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drawings/drawing11.xml" ContentType="application/vnd.openxmlformats-officedocument.drawing+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3.xml" ContentType="application/vnd.openxmlformats-officedocument.drawing+xml"/>
  <Override PartName="/xl/charts/colors6.xml" ContentType="application/vnd.ms-office.chartcolorstyle+xml"/>
  <Override PartName="/xl/charts/style6.xml" ContentType="application/vnd.ms-office.chartstyle+xml"/>
  <Override PartName="/xl/charts/chart6.xml" ContentType="application/vnd.openxmlformats-officedocument.drawingml.chart+xml"/>
  <Override PartName="/xl/drawings/drawing12.xml" ContentType="application/vnd.openxmlformats-officedocument.drawing+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olors2.xml" ContentType="application/vnd.ms-office.chartcolorstyle+xml"/>
  <Override PartName="/xl/charts/style2.xml" ContentType="application/vnd.ms-office.chartstyle+xml"/>
  <Override PartName="/xl/charts/chart2.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195.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27.xml" ContentType="application/vnd.openxmlformats-officedocument.spreadsheetml.worksheet+xml"/>
  <Override PartName="/xl/worksheets/sheet126.xml" ContentType="application/vnd.openxmlformats-officedocument.spreadsheetml.worksheet+xml"/>
  <Override PartName="/xl/worksheets/sheet125.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drawings/drawing3.xml" ContentType="application/vnd.openxmlformats-officedocument.drawing+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38.xml" ContentType="application/vnd.openxmlformats-officedocument.spreadsheetml.worksheet+xml"/>
  <Override PartName="/xl/worksheets/sheet137.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47.xml" ContentType="application/vnd.openxmlformats-officedocument.spreadsheetml.worksheet+xml"/>
  <Override PartName="/xl/drawings/drawing2.xml" ContentType="application/vnd.openxmlformats-officedocument.drawing+xml"/>
  <Override PartName="/xl/worksheets/sheet148.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74.xml" ContentType="application/vnd.openxmlformats-officedocument.spreadsheetml.worksheet+xml"/>
  <Override PartName="/xl/worksheets/sheet173.xml" ContentType="application/vnd.openxmlformats-officedocument.spreadsheetml.worksheet+xml"/>
  <Override PartName="/xl/worksheets/sheet172.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0.xml" ContentType="application/vnd.openxmlformats-officedocument.spreadsheetml.worksheet+xml"/>
  <Override PartName="/xl/worksheets/sheet189.xml" ContentType="application/vnd.openxmlformats-officedocument.spreadsheetml.worksheet+xml"/>
  <Override PartName="/xl/worksheets/sheet188.xml" ContentType="application/vnd.openxmlformats-officedocument.spreadsheetml.worksheet+xml"/>
  <Override PartName="/xl/worksheets/sheet187.xml" ContentType="application/vnd.openxmlformats-officedocument.spreadsheetml.worksheet+xml"/>
  <Override PartName="/xl/worksheets/sheet186.xml" ContentType="application/vnd.openxmlformats-officedocument.spreadsheetml.worksheet+xml"/>
  <Override PartName="/xl/worksheets/sheet185.xml" ContentType="application/vnd.openxmlformats-officedocument.spreadsheetml.worksheet+xml"/>
  <Override PartName="/xl/worksheets/sheet171.xml" ContentType="application/vnd.openxmlformats-officedocument.spreadsheetml.worksheet+xml"/>
  <Override PartName="/xl/worksheets/sheet170.xml" ContentType="application/vnd.openxmlformats-officedocument.spreadsheetml.worksheet+xml"/>
  <Override PartName="/xl/worksheets/sheet169.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150.xml" ContentType="application/vnd.openxmlformats-officedocument.spreadsheetml.worksheet+xml"/>
  <Override PartName="/xl/drawings/drawing1.xml" ContentType="application/vnd.openxmlformats-officedocument.drawing+xml"/>
  <Override PartName="/xl/worksheets/sheet149.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60.xml" ContentType="application/vnd.openxmlformats-officedocument.spreadsheetml.worksheet+xml"/>
  <Override PartName="/xl/worksheets/sheet196.xml" ContentType="application/vnd.openxmlformats-officedocument.spreadsheetml.worksheet+xml"/>
  <Override PartName="/xl/worksheets/sheet98.xml" ContentType="application/vnd.openxmlformats-officedocument.spreadsheetml.worksheet+xml"/>
  <Override PartName="/xl/worksheets/sheet96.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sharedStrings.xml" ContentType="application/vnd.openxmlformats-officedocument.spreadsheetml.sharedStrings+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73.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97.xml" ContentType="application/vnd.openxmlformats-officedocument.spreadsheetml.worksheet+xml"/>
  <Override PartName="/xl/worksheets/sheet72.xml" ContentType="application/vnd.openxmlformats-officedocument.spreadsheetml.worksheet+xml"/>
  <Override PartName="/xl/worksheets/sheet70.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worksheets/sheet50.xml" ContentType="application/vnd.openxmlformats-officedocument.spreadsheetml.worksheet+xml"/>
  <Override PartName="/xl/worksheets/sheet49.xml" ContentType="application/vnd.openxmlformats-officedocument.spreadsheetml.worksheet+xml"/>
  <Override PartName="/xl/worksheets/sheet48.xml" ContentType="application/vnd.openxmlformats-officedocument.spreadsheetml.worksheet+xml"/>
  <Override PartName="/xl/worksheets/sheet71.xml" ContentType="application/vnd.openxmlformats-officedocument.spreadsheetml.worksheet+xml"/>
  <Override PartName="/xl/worksheets/sheet58.xml" ContentType="application/vnd.openxmlformats-officedocument.spreadsheetml.worksheet+xml"/>
  <Override PartName="/xl/worksheets/sheet6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7.xml" ContentType="application/vnd.openxmlformats-officedocument.spreadsheetml.worksheet+xml"/>
  <Override PartName="/xl/worksheets/sheet66.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59.xml" ContentType="application/vnd.openxmlformats-officedocument.spreadsheetml.worksheet+xml"/>
  <Override PartName="/xl/externalLinks/externalLink1.xml" ContentType="application/vnd.openxmlformats-officedocument.spreadsheetml.externalLink+xml"/>
  <Override PartName="/xl/externalLinks/externalLink6.xml" ContentType="application/vnd.openxmlformats-officedocument.spreadsheetml.externalLink+xml"/>
  <Override PartName="/xl/externalLinks/externalLink3.xml" ContentType="application/vnd.openxmlformats-officedocument.spreadsheetml.externalLink+xml"/>
  <Override PartName="/xl/comments2.xml" ContentType="application/vnd.openxmlformats-officedocument.spreadsheetml.comments+xml"/>
  <Override PartName="/xl/comments1.xml" ContentType="application/vnd.openxmlformats-officedocument.spreadsheetml.comments+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2.xml" ContentType="application/vnd.openxmlformats-officedocument.spreadsheetml.externalLink+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alasiri\Desktop\الكتاب الاحصائي\الكتاب الاحصائي 2024\statistical book 2024\"/>
    </mc:Choice>
  </mc:AlternateContent>
  <bookViews>
    <workbookView xWindow="0" yWindow="0" windowWidth="19200" windowHeight="7050" activeTab="16"/>
  </bookViews>
  <sheets>
    <sheet name="المناطق عربي" sheetId="24" r:id="rId1"/>
    <sheet name="المناطق انجليزي" sheetId="27" r:id="rId2"/>
    <sheet name="فهرس الباب الأول" sheetId="28" r:id="rId3"/>
    <sheet name="1-1" sheetId="2" r:id="rId4"/>
    <sheet name="1-2" sheetId="25" r:id="rId5"/>
    <sheet name="1-3" sheetId="4" r:id="rId6"/>
    <sheet name="1-4" sheetId="23" r:id="rId7"/>
    <sheet name="1-5" sheetId="5" r:id="rId8"/>
    <sheet name="1-6" sheetId="6" r:id="rId9"/>
    <sheet name="1-7" sheetId="7" r:id="rId10"/>
    <sheet name="1-8" sheetId="8" r:id="rId11"/>
    <sheet name="1-9" sheetId="9" r:id="rId12"/>
    <sheet name="1-10" sheetId="10" r:id="rId13"/>
    <sheet name="1-11" sheetId="11" r:id="rId14"/>
    <sheet name="1-12" sheetId="12" r:id="rId15"/>
    <sheet name="1-13" sheetId="13" r:id="rId16"/>
    <sheet name="1-14" sheetId="14" r:id="rId17"/>
    <sheet name="فهرس الباب الثاني" sheetId="29" r:id="rId18"/>
    <sheet name="2-1" sheetId="30" r:id="rId19"/>
    <sheet name="2-2" sheetId="31" r:id="rId20"/>
    <sheet name="2-3" sheetId="32" r:id="rId21"/>
    <sheet name="2-4" sheetId="33" r:id="rId22"/>
    <sheet name="2-5" sheetId="34" r:id="rId23"/>
    <sheet name="2-6" sheetId="35" r:id="rId24"/>
    <sheet name="2-7" sheetId="36" r:id="rId25"/>
    <sheet name="2-8" sheetId="37" r:id="rId26"/>
    <sheet name="2-9" sheetId="38" r:id="rId27"/>
    <sheet name="2-10" sheetId="39" r:id="rId28"/>
    <sheet name="2-11" sheetId="40" r:id="rId29"/>
    <sheet name="2-12" sheetId="41" r:id="rId30"/>
    <sheet name="2-13" sheetId="42" r:id="rId31"/>
    <sheet name="2-14" sheetId="43" r:id="rId32"/>
    <sheet name="2-15" sheetId="44" r:id="rId33"/>
    <sheet name="2-16" sheetId="45" r:id="rId34"/>
    <sheet name="2-17" sheetId="46" r:id="rId35"/>
    <sheet name="2-18" sheetId="47" r:id="rId36"/>
    <sheet name="2-19" sheetId="48" r:id="rId37"/>
    <sheet name="2-20" sheetId="49" r:id="rId38"/>
    <sheet name="2-21" sheetId="50" r:id="rId39"/>
    <sheet name="2-22" sheetId="51" r:id="rId40"/>
    <sheet name="2-23" sheetId="52" r:id="rId41"/>
    <sheet name="2-24" sheetId="53" r:id="rId42"/>
    <sheet name="2-25" sheetId="54" r:id="rId43"/>
    <sheet name="2-26" sheetId="55" r:id="rId44"/>
    <sheet name="2-27" sheetId="56" r:id="rId45"/>
    <sheet name="2-28" sheetId="57" r:id="rId46"/>
    <sheet name="2-29" sheetId="58" r:id="rId47"/>
    <sheet name="2-30" sheetId="59" r:id="rId48"/>
    <sheet name="2-31" sheetId="60" r:id="rId49"/>
    <sheet name="2-32" sheetId="61" r:id="rId50"/>
    <sheet name="2-33" sheetId="62" r:id="rId51"/>
    <sheet name="2-34" sheetId="63" r:id="rId52"/>
    <sheet name="2-35" sheetId="64" r:id="rId53"/>
    <sheet name="2-36" sheetId="65" r:id="rId54"/>
    <sheet name="2-37" sheetId="66" r:id="rId55"/>
    <sheet name="2-38" sheetId="67" r:id="rId56"/>
    <sheet name="2-39" sheetId="68" r:id="rId57"/>
    <sheet name="2-40" sheetId="69" r:id="rId58"/>
    <sheet name="2-41" sheetId="70" r:id="rId59"/>
    <sheet name="2-42" sheetId="71" r:id="rId60"/>
    <sheet name="2-43" sheetId="72" r:id="rId61"/>
    <sheet name="2-44" sheetId="73" r:id="rId62"/>
    <sheet name="2-45" sheetId="74" r:id="rId63"/>
    <sheet name="2-46" sheetId="75" r:id="rId64"/>
    <sheet name="2-47" sheetId="76" r:id="rId65"/>
    <sheet name="2-48" sheetId="77" r:id="rId66"/>
    <sheet name="2-49" sheetId="78" r:id="rId67"/>
    <sheet name="2-50" sheetId="79" r:id="rId68"/>
    <sheet name="2-51" sheetId="80" r:id="rId69"/>
    <sheet name="2-52" sheetId="81" r:id="rId70"/>
    <sheet name="2-53" sheetId="82" r:id="rId71"/>
    <sheet name="2-54" sheetId="83" r:id="rId72"/>
    <sheet name="2-55" sheetId="84" r:id="rId73"/>
    <sheet name="2-56" sheetId="85" r:id="rId74"/>
    <sheet name="2-57" sheetId="86" r:id="rId75"/>
    <sheet name="2-58" sheetId="87" r:id="rId76"/>
    <sheet name="2-59" sheetId="88" r:id="rId77"/>
    <sheet name="2-60" sheetId="89" r:id="rId78"/>
    <sheet name="فهرس الباب الثالث" sheetId="90" r:id="rId79"/>
    <sheet name="3-1" sheetId="91" r:id="rId80"/>
    <sheet name="3-2" sheetId="92" r:id="rId81"/>
    <sheet name="3-2تكملة" sheetId="93" r:id="rId82"/>
    <sheet name="3-3" sheetId="94" r:id="rId83"/>
    <sheet name="3-4" sheetId="95" r:id="rId84"/>
    <sheet name="3-5" sheetId="96" r:id="rId85"/>
    <sheet name="3-6" sheetId="97" r:id="rId86"/>
    <sheet name="3-7" sheetId="98" r:id="rId87"/>
    <sheet name="3-8" sheetId="99" r:id="rId88"/>
    <sheet name="3.9" sheetId="100" r:id="rId89"/>
    <sheet name="3-10" sheetId="101" r:id="rId90"/>
    <sheet name="3-11" sheetId="102" r:id="rId91"/>
    <sheet name="3-12" sheetId="103" r:id="rId92"/>
    <sheet name="3-13" sheetId="104" r:id="rId93"/>
    <sheet name="3-14" sheetId="105" r:id="rId94"/>
    <sheet name="3-15" sheetId="106" r:id="rId95"/>
    <sheet name="3-16" sheetId="107" r:id="rId96"/>
    <sheet name="3-17" sheetId="108" r:id="rId97"/>
    <sheet name="3-18" sheetId="109" r:id="rId98"/>
    <sheet name="3-19" sheetId="110" r:id="rId99"/>
    <sheet name="3-20" sheetId="111" r:id="rId100"/>
    <sheet name="3-21" sheetId="112" r:id="rId101"/>
    <sheet name="3.22" sheetId="113" r:id="rId102"/>
    <sheet name="3-23" sheetId="114" r:id="rId103"/>
    <sheet name="فهرس الباب الرابع" sheetId="115" r:id="rId104"/>
    <sheet name="4-1" sheetId="116" r:id="rId105"/>
    <sheet name="4-2" sheetId="117" r:id="rId106"/>
    <sheet name="4-3" sheetId="118" r:id="rId107"/>
    <sheet name="4-4" sheetId="119" r:id="rId108"/>
    <sheet name="4-5" sheetId="120" r:id="rId109"/>
    <sheet name="4-6" sheetId="121" r:id="rId110"/>
    <sheet name="4-7" sheetId="122" r:id="rId111"/>
    <sheet name="4-8" sheetId="123" r:id="rId112"/>
    <sheet name="4-9" sheetId="124" r:id="rId113"/>
    <sheet name="4-10" sheetId="125" r:id="rId114"/>
    <sheet name="4-11" sheetId="126" r:id="rId115"/>
    <sheet name="4-12" sheetId="127" r:id="rId116"/>
    <sheet name="4-13" sheetId="128" r:id="rId117"/>
    <sheet name="4-14" sheetId="129" r:id="rId118"/>
    <sheet name="4-15" sheetId="130" r:id="rId119"/>
    <sheet name="4-16" sheetId="131" r:id="rId120"/>
    <sheet name="4-17" sheetId="132" r:id="rId121"/>
    <sheet name="4-18" sheetId="133" r:id="rId122"/>
    <sheet name="4-19" sheetId="134" r:id="rId123"/>
    <sheet name="4-20" sheetId="135" r:id="rId124"/>
    <sheet name="4-21" sheetId="136" r:id="rId125"/>
    <sheet name="4-22" sheetId="137" r:id="rId126"/>
    <sheet name="4-23" sheetId="138" r:id="rId127"/>
    <sheet name="4-24" sheetId="139" r:id="rId128"/>
    <sheet name="4-25" sheetId="140" r:id="rId129"/>
    <sheet name="4-26" sheetId="141" r:id="rId130"/>
    <sheet name="4-27" sheetId="142" r:id="rId131"/>
    <sheet name="4-28" sheetId="143" r:id="rId132"/>
    <sheet name="4-29" sheetId="144" r:id="rId133"/>
    <sheet name="4-30" sheetId="145" r:id="rId134"/>
    <sheet name="4-31" sheetId="146" r:id="rId135"/>
    <sheet name="4-32" sheetId="147" r:id="rId136"/>
    <sheet name="4-33" sheetId="148" r:id="rId137"/>
    <sheet name="4-34" sheetId="149" r:id="rId138"/>
    <sheet name="4-35" sheetId="150" r:id="rId139"/>
    <sheet name="4-36" sheetId="151" r:id="rId140"/>
    <sheet name="4-37" sheetId="152" r:id="rId141"/>
    <sheet name="4-38" sheetId="153" r:id="rId142"/>
    <sheet name="4-39" sheetId="154" r:id="rId143"/>
    <sheet name="4-40" sheetId="155" r:id="rId144"/>
    <sheet name="4-41" sheetId="156" r:id="rId145"/>
    <sheet name="4-42" sheetId="157" r:id="rId146"/>
    <sheet name="4-43" sheetId="158" r:id="rId147"/>
    <sheet name="4-44" sheetId="159" r:id="rId148"/>
    <sheet name="4-45" sheetId="160" r:id="rId149"/>
    <sheet name="4-46" sheetId="161" r:id="rId150"/>
    <sheet name="4-47" sheetId="162" r:id="rId151"/>
    <sheet name="4-48" sheetId="163" r:id="rId152"/>
    <sheet name="4-49" sheetId="164" r:id="rId153"/>
    <sheet name="4-50" sheetId="165" r:id="rId154"/>
    <sheet name="4-51" sheetId="166" r:id="rId155"/>
    <sheet name="4-52" sheetId="167" r:id="rId156"/>
    <sheet name="4-53" sheetId="168" r:id="rId157"/>
    <sheet name="4-54" sheetId="169" r:id="rId158"/>
    <sheet name="4-55" sheetId="170" r:id="rId159"/>
    <sheet name="4-56" sheetId="171" r:id="rId160"/>
    <sheet name="4-57" sheetId="172" r:id="rId161"/>
    <sheet name="4-58" sheetId="173" r:id="rId162"/>
    <sheet name="4-59" sheetId="174" r:id="rId163"/>
    <sheet name="4-60" sheetId="175" r:id="rId164"/>
    <sheet name="4-61" sheetId="176" r:id="rId165"/>
    <sheet name="4-62" sheetId="177" r:id="rId166"/>
    <sheet name="4-63" sheetId="178" r:id="rId167"/>
    <sheet name="4-64" sheetId="179" r:id="rId168"/>
    <sheet name="4-65" sheetId="180" r:id="rId169"/>
    <sheet name="4-66" sheetId="181" r:id="rId170"/>
    <sheet name="4-67" sheetId="182" r:id="rId171"/>
    <sheet name="4-68" sheetId="183" r:id="rId172"/>
    <sheet name="4-69" sheetId="184" r:id="rId173"/>
    <sheet name="4-70" sheetId="185" r:id="rId174"/>
    <sheet name="4-71" sheetId="186" r:id="rId175"/>
    <sheet name="4-72" sheetId="187" r:id="rId176"/>
    <sheet name="مؤشرات أداء الصحة" sheetId="188" r:id="rId177"/>
    <sheet name="fig1" sheetId="189" r:id="rId178"/>
    <sheet name="fig2" sheetId="190" r:id="rId179"/>
    <sheet name="fig3" sheetId="191" r:id="rId180"/>
    <sheet name="fig4" sheetId="192" r:id="rId181"/>
    <sheet name="fig5" sheetId="193" r:id="rId182"/>
    <sheet name="fig6" sheetId="194" r:id="rId183"/>
    <sheet name="fig7" sheetId="195" r:id="rId184"/>
    <sheet name="فهرس الباب الخامس" sheetId="196" r:id="rId185"/>
    <sheet name="5-1" sheetId="197" r:id="rId186"/>
    <sheet name="5-2" sheetId="198" r:id="rId187"/>
    <sheet name="5-3" sheetId="199" r:id="rId188"/>
    <sheet name="5-4" sheetId="200" r:id="rId189"/>
    <sheet name="5-5" sheetId="201" r:id="rId190"/>
    <sheet name="5-6" sheetId="202" r:id="rId191"/>
    <sheet name="5-7" sheetId="203" r:id="rId192"/>
    <sheet name="5-8" sheetId="204" r:id="rId193"/>
    <sheet name="5-9" sheetId="205" r:id="rId194"/>
    <sheet name="5-10" sheetId="206" r:id="rId195"/>
    <sheet name="5-11" sheetId="207" r:id="rId196"/>
    <sheet name="5-12" sheetId="208" r:id="rId197"/>
    <sheet name="5-13" sheetId="209" r:id="rId198"/>
    <sheet name="5-14" sheetId="210" r:id="rId199"/>
    <sheet name="5-15" sheetId="211" r:id="rId200"/>
    <sheet name="5-16" sheetId="212" r:id="rId201"/>
  </sheets>
  <externalReferences>
    <externalReference r:id="rId202"/>
    <externalReference r:id="rId203"/>
    <externalReference r:id="rId204"/>
    <externalReference r:id="rId205"/>
    <externalReference r:id="rId206"/>
    <externalReference r:id="rId207"/>
    <externalReference r:id="rId208"/>
    <externalReference r:id="rId209"/>
  </externalReferences>
  <definedNames>
    <definedName name="\0" localSheetId="4">#REF!</definedName>
    <definedName name="\0" localSheetId="6">#REF!</definedName>
    <definedName name="\0" localSheetId="44">#REF!</definedName>
    <definedName name="\0" localSheetId="66">#REF!</definedName>
    <definedName name="\0" localSheetId="67">#REF!</definedName>
    <definedName name="\0" localSheetId="131">#REF!</definedName>
    <definedName name="\0" localSheetId="132">#REF!</definedName>
    <definedName name="\0" localSheetId="133">#REF!</definedName>
    <definedName name="\0" localSheetId="151">#REF!</definedName>
    <definedName name="\0" localSheetId="1">#REF!</definedName>
    <definedName name="\0" localSheetId="2">#REF!</definedName>
    <definedName name="\0">#REF!</definedName>
    <definedName name="\66" localSheetId="4">'[1](2)'!#REF!</definedName>
    <definedName name="\66" localSheetId="6">'[1](2)'!#REF!</definedName>
    <definedName name="\66" localSheetId="44">'[1](2)'!#REF!</definedName>
    <definedName name="\66" localSheetId="66">'[1](2)'!#REF!</definedName>
    <definedName name="\66" localSheetId="67">'[1](2)'!#REF!</definedName>
    <definedName name="\66" localSheetId="131">'[1](2)'!#REF!</definedName>
    <definedName name="\66" localSheetId="132">'[1](2)'!#REF!</definedName>
    <definedName name="\66" localSheetId="133">'[1](2)'!#REF!</definedName>
    <definedName name="\66" localSheetId="151">'[1](2)'!#REF!</definedName>
    <definedName name="\66" localSheetId="1">'[1](2)'!#REF!</definedName>
    <definedName name="\66" localSheetId="2">'[1](2)'!#REF!</definedName>
    <definedName name="\66">'[1](2)'!#REF!</definedName>
    <definedName name="\d" localSheetId="4">'[2]2020(س ذ)'!#REF!</definedName>
    <definedName name="\d" localSheetId="6">'[2]2020(س ذ)'!#REF!</definedName>
    <definedName name="\d" localSheetId="44">'[2]2020(س ذ)'!#REF!</definedName>
    <definedName name="\d" localSheetId="66">'[2]2020(س ذ)'!#REF!</definedName>
    <definedName name="\d" localSheetId="67">'[2]2020(س ذ)'!#REF!</definedName>
    <definedName name="\d" localSheetId="131">'[2]2020(س ذ)'!#REF!</definedName>
    <definedName name="\d" localSheetId="132">'[2]2020(س ذ)'!#REF!</definedName>
    <definedName name="\d" localSheetId="133">'[2]2020(س ذ)'!#REF!</definedName>
    <definedName name="\d" localSheetId="151">'[2]2020(س ذ)'!#REF!</definedName>
    <definedName name="\d" localSheetId="1">'[2]2020(س ذ)'!#REF!</definedName>
    <definedName name="\d" localSheetId="2">'[2]2020(س ذ)'!#REF!</definedName>
    <definedName name="\d">'[2]2020(س ذ)'!#REF!</definedName>
    <definedName name="\g" localSheetId="4">'[2]2020(س ذ)'!#REF!</definedName>
    <definedName name="\g" localSheetId="6">'[2]2020(س ذ)'!#REF!</definedName>
    <definedName name="\g" localSheetId="44">'[2]2020(س ذ)'!#REF!</definedName>
    <definedName name="\g" localSheetId="131">'[2]2020(س ذ)'!#REF!</definedName>
    <definedName name="\g" localSheetId="132">'[2]2020(س ذ)'!#REF!</definedName>
    <definedName name="\g" localSheetId="133">'[2]2020(س ذ)'!#REF!</definedName>
    <definedName name="\g" localSheetId="151">'[2]2020(س ذ)'!#REF!</definedName>
    <definedName name="\g" localSheetId="1">'[2]2020(س ذ)'!#REF!</definedName>
    <definedName name="\g" localSheetId="2">'[2]2020(س ذ)'!#REF!</definedName>
    <definedName name="\g">'[2]2020(س ذ)'!#REF!</definedName>
    <definedName name="\h" localSheetId="4">'[2]2020(س ذ)'!#REF!</definedName>
    <definedName name="\h" localSheetId="6">'[2]2020(س ذ)'!#REF!</definedName>
    <definedName name="\h" localSheetId="44">'[2]2020(س ذ)'!#REF!</definedName>
    <definedName name="\h" localSheetId="131">'[2]2020(س ذ)'!#REF!</definedName>
    <definedName name="\h" localSheetId="132">'[2]2020(س ذ)'!#REF!</definedName>
    <definedName name="\h" localSheetId="133">'[2]2020(س ذ)'!#REF!</definedName>
    <definedName name="\h" localSheetId="151">'[2]2020(س ذ)'!#REF!</definedName>
    <definedName name="\h" localSheetId="1">'[2]2020(س ذ)'!#REF!</definedName>
    <definedName name="\h" localSheetId="2">'[2]2020(س ذ)'!#REF!</definedName>
    <definedName name="\h">'[2]2020(س ذ)'!#REF!</definedName>
    <definedName name="\L" localSheetId="4">#REF!</definedName>
    <definedName name="\L" localSheetId="6">#REF!</definedName>
    <definedName name="\L" localSheetId="44">#REF!</definedName>
    <definedName name="\L" localSheetId="66">#REF!</definedName>
    <definedName name="\L" localSheetId="67">#REF!</definedName>
    <definedName name="\L" localSheetId="131">#REF!</definedName>
    <definedName name="\L" localSheetId="132">#REF!</definedName>
    <definedName name="\L" localSheetId="133">#REF!</definedName>
    <definedName name="\L" localSheetId="151">#REF!</definedName>
    <definedName name="\L" localSheetId="1">#REF!</definedName>
    <definedName name="\L" localSheetId="2">#REF!</definedName>
    <definedName name="\L">#REF!</definedName>
    <definedName name="\m" localSheetId="4">'[2]2020(س ذ)'!#REF!</definedName>
    <definedName name="\m" localSheetId="6">'[2]2020(س ذ)'!#REF!</definedName>
    <definedName name="\m" localSheetId="44">'[2]2020(س ذ)'!#REF!</definedName>
    <definedName name="\m" localSheetId="66">'[2]2020(س ذ)'!#REF!</definedName>
    <definedName name="\m" localSheetId="67">'[2]2020(س ذ)'!#REF!</definedName>
    <definedName name="\m" localSheetId="131">'[2]2020(س ذ)'!#REF!</definedName>
    <definedName name="\m" localSheetId="132">'[2]2020(س ذ)'!#REF!</definedName>
    <definedName name="\m" localSheetId="133">'[2]2020(س ذ)'!#REF!</definedName>
    <definedName name="\m" localSheetId="151">'[2]2020(س ذ)'!#REF!</definedName>
    <definedName name="\m" localSheetId="1">'[2]2020(س ذ)'!#REF!</definedName>
    <definedName name="\m" localSheetId="2">'[2]2020(س ذ)'!#REF!</definedName>
    <definedName name="\m">'[2]2020(س ذ)'!#REF!</definedName>
    <definedName name="\s" localSheetId="4">'[2]2020(س ذ)'!#REF!</definedName>
    <definedName name="\s" localSheetId="6">'[2]2020(س ذ)'!#REF!</definedName>
    <definedName name="\s" localSheetId="44">'[2]2020(س ذ)'!#REF!</definedName>
    <definedName name="\s" localSheetId="131">'[2]2020(س ذ)'!#REF!</definedName>
    <definedName name="\s" localSheetId="132">'[2]2020(س ذ)'!#REF!</definedName>
    <definedName name="\s" localSheetId="133">'[2]2020(س ذ)'!#REF!</definedName>
    <definedName name="\s" localSheetId="151">'[2]2020(س ذ)'!#REF!</definedName>
    <definedName name="\s" localSheetId="1">'[2]2020(س ذ)'!#REF!</definedName>
    <definedName name="\s" localSheetId="2">'[2]2020(س ذ)'!#REF!</definedName>
    <definedName name="\s">'[2]2020(س ذ)'!#REF!</definedName>
    <definedName name="_00" localSheetId="4">#REF!</definedName>
    <definedName name="_00" localSheetId="6">#REF!</definedName>
    <definedName name="_00" localSheetId="44">#REF!</definedName>
    <definedName name="_00" localSheetId="66">#REF!</definedName>
    <definedName name="_00" localSheetId="67">#REF!</definedName>
    <definedName name="_00" localSheetId="131">#REF!</definedName>
    <definedName name="_00" localSheetId="132">#REF!</definedName>
    <definedName name="_00" localSheetId="133">#REF!</definedName>
    <definedName name="_00" localSheetId="151">#REF!</definedName>
    <definedName name="_00" localSheetId="1">#REF!</definedName>
    <definedName name="_00" localSheetId="2">#REF!</definedName>
    <definedName name="_00">#REF!</definedName>
    <definedName name="_118__123Graph_CCHART_2" localSheetId="4" hidden="1">#REF!</definedName>
    <definedName name="_118__123Graph_CCHART_2" localSheetId="6" hidden="1">#REF!</definedName>
    <definedName name="_118__123Graph_CCHART_2" localSheetId="44" hidden="1">#REF!</definedName>
    <definedName name="_118__123Graph_CCHART_2" localSheetId="66" hidden="1">#REF!</definedName>
    <definedName name="_118__123Graph_CCHART_2" localSheetId="67" hidden="1">#REF!</definedName>
    <definedName name="_118__123Graph_CCHART_2" localSheetId="131" hidden="1">#REF!</definedName>
    <definedName name="_118__123Graph_CCHART_2" localSheetId="132" hidden="1">#REF!</definedName>
    <definedName name="_118__123Graph_CCHART_2" localSheetId="133" hidden="1">#REF!</definedName>
    <definedName name="_118__123Graph_CCHART_2" localSheetId="151" hidden="1">#REF!</definedName>
    <definedName name="_118__123Graph_CCHART_2" localSheetId="1" hidden="1">#REF!</definedName>
    <definedName name="_118__123Graph_CCHART_2" localSheetId="2" hidden="1">#REF!</definedName>
    <definedName name="_118__123Graph_CCHART_2" hidden="1">#REF!</definedName>
    <definedName name="_134__123Graph_XCHART_1" localSheetId="4" hidden="1">#REF!</definedName>
    <definedName name="_134__123Graph_XCHART_1" localSheetId="6" hidden="1">#REF!</definedName>
    <definedName name="_134__123Graph_XCHART_1" localSheetId="44" hidden="1">#REF!</definedName>
    <definedName name="_134__123Graph_XCHART_1" localSheetId="66" hidden="1">#REF!</definedName>
    <definedName name="_134__123Graph_XCHART_1" localSheetId="67" hidden="1">#REF!</definedName>
    <definedName name="_134__123Graph_XCHART_1" localSheetId="131" hidden="1">#REF!</definedName>
    <definedName name="_134__123Graph_XCHART_1" localSheetId="132" hidden="1">#REF!</definedName>
    <definedName name="_134__123Graph_XCHART_1" localSheetId="133" hidden="1">#REF!</definedName>
    <definedName name="_134__123Graph_XCHART_1" localSheetId="151" hidden="1">#REF!</definedName>
    <definedName name="_134__123Graph_XCHART_1" localSheetId="1" hidden="1">#REF!</definedName>
    <definedName name="_134__123Graph_XCHART_1" localSheetId="2" hidden="1">#REF!</definedName>
    <definedName name="_134__123Graph_XCHART_1" hidden="1">#REF!</definedName>
    <definedName name="_150__123Graph_XCHART_3" localSheetId="4" hidden="1">#REF!</definedName>
    <definedName name="_150__123Graph_XCHART_3" localSheetId="6" hidden="1">#REF!</definedName>
    <definedName name="_150__123Graph_XCHART_3" localSheetId="44" hidden="1">#REF!</definedName>
    <definedName name="_150__123Graph_XCHART_3" localSheetId="66" hidden="1">#REF!</definedName>
    <definedName name="_150__123Graph_XCHART_3" localSheetId="67" hidden="1">#REF!</definedName>
    <definedName name="_150__123Graph_XCHART_3" localSheetId="131" hidden="1">#REF!</definedName>
    <definedName name="_150__123Graph_XCHART_3" localSheetId="132" hidden="1">#REF!</definedName>
    <definedName name="_150__123Graph_XCHART_3" localSheetId="133" hidden="1">#REF!</definedName>
    <definedName name="_150__123Graph_XCHART_3" localSheetId="151" hidden="1">#REF!</definedName>
    <definedName name="_150__123Graph_XCHART_3" localSheetId="1" hidden="1">#REF!</definedName>
    <definedName name="_150__123Graph_XCHART_3" localSheetId="2" hidden="1">#REF!</definedName>
    <definedName name="_150__123Graph_XCHART_3" hidden="1">#REF!</definedName>
    <definedName name="_16__123Graph_ACHART_1" localSheetId="4" hidden="1">#REF!</definedName>
    <definedName name="_16__123Graph_ACHART_1" localSheetId="6" hidden="1">#REF!</definedName>
    <definedName name="_16__123Graph_ACHART_1" localSheetId="44" hidden="1">#REF!</definedName>
    <definedName name="_16__123Graph_ACHART_1" localSheetId="66" hidden="1">#REF!</definedName>
    <definedName name="_16__123Graph_ACHART_1" localSheetId="67" hidden="1">#REF!</definedName>
    <definedName name="_16__123Graph_ACHART_1" localSheetId="131" hidden="1">#REF!</definedName>
    <definedName name="_16__123Graph_ACHART_1" localSheetId="132" hidden="1">#REF!</definedName>
    <definedName name="_16__123Graph_ACHART_1" localSheetId="133" hidden="1">#REF!</definedName>
    <definedName name="_16__123Graph_ACHART_1" localSheetId="151" hidden="1">#REF!</definedName>
    <definedName name="_16__123Graph_ACHART_1" localSheetId="1" hidden="1">#REF!</definedName>
    <definedName name="_16__123Graph_ACHART_1" localSheetId="2" hidden="1">#REF!</definedName>
    <definedName name="_16__123Graph_ACHART_1" hidden="1">#REF!</definedName>
    <definedName name="_1مدن_المدن_حسب_المنطقة" localSheetId="4">#REF!</definedName>
    <definedName name="_1مدن_المدن_حسب_المنطقة" localSheetId="6">#REF!</definedName>
    <definedName name="_1مدن_المدن_حسب_المنطقة" localSheetId="44">#REF!</definedName>
    <definedName name="_1مدن_المدن_حسب_المنطقة" localSheetId="66">#REF!</definedName>
    <definedName name="_1مدن_المدن_حسب_المنطقة" localSheetId="67">#REF!</definedName>
    <definedName name="_1مدن_المدن_حسب_المنطقة" localSheetId="131">#REF!</definedName>
    <definedName name="_1مدن_المدن_حسب_المنطقة" localSheetId="132">#REF!</definedName>
    <definedName name="_1مدن_المدن_حسب_المنطقة" localSheetId="133">#REF!</definedName>
    <definedName name="_1مدن_المدن_حسب_المنطقة" localSheetId="151">#REF!</definedName>
    <definedName name="_1مدن_المدن_حسب_المنطقة" localSheetId="1">#REF!</definedName>
    <definedName name="_1مدن_المدن_حسب_المنطقة" localSheetId="2">#REF!</definedName>
    <definedName name="_1مدن_المدن_حسب_المنطقة">#REF!</definedName>
    <definedName name="_32__123Graph_ACHART_3" localSheetId="4" hidden="1">#REF!</definedName>
    <definedName name="_32__123Graph_ACHART_3" localSheetId="6" hidden="1">#REF!</definedName>
    <definedName name="_32__123Graph_ACHART_3" localSheetId="44" hidden="1">#REF!</definedName>
    <definedName name="_32__123Graph_ACHART_3" localSheetId="66" hidden="1">#REF!</definedName>
    <definedName name="_32__123Graph_ACHART_3" localSheetId="67" hidden="1">#REF!</definedName>
    <definedName name="_32__123Graph_ACHART_3" localSheetId="131" hidden="1">#REF!</definedName>
    <definedName name="_32__123Graph_ACHART_3" localSheetId="132" hidden="1">#REF!</definedName>
    <definedName name="_32__123Graph_ACHART_3" localSheetId="133" hidden="1">#REF!</definedName>
    <definedName name="_32__123Graph_ACHART_3" localSheetId="151" hidden="1">#REF!</definedName>
    <definedName name="_32__123Graph_ACHART_3" localSheetId="1" hidden="1">#REF!</definedName>
    <definedName name="_32__123Graph_ACHART_3" localSheetId="2" hidden="1">#REF!</definedName>
    <definedName name="_32__123Graph_ACHART_3" hidden="1">#REF!</definedName>
    <definedName name="_48__123Graph_BCHART_1" localSheetId="4" hidden="1">#REF!</definedName>
    <definedName name="_48__123Graph_BCHART_1" localSheetId="6" hidden="1">#REF!</definedName>
    <definedName name="_48__123Graph_BCHART_1" localSheetId="44" hidden="1">#REF!</definedName>
    <definedName name="_48__123Graph_BCHART_1" localSheetId="66" hidden="1">#REF!</definedName>
    <definedName name="_48__123Graph_BCHART_1" localSheetId="67" hidden="1">#REF!</definedName>
    <definedName name="_48__123Graph_BCHART_1" localSheetId="131" hidden="1">#REF!</definedName>
    <definedName name="_48__123Graph_BCHART_1" localSheetId="132" hidden="1">#REF!</definedName>
    <definedName name="_48__123Graph_BCHART_1" localSheetId="133" hidden="1">#REF!</definedName>
    <definedName name="_48__123Graph_BCHART_1" localSheetId="151" hidden="1">#REF!</definedName>
    <definedName name="_48__123Graph_BCHART_1" localSheetId="1" hidden="1">#REF!</definedName>
    <definedName name="_48__123Graph_BCHART_1" localSheetId="2" hidden="1">#REF!</definedName>
    <definedName name="_48__123Graph_BCHART_1" hidden="1">#REF!</definedName>
    <definedName name="_77__123Graph_BCHART_2" localSheetId="4" hidden="1">#REF!</definedName>
    <definedName name="_77__123Graph_BCHART_2" localSheetId="6" hidden="1">#REF!</definedName>
    <definedName name="_77__123Graph_BCHART_2" localSheetId="44" hidden="1">#REF!</definedName>
    <definedName name="_77__123Graph_BCHART_2" localSheetId="66" hidden="1">#REF!</definedName>
    <definedName name="_77__123Graph_BCHART_2" localSheetId="67" hidden="1">#REF!</definedName>
    <definedName name="_77__123Graph_BCHART_2" localSheetId="131" hidden="1">#REF!</definedName>
    <definedName name="_77__123Graph_BCHART_2" localSheetId="132" hidden="1">#REF!</definedName>
    <definedName name="_77__123Graph_BCHART_2" localSheetId="133" hidden="1">#REF!</definedName>
    <definedName name="_77__123Graph_BCHART_2" localSheetId="151" hidden="1">#REF!</definedName>
    <definedName name="_77__123Graph_BCHART_2" localSheetId="1" hidden="1">#REF!</definedName>
    <definedName name="_77__123Graph_BCHART_2" localSheetId="2" hidden="1">#REF!</definedName>
    <definedName name="_77__123Graph_BCHART_2" hidden="1">#REF!</definedName>
    <definedName name="_78__123Graph_BCHART_4" localSheetId="4" hidden="1">#REF!</definedName>
    <definedName name="_78__123Graph_BCHART_4" localSheetId="6" hidden="1">#REF!</definedName>
    <definedName name="_78__123Graph_BCHART_4" localSheetId="44" hidden="1">#REF!</definedName>
    <definedName name="_78__123Graph_BCHART_4" localSheetId="66" hidden="1">#REF!</definedName>
    <definedName name="_78__123Graph_BCHART_4" localSheetId="67" hidden="1">#REF!</definedName>
    <definedName name="_78__123Graph_BCHART_4" localSheetId="131" hidden="1">#REF!</definedName>
    <definedName name="_78__123Graph_BCHART_4" localSheetId="132" hidden="1">#REF!</definedName>
    <definedName name="_78__123Graph_BCHART_4" localSheetId="133" hidden="1">#REF!</definedName>
    <definedName name="_78__123Graph_BCHART_4" localSheetId="151" hidden="1">#REF!</definedName>
    <definedName name="_78__123Graph_BCHART_4" localSheetId="1" hidden="1">#REF!</definedName>
    <definedName name="_78__123Graph_BCHART_4" localSheetId="2" hidden="1">#REF!</definedName>
    <definedName name="_78__123Graph_BCHART_4" hidden="1">#REF!</definedName>
    <definedName name="_93__123Graph_CCHART_1" localSheetId="4" hidden="1">#REF!</definedName>
    <definedName name="_93__123Graph_CCHART_1" localSheetId="6" hidden="1">#REF!</definedName>
    <definedName name="_93__123Graph_CCHART_1" localSheetId="44" hidden="1">#REF!</definedName>
    <definedName name="_93__123Graph_CCHART_1" localSheetId="66" hidden="1">#REF!</definedName>
    <definedName name="_93__123Graph_CCHART_1" localSheetId="67" hidden="1">#REF!</definedName>
    <definedName name="_93__123Graph_CCHART_1" localSheetId="131" hidden="1">#REF!</definedName>
    <definedName name="_93__123Graph_CCHART_1" localSheetId="132" hidden="1">#REF!</definedName>
    <definedName name="_93__123Graph_CCHART_1" localSheetId="133" hidden="1">#REF!</definedName>
    <definedName name="_93__123Graph_CCHART_1" localSheetId="151" hidden="1">#REF!</definedName>
    <definedName name="_93__123Graph_CCHART_1" localSheetId="1" hidden="1">#REF!</definedName>
    <definedName name="_93__123Graph_CCHART_1" localSheetId="2" hidden="1">#REF!</definedName>
    <definedName name="_93__123Graph_CCHART_1" hidden="1">#REF!</definedName>
    <definedName name="_xlnm._FilterDatabase" localSheetId="69" hidden="1">'2-52'!$A$19:$L$19</definedName>
    <definedName name="_jaber" localSheetId="4">#REF!</definedName>
    <definedName name="_jaber" localSheetId="6">#REF!</definedName>
    <definedName name="_jaber" localSheetId="44">#REF!</definedName>
    <definedName name="_jaber" localSheetId="66">#REF!</definedName>
    <definedName name="_jaber" localSheetId="67">#REF!</definedName>
    <definedName name="_jaber" localSheetId="131">#REF!</definedName>
    <definedName name="_jaber" localSheetId="132">#REF!</definedName>
    <definedName name="_jaber" localSheetId="133">#REF!</definedName>
    <definedName name="_jaber" localSheetId="151">#REF!</definedName>
    <definedName name="_jaber" localSheetId="1">#REF!</definedName>
    <definedName name="_jaber" localSheetId="2">#REF!</definedName>
    <definedName name="_jaber">#REF!</definedName>
    <definedName name="_L" localSheetId="4">#REF!</definedName>
    <definedName name="_L" localSheetId="6">#REF!</definedName>
    <definedName name="_L" localSheetId="44">#REF!</definedName>
    <definedName name="_L" localSheetId="66">#REF!</definedName>
    <definedName name="_L" localSheetId="67">#REF!</definedName>
    <definedName name="_L" localSheetId="131">#REF!</definedName>
    <definedName name="_L" localSheetId="132">#REF!</definedName>
    <definedName name="_L" localSheetId="133">#REF!</definedName>
    <definedName name="_L" localSheetId="151">#REF!</definedName>
    <definedName name="_L" localSheetId="1">#REF!</definedName>
    <definedName name="_L" localSheetId="2">#REF!</definedName>
    <definedName name="_L">#REF!</definedName>
    <definedName name="an" localSheetId="4">[3]AGEINT!#REF!</definedName>
    <definedName name="an" localSheetId="6">[3]AGEINT!#REF!</definedName>
    <definedName name="an" localSheetId="44">[3]AGEINT!#REF!</definedName>
    <definedName name="an" localSheetId="66">[3]AGEINT!#REF!</definedName>
    <definedName name="an" localSheetId="67">[3]AGEINT!#REF!</definedName>
    <definedName name="an" localSheetId="131">[3]AGEINT!#REF!</definedName>
    <definedName name="an" localSheetId="132">[3]AGEINT!#REF!</definedName>
    <definedName name="an" localSheetId="133">[3]AGEINT!#REF!</definedName>
    <definedName name="an" localSheetId="151">[3]AGEINT!#REF!</definedName>
    <definedName name="an" localSheetId="1">[3]AGEINT!#REF!</definedName>
    <definedName name="an" localSheetId="2">[3]AGEINT!#REF!</definedName>
    <definedName name="an">[3]AGEINT!#REF!</definedName>
    <definedName name="building" localSheetId="4">#REF!</definedName>
    <definedName name="building" localSheetId="6">#REF!</definedName>
    <definedName name="building" localSheetId="44">#REF!</definedName>
    <definedName name="building" localSheetId="66">#REF!</definedName>
    <definedName name="building" localSheetId="67">#REF!</definedName>
    <definedName name="building" localSheetId="131">#REF!</definedName>
    <definedName name="building" localSheetId="132">#REF!</definedName>
    <definedName name="building" localSheetId="133">#REF!</definedName>
    <definedName name="building" localSheetId="151">#REF!</definedName>
    <definedName name="building" localSheetId="1">#REF!</definedName>
    <definedName name="building" localSheetId="2">#REF!</definedName>
    <definedName name="building">#REF!</definedName>
    <definedName name="CCODE" localSheetId="4">#REF!</definedName>
    <definedName name="CCODE" localSheetId="6">#REF!</definedName>
    <definedName name="CCODE" localSheetId="44">#REF!</definedName>
    <definedName name="CCODE" localSheetId="66">#REF!</definedName>
    <definedName name="CCODE" localSheetId="67">#REF!</definedName>
    <definedName name="CCODE" localSheetId="131">#REF!</definedName>
    <definedName name="CCODE" localSheetId="132">#REF!</definedName>
    <definedName name="CCODE" localSheetId="133">#REF!</definedName>
    <definedName name="CCODE" localSheetId="151">#REF!</definedName>
    <definedName name="CCODE" localSheetId="1">#REF!</definedName>
    <definedName name="CCODE" localSheetId="2">#REF!</definedName>
    <definedName name="CCODE">#REF!</definedName>
    <definedName name="CHANEL2" localSheetId="4">#REF!</definedName>
    <definedName name="CHANEL2" localSheetId="6">#REF!</definedName>
    <definedName name="CHANEL2" localSheetId="44">#REF!</definedName>
    <definedName name="CHANEL2" localSheetId="66">#REF!</definedName>
    <definedName name="CHANEL2" localSheetId="67">#REF!</definedName>
    <definedName name="CHANEL2" localSheetId="131">#REF!</definedName>
    <definedName name="CHANEL2" localSheetId="132">#REF!</definedName>
    <definedName name="CHANEL2" localSheetId="133">#REF!</definedName>
    <definedName name="CHANEL2" localSheetId="151">#REF!</definedName>
    <definedName name="CHANEL2" localSheetId="1">#REF!</definedName>
    <definedName name="CHANEL2" localSheetId="2">#REF!</definedName>
    <definedName name="CHANEL2">#REF!</definedName>
    <definedName name="CHKPAS" localSheetId="4">'[2]2020(س ذ)'!#REF!</definedName>
    <definedName name="CHKPAS" localSheetId="6">'[2]2020(س ذ)'!#REF!</definedName>
    <definedName name="CHKPAS" localSheetId="44">'[2]2020(س ذ)'!#REF!</definedName>
    <definedName name="CHKPAS" localSheetId="66">'[2]2020(س ذ)'!#REF!</definedName>
    <definedName name="CHKPAS" localSheetId="67">'[2]2020(س ذ)'!#REF!</definedName>
    <definedName name="CHKPAS" localSheetId="131">'[2]2020(س ذ)'!#REF!</definedName>
    <definedName name="CHKPAS" localSheetId="132">'[2]2020(س ذ)'!#REF!</definedName>
    <definedName name="CHKPAS" localSheetId="133">'[2]2020(س ذ)'!#REF!</definedName>
    <definedName name="CHKPAS" localSheetId="151">'[2]2020(س ذ)'!#REF!</definedName>
    <definedName name="CHKPAS" localSheetId="1">'[2]2020(س ذ)'!#REF!</definedName>
    <definedName name="CHKPAS" localSheetId="2">'[2]2020(س ذ)'!#REF!</definedName>
    <definedName name="CHKPAS">'[2]2020(س ذ)'!#REF!</definedName>
    <definedName name="CHKSAVE" localSheetId="4">'[2]2020(س ذ)'!#REF!</definedName>
    <definedName name="CHKSAVE" localSheetId="6">'[2]2020(س ذ)'!#REF!</definedName>
    <definedName name="CHKSAVE" localSheetId="44">'[2]2020(س ذ)'!#REF!</definedName>
    <definedName name="CHKSAVE" localSheetId="66">'[2]2020(س ذ)'!#REF!</definedName>
    <definedName name="CHKSAVE" localSheetId="67">'[2]2020(س ذ)'!#REF!</definedName>
    <definedName name="CHKSAVE" localSheetId="131">'[2]2020(س ذ)'!#REF!</definedName>
    <definedName name="CHKSAVE" localSheetId="132">'[2]2020(س ذ)'!#REF!</definedName>
    <definedName name="CHKSAVE" localSheetId="133">'[2]2020(س ذ)'!#REF!</definedName>
    <definedName name="CHKSAVE" localSheetId="151">'[2]2020(س ذ)'!#REF!</definedName>
    <definedName name="CHKSAVE" localSheetId="1">'[2]2020(س ذ)'!#REF!</definedName>
    <definedName name="CHKSAVE" localSheetId="2">'[2]2020(س ذ)'!#REF!</definedName>
    <definedName name="CHKSAVE">'[2]2020(س ذ)'!#REF!</definedName>
    <definedName name="CNAME2" localSheetId="4">#REF!</definedName>
    <definedName name="CNAME2" localSheetId="6">#REF!</definedName>
    <definedName name="CNAME2" localSheetId="44">#REF!</definedName>
    <definedName name="CNAME2" localSheetId="66">#REF!</definedName>
    <definedName name="CNAME2" localSheetId="67">#REF!</definedName>
    <definedName name="CNAME2" localSheetId="131">#REF!</definedName>
    <definedName name="CNAME2" localSheetId="132">#REF!</definedName>
    <definedName name="CNAME2" localSheetId="133">#REF!</definedName>
    <definedName name="CNAME2" localSheetId="151">#REF!</definedName>
    <definedName name="CNAME2" localSheetId="1">#REF!</definedName>
    <definedName name="CNAME2" localSheetId="2">#REF!</definedName>
    <definedName name="CNAME2">#REF!</definedName>
    <definedName name="CNAME3" localSheetId="4">#REF!</definedName>
    <definedName name="CNAME3" localSheetId="6">#REF!</definedName>
    <definedName name="CNAME3" localSheetId="44">#REF!</definedName>
    <definedName name="CNAME3" localSheetId="66">#REF!</definedName>
    <definedName name="CNAME3" localSheetId="67">#REF!</definedName>
    <definedName name="CNAME3" localSheetId="131">#REF!</definedName>
    <definedName name="CNAME3" localSheetId="132">#REF!</definedName>
    <definedName name="CNAME3" localSheetId="133">#REF!</definedName>
    <definedName name="CNAME3" localSheetId="151">#REF!</definedName>
    <definedName name="CNAME3" localSheetId="1">#REF!</definedName>
    <definedName name="CNAME3" localSheetId="2">#REF!</definedName>
    <definedName name="CNAME3">#REF!</definedName>
    <definedName name="CNAME4" localSheetId="4">#REF!</definedName>
    <definedName name="CNAME4" localSheetId="6">#REF!</definedName>
    <definedName name="CNAME4" localSheetId="44">#REF!</definedName>
    <definedName name="CNAME4" localSheetId="66">#REF!</definedName>
    <definedName name="CNAME4" localSheetId="67">#REF!</definedName>
    <definedName name="CNAME4" localSheetId="131">#REF!</definedName>
    <definedName name="CNAME4" localSheetId="132">#REF!</definedName>
    <definedName name="CNAME4" localSheetId="133">#REF!</definedName>
    <definedName name="CNAME4" localSheetId="151">#REF!</definedName>
    <definedName name="CNAME4" localSheetId="1">#REF!</definedName>
    <definedName name="CNAME4" localSheetId="2">#REF!</definedName>
    <definedName name="CNAME4">#REF!</definedName>
    <definedName name="Consolidated" localSheetId="4">#REF!</definedName>
    <definedName name="Consolidated" localSheetId="6">#REF!</definedName>
    <definedName name="Consolidated" localSheetId="44">#REF!</definedName>
    <definedName name="Consolidated" localSheetId="66">#REF!</definedName>
    <definedName name="Consolidated" localSheetId="67">#REF!</definedName>
    <definedName name="Consolidated" localSheetId="131">#REF!</definedName>
    <definedName name="Consolidated" localSheetId="132">#REF!</definedName>
    <definedName name="Consolidated" localSheetId="133">#REF!</definedName>
    <definedName name="Consolidated" localSheetId="151">#REF!</definedName>
    <definedName name="Consolidated" localSheetId="1">#REF!</definedName>
    <definedName name="Consolidated" localSheetId="2">#REF!</definedName>
    <definedName name="Consolidated">#REF!</definedName>
    <definedName name="COUNTER" localSheetId="4">#REF!</definedName>
    <definedName name="COUNTER" localSheetId="6">#REF!</definedName>
    <definedName name="COUNTER" localSheetId="44">#REF!</definedName>
    <definedName name="COUNTER" localSheetId="66">#REF!</definedName>
    <definedName name="COUNTER" localSheetId="67">#REF!</definedName>
    <definedName name="COUNTER" localSheetId="131">#REF!</definedName>
    <definedName name="COUNTER" localSheetId="132">#REF!</definedName>
    <definedName name="COUNTER" localSheetId="133">#REF!</definedName>
    <definedName name="COUNTER" localSheetId="151">#REF!</definedName>
    <definedName name="COUNTER" localSheetId="1">#REF!</definedName>
    <definedName name="COUNTER" localSheetId="2">#REF!</definedName>
    <definedName name="COUNTER">#REF!</definedName>
    <definedName name="CPC_HS_BEC_IMP_2018" localSheetId="4">#REF!</definedName>
    <definedName name="CPC_HS_BEC_IMP_2018" localSheetId="6">#REF!</definedName>
    <definedName name="CPC_HS_BEC_IMP_2018" localSheetId="44">#REF!</definedName>
    <definedName name="CPC_HS_BEC_IMP_2018" localSheetId="66">#REF!</definedName>
    <definedName name="CPC_HS_BEC_IMP_2018" localSheetId="67">#REF!</definedName>
    <definedName name="CPC_HS_BEC_IMP_2018" localSheetId="131">#REF!</definedName>
    <definedName name="CPC_HS_BEC_IMP_2018" localSheetId="132">#REF!</definedName>
    <definedName name="CPC_HS_BEC_IMP_2018" localSheetId="133">#REF!</definedName>
    <definedName name="CPC_HS_BEC_IMP_2018" localSheetId="151">#REF!</definedName>
    <definedName name="CPC_HS_BEC_IMP_2018" localSheetId="1">#REF!</definedName>
    <definedName name="CPC_HS_BEC_IMP_2018" localSheetId="2">#REF!</definedName>
    <definedName name="CPC_HS_BEC_IMP_2018">#REF!</definedName>
    <definedName name="D" localSheetId="4">#REF!</definedName>
    <definedName name="D" localSheetId="6">#REF!</definedName>
    <definedName name="D" localSheetId="44">#REF!</definedName>
    <definedName name="D" localSheetId="66">#REF!</definedName>
    <definedName name="D" localSheetId="67">#REF!</definedName>
    <definedName name="D" localSheetId="131">#REF!</definedName>
    <definedName name="D" localSheetId="132">#REF!</definedName>
    <definedName name="D" localSheetId="133">#REF!</definedName>
    <definedName name="D" localSheetId="151">#REF!</definedName>
    <definedName name="D" localSheetId="1">#REF!</definedName>
    <definedName name="D" localSheetId="2">#REF!</definedName>
    <definedName name="D">#REF!</definedName>
    <definedName name="ERR_LOC" localSheetId="4">'[2]2020(س ذ)'!#REF!</definedName>
    <definedName name="ERR_LOC" localSheetId="6">'[2]2020(س ذ)'!#REF!</definedName>
    <definedName name="ERR_LOC" localSheetId="44">'[2]2020(س ذ)'!#REF!</definedName>
    <definedName name="ERR_LOC" localSheetId="66">'[2]2020(س ذ)'!#REF!</definedName>
    <definedName name="ERR_LOC" localSheetId="67">'[2]2020(س ذ)'!#REF!</definedName>
    <definedName name="ERR_LOC" localSheetId="131">'[2]2020(س ذ)'!#REF!</definedName>
    <definedName name="ERR_LOC" localSheetId="132">'[2]2020(س ذ)'!#REF!</definedName>
    <definedName name="ERR_LOC" localSheetId="133">'[2]2020(س ذ)'!#REF!</definedName>
    <definedName name="ERR_LOC" localSheetId="151">'[2]2020(س ذ)'!#REF!</definedName>
    <definedName name="ERR_LOC" localSheetId="1">'[2]2020(س ذ)'!#REF!</definedName>
    <definedName name="ERR_LOC" localSheetId="2">'[2]2020(س ذ)'!#REF!</definedName>
    <definedName name="ERR_LOC">'[2]2020(س ذ)'!#REF!</definedName>
    <definedName name="ERR_MSG" localSheetId="4">'[2]2020(س ذ)'!#REF!</definedName>
    <definedName name="ERR_MSG" localSheetId="6">'[2]2020(س ذ)'!#REF!</definedName>
    <definedName name="ERR_MSG" localSheetId="44">'[2]2020(س ذ)'!#REF!</definedName>
    <definedName name="ERR_MSG" localSheetId="66">'[2]2020(س ذ)'!#REF!</definedName>
    <definedName name="ERR_MSG" localSheetId="67">'[2]2020(س ذ)'!#REF!</definedName>
    <definedName name="ERR_MSG" localSheetId="131">'[2]2020(س ذ)'!#REF!</definedName>
    <definedName name="ERR_MSG" localSheetId="132">'[2]2020(س ذ)'!#REF!</definedName>
    <definedName name="ERR_MSG" localSheetId="133">'[2]2020(س ذ)'!#REF!</definedName>
    <definedName name="ERR_MSG" localSheetId="151">'[2]2020(س ذ)'!#REF!</definedName>
    <definedName name="ERR_MSG" localSheetId="1">'[2]2020(س ذ)'!#REF!</definedName>
    <definedName name="ERR_MSG" localSheetId="2">'[2]2020(س ذ)'!#REF!</definedName>
    <definedName name="ERR_MSG">'[2]2020(س ذ)'!#REF!</definedName>
    <definedName name="EXP_HS_CPC_2018" localSheetId="4">#REF!</definedName>
    <definedName name="EXP_HS_CPC_2018" localSheetId="6">#REF!</definedName>
    <definedName name="EXP_HS_CPC_2018" localSheetId="44">#REF!</definedName>
    <definedName name="EXP_HS_CPC_2018" localSheetId="66">#REF!</definedName>
    <definedName name="EXP_HS_CPC_2018" localSheetId="67">#REF!</definedName>
    <definedName name="EXP_HS_CPC_2018" localSheetId="131">#REF!</definedName>
    <definedName name="EXP_HS_CPC_2018" localSheetId="132">#REF!</definedName>
    <definedName name="EXP_HS_CPC_2018" localSheetId="133">#REF!</definedName>
    <definedName name="EXP_HS_CPC_2018" localSheetId="151">#REF!</definedName>
    <definedName name="EXP_HS_CPC_2018" localSheetId="1">#REF!</definedName>
    <definedName name="EXP_HS_CPC_2018" localSheetId="2">#REF!</definedName>
    <definedName name="EXP_HS_CPC_2018">#REF!</definedName>
    <definedName name="ff" localSheetId="4">'[4]2020(س ذ)'!#REF!</definedName>
    <definedName name="ff" localSheetId="6">'[4]2020(س ذ)'!#REF!</definedName>
    <definedName name="ff" localSheetId="44">'[4]2020(س ذ)'!#REF!</definedName>
    <definedName name="ff" localSheetId="66">'[4]2020(س ذ)'!#REF!</definedName>
    <definedName name="ff" localSheetId="67">'[4]2020(س ذ)'!#REF!</definedName>
    <definedName name="ff" localSheetId="131">'[4]2020(س ذ)'!#REF!</definedName>
    <definedName name="ff" localSheetId="132">'[4]2020(س ذ)'!#REF!</definedName>
    <definedName name="ff" localSheetId="133">'[4]2020(س ذ)'!#REF!</definedName>
    <definedName name="ff" localSheetId="151">'[4]2020(س ذ)'!#REF!</definedName>
    <definedName name="ff" localSheetId="1">'[4]2020(س ذ)'!#REF!</definedName>
    <definedName name="ff" localSheetId="2">'[4]2020(س ذ)'!#REF!</definedName>
    <definedName name="ff">'[4]2020(س ذ)'!#REF!</definedName>
    <definedName name="FILENAME" localSheetId="4">'[2]2020(س ذ)'!#REF!</definedName>
    <definedName name="FILENAME" localSheetId="6">'[2]2020(س ذ)'!#REF!</definedName>
    <definedName name="FILENAME" localSheetId="44">'[2]2020(س ذ)'!#REF!</definedName>
    <definedName name="FILENAME" localSheetId="66">'[2]2020(س ذ)'!#REF!</definedName>
    <definedName name="FILENAME" localSheetId="67">'[2]2020(س ذ)'!#REF!</definedName>
    <definedName name="FILENAME" localSheetId="131">'[2]2020(س ذ)'!#REF!</definedName>
    <definedName name="FILENAME" localSheetId="132">'[2]2020(س ذ)'!#REF!</definedName>
    <definedName name="FILENAME" localSheetId="133">'[2]2020(س ذ)'!#REF!</definedName>
    <definedName name="FILENAME" localSheetId="151">'[2]2020(س ذ)'!#REF!</definedName>
    <definedName name="FILENAME" localSheetId="1">'[2]2020(س ذ)'!#REF!</definedName>
    <definedName name="FILENAME" localSheetId="2">'[2]2020(س ذ)'!#REF!</definedName>
    <definedName name="FILENAME">'[2]2020(س ذ)'!#REF!</definedName>
    <definedName name="FLOPDIR" localSheetId="4">'[2]2020(س ذ)'!#REF!</definedName>
    <definedName name="FLOPDIR" localSheetId="6">'[2]2020(س ذ)'!#REF!</definedName>
    <definedName name="FLOPDIR" localSheetId="44">'[2]2020(س ذ)'!#REF!</definedName>
    <definedName name="FLOPDIR" localSheetId="131">'[2]2020(س ذ)'!#REF!</definedName>
    <definedName name="FLOPDIR" localSheetId="132">'[2]2020(س ذ)'!#REF!</definedName>
    <definedName name="FLOPDIR" localSheetId="133">'[2]2020(س ذ)'!#REF!</definedName>
    <definedName name="FLOPDIR" localSheetId="151">'[2]2020(س ذ)'!#REF!</definedName>
    <definedName name="FLOPDIR" localSheetId="1">'[2]2020(س ذ)'!#REF!</definedName>
    <definedName name="FLOPDIR" localSheetId="2">'[2]2020(س ذ)'!#REF!</definedName>
    <definedName name="FLOPDIR">'[2]2020(س ذ)'!#REF!</definedName>
    <definedName name="FLOPPY" localSheetId="4">'[2]2020(س ذ)'!#REF!</definedName>
    <definedName name="FLOPPY" localSheetId="6">'[2]2020(س ذ)'!#REF!</definedName>
    <definedName name="FLOPPY" localSheetId="44">'[2]2020(س ذ)'!#REF!</definedName>
    <definedName name="FLOPPY" localSheetId="131">'[2]2020(س ذ)'!#REF!</definedName>
    <definedName name="FLOPPY" localSheetId="132">'[2]2020(س ذ)'!#REF!</definedName>
    <definedName name="FLOPPY" localSheetId="133">'[2]2020(س ذ)'!#REF!</definedName>
    <definedName name="FLOPPY" localSheetId="151">'[2]2020(س ذ)'!#REF!</definedName>
    <definedName name="FLOPPY" localSheetId="1">'[2]2020(س ذ)'!#REF!</definedName>
    <definedName name="FLOPPY" localSheetId="2">'[2]2020(س ذ)'!#REF!</definedName>
    <definedName name="FLOPPY">'[2]2020(س ذ)'!#REF!</definedName>
    <definedName name="G_U1" localSheetId="4">#REF!</definedName>
    <definedName name="G_U1" localSheetId="6">#REF!</definedName>
    <definedName name="G_U1" localSheetId="44">#REF!</definedName>
    <definedName name="G_U1" localSheetId="66">#REF!</definedName>
    <definedName name="G_U1" localSheetId="67">#REF!</definedName>
    <definedName name="G_U1" localSheetId="131">#REF!</definedName>
    <definedName name="G_U1" localSheetId="132">#REF!</definedName>
    <definedName name="G_U1" localSheetId="133">#REF!</definedName>
    <definedName name="G_U1" localSheetId="151">#REF!</definedName>
    <definedName name="G_U1" localSheetId="1">#REF!</definedName>
    <definedName name="G_U1" localSheetId="2">#REF!</definedName>
    <definedName name="G_U1">#REF!</definedName>
    <definedName name="GETFILE" localSheetId="4">'[2]2020(س ذ)'!#REF!</definedName>
    <definedName name="GETFILE" localSheetId="6">'[2]2020(س ذ)'!#REF!</definedName>
    <definedName name="GETFILE" localSheetId="44">'[2]2020(س ذ)'!#REF!</definedName>
    <definedName name="GETFILE" localSheetId="66">'[2]2020(س ذ)'!#REF!</definedName>
    <definedName name="GETFILE" localSheetId="67">'[2]2020(س ذ)'!#REF!</definedName>
    <definedName name="GETFILE" localSheetId="131">'[2]2020(س ذ)'!#REF!</definedName>
    <definedName name="GETFILE" localSheetId="132">'[2]2020(س ذ)'!#REF!</definedName>
    <definedName name="GETFILE" localSheetId="133">'[2]2020(س ذ)'!#REF!</definedName>
    <definedName name="GETFILE" localSheetId="151">'[2]2020(س ذ)'!#REF!</definedName>
    <definedName name="GETFILE" localSheetId="1">'[2]2020(س ذ)'!#REF!</definedName>
    <definedName name="GETFILE" localSheetId="2">'[2]2020(س ذ)'!#REF!</definedName>
    <definedName name="GETFILE">'[2]2020(س ذ)'!#REF!</definedName>
    <definedName name="gh" localSheetId="4">#REF!</definedName>
    <definedName name="gh" localSheetId="6">#REF!</definedName>
    <definedName name="gh" localSheetId="44">#REF!</definedName>
    <definedName name="gh" localSheetId="66">#REF!</definedName>
    <definedName name="gh" localSheetId="67">#REF!</definedName>
    <definedName name="gh" localSheetId="131">#REF!</definedName>
    <definedName name="gh" localSheetId="132">#REF!</definedName>
    <definedName name="gh" localSheetId="133">#REF!</definedName>
    <definedName name="gh" localSheetId="151">#REF!</definedName>
    <definedName name="gh" localSheetId="1">#REF!</definedName>
    <definedName name="gh" localSheetId="2">#REF!</definedName>
    <definedName name="gh">#REF!</definedName>
    <definedName name="GIVEM1" localSheetId="4">#REF!</definedName>
    <definedName name="GIVEM1" localSheetId="6">#REF!</definedName>
    <definedName name="GIVEM1" localSheetId="44">#REF!</definedName>
    <definedName name="GIVEM1" localSheetId="66">#REF!</definedName>
    <definedName name="GIVEM1" localSheetId="67">#REF!</definedName>
    <definedName name="GIVEM1" localSheetId="131">#REF!</definedName>
    <definedName name="GIVEM1" localSheetId="132">#REF!</definedName>
    <definedName name="GIVEM1" localSheetId="133">#REF!</definedName>
    <definedName name="GIVEM1" localSheetId="151">#REF!</definedName>
    <definedName name="GIVEM1" localSheetId="1">#REF!</definedName>
    <definedName name="GIVEM1" localSheetId="2">#REF!</definedName>
    <definedName name="GIVEM1">#REF!</definedName>
    <definedName name="GRDIR" localSheetId="4">'[2]2020(س ذ)'!#REF!</definedName>
    <definedName name="GRDIR" localSheetId="6">'[2]2020(س ذ)'!#REF!</definedName>
    <definedName name="GRDIR" localSheetId="44">'[2]2020(س ذ)'!#REF!</definedName>
    <definedName name="GRDIR" localSheetId="66">'[2]2020(س ذ)'!#REF!</definedName>
    <definedName name="GRDIR" localSheetId="67">'[2]2020(س ذ)'!#REF!</definedName>
    <definedName name="GRDIR" localSheetId="131">'[2]2020(س ذ)'!#REF!</definedName>
    <definedName name="GRDIR" localSheetId="132">'[2]2020(س ذ)'!#REF!</definedName>
    <definedName name="GRDIR" localSheetId="133">'[2]2020(س ذ)'!#REF!</definedName>
    <definedName name="GRDIR" localSheetId="151">'[2]2020(س ذ)'!#REF!</definedName>
    <definedName name="GRDIR" localSheetId="1">'[2]2020(س ذ)'!#REF!</definedName>
    <definedName name="GRDIR" localSheetId="2">'[2]2020(س ذ)'!#REF!</definedName>
    <definedName name="GRDIR">'[2]2020(س ذ)'!#REF!</definedName>
    <definedName name="H" localSheetId="4">#REF!</definedName>
    <definedName name="H" localSheetId="6">#REF!</definedName>
    <definedName name="H" localSheetId="44">#REF!</definedName>
    <definedName name="H" localSheetId="66">#REF!</definedName>
    <definedName name="H" localSheetId="67">#REF!</definedName>
    <definedName name="H" localSheetId="131">#REF!</definedName>
    <definedName name="H" localSheetId="132">#REF!</definedName>
    <definedName name="H" localSheetId="133">#REF!</definedName>
    <definedName name="H" localSheetId="151">#REF!</definedName>
    <definedName name="H" localSheetId="1">#REF!</definedName>
    <definedName name="H" localSheetId="2">#REF!</definedName>
    <definedName name="H">#REF!</definedName>
    <definedName name="hhhhhhhhhhh" localSheetId="4" hidden="1">#REF!</definedName>
    <definedName name="hhhhhhhhhhh" localSheetId="6" hidden="1">#REF!</definedName>
    <definedName name="hhhhhhhhhhh" localSheetId="44" hidden="1">#REF!</definedName>
    <definedName name="hhhhhhhhhhh" localSheetId="66" hidden="1">#REF!</definedName>
    <definedName name="hhhhhhhhhhh" localSheetId="67" hidden="1">#REF!</definedName>
    <definedName name="hhhhhhhhhhh" localSheetId="131" hidden="1">#REF!</definedName>
    <definedName name="hhhhhhhhhhh" localSheetId="132" hidden="1">#REF!</definedName>
    <definedName name="hhhhhhhhhhh" localSheetId="133" hidden="1">#REF!</definedName>
    <definedName name="hhhhhhhhhhh" localSheetId="151" hidden="1">#REF!</definedName>
    <definedName name="hhhhhhhhhhh" localSheetId="1" hidden="1">#REF!</definedName>
    <definedName name="hhhhhhhhhhh" localSheetId="2" hidden="1">#REF!</definedName>
    <definedName name="hhhhhhhhhhh" hidden="1">#REF!</definedName>
    <definedName name="IMP_HS_CPC_2018" localSheetId="4">#REF!</definedName>
    <definedName name="IMP_HS_CPC_2018" localSheetId="6">#REF!</definedName>
    <definedName name="IMP_HS_CPC_2018" localSheetId="44">#REF!</definedName>
    <definedName name="IMP_HS_CPC_2018" localSheetId="66">#REF!</definedName>
    <definedName name="IMP_HS_CPC_2018" localSheetId="67">#REF!</definedName>
    <definedName name="IMP_HS_CPC_2018" localSheetId="131">#REF!</definedName>
    <definedName name="IMP_HS_CPC_2018" localSheetId="132">#REF!</definedName>
    <definedName name="IMP_HS_CPC_2018" localSheetId="133">#REF!</definedName>
    <definedName name="IMP_HS_CPC_2018" localSheetId="151">#REF!</definedName>
    <definedName name="IMP_HS_CPC_2018" localSheetId="1">#REF!</definedName>
    <definedName name="IMP_HS_CPC_2018" localSheetId="2">#REF!</definedName>
    <definedName name="IMP_HS_CPC_2018">#REF!</definedName>
    <definedName name="JKI" localSheetId="4" hidden="1">#REF!</definedName>
    <definedName name="JKI" localSheetId="6" hidden="1">#REF!</definedName>
    <definedName name="JKI" localSheetId="44" hidden="1">#REF!</definedName>
    <definedName name="JKI" localSheetId="66" hidden="1">#REF!</definedName>
    <definedName name="JKI" localSheetId="67" hidden="1">#REF!</definedName>
    <definedName name="JKI" localSheetId="131" hidden="1">#REF!</definedName>
    <definedName name="JKI" localSheetId="132" hidden="1">#REF!</definedName>
    <definedName name="JKI" localSheetId="133" hidden="1">#REF!</definedName>
    <definedName name="JKI" localSheetId="151" hidden="1">#REF!</definedName>
    <definedName name="JKI" localSheetId="1" hidden="1">#REF!</definedName>
    <definedName name="JKI" localSheetId="2" hidden="1">#REF!</definedName>
    <definedName name="JKI" hidden="1">#REF!</definedName>
    <definedName name="LOOP" localSheetId="4">#REF!</definedName>
    <definedName name="LOOP" localSheetId="6">#REF!</definedName>
    <definedName name="LOOP" localSheetId="44">#REF!</definedName>
    <definedName name="LOOP" localSheetId="66">#REF!</definedName>
    <definedName name="LOOP" localSheetId="67">#REF!</definedName>
    <definedName name="LOOP" localSheetId="131">#REF!</definedName>
    <definedName name="LOOP" localSheetId="132">#REF!</definedName>
    <definedName name="LOOP" localSheetId="133">#REF!</definedName>
    <definedName name="LOOP" localSheetId="151">#REF!</definedName>
    <definedName name="LOOP" localSheetId="1">#REF!</definedName>
    <definedName name="LOOP" localSheetId="2">#REF!</definedName>
    <definedName name="LOOP">#REF!</definedName>
    <definedName name="menuitem" localSheetId="4">#REF!</definedName>
    <definedName name="menuitem" localSheetId="6">#REF!</definedName>
    <definedName name="menuitem" localSheetId="44">#REF!</definedName>
    <definedName name="menuitem" localSheetId="66">#REF!</definedName>
    <definedName name="menuitem" localSheetId="67">#REF!</definedName>
    <definedName name="menuitem" localSheetId="131">#REF!</definedName>
    <definedName name="menuitem" localSheetId="132">#REF!</definedName>
    <definedName name="menuitem" localSheetId="133">#REF!</definedName>
    <definedName name="menuitem" localSheetId="151">#REF!</definedName>
    <definedName name="menuitem" localSheetId="1">#REF!</definedName>
    <definedName name="menuitem" localSheetId="2">#REF!</definedName>
    <definedName name="menuitem">#REF!</definedName>
    <definedName name="MESSAGE" localSheetId="4">'[2]2020(س ذ)'!#REF!</definedName>
    <definedName name="MESSAGE" localSheetId="6">'[2]2020(س ذ)'!#REF!</definedName>
    <definedName name="MESSAGE" localSheetId="44">'[2]2020(س ذ)'!#REF!</definedName>
    <definedName name="MESSAGE" localSheetId="66">'[2]2020(س ذ)'!#REF!</definedName>
    <definedName name="MESSAGE" localSheetId="67">'[2]2020(س ذ)'!#REF!</definedName>
    <definedName name="MESSAGE" localSheetId="131">'[2]2020(س ذ)'!#REF!</definedName>
    <definedName name="MESSAGE" localSheetId="132">'[2]2020(س ذ)'!#REF!</definedName>
    <definedName name="MESSAGE" localSheetId="133">'[2]2020(س ذ)'!#REF!</definedName>
    <definedName name="MESSAGE" localSheetId="151">'[2]2020(س ذ)'!#REF!</definedName>
    <definedName name="MESSAGE" localSheetId="1">'[2]2020(س ذ)'!#REF!</definedName>
    <definedName name="MESSAGE" localSheetId="2">'[2]2020(س ذ)'!#REF!</definedName>
    <definedName name="MESSAGE">'[2]2020(س ذ)'!#REF!</definedName>
    <definedName name="mohafdah_mrkz_استعلام" localSheetId="4">#REF!</definedName>
    <definedName name="mohafdah_mrkz_استعلام" localSheetId="6">#REF!</definedName>
    <definedName name="mohafdah_mrkz_استعلام" localSheetId="44">#REF!</definedName>
    <definedName name="mohafdah_mrkz_استعلام" localSheetId="66">#REF!</definedName>
    <definedName name="mohafdah_mrkz_استعلام" localSheetId="67">#REF!</definedName>
    <definedName name="mohafdah_mrkz_استعلام" localSheetId="131">#REF!</definedName>
    <definedName name="mohafdah_mrkz_استعلام" localSheetId="132">#REF!</definedName>
    <definedName name="mohafdah_mrkz_استعلام" localSheetId="133">#REF!</definedName>
    <definedName name="mohafdah_mrkz_استعلام" localSheetId="151">#REF!</definedName>
    <definedName name="mohafdah_mrkz_استعلام" localSheetId="1">#REF!</definedName>
    <definedName name="mohafdah_mrkz_استعلام" localSheetId="2">#REF!</definedName>
    <definedName name="mohafdah_mrkz_استعلام">#REF!</definedName>
    <definedName name="MSG_CELL" localSheetId="4">'[2]2020(س ذ)'!#REF!</definedName>
    <definedName name="MSG_CELL" localSheetId="6">'[2]2020(س ذ)'!#REF!</definedName>
    <definedName name="MSG_CELL" localSheetId="44">'[2]2020(س ذ)'!#REF!</definedName>
    <definedName name="MSG_CELL" localSheetId="66">'[2]2020(س ذ)'!#REF!</definedName>
    <definedName name="MSG_CELL" localSheetId="67">'[2]2020(س ذ)'!#REF!</definedName>
    <definedName name="MSG_CELL" localSheetId="131">'[2]2020(س ذ)'!#REF!</definedName>
    <definedName name="MSG_CELL" localSheetId="132">'[2]2020(س ذ)'!#REF!</definedName>
    <definedName name="MSG_CELL" localSheetId="133">'[2]2020(س ذ)'!#REF!</definedName>
    <definedName name="MSG_CELL" localSheetId="151">'[2]2020(س ذ)'!#REF!</definedName>
    <definedName name="MSG_CELL" localSheetId="1">'[2]2020(س ذ)'!#REF!</definedName>
    <definedName name="MSG_CELL" localSheetId="2">'[2]2020(س ذ)'!#REF!</definedName>
    <definedName name="MSG_CELL">'[2]2020(س ذ)'!#REF!</definedName>
    <definedName name="NOPAS" localSheetId="4">'[2]2020(س ذ)'!#REF!</definedName>
    <definedName name="NOPAS" localSheetId="6">'[2]2020(س ذ)'!#REF!</definedName>
    <definedName name="NOPAS" localSheetId="44">'[2]2020(س ذ)'!#REF!</definedName>
    <definedName name="NOPAS" localSheetId="66">'[2]2020(س ذ)'!#REF!</definedName>
    <definedName name="NOPAS" localSheetId="67">'[2]2020(س ذ)'!#REF!</definedName>
    <definedName name="NOPAS" localSheetId="131">'[2]2020(س ذ)'!#REF!</definedName>
    <definedName name="NOPAS" localSheetId="132">'[2]2020(س ذ)'!#REF!</definedName>
    <definedName name="NOPAS" localSheetId="133">'[2]2020(س ذ)'!#REF!</definedName>
    <definedName name="NOPAS" localSheetId="151">'[2]2020(س ذ)'!#REF!</definedName>
    <definedName name="NOPAS" localSheetId="1">'[2]2020(س ذ)'!#REF!</definedName>
    <definedName name="NOPAS" localSheetId="2">'[2]2020(س ذ)'!#REF!</definedName>
    <definedName name="NOPAS">'[2]2020(س ذ)'!#REF!</definedName>
    <definedName name="NOPAS3" localSheetId="4">'[2]2020(س ذ)'!#REF!</definedName>
    <definedName name="NOPAS3" localSheetId="6">'[2]2020(س ذ)'!#REF!</definedName>
    <definedName name="NOPAS3" localSheetId="44">'[2]2020(س ذ)'!#REF!</definedName>
    <definedName name="NOPAS3" localSheetId="131">'[2]2020(س ذ)'!#REF!</definedName>
    <definedName name="NOPAS3" localSheetId="132">'[2]2020(س ذ)'!#REF!</definedName>
    <definedName name="NOPAS3" localSheetId="133">'[2]2020(س ذ)'!#REF!</definedName>
    <definedName name="NOPAS3" localSheetId="151">'[2]2020(س ذ)'!#REF!</definedName>
    <definedName name="NOPAS3" localSheetId="1">'[2]2020(س ذ)'!#REF!</definedName>
    <definedName name="NOPAS3" localSheetId="2">'[2]2020(س ذ)'!#REF!</definedName>
    <definedName name="NOPAS3">'[2]2020(س ذ)'!#REF!</definedName>
    <definedName name="OLD_MSG" localSheetId="4">'[2]2020(س ذ)'!#REF!</definedName>
    <definedName name="OLD_MSG" localSheetId="6">'[2]2020(س ذ)'!#REF!</definedName>
    <definedName name="OLD_MSG" localSheetId="44">'[2]2020(س ذ)'!#REF!</definedName>
    <definedName name="OLD_MSG" localSheetId="131">'[2]2020(س ذ)'!#REF!</definedName>
    <definedName name="OLD_MSG" localSheetId="132">'[2]2020(س ذ)'!#REF!</definedName>
    <definedName name="OLD_MSG" localSheetId="133">'[2]2020(س ذ)'!#REF!</definedName>
    <definedName name="OLD_MSG" localSheetId="151">'[2]2020(س ذ)'!#REF!</definedName>
    <definedName name="OLD_MSG" localSheetId="1">'[2]2020(س ذ)'!#REF!</definedName>
    <definedName name="OLD_MSG" localSheetId="2">'[2]2020(س ذ)'!#REF!</definedName>
    <definedName name="OLD_MSG">'[2]2020(س ذ)'!#REF!</definedName>
    <definedName name="PAS_MSG1" localSheetId="4">'[2]2020(س ذ)'!#REF!</definedName>
    <definedName name="PAS_MSG1" localSheetId="6">'[2]2020(س ذ)'!#REF!</definedName>
    <definedName name="PAS_MSG1" localSheetId="44">'[2]2020(س ذ)'!#REF!</definedName>
    <definedName name="PAS_MSG1" localSheetId="131">'[2]2020(س ذ)'!#REF!</definedName>
    <definedName name="PAS_MSG1" localSheetId="132">'[2]2020(س ذ)'!#REF!</definedName>
    <definedName name="PAS_MSG1" localSheetId="133">'[2]2020(س ذ)'!#REF!</definedName>
    <definedName name="PAS_MSG1" localSheetId="151">'[2]2020(س ذ)'!#REF!</definedName>
    <definedName name="PAS_MSG1" localSheetId="1">'[2]2020(س ذ)'!#REF!</definedName>
    <definedName name="PAS_MSG1" localSheetId="2">'[2]2020(س ذ)'!#REF!</definedName>
    <definedName name="PAS_MSG1">'[2]2020(س ذ)'!#REF!</definedName>
    <definedName name="PAS_MSG2" localSheetId="4">'[2]2020(س ذ)'!#REF!</definedName>
    <definedName name="PAS_MSG2" localSheetId="6">'[2]2020(س ذ)'!#REF!</definedName>
    <definedName name="PAS_MSG2" localSheetId="44">'[2]2020(س ذ)'!#REF!</definedName>
    <definedName name="PAS_MSG2" localSheetId="131">'[2]2020(س ذ)'!#REF!</definedName>
    <definedName name="PAS_MSG2" localSheetId="132">'[2]2020(س ذ)'!#REF!</definedName>
    <definedName name="PAS_MSG2" localSheetId="133">'[2]2020(س ذ)'!#REF!</definedName>
    <definedName name="PAS_MSG2" localSheetId="151">'[2]2020(س ذ)'!#REF!</definedName>
    <definedName name="PAS_MSG2" localSheetId="1">'[2]2020(س ذ)'!#REF!</definedName>
    <definedName name="PAS_MSG2" localSheetId="2">'[2]2020(س ذ)'!#REF!</definedName>
    <definedName name="PAS_MSG2">'[2]2020(س ذ)'!#REF!</definedName>
    <definedName name="PAS_MSG3" localSheetId="4">'[2]2020(س ذ)'!#REF!</definedName>
    <definedName name="PAS_MSG3" localSheetId="6">'[2]2020(س ذ)'!#REF!</definedName>
    <definedName name="PAS_MSG3" localSheetId="44">'[2]2020(س ذ)'!#REF!</definedName>
    <definedName name="PAS_MSG3" localSheetId="131">'[2]2020(س ذ)'!#REF!</definedName>
    <definedName name="PAS_MSG3" localSheetId="132">'[2]2020(س ذ)'!#REF!</definedName>
    <definedName name="PAS_MSG3" localSheetId="133">'[2]2020(س ذ)'!#REF!</definedName>
    <definedName name="PAS_MSG3" localSheetId="151">'[2]2020(س ذ)'!#REF!</definedName>
    <definedName name="PAS_MSG3" localSheetId="1">'[2]2020(س ذ)'!#REF!</definedName>
    <definedName name="PAS_MSG3" localSheetId="2">'[2]2020(س ذ)'!#REF!</definedName>
    <definedName name="PAS_MSG3">'[2]2020(س ذ)'!#REF!</definedName>
    <definedName name="PAUSE" localSheetId="4">'[2]2020(س ذ)'!#REF!</definedName>
    <definedName name="PAUSE" localSheetId="6">'[2]2020(س ذ)'!#REF!</definedName>
    <definedName name="PAUSE" localSheetId="44">'[2]2020(س ذ)'!#REF!</definedName>
    <definedName name="PAUSE" localSheetId="131">'[2]2020(س ذ)'!#REF!</definedName>
    <definedName name="PAUSE" localSheetId="132">'[2]2020(س ذ)'!#REF!</definedName>
    <definedName name="PAUSE" localSheetId="133">'[2]2020(س ذ)'!#REF!</definedName>
    <definedName name="PAUSE" localSheetId="151">'[2]2020(س ذ)'!#REF!</definedName>
    <definedName name="PAUSE" localSheetId="1">'[2]2020(س ذ)'!#REF!</definedName>
    <definedName name="PAUSE" localSheetId="2">'[2]2020(س ذ)'!#REF!</definedName>
    <definedName name="PAUSE">'[2]2020(س ذ)'!#REF!</definedName>
    <definedName name="Port1" localSheetId="4">INDIRECT(#REF!)</definedName>
    <definedName name="Port1" localSheetId="6">INDIRECT(#REF!)</definedName>
    <definedName name="Port1" localSheetId="44">INDIRECT(#REF!)</definedName>
    <definedName name="Port1" localSheetId="66">INDIRECT(#REF!)</definedName>
    <definedName name="Port1" localSheetId="67">INDIRECT(#REF!)</definedName>
    <definedName name="Port1" localSheetId="131">INDIRECT(#REF!)</definedName>
    <definedName name="Port1" localSheetId="132">INDIRECT(#REF!)</definedName>
    <definedName name="Port1" localSheetId="133">INDIRECT(#REF!)</definedName>
    <definedName name="Port1" localSheetId="151">INDIRECT(#REF!)</definedName>
    <definedName name="Port1" localSheetId="1">INDIRECT(#REF!)</definedName>
    <definedName name="Port1" localSheetId="2">INDIRECT(#REF!)</definedName>
    <definedName name="Port1">INDIRECT(#REF!)</definedName>
    <definedName name="Port2" localSheetId="4">INDIRECT(#REF!)</definedName>
    <definedName name="Port2" localSheetId="6">INDIRECT(#REF!)</definedName>
    <definedName name="Port2" localSheetId="44">INDIRECT(#REF!)</definedName>
    <definedName name="Port2" localSheetId="66">INDIRECT(#REF!)</definedName>
    <definedName name="Port2" localSheetId="67">INDIRECT(#REF!)</definedName>
    <definedName name="Port2" localSheetId="131">INDIRECT(#REF!)</definedName>
    <definedName name="Port2" localSheetId="132">INDIRECT(#REF!)</definedName>
    <definedName name="Port2" localSheetId="133">INDIRECT(#REF!)</definedName>
    <definedName name="Port2" localSheetId="151">INDIRECT(#REF!)</definedName>
    <definedName name="Port2" localSheetId="1">INDIRECT(#REF!)</definedName>
    <definedName name="Port2" localSheetId="2">INDIRECT(#REF!)</definedName>
    <definedName name="Port2">INDIRECT(#REF!)</definedName>
    <definedName name="Port3" localSheetId="4">INDIRECT(#REF!)</definedName>
    <definedName name="Port3" localSheetId="6">INDIRECT(#REF!)</definedName>
    <definedName name="Port3" localSheetId="44">INDIRECT(#REF!)</definedName>
    <definedName name="Port3" localSheetId="66">INDIRECT(#REF!)</definedName>
    <definedName name="Port3" localSheetId="67">INDIRECT(#REF!)</definedName>
    <definedName name="Port3" localSheetId="131">INDIRECT(#REF!)</definedName>
    <definedName name="Port3" localSheetId="132">INDIRECT(#REF!)</definedName>
    <definedName name="Port3" localSheetId="133">INDIRECT(#REF!)</definedName>
    <definedName name="Port3" localSheetId="151">INDIRECT(#REF!)</definedName>
    <definedName name="Port3" localSheetId="1">INDIRECT(#REF!)</definedName>
    <definedName name="Port3" localSheetId="2">INDIRECT(#REF!)</definedName>
    <definedName name="Port3">INDIRECT(#REF!)</definedName>
    <definedName name="Port4" localSheetId="4">INDIRECT(#REF!)</definedName>
    <definedName name="Port4" localSheetId="6">INDIRECT(#REF!)</definedName>
    <definedName name="Port4" localSheetId="44">INDIRECT(#REF!)</definedName>
    <definedName name="Port4" localSheetId="66">INDIRECT(#REF!)</definedName>
    <definedName name="Port4" localSheetId="67">INDIRECT(#REF!)</definedName>
    <definedName name="Port4" localSheetId="131">INDIRECT(#REF!)</definedName>
    <definedName name="Port4" localSheetId="132">INDIRECT(#REF!)</definedName>
    <definedName name="Port4" localSheetId="133">INDIRECT(#REF!)</definedName>
    <definedName name="Port4" localSheetId="151">INDIRECT(#REF!)</definedName>
    <definedName name="Port4" localSheetId="1">INDIRECT(#REF!)</definedName>
    <definedName name="Port4" localSheetId="2">INDIRECT(#REF!)</definedName>
    <definedName name="Port4">INDIRECT(#REF!)</definedName>
    <definedName name="Port5" localSheetId="4">INDIRECT(#REF!)</definedName>
    <definedName name="Port5" localSheetId="6">INDIRECT(#REF!)</definedName>
    <definedName name="Port5" localSheetId="44">INDIRECT(#REF!)</definedName>
    <definedName name="Port5" localSheetId="66">INDIRECT(#REF!)</definedName>
    <definedName name="Port5" localSheetId="67">INDIRECT(#REF!)</definedName>
    <definedName name="Port5" localSheetId="131">INDIRECT(#REF!)</definedName>
    <definedName name="Port5" localSheetId="132">INDIRECT(#REF!)</definedName>
    <definedName name="Port5" localSheetId="133">INDIRECT(#REF!)</definedName>
    <definedName name="Port5" localSheetId="151">INDIRECT(#REF!)</definedName>
    <definedName name="Port5" localSheetId="1">INDIRECT(#REF!)</definedName>
    <definedName name="Port5" localSheetId="2">INDIRECT(#REF!)</definedName>
    <definedName name="Port5">INDIRECT(#REF!)</definedName>
    <definedName name="PortQ1" localSheetId="4">INDIRECT(#REF!)</definedName>
    <definedName name="PortQ1" localSheetId="6">INDIRECT(#REF!)</definedName>
    <definedName name="PortQ1" localSheetId="44">INDIRECT(#REF!)</definedName>
    <definedName name="PortQ1" localSheetId="66">INDIRECT(#REF!)</definedName>
    <definedName name="PortQ1" localSheetId="67">INDIRECT(#REF!)</definedName>
    <definedName name="PortQ1" localSheetId="131">INDIRECT(#REF!)</definedName>
    <definedName name="PortQ1" localSheetId="132">INDIRECT(#REF!)</definedName>
    <definedName name="PortQ1" localSheetId="133">INDIRECT(#REF!)</definedName>
    <definedName name="PortQ1" localSheetId="151">INDIRECT(#REF!)</definedName>
    <definedName name="PortQ1" localSheetId="1">INDIRECT(#REF!)</definedName>
    <definedName name="PortQ1" localSheetId="2">INDIRECT(#REF!)</definedName>
    <definedName name="PortQ1">INDIRECT(#REF!)</definedName>
    <definedName name="PortQ2" localSheetId="4">INDIRECT(#REF!)</definedName>
    <definedName name="PortQ2" localSheetId="6">INDIRECT(#REF!)</definedName>
    <definedName name="PortQ2" localSheetId="44">INDIRECT(#REF!)</definedName>
    <definedName name="PortQ2" localSheetId="66">INDIRECT(#REF!)</definedName>
    <definedName name="PortQ2" localSheetId="67">INDIRECT(#REF!)</definedName>
    <definedName name="PortQ2" localSheetId="131">INDIRECT(#REF!)</definedName>
    <definedName name="PortQ2" localSheetId="132">INDIRECT(#REF!)</definedName>
    <definedName name="PortQ2" localSheetId="133">INDIRECT(#REF!)</definedName>
    <definedName name="PortQ2" localSheetId="151">INDIRECT(#REF!)</definedName>
    <definedName name="PortQ2" localSheetId="1">INDIRECT(#REF!)</definedName>
    <definedName name="PortQ2" localSheetId="2">INDIRECT(#REF!)</definedName>
    <definedName name="PortQ2">INDIRECT(#REF!)</definedName>
    <definedName name="PortQ3" localSheetId="4">INDIRECT(#REF!)</definedName>
    <definedName name="PortQ3" localSheetId="6">INDIRECT(#REF!)</definedName>
    <definedName name="PortQ3" localSheetId="44">INDIRECT(#REF!)</definedName>
    <definedName name="PortQ3" localSheetId="66">INDIRECT(#REF!)</definedName>
    <definedName name="PortQ3" localSheetId="67">INDIRECT(#REF!)</definedName>
    <definedName name="PortQ3" localSheetId="131">INDIRECT(#REF!)</definedName>
    <definedName name="PortQ3" localSheetId="132">INDIRECT(#REF!)</definedName>
    <definedName name="PortQ3" localSheetId="133">INDIRECT(#REF!)</definedName>
    <definedName name="PortQ3" localSheetId="151">INDIRECT(#REF!)</definedName>
    <definedName name="PortQ3" localSheetId="1">INDIRECT(#REF!)</definedName>
    <definedName name="PortQ3" localSheetId="2">INDIRECT(#REF!)</definedName>
    <definedName name="PortQ3">INDIRECT(#REF!)</definedName>
    <definedName name="PortQ4" localSheetId="4">INDIRECT(#REF!)</definedName>
    <definedName name="PortQ4" localSheetId="6">INDIRECT(#REF!)</definedName>
    <definedName name="PortQ4" localSheetId="44">INDIRECT(#REF!)</definedName>
    <definedName name="PortQ4" localSheetId="66">INDIRECT(#REF!)</definedName>
    <definedName name="PortQ4" localSheetId="67">INDIRECT(#REF!)</definedName>
    <definedName name="PortQ4" localSheetId="131">INDIRECT(#REF!)</definedName>
    <definedName name="PortQ4" localSheetId="132">INDIRECT(#REF!)</definedName>
    <definedName name="PortQ4" localSheetId="133">INDIRECT(#REF!)</definedName>
    <definedName name="PortQ4" localSheetId="151">INDIRECT(#REF!)</definedName>
    <definedName name="PortQ4" localSheetId="1">INDIRECT(#REF!)</definedName>
    <definedName name="PortQ4" localSheetId="2">INDIRECT(#REF!)</definedName>
    <definedName name="PortQ4">INDIRECT(#REF!)</definedName>
    <definedName name="PortQ5" localSheetId="4">INDIRECT(#REF!)</definedName>
    <definedName name="PortQ5" localSheetId="6">INDIRECT(#REF!)</definedName>
    <definedName name="PortQ5" localSheetId="44">INDIRECT(#REF!)</definedName>
    <definedName name="PortQ5" localSheetId="66">INDIRECT(#REF!)</definedName>
    <definedName name="PortQ5" localSheetId="67">INDIRECT(#REF!)</definedName>
    <definedName name="PortQ5" localSheetId="131">INDIRECT(#REF!)</definedName>
    <definedName name="PortQ5" localSheetId="132">INDIRECT(#REF!)</definedName>
    <definedName name="PortQ5" localSheetId="133">INDIRECT(#REF!)</definedName>
    <definedName name="PortQ5" localSheetId="151">INDIRECT(#REF!)</definedName>
    <definedName name="PortQ5" localSheetId="1">INDIRECT(#REF!)</definedName>
    <definedName name="PortQ5" localSheetId="2">INDIRECT(#REF!)</definedName>
    <definedName name="PortQ5">INDIRECT(#REF!)</definedName>
    <definedName name="_xlnm.Print_Area" localSheetId="3">'1-1'!$A$1:$D$17</definedName>
    <definedName name="_xlnm.Print_Area" localSheetId="12">'1-10'!$A$1:$H$18</definedName>
    <definedName name="_xlnm.Print_Area" localSheetId="13">'1-11'!$A$1:$H$25</definedName>
    <definedName name="_xlnm.Print_Area" localSheetId="14">'1-12'!$A$1:$G$11</definedName>
    <definedName name="_xlnm.Print_Area" localSheetId="15">'1-13'!$A$1:$G$11</definedName>
    <definedName name="_xlnm.Print_Area" localSheetId="16">'1-14'!$A$1:$I$29</definedName>
    <definedName name="_xlnm.Print_Area" localSheetId="5">'1-3'!$A$1:$J$24</definedName>
    <definedName name="_xlnm.Print_Area" localSheetId="6">'1-4'!$A$1:$J$24</definedName>
    <definedName name="_xlnm.Print_Area" localSheetId="7">'1-5'!$A$1:$O$19</definedName>
    <definedName name="_xlnm.Print_Area" localSheetId="8">'1-6'!$A$1:$D$20</definedName>
    <definedName name="_xlnm.Print_Area" localSheetId="9">'1-7'!$A$1:$F$9</definedName>
    <definedName name="_xlnm.Print_Area" localSheetId="10">'1-8'!$A$1:$E$21</definedName>
    <definedName name="_xlnm.Print_Area" localSheetId="11">'1-9'!$A$1:$H$19</definedName>
    <definedName name="_xlnm.Print_Area" localSheetId="18">'2-1'!$A$1:$D$11</definedName>
    <definedName name="_xlnm.Print_Area" localSheetId="27">'2-10'!$A$1:$K$13</definedName>
    <definedName name="_xlnm.Print_Area" localSheetId="28">'2-11'!$A$1:$L$22</definedName>
    <definedName name="_xlnm.Print_Area" localSheetId="29">'2-12'!$A$1:$E$26</definedName>
    <definedName name="_xlnm.Print_Area" localSheetId="30">'2-13'!$A$1:$E$26</definedName>
    <definedName name="_xlnm.Print_Area" localSheetId="31">'2-14'!$A$1:$K$25</definedName>
    <definedName name="_xlnm.Print_Area" localSheetId="32">'2-15'!$A$1:$W$26</definedName>
    <definedName name="_xlnm.Print_Area" localSheetId="33">'2-16'!$A$1:$Z$17</definedName>
    <definedName name="_xlnm.Print_Area" localSheetId="34">'2-17'!$A$1:$T$37</definedName>
    <definedName name="_xlnm.Print_Area" localSheetId="35">'2-18'!$A$1:$P$31</definedName>
    <definedName name="_xlnm.Print_Area" localSheetId="36">'2-19'!$A$1:$R$44</definedName>
    <definedName name="_xlnm.Print_Area" localSheetId="19">'2-2'!$A$1:$V$11</definedName>
    <definedName name="_xlnm.Print_Area" localSheetId="37">'2-20'!$A$1:$R$43</definedName>
    <definedName name="_xlnm.Print_Area" localSheetId="38">'2-21'!$A$1:$R$43</definedName>
    <definedName name="_xlnm.Print_Area" localSheetId="39">'2-22'!$A$1:$R$43</definedName>
    <definedName name="_xlnm.Print_Area" localSheetId="40">'2-23'!$A$1:$R$43</definedName>
    <definedName name="_xlnm.Print_Area" localSheetId="41">'2-24'!$A$1:$P$176</definedName>
    <definedName name="_xlnm.Print_Area" localSheetId="42">'2-25'!$A$1:$P$176</definedName>
    <definedName name="_xlnm.Print_Area" localSheetId="43">'2-26'!$A$1:$P$176</definedName>
    <definedName name="_xlnm.Print_Area" localSheetId="44">'2-27'!$A$1:$P$176</definedName>
    <definedName name="_xlnm.Print_Area" localSheetId="45">'2-28'!$A$1:$P$89</definedName>
    <definedName name="_xlnm.Print_Area" localSheetId="46">'2-29'!$A$1:$AD$130</definedName>
    <definedName name="_xlnm.Print_Area" localSheetId="20">'2-3'!$A$1:$J$28</definedName>
    <definedName name="_xlnm.Print_Area" localSheetId="47">'2-30'!$A$1:$AD$130</definedName>
    <definedName name="_xlnm.Print_Area" localSheetId="48">'2-31'!$A$1:$AD$130</definedName>
    <definedName name="_xlnm.Print_Area" localSheetId="49">'2-32'!$A$1:$AD$87</definedName>
    <definedName name="_xlnm.Print_Area" localSheetId="50">'2-33'!$A$1:$I$32</definedName>
    <definedName name="_xlnm.Print_Area" localSheetId="51">'2-34'!$A$1:$I$32</definedName>
    <definedName name="_xlnm.Print_Area" localSheetId="52">'2-35'!$A$1:$I$32</definedName>
    <definedName name="_xlnm.Print_Area" localSheetId="53">'2-36'!$A$1:$I$32</definedName>
    <definedName name="_xlnm.Print_Area" localSheetId="54">'2-37'!$A$1:$I$29</definedName>
    <definedName name="_xlnm.Print_Area" localSheetId="55">'2-38'!$A$1:$I$29</definedName>
    <definedName name="_xlnm.Print_Area" localSheetId="56">'2-39'!$A$1:$I$29</definedName>
    <definedName name="_xlnm.Print_Area" localSheetId="21">'2-4'!$A$1:$N$34</definedName>
    <definedName name="_xlnm.Print_Area" localSheetId="57">'2-40'!$A$1:$I$29</definedName>
    <definedName name="_xlnm.Print_Area" localSheetId="58">'2-41'!$A$1:$P$176</definedName>
    <definedName name="_xlnm.Print_Area" localSheetId="59">'2-42'!$A$1:$I$29</definedName>
    <definedName name="_xlnm.Print_Area" localSheetId="60">'2-43'!$A$1:$I$26</definedName>
    <definedName name="_xlnm.Print_Area" localSheetId="61">'2-44'!$A$1:$P$176</definedName>
    <definedName name="_xlnm.Print_Area" localSheetId="62">'2-45'!$A$1:$P$158</definedName>
    <definedName name="_xlnm.Print_Area" localSheetId="63">'2-46'!$A$1:$P$178</definedName>
    <definedName name="_xlnm.Print_Area" localSheetId="64">'2-47'!$A$1:$P$176</definedName>
    <definedName name="_xlnm.Print_Area" localSheetId="65">'2-48'!$A$1:$P$31</definedName>
    <definedName name="_xlnm.Print_Area" localSheetId="66">'2-49'!$A$1:$G$27</definedName>
    <definedName name="_xlnm.Print_Area" localSheetId="22">'2-5'!$A$1:$G$25</definedName>
    <definedName name="_xlnm.Print_Area" localSheetId="67">'2-50'!$A$1:$G$25</definedName>
    <definedName name="_xlnm.Print_Area" localSheetId="68">'2-51'!$A$1:$C$28</definedName>
    <definedName name="_xlnm.Print_Area" localSheetId="69">'2-52'!$A$1:$C$43</definedName>
    <definedName name="_xlnm.Print_Area" localSheetId="70">'2-53'!#REF!</definedName>
    <definedName name="_xlnm.Print_Area" localSheetId="75">'2-58'!#REF!</definedName>
    <definedName name="_xlnm.Print_Area" localSheetId="76">'2-59'!#REF!</definedName>
    <definedName name="_xlnm.Print_Area" localSheetId="23">'2-6'!$A$1:$L$27</definedName>
    <definedName name="_xlnm.Print_Area" localSheetId="77">'2-60'!$A$1:$F$152</definedName>
    <definedName name="_xlnm.Print_Area" localSheetId="24">'2-7'!$A$1:$R$38</definedName>
    <definedName name="_xlnm.Print_Area" localSheetId="25">'2-8'!$A$1:$J$34</definedName>
    <definedName name="_xlnm.Print_Area" localSheetId="26">'2-9'!$A$1:$K$34</definedName>
    <definedName name="_xlnm.Print_Area" localSheetId="101">'3.22'!$A$1:$Q$28</definedName>
    <definedName name="_xlnm.Print_Area" localSheetId="89">'3-10'!$A$1:$L$30</definedName>
    <definedName name="_xlnm.Print_Area" localSheetId="90">'3-11'!$A$1:$M$27</definedName>
    <definedName name="_xlnm.Print_Area" localSheetId="91">'3-12'!$A$1:$I$21</definedName>
    <definedName name="_xlnm.Print_Area" localSheetId="92">'3-13'!$A$1:$R$28</definedName>
    <definedName name="_xlnm.Print_Area" localSheetId="93">'3-14'!$A$1:$I$16</definedName>
    <definedName name="_xlnm.Print_Area" localSheetId="94">'3-15'!$A$1:$O$28</definedName>
    <definedName name="_xlnm.Print_Area" localSheetId="95">'3-16'!$A$1:$O$19</definedName>
    <definedName name="_xlnm.Print_Area" localSheetId="96">'3-17'!$A$1:$J$13</definedName>
    <definedName name="_xlnm.Print_Area" localSheetId="97">'3-18'!$A$1:$N$28</definedName>
    <definedName name="_xlnm.Print_Area" localSheetId="98">'3-19'!$A$1:$I$35</definedName>
    <definedName name="_xlnm.Print_Area" localSheetId="80">'3-2'!$A$1:$AD$27</definedName>
    <definedName name="_xlnm.Print_Area" localSheetId="99">'3-20'!$A$1:$M$9</definedName>
    <definedName name="_xlnm.Print_Area" localSheetId="102">'3-23'!#REF!</definedName>
    <definedName name="_xlnm.Print_Area" localSheetId="81">'3-2تكملة'!$A$1:$AJ$27</definedName>
    <definedName name="_xlnm.Print_Area" localSheetId="82">'3-3'!$A$1:$O$37</definedName>
    <definedName name="_xlnm.Print_Area" localSheetId="83">'3-4'!$A$1:$I$38</definedName>
    <definedName name="_xlnm.Print_Area" localSheetId="84">'3-5'!$A$1:$I$37</definedName>
    <definedName name="_xlnm.Print_Area" localSheetId="85">'3-6'!$A$1:$L$38</definedName>
    <definedName name="_xlnm.Print_Area" localSheetId="86">'3-7'!$A$1:$Q$28</definedName>
    <definedName name="_xlnm.Print_Area" localSheetId="87">'3-8'!$A$1:$Q$28</definedName>
    <definedName name="_xlnm.Print_Area" localSheetId="104">'4-1'!$A$1:$H$28</definedName>
    <definedName name="_xlnm.Print_Area" localSheetId="113">'4-10'!$A$1:$J$19</definedName>
    <definedName name="_xlnm.Print_Area" localSheetId="114">'4-11'!$A$1:$F$20</definedName>
    <definedName name="_xlnm.Print_Area" localSheetId="115">'4-12'!$A$1:$L$23</definedName>
    <definedName name="_xlnm.Print_Area" localSheetId="116">'4-13'!$A$1:$Y$21</definedName>
    <definedName name="_xlnm.Print_Area" localSheetId="117">'4-14'!$A$1:$G$29</definedName>
    <definedName name="_xlnm.Print_Area" localSheetId="119">'4-16'!$A$1:$G$34</definedName>
    <definedName name="_xlnm.Print_Area" localSheetId="120">'4-17'!$A$1:$E$18</definedName>
    <definedName name="_xlnm.Print_Area" localSheetId="121">'4-18'!$A$1:$I$18</definedName>
    <definedName name="_xlnm.Print_Area" localSheetId="122">'4-19'!$A$1:$H$28</definedName>
    <definedName name="_xlnm.Print_Area" localSheetId="105">'4-2'!$A$1:$O$27</definedName>
    <definedName name="_xlnm.Print_Area" localSheetId="123">'4-20'!$A$1:$N$29</definedName>
    <definedName name="_xlnm.Print_Area" localSheetId="124">'4-21'!$A$1:$F$28</definedName>
    <definedName name="_xlnm.Print_Area" localSheetId="125">'4-22'!$A$1:$H$27</definedName>
    <definedName name="_xlnm.Print_Area" localSheetId="126">'4-23'!$A$1:$H$27</definedName>
    <definedName name="_xlnm.Print_Area" localSheetId="127">'4-24'!$A$1:$J$27</definedName>
    <definedName name="_xlnm.Print_Area" localSheetId="128">'4-25'!$A$1:$H$27</definedName>
    <definedName name="_xlnm.Print_Area" localSheetId="129">'4-26'!$A$1:$E$27</definedName>
    <definedName name="_xlnm.Print_Area" localSheetId="130">'4-27'!$A$1:$F$16</definedName>
    <definedName name="_xlnm.Print_Area" localSheetId="131">'4-28'!$A$1:$G$21</definedName>
    <definedName name="_xlnm.Print_Area" localSheetId="132">'4-29'!$A$1:$N$21</definedName>
    <definedName name="_xlnm.Print_Area" localSheetId="106">'4-3'!$A$1:$G$34</definedName>
    <definedName name="_xlnm.Print_Area" localSheetId="133">'4-30'!$A$1:$G$28</definedName>
    <definedName name="_xlnm.Print_Area" localSheetId="134">'4-31'!$A$1:$G$10</definedName>
    <definedName name="_xlnm.Print_Area" localSheetId="135">'4-32'!$A$1:$K$29</definedName>
    <definedName name="_xlnm.Print_Area" localSheetId="136">'4-33'!$A$1:$K$29</definedName>
    <definedName name="_xlnm.Print_Area" localSheetId="137">'4-34'!$A$1:$K$29</definedName>
    <definedName name="_xlnm.Print_Area" localSheetId="138">'4-35'!$A$1:$K$29</definedName>
    <definedName name="_xlnm.Print_Area" localSheetId="139">'4-36'!$A$1:$O$36</definedName>
    <definedName name="_xlnm.Print_Area" localSheetId="140">'4-37'!$A$1:$O$16</definedName>
    <definedName name="_xlnm.Print_Area" localSheetId="141">'4-38'!$A$1:$T$20</definedName>
    <definedName name="_xlnm.Print_Area" localSheetId="142">'4-39'!$A$1:$L$24</definedName>
    <definedName name="_xlnm.Print_Area" localSheetId="107">'4-4'!$A$1:$G$34</definedName>
    <definedName name="_xlnm.Print_Area" localSheetId="143">'4-40'!$A$1:$N$25</definedName>
    <definedName name="_xlnm.Print_Area" localSheetId="144">'4-41'!$A$1:$H$18</definedName>
    <definedName name="_xlnm.Print_Area" localSheetId="145">'4-42'!#REF!</definedName>
    <definedName name="_xlnm.Print_Area" localSheetId="146">'4-43'!#REF!</definedName>
    <definedName name="_xlnm.Print_Area" localSheetId="147">'4-44'!$A$1:$H$36</definedName>
    <definedName name="_xlnm.Print_Area" localSheetId="148">'4-45'!$A$1:$G$12</definedName>
    <definedName name="_xlnm.Print_Area" localSheetId="149">'4-46'!$A$1:$L$14</definedName>
    <definedName name="_xlnm.Print_Area" localSheetId="150">'4-47'!$A$1:$H$21</definedName>
    <definedName name="_xlnm.Print_Area" localSheetId="151">'4-48'!$A$1:$H$21</definedName>
    <definedName name="_xlnm.Print_Area" localSheetId="152">'4-49'!#REF!</definedName>
    <definedName name="_xlnm.Print_Area" localSheetId="108">'4-5'!$A$1:$G$34</definedName>
    <definedName name="_xlnm.Print_Area" localSheetId="153">'4-50'!$A$1:$D$23</definedName>
    <definedName name="_xlnm.Print_Area" localSheetId="154">'4-51'!$A$1:$V$27</definedName>
    <definedName name="_xlnm.Print_Area" localSheetId="155">'4-52'!$A$1:$V$22</definedName>
    <definedName name="_xlnm.Print_Area" localSheetId="156">'4-53'!$A$1:$C$18</definedName>
    <definedName name="_xlnm.Print_Area" localSheetId="157">'4-54'!$A$1:$C$17</definedName>
    <definedName name="_xlnm.Print_Area" localSheetId="158">'4-55'!$A$1:$J$7</definedName>
    <definedName name="_xlnm.Print_Area" localSheetId="159">'4-56'!$A$1:$D$15</definedName>
    <definedName name="_xlnm.Print_Area" localSheetId="160">'4-57'!$A$1:$T$19</definedName>
    <definedName name="_xlnm.Print_Area" localSheetId="161">'4-58'!$A$1:$VYF$23</definedName>
    <definedName name="_xlnm.Print_Area" localSheetId="162">'4-59'!$A$1:$E$27</definedName>
    <definedName name="_xlnm.Print_Area" localSheetId="109">'4-6'!$A$1:$F$27</definedName>
    <definedName name="_xlnm.Print_Area" localSheetId="163">'4-60'!$A$1:$J$7</definedName>
    <definedName name="_xlnm.Print_Area" localSheetId="164">'4-61'!$A$1:$F$13</definedName>
    <definedName name="_xlnm.Print_Area" localSheetId="165">'4-62'!$A$1:$H$28</definedName>
    <definedName name="_xlnm.Print_Area" localSheetId="166">'4-63'!#REF!</definedName>
    <definedName name="_xlnm.Print_Area" localSheetId="167">'4-64'!$A$1:$I$26</definedName>
    <definedName name="_xlnm.Print_Area" localSheetId="168">'4-65'!$A$1:$E$12</definedName>
    <definedName name="_xlnm.Print_Area" localSheetId="169">'4-66'!$A$1:$J$27</definedName>
    <definedName name="_xlnm.Print_Area" localSheetId="170">'4-67'!$A$1:$G$23</definedName>
    <definedName name="_xlnm.Print_Area" localSheetId="171">'4-68'!$A$1:$G$15</definedName>
    <definedName name="_xlnm.Print_Area" localSheetId="172">'4-69'!$A$1:$G$26</definedName>
    <definedName name="_xlnm.Print_Area" localSheetId="110">'4-7'!$A$1:$L$23</definedName>
    <definedName name="_xlnm.Print_Area" localSheetId="173">'4-70'!$A$1:$V$32</definedName>
    <definedName name="_xlnm.Print_Area" localSheetId="174">'4-71'!$A$1:$F$28</definedName>
    <definedName name="_xlnm.Print_Area" localSheetId="175">'4-72'!$A$1:$F$24</definedName>
    <definedName name="_xlnm.Print_Area" localSheetId="111">'4-8'!$A$1:$G$21</definedName>
    <definedName name="_xlnm.Print_Area" localSheetId="112">'4-9'!$A$1:$J$20</definedName>
    <definedName name="_xlnm.Print_Area" localSheetId="185">'5-1'!$A$1:$G$17</definedName>
    <definedName name="_xlnm.Print_Area" localSheetId="194">'5-10'!$A$1:$G$10</definedName>
    <definedName name="_xlnm.Print_Area" localSheetId="195">'5-11'!$A$1:$G$10</definedName>
    <definedName name="_xlnm.Print_Area" localSheetId="196">'5-12'!$A$1:$G$10</definedName>
    <definedName name="_xlnm.Print_Area" localSheetId="197">'5-13'!$A$1:$G$10</definedName>
    <definedName name="_xlnm.Print_Area" localSheetId="198">'5-14'!$A$1:$G$10</definedName>
    <definedName name="_xlnm.Print_Area" localSheetId="199">'5-15'!$A$1:$G$10</definedName>
    <definedName name="_xlnm.Print_Area" localSheetId="200">'5-16'!$A$1:$G$10</definedName>
    <definedName name="_xlnm.Print_Area" localSheetId="186">'5-2'!$A$1:$F$12</definedName>
    <definedName name="_xlnm.Print_Area" localSheetId="187">'5-3'!$A$1:$I$15</definedName>
    <definedName name="_xlnm.Print_Area" localSheetId="188">'5-4'!$A$1:$H$10</definedName>
    <definedName name="_xlnm.Print_Area" localSheetId="190">'5-6'!$A$1:$G$10</definedName>
    <definedName name="_xlnm.Print_Area" localSheetId="191">'5-7'!$A$1:$G$10</definedName>
    <definedName name="_xlnm.Print_Area" localSheetId="192">'5-8'!$A$1:$G$10</definedName>
    <definedName name="_xlnm.Print_Area" localSheetId="193">'5-9'!$A$1:$G$10</definedName>
    <definedName name="_xlnm.Print_Area" localSheetId="1">'المناطق انجليزي'!$B$1:$F$25</definedName>
    <definedName name="_xlnm.Print_Area" localSheetId="0">'المناطق عربي'!$B$1:$F$25</definedName>
    <definedName name="_xlnm.Print_Area" localSheetId="2">'فهرس الباب الأول'!$A$1:$C$24</definedName>
    <definedName name="_xlnm.Print_Area" localSheetId="78">'فهرس الباب الثالث'!$A$1:$C$50</definedName>
    <definedName name="_xlnm.Print_Area" localSheetId="17">'فهرس الباب الثاني'!$A$1:$C$122</definedName>
    <definedName name="_xlnm.Print_Area" localSheetId="184">'فهرس الباب الخامس'!$A$1:$C$38</definedName>
    <definedName name="_xlnm.Print_Area" localSheetId="103">'فهرس الباب الرابع'!$A$1:$C$120</definedName>
    <definedName name="_xlnm.Print_Area">#N/A</definedName>
    <definedName name="Q1_2021" localSheetId="4" hidden="1">#REF!</definedName>
    <definedName name="Q1_2021" localSheetId="6" hidden="1">#REF!</definedName>
    <definedName name="Q1_2021" localSheetId="44" hidden="1">#REF!</definedName>
    <definedName name="Q1_2021" localSheetId="66" hidden="1">#REF!</definedName>
    <definedName name="Q1_2021" localSheetId="67" hidden="1">#REF!</definedName>
    <definedName name="Q1_2021" localSheetId="131" hidden="1">#REF!</definedName>
    <definedName name="Q1_2021" localSheetId="132" hidden="1">#REF!</definedName>
    <definedName name="Q1_2021" localSheetId="133" hidden="1">#REF!</definedName>
    <definedName name="Q1_2021" localSheetId="151" hidden="1">#REF!</definedName>
    <definedName name="Q1_2021" localSheetId="1" hidden="1">#REF!</definedName>
    <definedName name="Q1_2021" localSheetId="2" hidden="1">#REF!</definedName>
    <definedName name="Q1_2021" hidden="1">#REF!</definedName>
    <definedName name="Reporting_Currency_Code" localSheetId="4">#REF!</definedName>
    <definedName name="Reporting_Currency_Code" localSheetId="6">#REF!</definedName>
    <definedName name="Reporting_Currency_Code" localSheetId="44">#REF!</definedName>
    <definedName name="Reporting_Currency_Code" localSheetId="66">#REF!</definedName>
    <definedName name="Reporting_Currency_Code" localSheetId="67">#REF!</definedName>
    <definedName name="Reporting_Currency_Code" localSheetId="131">#REF!</definedName>
    <definedName name="Reporting_Currency_Code" localSheetId="132">#REF!</definedName>
    <definedName name="Reporting_Currency_Code" localSheetId="133">#REF!</definedName>
    <definedName name="Reporting_Currency_Code" localSheetId="151">#REF!</definedName>
    <definedName name="Reporting_Currency_Code" localSheetId="1">#REF!</definedName>
    <definedName name="Reporting_Currency_Code" localSheetId="2">#REF!</definedName>
    <definedName name="Reporting_Currency_Code">#REF!</definedName>
    <definedName name="RESDIR" localSheetId="4">'[2]2020(س ذ)'!#REF!</definedName>
    <definedName name="RESDIR" localSheetId="6">'[2]2020(س ذ)'!#REF!</definedName>
    <definedName name="RESDIR" localSheetId="44">'[2]2020(س ذ)'!#REF!</definedName>
    <definedName name="RESDIR" localSheetId="66">'[2]2020(س ذ)'!#REF!</definedName>
    <definedName name="RESDIR" localSheetId="67">'[2]2020(س ذ)'!#REF!</definedName>
    <definedName name="RESDIR" localSheetId="131">'[2]2020(س ذ)'!#REF!</definedName>
    <definedName name="RESDIR" localSheetId="132">'[2]2020(س ذ)'!#REF!</definedName>
    <definedName name="RESDIR" localSheetId="133">'[2]2020(س ذ)'!#REF!</definedName>
    <definedName name="RESDIR" localSheetId="151">'[2]2020(س ذ)'!#REF!</definedName>
    <definedName name="RESDIR" localSheetId="1">'[2]2020(س ذ)'!#REF!</definedName>
    <definedName name="RESDIR" localSheetId="2">'[2]2020(س ذ)'!#REF!</definedName>
    <definedName name="RESDIR">'[2]2020(س ذ)'!#REF!</definedName>
    <definedName name="RESTYPE" localSheetId="4">'[2]2020(س ذ)'!#REF!</definedName>
    <definedName name="RESTYPE" localSheetId="6">'[2]2020(س ذ)'!#REF!</definedName>
    <definedName name="RESTYPE" localSheetId="44">'[2]2020(س ذ)'!#REF!</definedName>
    <definedName name="RESTYPE" localSheetId="66">'[2]2020(س ذ)'!#REF!</definedName>
    <definedName name="RESTYPE" localSheetId="67">'[2]2020(س ذ)'!#REF!</definedName>
    <definedName name="RESTYPE" localSheetId="131">'[2]2020(س ذ)'!#REF!</definedName>
    <definedName name="RESTYPE" localSheetId="132">'[2]2020(س ذ)'!#REF!</definedName>
    <definedName name="RESTYPE" localSheetId="133">'[2]2020(س ذ)'!#REF!</definedName>
    <definedName name="RESTYPE" localSheetId="151">'[2]2020(س ذ)'!#REF!</definedName>
    <definedName name="RESTYPE" localSheetId="1">'[2]2020(س ذ)'!#REF!</definedName>
    <definedName name="RESTYPE" localSheetId="2">'[2]2020(س ذ)'!#REF!</definedName>
    <definedName name="RESTYPE">'[2]2020(س ذ)'!#REF!</definedName>
    <definedName name="rngCmdtyValue">[5]TradeData!$AC$16</definedName>
    <definedName name="rngValue">[5]TradeData!$AC$1</definedName>
    <definedName name="RSVMENU" localSheetId="4">'[2]2020(س ذ)'!#REF!</definedName>
    <definedName name="RSVMENU" localSheetId="6">'[2]2020(س ذ)'!#REF!</definedName>
    <definedName name="RSVMENU" localSheetId="44">'[2]2020(س ذ)'!#REF!</definedName>
    <definedName name="RSVMENU" localSheetId="66">'[2]2020(س ذ)'!#REF!</definedName>
    <definedName name="RSVMENU" localSheetId="67">'[2]2020(س ذ)'!#REF!</definedName>
    <definedName name="RSVMENU" localSheetId="131">'[2]2020(س ذ)'!#REF!</definedName>
    <definedName name="RSVMENU" localSheetId="132">'[2]2020(س ذ)'!#REF!</definedName>
    <definedName name="RSVMENU" localSheetId="133">'[2]2020(س ذ)'!#REF!</definedName>
    <definedName name="RSVMENU" localSheetId="151">'[2]2020(س ذ)'!#REF!</definedName>
    <definedName name="RSVMENU" localSheetId="1">'[2]2020(س ذ)'!#REF!</definedName>
    <definedName name="RSVMENU" localSheetId="2">'[2]2020(س ذ)'!#REF!</definedName>
    <definedName name="RSVMENU">'[2]2020(س ذ)'!#REF!</definedName>
    <definedName name="s" localSheetId="4">[3]AGEINT!#REF!</definedName>
    <definedName name="s" localSheetId="6">[3]AGEINT!#REF!</definedName>
    <definedName name="s" localSheetId="44">[3]AGEINT!#REF!</definedName>
    <definedName name="s" localSheetId="66">[3]AGEINT!#REF!</definedName>
    <definedName name="s" localSheetId="67">[3]AGEINT!#REF!</definedName>
    <definedName name="s" localSheetId="131">[3]AGEINT!#REF!</definedName>
    <definedName name="s" localSheetId="132">[3]AGEINT!#REF!</definedName>
    <definedName name="s" localSheetId="133">[3]AGEINT!#REF!</definedName>
    <definedName name="s" localSheetId="151">[3]AGEINT!#REF!</definedName>
    <definedName name="s" localSheetId="1">[3]AGEINT!#REF!</definedName>
    <definedName name="s" localSheetId="2">[3]AGEINT!#REF!</definedName>
    <definedName name="s">[3]AGEINT!#REF!</definedName>
    <definedName name="SAVE" localSheetId="4">'[2]2020(س ذ)'!#REF!</definedName>
    <definedName name="SAVE" localSheetId="6">'[2]2020(س ذ)'!#REF!</definedName>
    <definedName name="SAVE" localSheetId="44">'[2]2020(س ذ)'!#REF!</definedName>
    <definedName name="SAVE" localSheetId="131">'[2]2020(س ذ)'!#REF!</definedName>
    <definedName name="SAVE" localSheetId="132">'[2]2020(س ذ)'!#REF!</definedName>
    <definedName name="SAVE" localSheetId="133">'[2]2020(س ذ)'!#REF!</definedName>
    <definedName name="SAVE" localSheetId="151">'[2]2020(س ذ)'!#REF!</definedName>
    <definedName name="SAVE" localSheetId="1">'[2]2020(س ذ)'!#REF!</definedName>
    <definedName name="SAVE" localSheetId="2">'[2]2020(س ذ)'!#REF!</definedName>
    <definedName name="SAVE">'[2]2020(س ذ)'!#REF!</definedName>
    <definedName name="SAVE_MSG" localSheetId="4">'[2]2020(س ذ)'!#REF!</definedName>
    <definedName name="SAVE_MSG" localSheetId="6">'[2]2020(س ذ)'!#REF!</definedName>
    <definedName name="SAVE_MSG" localSheetId="44">'[2]2020(س ذ)'!#REF!</definedName>
    <definedName name="SAVE_MSG" localSheetId="131">'[2]2020(س ذ)'!#REF!</definedName>
    <definedName name="SAVE_MSG" localSheetId="132">'[2]2020(س ذ)'!#REF!</definedName>
    <definedName name="SAVE_MSG" localSheetId="133">'[2]2020(س ذ)'!#REF!</definedName>
    <definedName name="SAVE_MSG" localSheetId="151">'[2]2020(س ذ)'!#REF!</definedName>
    <definedName name="SAVE_MSG" localSheetId="1">'[2]2020(س ذ)'!#REF!</definedName>
    <definedName name="SAVE_MSG" localSheetId="2">'[2]2020(س ذ)'!#REF!</definedName>
    <definedName name="SAVE_MSG">'[2]2020(س ذ)'!#REF!</definedName>
    <definedName name="SAVED" localSheetId="4">'[2]2020(س ذ)'!#REF!</definedName>
    <definedName name="SAVED" localSheetId="6">'[2]2020(س ذ)'!#REF!</definedName>
    <definedName name="SAVED" localSheetId="44">'[2]2020(س ذ)'!#REF!</definedName>
    <definedName name="SAVED" localSheetId="131">'[2]2020(س ذ)'!#REF!</definedName>
    <definedName name="SAVED" localSheetId="132">'[2]2020(س ذ)'!#REF!</definedName>
    <definedName name="SAVED" localSheetId="133">'[2]2020(س ذ)'!#REF!</definedName>
    <definedName name="SAVED" localSheetId="151">'[2]2020(س ذ)'!#REF!</definedName>
    <definedName name="SAVED" localSheetId="1">'[2]2020(س ذ)'!#REF!</definedName>
    <definedName name="SAVED" localSheetId="2">'[2]2020(س ذ)'!#REF!</definedName>
    <definedName name="SAVED">'[2]2020(س ذ)'!#REF!</definedName>
    <definedName name="SAVENGO" localSheetId="4">'[2]2020(س ذ)'!#REF!</definedName>
    <definedName name="SAVENGO" localSheetId="6">'[2]2020(س ذ)'!#REF!</definedName>
    <definedName name="SAVENGO" localSheetId="44">'[2]2020(س ذ)'!#REF!</definedName>
    <definedName name="SAVENGO" localSheetId="131">'[2]2020(س ذ)'!#REF!</definedName>
    <definedName name="SAVENGO" localSheetId="132">'[2]2020(س ذ)'!#REF!</definedName>
    <definedName name="SAVENGO" localSheetId="133">'[2]2020(س ذ)'!#REF!</definedName>
    <definedName name="SAVENGO" localSheetId="151">'[2]2020(س ذ)'!#REF!</definedName>
    <definedName name="SAVENGO" localSheetId="1">'[2]2020(س ذ)'!#REF!</definedName>
    <definedName name="SAVENGO" localSheetId="2">'[2]2020(س ذ)'!#REF!</definedName>
    <definedName name="SAVENGO">'[2]2020(س ذ)'!#REF!</definedName>
    <definedName name="STAT" localSheetId="4">#REF!</definedName>
    <definedName name="STAT" localSheetId="6">#REF!</definedName>
    <definedName name="STAT" localSheetId="44">#REF!</definedName>
    <definedName name="STAT" localSheetId="66">#REF!</definedName>
    <definedName name="STAT" localSheetId="67">#REF!</definedName>
    <definedName name="STAT" localSheetId="131">#REF!</definedName>
    <definedName name="STAT" localSheetId="132">#REF!</definedName>
    <definedName name="STAT" localSheetId="133">#REF!</definedName>
    <definedName name="STAT" localSheetId="151">#REF!</definedName>
    <definedName name="STAT" localSheetId="1">#REF!</definedName>
    <definedName name="STAT" localSheetId="2">#REF!</definedName>
    <definedName name="STAT">#REF!</definedName>
    <definedName name="STOP" localSheetId="4">#REF!</definedName>
    <definedName name="STOP" localSheetId="6">#REF!</definedName>
    <definedName name="STOP" localSheetId="44">#REF!</definedName>
    <definedName name="STOP" localSheetId="66">#REF!</definedName>
    <definedName name="STOP" localSheetId="67">#REF!</definedName>
    <definedName name="STOP" localSheetId="131">#REF!</definedName>
    <definedName name="STOP" localSheetId="132">#REF!</definedName>
    <definedName name="STOP" localSheetId="133">#REF!</definedName>
    <definedName name="STOP" localSheetId="151">#REF!</definedName>
    <definedName name="STOP" localSheetId="1">#REF!</definedName>
    <definedName name="STOP" localSheetId="2">#REF!</definedName>
    <definedName name="STOP">#REF!</definedName>
    <definedName name="tele" localSheetId="4">#REF!</definedName>
    <definedName name="tele" localSheetId="6">#REF!</definedName>
    <definedName name="tele" localSheetId="44">#REF!</definedName>
    <definedName name="tele" localSheetId="66">#REF!</definedName>
    <definedName name="tele" localSheetId="67">#REF!</definedName>
    <definedName name="tele" localSheetId="131">#REF!</definedName>
    <definedName name="tele" localSheetId="132">#REF!</definedName>
    <definedName name="tele" localSheetId="133">#REF!</definedName>
    <definedName name="tele" localSheetId="151">#REF!</definedName>
    <definedName name="tele" localSheetId="1">#REF!</definedName>
    <definedName name="tele" localSheetId="2">#REF!</definedName>
    <definedName name="tele">#REF!</definedName>
    <definedName name="TEMP" localSheetId="4">'[2]2020(س ذ)'!#REF!</definedName>
    <definedName name="TEMP" localSheetId="6">'[2]2020(س ذ)'!#REF!</definedName>
    <definedName name="TEMP" localSheetId="44">'[2]2020(س ذ)'!#REF!</definedName>
    <definedName name="TEMP" localSheetId="66">'[2]2020(س ذ)'!#REF!</definedName>
    <definedName name="TEMP" localSheetId="67">'[2]2020(س ذ)'!#REF!</definedName>
    <definedName name="TEMP" localSheetId="131">'[2]2020(س ذ)'!#REF!</definedName>
    <definedName name="TEMP" localSheetId="132">'[2]2020(س ذ)'!#REF!</definedName>
    <definedName name="TEMP" localSheetId="133">'[2]2020(س ذ)'!#REF!</definedName>
    <definedName name="TEMP" localSheetId="151">'[2]2020(س ذ)'!#REF!</definedName>
    <definedName name="TEMP" localSheetId="1">'[2]2020(س ذ)'!#REF!</definedName>
    <definedName name="TEMP" localSheetId="2">'[2]2020(س ذ)'!#REF!</definedName>
    <definedName name="TEMP">'[2]2020(س ذ)'!#REF!</definedName>
    <definedName name="use2d" localSheetId="4">#REF!</definedName>
    <definedName name="use2d" localSheetId="6">#REF!</definedName>
    <definedName name="use2d" localSheetId="44">#REF!</definedName>
    <definedName name="use2d" localSheetId="66">#REF!</definedName>
    <definedName name="use2d" localSheetId="67">#REF!</definedName>
    <definedName name="use2d" localSheetId="131">#REF!</definedName>
    <definedName name="use2d" localSheetId="132">#REF!</definedName>
    <definedName name="use2d" localSheetId="133">#REF!</definedName>
    <definedName name="use2d" localSheetId="151">#REF!</definedName>
    <definedName name="use2d" localSheetId="1">#REF!</definedName>
    <definedName name="use2d" localSheetId="2">#REF!</definedName>
    <definedName name="use2d">#REF!</definedName>
    <definedName name="XDO_?COVERAGE_DSCAR_R2_SHEET7?" localSheetId="4">#REF!</definedName>
    <definedName name="XDO_?COVERAGE_DSCAR_R2_SHEET7?" localSheetId="6">#REF!</definedName>
    <definedName name="XDO_?COVERAGE_DSCAR_R2_SHEET7?" localSheetId="44">#REF!</definedName>
    <definedName name="XDO_?COVERAGE_DSCAR_R2_SHEET7?" localSheetId="66">#REF!</definedName>
    <definedName name="XDO_?COVERAGE_DSCAR_R2_SHEET7?" localSheetId="67">#REF!</definedName>
    <definedName name="XDO_?COVERAGE_DSCAR_R2_SHEET7?" localSheetId="131">#REF!</definedName>
    <definedName name="XDO_?COVERAGE_DSCAR_R2_SHEET7?" localSheetId="132">#REF!</definedName>
    <definedName name="XDO_?COVERAGE_DSCAR_R2_SHEET7?" localSheetId="133">#REF!</definedName>
    <definedName name="XDO_?COVERAGE_DSCAR_R2_SHEET7?" localSheetId="151">#REF!</definedName>
    <definedName name="XDO_?COVERAGE_DSCAR_R2_SHEET7?" localSheetId="1">#REF!</definedName>
    <definedName name="XDO_?COVERAGE_DSCAR_R2_SHEET7?" localSheetId="2">#REF!</definedName>
    <definedName name="XDO_?COVERAGE_DSCAR_R2_SHEET7?">#REF!</definedName>
    <definedName name="XDO_?OFFICE_DSCAR_R2_SHEET2?" localSheetId="4">#REF!</definedName>
    <definedName name="XDO_?OFFICE_DSCAR_R2_SHEET2?" localSheetId="6">#REF!</definedName>
    <definedName name="XDO_?OFFICE_DSCAR_R2_SHEET2?" localSheetId="44">#REF!</definedName>
    <definedName name="XDO_?OFFICE_DSCAR_R2_SHEET2?" localSheetId="66">#REF!</definedName>
    <definedName name="XDO_?OFFICE_DSCAR_R2_SHEET2?" localSheetId="67">#REF!</definedName>
    <definedName name="XDO_?OFFICE_DSCAR_R2_SHEET2?" localSheetId="131">#REF!</definedName>
    <definedName name="XDO_?OFFICE_DSCAR_R2_SHEET2?" localSheetId="132">#REF!</definedName>
    <definedName name="XDO_?OFFICE_DSCAR_R2_SHEET2?" localSheetId="133">#REF!</definedName>
    <definedName name="XDO_?OFFICE_DSCAR_R2_SHEET2?" localSheetId="151">#REF!</definedName>
    <definedName name="XDO_?OFFICE_DSCAR_R2_SHEET2?" localSheetId="1">#REF!</definedName>
    <definedName name="XDO_?OFFICE_DSCAR_R2_SHEET2?" localSheetId="2">#REF!</definedName>
    <definedName name="XDO_?OFFICE_DSCAR_R2_SHEET2?">#REF!</definedName>
    <definedName name="XDO_?OFFICE_DSCAR_R2_SHEET5?" localSheetId="4">#REF!</definedName>
    <definedName name="XDO_?OFFICE_DSCAR_R2_SHEET5?" localSheetId="6">#REF!</definedName>
    <definedName name="XDO_?OFFICE_DSCAR_R2_SHEET5?" localSheetId="44">#REF!</definedName>
    <definedName name="XDO_?OFFICE_DSCAR_R2_SHEET5?" localSheetId="66">#REF!</definedName>
    <definedName name="XDO_?OFFICE_DSCAR_R2_SHEET5?" localSheetId="67">#REF!</definedName>
    <definedName name="XDO_?OFFICE_DSCAR_R2_SHEET5?" localSheetId="131">#REF!</definedName>
    <definedName name="XDO_?OFFICE_DSCAR_R2_SHEET5?" localSheetId="132">#REF!</definedName>
    <definedName name="XDO_?OFFICE_DSCAR_R2_SHEET5?" localSheetId="133">#REF!</definedName>
    <definedName name="XDO_?OFFICE_DSCAR_R2_SHEET5?" localSheetId="151">#REF!</definedName>
    <definedName name="XDO_?OFFICE_DSCAR_R2_SHEET5?" localSheetId="1">#REF!</definedName>
    <definedName name="XDO_?OFFICE_DSCAR_R2_SHEET5?" localSheetId="2">#REF!</definedName>
    <definedName name="XDO_?OFFICE_DSCAR_R2_SHEET5?">#REF!</definedName>
    <definedName name="XDO_?OFFICE_DSCAR_R2_SHEET6?" localSheetId="4">#REF!</definedName>
    <definedName name="XDO_?OFFICE_DSCAR_R2_SHEET6?" localSheetId="6">#REF!</definedName>
    <definedName name="XDO_?OFFICE_DSCAR_R2_SHEET6?" localSheetId="44">#REF!</definedName>
    <definedName name="XDO_?OFFICE_DSCAR_R2_SHEET6?" localSheetId="66">#REF!</definedName>
    <definedName name="XDO_?OFFICE_DSCAR_R2_SHEET6?" localSheetId="67">#REF!</definedName>
    <definedName name="XDO_?OFFICE_DSCAR_R2_SHEET6?" localSheetId="131">#REF!</definedName>
    <definedName name="XDO_?OFFICE_DSCAR_R2_SHEET6?" localSheetId="132">#REF!</definedName>
    <definedName name="XDO_?OFFICE_DSCAR_R2_SHEET6?" localSheetId="133">#REF!</definedName>
    <definedName name="XDO_?OFFICE_DSCAR_R2_SHEET6?" localSheetId="151">#REF!</definedName>
    <definedName name="XDO_?OFFICE_DSCAR_R2_SHEET6?" localSheetId="1">#REF!</definedName>
    <definedName name="XDO_?OFFICE_DSCAR_R2_SHEET6?" localSheetId="2">#REF!</definedName>
    <definedName name="XDO_?OFFICE_DSCAR_R2_SHEET6?">#REF!</definedName>
    <definedName name="XDO_?PERIOD_R2_SHEET2?" localSheetId="4">#REF!</definedName>
    <definedName name="XDO_?PERIOD_R2_SHEET2?" localSheetId="6">#REF!</definedName>
    <definedName name="XDO_?PERIOD_R2_SHEET2?" localSheetId="44">#REF!</definedName>
    <definedName name="XDO_?PERIOD_R2_SHEET2?" localSheetId="66">#REF!</definedName>
    <definedName name="XDO_?PERIOD_R2_SHEET2?" localSheetId="67">#REF!</definedName>
    <definedName name="XDO_?PERIOD_R2_SHEET2?" localSheetId="131">#REF!</definedName>
    <definedName name="XDO_?PERIOD_R2_SHEET2?" localSheetId="132">#REF!</definedName>
    <definedName name="XDO_?PERIOD_R2_SHEET2?" localSheetId="133">#REF!</definedName>
    <definedName name="XDO_?PERIOD_R2_SHEET2?" localSheetId="151">#REF!</definedName>
    <definedName name="XDO_?PERIOD_R2_SHEET2?" localSheetId="1">#REF!</definedName>
    <definedName name="XDO_?PERIOD_R2_SHEET2?" localSheetId="2">#REF!</definedName>
    <definedName name="XDO_?PERIOD_R2_SHEET2?">#REF!</definedName>
    <definedName name="XDO_?PERIOD_R2_SHEET5?" localSheetId="4">#REF!</definedName>
    <definedName name="XDO_?PERIOD_R2_SHEET5?" localSheetId="6">#REF!</definedName>
    <definedName name="XDO_?PERIOD_R2_SHEET5?" localSheetId="44">#REF!</definedName>
    <definedName name="XDO_?PERIOD_R2_SHEET5?" localSheetId="66">#REF!</definedName>
    <definedName name="XDO_?PERIOD_R2_SHEET5?" localSheetId="67">#REF!</definedName>
    <definedName name="XDO_?PERIOD_R2_SHEET5?" localSheetId="131">#REF!</definedName>
    <definedName name="XDO_?PERIOD_R2_SHEET5?" localSheetId="132">#REF!</definedName>
    <definedName name="XDO_?PERIOD_R2_SHEET5?" localSheetId="133">#REF!</definedName>
    <definedName name="XDO_?PERIOD_R2_SHEET5?" localSheetId="151">#REF!</definedName>
    <definedName name="XDO_?PERIOD_R2_SHEET5?" localSheetId="1">#REF!</definedName>
    <definedName name="XDO_?PERIOD_R2_SHEET5?" localSheetId="2">#REF!</definedName>
    <definedName name="XDO_?PERIOD_R2_SHEET5?">#REF!</definedName>
    <definedName name="XDO_?PERIOD_R2_SHEET6?" localSheetId="4">#REF!</definedName>
    <definedName name="XDO_?PERIOD_R2_SHEET6?" localSheetId="6">#REF!</definedName>
    <definedName name="XDO_?PERIOD_R2_SHEET6?" localSheetId="44">#REF!</definedName>
    <definedName name="XDO_?PERIOD_R2_SHEET6?" localSheetId="66">#REF!</definedName>
    <definedName name="XDO_?PERIOD_R2_SHEET6?" localSheetId="67">#REF!</definedName>
    <definedName name="XDO_?PERIOD_R2_SHEET6?" localSheetId="131">#REF!</definedName>
    <definedName name="XDO_?PERIOD_R2_SHEET6?" localSheetId="132">#REF!</definedName>
    <definedName name="XDO_?PERIOD_R2_SHEET6?" localSheetId="133">#REF!</definedName>
    <definedName name="XDO_?PERIOD_R2_SHEET6?" localSheetId="151">#REF!</definedName>
    <definedName name="XDO_?PERIOD_R2_SHEET6?" localSheetId="1">#REF!</definedName>
    <definedName name="XDO_?PERIOD_R2_SHEET6?" localSheetId="2">#REF!</definedName>
    <definedName name="XDO_?PERIOD_R2_SHEET6?">#REF!</definedName>
    <definedName name="XDO_?PERIOD_R2_SHEET7?" localSheetId="4">#REF!</definedName>
    <definedName name="XDO_?PERIOD_R2_SHEET7?" localSheetId="6">#REF!</definedName>
    <definedName name="XDO_?PERIOD_R2_SHEET7?" localSheetId="44">#REF!</definedName>
    <definedName name="XDO_?PERIOD_R2_SHEET7?" localSheetId="66">#REF!</definedName>
    <definedName name="XDO_?PERIOD_R2_SHEET7?" localSheetId="67">#REF!</definedName>
    <definedName name="XDO_?PERIOD_R2_SHEET7?" localSheetId="131">#REF!</definedName>
    <definedName name="XDO_?PERIOD_R2_SHEET7?" localSheetId="132">#REF!</definedName>
    <definedName name="XDO_?PERIOD_R2_SHEET7?" localSheetId="133">#REF!</definedName>
    <definedName name="XDO_?PERIOD_R2_SHEET7?" localSheetId="151">#REF!</definedName>
    <definedName name="XDO_?PERIOD_R2_SHEET7?" localSheetId="1">#REF!</definedName>
    <definedName name="XDO_?PERIOD_R2_SHEET7?" localSheetId="2">#REF!</definedName>
    <definedName name="XDO_?PERIOD_R2_SHEET7?">#REF!</definedName>
    <definedName name="XDO_?Sum_AGW_1?" localSheetId="4">'[6]GOSI-5'!#REF!</definedName>
    <definedName name="XDO_?Sum_AGW_1?" localSheetId="6">'[6]GOSI-5'!#REF!</definedName>
    <definedName name="XDO_?Sum_AGW_1?" localSheetId="44">'[6]GOSI-5'!#REF!</definedName>
    <definedName name="XDO_?Sum_AGW_1?" localSheetId="66">'[6]GOSI-5'!#REF!</definedName>
    <definedName name="XDO_?Sum_AGW_1?" localSheetId="67">'[6]GOSI-5'!#REF!</definedName>
    <definedName name="XDO_?Sum_AGW_1?" localSheetId="131">'[6]GOSI-5'!#REF!</definedName>
    <definedName name="XDO_?Sum_AGW_1?" localSheetId="132">'[6]GOSI-5'!#REF!</definedName>
    <definedName name="XDO_?Sum_AGW_1?" localSheetId="133">'[6]GOSI-5'!#REF!</definedName>
    <definedName name="XDO_?Sum_AGW_1?" localSheetId="151">'[6]GOSI-5'!#REF!</definedName>
    <definedName name="XDO_?Sum_AGW_1?" localSheetId="1">'[6]GOSI-5'!#REF!</definedName>
    <definedName name="XDO_?Sum_AGW_1?" localSheetId="2">'[6]GOSI-5'!#REF!</definedName>
    <definedName name="XDO_?Sum_AGW_1?">'[6]GOSI-5'!#REF!</definedName>
    <definedName name="XDO_?Sum_AGW_2?" localSheetId="4">'[6]GOSI-5'!#REF!</definedName>
    <definedName name="XDO_?Sum_AGW_2?" localSheetId="6">'[6]GOSI-5'!#REF!</definedName>
    <definedName name="XDO_?Sum_AGW_2?" localSheetId="44">'[6]GOSI-5'!#REF!</definedName>
    <definedName name="XDO_?Sum_AGW_2?" localSheetId="66">'[6]GOSI-5'!#REF!</definedName>
    <definedName name="XDO_?Sum_AGW_2?" localSheetId="67">'[6]GOSI-5'!#REF!</definedName>
    <definedName name="XDO_?Sum_AGW_2?" localSheetId="131">'[6]GOSI-5'!#REF!</definedName>
    <definedName name="XDO_?Sum_AGW_2?" localSheetId="132">'[6]GOSI-5'!#REF!</definedName>
    <definedName name="XDO_?Sum_AGW_2?" localSheetId="133">'[6]GOSI-5'!#REF!</definedName>
    <definedName name="XDO_?Sum_AGW_2?" localSheetId="151">'[6]GOSI-5'!#REF!</definedName>
    <definedName name="XDO_?Sum_AGW_2?" localSheetId="1">'[6]GOSI-5'!#REF!</definedName>
    <definedName name="XDO_?Sum_AGW_2?" localSheetId="2">'[6]GOSI-5'!#REF!</definedName>
    <definedName name="XDO_?Sum_AGW_2?">'[6]GOSI-5'!#REF!</definedName>
    <definedName name="XDO_?Sum_AGW_3?" localSheetId="4">#REF!</definedName>
    <definedName name="XDO_?Sum_AGW_3?" localSheetId="6">#REF!</definedName>
    <definedName name="XDO_?Sum_AGW_3?" localSheetId="44">#REF!</definedName>
    <definedName name="XDO_?Sum_AGW_3?" localSheetId="66">#REF!</definedName>
    <definedName name="XDO_?Sum_AGW_3?" localSheetId="67">#REF!</definedName>
    <definedName name="XDO_?Sum_AGW_3?" localSheetId="131">#REF!</definedName>
    <definedName name="XDO_?Sum_AGW_3?" localSheetId="132">#REF!</definedName>
    <definedName name="XDO_?Sum_AGW_3?" localSheetId="133">#REF!</definedName>
    <definedName name="XDO_?Sum_AGW_3?" localSheetId="151">#REF!</definedName>
    <definedName name="XDO_?Sum_AGW_3?" localSheetId="1">#REF!</definedName>
    <definedName name="XDO_?Sum_AGW_3?" localSheetId="2">#REF!</definedName>
    <definedName name="XDO_?Sum_AGW_3?">#REF!</definedName>
    <definedName name="XDO_?Sum_AGW_4?" localSheetId="4">#REF!</definedName>
    <definedName name="XDO_?Sum_AGW_4?" localSheetId="6">#REF!</definedName>
    <definedName name="XDO_?Sum_AGW_4?" localSheetId="44">#REF!</definedName>
    <definedName name="XDO_?Sum_AGW_4?" localSheetId="66">#REF!</definedName>
    <definedName name="XDO_?Sum_AGW_4?" localSheetId="67">#REF!</definedName>
    <definedName name="XDO_?Sum_AGW_4?" localSheetId="131">#REF!</definedName>
    <definedName name="XDO_?Sum_AGW_4?" localSheetId="132">#REF!</definedName>
    <definedName name="XDO_?Sum_AGW_4?" localSheetId="133">#REF!</definedName>
    <definedName name="XDO_?Sum_AGW_4?" localSheetId="151">#REF!</definedName>
    <definedName name="XDO_?Sum_AGW_4?" localSheetId="1">#REF!</definedName>
    <definedName name="XDO_?Sum_AGW_4?" localSheetId="2">#REF!</definedName>
    <definedName name="XDO_?Sum_AGW_4?">#REF!</definedName>
    <definedName name="XDO_?Sum_COV_1?" localSheetId="4">#REF!</definedName>
    <definedName name="XDO_?Sum_COV_1?" localSheetId="6">#REF!</definedName>
    <definedName name="XDO_?Sum_COV_1?" localSheetId="44">#REF!</definedName>
    <definedName name="XDO_?Sum_COV_1?" localSheetId="66">#REF!</definedName>
    <definedName name="XDO_?Sum_COV_1?" localSheetId="67">#REF!</definedName>
    <definedName name="XDO_?Sum_COV_1?" localSheetId="131">#REF!</definedName>
    <definedName name="XDO_?Sum_COV_1?" localSheetId="132">#REF!</definedName>
    <definedName name="XDO_?Sum_COV_1?" localSheetId="133">#REF!</definedName>
    <definedName name="XDO_?Sum_COV_1?" localSheetId="151">#REF!</definedName>
    <definedName name="XDO_?Sum_COV_1?" localSheetId="1">#REF!</definedName>
    <definedName name="XDO_?Sum_COV_1?" localSheetId="2">#REF!</definedName>
    <definedName name="XDO_?Sum_COV_1?">#REF!</definedName>
    <definedName name="XDO_?Sum_COV_2?" localSheetId="4">#REF!</definedName>
    <definedName name="XDO_?Sum_COV_2?" localSheetId="6">#REF!</definedName>
    <definedName name="XDO_?Sum_COV_2?" localSheetId="44">#REF!</definedName>
    <definedName name="XDO_?Sum_COV_2?" localSheetId="66">#REF!</definedName>
    <definedName name="XDO_?Sum_COV_2?" localSheetId="67">#REF!</definedName>
    <definedName name="XDO_?Sum_COV_2?" localSheetId="131">#REF!</definedName>
    <definedName name="XDO_?Sum_COV_2?" localSheetId="132">#REF!</definedName>
    <definedName name="XDO_?Sum_COV_2?" localSheetId="133">#REF!</definedName>
    <definedName name="XDO_?Sum_COV_2?" localSheetId="151">#REF!</definedName>
    <definedName name="XDO_?Sum_COV_2?" localSheetId="1">#REF!</definedName>
    <definedName name="XDO_?Sum_COV_2?" localSheetId="2">#REF!</definedName>
    <definedName name="XDO_?Sum_COV_2?">#REF!</definedName>
    <definedName name="XDO_?Sum_COV_3?" localSheetId="4">#REF!</definedName>
    <definedName name="XDO_?Sum_COV_3?" localSheetId="6">#REF!</definedName>
    <definedName name="XDO_?Sum_COV_3?" localSheetId="44">#REF!</definedName>
    <definedName name="XDO_?Sum_COV_3?" localSheetId="66">#REF!</definedName>
    <definedName name="XDO_?Sum_COV_3?" localSheetId="67">#REF!</definedName>
    <definedName name="XDO_?Sum_COV_3?" localSheetId="131">#REF!</definedName>
    <definedName name="XDO_?Sum_COV_3?" localSheetId="132">#REF!</definedName>
    <definedName name="XDO_?Sum_COV_3?" localSheetId="133">#REF!</definedName>
    <definedName name="XDO_?Sum_COV_3?" localSheetId="151">#REF!</definedName>
    <definedName name="XDO_?Sum_COV_3?" localSheetId="1">#REF!</definedName>
    <definedName name="XDO_?Sum_COV_3?" localSheetId="2">#REF!</definedName>
    <definedName name="XDO_?Sum_COV_3?">#REF!</definedName>
    <definedName name="XDO_?Sum_COV_4?" localSheetId="4">#REF!</definedName>
    <definedName name="XDO_?Sum_COV_4?" localSheetId="6">#REF!</definedName>
    <definedName name="XDO_?Sum_COV_4?" localSheetId="44">#REF!</definedName>
    <definedName name="XDO_?Sum_COV_4?" localSheetId="66">#REF!</definedName>
    <definedName name="XDO_?Sum_COV_4?" localSheetId="67">#REF!</definedName>
    <definedName name="XDO_?Sum_COV_4?" localSheetId="131">#REF!</definedName>
    <definedName name="XDO_?Sum_COV_4?" localSheetId="132">#REF!</definedName>
    <definedName name="XDO_?Sum_COV_4?" localSheetId="133">#REF!</definedName>
    <definedName name="XDO_?Sum_COV_4?" localSheetId="151">#REF!</definedName>
    <definedName name="XDO_?Sum_COV_4?" localSheetId="1">#REF!</definedName>
    <definedName name="XDO_?Sum_COV_4?" localSheetId="2">#REF!</definedName>
    <definedName name="XDO_?Sum_COV_4?">#REF!</definedName>
    <definedName name="XDO_?Sum_WAG_1?" localSheetId="4">'[6]GOSI-4'!#REF!</definedName>
    <definedName name="XDO_?Sum_WAG_1?" localSheetId="6">'[6]GOSI-4'!#REF!</definedName>
    <definedName name="XDO_?Sum_WAG_1?" localSheetId="44">'[6]GOSI-4'!#REF!</definedName>
    <definedName name="XDO_?Sum_WAG_1?" localSheetId="66">'[6]GOSI-4'!#REF!</definedName>
    <definedName name="XDO_?Sum_WAG_1?" localSheetId="67">'[6]GOSI-4'!#REF!</definedName>
    <definedName name="XDO_?Sum_WAG_1?" localSheetId="131">'[6]GOSI-4'!#REF!</definedName>
    <definedName name="XDO_?Sum_WAG_1?" localSheetId="132">'[6]GOSI-4'!#REF!</definedName>
    <definedName name="XDO_?Sum_WAG_1?" localSheetId="133">'[6]GOSI-4'!#REF!</definedName>
    <definedName name="XDO_?Sum_WAG_1?" localSheetId="151">'[6]GOSI-4'!#REF!</definedName>
    <definedName name="XDO_?Sum_WAG_1?" localSheetId="1">'[6]GOSI-4'!#REF!</definedName>
    <definedName name="XDO_?Sum_WAG_1?" localSheetId="2">'[6]GOSI-4'!#REF!</definedName>
    <definedName name="XDO_?Sum_WAG_1?">'[6]GOSI-4'!#REF!</definedName>
    <definedName name="XDO_?Sum_WAG_10?" localSheetId="4">'[6]GOSI-4'!#REF!</definedName>
    <definedName name="XDO_?Sum_WAG_10?" localSheetId="6">'[6]GOSI-4'!#REF!</definedName>
    <definedName name="XDO_?Sum_WAG_10?" localSheetId="44">'[6]GOSI-4'!#REF!</definedName>
    <definedName name="XDO_?Sum_WAG_10?" localSheetId="66">'[6]GOSI-4'!#REF!</definedName>
    <definedName name="XDO_?Sum_WAG_10?" localSheetId="67">'[6]GOSI-4'!#REF!</definedName>
    <definedName name="XDO_?Sum_WAG_10?" localSheetId="131">'[6]GOSI-4'!#REF!</definedName>
    <definedName name="XDO_?Sum_WAG_10?" localSheetId="132">'[6]GOSI-4'!#REF!</definedName>
    <definedName name="XDO_?Sum_WAG_10?" localSheetId="133">'[6]GOSI-4'!#REF!</definedName>
    <definedName name="XDO_?Sum_WAG_10?" localSheetId="151">'[6]GOSI-4'!#REF!</definedName>
    <definedName name="XDO_?Sum_WAG_10?" localSheetId="1">'[6]GOSI-4'!#REF!</definedName>
    <definedName name="XDO_?Sum_WAG_10?" localSheetId="2">'[6]GOSI-4'!#REF!</definedName>
    <definedName name="XDO_?Sum_WAG_10?">'[6]GOSI-4'!#REF!</definedName>
    <definedName name="XDO_?Sum_WAG_11?" localSheetId="4">'[6]GOSI-4'!#REF!</definedName>
    <definedName name="XDO_?Sum_WAG_11?" localSheetId="6">'[6]GOSI-4'!#REF!</definedName>
    <definedName name="XDO_?Sum_WAG_11?" localSheetId="44">'[6]GOSI-4'!#REF!</definedName>
    <definedName name="XDO_?Sum_WAG_11?" localSheetId="131">'[6]GOSI-4'!#REF!</definedName>
    <definedName name="XDO_?Sum_WAG_11?" localSheetId="132">'[6]GOSI-4'!#REF!</definedName>
    <definedName name="XDO_?Sum_WAG_11?" localSheetId="133">'[6]GOSI-4'!#REF!</definedName>
    <definedName name="XDO_?Sum_WAG_11?" localSheetId="151">'[6]GOSI-4'!#REF!</definedName>
    <definedName name="XDO_?Sum_WAG_11?" localSheetId="1">'[6]GOSI-4'!#REF!</definedName>
    <definedName name="XDO_?Sum_WAG_11?" localSheetId="2">'[6]GOSI-4'!#REF!</definedName>
    <definedName name="XDO_?Sum_WAG_11?">'[6]GOSI-4'!#REF!</definedName>
    <definedName name="XDO_?Sum_WAG_12?" localSheetId="4">'[6]GOSI-4'!#REF!</definedName>
    <definedName name="XDO_?Sum_WAG_12?" localSheetId="6">'[6]GOSI-4'!#REF!</definedName>
    <definedName name="XDO_?Sum_WAG_12?" localSheetId="44">'[6]GOSI-4'!#REF!</definedName>
    <definedName name="XDO_?Sum_WAG_12?" localSheetId="131">'[6]GOSI-4'!#REF!</definedName>
    <definedName name="XDO_?Sum_WAG_12?" localSheetId="132">'[6]GOSI-4'!#REF!</definedName>
    <definedName name="XDO_?Sum_WAG_12?" localSheetId="133">'[6]GOSI-4'!#REF!</definedName>
    <definedName name="XDO_?Sum_WAG_12?" localSheetId="151">'[6]GOSI-4'!#REF!</definedName>
    <definedName name="XDO_?Sum_WAG_12?" localSheetId="1">'[6]GOSI-4'!#REF!</definedName>
    <definedName name="XDO_?Sum_WAG_12?" localSheetId="2">'[6]GOSI-4'!#REF!</definedName>
    <definedName name="XDO_?Sum_WAG_12?">'[6]GOSI-4'!#REF!</definedName>
    <definedName name="XDO_?Sum_WAG_2?" localSheetId="4">'[6]GOSI-4'!#REF!</definedName>
    <definedName name="XDO_?Sum_WAG_2?" localSheetId="6">'[6]GOSI-4'!#REF!</definedName>
    <definedName name="XDO_?Sum_WAG_2?" localSheetId="44">'[6]GOSI-4'!#REF!</definedName>
    <definedName name="XDO_?Sum_WAG_2?" localSheetId="131">'[6]GOSI-4'!#REF!</definedName>
    <definedName name="XDO_?Sum_WAG_2?" localSheetId="132">'[6]GOSI-4'!#REF!</definedName>
    <definedName name="XDO_?Sum_WAG_2?" localSheetId="133">'[6]GOSI-4'!#REF!</definedName>
    <definedName name="XDO_?Sum_WAG_2?" localSheetId="151">'[6]GOSI-4'!#REF!</definedName>
    <definedName name="XDO_?Sum_WAG_2?" localSheetId="1">'[6]GOSI-4'!#REF!</definedName>
    <definedName name="XDO_?Sum_WAG_2?" localSheetId="2">'[6]GOSI-4'!#REF!</definedName>
    <definedName name="XDO_?Sum_WAG_2?">'[6]GOSI-4'!#REF!</definedName>
    <definedName name="XDO_?Sum_WAG_3?" localSheetId="4">'[6]GOSI-4'!#REF!</definedName>
    <definedName name="XDO_?Sum_WAG_3?" localSheetId="6">'[6]GOSI-4'!#REF!</definedName>
    <definedName name="XDO_?Sum_WAG_3?" localSheetId="44">'[6]GOSI-4'!#REF!</definedName>
    <definedName name="XDO_?Sum_WAG_3?" localSheetId="131">'[6]GOSI-4'!#REF!</definedName>
    <definedName name="XDO_?Sum_WAG_3?" localSheetId="132">'[6]GOSI-4'!#REF!</definedName>
    <definedName name="XDO_?Sum_WAG_3?" localSheetId="133">'[6]GOSI-4'!#REF!</definedName>
    <definedName name="XDO_?Sum_WAG_3?" localSheetId="151">'[6]GOSI-4'!#REF!</definedName>
    <definedName name="XDO_?Sum_WAG_3?" localSheetId="1">'[6]GOSI-4'!#REF!</definedName>
    <definedName name="XDO_?Sum_WAG_3?" localSheetId="2">'[6]GOSI-4'!#REF!</definedName>
    <definedName name="XDO_?Sum_WAG_3?">'[6]GOSI-4'!#REF!</definedName>
    <definedName name="XDO_?Sum_WAG_4?" localSheetId="4">'[6]GOSI-4'!#REF!</definedName>
    <definedName name="XDO_?Sum_WAG_4?" localSheetId="6">'[6]GOSI-4'!#REF!</definedName>
    <definedName name="XDO_?Sum_WAG_4?" localSheetId="44">'[6]GOSI-4'!#REF!</definedName>
    <definedName name="XDO_?Sum_WAG_4?" localSheetId="131">'[6]GOSI-4'!#REF!</definedName>
    <definedName name="XDO_?Sum_WAG_4?" localSheetId="132">'[6]GOSI-4'!#REF!</definedName>
    <definedName name="XDO_?Sum_WAG_4?" localSheetId="133">'[6]GOSI-4'!#REF!</definedName>
    <definedName name="XDO_?Sum_WAG_4?" localSheetId="151">'[6]GOSI-4'!#REF!</definedName>
    <definedName name="XDO_?Sum_WAG_4?" localSheetId="1">'[6]GOSI-4'!#REF!</definedName>
    <definedName name="XDO_?Sum_WAG_4?" localSheetId="2">'[6]GOSI-4'!#REF!</definedName>
    <definedName name="XDO_?Sum_WAG_4?">'[6]GOSI-4'!#REF!</definedName>
    <definedName name="XDO_?Sum_WAG_5?" localSheetId="4">'[6]GOSI-4'!#REF!</definedName>
    <definedName name="XDO_?Sum_WAG_5?" localSheetId="6">'[6]GOSI-4'!#REF!</definedName>
    <definedName name="XDO_?Sum_WAG_5?" localSheetId="44">'[6]GOSI-4'!#REF!</definedName>
    <definedName name="XDO_?Sum_WAG_5?" localSheetId="131">'[6]GOSI-4'!#REF!</definedName>
    <definedName name="XDO_?Sum_WAG_5?" localSheetId="132">'[6]GOSI-4'!#REF!</definedName>
    <definedName name="XDO_?Sum_WAG_5?" localSheetId="133">'[6]GOSI-4'!#REF!</definedName>
    <definedName name="XDO_?Sum_WAG_5?" localSheetId="151">'[6]GOSI-4'!#REF!</definedName>
    <definedName name="XDO_?Sum_WAG_5?" localSheetId="1">'[6]GOSI-4'!#REF!</definedName>
    <definedName name="XDO_?Sum_WAG_5?" localSheetId="2">'[6]GOSI-4'!#REF!</definedName>
    <definedName name="XDO_?Sum_WAG_5?">'[6]GOSI-4'!#REF!</definedName>
    <definedName name="XDO_?Sum_WAG_6?" localSheetId="4">'[6]GOSI-4'!#REF!</definedName>
    <definedName name="XDO_?Sum_WAG_6?" localSheetId="6">'[6]GOSI-4'!#REF!</definedName>
    <definedName name="XDO_?Sum_WAG_6?" localSheetId="44">'[6]GOSI-4'!#REF!</definedName>
    <definedName name="XDO_?Sum_WAG_6?" localSheetId="131">'[6]GOSI-4'!#REF!</definedName>
    <definedName name="XDO_?Sum_WAG_6?" localSheetId="132">'[6]GOSI-4'!#REF!</definedName>
    <definedName name="XDO_?Sum_WAG_6?" localSheetId="133">'[6]GOSI-4'!#REF!</definedName>
    <definedName name="XDO_?Sum_WAG_6?" localSheetId="151">'[6]GOSI-4'!#REF!</definedName>
    <definedName name="XDO_?Sum_WAG_6?" localSheetId="1">'[6]GOSI-4'!#REF!</definedName>
    <definedName name="XDO_?Sum_WAG_6?" localSheetId="2">'[6]GOSI-4'!#REF!</definedName>
    <definedName name="XDO_?Sum_WAG_6?">'[6]GOSI-4'!#REF!</definedName>
    <definedName name="XDO_?Sum_WAG_7?" localSheetId="4">'[6]GOSI-4'!#REF!</definedName>
    <definedName name="XDO_?Sum_WAG_7?" localSheetId="6">'[6]GOSI-4'!#REF!</definedName>
    <definedName name="XDO_?Sum_WAG_7?" localSheetId="44">'[6]GOSI-4'!#REF!</definedName>
    <definedName name="XDO_?Sum_WAG_7?" localSheetId="131">'[6]GOSI-4'!#REF!</definedName>
    <definedName name="XDO_?Sum_WAG_7?" localSheetId="132">'[6]GOSI-4'!#REF!</definedName>
    <definedName name="XDO_?Sum_WAG_7?" localSheetId="133">'[6]GOSI-4'!#REF!</definedName>
    <definedName name="XDO_?Sum_WAG_7?" localSheetId="151">'[6]GOSI-4'!#REF!</definedName>
    <definedName name="XDO_?Sum_WAG_7?" localSheetId="1">'[6]GOSI-4'!#REF!</definedName>
    <definedName name="XDO_?Sum_WAG_7?" localSheetId="2">'[6]GOSI-4'!#REF!</definedName>
    <definedName name="XDO_?Sum_WAG_7?">'[6]GOSI-4'!#REF!</definedName>
    <definedName name="XDO_?Sum_WAG_8?" localSheetId="4">'[6]GOSI-4'!#REF!</definedName>
    <definedName name="XDO_?Sum_WAG_8?" localSheetId="6">'[6]GOSI-4'!#REF!</definedName>
    <definedName name="XDO_?Sum_WAG_8?" localSheetId="44">'[6]GOSI-4'!#REF!</definedName>
    <definedName name="XDO_?Sum_WAG_8?" localSheetId="131">'[6]GOSI-4'!#REF!</definedName>
    <definedName name="XDO_?Sum_WAG_8?" localSheetId="132">'[6]GOSI-4'!#REF!</definedName>
    <definedName name="XDO_?Sum_WAG_8?" localSheetId="133">'[6]GOSI-4'!#REF!</definedName>
    <definedName name="XDO_?Sum_WAG_8?" localSheetId="151">'[6]GOSI-4'!#REF!</definedName>
    <definedName name="XDO_?Sum_WAG_8?" localSheetId="1">'[6]GOSI-4'!#REF!</definedName>
    <definedName name="XDO_?Sum_WAG_8?" localSheetId="2">'[6]GOSI-4'!#REF!</definedName>
    <definedName name="XDO_?Sum_WAG_8?">'[6]GOSI-4'!#REF!</definedName>
    <definedName name="XDO_?Sum_WAG_9?" localSheetId="4">'[6]GOSI-4'!#REF!</definedName>
    <definedName name="XDO_?Sum_WAG_9?" localSheetId="6">'[6]GOSI-4'!#REF!</definedName>
    <definedName name="XDO_?Sum_WAG_9?" localSheetId="44">'[6]GOSI-4'!#REF!</definedName>
    <definedName name="XDO_?Sum_WAG_9?" localSheetId="131">'[6]GOSI-4'!#REF!</definedName>
    <definedName name="XDO_?Sum_WAG_9?" localSheetId="132">'[6]GOSI-4'!#REF!</definedName>
    <definedName name="XDO_?Sum_WAG_9?" localSheetId="133">'[6]GOSI-4'!#REF!</definedName>
    <definedName name="XDO_?Sum_WAG_9?" localSheetId="151">'[6]GOSI-4'!#REF!</definedName>
    <definedName name="XDO_?Sum_WAG_9?" localSheetId="1">'[6]GOSI-4'!#REF!</definedName>
    <definedName name="XDO_?Sum_WAG_9?" localSheetId="2">'[6]GOSI-4'!#REF!</definedName>
    <definedName name="XDO_?Sum_WAG_9?">'[6]GOSI-4'!#REF!</definedName>
    <definedName name="XDO_?SYS_DATE?" localSheetId="4">#REF!</definedName>
    <definedName name="XDO_?SYS_DATE?" localSheetId="6">#REF!</definedName>
    <definedName name="XDO_?SYS_DATE?" localSheetId="44">#REF!</definedName>
    <definedName name="XDO_?SYS_DATE?" localSheetId="66">#REF!</definedName>
    <definedName name="XDO_?SYS_DATE?" localSheetId="67">#REF!</definedName>
    <definedName name="XDO_?SYS_DATE?" localSheetId="131">#REF!</definedName>
    <definedName name="XDO_?SYS_DATE?" localSheetId="132">#REF!</definedName>
    <definedName name="XDO_?SYS_DATE?" localSheetId="133">#REF!</definedName>
    <definedName name="XDO_?SYS_DATE?" localSheetId="151">#REF!</definedName>
    <definedName name="XDO_?SYS_DATE?" localSheetId="1">#REF!</definedName>
    <definedName name="XDO_?SYS_DATE?" localSheetId="2">#REF!</definedName>
    <definedName name="XDO_?SYS_DATE?">#REF!</definedName>
    <definedName name="XDO_?WRK_ACTIVITY?" localSheetId="4">#REF!</definedName>
    <definedName name="XDO_?WRK_ACTIVITY?" localSheetId="6">#REF!</definedName>
    <definedName name="XDO_?WRK_ACTIVITY?" localSheetId="44">#REF!</definedName>
    <definedName name="XDO_?WRK_ACTIVITY?" localSheetId="66">#REF!</definedName>
    <definedName name="XDO_?WRK_ACTIVITY?" localSheetId="67">#REF!</definedName>
    <definedName name="XDO_?WRK_ACTIVITY?" localSheetId="131">#REF!</definedName>
    <definedName name="XDO_?WRK_ACTIVITY?" localSheetId="132">#REF!</definedName>
    <definedName name="XDO_?WRK_ACTIVITY?" localSheetId="133">#REF!</definedName>
    <definedName name="XDO_?WRK_ACTIVITY?" localSheetId="151">#REF!</definedName>
    <definedName name="XDO_?WRK_ACTIVITY?" localSheetId="1">#REF!</definedName>
    <definedName name="XDO_?WRK_ACTIVITY?" localSheetId="2">#REF!</definedName>
    <definedName name="XDO_?WRK_ACTIVITY?">#REF!</definedName>
    <definedName name="XDO_?WRK_ACTIVITY_1?" localSheetId="4">#REF!</definedName>
    <definedName name="XDO_?WRK_ACTIVITY_1?" localSheetId="6">#REF!</definedName>
    <definedName name="XDO_?WRK_ACTIVITY_1?" localSheetId="44">#REF!</definedName>
    <definedName name="XDO_?WRK_ACTIVITY_1?" localSheetId="66">#REF!</definedName>
    <definedName name="XDO_?WRK_ACTIVITY_1?" localSheetId="67">#REF!</definedName>
    <definedName name="XDO_?WRK_ACTIVITY_1?" localSheetId="131">#REF!</definedName>
    <definedName name="XDO_?WRK_ACTIVITY_1?" localSheetId="132">#REF!</definedName>
    <definedName name="XDO_?WRK_ACTIVITY_1?" localSheetId="133">#REF!</definedName>
    <definedName name="XDO_?WRK_ACTIVITY_1?" localSheetId="151">#REF!</definedName>
    <definedName name="XDO_?WRK_ACTIVITY_1?" localSheetId="1">#REF!</definedName>
    <definedName name="XDO_?WRK_ACTIVITY_1?" localSheetId="2">#REF!</definedName>
    <definedName name="XDO_?WRK_ACTIVITY_1?">#REF!</definedName>
    <definedName name="XDO_?WRK_ACTIVITY_2?" localSheetId="4">#REF!</definedName>
    <definedName name="XDO_?WRK_ACTIVITY_2?" localSheetId="6">#REF!</definedName>
    <definedName name="XDO_?WRK_ACTIVITY_2?" localSheetId="44">#REF!</definedName>
    <definedName name="XDO_?WRK_ACTIVITY_2?" localSheetId="66">#REF!</definedName>
    <definedName name="XDO_?WRK_ACTIVITY_2?" localSheetId="67">#REF!</definedName>
    <definedName name="XDO_?WRK_ACTIVITY_2?" localSheetId="131">#REF!</definedName>
    <definedName name="XDO_?WRK_ACTIVITY_2?" localSheetId="132">#REF!</definedName>
    <definedName name="XDO_?WRK_ACTIVITY_2?" localSheetId="133">#REF!</definedName>
    <definedName name="XDO_?WRK_ACTIVITY_2?" localSheetId="151">#REF!</definedName>
    <definedName name="XDO_?WRK_ACTIVITY_2?" localSheetId="1">#REF!</definedName>
    <definedName name="XDO_?WRK_ACTIVITY_2?" localSheetId="2">#REF!</definedName>
    <definedName name="XDO_?WRK_ACTIVITY_2?">#REF!</definedName>
    <definedName name="XDO_?WRK_ACTIVITY_3?" localSheetId="4">#REF!</definedName>
    <definedName name="XDO_?WRK_ACTIVITY_3?" localSheetId="6">#REF!</definedName>
    <definedName name="XDO_?WRK_ACTIVITY_3?" localSheetId="44">#REF!</definedName>
    <definedName name="XDO_?WRK_ACTIVITY_3?" localSheetId="66">#REF!</definedName>
    <definedName name="XDO_?WRK_ACTIVITY_3?" localSheetId="67">#REF!</definedName>
    <definedName name="XDO_?WRK_ACTIVITY_3?" localSheetId="131">#REF!</definedName>
    <definedName name="XDO_?WRK_ACTIVITY_3?" localSheetId="132">#REF!</definedName>
    <definedName name="XDO_?WRK_ACTIVITY_3?" localSheetId="133">#REF!</definedName>
    <definedName name="XDO_?WRK_ACTIVITY_3?" localSheetId="151">#REF!</definedName>
    <definedName name="XDO_?WRK_ACTIVITY_3?" localSheetId="1">#REF!</definedName>
    <definedName name="XDO_?WRK_ACTIVITY_3?" localSheetId="2">#REF!</definedName>
    <definedName name="XDO_?WRK_ACTIVITY_3?">#REF!</definedName>
    <definedName name="XDO_?WRK_ACTIVITY_4?" localSheetId="4">#REF!</definedName>
    <definedName name="XDO_?WRK_ACTIVITY_4?" localSheetId="6">#REF!</definedName>
    <definedName name="XDO_?WRK_ACTIVITY_4?" localSheetId="44">#REF!</definedName>
    <definedName name="XDO_?WRK_ACTIVITY_4?" localSheetId="66">#REF!</definedName>
    <definedName name="XDO_?WRK_ACTIVITY_4?" localSheetId="67">#REF!</definedName>
    <definedName name="XDO_?WRK_ACTIVITY_4?" localSheetId="131">#REF!</definedName>
    <definedName name="XDO_?WRK_ACTIVITY_4?" localSheetId="132">#REF!</definedName>
    <definedName name="XDO_?WRK_ACTIVITY_4?" localSheetId="133">#REF!</definedName>
    <definedName name="XDO_?WRK_ACTIVITY_4?" localSheetId="151">#REF!</definedName>
    <definedName name="XDO_?WRK_ACTIVITY_4?" localSheetId="1">#REF!</definedName>
    <definedName name="XDO_?WRK_ACTIVITY_4?" localSheetId="2">#REF!</definedName>
    <definedName name="XDO_?WRK_ACTIVITY_4?">#REF!</definedName>
    <definedName name="XDO_?WRK_ACTIVITY_5?" localSheetId="4">#REF!</definedName>
    <definedName name="XDO_?WRK_ACTIVITY_5?" localSheetId="6">#REF!</definedName>
    <definedName name="XDO_?WRK_ACTIVITY_5?" localSheetId="44">#REF!</definedName>
    <definedName name="XDO_?WRK_ACTIVITY_5?" localSheetId="66">#REF!</definedName>
    <definedName name="XDO_?WRK_ACTIVITY_5?" localSheetId="67">#REF!</definedName>
    <definedName name="XDO_?WRK_ACTIVITY_5?" localSheetId="131">#REF!</definedName>
    <definedName name="XDO_?WRK_ACTIVITY_5?" localSheetId="132">#REF!</definedName>
    <definedName name="XDO_?WRK_ACTIVITY_5?" localSheetId="133">#REF!</definedName>
    <definedName name="XDO_?WRK_ACTIVITY_5?" localSheetId="151">#REF!</definedName>
    <definedName name="XDO_?WRK_ACTIVITY_5?" localSheetId="1">#REF!</definedName>
    <definedName name="XDO_?WRK_ACTIVITY_5?" localSheetId="2">#REF!</definedName>
    <definedName name="XDO_?WRK_ACTIVITY_5?">#REF!</definedName>
    <definedName name="XDO_?WRK_ACTIVITY_6?" localSheetId="4">#REF!</definedName>
    <definedName name="XDO_?WRK_ACTIVITY_6?" localSheetId="6">#REF!</definedName>
    <definedName name="XDO_?WRK_ACTIVITY_6?" localSheetId="44">#REF!</definedName>
    <definedName name="XDO_?WRK_ACTIVITY_6?" localSheetId="66">#REF!</definedName>
    <definedName name="XDO_?WRK_ACTIVITY_6?" localSheetId="67">#REF!</definedName>
    <definedName name="XDO_?WRK_ACTIVITY_6?" localSheetId="131">#REF!</definedName>
    <definedName name="XDO_?WRK_ACTIVITY_6?" localSheetId="132">#REF!</definedName>
    <definedName name="XDO_?WRK_ACTIVITY_6?" localSheetId="133">#REF!</definedName>
    <definedName name="XDO_?WRK_ACTIVITY_6?" localSheetId="151">#REF!</definedName>
    <definedName name="XDO_?WRK_ACTIVITY_6?" localSheetId="1">#REF!</definedName>
    <definedName name="XDO_?WRK_ACTIVITY_6?" localSheetId="2">#REF!</definedName>
    <definedName name="XDO_?WRK_ACTIVITY_6?">#REF!</definedName>
    <definedName name="XDO_?WRK_ACTIVITY_7?" localSheetId="4">#REF!</definedName>
    <definedName name="XDO_?WRK_ACTIVITY_7?" localSheetId="6">#REF!</definedName>
    <definedName name="XDO_?WRK_ACTIVITY_7?" localSheetId="44">#REF!</definedName>
    <definedName name="XDO_?WRK_ACTIVITY_7?" localSheetId="66">#REF!</definedName>
    <definedName name="XDO_?WRK_ACTIVITY_7?" localSheetId="67">#REF!</definedName>
    <definedName name="XDO_?WRK_ACTIVITY_7?" localSheetId="131">#REF!</definedName>
    <definedName name="XDO_?WRK_ACTIVITY_7?" localSheetId="132">#REF!</definedName>
    <definedName name="XDO_?WRK_ACTIVITY_7?" localSheetId="133">#REF!</definedName>
    <definedName name="XDO_?WRK_ACTIVITY_7?" localSheetId="151">#REF!</definedName>
    <definedName name="XDO_?WRK_ACTIVITY_7?" localSheetId="1">#REF!</definedName>
    <definedName name="XDO_?WRK_ACTIVITY_7?" localSheetId="2">#REF!</definedName>
    <definedName name="XDO_?WRK_ACTIVITY_7?">#REF!</definedName>
    <definedName name="XDO_?WRK_ACTIVITY_8?" localSheetId="4">#REF!</definedName>
    <definedName name="XDO_?WRK_ACTIVITY_8?" localSheetId="6">#REF!</definedName>
    <definedName name="XDO_?WRK_ACTIVITY_8?" localSheetId="44">#REF!</definedName>
    <definedName name="XDO_?WRK_ACTIVITY_8?" localSheetId="66">#REF!</definedName>
    <definedName name="XDO_?WRK_ACTIVITY_8?" localSheetId="67">#REF!</definedName>
    <definedName name="XDO_?WRK_ACTIVITY_8?" localSheetId="131">#REF!</definedName>
    <definedName name="XDO_?WRK_ACTIVITY_8?" localSheetId="132">#REF!</definedName>
    <definedName name="XDO_?WRK_ACTIVITY_8?" localSheetId="133">#REF!</definedName>
    <definedName name="XDO_?WRK_ACTIVITY_8?" localSheetId="151">#REF!</definedName>
    <definedName name="XDO_?WRK_ACTIVITY_8?" localSheetId="1">#REF!</definedName>
    <definedName name="XDO_?WRK_ACTIVITY_8?" localSheetId="2">#REF!</definedName>
    <definedName name="XDO_?WRK_ACTIVITY_8?">#REF!</definedName>
    <definedName name="XDO_?WRK_ACTIVITY_9?" localSheetId="4">#REF!</definedName>
    <definedName name="XDO_?WRK_ACTIVITY_9?" localSheetId="6">#REF!</definedName>
    <definedName name="XDO_?WRK_ACTIVITY_9?" localSheetId="44">#REF!</definedName>
    <definedName name="XDO_?WRK_ACTIVITY_9?" localSheetId="66">#REF!</definedName>
    <definedName name="XDO_?WRK_ACTIVITY_9?" localSheetId="67">#REF!</definedName>
    <definedName name="XDO_?WRK_ACTIVITY_9?" localSheetId="131">#REF!</definedName>
    <definedName name="XDO_?WRK_ACTIVITY_9?" localSheetId="132">#REF!</definedName>
    <definedName name="XDO_?WRK_ACTIVITY_9?" localSheetId="133">#REF!</definedName>
    <definedName name="XDO_?WRK_ACTIVITY_9?" localSheetId="151">#REF!</definedName>
    <definedName name="XDO_?WRK_ACTIVITY_9?" localSheetId="1">#REF!</definedName>
    <definedName name="XDO_?WRK_ACTIVITY_9?" localSheetId="2">#REF!</definedName>
    <definedName name="XDO_?WRK_ACTIVITY_9?">#REF!</definedName>
    <definedName name="XDO_?WRK_ACTIVITY_TOTAL?" localSheetId="4">#REF!</definedName>
    <definedName name="XDO_?WRK_ACTIVITY_TOTAL?" localSheetId="6">#REF!</definedName>
    <definedName name="XDO_?WRK_ACTIVITY_TOTAL?" localSheetId="44">#REF!</definedName>
    <definedName name="XDO_?WRK_ACTIVITY_TOTAL?" localSheetId="66">#REF!</definedName>
    <definedName name="XDO_?WRK_ACTIVITY_TOTAL?" localSheetId="67">#REF!</definedName>
    <definedName name="XDO_?WRK_ACTIVITY_TOTAL?" localSheetId="131">#REF!</definedName>
    <definedName name="XDO_?WRK_ACTIVITY_TOTAL?" localSheetId="132">#REF!</definedName>
    <definedName name="XDO_?WRK_ACTIVITY_TOTAL?" localSheetId="133">#REF!</definedName>
    <definedName name="XDO_?WRK_ACTIVITY_TOTAL?" localSheetId="151">#REF!</definedName>
    <definedName name="XDO_?WRK_ACTIVITY_TOTAL?" localSheetId="1">#REF!</definedName>
    <definedName name="XDO_?WRK_ACTIVITY_TOTAL?" localSheetId="2">#REF!</definedName>
    <definedName name="XDO_?WRK_ACTIVITY_TOTAL?">#REF!</definedName>
    <definedName name="XDO_?WRK_COVERAGE_1?" localSheetId="4">#REF!</definedName>
    <definedName name="XDO_?WRK_COVERAGE_1?" localSheetId="6">#REF!</definedName>
    <definedName name="XDO_?WRK_COVERAGE_1?" localSheetId="44">#REF!</definedName>
    <definedName name="XDO_?WRK_COVERAGE_1?" localSheetId="66">#REF!</definedName>
    <definedName name="XDO_?WRK_COVERAGE_1?" localSheetId="67">#REF!</definedName>
    <definedName name="XDO_?WRK_COVERAGE_1?" localSheetId="131">#REF!</definedName>
    <definedName name="XDO_?WRK_COVERAGE_1?" localSheetId="132">#REF!</definedName>
    <definedName name="XDO_?WRK_COVERAGE_1?" localSheetId="133">#REF!</definedName>
    <definedName name="XDO_?WRK_COVERAGE_1?" localSheetId="151">#REF!</definedName>
    <definedName name="XDO_?WRK_COVERAGE_1?" localSheetId="1">#REF!</definedName>
    <definedName name="XDO_?WRK_COVERAGE_1?" localSheetId="2">#REF!</definedName>
    <definedName name="XDO_?WRK_COVERAGE_1?">#REF!</definedName>
    <definedName name="XDO_?WRK_COVERAGE_2?" localSheetId="4">#REF!</definedName>
    <definedName name="XDO_?WRK_COVERAGE_2?" localSheetId="6">#REF!</definedName>
    <definedName name="XDO_?WRK_COVERAGE_2?" localSheetId="44">#REF!</definedName>
    <definedName name="XDO_?WRK_COVERAGE_2?" localSheetId="66">#REF!</definedName>
    <definedName name="XDO_?WRK_COVERAGE_2?" localSheetId="67">#REF!</definedName>
    <definedName name="XDO_?WRK_COVERAGE_2?" localSheetId="131">#REF!</definedName>
    <definedName name="XDO_?WRK_COVERAGE_2?" localSheetId="132">#REF!</definedName>
    <definedName name="XDO_?WRK_COVERAGE_2?" localSheetId="133">#REF!</definedName>
    <definedName name="XDO_?WRK_COVERAGE_2?" localSheetId="151">#REF!</definedName>
    <definedName name="XDO_?WRK_COVERAGE_2?" localSheetId="1">#REF!</definedName>
    <definedName name="XDO_?WRK_COVERAGE_2?" localSheetId="2">#REF!</definedName>
    <definedName name="XDO_?WRK_COVERAGE_2?">#REF!</definedName>
    <definedName name="XDO_?WRK_COVERAGE_3?" localSheetId="4">#REF!</definedName>
    <definedName name="XDO_?WRK_COVERAGE_3?" localSheetId="6">#REF!</definedName>
    <definedName name="XDO_?WRK_COVERAGE_3?" localSheetId="44">#REF!</definedName>
    <definedName name="XDO_?WRK_COVERAGE_3?" localSheetId="66">#REF!</definedName>
    <definedName name="XDO_?WRK_COVERAGE_3?" localSheetId="67">#REF!</definedName>
    <definedName name="XDO_?WRK_COVERAGE_3?" localSheetId="131">#REF!</definedName>
    <definedName name="XDO_?WRK_COVERAGE_3?" localSheetId="132">#REF!</definedName>
    <definedName name="XDO_?WRK_COVERAGE_3?" localSheetId="133">#REF!</definedName>
    <definedName name="XDO_?WRK_COVERAGE_3?" localSheetId="151">#REF!</definedName>
    <definedName name="XDO_?WRK_COVERAGE_3?" localSheetId="1">#REF!</definedName>
    <definedName name="XDO_?WRK_COVERAGE_3?" localSheetId="2">#REF!</definedName>
    <definedName name="XDO_?WRK_COVERAGE_3?">#REF!</definedName>
    <definedName name="XDO_?WRK_COVERAGE_4?" localSheetId="4">#REF!</definedName>
    <definedName name="XDO_?WRK_COVERAGE_4?" localSheetId="6">#REF!</definedName>
    <definedName name="XDO_?WRK_COVERAGE_4?" localSheetId="44">#REF!</definedName>
    <definedName name="XDO_?WRK_COVERAGE_4?" localSheetId="66">#REF!</definedName>
    <definedName name="XDO_?WRK_COVERAGE_4?" localSheetId="67">#REF!</definedName>
    <definedName name="XDO_?WRK_COVERAGE_4?" localSheetId="131">#REF!</definedName>
    <definedName name="XDO_?WRK_COVERAGE_4?" localSheetId="132">#REF!</definedName>
    <definedName name="XDO_?WRK_COVERAGE_4?" localSheetId="133">#REF!</definedName>
    <definedName name="XDO_?WRK_COVERAGE_4?" localSheetId="151">#REF!</definedName>
    <definedName name="XDO_?WRK_COVERAGE_4?" localSheetId="1">#REF!</definedName>
    <definedName name="XDO_?WRK_COVERAGE_4?" localSheetId="2">#REF!</definedName>
    <definedName name="XDO_?WRK_COVERAGE_4?">#REF!</definedName>
    <definedName name="XDO_?WRK_GEN_AVGWAGE_1?" localSheetId="4">'[6]GOSI-5'!#REF!</definedName>
    <definedName name="XDO_?WRK_GEN_AVGWAGE_1?" localSheetId="6">'[6]GOSI-5'!#REF!</definedName>
    <definedName name="XDO_?WRK_GEN_AVGWAGE_1?" localSheetId="44">'[6]GOSI-5'!#REF!</definedName>
    <definedName name="XDO_?WRK_GEN_AVGWAGE_1?" localSheetId="66">'[6]GOSI-5'!#REF!</definedName>
    <definedName name="XDO_?WRK_GEN_AVGWAGE_1?" localSheetId="67">'[6]GOSI-5'!#REF!</definedName>
    <definedName name="XDO_?WRK_GEN_AVGWAGE_1?" localSheetId="131">'[6]GOSI-5'!#REF!</definedName>
    <definedName name="XDO_?WRK_GEN_AVGWAGE_1?" localSheetId="132">'[6]GOSI-5'!#REF!</definedName>
    <definedName name="XDO_?WRK_GEN_AVGWAGE_1?" localSheetId="133">'[6]GOSI-5'!#REF!</definedName>
    <definedName name="XDO_?WRK_GEN_AVGWAGE_1?" localSheetId="151">'[6]GOSI-5'!#REF!</definedName>
    <definedName name="XDO_?WRK_GEN_AVGWAGE_1?" localSheetId="1">'[6]GOSI-5'!#REF!</definedName>
    <definedName name="XDO_?WRK_GEN_AVGWAGE_1?" localSheetId="2">'[6]GOSI-5'!#REF!</definedName>
    <definedName name="XDO_?WRK_GEN_AVGWAGE_1?">'[6]GOSI-5'!#REF!</definedName>
    <definedName name="XDO_?WRK_GEN_AVGWAGE_2?" localSheetId="4">'[6]GOSI-5'!#REF!</definedName>
    <definedName name="XDO_?WRK_GEN_AVGWAGE_2?" localSheetId="6">'[6]GOSI-5'!#REF!</definedName>
    <definedName name="XDO_?WRK_GEN_AVGWAGE_2?" localSheetId="44">'[6]GOSI-5'!#REF!</definedName>
    <definedName name="XDO_?WRK_GEN_AVGWAGE_2?" localSheetId="66">'[6]GOSI-5'!#REF!</definedName>
    <definedName name="XDO_?WRK_GEN_AVGWAGE_2?" localSheetId="67">'[6]GOSI-5'!#REF!</definedName>
    <definedName name="XDO_?WRK_GEN_AVGWAGE_2?" localSheetId="131">'[6]GOSI-5'!#REF!</definedName>
    <definedName name="XDO_?WRK_GEN_AVGWAGE_2?" localSheetId="132">'[6]GOSI-5'!#REF!</definedName>
    <definedName name="XDO_?WRK_GEN_AVGWAGE_2?" localSheetId="133">'[6]GOSI-5'!#REF!</definedName>
    <definedName name="XDO_?WRK_GEN_AVGWAGE_2?" localSheetId="151">'[6]GOSI-5'!#REF!</definedName>
    <definedName name="XDO_?WRK_GEN_AVGWAGE_2?" localSheetId="1">'[6]GOSI-5'!#REF!</definedName>
    <definedName name="XDO_?WRK_GEN_AVGWAGE_2?" localSheetId="2">'[6]GOSI-5'!#REF!</definedName>
    <definedName name="XDO_?WRK_GEN_AVGWAGE_2?">'[6]GOSI-5'!#REF!</definedName>
    <definedName name="XDO_?WRK_GEN_AVGWAGE_3?">'[6]GOSI-5'!$C$10:$C$31</definedName>
    <definedName name="XDO_?WRK_GEN_AVGWAGE_4?" localSheetId="4">#REF!</definedName>
    <definedName name="XDO_?WRK_GEN_AVGWAGE_4?" localSheetId="6">#REF!</definedName>
    <definedName name="XDO_?WRK_GEN_AVGWAGE_4?" localSheetId="44">#REF!</definedName>
    <definedName name="XDO_?WRK_GEN_AVGWAGE_4?" localSheetId="66">#REF!</definedName>
    <definedName name="XDO_?WRK_GEN_AVGWAGE_4?" localSheetId="67">#REF!</definedName>
    <definedName name="XDO_?WRK_GEN_AVGWAGE_4?" localSheetId="131">#REF!</definedName>
    <definedName name="XDO_?WRK_GEN_AVGWAGE_4?" localSheetId="132">#REF!</definedName>
    <definedName name="XDO_?WRK_GEN_AVGWAGE_4?" localSheetId="133">#REF!</definedName>
    <definedName name="XDO_?WRK_GEN_AVGWAGE_4?" localSheetId="151">#REF!</definedName>
    <definedName name="XDO_?WRK_GEN_AVGWAGE_4?" localSheetId="1">#REF!</definedName>
    <definedName name="XDO_?WRK_GEN_AVGWAGE_4?" localSheetId="2">#REF!</definedName>
    <definedName name="XDO_?WRK_GEN_AVGWAGE_4?">#REF!</definedName>
    <definedName name="XDO_?WRK_GEN_AVGWAGE_5?" localSheetId="4">'[6]GOSI-5'!#REF!</definedName>
    <definedName name="XDO_?WRK_GEN_AVGWAGE_5?" localSheetId="6">'[6]GOSI-5'!#REF!</definedName>
    <definedName name="XDO_?WRK_GEN_AVGWAGE_5?" localSheetId="44">'[6]GOSI-5'!#REF!</definedName>
    <definedName name="XDO_?WRK_GEN_AVGWAGE_5?" localSheetId="66">'[6]GOSI-5'!#REF!</definedName>
    <definedName name="XDO_?WRK_GEN_AVGWAGE_5?" localSheetId="67">'[6]GOSI-5'!#REF!</definedName>
    <definedName name="XDO_?WRK_GEN_AVGWAGE_5?" localSheetId="131">'[6]GOSI-5'!#REF!</definedName>
    <definedName name="XDO_?WRK_GEN_AVGWAGE_5?" localSheetId="132">'[6]GOSI-5'!#REF!</definedName>
    <definedName name="XDO_?WRK_GEN_AVGWAGE_5?" localSheetId="133">'[6]GOSI-5'!#REF!</definedName>
    <definedName name="XDO_?WRK_GEN_AVGWAGE_5?" localSheetId="151">'[6]GOSI-5'!#REF!</definedName>
    <definedName name="XDO_?WRK_GEN_AVGWAGE_5?" localSheetId="1">'[6]GOSI-5'!#REF!</definedName>
    <definedName name="XDO_?WRK_GEN_AVGWAGE_5?" localSheetId="2">'[6]GOSI-5'!#REF!</definedName>
    <definedName name="XDO_?WRK_GEN_AVGWAGE_5?">'[6]GOSI-5'!#REF!</definedName>
    <definedName name="XDO_?WRK_GEN_AVGWAGE_6?" localSheetId="4">'[6]GOSI-5'!#REF!</definedName>
    <definedName name="XDO_?WRK_GEN_AVGWAGE_6?" localSheetId="6">'[6]GOSI-5'!#REF!</definedName>
    <definedName name="XDO_?WRK_GEN_AVGWAGE_6?" localSheetId="44">'[6]GOSI-5'!#REF!</definedName>
    <definedName name="XDO_?WRK_GEN_AVGWAGE_6?" localSheetId="66">'[6]GOSI-5'!#REF!</definedName>
    <definedName name="XDO_?WRK_GEN_AVGWAGE_6?" localSheetId="67">'[6]GOSI-5'!#REF!</definedName>
    <definedName name="XDO_?WRK_GEN_AVGWAGE_6?" localSheetId="131">'[6]GOSI-5'!#REF!</definedName>
    <definedName name="XDO_?WRK_GEN_AVGWAGE_6?" localSheetId="132">'[6]GOSI-5'!#REF!</definedName>
    <definedName name="XDO_?WRK_GEN_AVGWAGE_6?" localSheetId="133">'[6]GOSI-5'!#REF!</definedName>
    <definedName name="XDO_?WRK_GEN_AVGWAGE_6?" localSheetId="151">'[6]GOSI-5'!#REF!</definedName>
    <definedName name="XDO_?WRK_GEN_AVGWAGE_6?" localSheetId="1">'[6]GOSI-5'!#REF!</definedName>
    <definedName name="XDO_?WRK_GEN_AVGWAGE_6?" localSheetId="2">'[6]GOSI-5'!#REF!</definedName>
    <definedName name="XDO_?WRK_GEN_AVGWAGE_6?">'[6]GOSI-5'!#REF!</definedName>
    <definedName name="XDO_?WRK_GEN_AVGWAGE_7?" localSheetId="4">#REF!</definedName>
    <definedName name="XDO_?WRK_GEN_AVGWAGE_7?" localSheetId="6">#REF!</definedName>
    <definedName name="XDO_?WRK_GEN_AVGWAGE_7?" localSheetId="44">#REF!</definedName>
    <definedName name="XDO_?WRK_GEN_AVGWAGE_7?" localSheetId="66">#REF!</definedName>
    <definedName name="XDO_?WRK_GEN_AVGWAGE_7?" localSheetId="67">#REF!</definedName>
    <definedName name="XDO_?WRK_GEN_AVGWAGE_7?" localSheetId="131">#REF!</definedName>
    <definedName name="XDO_?WRK_GEN_AVGWAGE_7?" localSheetId="132">#REF!</definedName>
    <definedName name="XDO_?WRK_GEN_AVGWAGE_7?" localSheetId="133">#REF!</definedName>
    <definedName name="XDO_?WRK_GEN_AVGWAGE_7?" localSheetId="151">#REF!</definedName>
    <definedName name="XDO_?WRK_GEN_AVGWAGE_7?" localSheetId="1">#REF!</definedName>
    <definedName name="XDO_?WRK_GEN_AVGWAGE_7?" localSheetId="2">#REF!</definedName>
    <definedName name="XDO_?WRK_GEN_AVGWAGE_7?">#REF!</definedName>
    <definedName name="XDO_?WRK_GEN_AVGWAGE_8?" localSheetId="4">#REF!</definedName>
    <definedName name="XDO_?WRK_GEN_AVGWAGE_8?" localSheetId="6">#REF!</definedName>
    <definedName name="XDO_?WRK_GEN_AVGWAGE_8?" localSheetId="44">#REF!</definedName>
    <definedName name="XDO_?WRK_GEN_AVGWAGE_8?" localSheetId="66">#REF!</definedName>
    <definedName name="XDO_?WRK_GEN_AVGWAGE_8?" localSheetId="67">#REF!</definedName>
    <definedName name="XDO_?WRK_GEN_AVGWAGE_8?" localSheetId="131">#REF!</definedName>
    <definedName name="XDO_?WRK_GEN_AVGWAGE_8?" localSheetId="132">#REF!</definedName>
    <definedName name="XDO_?WRK_GEN_AVGWAGE_8?" localSheetId="133">#REF!</definedName>
    <definedName name="XDO_?WRK_GEN_AVGWAGE_8?" localSheetId="151">#REF!</definedName>
    <definedName name="XDO_?WRK_GEN_AVGWAGE_8?" localSheetId="1">#REF!</definedName>
    <definedName name="XDO_?WRK_GEN_AVGWAGE_8?" localSheetId="2">#REF!</definedName>
    <definedName name="XDO_?WRK_GEN_AVGWAGE_8?">#REF!</definedName>
    <definedName name="XDO_?WRK_WAGE_1?" localSheetId="4">'[6]GOSI-4'!#REF!</definedName>
    <definedName name="XDO_?WRK_WAGE_1?" localSheetId="6">'[6]GOSI-4'!#REF!</definedName>
    <definedName name="XDO_?WRK_WAGE_1?" localSheetId="44">'[6]GOSI-4'!#REF!</definedName>
    <definedName name="XDO_?WRK_WAGE_1?" localSheetId="66">'[6]GOSI-4'!#REF!</definedName>
    <definedName name="XDO_?WRK_WAGE_1?" localSheetId="67">'[6]GOSI-4'!#REF!</definedName>
    <definedName name="XDO_?WRK_WAGE_1?" localSheetId="131">'[6]GOSI-4'!#REF!</definedName>
    <definedName name="XDO_?WRK_WAGE_1?" localSheetId="132">'[6]GOSI-4'!#REF!</definedName>
    <definedName name="XDO_?WRK_WAGE_1?" localSheetId="133">'[6]GOSI-4'!#REF!</definedName>
    <definedName name="XDO_?WRK_WAGE_1?" localSheetId="151">'[6]GOSI-4'!#REF!</definedName>
    <definedName name="XDO_?WRK_WAGE_1?" localSheetId="1">'[6]GOSI-4'!#REF!</definedName>
    <definedName name="XDO_?WRK_WAGE_1?" localSheetId="2">'[6]GOSI-4'!#REF!</definedName>
    <definedName name="XDO_?WRK_WAGE_1?">'[6]GOSI-4'!#REF!</definedName>
    <definedName name="XDO_?WRK_WAGE_10?" localSheetId="4">'[6]GOSI-4'!#REF!</definedName>
    <definedName name="XDO_?WRK_WAGE_10?" localSheetId="6">'[6]GOSI-4'!#REF!</definedName>
    <definedName name="XDO_?WRK_WAGE_10?" localSheetId="44">'[6]GOSI-4'!#REF!</definedName>
    <definedName name="XDO_?WRK_WAGE_10?" localSheetId="66">'[6]GOSI-4'!#REF!</definedName>
    <definedName name="XDO_?WRK_WAGE_10?" localSheetId="67">'[6]GOSI-4'!#REF!</definedName>
    <definedName name="XDO_?WRK_WAGE_10?" localSheetId="131">'[6]GOSI-4'!#REF!</definedName>
    <definedName name="XDO_?WRK_WAGE_10?" localSheetId="132">'[6]GOSI-4'!#REF!</definedName>
    <definedName name="XDO_?WRK_WAGE_10?" localSheetId="133">'[6]GOSI-4'!#REF!</definedName>
    <definedName name="XDO_?WRK_WAGE_10?" localSheetId="151">'[6]GOSI-4'!#REF!</definedName>
    <definedName name="XDO_?WRK_WAGE_10?" localSheetId="1">'[6]GOSI-4'!#REF!</definedName>
    <definedName name="XDO_?WRK_WAGE_10?" localSheetId="2">'[6]GOSI-4'!#REF!</definedName>
    <definedName name="XDO_?WRK_WAGE_10?">'[6]GOSI-4'!#REF!</definedName>
    <definedName name="XDO_?WRK_WAGE_11?" localSheetId="4">'[6]GOSI-4'!#REF!</definedName>
    <definedName name="XDO_?WRK_WAGE_11?" localSheetId="6">'[6]GOSI-4'!#REF!</definedName>
    <definedName name="XDO_?WRK_WAGE_11?" localSheetId="44">'[6]GOSI-4'!#REF!</definedName>
    <definedName name="XDO_?WRK_WAGE_11?" localSheetId="131">'[6]GOSI-4'!#REF!</definedName>
    <definedName name="XDO_?WRK_WAGE_11?" localSheetId="132">'[6]GOSI-4'!#REF!</definedName>
    <definedName name="XDO_?WRK_WAGE_11?" localSheetId="133">'[6]GOSI-4'!#REF!</definedName>
    <definedName name="XDO_?WRK_WAGE_11?" localSheetId="151">'[6]GOSI-4'!#REF!</definedName>
    <definedName name="XDO_?WRK_WAGE_11?" localSheetId="1">'[6]GOSI-4'!#REF!</definedName>
    <definedName name="XDO_?WRK_WAGE_11?" localSheetId="2">'[6]GOSI-4'!#REF!</definedName>
    <definedName name="XDO_?WRK_WAGE_11?">'[6]GOSI-4'!#REF!</definedName>
    <definedName name="XDO_?WRK_WAGE_12?" localSheetId="4">'[6]GOSI-4'!#REF!</definedName>
    <definedName name="XDO_?WRK_WAGE_12?" localSheetId="6">'[6]GOSI-4'!#REF!</definedName>
    <definedName name="XDO_?WRK_WAGE_12?" localSheetId="44">'[6]GOSI-4'!#REF!</definedName>
    <definedName name="XDO_?WRK_WAGE_12?" localSheetId="131">'[6]GOSI-4'!#REF!</definedName>
    <definedName name="XDO_?WRK_WAGE_12?" localSheetId="132">'[6]GOSI-4'!#REF!</definedName>
    <definedName name="XDO_?WRK_WAGE_12?" localSheetId="133">'[6]GOSI-4'!#REF!</definedName>
    <definedName name="XDO_?WRK_WAGE_12?" localSheetId="151">'[6]GOSI-4'!#REF!</definedName>
    <definedName name="XDO_?WRK_WAGE_12?" localSheetId="1">'[6]GOSI-4'!#REF!</definedName>
    <definedName name="XDO_?WRK_WAGE_12?" localSheetId="2">'[6]GOSI-4'!#REF!</definedName>
    <definedName name="XDO_?WRK_WAGE_12?">'[6]GOSI-4'!#REF!</definedName>
    <definedName name="XDO_?WRK_WAGE_2?" localSheetId="4">'[6]GOSI-4'!#REF!</definedName>
    <definedName name="XDO_?WRK_WAGE_2?" localSheetId="6">'[6]GOSI-4'!#REF!</definedName>
    <definedName name="XDO_?WRK_WAGE_2?" localSheetId="44">'[6]GOSI-4'!#REF!</definedName>
    <definedName name="XDO_?WRK_WAGE_2?" localSheetId="131">'[6]GOSI-4'!#REF!</definedName>
    <definedName name="XDO_?WRK_WAGE_2?" localSheetId="132">'[6]GOSI-4'!#REF!</definedName>
    <definedName name="XDO_?WRK_WAGE_2?" localSheetId="133">'[6]GOSI-4'!#REF!</definedName>
    <definedName name="XDO_?WRK_WAGE_2?" localSheetId="151">'[6]GOSI-4'!#REF!</definedName>
    <definedName name="XDO_?WRK_WAGE_2?" localSheetId="1">'[6]GOSI-4'!#REF!</definedName>
    <definedName name="XDO_?WRK_WAGE_2?" localSheetId="2">'[6]GOSI-4'!#REF!</definedName>
    <definedName name="XDO_?WRK_WAGE_2?">'[6]GOSI-4'!#REF!</definedName>
    <definedName name="XDO_?WRK_WAGE_3?" localSheetId="4">'[6]GOSI-4'!#REF!</definedName>
    <definedName name="XDO_?WRK_WAGE_3?" localSheetId="6">'[6]GOSI-4'!#REF!</definedName>
    <definedName name="XDO_?WRK_WAGE_3?" localSheetId="44">'[6]GOSI-4'!#REF!</definedName>
    <definedName name="XDO_?WRK_WAGE_3?" localSheetId="131">'[6]GOSI-4'!#REF!</definedName>
    <definedName name="XDO_?WRK_WAGE_3?" localSheetId="132">'[6]GOSI-4'!#REF!</definedName>
    <definedName name="XDO_?WRK_WAGE_3?" localSheetId="133">'[6]GOSI-4'!#REF!</definedName>
    <definedName name="XDO_?WRK_WAGE_3?" localSheetId="151">'[6]GOSI-4'!#REF!</definedName>
    <definedName name="XDO_?WRK_WAGE_3?" localSheetId="1">'[6]GOSI-4'!#REF!</definedName>
    <definedName name="XDO_?WRK_WAGE_3?" localSheetId="2">'[6]GOSI-4'!#REF!</definedName>
    <definedName name="XDO_?WRK_WAGE_3?">'[6]GOSI-4'!#REF!</definedName>
    <definedName name="XDO_?WRK_WAGE_4?" localSheetId="4">'[6]GOSI-4'!#REF!</definedName>
    <definedName name="XDO_?WRK_WAGE_4?" localSheetId="6">'[6]GOSI-4'!#REF!</definedName>
    <definedName name="XDO_?WRK_WAGE_4?" localSheetId="44">'[6]GOSI-4'!#REF!</definedName>
    <definedName name="XDO_?WRK_WAGE_4?" localSheetId="131">'[6]GOSI-4'!#REF!</definedName>
    <definedName name="XDO_?WRK_WAGE_4?" localSheetId="132">'[6]GOSI-4'!#REF!</definedName>
    <definedName name="XDO_?WRK_WAGE_4?" localSheetId="133">'[6]GOSI-4'!#REF!</definedName>
    <definedName name="XDO_?WRK_WAGE_4?" localSheetId="151">'[6]GOSI-4'!#REF!</definedName>
    <definedName name="XDO_?WRK_WAGE_4?" localSheetId="1">'[6]GOSI-4'!#REF!</definedName>
    <definedName name="XDO_?WRK_WAGE_4?" localSheetId="2">'[6]GOSI-4'!#REF!</definedName>
    <definedName name="XDO_?WRK_WAGE_4?">'[6]GOSI-4'!#REF!</definedName>
    <definedName name="XDO_?WRK_WAGE_5?" localSheetId="4">'[6]GOSI-4'!#REF!</definedName>
    <definedName name="XDO_?WRK_WAGE_5?" localSheetId="6">'[6]GOSI-4'!#REF!</definedName>
    <definedName name="XDO_?WRK_WAGE_5?" localSheetId="44">'[6]GOSI-4'!#REF!</definedName>
    <definedName name="XDO_?WRK_WAGE_5?" localSheetId="131">'[6]GOSI-4'!#REF!</definedName>
    <definedName name="XDO_?WRK_WAGE_5?" localSheetId="132">'[6]GOSI-4'!#REF!</definedName>
    <definedName name="XDO_?WRK_WAGE_5?" localSheetId="133">'[6]GOSI-4'!#REF!</definedName>
    <definedName name="XDO_?WRK_WAGE_5?" localSheetId="151">'[6]GOSI-4'!#REF!</definedName>
    <definedName name="XDO_?WRK_WAGE_5?" localSheetId="1">'[6]GOSI-4'!#REF!</definedName>
    <definedName name="XDO_?WRK_WAGE_5?" localSheetId="2">'[6]GOSI-4'!#REF!</definedName>
    <definedName name="XDO_?WRK_WAGE_5?">'[6]GOSI-4'!#REF!</definedName>
    <definedName name="XDO_?WRK_WAGE_6?" localSheetId="4">'[6]GOSI-4'!#REF!</definedName>
    <definedName name="XDO_?WRK_WAGE_6?" localSheetId="6">'[6]GOSI-4'!#REF!</definedName>
    <definedName name="XDO_?WRK_WAGE_6?" localSheetId="44">'[6]GOSI-4'!#REF!</definedName>
    <definedName name="XDO_?WRK_WAGE_6?" localSheetId="131">'[6]GOSI-4'!#REF!</definedName>
    <definedName name="XDO_?WRK_WAGE_6?" localSheetId="132">'[6]GOSI-4'!#REF!</definedName>
    <definedName name="XDO_?WRK_WAGE_6?" localSheetId="133">'[6]GOSI-4'!#REF!</definedName>
    <definedName name="XDO_?WRK_WAGE_6?" localSheetId="151">'[6]GOSI-4'!#REF!</definedName>
    <definedName name="XDO_?WRK_WAGE_6?" localSheetId="1">'[6]GOSI-4'!#REF!</definedName>
    <definedName name="XDO_?WRK_WAGE_6?" localSheetId="2">'[6]GOSI-4'!#REF!</definedName>
    <definedName name="XDO_?WRK_WAGE_6?">'[6]GOSI-4'!#REF!</definedName>
    <definedName name="XDO_?WRK_WAGE_7?" localSheetId="4">'[6]GOSI-4'!#REF!</definedName>
    <definedName name="XDO_?WRK_WAGE_7?" localSheetId="6">'[6]GOSI-4'!#REF!</definedName>
    <definedName name="XDO_?WRK_WAGE_7?" localSheetId="44">'[6]GOSI-4'!#REF!</definedName>
    <definedName name="XDO_?WRK_WAGE_7?" localSheetId="131">'[6]GOSI-4'!#REF!</definedName>
    <definedName name="XDO_?WRK_WAGE_7?" localSheetId="132">'[6]GOSI-4'!#REF!</definedName>
    <definedName name="XDO_?WRK_WAGE_7?" localSheetId="133">'[6]GOSI-4'!#REF!</definedName>
    <definedName name="XDO_?WRK_WAGE_7?" localSheetId="151">'[6]GOSI-4'!#REF!</definedName>
    <definedName name="XDO_?WRK_WAGE_7?" localSheetId="1">'[6]GOSI-4'!#REF!</definedName>
    <definedName name="XDO_?WRK_WAGE_7?" localSheetId="2">'[6]GOSI-4'!#REF!</definedName>
    <definedName name="XDO_?WRK_WAGE_7?">'[6]GOSI-4'!#REF!</definedName>
    <definedName name="XDO_?WRK_WAGE_8?" localSheetId="4">'[6]GOSI-4'!#REF!</definedName>
    <definedName name="XDO_?WRK_WAGE_8?" localSheetId="6">'[6]GOSI-4'!#REF!</definedName>
    <definedName name="XDO_?WRK_WAGE_8?" localSheetId="44">'[6]GOSI-4'!#REF!</definedName>
    <definedName name="XDO_?WRK_WAGE_8?" localSheetId="131">'[6]GOSI-4'!#REF!</definedName>
    <definedName name="XDO_?WRK_WAGE_8?" localSheetId="132">'[6]GOSI-4'!#REF!</definedName>
    <definedName name="XDO_?WRK_WAGE_8?" localSheetId="133">'[6]GOSI-4'!#REF!</definedName>
    <definedName name="XDO_?WRK_WAGE_8?" localSheetId="151">'[6]GOSI-4'!#REF!</definedName>
    <definedName name="XDO_?WRK_WAGE_8?" localSheetId="1">'[6]GOSI-4'!#REF!</definedName>
    <definedName name="XDO_?WRK_WAGE_8?" localSheetId="2">'[6]GOSI-4'!#REF!</definedName>
    <definedName name="XDO_?WRK_WAGE_8?">'[6]GOSI-4'!#REF!</definedName>
    <definedName name="XDO_?WRK_WAGE_9?" localSheetId="4">'[6]GOSI-4'!#REF!</definedName>
    <definedName name="XDO_?WRK_WAGE_9?" localSheetId="6">'[6]GOSI-4'!#REF!</definedName>
    <definedName name="XDO_?WRK_WAGE_9?" localSheetId="44">'[6]GOSI-4'!#REF!</definedName>
    <definedName name="XDO_?WRK_WAGE_9?" localSheetId="131">'[6]GOSI-4'!#REF!</definedName>
    <definedName name="XDO_?WRK_WAGE_9?" localSheetId="132">'[6]GOSI-4'!#REF!</definedName>
    <definedName name="XDO_?WRK_WAGE_9?" localSheetId="133">'[6]GOSI-4'!#REF!</definedName>
    <definedName name="XDO_?WRK_WAGE_9?" localSheetId="151">'[6]GOSI-4'!#REF!</definedName>
    <definedName name="XDO_?WRK_WAGE_9?" localSheetId="1">'[6]GOSI-4'!#REF!</definedName>
    <definedName name="XDO_?WRK_WAGE_9?" localSheetId="2">'[6]GOSI-4'!#REF!</definedName>
    <definedName name="XDO_?WRK_WAGE_9?">'[6]GOSI-4'!#REF!</definedName>
    <definedName name="XDO_GROUP_?G_10?" localSheetId="4">#REF!</definedName>
    <definedName name="XDO_GROUP_?G_10?" localSheetId="6">#REF!</definedName>
    <definedName name="XDO_GROUP_?G_10?" localSheetId="44">#REF!</definedName>
    <definedName name="XDO_GROUP_?G_10?" localSheetId="66">#REF!</definedName>
    <definedName name="XDO_GROUP_?G_10?" localSheetId="67">#REF!</definedName>
    <definedName name="XDO_GROUP_?G_10?" localSheetId="131">#REF!</definedName>
    <definedName name="XDO_GROUP_?G_10?" localSheetId="132">#REF!</definedName>
    <definedName name="XDO_GROUP_?G_10?" localSheetId="133">#REF!</definedName>
    <definedName name="XDO_GROUP_?G_10?" localSheetId="151">#REF!</definedName>
    <definedName name="XDO_GROUP_?G_10?" localSheetId="1">#REF!</definedName>
    <definedName name="XDO_GROUP_?G_10?" localSheetId="2">#REF!</definedName>
    <definedName name="XDO_GROUP_?G_10?">#REF!</definedName>
    <definedName name="XDO_GROUP_?G_16?" localSheetId="4">#REF!</definedName>
    <definedName name="XDO_GROUP_?G_16?" localSheetId="6">#REF!</definedName>
    <definedName name="XDO_GROUP_?G_16?" localSheetId="44">#REF!</definedName>
    <definedName name="XDO_GROUP_?G_16?" localSheetId="66">#REF!</definedName>
    <definedName name="XDO_GROUP_?G_16?" localSheetId="67">#REF!</definedName>
    <definedName name="XDO_GROUP_?G_16?" localSheetId="131">#REF!</definedName>
    <definedName name="XDO_GROUP_?G_16?" localSheetId="132">#REF!</definedName>
    <definedName name="XDO_GROUP_?G_16?" localSheetId="133">#REF!</definedName>
    <definedName name="XDO_GROUP_?G_16?" localSheetId="151">#REF!</definedName>
    <definedName name="XDO_GROUP_?G_16?" localSheetId="1">#REF!</definedName>
    <definedName name="XDO_GROUP_?G_16?" localSheetId="2">#REF!</definedName>
    <definedName name="XDO_GROUP_?G_16?">#REF!</definedName>
    <definedName name="XDO_GROUP_?G_18?" localSheetId="4">#REF!</definedName>
    <definedName name="XDO_GROUP_?G_18?" localSheetId="6">#REF!</definedName>
    <definedName name="XDO_GROUP_?G_18?" localSheetId="44">#REF!</definedName>
    <definedName name="XDO_GROUP_?G_18?" localSheetId="66">#REF!</definedName>
    <definedName name="XDO_GROUP_?G_18?" localSheetId="67">#REF!</definedName>
    <definedName name="XDO_GROUP_?G_18?" localSheetId="131">#REF!</definedName>
    <definedName name="XDO_GROUP_?G_18?" localSheetId="132">#REF!</definedName>
    <definedName name="XDO_GROUP_?G_18?" localSheetId="133">#REF!</definedName>
    <definedName name="XDO_GROUP_?G_18?" localSheetId="151">#REF!</definedName>
    <definedName name="XDO_GROUP_?G_18?" localSheetId="1">#REF!</definedName>
    <definedName name="XDO_GROUP_?G_18?" localSheetId="2">#REF!</definedName>
    <definedName name="XDO_GROUP_?G_18?">#REF!</definedName>
    <definedName name="XDO_GROUP_?G_20?" localSheetId="4">#REF!</definedName>
    <definedName name="XDO_GROUP_?G_20?" localSheetId="6">#REF!</definedName>
    <definedName name="XDO_GROUP_?G_20?" localSheetId="44">#REF!</definedName>
    <definedName name="XDO_GROUP_?G_20?" localSheetId="66">#REF!</definedName>
    <definedName name="XDO_GROUP_?G_20?" localSheetId="67">#REF!</definedName>
    <definedName name="XDO_GROUP_?G_20?" localSheetId="131">#REF!</definedName>
    <definedName name="XDO_GROUP_?G_20?" localSheetId="132">#REF!</definedName>
    <definedName name="XDO_GROUP_?G_20?" localSheetId="133">#REF!</definedName>
    <definedName name="XDO_GROUP_?G_20?" localSheetId="151">#REF!</definedName>
    <definedName name="XDO_GROUP_?G_20?" localSheetId="1">#REF!</definedName>
    <definedName name="XDO_GROUP_?G_20?" localSheetId="2">#REF!</definedName>
    <definedName name="XDO_GROUP_?G_20?">#REF!</definedName>
    <definedName name="yy" localSheetId="4">#REF!</definedName>
    <definedName name="yy" localSheetId="6">#REF!</definedName>
    <definedName name="yy" localSheetId="44">#REF!</definedName>
    <definedName name="yy" localSheetId="66">#REF!</definedName>
    <definedName name="yy" localSheetId="67">#REF!</definedName>
    <definedName name="yy" localSheetId="131">#REF!</definedName>
    <definedName name="yy" localSheetId="132">#REF!</definedName>
    <definedName name="yy" localSheetId="133">#REF!</definedName>
    <definedName name="yy" localSheetId="151">#REF!</definedName>
    <definedName name="yy" localSheetId="1">#REF!</definedName>
    <definedName name="yy" localSheetId="2">#REF!</definedName>
    <definedName name="yy">#REF!</definedName>
    <definedName name="Z_0EB2D51B_2717_44BD_8018_C872E4F2728C_.wvu.PrintArea" localSheetId="97" hidden="1">'3-18'!$A$1:$G$28</definedName>
    <definedName name="Z_0EB2D51B_2717_44BD_8018_C872E4F2728C_.wvu.Rows" localSheetId="97" hidden="1">'3-18'!#REF!</definedName>
    <definedName name="Z_12C77041_4F38_4F4A_8DD2_4F6071ECD2F3_.wvu.PrintArea" localSheetId="97" hidden="1">'3-18'!$A$1:$A$29</definedName>
    <definedName name="Z_12C77041_4F38_4F4A_8DD2_4F6071ECD2F3_.wvu.Rows" localSheetId="97" hidden="1">'3-18'!#REF!</definedName>
    <definedName name="Z_27D79FAF_DDEA_4A1C_A864_CFFDD2C16335_.wvu.PrintArea" localSheetId="89" hidden="1">'3-10'!$A$1:$H$27</definedName>
    <definedName name="Z_3D10FEF6_9AD3_4B32_84EF_1B3C84AA008B_.wvu.PrintArea" localSheetId="97" hidden="1">'3-18'!$A$1:$A$29</definedName>
    <definedName name="Z_3D10FEF6_9AD3_4B32_84EF_1B3C84AA008B_.wvu.Rows" localSheetId="97" hidden="1">'3-18'!#REF!</definedName>
    <definedName name="Z_4B2E4400_AEF9_11D4_AA2E_00105A690CC3_.wvu.PrintArea" localSheetId="97" hidden="1">'3-18'!$A$1:$A$29</definedName>
    <definedName name="Z_4B2E4400_AEF9_11D4_AA2E_00105A690CC3_.wvu.Rows" localSheetId="97" hidden="1">'3-18'!#REF!</definedName>
    <definedName name="Z_563CE408_CE37_41B6_84BF_EFD49FD83345_.wvu.PrintArea" localSheetId="97" hidden="1">'3-18'!$A$1:$A$29</definedName>
    <definedName name="Z_563CE408_CE37_41B6_84BF_EFD49FD83345_.wvu.Rows" localSheetId="97" hidden="1">'3-18'!#REF!</definedName>
    <definedName name="Z_5C7C2DF5_BA97_4B69_80BA_392951B74EC6_.wvu.Cols" localSheetId="89" hidden="1">'3-10'!#REF!</definedName>
    <definedName name="Z_7ECFA859_E720_4FC3_AF80_CC07CD3B6D1E_.wvu.PrintArea" localSheetId="97" hidden="1">'3-18'!$A$1:$A$29</definedName>
    <definedName name="Z_7ECFA859_E720_4FC3_AF80_CC07CD3B6D1E_.wvu.Rows" localSheetId="97" hidden="1">'3-18'!#REF!</definedName>
    <definedName name="Z_89056AEA_A68B_4EFA_B4CE_7844BF0AE10C_.wvu.PrintArea" localSheetId="97" hidden="1">'3-18'!$A$1:$A$29</definedName>
    <definedName name="Z_89056AEA_A68B_4EFA_B4CE_7844BF0AE10C_.wvu.Rows" localSheetId="97" hidden="1">'3-18'!#REF!</definedName>
    <definedName name="Z_9490CF81_FF7E_46B5_A9BC_CB47A134EFCE_.wvu.PrintArea" localSheetId="97" hidden="1">'3-18'!$A$1:$A$29</definedName>
    <definedName name="Z_9490CF81_FF7E_46B5_A9BC_CB47A134EFCE_.wvu.Rows" localSheetId="97" hidden="1">'3-18'!#REF!</definedName>
    <definedName name="Z_A19817C8_A00E_4CE4_9BD4_3D1A2616119A_.wvu.PrintArea" localSheetId="89" hidden="1">'3-10'!$A$1:$H$27</definedName>
    <definedName name="Z_A45A7D00_5A9C_11D6_84B1_0010B597A389_.wvu.PrintArea" localSheetId="97" hidden="1">'3-18'!$A$1:$A$29</definedName>
    <definedName name="Z_A45A7D00_5A9C_11D6_84B1_0010B597A389_.wvu.Rows" localSheetId="97" hidden="1">'3-18'!#REF!</definedName>
    <definedName name="Z_A6443439_640F_4C49_B142_2259D8CAA49A_.wvu.PrintArea" localSheetId="97" hidden="1">'3-18'!$A$1:$A$29</definedName>
    <definedName name="Z_A6443439_640F_4C49_B142_2259D8CAA49A_.wvu.Rows" localSheetId="97" hidden="1">'3-18'!#REF!</definedName>
    <definedName name="Z_A9339696_A3BC_4D61_A997_C332C9A86798_.wvu.PrintArea" localSheetId="97" hidden="1">'3-18'!$A$1:$A$29</definedName>
    <definedName name="Z_A9339696_A3BC_4D61_A997_C332C9A86798_.wvu.Rows" localSheetId="97" hidden="1">'3-18'!#REF!</definedName>
    <definedName name="Z_BAABC846_916C_4EF0_9224_0D4E0C579456_.wvu.PrintArea" localSheetId="89" hidden="1">'3-10'!$A$1:$H$27</definedName>
    <definedName name="Z_C4749DA9_D8F4_40A7_8ED3_9BD6B54F92C1_.wvu.PrintArea" localSheetId="97" hidden="1">'3-18'!$A$1:$A$29</definedName>
    <definedName name="Z_C4749DA9_D8F4_40A7_8ED3_9BD6B54F92C1_.wvu.Rows" localSheetId="97" hidden="1">'3-18'!#REF!</definedName>
    <definedName name="Z_CD72289F_ECBD_48CF_89CF_0F4CD1006481_.wvu.PrintArea" localSheetId="89" hidden="1">'3-10'!$A$1:$H$27</definedName>
    <definedName name="Z_D52947AC_46C1_4614_82AD_B706FCEAE04C_.wvu.PrintArea" localSheetId="97" hidden="1">'3-18'!$A$1:$A$29</definedName>
    <definedName name="Z_D52947AC_46C1_4614_82AD_B706FCEAE04C_.wvu.Rows" localSheetId="97" hidden="1">'3-18'!#REF!</definedName>
    <definedName name="Z_DFA82C1C_1DA2_4737_8492_1D9B0F49398D_.wvu.Cols" localSheetId="89" hidden="1">'3-10'!#REF!</definedName>
    <definedName name="Z_DFA82C1C_1DA2_4737_8492_1D9B0F49398D_.wvu.PrintArea" localSheetId="89" hidden="1">'3-10'!$A$1:$H$27</definedName>
    <definedName name="Z_E64324FB_90C4_4D4C_A3FD_99A73F72119A_.wvu.PrintArea" localSheetId="97" hidden="1">'3-18'!$A$1:$A$29</definedName>
    <definedName name="Z_E64324FB_90C4_4D4C_A3FD_99A73F72119A_.wvu.Rows" localSheetId="97" hidden="1">'3-18'!#REF!</definedName>
    <definedName name="Z_F6356C95_11BD_430F_9AC9_74CAB13B2F6C_.wvu.PrintArea" localSheetId="97" hidden="1">'3-18'!$A$1:$A$29</definedName>
    <definedName name="Z_F6356C95_11BD_430F_9AC9_74CAB13B2F6C_.wvu.Rows" localSheetId="97" hidden="1">'3-18'!#REF!</definedName>
    <definedName name="Z_FCC5B2E6_74B4_4102_AD4E_112B83667CFF_.wvu.Cols" localSheetId="89" hidden="1">'3-10'!#REF!</definedName>
    <definedName name="ااااااااااااااا" localSheetId="4">#REF!</definedName>
    <definedName name="ااااااااااااااا" localSheetId="6">#REF!</definedName>
    <definedName name="ااااااااااااااا" localSheetId="44">#REF!</definedName>
    <definedName name="ااااااااااااااا" localSheetId="66">#REF!</definedName>
    <definedName name="ااااااااااااااا" localSheetId="67">#REF!</definedName>
    <definedName name="ااااااااااااااا" localSheetId="131">#REF!</definedName>
    <definedName name="ااااااااااااااا" localSheetId="132">#REF!</definedName>
    <definedName name="ااااااااااااااا" localSheetId="133">#REF!</definedName>
    <definedName name="ااااااااااااااا" localSheetId="151">#REF!</definedName>
    <definedName name="ااااااااااااااا" localSheetId="1">#REF!</definedName>
    <definedName name="ااااااااااااااا" localSheetId="2">#REF!</definedName>
    <definedName name="ااااااااااااااا">#REF!</definedName>
    <definedName name="التكوينات" localSheetId="4">#REF!</definedName>
    <definedName name="التكوينات" localSheetId="6">#REF!</definedName>
    <definedName name="التكوينات" localSheetId="44">#REF!</definedName>
    <definedName name="التكوينات" localSheetId="66">#REF!</definedName>
    <definedName name="التكوينات" localSheetId="67">#REF!</definedName>
    <definedName name="التكوينات" localSheetId="131">#REF!</definedName>
    <definedName name="التكوينات" localSheetId="132">#REF!</definedName>
    <definedName name="التكوينات" localSheetId="133">#REF!</definedName>
    <definedName name="التكوينات" localSheetId="151">#REF!</definedName>
    <definedName name="التكوينات" localSheetId="1">#REF!</definedName>
    <definedName name="التكوينات" localSheetId="2">#REF!</definedName>
    <definedName name="التكوينات">#REF!</definedName>
    <definedName name="الزراعة" localSheetId="4">#REF!</definedName>
    <definedName name="الزراعة" localSheetId="6">#REF!</definedName>
    <definedName name="الزراعة" localSheetId="44">#REF!</definedName>
    <definedName name="الزراعة" localSheetId="66">#REF!</definedName>
    <definedName name="الزراعة" localSheetId="67">#REF!</definedName>
    <definedName name="الزراعة" localSheetId="131">#REF!</definedName>
    <definedName name="الزراعة" localSheetId="132">#REF!</definedName>
    <definedName name="الزراعة" localSheetId="133">#REF!</definedName>
    <definedName name="الزراعة" localSheetId="151">#REF!</definedName>
    <definedName name="الزراعة" localSheetId="1">#REF!</definedName>
    <definedName name="الزراعة" localSheetId="2">#REF!</definedName>
    <definedName name="الزراعة">#REF!</definedName>
    <definedName name="الغ" localSheetId="4">#REF!</definedName>
    <definedName name="الغ" localSheetId="6">#REF!</definedName>
    <definedName name="الغ" localSheetId="44">#REF!</definedName>
    <definedName name="الغ" localSheetId="66">#REF!</definedName>
    <definedName name="الغ" localSheetId="67">#REF!</definedName>
    <definedName name="الغ" localSheetId="131">#REF!</definedName>
    <definedName name="الغ" localSheetId="132">#REF!</definedName>
    <definedName name="الغ" localSheetId="133">#REF!</definedName>
    <definedName name="الغ" localSheetId="151">#REF!</definedName>
    <definedName name="الغ" localSheetId="1">#REF!</definedName>
    <definedName name="الغ" localSheetId="2">#REF!</definedName>
    <definedName name="الغ">#REF!</definedName>
    <definedName name="الملخص" localSheetId="4">[7]AGEINT!#REF!</definedName>
    <definedName name="الملخص" localSheetId="6">[7]AGEINT!#REF!</definedName>
    <definedName name="الملخص" localSheetId="44">[7]AGEINT!#REF!</definedName>
    <definedName name="الملخص" localSheetId="66">[7]AGEINT!#REF!</definedName>
    <definedName name="الملخص" localSheetId="67">[7]AGEINT!#REF!</definedName>
    <definedName name="الملخص" localSheetId="131">[7]AGEINT!#REF!</definedName>
    <definedName name="الملخص" localSheetId="132">[7]AGEINT!#REF!</definedName>
    <definedName name="الملخص" localSheetId="133">[7]AGEINT!#REF!</definedName>
    <definedName name="الملخص" localSheetId="151">[7]AGEINT!#REF!</definedName>
    <definedName name="الملخص" localSheetId="1">[7]AGEINT!#REF!</definedName>
    <definedName name="الملخص" localSheetId="2">[7]AGEINT!#REF!</definedName>
    <definedName name="الملخص">[7]AGEINT!#REF!</definedName>
    <definedName name="تعويضات" localSheetId="4">#REF!</definedName>
    <definedName name="تعويضات" localSheetId="6">#REF!</definedName>
    <definedName name="تعويضات" localSheetId="44">#REF!</definedName>
    <definedName name="تعويضات" localSheetId="66">#REF!</definedName>
    <definedName name="تعويضات" localSheetId="67">#REF!</definedName>
    <definedName name="تعويضات" localSheetId="131">#REF!</definedName>
    <definedName name="تعويضات" localSheetId="132">#REF!</definedName>
    <definedName name="تعويضات" localSheetId="133">#REF!</definedName>
    <definedName name="تعويضات" localSheetId="151">#REF!</definedName>
    <definedName name="تعويضات" localSheetId="1">#REF!</definedName>
    <definedName name="تعويضات" localSheetId="2">#REF!</definedName>
    <definedName name="تعويضات">#REF!</definedName>
    <definedName name="تعويضاتت" localSheetId="4">#REF!</definedName>
    <definedName name="تعويضاتت" localSheetId="6">#REF!</definedName>
    <definedName name="تعويضاتت" localSheetId="44">#REF!</definedName>
    <definedName name="تعويضاتت" localSheetId="66">#REF!</definedName>
    <definedName name="تعويضاتت" localSheetId="67">#REF!</definedName>
    <definedName name="تعويضاتت" localSheetId="131">#REF!</definedName>
    <definedName name="تعويضاتت" localSheetId="132">#REF!</definedName>
    <definedName name="تعويضاتت" localSheetId="133">#REF!</definedName>
    <definedName name="تعويضاتت" localSheetId="151">#REF!</definedName>
    <definedName name="تعويضاتت" localSheetId="1">#REF!</definedName>
    <definedName name="تعويضاتت" localSheetId="2">#REF!</definedName>
    <definedName name="تعويضاتت">#REF!</definedName>
    <definedName name="غاااااااادة" localSheetId="4">#REF!</definedName>
    <definedName name="غاااااااادة" localSheetId="6">#REF!</definedName>
    <definedName name="غاااااااادة" localSheetId="44">#REF!</definedName>
    <definedName name="غاااااااادة" localSheetId="66">#REF!</definedName>
    <definedName name="غاااااااادة" localSheetId="67">#REF!</definedName>
    <definedName name="غاااااااادة" localSheetId="131">#REF!</definedName>
    <definedName name="غاااااااادة" localSheetId="132">#REF!</definedName>
    <definedName name="غاااااااادة" localSheetId="133">#REF!</definedName>
    <definedName name="غاااااااادة" localSheetId="151">#REF!</definedName>
    <definedName name="غاااااااادة" localSheetId="1">#REF!</definedName>
    <definedName name="غاااااااادة" localSheetId="2">#REF!</definedName>
    <definedName name="غاااااااادة">#REF!</definedName>
    <definedName name="ي" localSheetId="4">#REF!</definedName>
    <definedName name="ي" localSheetId="6">#REF!</definedName>
    <definedName name="ي" localSheetId="44">#REF!</definedName>
    <definedName name="ي" localSheetId="66">#REF!</definedName>
    <definedName name="ي" localSheetId="67">#REF!</definedName>
    <definedName name="ي" localSheetId="131">#REF!</definedName>
    <definedName name="ي" localSheetId="132">#REF!</definedName>
    <definedName name="ي" localSheetId="133">#REF!</definedName>
    <definedName name="ي" localSheetId="151">#REF!</definedName>
    <definedName name="ي" localSheetId="1">#REF!</definedName>
    <definedName name="ي" localSheetId="2">#REF!</definedName>
    <definedName name="ي">#REF!</definedName>
    <definedName name="يبابل" localSheetId="4">#REF!</definedName>
    <definedName name="يبابل" localSheetId="6">#REF!</definedName>
    <definedName name="يبابل" localSheetId="44">#REF!</definedName>
    <definedName name="يبابل" localSheetId="66">#REF!</definedName>
    <definedName name="يبابل" localSheetId="67">#REF!</definedName>
    <definedName name="يبابل" localSheetId="131">#REF!</definedName>
    <definedName name="يبابل" localSheetId="132">#REF!</definedName>
    <definedName name="يبابل" localSheetId="133">#REF!</definedName>
    <definedName name="يبابل" localSheetId="151">#REF!</definedName>
    <definedName name="يبابل" localSheetId="1">#REF!</definedName>
    <definedName name="يبابل" localSheetId="2">#REF!</definedName>
    <definedName name="يبابل">#REF!</definedName>
    <definedName name="ئ2094" localSheetId="4">#REF!</definedName>
    <definedName name="ئ2094" localSheetId="6">#REF!</definedName>
    <definedName name="ئ2094" localSheetId="44">#REF!</definedName>
    <definedName name="ئ2094" localSheetId="66">#REF!</definedName>
    <definedName name="ئ2094" localSheetId="67">#REF!</definedName>
    <definedName name="ئ2094" localSheetId="131">#REF!</definedName>
    <definedName name="ئ2094" localSheetId="132">#REF!</definedName>
    <definedName name="ئ2094" localSheetId="133">#REF!</definedName>
    <definedName name="ئ2094" localSheetId="151">#REF!</definedName>
    <definedName name="ئ2094" localSheetId="1">#REF!</definedName>
    <definedName name="ئ2094" localSheetId="2">#REF!</definedName>
    <definedName name="ئ2094">#REF!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 i="212" l="1"/>
  <c r="E9" i="212"/>
  <c r="D9" i="212"/>
  <c r="C9" i="212"/>
  <c r="B9" i="212"/>
  <c r="F9" i="211"/>
  <c r="E9" i="211"/>
  <c r="D9" i="211"/>
  <c r="C9" i="211"/>
  <c r="B9" i="211"/>
  <c r="F9" i="210"/>
  <c r="E9" i="210"/>
  <c r="D9" i="210"/>
  <c r="C9" i="210"/>
  <c r="B9" i="210"/>
  <c r="F9" i="209"/>
  <c r="E9" i="209"/>
  <c r="D9" i="209"/>
  <c r="C9" i="209"/>
  <c r="B9" i="209"/>
  <c r="F9" i="208"/>
  <c r="E9" i="208"/>
  <c r="D9" i="208"/>
  <c r="C9" i="208"/>
  <c r="B9" i="208"/>
  <c r="F9" i="207"/>
  <c r="E9" i="207"/>
  <c r="D9" i="207"/>
  <c r="C9" i="207"/>
  <c r="B9" i="207"/>
  <c r="F9" i="206"/>
  <c r="E9" i="206"/>
  <c r="D9" i="206"/>
  <c r="C9" i="206"/>
  <c r="B9" i="206"/>
  <c r="F9" i="205"/>
  <c r="E9" i="205"/>
  <c r="D9" i="205"/>
  <c r="C9" i="205"/>
  <c r="B9" i="205"/>
  <c r="F9" i="204"/>
  <c r="E9" i="204"/>
  <c r="D9" i="204"/>
  <c r="C9" i="204"/>
  <c r="B9" i="204"/>
  <c r="F9" i="203"/>
  <c r="E9" i="203"/>
  <c r="D9" i="203"/>
  <c r="C9" i="203"/>
  <c r="B9" i="203"/>
  <c r="F9" i="202"/>
  <c r="E9" i="202"/>
  <c r="D9" i="202"/>
  <c r="C9" i="202"/>
  <c r="B9" i="202"/>
  <c r="F9" i="201"/>
  <c r="E9" i="201"/>
  <c r="D9" i="201"/>
  <c r="C9" i="201"/>
  <c r="B9" i="201"/>
  <c r="G9" i="200"/>
  <c r="F9" i="200"/>
  <c r="B9" i="200"/>
  <c r="F15" i="199"/>
  <c r="G15" i="199" s="1"/>
  <c r="E15" i="199"/>
  <c r="C15" i="199"/>
  <c r="B15" i="199"/>
  <c r="G14" i="199"/>
  <c r="D14" i="199"/>
  <c r="H14" i="199" s="1"/>
  <c r="G13" i="199"/>
  <c r="D13" i="199"/>
  <c r="H13" i="199" s="1"/>
  <c r="G12" i="199"/>
  <c r="D12" i="199"/>
  <c r="G11" i="199"/>
  <c r="D11" i="199"/>
  <c r="H11" i="199" s="1"/>
  <c r="G10" i="199"/>
  <c r="D10" i="199"/>
  <c r="H10" i="199" s="1"/>
  <c r="G9" i="199"/>
  <c r="D9" i="199"/>
  <c r="G8" i="199"/>
  <c r="D8" i="199"/>
  <c r="G7" i="199"/>
  <c r="D7" i="199"/>
  <c r="G6" i="199"/>
  <c r="D6" i="199"/>
  <c r="H6" i="199" s="1"/>
  <c r="E12" i="198"/>
  <c r="E11" i="198"/>
  <c r="E10" i="198"/>
  <c r="E9" i="198"/>
  <c r="E8" i="198"/>
  <c r="E7" i="198"/>
  <c r="E6" i="198"/>
  <c r="F15" i="197"/>
  <c r="D15" i="197"/>
  <c r="B14" i="197"/>
  <c r="F14" i="197" s="1"/>
  <c r="B13" i="197"/>
  <c r="F13" i="197" s="1"/>
  <c r="B9" i="197"/>
  <c r="F9" i="197" s="1"/>
  <c r="B8" i="197"/>
  <c r="F8" i="197" s="1"/>
  <c r="B7" i="197"/>
  <c r="F7" i="197" s="1"/>
  <c r="B6" i="197"/>
  <c r="E24" i="187"/>
  <c r="D24" i="187"/>
  <c r="C24" i="187"/>
  <c r="B24" i="187"/>
  <c r="D28" i="186"/>
  <c r="C28" i="186"/>
  <c r="B28" i="186"/>
  <c r="E27" i="186"/>
  <c r="E26" i="186"/>
  <c r="E25" i="186"/>
  <c r="E24" i="186"/>
  <c r="E23" i="186"/>
  <c r="E22" i="186"/>
  <c r="E21" i="186"/>
  <c r="E20" i="186"/>
  <c r="E19" i="186"/>
  <c r="E18" i="186"/>
  <c r="E17" i="186"/>
  <c r="E16" i="186"/>
  <c r="E15" i="186"/>
  <c r="E14" i="186"/>
  <c r="E13" i="186"/>
  <c r="E12" i="186"/>
  <c r="E11" i="186"/>
  <c r="E28" i="186" s="1"/>
  <c r="E10" i="186"/>
  <c r="E9" i="186"/>
  <c r="E8" i="186"/>
  <c r="E7" i="186"/>
  <c r="E6" i="186"/>
  <c r="T32" i="185"/>
  <c r="R32" i="185"/>
  <c r="Q32" i="185"/>
  <c r="L32" i="185"/>
  <c r="J32" i="185"/>
  <c r="I32" i="185"/>
  <c r="E32" i="185"/>
  <c r="B32" i="185"/>
  <c r="U31" i="185"/>
  <c r="U30" i="185"/>
  <c r="U29" i="185"/>
  <c r="U28" i="185"/>
  <c r="U27" i="185"/>
  <c r="U26" i="185"/>
  <c r="U25" i="185"/>
  <c r="U24" i="185"/>
  <c r="U23" i="185"/>
  <c r="U22" i="185"/>
  <c r="U21" i="185"/>
  <c r="U20" i="185"/>
  <c r="U19" i="185"/>
  <c r="U18" i="185"/>
  <c r="U17" i="185"/>
  <c r="T16" i="185"/>
  <c r="S16" i="185"/>
  <c r="S32" i="185" s="1"/>
  <c r="R16" i="185"/>
  <c r="Q16" i="185"/>
  <c r="P16" i="185"/>
  <c r="P32" i="185" s="1"/>
  <c r="O16" i="185"/>
  <c r="N16" i="185"/>
  <c r="N32" i="185" s="1"/>
  <c r="M16" i="185"/>
  <c r="L16" i="185"/>
  <c r="K16" i="185"/>
  <c r="J16" i="185"/>
  <c r="I16" i="185"/>
  <c r="H16" i="185"/>
  <c r="U16" i="185" s="1"/>
  <c r="G16" i="185"/>
  <c r="F16" i="185"/>
  <c r="E16" i="185"/>
  <c r="D16" i="185"/>
  <c r="C16" i="185"/>
  <c r="B16" i="185"/>
  <c r="U15" i="185"/>
  <c r="U14" i="185"/>
  <c r="U13" i="185"/>
  <c r="U12" i="185"/>
  <c r="T11" i="185"/>
  <c r="S11" i="185"/>
  <c r="R11" i="185"/>
  <c r="Q11" i="185"/>
  <c r="P11" i="185"/>
  <c r="O11" i="185"/>
  <c r="O32" i="185" s="1"/>
  <c r="N11" i="185"/>
  <c r="M11" i="185"/>
  <c r="M32" i="185" s="1"/>
  <c r="L11" i="185"/>
  <c r="K11" i="185"/>
  <c r="K32" i="185" s="1"/>
  <c r="J11" i="185"/>
  <c r="I11" i="185"/>
  <c r="H11" i="185"/>
  <c r="H32" i="185" s="1"/>
  <c r="G11" i="185"/>
  <c r="G32" i="185" s="1"/>
  <c r="F11" i="185"/>
  <c r="F32" i="185" s="1"/>
  <c r="E11" i="185"/>
  <c r="D11" i="185"/>
  <c r="D32" i="185" s="1"/>
  <c r="C11" i="185"/>
  <c r="C32" i="185" s="1"/>
  <c r="B11" i="185"/>
  <c r="U10" i="185"/>
  <c r="U9" i="185"/>
  <c r="U8" i="185"/>
  <c r="E23" i="182"/>
  <c r="D23" i="182"/>
  <c r="C23" i="182"/>
  <c r="B23" i="182"/>
  <c r="I26" i="181"/>
  <c r="G26" i="181"/>
  <c r="E26" i="181"/>
  <c r="F26" i="181" s="1"/>
  <c r="H26" i="181" s="1"/>
  <c r="D26" i="181"/>
  <c r="C26" i="181"/>
  <c r="B26" i="181"/>
  <c r="I25" i="181"/>
  <c r="G25" i="181"/>
  <c r="F25" i="181"/>
  <c r="H25" i="181" s="1"/>
  <c r="I24" i="181"/>
  <c r="G24" i="181"/>
  <c r="F24" i="181"/>
  <c r="H24" i="181" s="1"/>
  <c r="I23" i="181"/>
  <c r="G23" i="181"/>
  <c r="F23" i="181"/>
  <c r="H23" i="181" s="1"/>
  <c r="I22" i="181"/>
  <c r="H22" i="181"/>
  <c r="G22" i="181"/>
  <c r="F22" i="181"/>
  <c r="I21" i="181"/>
  <c r="G21" i="181"/>
  <c r="F21" i="181"/>
  <c r="H21" i="181" s="1"/>
  <c r="I20" i="181"/>
  <c r="H20" i="181"/>
  <c r="G20" i="181"/>
  <c r="F20" i="181"/>
  <c r="I19" i="181"/>
  <c r="G19" i="181"/>
  <c r="F19" i="181"/>
  <c r="H19" i="181" s="1"/>
  <c r="I18" i="181"/>
  <c r="G18" i="181"/>
  <c r="F18" i="181"/>
  <c r="H18" i="181" s="1"/>
  <c r="I17" i="181"/>
  <c r="G17" i="181"/>
  <c r="F17" i="181"/>
  <c r="H17" i="181" s="1"/>
  <c r="I16" i="181"/>
  <c r="G16" i="181"/>
  <c r="F16" i="181"/>
  <c r="H16" i="181" s="1"/>
  <c r="I15" i="181"/>
  <c r="H15" i="181"/>
  <c r="G15" i="181"/>
  <c r="F15" i="181"/>
  <c r="I14" i="181"/>
  <c r="G14" i="181"/>
  <c r="F14" i="181"/>
  <c r="H14" i="181" s="1"/>
  <c r="I13" i="181"/>
  <c r="H13" i="181"/>
  <c r="G13" i="181"/>
  <c r="F13" i="181"/>
  <c r="I12" i="181"/>
  <c r="H12" i="181"/>
  <c r="G12" i="181"/>
  <c r="F12" i="181"/>
  <c r="I11" i="181"/>
  <c r="H11" i="181"/>
  <c r="G11" i="181"/>
  <c r="F11" i="181"/>
  <c r="I10" i="181"/>
  <c r="G10" i="181"/>
  <c r="F10" i="181"/>
  <c r="H10" i="181" s="1"/>
  <c r="I9" i="181"/>
  <c r="G9" i="181"/>
  <c r="F9" i="181"/>
  <c r="H9" i="181" s="1"/>
  <c r="I8" i="181"/>
  <c r="H8" i="181"/>
  <c r="G8" i="181"/>
  <c r="F8" i="181"/>
  <c r="I7" i="181"/>
  <c r="G7" i="181"/>
  <c r="F7" i="181"/>
  <c r="H7" i="181" s="1"/>
  <c r="I6" i="181"/>
  <c r="G6" i="181"/>
  <c r="F6" i="181"/>
  <c r="H6" i="181" s="1"/>
  <c r="D12" i="180"/>
  <c r="D11" i="180"/>
  <c r="D10" i="180"/>
  <c r="D9" i="180"/>
  <c r="D8" i="180"/>
  <c r="D7" i="180"/>
  <c r="D6" i="180"/>
  <c r="D5" i="180"/>
  <c r="G26" i="179"/>
  <c r="F26" i="179"/>
  <c r="E26" i="179"/>
  <c r="D26" i="179"/>
  <c r="C26" i="179"/>
  <c r="B26" i="179"/>
  <c r="H25" i="179"/>
  <c r="H24" i="179"/>
  <c r="H23" i="179"/>
  <c r="H22" i="179"/>
  <c r="H21" i="179"/>
  <c r="H20" i="179"/>
  <c r="H19" i="179"/>
  <c r="H18" i="179"/>
  <c r="H17" i="179"/>
  <c r="H16" i="179"/>
  <c r="H15" i="179"/>
  <c r="H14" i="179"/>
  <c r="H13" i="179"/>
  <c r="H12" i="179"/>
  <c r="H11" i="179"/>
  <c r="H10" i="179"/>
  <c r="H9" i="179"/>
  <c r="H8" i="179"/>
  <c r="H7" i="179"/>
  <c r="H6" i="179"/>
  <c r="U26" i="178"/>
  <c r="T26" i="178"/>
  <c r="S26" i="178"/>
  <c r="R26" i="178"/>
  <c r="Q26" i="178"/>
  <c r="P26" i="178"/>
  <c r="O26" i="178"/>
  <c r="N26" i="178"/>
  <c r="M26" i="178"/>
  <c r="L26" i="178"/>
  <c r="K26" i="178"/>
  <c r="J26" i="178"/>
  <c r="I26" i="178"/>
  <c r="H26" i="178"/>
  <c r="G26" i="178"/>
  <c r="F26" i="178"/>
  <c r="E26" i="178"/>
  <c r="D26" i="178"/>
  <c r="C26" i="178"/>
  <c r="B26" i="178"/>
  <c r="V25" i="178"/>
  <c r="V24" i="178"/>
  <c r="V23" i="178"/>
  <c r="V22" i="178"/>
  <c r="V21" i="178"/>
  <c r="V20" i="178"/>
  <c r="V19" i="178"/>
  <c r="V18" i="178"/>
  <c r="V17" i="178"/>
  <c r="V16" i="178"/>
  <c r="V15" i="178"/>
  <c r="V14" i="178"/>
  <c r="V13" i="178"/>
  <c r="V12" i="178"/>
  <c r="V11" i="178"/>
  <c r="V10" i="178"/>
  <c r="V9" i="178"/>
  <c r="V8" i="178"/>
  <c r="V26" i="178" s="1"/>
  <c r="V7" i="178"/>
  <c r="V6" i="178"/>
  <c r="G28" i="177"/>
  <c r="F28" i="177"/>
  <c r="E28" i="177"/>
  <c r="D28" i="177"/>
  <c r="C28" i="177"/>
  <c r="B28" i="177"/>
  <c r="E12" i="176"/>
  <c r="D12" i="176"/>
  <c r="C12" i="176"/>
  <c r="B12" i="176"/>
  <c r="D26" i="174"/>
  <c r="C26" i="174"/>
  <c r="B26" i="174"/>
  <c r="G23" i="173"/>
  <c r="E23" i="173"/>
  <c r="D23" i="173"/>
  <c r="C23" i="173"/>
  <c r="F22" i="173"/>
  <c r="F21" i="173"/>
  <c r="F20" i="173"/>
  <c r="F19" i="173"/>
  <c r="F18" i="173"/>
  <c r="F17" i="173"/>
  <c r="F16" i="173"/>
  <c r="F15" i="173"/>
  <c r="F14" i="173"/>
  <c r="F13" i="173"/>
  <c r="F12" i="173"/>
  <c r="F11" i="173"/>
  <c r="F23" i="173" s="1"/>
  <c r="F10" i="173"/>
  <c r="F9" i="173"/>
  <c r="F8" i="173"/>
  <c r="F7" i="173"/>
  <c r="F6" i="173"/>
  <c r="R18" i="172"/>
  <c r="Q18" i="172"/>
  <c r="P18" i="172"/>
  <c r="O18" i="172"/>
  <c r="N18" i="172"/>
  <c r="M18" i="172"/>
  <c r="L18" i="172"/>
  <c r="K18" i="172"/>
  <c r="J18" i="172"/>
  <c r="I18" i="172"/>
  <c r="H18" i="172"/>
  <c r="G18" i="172"/>
  <c r="F18" i="172"/>
  <c r="E18" i="172"/>
  <c r="D18" i="172"/>
  <c r="C18" i="172"/>
  <c r="B18" i="172"/>
  <c r="S17" i="172"/>
  <c r="S16" i="172"/>
  <c r="S15" i="172"/>
  <c r="S14" i="172"/>
  <c r="S13" i="172"/>
  <c r="S12" i="172"/>
  <c r="S11" i="172"/>
  <c r="S10" i="172"/>
  <c r="S9" i="172"/>
  <c r="S8" i="172"/>
  <c r="S7" i="172"/>
  <c r="S6" i="172"/>
  <c r="S5" i="172"/>
  <c r="C15" i="171"/>
  <c r="B15" i="171"/>
  <c r="T22" i="167"/>
  <c r="S22" i="167"/>
  <c r="R22" i="167"/>
  <c r="Q22" i="167"/>
  <c r="P22" i="167"/>
  <c r="O22" i="167"/>
  <c r="N22" i="167"/>
  <c r="M22" i="167"/>
  <c r="L22" i="167"/>
  <c r="K22" i="167"/>
  <c r="J22" i="167"/>
  <c r="I22" i="167"/>
  <c r="H22" i="167"/>
  <c r="G22" i="167"/>
  <c r="F22" i="167"/>
  <c r="E22" i="167"/>
  <c r="D22" i="167"/>
  <c r="C22" i="167"/>
  <c r="B22" i="167"/>
  <c r="U21" i="167"/>
  <c r="U20" i="167"/>
  <c r="U19" i="167"/>
  <c r="U18" i="167"/>
  <c r="U17" i="167"/>
  <c r="U16" i="167"/>
  <c r="U15" i="167"/>
  <c r="U14" i="167"/>
  <c r="B17" i="165" s="1"/>
  <c r="U13" i="167"/>
  <c r="U12" i="167"/>
  <c r="U11" i="167"/>
  <c r="U10" i="167"/>
  <c r="U9" i="167"/>
  <c r="U8" i="167"/>
  <c r="U7" i="167"/>
  <c r="U6" i="167"/>
  <c r="B7" i="165" s="1"/>
  <c r="U5" i="167"/>
  <c r="T27" i="166"/>
  <c r="S27" i="166"/>
  <c r="R27" i="166"/>
  <c r="Q27" i="166"/>
  <c r="O27" i="166"/>
  <c r="N27" i="166"/>
  <c r="M27" i="166"/>
  <c r="K27" i="166"/>
  <c r="E27" i="166"/>
  <c r="U26" i="166"/>
  <c r="B22" i="165" s="1"/>
  <c r="U25" i="166"/>
  <c r="B21" i="165" s="1"/>
  <c r="U24" i="166"/>
  <c r="B20" i="165" s="1"/>
  <c r="U23" i="166"/>
  <c r="U22" i="166"/>
  <c r="U21" i="166"/>
  <c r="U20" i="166"/>
  <c r="U19" i="166"/>
  <c r="B15" i="165" s="1"/>
  <c r="U18" i="166"/>
  <c r="B14" i="165" s="1"/>
  <c r="U17" i="166"/>
  <c r="B13" i="165" s="1"/>
  <c r="U16" i="166"/>
  <c r="B12" i="165" s="1"/>
  <c r="U15" i="166"/>
  <c r="U14" i="166"/>
  <c r="B10" i="165" s="1"/>
  <c r="U13" i="166"/>
  <c r="T12" i="166"/>
  <c r="S12" i="166"/>
  <c r="R12" i="166"/>
  <c r="Q12" i="166"/>
  <c r="P12" i="166"/>
  <c r="O12" i="166"/>
  <c r="N12" i="166"/>
  <c r="M12" i="166"/>
  <c r="L12" i="166"/>
  <c r="L27" i="166" s="1"/>
  <c r="K12" i="166"/>
  <c r="J12" i="166"/>
  <c r="I12" i="166"/>
  <c r="H12" i="166"/>
  <c r="G12" i="166"/>
  <c r="F12" i="166"/>
  <c r="E12" i="166"/>
  <c r="D12" i="166"/>
  <c r="C12" i="166"/>
  <c r="B12" i="166"/>
  <c r="U12" i="166" s="1"/>
  <c r="B8" i="165" s="1"/>
  <c r="U11" i="166"/>
  <c r="U10" i="166"/>
  <c r="U9" i="166"/>
  <c r="T8" i="166"/>
  <c r="S8" i="166"/>
  <c r="R8" i="166"/>
  <c r="Q8" i="166"/>
  <c r="P8" i="166"/>
  <c r="P27" i="166" s="1"/>
  <c r="O8" i="166"/>
  <c r="N8" i="166"/>
  <c r="M8" i="166"/>
  <c r="L8" i="166"/>
  <c r="K8" i="166"/>
  <c r="J8" i="166"/>
  <c r="J27" i="166" s="1"/>
  <c r="I8" i="166"/>
  <c r="I27" i="166" s="1"/>
  <c r="H8" i="166"/>
  <c r="H27" i="166" s="1"/>
  <c r="G8" i="166"/>
  <c r="G27" i="166" s="1"/>
  <c r="F8" i="166"/>
  <c r="F27" i="166" s="1"/>
  <c r="E8" i="166"/>
  <c r="D8" i="166"/>
  <c r="D27" i="166" s="1"/>
  <c r="C8" i="166"/>
  <c r="B8" i="166"/>
  <c r="U7" i="166"/>
  <c r="U6" i="166"/>
  <c r="U5" i="166"/>
  <c r="C23" i="165"/>
  <c r="B19" i="165"/>
  <c r="B18" i="165"/>
  <c r="B16" i="165"/>
  <c r="B11" i="165"/>
  <c r="B9" i="165"/>
  <c r="O20" i="164"/>
  <c r="N20" i="164"/>
  <c r="M20" i="164"/>
  <c r="L20" i="164"/>
  <c r="K20" i="164"/>
  <c r="J20" i="164"/>
  <c r="I20" i="164"/>
  <c r="H20" i="164"/>
  <c r="G20" i="164"/>
  <c r="F20" i="164"/>
  <c r="E20" i="164"/>
  <c r="D20" i="164"/>
  <c r="C20" i="164"/>
  <c r="B20" i="164"/>
  <c r="P19" i="164"/>
  <c r="Q19" i="164" s="1"/>
  <c r="P18" i="164"/>
  <c r="Q18" i="164" s="1"/>
  <c r="P17" i="164"/>
  <c r="Q17" i="164" s="1"/>
  <c r="Q16" i="164"/>
  <c r="P16" i="164"/>
  <c r="P15" i="164"/>
  <c r="Q15" i="164" s="1"/>
  <c r="P14" i="164"/>
  <c r="Q14" i="164" s="1"/>
  <c r="P13" i="164"/>
  <c r="Q13" i="164" s="1"/>
  <c r="P12" i="164"/>
  <c r="Q12" i="164" s="1"/>
  <c r="P11" i="164"/>
  <c r="Q11" i="164" s="1"/>
  <c r="P10" i="164"/>
  <c r="Q10" i="164" s="1"/>
  <c r="Q9" i="164"/>
  <c r="P9" i="164"/>
  <c r="P8" i="164"/>
  <c r="Q8" i="164" s="1"/>
  <c r="F20" i="163"/>
  <c r="E20" i="163"/>
  <c r="D20" i="163"/>
  <c r="C20" i="163"/>
  <c r="B20" i="163"/>
  <c r="G19" i="163"/>
  <c r="G18" i="163"/>
  <c r="G17" i="163"/>
  <c r="G16" i="163"/>
  <c r="G15" i="163"/>
  <c r="G14" i="163"/>
  <c r="G13" i="163"/>
  <c r="G12" i="163"/>
  <c r="G11" i="163"/>
  <c r="G20" i="163" s="1"/>
  <c r="G10" i="163"/>
  <c r="G9" i="163"/>
  <c r="G8" i="163"/>
  <c r="G7" i="163"/>
  <c r="F20" i="162"/>
  <c r="E20" i="162"/>
  <c r="D20" i="162"/>
  <c r="C20" i="162"/>
  <c r="B20" i="162"/>
  <c r="G19" i="162"/>
  <c r="G18" i="162"/>
  <c r="G17" i="162"/>
  <c r="G16" i="162"/>
  <c r="G15" i="162"/>
  <c r="G14" i="162"/>
  <c r="G13" i="162"/>
  <c r="G12" i="162"/>
  <c r="G11" i="162"/>
  <c r="G10" i="162"/>
  <c r="G9" i="162"/>
  <c r="G8" i="162"/>
  <c r="G7" i="162"/>
  <c r="I14" i="161"/>
  <c r="H14" i="161"/>
  <c r="G14" i="161"/>
  <c r="F14" i="161"/>
  <c r="E14" i="161"/>
  <c r="D14" i="161"/>
  <c r="C14" i="161"/>
  <c r="B14" i="161"/>
  <c r="J13" i="161"/>
  <c r="J12" i="161"/>
  <c r="J11" i="161"/>
  <c r="J10" i="161"/>
  <c r="J9" i="161"/>
  <c r="J8" i="161"/>
  <c r="J7" i="161"/>
  <c r="J14" i="161" s="1"/>
  <c r="J6" i="161"/>
  <c r="E12" i="160"/>
  <c r="D12" i="160"/>
  <c r="C12" i="160"/>
  <c r="B12" i="160"/>
  <c r="F11" i="160"/>
  <c r="F10" i="160"/>
  <c r="F9" i="160"/>
  <c r="F8" i="160"/>
  <c r="F7" i="160"/>
  <c r="F6" i="160"/>
  <c r="F12" i="160" s="1"/>
  <c r="F35" i="159"/>
  <c r="E35" i="159"/>
  <c r="D35" i="159"/>
  <c r="C35" i="159"/>
  <c r="B35" i="159"/>
  <c r="G35" i="159" s="1"/>
  <c r="G34" i="159"/>
  <c r="G33" i="159"/>
  <c r="G32" i="159"/>
  <c r="G31" i="159"/>
  <c r="G30" i="159"/>
  <c r="G29" i="159"/>
  <c r="G28" i="159"/>
  <c r="G27" i="159"/>
  <c r="F26" i="159"/>
  <c r="E26" i="159"/>
  <c r="D26" i="159"/>
  <c r="C26" i="159"/>
  <c r="B26" i="159"/>
  <c r="B36" i="159" s="1"/>
  <c r="G25" i="159"/>
  <c r="G24" i="159"/>
  <c r="G23" i="159"/>
  <c r="G22" i="159"/>
  <c r="G21" i="159"/>
  <c r="G20" i="159"/>
  <c r="G19" i="159"/>
  <c r="G18" i="159"/>
  <c r="F17" i="159"/>
  <c r="E17" i="159"/>
  <c r="D17" i="159"/>
  <c r="G17" i="159" s="1"/>
  <c r="C17" i="159"/>
  <c r="B17" i="159"/>
  <c r="G16" i="159"/>
  <c r="G15" i="159"/>
  <c r="F14" i="159"/>
  <c r="E14" i="159"/>
  <c r="E36" i="159" s="1"/>
  <c r="D14" i="159"/>
  <c r="C14" i="159"/>
  <c r="B14" i="159"/>
  <c r="G13" i="159"/>
  <c r="G12" i="159"/>
  <c r="F11" i="159"/>
  <c r="F36" i="159" s="1"/>
  <c r="E11" i="159"/>
  <c r="D11" i="159"/>
  <c r="D36" i="159" s="1"/>
  <c r="C11" i="159"/>
  <c r="C36" i="159" s="1"/>
  <c r="B11" i="159"/>
  <c r="G10" i="159"/>
  <c r="G9" i="159"/>
  <c r="G8" i="159"/>
  <c r="E8" i="157"/>
  <c r="E7" i="157"/>
  <c r="E6" i="157"/>
  <c r="F17" i="156"/>
  <c r="G14" i="156" s="1"/>
  <c r="D17" i="156"/>
  <c r="E16" i="156" s="1"/>
  <c r="C17" i="156"/>
  <c r="B17" i="156"/>
  <c r="G16" i="156"/>
  <c r="C15" i="156"/>
  <c r="C14" i="156"/>
  <c r="G11" i="156"/>
  <c r="C11" i="156"/>
  <c r="G10" i="156"/>
  <c r="E10" i="156"/>
  <c r="C10" i="156"/>
  <c r="G9" i="156"/>
  <c r="E9" i="156"/>
  <c r="C9" i="156"/>
  <c r="G8" i="156"/>
  <c r="E8" i="156"/>
  <c r="C8" i="156"/>
  <c r="G7" i="156"/>
  <c r="E7" i="156"/>
  <c r="G6" i="156"/>
  <c r="C6" i="156"/>
  <c r="M24" i="155"/>
  <c r="L24" i="155"/>
  <c r="M13" i="155" s="1"/>
  <c r="J24" i="155"/>
  <c r="K13" i="155" s="1"/>
  <c r="I24" i="155"/>
  <c r="H24" i="155"/>
  <c r="I17" i="155" s="1"/>
  <c r="F24" i="155"/>
  <c r="G11" i="155" s="1"/>
  <c r="D24" i="155"/>
  <c r="E24" i="155" s="1"/>
  <c r="B24" i="155"/>
  <c r="C19" i="155" s="1"/>
  <c r="M23" i="155"/>
  <c r="K23" i="155"/>
  <c r="I23" i="155"/>
  <c r="E23" i="155"/>
  <c r="C23" i="155"/>
  <c r="M22" i="155"/>
  <c r="K22" i="155"/>
  <c r="I22" i="155"/>
  <c r="G22" i="155"/>
  <c r="E22" i="155"/>
  <c r="C22" i="155"/>
  <c r="M21" i="155"/>
  <c r="K21" i="155"/>
  <c r="I21" i="155"/>
  <c r="E21" i="155"/>
  <c r="C21" i="155"/>
  <c r="M20" i="155"/>
  <c r="K20" i="155"/>
  <c r="E20" i="155"/>
  <c r="C20" i="155"/>
  <c r="M19" i="155"/>
  <c r="K19" i="155"/>
  <c r="I19" i="155"/>
  <c r="G19" i="155"/>
  <c r="M18" i="155"/>
  <c r="E18" i="155"/>
  <c r="C18" i="155"/>
  <c r="M17" i="155"/>
  <c r="K17" i="155"/>
  <c r="E17" i="155"/>
  <c r="C17" i="155"/>
  <c r="M16" i="155"/>
  <c r="K16" i="155"/>
  <c r="I16" i="155"/>
  <c r="E16" i="155"/>
  <c r="C16" i="155"/>
  <c r="M15" i="155"/>
  <c r="K15" i="155"/>
  <c r="I15" i="155"/>
  <c r="G15" i="155"/>
  <c r="E15" i="155"/>
  <c r="M14" i="155"/>
  <c r="K14" i="155"/>
  <c r="I14" i="155"/>
  <c r="G14" i="155"/>
  <c r="E14" i="155"/>
  <c r="C14" i="155"/>
  <c r="E13" i="155"/>
  <c r="C13" i="155"/>
  <c r="M12" i="155"/>
  <c r="K12" i="155"/>
  <c r="I12" i="155"/>
  <c r="G12" i="155"/>
  <c r="E12" i="155"/>
  <c r="C12" i="155"/>
  <c r="M11" i="155"/>
  <c r="K11" i="155"/>
  <c r="I11" i="155"/>
  <c r="E11" i="155"/>
  <c r="C11" i="155"/>
  <c r="M10" i="155"/>
  <c r="K10" i="155"/>
  <c r="I10" i="155"/>
  <c r="E10" i="155"/>
  <c r="C10" i="155"/>
  <c r="M9" i="155"/>
  <c r="E9" i="155"/>
  <c r="C9" i="155"/>
  <c r="J14" i="154"/>
  <c r="H14" i="154"/>
  <c r="G14" i="154"/>
  <c r="F14" i="154"/>
  <c r="E14" i="154"/>
  <c r="D14" i="154"/>
  <c r="C14" i="154"/>
  <c r="J9" i="154"/>
  <c r="H9" i="154"/>
  <c r="G9" i="154"/>
  <c r="F9" i="154"/>
  <c r="E9" i="154"/>
  <c r="D9" i="154"/>
  <c r="C9" i="154"/>
  <c r="R19" i="153"/>
  <c r="Q19" i="153"/>
  <c r="P19" i="153"/>
  <c r="O19" i="153"/>
  <c r="N19" i="153"/>
  <c r="M19" i="153"/>
  <c r="L19" i="153"/>
  <c r="K19" i="153"/>
  <c r="J19" i="153"/>
  <c r="I19" i="153"/>
  <c r="H19" i="153"/>
  <c r="G19" i="153"/>
  <c r="F19" i="153"/>
  <c r="E19" i="153"/>
  <c r="D19" i="153"/>
  <c r="C19" i="153"/>
  <c r="B19" i="153"/>
  <c r="S19" i="153" s="1"/>
  <c r="S18" i="153"/>
  <c r="S17" i="153"/>
  <c r="S16" i="153"/>
  <c r="S15" i="153"/>
  <c r="S14" i="153"/>
  <c r="S13" i="153"/>
  <c r="S12" i="153"/>
  <c r="S11" i="153"/>
  <c r="S10" i="153"/>
  <c r="S9" i="153"/>
  <c r="S8" i="153"/>
  <c r="S7" i="153"/>
  <c r="S6" i="153"/>
  <c r="M16" i="152"/>
  <c r="L16" i="152"/>
  <c r="K16" i="152"/>
  <c r="J16" i="152"/>
  <c r="I16" i="152"/>
  <c r="H16" i="152"/>
  <c r="G16" i="152"/>
  <c r="F16" i="152"/>
  <c r="E16" i="152"/>
  <c r="D16" i="152"/>
  <c r="C16" i="152"/>
  <c r="B16" i="152"/>
  <c r="N15" i="152"/>
  <c r="N14" i="152"/>
  <c r="N13" i="152"/>
  <c r="N12" i="152"/>
  <c r="N11" i="152"/>
  <c r="N10" i="152"/>
  <c r="N9" i="152"/>
  <c r="N8" i="152"/>
  <c r="N16" i="152" s="1"/>
  <c r="C36" i="151"/>
  <c r="M35" i="151"/>
  <c r="L35" i="151"/>
  <c r="K35" i="151"/>
  <c r="J35" i="151"/>
  <c r="I35" i="151"/>
  <c r="H35" i="151"/>
  <c r="G35" i="151"/>
  <c r="F35" i="151"/>
  <c r="E35" i="151"/>
  <c r="D35" i="151"/>
  <c r="C35" i="151"/>
  <c r="B35" i="151"/>
  <c r="N35" i="151" s="1"/>
  <c r="N34" i="151"/>
  <c r="N33" i="151"/>
  <c r="N32" i="151"/>
  <c r="N31" i="151"/>
  <c r="N30" i="151"/>
  <c r="N29" i="151"/>
  <c r="N28" i="151"/>
  <c r="N27" i="151"/>
  <c r="M26" i="151"/>
  <c r="L26" i="151"/>
  <c r="K26" i="151"/>
  <c r="J26" i="151"/>
  <c r="I26" i="151"/>
  <c r="H26" i="151"/>
  <c r="G26" i="151"/>
  <c r="F26" i="151"/>
  <c r="E26" i="151"/>
  <c r="D26" i="151"/>
  <c r="D36" i="151" s="1"/>
  <c r="C26" i="151"/>
  <c r="B26" i="151"/>
  <c r="N25" i="151"/>
  <c r="N24" i="151"/>
  <c r="N23" i="151"/>
  <c r="N22" i="151"/>
  <c r="N21" i="151"/>
  <c r="N20" i="151"/>
  <c r="N19" i="151"/>
  <c r="N18" i="151"/>
  <c r="M17" i="151"/>
  <c r="L17" i="151"/>
  <c r="K17" i="151"/>
  <c r="J17" i="151"/>
  <c r="I17" i="151"/>
  <c r="H17" i="151"/>
  <c r="G17" i="151"/>
  <c r="F17" i="151"/>
  <c r="E17" i="151"/>
  <c r="N17" i="151" s="1"/>
  <c r="D17" i="151"/>
  <c r="C17" i="151"/>
  <c r="B17" i="151"/>
  <c r="N16" i="151"/>
  <c r="N15" i="151"/>
  <c r="M14" i="151"/>
  <c r="L14" i="151"/>
  <c r="K14" i="151"/>
  <c r="J14" i="151"/>
  <c r="I14" i="151"/>
  <c r="H14" i="151"/>
  <c r="G14" i="151"/>
  <c r="G36" i="151" s="1"/>
  <c r="F14" i="151"/>
  <c r="E14" i="151"/>
  <c r="E36" i="151" s="1"/>
  <c r="D14" i="151"/>
  <c r="C14" i="151"/>
  <c r="B14" i="151"/>
  <c r="N13" i="151"/>
  <c r="N12" i="151"/>
  <c r="M11" i="151"/>
  <c r="L11" i="151"/>
  <c r="L36" i="151" s="1"/>
  <c r="K11" i="151"/>
  <c r="J11" i="151"/>
  <c r="I11" i="151"/>
  <c r="H11" i="151"/>
  <c r="G11" i="151"/>
  <c r="F11" i="151"/>
  <c r="E11" i="151"/>
  <c r="D11" i="151"/>
  <c r="C11" i="151"/>
  <c r="B11" i="151"/>
  <c r="N10" i="151"/>
  <c r="N9" i="151"/>
  <c r="N8" i="151"/>
  <c r="D27" i="150"/>
  <c r="C27" i="150"/>
  <c r="J26" i="150"/>
  <c r="I26" i="150"/>
  <c r="H26" i="150"/>
  <c r="G26" i="150"/>
  <c r="F26" i="150"/>
  <c r="D26" i="150"/>
  <c r="C26" i="150"/>
  <c r="B26" i="150"/>
  <c r="E26" i="150" s="1"/>
  <c r="J25" i="150"/>
  <c r="I25" i="150"/>
  <c r="H25" i="150"/>
  <c r="G25" i="150"/>
  <c r="F25" i="150"/>
  <c r="D25" i="150"/>
  <c r="C25" i="150"/>
  <c r="B25" i="150"/>
  <c r="E25" i="150" s="1"/>
  <c r="J24" i="150"/>
  <c r="I24" i="150"/>
  <c r="H24" i="150"/>
  <c r="G24" i="150"/>
  <c r="F24" i="150"/>
  <c r="D24" i="150"/>
  <c r="C24" i="150"/>
  <c r="E24" i="150" s="1"/>
  <c r="B24" i="150"/>
  <c r="J23" i="150"/>
  <c r="I23" i="150"/>
  <c r="H23" i="150"/>
  <c r="G23" i="150"/>
  <c r="F23" i="150"/>
  <c r="E23" i="150"/>
  <c r="D23" i="150"/>
  <c r="C23" i="150"/>
  <c r="B23" i="150"/>
  <c r="J22" i="150"/>
  <c r="I22" i="150"/>
  <c r="H22" i="150"/>
  <c r="G22" i="150"/>
  <c r="F22" i="150"/>
  <c r="D22" i="150"/>
  <c r="C22" i="150"/>
  <c r="E22" i="150" s="1"/>
  <c r="B22" i="150"/>
  <c r="J21" i="150"/>
  <c r="I21" i="150"/>
  <c r="H21" i="150"/>
  <c r="G21" i="150"/>
  <c r="F21" i="150"/>
  <c r="E21" i="150"/>
  <c r="D21" i="150"/>
  <c r="C21" i="150"/>
  <c r="B21" i="150"/>
  <c r="J20" i="150"/>
  <c r="I20" i="150"/>
  <c r="H20" i="150"/>
  <c r="G20" i="150"/>
  <c r="F20" i="150"/>
  <c r="D20" i="150"/>
  <c r="C20" i="150"/>
  <c r="B20" i="150"/>
  <c r="E20" i="150" s="1"/>
  <c r="J19" i="150"/>
  <c r="I19" i="150"/>
  <c r="H19" i="150"/>
  <c r="G19" i="150"/>
  <c r="F19" i="150"/>
  <c r="D19" i="150"/>
  <c r="C19" i="150"/>
  <c r="E19" i="150" s="1"/>
  <c r="B19" i="150"/>
  <c r="J18" i="150"/>
  <c r="I18" i="150"/>
  <c r="H18" i="150"/>
  <c r="G18" i="150"/>
  <c r="F18" i="150"/>
  <c r="D18" i="150"/>
  <c r="C18" i="150"/>
  <c r="B18" i="150"/>
  <c r="J17" i="150"/>
  <c r="I17" i="150"/>
  <c r="H17" i="150"/>
  <c r="G17" i="150"/>
  <c r="F17" i="150"/>
  <c r="D17" i="150"/>
  <c r="C17" i="150"/>
  <c r="B17" i="150"/>
  <c r="E17" i="150" s="1"/>
  <c r="J16" i="150"/>
  <c r="I16" i="150"/>
  <c r="H16" i="150"/>
  <c r="G16" i="150"/>
  <c r="F16" i="150"/>
  <c r="D16" i="150"/>
  <c r="C16" i="150"/>
  <c r="B16" i="150"/>
  <c r="E16" i="150" s="1"/>
  <c r="J15" i="150"/>
  <c r="I15" i="150"/>
  <c r="H15" i="150"/>
  <c r="G15" i="150"/>
  <c r="F15" i="150"/>
  <c r="E15" i="150"/>
  <c r="D15" i="150"/>
  <c r="C15" i="150"/>
  <c r="B15" i="150"/>
  <c r="J14" i="150"/>
  <c r="I14" i="150"/>
  <c r="H14" i="150"/>
  <c r="G14" i="150"/>
  <c r="F14" i="150"/>
  <c r="D14" i="150"/>
  <c r="E14" i="150" s="1"/>
  <c r="C14" i="150"/>
  <c r="B14" i="150"/>
  <c r="J13" i="150"/>
  <c r="I13" i="150"/>
  <c r="H13" i="150"/>
  <c r="G13" i="150"/>
  <c r="F13" i="150"/>
  <c r="D13" i="150"/>
  <c r="C13" i="150"/>
  <c r="B13" i="150"/>
  <c r="E13" i="150" s="1"/>
  <c r="J12" i="150"/>
  <c r="I12" i="150"/>
  <c r="H12" i="150"/>
  <c r="G12" i="150"/>
  <c r="F12" i="150"/>
  <c r="F27" i="150" s="1"/>
  <c r="E12" i="150"/>
  <c r="D12" i="150"/>
  <c r="C12" i="150"/>
  <c r="B12" i="150"/>
  <c r="J11" i="150"/>
  <c r="I11" i="150"/>
  <c r="H11" i="150"/>
  <c r="G11" i="150"/>
  <c r="F11" i="150"/>
  <c r="D11" i="150"/>
  <c r="C11" i="150"/>
  <c r="B11" i="150"/>
  <c r="E11" i="150" s="1"/>
  <c r="J10" i="150"/>
  <c r="I10" i="150"/>
  <c r="H10" i="150"/>
  <c r="G10" i="150"/>
  <c r="F10" i="150"/>
  <c r="D10" i="150"/>
  <c r="C10" i="150"/>
  <c r="B10" i="150"/>
  <c r="E10" i="150" s="1"/>
  <c r="J9" i="150"/>
  <c r="I9" i="150"/>
  <c r="H9" i="150"/>
  <c r="G9" i="150"/>
  <c r="F9" i="150"/>
  <c r="D9" i="150"/>
  <c r="C9" i="150"/>
  <c r="B9" i="150"/>
  <c r="E9" i="150" s="1"/>
  <c r="J8" i="150"/>
  <c r="I8" i="150"/>
  <c r="H8" i="150"/>
  <c r="H27" i="150" s="1"/>
  <c r="G8" i="150"/>
  <c r="F8" i="150"/>
  <c r="D8" i="150"/>
  <c r="C8" i="150"/>
  <c r="B8" i="150"/>
  <c r="B27" i="150" s="1"/>
  <c r="J7" i="150"/>
  <c r="I7" i="150"/>
  <c r="H7" i="150"/>
  <c r="G7" i="150"/>
  <c r="F7" i="150"/>
  <c r="E7" i="150"/>
  <c r="D7" i="150"/>
  <c r="C7" i="150"/>
  <c r="B7" i="150"/>
  <c r="J27" i="149"/>
  <c r="I27" i="149"/>
  <c r="H27" i="149"/>
  <c r="G27" i="149"/>
  <c r="F27" i="149"/>
  <c r="D27" i="149"/>
  <c r="C27" i="149"/>
  <c r="B27" i="149"/>
  <c r="E26" i="149"/>
  <c r="E25" i="149"/>
  <c r="E24" i="149"/>
  <c r="E23" i="149"/>
  <c r="E22" i="149"/>
  <c r="E21" i="149"/>
  <c r="E20" i="149"/>
  <c r="E19" i="149"/>
  <c r="E18" i="149"/>
  <c r="E17" i="149"/>
  <c r="E16" i="149"/>
  <c r="E15" i="149"/>
  <c r="E14" i="149"/>
  <c r="E13" i="149"/>
  <c r="E12" i="149"/>
  <c r="E11" i="149"/>
  <c r="E10" i="149"/>
  <c r="E9" i="149"/>
  <c r="E27" i="149" s="1"/>
  <c r="H28" i="149" s="1"/>
  <c r="E8" i="149"/>
  <c r="E7" i="149"/>
  <c r="J27" i="148"/>
  <c r="I27" i="148"/>
  <c r="H27" i="148"/>
  <c r="G27" i="148"/>
  <c r="F27" i="148"/>
  <c r="D27" i="148"/>
  <c r="C27" i="148"/>
  <c r="B27" i="148"/>
  <c r="E26" i="148"/>
  <c r="E25" i="148"/>
  <c r="E24" i="148"/>
  <c r="E23" i="148"/>
  <c r="E22" i="148"/>
  <c r="E21" i="148"/>
  <c r="E20" i="148"/>
  <c r="E19" i="148"/>
  <c r="E18" i="148"/>
  <c r="E17" i="148"/>
  <c r="E16" i="148"/>
  <c r="E15" i="148"/>
  <c r="E14" i="148"/>
  <c r="E13" i="148"/>
  <c r="E12" i="148"/>
  <c r="E11" i="148"/>
  <c r="E10" i="148"/>
  <c r="E9" i="148"/>
  <c r="E27" i="148" s="1"/>
  <c r="F28" i="148" s="1"/>
  <c r="E8" i="148"/>
  <c r="E7" i="148"/>
  <c r="J27" i="147"/>
  <c r="I27" i="147"/>
  <c r="H27" i="147"/>
  <c r="G27" i="147"/>
  <c r="F27" i="147"/>
  <c r="D27" i="147"/>
  <c r="C27" i="147"/>
  <c r="B27" i="147"/>
  <c r="E26" i="147"/>
  <c r="E25" i="147"/>
  <c r="E24" i="147"/>
  <c r="E23" i="147"/>
  <c r="E22" i="147"/>
  <c r="E21" i="147"/>
  <c r="E20" i="147"/>
  <c r="E19" i="147"/>
  <c r="E18" i="147"/>
  <c r="E17" i="147"/>
  <c r="E16" i="147"/>
  <c r="E15" i="147"/>
  <c r="E14" i="147"/>
  <c r="E13" i="147"/>
  <c r="E12" i="147"/>
  <c r="E27" i="147" s="1"/>
  <c r="D28" i="147" s="1"/>
  <c r="E11" i="147"/>
  <c r="E10" i="147"/>
  <c r="E9" i="147"/>
  <c r="E8" i="147"/>
  <c r="E7" i="147"/>
  <c r="F9" i="146"/>
  <c r="E9" i="146"/>
  <c r="D9" i="146"/>
  <c r="C9" i="146"/>
  <c r="B9" i="146"/>
  <c r="E27" i="145"/>
  <c r="D27" i="145"/>
  <c r="C27" i="145"/>
  <c r="B27" i="145"/>
  <c r="F26" i="145"/>
  <c r="F25" i="145"/>
  <c r="F24" i="145"/>
  <c r="F23" i="145"/>
  <c r="F22" i="145"/>
  <c r="F21" i="145"/>
  <c r="F20" i="145"/>
  <c r="F19" i="145"/>
  <c r="F18" i="145"/>
  <c r="F17" i="145"/>
  <c r="F16" i="145"/>
  <c r="F15" i="145"/>
  <c r="F14" i="145"/>
  <c r="F13" i="145"/>
  <c r="F12" i="145"/>
  <c r="F11" i="145"/>
  <c r="F10" i="145"/>
  <c r="F27" i="145" s="1"/>
  <c r="F9" i="145"/>
  <c r="F8" i="145"/>
  <c r="F7" i="145"/>
  <c r="F6" i="145"/>
  <c r="L20" i="144"/>
  <c r="K20" i="144"/>
  <c r="J20" i="144"/>
  <c r="I20" i="144"/>
  <c r="H20" i="144"/>
  <c r="G20" i="144"/>
  <c r="F20" i="144"/>
  <c r="E20" i="144"/>
  <c r="D20" i="144"/>
  <c r="C20" i="144"/>
  <c r="B20" i="144"/>
  <c r="M18" i="144"/>
  <c r="M17" i="144"/>
  <c r="M16" i="144"/>
  <c r="M15" i="144"/>
  <c r="M14" i="144"/>
  <c r="M13" i="144"/>
  <c r="M12" i="144"/>
  <c r="M11" i="144"/>
  <c r="M10" i="144"/>
  <c r="M9" i="144"/>
  <c r="M8" i="144"/>
  <c r="M7" i="144"/>
  <c r="M6" i="144"/>
  <c r="E20" i="143"/>
  <c r="D20" i="143"/>
  <c r="C20" i="143"/>
  <c r="B20" i="143"/>
  <c r="F18" i="143"/>
  <c r="F17" i="143"/>
  <c r="F16" i="143"/>
  <c r="F15" i="143"/>
  <c r="F14" i="143"/>
  <c r="F13" i="143"/>
  <c r="F12" i="143"/>
  <c r="F11" i="143"/>
  <c r="F10" i="143"/>
  <c r="F9" i="143"/>
  <c r="F8" i="143"/>
  <c r="F7" i="143"/>
  <c r="F6" i="143"/>
  <c r="D28" i="142"/>
  <c r="D25" i="142"/>
  <c r="C24" i="142"/>
  <c r="B24" i="142"/>
  <c r="D23" i="142"/>
  <c r="D22" i="142"/>
  <c r="D21" i="142"/>
  <c r="D20" i="142"/>
  <c r="D24" i="142" s="1"/>
  <c r="D19" i="142"/>
  <c r="D18" i="142"/>
  <c r="F19" i="142" s="1"/>
  <c r="D14" i="142"/>
  <c r="E14" i="142" s="1"/>
  <c r="D13" i="142"/>
  <c r="E13" i="142" s="1"/>
  <c r="D12" i="142"/>
  <c r="D15" i="142" s="1"/>
  <c r="G27" i="139"/>
  <c r="F27" i="139"/>
  <c r="E27" i="139"/>
  <c r="D27" i="139"/>
  <c r="C27" i="139"/>
  <c r="B27" i="139"/>
  <c r="I26" i="139"/>
  <c r="H26" i="139"/>
  <c r="I25" i="139"/>
  <c r="H25" i="139"/>
  <c r="I24" i="139"/>
  <c r="H24" i="139"/>
  <c r="I23" i="139"/>
  <c r="H23" i="139"/>
  <c r="I22" i="139"/>
  <c r="H22" i="139"/>
  <c r="I21" i="139"/>
  <c r="H21" i="139"/>
  <c r="I20" i="139"/>
  <c r="H20" i="139"/>
  <c r="I19" i="139"/>
  <c r="H19" i="139"/>
  <c r="I18" i="139"/>
  <c r="H18" i="139"/>
  <c r="I17" i="139"/>
  <c r="H17" i="139"/>
  <c r="I16" i="139"/>
  <c r="H16" i="139"/>
  <c r="I15" i="139"/>
  <c r="H15" i="139"/>
  <c r="I14" i="139"/>
  <c r="H14" i="139"/>
  <c r="I13" i="139"/>
  <c r="H13" i="139"/>
  <c r="I12" i="139"/>
  <c r="H12" i="139"/>
  <c r="I11" i="139"/>
  <c r="H11" i="139"/>
  <c r="I10" i="139"/>
  <c r="H10" i="139"/>
  <c r="I9" i="139"/>
  <c r="H9" i="139"/>
  <c r="I8" i="139"/>
  <c r="H8" i="139"/>
  <c r="I7" i="139"/>
  <c r="I27" i="139" s="1"/>
  <c r="H7" i="139"/>
  <c r="F26" i="138"/>
  <c r="E26" i="138"/>
  <c r="D26" i="138"/>
  <c r="C26" i="138"/>
  <c r="B26" i="138"/>
  <c r="G25" i="138"/>
  <c r="G24" i="138"/>
  <c r="G23" i="138"/>
  <c r="G22" i="138"/>
  <c r="G21" i="138"/>
  <c r="G20" i="138"/>
  <c r="G19" i="138"/>
  <c r="G18" i="138"/>
  <c r="G17" i="138"/>
  <c r="G16" i="138"/>
  <c r="G15" i="138"/>
  <c r="G14" i="138"/>
  <c r="G13" i="138"/>
  <c r="G12" i="138"/>
  <c r="G11" i="138"/>
  <c r="G10" i="138"/>
  <c r="G9" i="138"/>
  <c r="G8" i="138"/>
  <c r="G7" i="138"/>
  <c r="G6" i="138"/>
  <c r="G26" i="138" s="1"/>
  <c r="F26" i="137"/>
  <c r="E26" i="137"/>
  <c r="D26" i="137"/>
  <c r="C26" i="137"/>
  <c r="B26" i="137"/>
  <c r="G25" i="137"/>
  <c r="G24" i="137"/>
  <c r="G23" i="137"/>
  <c r="G22" i="137"/>
  <c r="G21" i="137"/>
  <c r="G20" i="137"/>
  <c r="G19" i="137"/>
  <c r="G18" i="137"/>
  <c r="G17" i="137"/>
  <c r="G16" i="137"/>
  <c r="G15" i="137"/>
  <c r="G14" i="137"/>
  <c r="G13" i="137"/>
  <c r="G12" i="137"/>
  <c r="G11" i="137"/>
  <c r="G10" i="137"/>
  <c r="G26" i="137" s="1"/>
  <c r="G9" i="137"/>
  <c r="G8" i="137"/>
  <c r="G7" i="137"/>
  <c r="G6" i="137"/>
  <c r="E26" i="136"/>
  <c r="D26" i="136"/>
  <c r="C26" i="136"/>
  <c r="B26" i="136"/>
  <c r="M28" i="135"/>
  <c r="L28" i="135"/>
  <c r="K28" i="135"/>
  <c r="J28" i="135"/>
  <c r="I28" i="135"/>
  <c r="H28" i="135"/>
  <c r="G28" i="135"/>
  <c r="F28" i="135"/>
  <c r="E28" i="135"/>
  <c r="D28" i="135"/>
  <c r="C28" i="135"/>
  <c r="B28" i="135"/>
  <c r="G26" i="134"/>
  <c r="F26" i="134"/>
  <c r="E26" i="134"/>
  <c r="D26" i="134"/>
  <c r="C26" i="134"/>
  <c r="F17" i="133"/>
  <c r="E17" i="133"/>
  <c r="G17" i="133" s="1"/>
  <c r="C17" i="133"/>
  <c r="B17" i="133"/>
  <c r="D17" i="133" s="1"/>
  <c r="G16" i="133"/>
  <c r="D16" i="133"/>
  <c r="G15" i="133"/>
  <c r="D15" i="133"/>
  <c r="G14" i="133"/>
  <c r="D14" i="133"/>
  <c r="G13" i="133"/>
  <c r="D13" i="133"/>
  <c r="G12" i="133"/>
  <c r="D12" i="133"/>
  <c r="G11" i="133"/>
  <c r="D11" i="133"/>
  <c r="G10" i="133"/>
  <c r="D10" i="133"/>
  <c r="G9" i="133"/>
  <c r="D9" i="133"/>
  <c r="G8" i="133"/>
  <c r="D8" i="133"/>
  <c r="G7" i="133"/>
  <c r="D7" i="133"/>
  <c r="G6" i="133"/>
  <c r="D6" i="133"/>
  <c r="D18" i="132"/>
  <c r="D17" i="132"/>
  <c r="D16" i="132"/>
  <c r="D15" i="132"/>
  <c r="D14" i="132"/>
  <c r="D13" i="132"/>
  <c r="D12" i="132"/>
  <c r="D11" i="132"/>
  <c r="D10" i="132"/>
  <c r="D9" i="132"/>
  <c r="D8" i="132"/>
  <c r="D7" i="132"/>
  <c r="D6" i="132"/>
  <c r="B34" i="131"/>
  <c r="F33" i="131"/>
  <c r="E33" i="131"/>
  <c r="D33" i="131"/>
  <c r="C33" i="131"/>
  <c r="B33" i="131"/>
  <c r="F32" i="131"/>
  <c r="F31" i="131"/>
  <c r="F30" i="131"/>
  <c r="F29" i="131"/>
  <c r="F28" i="131"/>
  <c r="F27" i="131"/>
  <c r="F26" i="131"/>
  <c r="F25" i="131"/>
  <c r="F24" i="131"/>
  <c r="E24" i="131"/>
  <c r="D24" i="131"/>
  <c r="C24" i="131"/>
  <c r="B24" i="131"/>
  <c r="F23" i="131"/>
  <c r="F22" i="131"/>
  <c r="F21" i="131"/>
  <c r="F20" i="131"/>
  <c r="F19" i="131"/>
  <c r="F18" i="131"/>
  <c r="F17" i="131"/>
  <c r="F16" i="131"/>
  <c r="E15" i="131"/>
  <c r="D15" i="131"/>
  <c r="C15" i="131"/>
  <c r="B15" i="131"/>
  <c r="F14" i="131"/>
  <c r="F13" i="131"/>
  <c r="F15" i="131" s="1"/>
  <c r="E12" i="131"/>
  <c r="D12" i="131"/>
  <c r="C12" i="131"/>
  <c r="B12" i="131"/>
  <c r="F11" i="131"/>
  <c r="F10" i="131"/>
  <c r="F12" i="131" s="1"/>
  <c r="E9" i="131"/>
  <c r="D9" i="131"/>
  <c r="C9" i="131"/>
  <c r="B9" i="131"/>
  <c r="F8" i="131"/>
  <c r="F7" i="131"/>
  <c r="F6" i="131"/>
  <c r="F9" i="131" s="1"/>
  <c r="F9" i="130"/>
  <c r="E9" i="130"/>
  <c r="D9" i="130"/>
  <c r="C9" i="130"/>
  <c r="B9" i="130"/>
  <c r="E28" i="129"/>
  <c r="D28" i="129"/>
  <c r="C28" i="129"/>
  <c r="B28" i="129"/>
  <c r="F26" i="129"/>
  <c r="F25" i="129"/>
  <c r="F24" i="129"/>
  <c r="F23" i="129"/>
  <c r="F22" i="129"/>
  <c r="F21" i="129"/>
  <c r="F20" i="129"/>
  <c r="F19" i="129"/>
  <c r="F18" i="129"/>
  <c r="F17" i="129"/>
  <c r="F16" i="129"/>
  <c r="F15" i="129"/>
  <c r="F14" i="129"/>
  <c r="F13" i="129"/>
  <c r="F12" i="129"/>
  <c r="F11" i="129"/>
  <c r="F10" i="129"/>
  <c r="F9" i="129"/>
  <c r="F8" i="129"/>
  <c r="F7" i="129"/>
  <c r="F6" i="129"/>
  <c r="X20" i="128"/>
  <c r="W20" i="128"/>
  <c r="V20" i="128"/>
  <c r="U20" i="128"/>
  <c r="T20" i="128"/>
  <c r="S20" i="128"/>
  <c r="R20" i="128"/>
  <c r="Q20" i="128"/>
  <c r="P20" i="128"/>
  <c r="O20" i="128"/>
  <c r="N20" i="128"/>
  <c r="M20" i="128"/>
  <c r="L20" i="128"/>
  <c r="K20" i="128"/>
  <c r="J20" i="128"/>
  <c r="I20" i="128"/>
  <c r="H20" i="128"/>
  <c r="G20" i="128"/>
  <c r="F20" i="128"/>
  <c r="E20" i="128"/>
  <c r="D20" i="128"/>
  <c r="C20" i="128"/>
  <c r="B20" i="128"/>
  <c r="X19" i="128"/>
  <c r="X18" i="128"/>
  <c r="X17" i="128"/>
  <c r="X16" i="128"/>
  <c r="X15" i="128"/>
  <c r="X14" i="128"/>
  <c r="X13" i="128"/>
  <c r="X12" i="128"/>
  <c r="X11" i="128"/>
  <c r="X10" i="128"/>
  <c r="X9" i="128"/>
  <c r="X8" i="128"/>
  <c r="X7" i="128"/>
  <c r="J21" i="127"/>
  <c r="I21" i="127"/>
  <c r="H21" i="127"/>
  <c r="G21" i="127"/>
  <c r="F21" i="127"/>
  <c r="E21" i="127"/>
  <c r="D21" i="127"/>
  <c r="C21" i="127"/>
  <c r="B21" i="127"/>
  <c r="K20" i="127"/>
  <c r="K19" i="127"/>
  <c r="K18" i="127"/>
  <c r="K17" i="127"/>
  <c r="K16" i="127"/>
  <c r="K15" i="127"/>
  <c r="K14" i="127"/>
  <c r="K13" i="127"/>
  <c r="K12" i="127"/>
  <c r="K11" i="127"/>
  <c r="K10" i="127"/>
  <c r="K9" i="127"/>
  <c r="K8" i="127"/>
  <c r="K7" i="127"/>
  <c r="C50" i="126"/>
  <c r="B50" i="126"/>
  <c r="D49" i="126"/>
  <c r="D48" i="126"/>
  <c r="D47" i="126"/>
  <c r="D46" i="126"/>
  <c r="D45" i="126"/>
  <c r="D44" i="126"/>
  <c r="D43" i="126"/>
  <c r="D42" i="126"/>
  <c r="D41" i="126"/>
  <c r="D40" i="126"/>
  <c r="D39" i="126"/>
  <c r="D38" i="126"/>
  <c r="D37" i="126"/>
  <c r="D36" i="126"/>
  <c r="D35" i="126"/>
  <c r="D34" i="126"/>
  <c r="D33" i="126"/>
  <c r="D32" i="126"/>
  <c r="D31" i="126"/>
  <c r="D30" i="126"/>
  <c r="D29" i="126"/>
  <c r="D28" i="126"/>
  <c r="D27" i="126"/>
  <c r="D26" i="126"/>
  <c r="D50" i="126" s="1"/>
  <c r="D25" i="126"/>
  <c r="D24" i="126"/>
  <c r="D23" i="126"/>
  <c r="D22" i="126"/>
  <c r="E18" i="126"/>
  <c r="D17" i="126"/>
  <c r="E17" i="126" s="1"/>
  <c r="D16" i="126"/>
  <c r="E16" i="126" s="1"/>
  <c r="E15" i="126"/>
  <c r="D15" i="126"/>
  <c r="D19" i="126" s="1"/>
  <c r="E14" i="126"/>
  <c r="D14" i="126"/>
  <c r="D13" i="126"/>
  <c r="E13" i="126" s="1"/>
  <c r="D12" i="126"/>
  <c r="E12" i="126" s="1"/>
  <c r="I19" i="125"/>
  <c r="H19" i="125"/>
  <c r="G19" i="125"/>
  <c r="F19" i="125"/>
  <c r="E19" i="125"/>
  <c r="D19" i="125"/>
  <c r="C19" i="125"/>
  <c r="B19" i="125"/>
  <c r="H20" i="124"/>
  <c r="G20" i="124"/>
  <c r="F20" i="124"/>
  <c r="E20" i="124"/>
  <c r="D20" i="124"/>
  <c r="C20" i="124"/>
  <c r="I20" i="124" s="1"/>
  <c r="B20" i="124"/>
  <c r="I19" i="124"/>
  <c r="I18" i="124"/>
  <c r="I17" i="124"/>
  <c r="I16" i="124"/>
  <c r="I15" i="124"/>
  <c r="I14" i="124"/>
  <c r="I13" i="124"/>
  <c r="I12" i="124"/>
  <c r="I11" i="124"/>
  <c r="I10" i="124"/>
  <c r="I9" i="124"/>
  <c r="I8" i="124"/>
  <c r="I7" i="124"/>
  <c r="E21" i="123"/>
  <c r="C21" i="123"/>
  <c r="B21" i="123"/>
  <c r="F21" i="123" s="1"/>
  <c r="J21" i="122"/>
  <c r="I21" i="122"/>
  <c r="H21" i="122"/>
  <c r="H22" i="122" s="1"/>
  <c r="G21" i="122"/>
  <c r="F21" i="122"/>
  <c r="F22" i="122" s="1"/>
  <c r="E21" i="122"/>
  <c r="D21" i="122"/>
  <c r="D22" i="122" s="1"/>
  <c r="C21" i="122"/>
  <c r="B21" i="122"/>
  <c r="K7" i="122"/>
  <c r="C27" i="121"/>
  <c r="B27" i="121"/>
  <c r="D26" i="121"/>
  <c r="E26" i="121" s="1"/>
  <c r="D25" i="121"/>
  <c r="E25" i="121" s="1"/>
  <c r="E24" i="121"/>
  <c r="D24" i="121"/>
  <c r="D23" i="121"/>
  <c r="E23" i="121" s="1"/>
  <c r="D22" i="121"/>
  <c r="E22" i="121" s="1"/>
  <c r="D21" i="121"/>
  <c r="E21" i="121" s="1"/>
  <c r="E20" i="121"/>
  <c r="D20" i="121"/>
  <c r="D19" i="121"/>
  <c r="E19" i="121" s="1"/>
  <c r="D18" i="121"/>
  <c r="E18" i="121" s="1"/>
  <c r="D17" i="121"/>
  <c r="E17" i="121" s="1"/>
  <c r="D16" i="121"/>
  <c r="E16" i="121" s="1"/>
  <c r="D15" i="121"/>
  <c r="E15" i="121" s="1"/>
  <c r="D14" i="121"/>
  <c r="E14" i="121" s="1"/>
  <c r="D13" i="121"/>
  <c r="E13" i="121" s="1"/>
  <c r="D12" i="121"/>
  <c r="E12" i="121" s="1"/>
  <c r="D11" i="121"/>
  <c r="E11" i="121" s="1"/>
  <c r="D10" i="121"/>
  <c r="E10" i="121" s="1"/>
  <c r="D9" i="121"/>
  <c r="E9" i="121" s="1"/>
  <c r="D8" i="121"/>
  <c r="E8" i="121" s="1"/>
  <c r="D7" i="121"/>
  <c r="E7" i="121" s="1"/>
  <c r="D6" i="121"/>
  <c r="E6" i="121" s="1"/>
  <c r="E34" i="120"/>
  <c r="E33" i="120"/>
  <c r="D33" i="120"/>
  <c r="C33" i="120"/>
  <c r="B33" i="120"/>
  <c r="F32" i="120"/>
  <c r="F31" i="120"/>
  <c r="F33" i="120" s="1"/>
  <c r="F30" i="120"/>
  <c r="F29" i="120"/>
  <c r="F28" i="120"/>
  <c r="F27" i="120"/>
  <c r="F26" i="120"/>
  <c r="F25" i="120"/>
  <c r="E24" i="120"/>
  <c r="D24" i="120"/>
  <c r="C24" i="120"/>
  <c r="B24" i="120"/>
  <c r="F23" i="120"/>
  <c r="F22" i="120"/>
  <c r="F24" i="120" s="1"/>
  <c r="F21" i="120"/>
  <c r="F20" i="120"/>
  <c r="F19" i="120"/>
  <c r="K11" i="122" s="1"/>
  <c r="F18" i="120"/>
  <c r="F17" i="120"/>
  <c r="F16" i="120"/>
  <c r="F15" i="120"/>
  <c r="E15" i="120"/>
  <c r="D15" i="120"/>
  <c r="C15" i="120"/>
  <c r="B15" i="120"/>
  <c r="F14" i="120"/>
  <c r="F13" i="120"/>
  <c r="E12" i="120"/>
  <c r="D12" i="120"/>
  <c r="C12" i="120"/>
  <c r="B12" i="120"/>
  <c r="F11" i="120"/>
  <c r="F10" i="120"/>
  <c r="F12" i="120" s="1"/>
  <c r="K8" i="122" s="1"/>
  <c r="F9" i="120"/>
  <c r="E9" i="120"/>
  <c r="D9" i="120"/>
  <c r="D34" i="120" s="1"/>
  <c r="C9" i="120"/>
  <c r="B9" i="120"/>
  <c r="B34" i="120" s="1"/>
  <c r="F8" i="120"/>
  <c r="F7" i="120"/>
  <c r="F6" i="120"/>
  <c r="B34" i="119"/>
  <c r="E33" i="119"/>
  <c r="D33" i="119"/>
  <c r="C33" i="119"/>
  <c r="B33" i="119"/>
  <c r="F32" i="119"/>
  <c r="F31" i="119"/>
  <c r="F33" i="119" s="1"/>
  <c r="F30" i="119"/>
  <c r="F29" i="119"/>
  <c r="F28" i="119"/>
  <c r="F27" i="119"/>
  <c r="F26" i="119"/>
  <c r="F25" i="119"/>
  <c r="E24" i="119"/>
  <c r="D24" i="119"/>
  <c r="C24" i="119"/>
  <c r="B24" i="119"/>
  <c r="F23" i="119"/>
  <c r="F22" i="119"/>
  <c r="F21" i="119"/>
  <c r="F20" i="119"/>
  <c r="F19" i="119"/>
  <c r="F18" i="119"/>
  <c r="F17" i="119"/>
  <c r="F16" i="119"/>
  <c r="E15" i="119"/>
  <c r="D15" i="119"/>
  <c r="D34" i="119" s="1"/>
  <c r="C15" i="119"/>
  <c r="C34" i="119" s="1"/>
  <c r="B15" i="119"/>
  <c r="F14" i="119"/>
  <c r="F13" i="119"/>
  <c r="F15" i="119" s="1"/>
  <c r="E12" i="119"/>
  <c r="D12" i="119"/>
  <c r="C12" i="119"/>
  <c r="B12" i="119"/>
  <c r="F11" i="119"/>
  <c r="F10" i="119"/>
  <c r="F12" i="119" s="1"/>
  <c r="E9" i="119"/>
  <c r="E34" i="119" s="1"/>
  <c r="D9" i="119"/>
  <c r="C9" i="119"/>
  <c r="B9" i="119"/>
  <c r="F8" i="119"/>
  <c r="F7" i="119"/>
  <c r="F6" i="119"/>
  <c r="F9" i="119" s="1"/>
  <c r="C34" i="118"/>
  <c r="B34" i="118"/>
  <c r="E33" i="118"/>
  <c r="D33" i="118"/>
  <c r="C33" i="118"/>
  <c r="B33" i="118"/>
  <c r="F32" i="118"/>
  <c r="F31" i="118"/>
  <c r="F33" i="118" s="1"/>
  <c r="F30" i="118"/>
  <c r="F29" i="118"/>
  <c r="F28" i="118"/>
  <c r="F27" i="118"/>
  <c r="F26" i="118"/>
  <c r="F25" i="118"/>
  <c r="E24" i="118"/>
  <c r="D24" i="118"/>
  <c r="C24" i="118"/>
  <c r="B24" i="118"/>
  <c r="F23" i="118"/>
  <c r="F22" i="118"/>
  <c r="F24" i="118" s="1"/>
  <c r="F21" i="118"/>
  <c r="F20" i="118"/>
  <c r="F19" i="118"/>
  <c r="F18" i="118"/>
  <c r="F17" i="118"/>
  <c r="F16" i="118"/>
  <c r="E15" i="118"/>
  <c r="D15" i="118"/>
  <c r="C15" i="118"/>
  <c r="B15" i="118"/>
  <c r="F14" i="118"/>
  <c r="F13" i="118"/>
  <c r="F15" i="118" s="1"/>
  <c r="E12" i="118"/>
  <c r="E34" i="118" s="1"/>
  <c r="D12" i="118"/>
  <c r="C12" i="118"/>
  <c r="B12" i="118"/>
  <c r="F11" i="118"/>
  <c r="F10" i="118"/>
  <c r="F12" i="118" s="1"/>
  <c r="E9" i="118"/>
  <c r="D9" i="118"/>
  <c r="C9" i="118"/>
  <c r="B9" i="118"/>
  <c r="F8" i="118"/>
  <c r="F7" i="118"/>
  <c r="F9" i="118" s="1"/>
  <c r="F6" i="118"/>
  <c r="M27" i="117"/>
  <c r="L27" i="117"/>
  <c r="K27" i="117"/>
  <c r="J27" i="117"/>
  <c r="I27" i="117"/>
  <c r="H27" i="117"/>
  <c r="G27" i="117"/>
  <c r="F27" i="117"/>
  <c r="E27" i="117"/>
  <c r="D27" i="117"/>
  <c r="C27" i="117"/>
  <c r="B27" i="117"/>
  <c r="N26" i="117"/>
  <c r="N25" i="117"/>
  <c r="N24" i="117"/>
  <c r="N23" i="117"/>
  <c r="N22" i="117"/>
  <c r="N21" i="117"/>
  <c r="N20" i="117"/>
  <c r="N19" i="117"/>
  <c r="N18" i="117"/>
  <c r="N17" i="117"/>
  <c r="N16" i="117"/>
  <c r="N15" i="117"/>
  <c r="N14" i="117"/>
  <c r="N13" i="117"/>
  <c r="N12" i="117"/>
  <c r="N11" i="117"/>
  <c r="N10" i="117"/>
  <c r="N9" i="117"/>
  <c r="N8" i="117"/>
  <c r="N7" i="117"/>
  <c r="N6" i="117"/>
  <c r="F28" i="116"/>
  <c r="E28" i="116"/>
  <c r="D28" i="116"/>
  <c r="C28" i="116"/>
  <c r="B28" i="116"/>
  <c r="G17" i="156" l="1"/>
  <c r="F34" i="120"/>
  <c r="F34" i="118"/>
  <c r="D14" i="197"/>
  <c r="G14" i="159"/>
  <c r="B22" i="122"/>
  <c r="M20" i="144"/>
  <c r="G16" i="155"/>
  <c r="G10" i="155"/>
  <c r="E14" i="156"/>
  <c r="B28" i="149"/>
  <c r="D27" i="121"/>
  <c r="E27" i="121" s="1"/>
  <c r="K21" i="122"/>
  <c r="J22" i="122" s="1"/>
  <c r="I27" i="150"/>
  <c r="E12" i="142"/>
  <c r="N27" i="117"/>
  <c r="U22" i="167"/>
  <c r="C28" i="149"/>
  <c r="G20" i="162"/>
  <c r="D34" i="118"/>
  <c r="F36" i="151"/>
  <c r="G17" i="155"/>
  <c r="S18" i="172"/>
  <c r="F28" i="149"/>
  <c r="C13" i="156"/>
  <c r="C12" i="156"/>
  <c r="C16" i="156"/>
  <c r="H7" i="199"/>
  <c r="C34" i="120"/>
  <c r="B28" i="147"/>
  <c r="G13" i="155"/>
  <c r="G18" i="155"/>
  <c r="G23" i="155"/>
  <c r="G20" i="155"/>
  <c r="G9" i="155"/>
  <c r="E13" i="156"/>
  <c r="E12" i="156"/>
  <c r="E11" i="156"/>
  <c r="E15" i="156"/>
  <c r="P20" i="164"/>
  <c r="Q20" i="164" s="1"/>
  <c r="D21" i="123"/>
  <c r="J36" i="151"/>
  <c r="G24" i="155"/>
  <c r="H8" i="199"/>
  <c r="J28" i="149"/>
  <c r="E18" i="150"/>
  <c r="K36" i="151"/>
  <c r="I13" i="155"/>
  <c r="I18" i="155"/>
  <c r="I9" i="155"/>
  <c r="G13" i="156"/>
  <c r="G12" i="156"/>
  <c r="G15" i="156"/>
  <c r="H9" i="199"/>
  <c r="H28" i="148"/>
  <c r="U11" i="185"/>
  <c r="U32" i="185" s="1"/>
  <c r="F20" i="143"/>
  <c r="F28" i="147"/>
  <c r="I28" i="148"/>
  <c r="M36" i="151"/>
  <c r="F24" i="119"/>
  <c r="F34" i="119" s="1"/>
  <c r="H27" i="139"/>
  <c r="G28" i="147"/>
  <c r="N11" i="151"/>
  <c r="H28" i="147"/>
  <c r="H26" i="179"/>
  <c r="F28" i="129"/>
  <c r="G26" i="159"/>
  <c r="J28" i="147"/>
  <c r="G27" i="150"/>
  <c r="N14" i="151"/>
  <c r="E6" i="156"/>
  <c r="C34" i="131"/>
  <c r="D34" i="131"/>
  <c r="I20" i="155"/>
  <c r="C7" i="156"/>
  <c r="G11" i="159"/>
  <c r="G36" i="159" s="1"/>
  <c r="J27" i="150"/>
  <c r="N26" i="151"/>
  <c r="H15" i="199"/>
  <c r="K21" i="127"/>
  <c r="B36" i="151"/>
  <c r="D6" i="197"/>
  <c r="F6" i="197"/>
  <c r="U8" i="166"/>
  <c r="B27" i="166"/>
  <c r="E34" i="131"/>
  <c r="F34" i="131"/>
  <c r="H36" i="151"/>
  <c r="C27" i="166"/>
  <c r="E8" i="150"/>
  <c r="E27" i="150" s="1"/>
  <c r="D28" i="150" s="1"/>
  <c r="I36" i="151"/>
  <c r="G21" i="155"/>
  <c r="K24" i="155"/>
  <c r="K9" i="155"/>
  <c r="C15" i="155"/>
  <c r="H12" i="199"/>
  <c r="K18" i="155"/>
  <c r="C24" i="155"/>
  <c r="D9" i="197"/>
  <c r="E19" i="155"/>
  <c r="D15" i="199"/>
  <c r="D7" i="197"/>
  <c r="D13" i="197"/>
  <c r="D8" i="197"/>
  <c r="E28" i="147"/>
  <c r="G28" i="148"/>
  <c r="I28" i="149"/>
  <c r="B28" i="148"/>
  <c r="J28" i="148"/>
  <c r="D28" i="149"/>
  <c r="I28" i="147"/>
  <c r="C28" i="148"/>
  <c r="E28" i="149"/>
  <c r="D28" i="148"/>
  <c r="C28" i="147"/>
  <c r="E28" i="148"/>
  <c r="G28" i="149"/>
  <c r="H28" i="150" l="1"/>
  <c r="B6" i="165"/>
  <c r="B23" i="165" s="1"/>
  <c r="U27" i="166"/>
  <c r="I28" i="150"/>
  <c r="N36" i="151"/>
  <c r="J28" i="150"/>
  <c r="E17" i="156"/>
  <c r="E28" i="150"/>
  <c r="B28" i="150"/>
  <c r="G28" i="150"/>
  <c r="C28" i="150"/>
  <c r="F28" i="150"/>
  <c r="I28" i="114"/>
  <c r="H28" i="114"/>
  <c r="G28" i="114"/>
  <c r="F28" i="114"/>
  <c r="E28" i="114"/>
  <c r="D28" i="114"/>
  <c r="C28" i="114"/>
  <c r="B28" i="114"/>
  <c r="P28" i="113"/>
  <c r="O28" i="113"/>
  <c r="N28" i="113"/>
  <c r="M28" i="113"/>
  <c r="L28" i="113"/>
  <c r="K28" i="113"/>
  <c r="J28" i="113"/>
  <c r="I28" i="113"/>
  <c r="H28" i="113"/>
  <c r="G28" i="113"/>
  <c r="F28" i="113"/>
  <c r="E28" i="113"/>
  <c r="D28" i="113"/>
  <c r="C28" i="113"/>
  <c r="B28" i="113"/>
  <c r="D10" i="112"/>
  <c r="G34" i="110"/>
  <c r="F34" i="110"/>
  <c r="E34" i="110"/>
  <c r="D34" i="110"/>
  <c r="C34" i="110"/>
  <c r="B34" i="110"/>
  <c r="G25" i="110"/>
  <c r="F25" i="110"/>
  <c r="E25" i="110"/>
  <c r="D25" i="110"/>
  <c r="C25" i="110"/>
  <c r="B25" i="110"/>
  <c r="G16" i="110"/>
  <c r="F16" i="110"/>
  <c r="E16" i="110"/>
  <c r="D16" i="110"/>
  <c r="C16" i="110"/>
  <c r="B16" i="110"/>
  <c r="G13" i="110"/>
  <c r="F13" i="110"/>
  <c r="E13" i="110"/>
  <c r="D13" i="110"/>
  <c r="C13" i="110"/>
  <c r="B13" i="110"/>
  <c r="G10" i="110"/>
  <c r="G35" i="110" s="1"/>
  <c r="F10" i="110"/>
  <c r="E10" i="110"/>
  <c r="E35" i="110" s="1"/>
  <c r="D10" i="110"/>
  <c r="D35" i="110" s="1"/>
  <c r="C10" i="110"/>
  <c r="C35" i="110" s="1"/>
  <c r="B10" i="110"/>
  <c r="B35" i="110" s="1"/>
  <c r="L28" i="109"/>
  <c r="K28" i="109"/>
  <c r="M28" i="109" s="1"/>
  <c r="I28" i="109"/>
  <c r="H28" i="109"/>
  <c r="F28" i="109"/>
  <c r="E28" i="109"/>
  <c r="G28" i="109" s="1"/>
  <c r="C28" i="109"/>
  <c r="D28" i="109" s="1"/>
  <c r="B28" i="109"/>
  <c r="M27" i="109"/>
  <c r="J27" i="109"/>
  <c r="G27" i="109"/>
  <c r="D27" i="109"/>
  <c r="M26" i="109"/>
  <c r="J26" i="109"/>
  <c r="G26" i="109"/>
  <c r="D26" i="109"/>
  <c r="M25" i="109"/>
  <c r="J25" i="109"/>
  <c r="G25" i="109"/>
  <c r="D25" i="109"/>
  <c r="M24" i="109"/>
  <c r="J24" i="109"/>
  <c r="G24" i="109"/>
  <c r="D24" i="109"/>
  <c r="M23" i="109"/>
  <c r="J23" i="109"/>
  <c r="G23" i="109"/>
  <c r="D23" i="109"/>
  <c r="M22" i="109"/>
  <c r="J22" i="109"/>
  <c r="G22" i="109"/>
  <c r="D22" i="109"/>
  <c r="M21" i="109"/>
  <c r="J21" i="109"/>
  <c r="G21" i="109"/>
  <c r="D21" i="109"/>
  <c r="M20" i="109"/>
  <c r="J20" i="109"/>
  <c r="G20" i="109"/>
  <c r="D20" i="109"/>
  <c r="M19" i="109"/>
  <c r="J19" i="109"/>
  <c r="G19" i="109"/>
  <c r="D19" i="109"/>
  <c r="M18" i="109"/>
  <c r="J18" i="109"/>
  <c r="G18" i="109"/>
  <c r="D18" i="109"/>
  <c r="M17" i="109"/>
  <c r="J17" i="109"/>
  <c r="G17" i="109"/>
  <c r="D17" i="109"/>
  <c r="M16" i="109"/>
  <c r="J16" i="109"/>
  <c r="G16" i="109"/>
  <c r="D16" i="109"/>
  <c r="M15" i="109"/>
  <c r="J15" i="109"/>
  <c r="G15" i="109"/>
  <c r="D15" i="109"/>
  <c r="M14" i="109"/>
  <c r="J14" i="109"/>
  <c r="G14" i="109"/>
  <c r="D14" i="109"/>
  <c r="M13" i="109"/>
  <c r="J13" i="109"/>
  <c r="G13" i="109"/>
  <c r="D13" i="109"/>
  <c r="M12" i="109"/>
  <c r="J12" i="109"/>
  <c r="G12" i="109"/>
  <c r="D12" i="109"/>
  <c r="M11" i="109"/>
  <c r="J11" i="109"/>
  <c r="G11" i="109"/>
  <c r="D11" i="109"/>
  <c r="M10" i="109"/>
  <c r="J10" i="109"/>
  <c r="G10" i="109"/>
  <c r="D10" i="109"/>
  <c r="M9" i="109"/>
  <c r="J9" i="109"/>
  <c r="G9" i="109"/>
  <c r="D9" i="109"/>
  <c r="M8" i="109"/>
  <c r="J8" i="109"/>
  <c r="G8" i="109"/>
  <c r="D8" i="109"/>
  <c r="H12" i="108"/>
  <c r="G12" i="108"/>
  <c r="F12" i="108"/>
  <c r="E12" i="108"/>
  <c r="D12" i="108"/>
  <c r="C12" i="108"/>
  <c r="B12" i="108"/>
  <c r="N19" i="107"/>
  <c r="M19" i="107"/>
  <c r="L19" i="107"/>
  <c r="K19" i="107"/>
  <c r="J19" i="107"/>
  <c r="I19" i="107"/>
  <c r="H19" i="107"/>
  <c r="G19" i="107"/>
  <c r="F19" i="107"/>
  <c r="E19" i="107"/>
  <c r="D19" i="107"/>
  <c r="C19" i="107"/>
  <c r="B19" i="107"/>
  <c r="N28" i="106"/>
  <c r="M28" i="106"/>
  <c r="L28" i="106"/>
  <c r="K28" i="106"/>
  <c r="J28" i="106"/>
  <c r="I28" i="106"/>
  <c r="H28" i="106"/>
  <c r="G28" i="106"/>
  <c r="F28" i="106"/>
  <c r="E28" i="106"/>
  <c r="D28" i="106"/>
  <c r="C28" i="106"/>
  <c r="B28" i="106"/>
  <c r="H25" i="105"/>
  <c r="Q28" i="104"/>
  <c r="P28" i="104"/>
  <c r="O28" i="104"/>
  <c r="N28" i="104"/>
  <c r="L28" i="104"/>
  <c r="K28" i="104"/>
  <c r="I28" i="104"/>
  <c r="H28" i="104"/>
  <c r="G28" i="104"/>
  <c r="F28" i="104"/>
  <c r="E28" i="104"/>
  <c r="C28" i="104"/>
  <c r="D28" i="104" s="1"/>
  <c r="B28" i="104"/>
  <c r="M27" i="104"/>
  <c r="J27" i="104"/>
  <c r="M26" i="104"/>
  <c r="J26" i="104"/>
  <c r="M25" i="104"/>
  <c r="J25" i="104"/>
  <c r="D25" i="104"/>
  <c r="M24" i="104"/>
  <c r="J24" i="104"/>
  <c r="D24" i="104"/>
  <c r="M23" i="104"/>
  <c r="J23" i="104"/>
  <c r="D23" i="104"/>
  <c r="M22" i="104"/>
  <c r="J22" i="104"/>
  <c r="D22" i="104"/>
  <c r="M21" i="104"/>
  <c r="J21" i="104"/>
  <c r="M20" i="104"/>
  <c r="J20" i="104"/>
  <c r="D20" i="104"/>
  <c r="M19" i="104"/>
  <c r="J19" i="104"/>
  <c r="M18" i="104"/>
  <c r="J18" i="104"/>
  <c r="D18" i="104"/>
  <c r="M17" i="104"/>
  <c r="J17" i="104"/>
  <c r="D17" i="104"/>
  <c r="M16" i="104"/>
  <c r="J16" i="104"/>
  <c r="M15" i="104"/>
  <c r="J15" i="104"/>
  <c r="M14" i="104"/>
  <c r="J14" i="104"/>
  <c r="D14" i="104"/>
  <c r="M13" i="104"/>
  <c r="J13" i="104"/>
  <c r="M12" i="104"/>
  <c r="J12" i="104"/>
  <c r="D12" i="104"/>
  <c r="M11" i="104"/>
  <c r="J11" i="104"/>
  <c r="D11" i="104"/>
  <c r="M10" i="104"/>
  <c r="J10" i="104"/>
  <c r="D10" i="104"/>
  <c r="M9" i="104"/>
  <c r="J9" i="104"/>
  <c r="M8" i="104"/>
  <c r="J8" i="104"/>
  <c r="D8" i="104"/>
  <c r="G18" i="103"/>
  <c r="F18" i="103"/>
  <c r="E18" i="103"/>
  <c r="D18" i="103"/>
  <c r="C18" i="103"/>
  <c r="B18" i="103"/>
  <c r="H17" i="103"/>
  <c r="H16" i="103"/>
  <c r="H15" i="103"/>
  <c r="H14" i="103"/>
  <c r="H13" i="103"/>
  <c r="H12" i="103"/>
  <c r="H11" i="103"/>
  <c r="H10" i="103"/>
  <c r="H9" i="103"/>
  <c r="H8" i="103"/>
  <c r="H7" i="103"/>
  <c r="H6" i="103"/>
  <c r="K27" i="102"/>
  <c r="L27" i="102" s="1"/>
  <c r="I27" i="102"/>
  <c r="G27" i="102"/>
  <c r="H27" i="102" s="1"/>
  <c r="E27" i="102"/>
  <c r="F27" i="102" s="1"/>
  <c r="D27" i="102"/>
  <c r="C27" i="102"/>
  <c r="B27" i="102"/>
  <c r="L26" i="102"/>
  <c r="J26" i="102"/>
  <c r="H26" i="102"/>
  <c r="F26" i="102"/>
  <c r="D26" i="102"/>
  <c r="L25" i="102"/>
  <c r="J25" i="102"/>
  <c r="H25" i="102"/>
  <c r="F25" i="102"/>
  <c r="D25" i="102"/>
  <c r="L24" i="102"/>
  <c r="J24" i="102"/>
  <c r="H24" i="102"/>
  <c r="F24" i="102"/>
  <c r="D24" i="102"/>
  <c r="L23" i="102"/>
  <c r="J23" i="102"/>
  <c r="H23" i="102"/>
  <c r="F23" i="102"/>
  <c r="D23" i="102"/>
  <c r="L22" i="102"/>
  <c r="J22" i="102"/>
  <c r="H22" i="102"/>
  <c r="F22" i="102"/>
  <c r="D22" i="102"/>
  <c r="L21" i="102"/>
  <c r="J21" i="102"/>
  <c r="H21" i="102"/>
  <c r="F21" i="102"/>
  <c r="D21" i="102"/>
  <c r="L20" i="102"/>
  <c r="J20" i="102"/>
  <c r="H20" i="102"/>
  <c r="F20" i="102"/>
  <c r="D20" i="102"/>
  <c r="L19" i="102"/>
  <c r="J19" i="102"/>
  <c r="H19" i="102"/>
  <c r="F19" i="102"/>
  <c r="D19" i="102"/>
  <c r="L18" i="102"/>
  <c r="J18" i="102"/>
  <c r="H18" i="102"/>
  <c r="F18" i="102"/>
  <c r="D18" i="102"/>
  <c r="L17" i="102"/>
  <c r="J17" i="102"/>
  <c r="H17" i="102"/>
  <c r="F17" i="102"/>
  <c r="D17" i="102"/>
  <c r="L16" i="102"/>
  <c r="J16" i="102"/>
  <c r="H16" i="102"/>
  <c r="F16" i="102"/>
  <c r="D16" i="102"/>
  <c r="L15" i="102"/>
  <c r="J15" i="102"/>
  <c r="H15" i="102"/>
  <c r="F15" i="102"/>
  <c r="D15" i="102"/>
  <c r="L14" i="102"/>
  <c r="J14" i="102"/>
  <c r="H14" i="102"/>
  <c r="F14" i="102"/>
  <c r="D14" i="102"/>
  <c r="L13" i="102"/>
  <c r="J13" i="102"/>
  <c r="H13" i="102"/>
  <c r="F13" i="102"/>
  <c r="D13" i="102"/>
  <c r="L12" i="102"/>
  <c r="J12" i="102"/>
  <c r="H12" i="102"/>
  <c r="F12" i="102"/>
  <c r="D12" i="102"/>
  <c r="L11" i="102"/>
  <c r="J11" i="102"/>
  <c r="H11" i="102"/>
  <c r="F11" i="102"/>
  <c r="D11" i="102"/>
  <c r="L10" i="102"/>
  <c r="J10" i="102"/>
  <c r="H10" i="102"/>
  <c r="F10" i="102"/>
  <c r="D10" i="102"/>
  <c r="L9" i="102"/>
  <c r="J9" i="102"/>
  <c r="H9" i="102"/>
  <c r="F9" i="102"/>
  <c r="D9" i="102"/>
  <c r="L8" i="102"/>
  <c r="J8" i="102"/>
  <c r="H8" i="102"/>
  <c r="F8" i="102"/>
  <c r="D8" i="102"/>
  <c r="L7" i="102"/>
  <c r="J7" i="102"/>
  <c r="H7" i="102"/>
  <c r="F7" i="102"/>
  <c r="D7" i="102"/>
  <c r="K27" i="101"/>
  <c r="J27" i="101"/>
  <c r="I27" i="101"/>
  <c r="H27" i="101"/>
  <c r="G27" i="101"/>
  <c r="F27" i="101"/>
  <c r="E27" i="101"/>
  <c r="C27" i="101"/>
  <c r="B27" i="101"/>
  <c r="D26" i="101"/>
  <c r="D25" i="101"/>
  <c r="D24" i="101"/>
  <c r="D23" i="101"/>
  <c r="D22" i="101"/>
  <c r="D21" i="101"/>
  <c r="D20" i="101"/>
  <c r="D19" i="101"/>
  <c r="D18" i="101"/>
  <c r="D17" i="101"/>
  <c r="D16" i="101"/>
  <c r="D15" i="101"/>
  <c r="D14" i="101"/>
  <c r="D13" i="101"/>
  <c r="D12" i="101"/>
  <c r="D11" i="101"/>
  <c r="D10" i="101"/>
  <c r="D9" i="101"/>
  <c r="D8" i="101"/>
  <c r="D7" i="101"/>
  <c r="F25" i="100"/>
  <c r="E25" i="100"/>
  <c r="C25" i="100"/>
  <c r="B25" i="100"/>
  <c r="O28" i="99"/>
  <c r="N28" i="99"/>
  <c r="L28" i="99"/>
  <c r="K28" i="99"/>
  <c r="J28" i="99"/>
  <c r="I28" i="99"/>
  <c r="H28" i="99"/>
  <c r="G28" i="99"/>
  <c r="F28" i="99"/>
  <c r="E28" i="99"/>
  <c r="D28" i="99"/>
  <c r="C28" i="99"/>
  <c r="B28" i="99"/>
  <c r="P27" i="99"/>
  <c r="M27" i="99"/>
  <c r="P26" i="99"/>
  <c r="M26" i="99"/>
  <c r="P25" i="99"/>
  <c r="M25" i="99"/>
  <c r="P24" i="99"/>
  <c r="M24" i="99"/>
  <c r="P23" i="99"/>
  <c r="M23" i="99"/>
  <c r="P22" i="99"/>
  <c r="M22" i="99"/>
  <c r="P21" i="99"/>
  <c r="M21" i="99"/>
  <c r="P20" i="99"/>
  <c r="M20" i="99"/>
  <c r="P19" i="99"/>
  <c r="M19" i="99"/>
  <c r="P18" i="99"/>
  <c r="M18" i="99"/>
  <c r="P17" i="99"/>
  <c r="M17" i="99"/>
  <c r="P16" i="99"/>
  <c r="M16" i="99"/>
  <c r="P15" i="99"/>
  <c r="M15" i="99"/>
  <c r="P14" i="99"/>
  <c r="M14" i="99"/>
  <c r="P13" i="99"/>
  <c r="M13" i="99"/>
  <c r="P12" i="99"/>
  <c r="M12" i="99"/>
  <c r="P11" i="99"/>
  <c r="M11" i="99"/>
  <c r="P10" i="99"/>
  <c r="M10" i="99"/>
  <c r="P9" i="99"/>
  <c r="M9" i="99"/>
  <c r="P8" i="99"/>
  <c r="M8" i="99"/>
  <c r="O28" i="98"/>
  <c r="N28" i="98"/>
  <c r="L28" i="98"/>
  <c r="K28" i="98"/>
  <c r="J28" i="98"/>
  <c r="I28" i="98"/>
  <c r="H28" i="98"/>
  <c r="G28" i="98"/>
  <c r="F28" i="98"/>
  <c r="E28" i="98"/>
  <c r="D28" i="98"/>
  <c r="C28" i="98"/>
  <c r="B28" i="98"/>
  <c r="P27" i="98"/>
  <c r="M27" i="98"/>
  <c r="P26" i="98"/>
  <c r="M26" i="98"/>
  <c r="P25" i="98"/>
  <c r="M25" i="98"/>
  <c r="P24" i="98"/>
  <c r="M24" i="98"/>
  <c r="P23" i="98"/>
  <c r="M23" i="98"/>
  <c r="P22" i="98"/>
  <c r="M22" i="98"/>
  <c r="P21" i="98"/>
  <c r="M21" i="98"/>
  <c r="P20" i="98"/>
  <c r="M20" i="98"/>
  <c r="P19" i="98"/>
  <c r="M19" i="98"/>
  <c r="P18" i="98"/>
  <c r="M18" i="98"/>
  <c r="P17" i="98"/>
  <c r="M17" i="98"/>
  <c r="P16" i="98"/>
  <c r="M16" i="98"/>
  <c r="P15" i="98"/>
  <c r="M15" i="98"/>
  <c r="P14" i="98"/>
  <c r="M14" i="98"/>
  <c r="P13" i="98"/>
  <c r="M13" i="98"/>
  <c r="P12" i="98"/>
  <c r="M12" i="98"/>
  <c r="P11" i="98"/>
  <c r="M11" i="98"/>
  <c r="P10" i="98"/>
  <c r="M10" i="98"/>
  <c r="P9" i="98"/>
  <c r="M9" i="98"/>
  <c r="P8" i="98"/>
  <c r="M8" i="98"/>
  <c r="G37" i="96"/>
  <c r="D37" i="96"/>
  <c r="H37" i="96" s="1"/>
  <c r="G36" i="96"/>
  <c r="D36" i="96"/>
  <c r="H36" i="96" s="1"/>
  <c r="G35" i="96"/>
  <c r="D35" i="96"/>
  <c r="H34" i="96"/>
  <c r="G34" i="96"/>
  <c r="D34" i="96"/>
  <c r="G33" i="96"/>
  <c r="D33" i="96"/>
  <c r="H33" i="96" s="1"/>
  <c r="G32" i="96"/>
  <c r="D32" i="96"/>
  <c r="H32" i="96" s="1"/>
  <c r="G31" i="96"/>
  <c r="D31" i="96"/>
  <c r="G30" i="96"/>
  <c r="D30" i="96"/>
  <c r="H30" i="96" s="1"/>
  <c r="G29" i="96"/>
  <c r="D29" i="96"/>
  <c r="H29" i="96" s="1"/>
  <c r="G28" i="96"/>
  <c r="D28" i="96"/>
  <c r="H28" i="96" s="1"/>
  <c r="G27" i="96"/>
  <c r="D27" i="96"/>
  <c r="G26" i="96"/>
  <c r="D26" i="96"/>
  <c r="H26" i="96" s="1"/>
  <c r="G25" i="96"/>
  <c r="D25" i="96"/>
  <c r="H24" i="96"/>
  <c r="H23" i="96"/>
  <c r="H22" i="96"/>
  <c r="H21" i="96"/>
  <c r="H20" i="96"/>
  <c r="H19" i="96"/>
  <c r="H18" i="96"/>
  <c r="H17" i="96"/>
  <c r="H16" i="96"/>
  <c r="H15" i="96"/>
  <c r="H14" i="96"/>
  <c r="H13" i="96"/>
  <c r="H12" i="96"/>
  <c r="G11" i="96"/>
  <c r="D11" i="96"/>
  <c r="H11" i="96" s="1"/>
  <c r="G10" i="96"/>
  <c r="D10" i="96"/>
  <c r="H10" i="96" s="1"/>
  <c r="G9" i="96"/>
  <c r="D9" i="96"/>
  <c r="H9" i="96" s="1"/>
  <c r="G8" i="96"/>
  <c r="D8" i="96"/>
  <c r="H8" i="96" s="1"/>
  <c r="G7" i="96"/>
  <c r="D7" i="96"/>
  <c r="H7" i="96" s="1"/>
  <c r="H37" i="95"/>
  <c r="H36" i="95"/>
  <c r="H35" i="95"/>
  <c r="H34" i="95"/>
  <c r="H33" i="95"/>
  <c r="H32" i="95"/>
  <c r="H31" i="95"/>
  <c r="H30" i="95"/>
  <c r="H29" i="95"/>
  <c r="H28" i="95"/>
  <c r="H27" i="95"/>
  <c r="H26" i="95"/>
  <c r="H25" i="95"/>
  <c r="H24" i="95"/>
  <c r="H23" i="95"/>
  <c r="H22" i="95"/>
  <c r="H21" i="95"/>
  <c r="H20" i="95"/>
  <c r="H19" i="95"/>
  <c r="H18" i="95"/>
  <c r="H17" i="95"/>
  <c r="H16" i="95"/>
  <c r="H15" i="95"/>
  <c r="H14" i="95"/>
  <c r="H13" i="95"/>
  <c r="H12" i="95"/>
  <c r="H11" i="95"/>
  <c r="H10" i="95"/>
  <c r="H9" i="95"/>
  <c r="H8" i="95"/>
  <c r="H7" i="95"/>
  <c r="N36" i="94"/>
  <c r="N35" i="94"/>
  <c r="N34" i="94"/>
  <c r="N33" i="94"/>
  <c r="N32" i="94"/>
  <c r="N31" i="94"/>
  <c r="N30" i="94"/>
  <c r="N29" i="94"/>
  <c r="N28" i="94"/>
  <c r="N27" i="94"/>
  <c r="N26" i="94"/>
  <c r="N25" i="94"/>
  <c r="N24" i="94"/>
  <c r="N23" i="94"/>
  <c r="N22" i="94"/>
  <c r="N21" i="94"/>
  <c r="N20" i="94"/>
  <c r="N19" i="94"/>
  <c r="N18" i="94"/>
  <c r="N17" i="94"/>
  <c r="N16" i="94"/>
  <c r="N15" i="94"/>
  <c r="N14" i="94"/>
  <c r="N13" i="94"/>
  <c r="N12" i="94"/>
  <c r="N11" i="94"/>
  <c r="N10" i="94"/>
  <c r="N9" i="94"/>
  <c r="N8" i="94"/>
  <c r="N7" i="94"/>
  <c r="N6" i="94"/>
  <c r="AH26" i="93"/>
  <c r="AF26" i="93"/>
  <c r="AD26" i="93"/>
  <c r="AB26" i="93"/>
  <c r="Z26" i="93"/>
  <c r="X26" i="93"/>
  <c r="V26" i="93"/>
  <c r="T26" i="93"/>
  <c r="R26" i="93"/>
  <c r="P26" i="93"/>
  <c r="N26" i="93"/>
  <c r="L26" i="93"/>
  <c r="J26" i="93"/>
  <c r="H26" i="93"/>
  <c r="F26" i="93"/>
  <c r="D26" i="93"/>
  <c r="B26" i="93"/>
  <c r="AB26" i="92"/>
  <c r="Z26" i="92"/>
  <c r="X26" i="92"/>
  <c r="V26" i="92"/>
  <c r="T26" i="92"/>
  <c r="R26" i="92"/>
  <c r="P26" i="92"/>
  <c r="N26" i="92"/>
  <c r="L26" i="92"/>
  <c r="J26" i="92"/>
  <c r="H26" i="92"/>
  <c r="F26" i="92"/>
  <c r="D26" i="92"/>
  <c r="B26" i="92"/>
  <c r="M28" i="104" l="1"/>
  <c r="F35" i="110"/>
  <c r="J27" i="102"/>
  <c r="H31" i="96"/>
  <c r="P28" i="99"/>
  <c r="M28" i="99"/>
  <c r="J28" i="104"/>
  <c r="H27" i="96"/>
  <c r="H35" i="96"/>
  <c r="M28" i="98"/>
  <c r="J28" i="109"/>
  <c r="P28" i="98"/>
  <c r="H25" i="96"/>
  <c r="D27" i="101"/>
  <c r="H18" i="103"/>
  <c r="F105" i="86"/>
  <c r="F104" i="86"/>
  <c r="F102" i="86"/>
  <c r="F100" i="86"/>
  <c r="F98" i="86"/>
  <c r="F97" i="86"/>
  <c r="F96" i="86"/>
  <c r="F95" i="86"/>
  <c r="F93" i="86"/>
  <c r="F91" i="86"/>
  <c r="F89" i="86"/>
  <c r="F87" i="86"/>
  <c r="F86" i="86"/>
  <c r="F85" i="86"/>
  <c r="F84" i="86"/>
  <c r="F82" i="86"/>
  <c r="F81" i="86"/>
  <c r="F80" i="86"/>
  <c r="F79" i="86"/>
  <c r="F78" i="86"/>
  <c r="F76" i="86"/>
  <c r="F75" i="86"/>
  <c r="F74" i="86"/>
  <c r="F73" i="86"/>
  <c r="F71" i="86"/>
  <c r="F70" i="86"/>
  <c r="F68" i="86"/>
  <c r="F67" i="86"/>
  <c r="F66" i="86"/>
  <c r="F64" i="86"/>
  <c r="F63" i="86"/>
  <c r="F62" i="86"/>
  <c r="F60" i="86"/>
  <c r="F59" i="86"/>
  <c r="F58" i="86"/>
  <c r="F57" i="86"/>
  <c r="F55" i="86"/>
  <c r="F54" i="86"/>
  <c r="F53" i="86"/>
  <c r="F52" i="86"/>
  <c r="F51" i="86"/>
  <c r="F50" i="86"/>
  <c r="F49" i="86"/>
  <c r="F48" i="86"/>
  <c r="F47" i="86"/>
  <c r="F45" i="86"/>
  <c r="F44" i="86"/>
  <c r="F43" i="86"/>
  <c r="F42" i="86"/>
  <c r="F40" i="86"/>
  <c r="F39" i="86"/>
  <c r="F38" i="86"/>
  <c r="F36" i="86"/>
  <c r="F34" i="86"/>
  <c r="F33" i="86"/>
  <c r="F31" i="86"/>
  <c r="F30" i="86"/>
  <c r="F29" i="86"/>
  <c r="F28" i="86"/>
  <c r="F27" i="86"/>
  <c r="F25" i="86"/>
  <c r="F24" i="86"/>
  <c r="F23" i="86"/>
  <c r="F22" i="86"/>
  <c r="F20" i="86"/>
  <c r="F19" i="86"/>
  <c r="F18" i="86"/>
  <c r="F17" i="86"/>
  <c r="F16" i="86"/>
  <c r="F15" i="86"/>
  <c r="F14" i="86"/>
  <c r="F13" i="86"/>
  <c r="F12" i="86"/>
  <c r="F10" i="86"/>
  <c r="F9" i="86"/>
  <c r="F105" i="85"/>
  <c r="F104" i="85"/>
  <c r="F102" i="85"/>
  <c r="F100" i="85"/>
  <c r="F98" i="85"/>
  <c r="F97" i="85"/>
  <c r="F96" i="85"/>
  <c r="F95" i="85"/>
  <c r="F93" i="85"/>
  <c r="F91" i="85"/>
  <c r="F89" i="85"/>
  <c r="F87" i="85"/>
  <c r="F86" i="85"/>
  <c r="F85" i="85"/>
  <c r="F84" i="85"/>
  <c r="F82" i="85"/>
  <c r="F81" i="85"/>
  <c r="F80" i="85"/>
  <c r="F79" i="85"/>
  <c r="F78" i="85"/>
  <c r="F76" i="85"/>
  <c r="F75" i="85"/>
  <c r="F74" i="85"/>
  <c r="F73" i="85"/>
  <c r="F71" i="85"/>
  <c r="F70" i="85"/>
  <c r="F68" i="85"/>
  <c r="F67" i="85"/>
  <c r="F66" i="85"/>
  <c r="F64" i="85"/>
  <c r="F63" i="85"/>
  <c r="F62" i="85"/>
  <c r="F60" i="85"/>
  <c r="F59" i="85"/>
  <c r="F58" i="85"/>
  <c r="F57" i="85"/>
  <c r="F55" i="85"/>
  <c r="F54" i="85"/>
  <c r="F53" i="85"/>
  <c r="F52" i="85"/>
  <c r="F51" i="85"/>
  <c r="F50" i="85"/>
  <c r="F49" i="85"/>
  <c r="F48" i="85"/>
  <c r="F47" i="85"/>
  <c r="F45" i="85"/>
  <c r="F44" i="85"/>
  <c r="F43" i="85"/>
  <c r="F42" i="85"/>
  <c r="F40" i="85"/>
  <c r="F39" i="85"/>
  <c r="F38" i="85"/>
  <c r="F36" i="85"/>
  <c r="F34" i="85"/>
  <c r="F33" i="85"/>
  <c r="F31" i="85"/>
  <c r="F30" i="85"/>
  <c r="F29" i="85"/>
  <c r="F28" i="85"/>
  <c r="F27" i="85"/>
  <c r="F25" i="85"/>
  <c r="F24" i="85"/>
  <c r="F23" i="85"/>
  <c r="F22" i="85"/>
  <c r="F20" i="85"/>
  <c r="F19" i="85"/>
  <c r="F18" i="85"/>
  <c r="F16" i="85"/>
  <c r="F15" i="85"/>
  <c r="F14" i="85"/>
  <c r="F13" i="85"/>
  <c r="F12" i="85"/>
  <c r="F10" i="85"/>
  <c r="F9" i="85"/>
  <c r="F134" i="84"/>
  <c r="F133" i="84"/>
  <c r="F132" i="84"/>
  <c r="F131" i="84"/>
  <c r="F130" i="84"/>
  <c r="F129" i="84"/>
  <c r="F128" i="84"/>
  <c r="F127" i="84"/>
  <c r="F125" i="84"/>
  <c r="F124" i="84"/>
  <c r="F123" i="84"/>
  <c r="F122" i="84"/>
  <c r="F121" i="84"/>
  <c r="F119" i="84"/>
  <c r="F118" i="84"/>
  <c r="F117" i="84"/>
  <c r="F116" i="84"/>
  <c r="F115" i="84"/>
  <c r="F114" i="84"/>
  <c r="F113" i="84"/>
  <c r="F112" i="84"/>
  <c r="F111" i="84"/>
  <c r="F110" i="84"/>
  <c r="F109" i="84"/>
  <c r="F108" i="84"/>
  <c r="F107" i="84"/>
  <c r="F106" i="84"/>
  <c r="F105" i="84"/>
  <c r="F104" i="84"/>
  <c r="F103" i="84"/>
  <c r="F102" i="84"/>
  <c r="F101" i="84"/>
  <c r="F100" i="84"/>
  <c r="F99" i="84"/>
  <c r="F98" i="84"/>
  <c r="F97" i="84"/>
  <c r="F96" i="84"/>
  <c r="F95" i="84"/>
  <c r="F93" i="84"/>
  <c r="F92" i="84"/>
  <c r="F91" i="84"/>
  <c r="F90" i="84"/>
  <c r="F89" i="84"/>
  <c r="F88" i="84"/>
  <c r="F87" i="84"/>
  <c r="F86" i="84"/>
  <c r="F85" i="84"/>
  <c r="F84" i="84"/>
  <c r="F83" i="84"/>
  <c r="F82" i="84"/>
  <c r="F81" i="84"/>
  <c r="F80" i="84"/>
  <c r="F79" i="84"/>
  <c r="F78" i="84"/>
  <c r="F77" i="84"/>
  <c r="F76" i="84"/>
  <c r="F75" i="84"/>
  <c r="F73" i="84"/>
  <c r="F72" i="84"/>
  <c r="F71" i="84"/>
  <c r="F70" i="84"/>
  <c r="F69" i="84"/>
  <c r="F68" i="84"/>
  <c r="F67" i="84"/>
  <c r="F66" i="84"/>
  <c r="F65" i="84"/>
  <c r="F64" i="84"/>
  <c r="F63" i="84"/>
  <c r="F62" i="84"/>
  <c r="F61" i="84"/>
  <c r="F60" i="84"/>
  <c r="F59" i="84"/>
  <c r="F58" i="84"/>
  <c r="F57" i="84"/>
  <c r="F56" i="84"/>
  <c r="F55" i="84"/>
  <c r="F54" i="84"/>
  <c r="F53" i="84"/>
  <c r="F51" i="84"/>
  <c r="F50" i="84"/>
  <c r="F49" i="84"/>
  <c r="F48" i="84"/>
  <c r="F47" i="84"/>
  <c r="F46" i="84"/>
  <c r="F45" i="84"/>
  <c r="F44" i="84"/>
  <c r="F43" i="84"/>
  <c r="F42" i="84"/>
  <c r="F41" i="84"/>
  <c r="F40" i="84"/>
  <c r="F39" i="84"/>
  <c r="F38" i="84"/>
  <c r="F37" i="84"/>
  <c r="F36" i="84"/>
  <c r="F35" i="84"/>
  <c r="F33" i="84"/>
  <c r="F32" i="84"/>
  <c r="F31" i="84"/>
  <c r="F30" i="84"/>
  <c r="F29" i="84"/>
  <c r="F28" i="84"/>
  <c r="F27" i="84"/>
  <c r="F26" i="84"/>
  <c r="F25" i="84"/>
  <c r="F24" i="84"/>
  <c r="F23" i="84"/>
  <c r="F22" i="84"/>
  <c r="F21" i="84"/>
  <c r="F20" i="84"/>
  <c r="F19" i="84"/>
  <c r="F18" i="84"/>
  <c r="F17" i="84"/>
  <c r="F16" i="84"/>
  <c r="F15" i="84"/>
  <c r="F14" i="84"/>
  <c r="F13" i="84"/>
  <c r="F12" i="84"/>
  <c r="F11" i="84"/>
  <c r="F10" i="84"/>
  <c r="F9" i="84"/>
  <c r="F136" i="83"/>
  <c r="F135" i="83"/>
  <c r="F134" i="83"/>
  <c r="F133" i="83"/>
  <c r="F132" i="83"/>
  <c r="F131" i="83"/>
  <c r="F130" i="83"/>
  <c r="F129" i="83"/>
  <c r="F128" i="83"/>
  <c r="F126" i="83"/>
  <c r="F125" i="83"/>
  <c r="F124" i="83"/>
  <c r="F123" i="83"/>
  <c r="F122" i="83"/>
  <c r="F120" i="83"/>
  <c r="F119" i="83"/>
  <c r="F118" i="83"/>
  <c r="F117" i="83"/>
  <c r="F116" i="83"/>
  <c r="F115" i="83"/>
  <c r="F114" i="83"/>
  <c r="F113" i="83"/>
  <c r="F112" i="83"/>
  <c r="F111" i="83"/>
  <c r="F110" i="83"/>
  <c r="F109" i="83"/>
  <c r="F108" i="83"/>
  <c r="F107" i="83"/>
  <c r="F106" i="83"/>
  <c r="F105" i="83"/>
  <c r="F104" i="83"/>
  <c r="F103" i="83"/>
  <c r="F102" i="83"/>
  <c r="F101" i="83"/>
  <c r="F100" i="83"/>
  <c r="F99" i="83"/>
  <c r="F98" i="83"/>
  <c r="F97" i="83"/>
  <c r="F96" i="83"/>
  <c r="F94" i="83"/>
  <c r="F93" i="83"/>
  <c r="F92" i="83"/>
  <c r="F91" i="83"/>
  <c r="F90" i="83"/>
  <c r="F89" i="83"/>
  <c r="F88" i="83"/>
  <c r="F87" i="83"/>
  <c r="F86" i="83"/>
  <c r="F85" i="83"/>
  <c r="F84" i="83"/>
  <c r="F83" i="83"/>
  <c r="F82" i="83"/>
  <c r="F81" i="83"/>
  <c r="F80" i="83"/>
  <c r="F79" i="83"/>
  <c r="F78" i="83"/>
  <c r="F77" i="83"/>
  <c r="F76" i="83"/>
  <c r="F74" i="83"/>
  <c r="F73" i="83"/>
  <c r="F72" i="83"/>
  <c r="F71" i="83"/>
  <c r="F70" i="83"/>
  <c r="F69" i="83"/>
  <c r="F68" i="83"/>
  <c r="F67" i="83"/>
  <c r="F66" i="83"/>
  <c r="F65" i="83"/>
  <c r="F64" i="83"/>
  <c r="F63" i="83"/>
  <c r="F62" i="83"/>
  <c r="F61" i="83"/>
  <c r="F60" i="83"/>
  <c r="F59" i="83"/>
  <c r="F58" i="83"/>
  <c r="F57" i="83"/>
  <c r="F56" i="83"/>
  <c r="F55" i="83"/>
  <c r="F54" i="83"/>
  <c r="F52" i="83"/>
  <c r="F51" i="83"/>
  <c r="F50" i="83"/>
  <c r="F49" i="83"/>
  <c r="F48" i="83"/>
  <c r="F47" i="83"/>
  <c r="F46" i="83"/>
  <c r="F45" i="83"/>
  <c r="F44" i="83"/>
  <c r="F43" i="83"/>
  <c r="F42" i="83"/>
  <c r="F41" i="83"/>
  <c r="F40" i="83"/>
  <c r="F39" i="83"/>
  <c r="F38" i="83"/>
  <c r="F37" i="83"/>
  <c r="F36" i="83"/>
  <c r="F35" i="83"/>
  <c r="F33" i="83"/>
  <c r="F32" i="83"/>
  <c r="F31" i="83"/>
  <c r="F30" i="83"/>
  <c r="F29" i="83"/>
  <c r="F28" i="83"/>
  <c r="F27" i="83"/>
  <c r="F26" i="83"/>
  <c r="F25" i="83"/>
  <c r="F24" i="83"/>
  <c r="F23" i="83"/>
  <c r="F22" i="83"/>
  <c r="F21" i="83"/>
  <c r="F20" i="83"/>
  <c r="F19" i="83"/>
  <c r="F18" i="83"/>
  <c r="F17" i="83"/>
  <c r="F16" i="83"/>
  <c r="F15" i="83"/>
  <c r="F14" i="83"/>
  <c r="F13" i="83"/>
  <c r="F12" i="83"/>
  <c r="F11" i="83"/>
  <c r="F10" i="83"/>
  <c r="F9" i="83"/>
  <c r="C47" i="82"/>
  <c r="B47" i="82"/>
  <c r="B28" i="81"/>
  <c r="B24" i="81"/>
  <c r="B43" i="81" s="1"/>
  <c r="B18" i="81"/>
  <c r="B13" i="80"/>
  <c r="B9" i="80"/>
  <c r="B28" i="80" s="1"/>
  <c r="F20" i="79"/>
  <c r="F22" i="78"/>
  <c r="M31" i="77"/>
  <c r="L31" i="77"/>
  <c r="M30" i="77"/>
  <c r="L30" i="77"/>
  <c r="K30" i="77"/>
  <c r="H30" i="77"/>
  <c r="E30" i="77"/>
  <c r="N30" i="77" s="1"/>
  <c r="M29" i="77"/>
  <c r="L29" i="77"/>
  <c r="K29" i="77"/>
  <c r="H29" i="77"/>
  <c r="E29" i="77"/>
  <c r="M28" i="77"/>
  <c r="L28" i="77"/>
  <c r="M27" i="77"/>
  <c r="L27" i="77"/>
  <c r="K27" i="77"/>
  <c r="H27" i="77"/>
  <c r="E27" i="77"/>
  <c r="M26" i="77"/>
  <c r="L26" i="77"/>
  <c r="K26" i="77"/>
  <c r="K28" i="77" s="1"/>
  <c r="H26" i="77"/>
  <c r="H28" i="77" s="1"/>
  <c r="E26" i="77"/>
  <c r="M25" i="77"/>
  <c r="L25" i="77"/>
  <c r="K25" i="77"/>
  <c r="M24" i="77"/>
  <c r="L24" i="77"/>
  <c r="K24" i="77"/>
  <c r="H24" i="77"/>
  <c r="E24" i="77"/>
  <c r="M23" i="77"/>
  <c r="L23" i="77"/>
  <c r="K23" i="77"/>
  <c r="H23" i="77"/>
  <c r="E23" i="77"/>
  <c r="M22" i="77"/>
  <c r="L22" i="77"/>
  <c r="M21" i="77"/>
  <c r="L21" i="77"/>
  <c r="K21" i="77"/>
  <c r="H21" i="77"/>
  <c r="E21" i="77"/>
  <c r="M20" i="77"/>
  <c r="L20" i="77"/>
  <c r="K20" i="77"/>
  <c r="H20" i="77"/>
  <c r="H22" i="77" s="1"/>
  <c r="E20" i="77"/>
  <c r="M19" i="77"/>
  <c r="L19" i="77"/>
  <c r="M18" i="77"/>
  <c r="L18" i="77"/>
  <c r="K18" i="77"/>
  <c r="H18" i="77"/>
  <c r="H19" i="77" s="1"/>
  <c r="E18" i="77"/>
  <c r="N18" i="77" s="1"/>
  <c r="M17" i="77"/>
  <c r="L17" i="77"/>
  <c r="K17" i="77"/>
  <c r="K19" i="77" s="1"/>
  <c r="H17" i="77"/>
  <c r="E17" i="77"/>
  <c r="M16" i="77"/>
  <c r="L16" i="77"/>
  <c r="H16" i="77"/>
  <c r="M15" i="77"/>
  <c r="L15" i="77"/>
  <c r="K15" i="77"/>
  <c r="H15" i="77"/>
  <c r="E15" i="77"/>
  <c r="M14" i="77"/>
  <c r="L14" i="77"/>
  <c r="K14" i="77"/>
  <c r="H14" i="77"/>
  <c r="E14" i="77"/>
  <c r="M13" i="77"/>
  <c r="L13" i="77"/>
  <c r="M12" i="77"/>
  <c r="L12" i="77"/>
  <c r="K12" i="77"/>
  <c r="H12" i="77"/>
  <c r="E12" i="77"/>
  <c r="M11" i="77"/>
  <c r="L11" i="77"/>
  <c r="K11" i="77"/>
  <c r="K13" i="77" s="1"/>
  <c r="H11" i="77"/>
  <c r="E11" i="77"/>
  <c r="M10" i="77"/>
  <c r="L10" i="77"/>
  <c r="M9" i="77"/>
  <c r="L9" i="77"/>
  <c r="K9" i="77"/>
  <c r="H9" i="77"/>
  <c r="E9" i="77"/>
  <c r="M8" i="77"/>
  <c r="L8" i="77"/>
  <c r="K8" i="77"/>
  <c r="H8" i="77"/>
  <c r="H10" i="77" s="1"/>
  <c r="E8" i="77"/>
  <c r="G175" i="76"/>
  <c r="C175" i="76"/>
  <c r="G174" i="76"/>
  <c r="C174" i="76"/>
  <c r="G172" i="76"/>
  <c r="C172" i="76"/>
  <c r="G171" i="76"/>
  <c r="C171" i="76"/>
  <c r="G166" i="76"/>
  <c r="C166" i="76"/>
  <c r="G165" i="76"/>
  <c r="C165" i="76"/>
  <c r="G163" i="76"/>
  <c r="C163" i="76"/>
  <c r="G162" i="76"/>
  <c r="C162" i="76"/>
  <c r="G157" i="76"/>
  <c r="C157" i="76"/>
  <c r="G156" i="76"/>
  <c r="C156" i="76"/>
  <c r="G154" i="76"/>
  <c r="C154" i="76"/>
  <c r="G153" i="76"/>
  <c r="C153" i="76"/>
  <c r="M147" i="76"/>
  <c r="L147" i="76"/>
  <c r="J147" i="76"/>
  <c r="I147" i="76"/>
  <c r="G147" i="76"/>
  <c r="F147" i="76"/>
  <c r="D147" i="76"/>
  <c r="C147" i="76"/>
  <c r="N146" i="76"/>
  <c r="K146" i="76"/>
  <c r="H146" i="76"/>
  <c r="E146" i="76"/>
  <c r="N145" i="76"/>
  <c r="N147" i="76" s="1"/>
  <c r="K145" i="76"/>
  <c r="K147" i="76" s="1"/>
  <c r="H145" i="76"/>
  <c r="E145" i="76"/>
  <c r="M144" i="76"/>
  <c r="L144" i="76"/>
  <c r="K144" i="76"/>
  <c r="J144" i="76"/>
  <c r="I144" i="76"/>
  <c r="G144" i="76"/>
  <c r="F144" i="76"/>
  <c r="D144" i="76"/>
  <c r="C144" i="76"/>
  <c r="N143" i="76"/>
  <c r="K143" i="76"/>
  <c r="H143" i="76"/>
  <c r="E143" i="76"/>
  <c r="N142" i="76"/>
  <c r="N144" i="76" s="1"/>
  <c r="K142" i="76"/>
  <c r="H142" i="76"/>
  <c r="E142" i="76"/>
  <c r="E144" i="76" s="1"/>
  <c r="M140" i="76"/>
  <c r="L140" i="76"/>
  <c r="J140" i="76"/>
  <c r="I140" i="76"/>
  <c r="G140" i="76"/>
  <c r="F140" i="76"/>
  <c r="D140" i="76"/>
  <c r="C140" i="76"/>
  <c r="M139" i="76"/>
  <c r="M141" i="76" s="1"/>
  <c r="L139" i="76"/>
  <c r="L141" i="76" s="1"/>
  <c r="J139" i="76"/>
  <c r="J141" i="76" s="1"/>
  <c r="I139" i="76"/>
  <c r="I141" i="76" s="1"/>
  <c r="G139" i="76"/>
  <c r="F139" i="76"/>
  <c r="F141" i="76" s="1"/>
  <c r="D139" i="76"/>
  <c r="D141" i="76" s="1"/>
  <c r="C139" i="76"/>
  <c r="C141" i="76" s="1"/>
  <c r="M138" i="76"/>
  <c r="L138" i="76"/>
  <c r="K138" i="76"/>
  <c r="J138" i="76"/>
  <c r="I138" i="76"/>
  <c r="G138" i="76"/>
  <c r="F138" i="76"/>
  <c r="D138" i="76"/>
  <c r="C138" i="76"/>
  <c r="N137" i="76"/>
  <c r="K137" i="76"/>
  <c r="H137" i="76"/>
  <c r="E137" i="76"/>
  <c r="N136" i="76"/>
  <c r="N138" i="76" s="1"/>
  <c r="K136" i="76"/>
  <c r="H136" i="76"/>
  <c r="E136" i="76"/>
  <c r="E138" i="76" s="1"/>
  <c r="M135" i="76"/>
  <c r="L135" i="76"/>
  <c r="J135" i="76"/>
  <c r="I135" i="76"/>
  <c r="H135" i="76"/>
  <c r="G135" i="76"/>
  <c r="F135" i="76"/>
  <c r="D135" i="76"/>
  <c r="C135" i="76"/>
  <c r="N134" i="76"/>
  <c r="N140" i="76" s="1"/>
  <c r="K134" i="76"/>
  <c r="K140" i="76" s="1"/>
  <c r="H134" i="76"/>
  <c r="H140" i="76" s="1"/>
  <c r="E134" i="76"/>
  <c r="E140" i="76" s="1"/>
  <c r="N133" i="76"/>
  <c r="N139" i="76" s="1"/>
  <c r="K133" i="76"/>
  <c r="K135" i="76" s="1"/>
  <c r="H133" i="76"/>
  <c r="E133" i="76"/>
  <c r="E139" i="76" s="1"/>
  <c r="M131" i="76"/>
  <c r="L131" i="76"/>
  <c r="L132" i="76" s="1"/>
  <c r="J131" i="76"/>
  <c r="I131" i="76"/>
  <c r="G131" i="76"/>
  <c r="F131" i="76"/>
  <c r="D131" i="76"/>
  <c r="C131" i="76"/>
  <c r="M130" i="76"/>
  <c r="L130" i="76"/>
  <c r="J130" i="76"/>
  <c r="I130" i="76"/>
  <c r="I132" i="76" s="1"/>
  <c r="G130" i="76"/>
  <c r="G132" i="76" s="1"/>
  <c r="F130" i="76"/>
  <c r="D130" i="76"/>
  <c r="D132" i="76" s="1"/>
  <c r="C130" i="76"/>
  <c r="C132" i="76" s="1"/>
  <c r="M129" i="76"/>
  <c r="L129" i="76"/>
  <c r="J129" i="76"/>
  <c r="I129" i="76"/>
  <c r="G129" i="76"/>
  <c r="F129" i="76"/>
  <c r="D129" i="76"/>
  <c r="C129" i="76"/>
  <c r="N128" i="76"/>
  <c r="K128" i="76"/>
  <c r="K129" i="76" s="1"/>
  <c r="H128" i="76"/>
  <c r="E128" i="76"/>
  <c r="N127" i="76"/>
  <c r="N129" i="76" s="1"/>
  <c r="K127" i="76"/>
  <c r="H127" i="76"/>
  <c r="E127" i="76"/>
  <c r="M126" i="76"/>
  <c r="L126" i="76"/>
  <c r="J126" i="76"/>
  <c r="I126" i="76"/>
  <c r="G126" i="76"/>
  <c r="F126" i="76"/>
  <c r="D126" i="76"/>
  <c r="C126" i="76"/>
  <c r="N125" i="76"/>
  <c r="K125" i="76"/>
  <c r="K131" i="76" s="1"/>
  <c r="H125" i="76"/>
  <c r="H131" i="76" s="1"/>
  <c r="E125" i="76"/>
  <c r="N124" i="76"/>
  <c r="K124" i="76"/>
  <c r="H124" i="76"/>
  <c r="E124" i="76"/>
  <c r="E130" i="76" s="1"/>
  <c r="M118" i="76"/>
  <c r="L118" i="76"/>
  <c r="J118" i="76"/>
  <c r="I118" i="76"/>
  <c r="G118" i="76"/>
  <c r="F118" i="76"/>
  <c r="D118" i="76"/>
  <c r="C118" i="76"/>
  <c r="N117" i="76"/>
  <c r="K117" i="76"/>
  <c r="H117" i="76"/>
  <c r="H118" i="76" s="1"/>
  <c r="E117" i="76"/>
  <c r="N116" i="76"/>
  <c r="K116" i="76"/>
  <c r="K118" i="76" s="1"/>
  <c r="H116" i="76"/>
  <c r="E116" i="76"/>
  <c r="E118" i="76" s="1"/>
  <c r="M115" i="76"/>
  <c r="L115" i="76"/>
  <c r="J115" i="76"/>
  <c r="I115" i="76"/>
  <c r="G115" i="76"/>
  <c r="F115" i="76"/>
  <c r="D115" i="76"/>
  <c r="C115" i="76"/>
  <c r="N114" i="76"/>
  <c r="K114" i="76"/>
  <c r="H114" i="76"/>
  <c r="E114" i="76"/>
  <c r="N113" i="76"/>
  <c r="N115" i="76" s="1"/>
  <c r="K113" i="76"/>
  <c r="K115" i="76" s="1"/>
  <c r="H113" i="76"/>
  <c r="E113" i="76"/>
  <c r="M111" i="76"/>
  <c r="L111" i="76"/>
  <c r="K111" i="76"/>
  <c r="J111" i="76"/>
  <c r="I111" i="76"/>
  <c r="G111" i="76"/>
  <c r="F111" i="76"/>
  <c r="D111" i="76"/>
  <c r="C111" i="76"/>
  <c r="M110" i="76"/>
  <c r="M112" i="76" s="1"/>
  <c r="L110" i="76"/>
  <c r="J110" i="76"/>
  <c r="I110" i="76"/>
  <c r="G110" i="76"/>
  <c r="F110" i="76"/>
  <c r="D110" i="76"/>
  <c r="C110" i="76"/>
  <c r="M109" i="76"/>
  <c r="L109" i="76"/>
  <c r="J109" i="76"/>
  <c r="I109" i="76"/>
  <c r="G109" i="76"/>
  <c r="F109" i="76"/>
  <c r="D109" i="76"/>
  <c r="C109" i="76"/>
  <c r="N108" i="76"/>
  <c r="K108" i="76"/>
  <c r="K109" i="76" s="1"/>
  <c r="H108" i="76"/>
  <c r="E108" i="76"/>
  <c r="N107" i="76"/>
  <c r="K107" i="76"/>
  <c r="H107" i="76"/>
  <c r="E107" i="76"/>
  <c r="E109" i="76" s="1"/>
  <c r="M106" i="76"/>
  <c r="L106" i="76"/>
  <c r="K106" i="76"/>
  <c r="J106" i="76"/>
  <c r="I106" i="76"/>
  <c r="G106" i="76"/>
  <c r="F106" i="76"/>
  <c r="D106" i="76"/>
  <c r="C106" i="76"/>
  <c r="N105" i="76"/>
  <c r="K105" i="76"/>
  <c r="H105" i="76"/>
  <c r="E105" i="76"/>
  <c r="N104" i="76"/>
  <c r="K104" i="76"/>
  <c r="K110" i="76" s="1"/>
  <c r="K112" i="76" s="1"/>
  <c r="H104" i="76"/>
  <c r="E104" i="76"/>
  <c r="M102" i="76"/>
  <c r="L102" i="76"/>
  <c r="J102" i="76"/>
  <c r="I102" i="76"/>
  <c r="G102" i="76"/>
  <c r="F102" i="76"/>
  <c r="D102" i="76"/>
  <c r="C102" i="76"/>
  <c r="M101" i="76"/>
  <c r="M103" i="76" s="1"/>
  <c r="L101" i="76"/>
  <c r="L103" i="76" s="1"/>
  <c r="J101" i="76"/>
  <c r="I101" i="76"/>
  <c r="I103" i="76" s="1"/>
  <c r="G101" i="76"/>
  <c r="G103" i="76" s="1"/>
  <c r="F101" i="76"/>
  <c r="D101" i="76"/>
  <c r="C101" i="76"/>
  <c r="C103" i="76" s="1"/>
  <c r="M100" i="76"/>
  <c r="L100" i="76"/>
  <c r="K100" i="76"/>
  <c r="J100" i="76"/>
  <c r="I100" i="76"/>
  <c r="G100" i="76"/>
  <c r="F100" i="76"/>
  <c r="D100" i="76"/>
  <c r="C100" i="76"/>
  <c r="N99" i="76"/>
  <c r="K99" i="76"/>
  <c r="H99" i="76"/>
  <c r="H100" i="76" s="1"/>
  <c r="E99" i="76"/>
  <c r="N98" i="76"/>
  <c r="N100" i="76" s="1"/>
  <c r="K98" i="76"/>
  <c r="H98" i="76"/>
  <c r="E98" i="76"/>
  <c r="E100" i="76" s="1"/>
  <c r="M97" i="76"/>
  <c r="L97" i="76"/>
  <c r="K97" i="76"/>
  <c r="J97" i="76"/>
  <c r="I97" i="76"/>
  <c r="G97" i="76"/>
  <c r="F97" i="76"/>
  <c r="D97" i="76"/>
  <c r="C97" i="76"/>
  <c r="N96" i="76"/>
  <c r="N102" i="76" s="1"/>
  <c r="K96" i="76"/>
  <c r="K102" i="76" s="1"/>
  <c r="H96" i="76"/>
  <c r="H102" i="76" s="1"/>
  <c r="E96" i="76"/>
  <c r="E102" i="76" s="1"/>
  <c r="N95" i="76"/>
  <c r="N101" i="76" s="1"/>
  <c r="N103" i="76" s="1"/>
  <c r="K95" i="76"/>
  <c r="K101" i="76" s="1"/>
  <c r="K103" i="76" s="1"/>
  <c r="H95" i="76"/>
  <c r="E95" i="76"/>
  <c r="E101" i="76" s="1"/>
  <c r="M89" i="76"/>
  <c r="L89" i="76"/>
  <c r="K89" i="76"/>
  <c r="J89" i="76"/>
  <c r="I89" i="76"/>
  <c r="H89" i="76"/>
  <c r="G89" i="76"/>
  <c r="F89" i="76"/>
  <c r="D89" i="76"/>
  <c r="C89" i="76"/>
  <c r="N88" i="76"/>
  <c r="K88" i="76"/>
  <c r="H88" i="76"/>
  <c r="E88" i="76"/>
  <c r="N87" i="76"/>
  <c r="N89" i="76" s="1"/>
  <c r="K87" i="76"/>
  <c r="H87" i="76"/>
  <c r="E87" i="76"/>
  <c r="E89" i="76" s="1"/>
  <c r="M86" i="76"/>
  <c r="L86" i="76"/>
  <c r="K86" i="76"/>
  <c r="J86" i="76"/>
  <c r="I86" i="76"/>
  <c r="G86" i="76"/>
  <c r="F86" i="76"/>
  <c r="D86" i="76"/>
  <c r="C86" i="76"/>
  <c r="N85" i="76"/>
  <c r="K85" i="76"/>
  <c r="H85" i="76"/>
  <c r="E85" i="76"/>
  <c r="N84" i="76"/>
  <c r="N86" i="76" s="1"/>
  <c r="K84" i="76"/>
  <c r="H84" i="76"/>
  <c r="E84" i="76"/>
  <c r="M82" i="76"/>
  <c r="L82" i="76"/>
  <c r="J82" i="76"/>
  <c r="I82" i="76"/>
  <c r="G82" i="76"/>
  <c r="F82" i="76"/>
  <c r="D82" i="76"/>
  <c r="C82" i="76"/>
  <c r="M81" i="76"/>
  <c r="L81" i="76"/>
  <c r="J81" i="76"/>
  <c r="I81" i="76"/>
  <c r="I83" i="76" s="1"/>
  <c r="G81" i="76"/>
  <c r="F81" i="76"/>
  <c r="F83" i="76" s="1"/>
  <c r="D81" i="76"/>
  <c r="C81" i="76"/>
  <c r="C83" i="76" s="1"/>
  <c r="M80" i="76"/>
  <c r="L80" i="76"/>
  <c r="K80" i="76"/>
  <c r="J80" i="76"/>
  <c r="I80" i="76"/>
  <c r="G80" i="76"/>
  <c r="F80" i="76"/>
  <c r="D80" i="76"/>
  <c r="C80" i="76"/>
  <c r="N79" i="76"/>
  <c r="K79" i="76"/>
  <c r="K82" i="76" s="1"/>
  <c r="H79" i="76"/>
  <c r="E79" i="76"/>
  <c r="N78" i="76"/>
  <c r="K78" i="76"/>
  <c r="H78" i="76"/>
  <c r="E78" i="76"/>
  <c r="M77" i="76"/>
  <c r="L77" i="76"/>
  <c r="J77" i="76"/>
  <c r="I77" i="76"/>
  <c r="G77" i="76"/>
  <c r="F77" i="76"/>
  <c r="D77" i="76"/>
  <c r="C77" i="76"/>
  <c r="N76" i="76"/>
  <c r="K76" i="76"/>
  <c r="H76" i="76"/>
  <c r="E76" i="76"/>
  <c r="E82" i="76" s="1"/>
  <c r="N75" i="76"/>
  <c r="N81" i="76" s="1"/>
  <c r="K75" i="76"/>
  <c r="K81" i="76" s="1"/>
  <c r="H75" i="76"/>
  <c r="E75" i="76"/>
  <c r="C74" i="76"/>
  <c r="M73" i="76"/>
  <c r="L73" i="76"/>
  <c r="J73" i="76"/>
  <c r="I73" i="76"/>
  <c r="G73" i="76"/>
  <c r="F73" i="76"/>
  <c r="D73" i="76"/>
  <c r="C73" i="76"/>
  <c r="M72" i="76"/>
  <c r="M74" i="76" s="1"/>
  <c r="L72" i="76"/>
  <c r="L74" i="76" s="1"/>
  <c r="J72" i="76"/>
  <c r="I72" i="76"/>
  <c r="G72" i="76"/>
  <c r="F72" i="76"/>
  <c r="D72" i="76"/>
  <c r="C72" i="76"/>
  <c r="M71" i="76"/>
  <c r="L71" i="76"/>
  <c r="J71" i="76"/>
  <c r="I71" i="76"/>
  <c r="G71" i="76"/>
  <c r="F71" i="76"/>
  <c r="D71" i="76"/>
  <c r="C71" i="76"/>
  <c r="N70" i="76"/>
  <c r="K70" i="76"/>
  <c r="H70" i="76"/>
  <c r="H71" i="76" s="1"/>
  <c r="E70" i="76"/>
  <c r="N69" i="76"/>
  <c r="N71" i="76" s="1"/>
  <c r="K69" i="76"/>
  <c r="H69" i="76"/>
  <c r="E69" i="76"/>
  <c r="M68" i="76"/>
  <c r="L68" i="76"/>
  <c r="K68" i="76"/>
  <c r="J68" i="76"/>
  <c r="I68" i="76"/>
  <c r="G68" i="76"/>
  <c r="F68" i="76"/>
  <c r="D68" i="76"/>
  <c r="C68" i="76"/>
  <c r="N67" i="76"/>
  <c r="K67" i="76"/>
  <c r="H67" i="76"/>
  <c r="E67" i="76"/>
  <c r="N66" i="76"/>
  <c r="K66" i="76"/>
  <c r="H66" i="76"/>
  <c r="E66" i="76"/>
  <c r="M60" i="76"/>
  <c r="L60" i="76"/>
  <c r="J60" i="76"/>
  <c r="I60" i="76"/>
  <c r="G60" i="76"/>
  <c r="F60" i="76"/>
  <c r="D60" i="76"/>
  <c r="C60" i="76"/>
  <c r="N59" i="76"/>
  <c r="K59" i="76"/>
  <c r="H59" i="76"/>
  <c r="E59" i="76"/>
  <c r="N58" i="76"/>
  <c r="K58" i="76"/>
  <c r="K60" i="76" s="1"/>
  <c r="H58" i="76"/>
  <c r="H60" i="76" s="1"/>
  <c r="E58" i="76"/>
  <c r="E60" i="76" s="1"/>
  <c r="M57" i="76"/>
  <c r="L57" i="76"/>
  <c r="K57" i="76"/>
  <c r="J57" i="76"/>
  <c r="I57" i="76"/>
  <c r="G57" i="76"/>
  <c r="F57" i="76"/>
  <c r="D57" i="76"/>
  <c r="C57" i="76"/>
  <c r="N56" i="76"/>
  <c r="K56" i="76"/>
  <c r="H56" i="76"/>
  <c r="E56" i="76"/>
  <c r="N55" i="76"/>
  <c r="K55" i="76"/>
  <c r="H55" i="76"/>
  <c r="H57" i="76" s="1"/>
  <c r="E55" i="76"/>
  <c r="M53" i="76"/>
  <c r="L53" i="76"/>
  <c r="J53" i="76"/>
  <c r="I53" i="76"/>
  <c r="G53" i="76"/>
  <c r="F53" i="76"/>
  <c r="D53" i="76"/>
  <c r="C53" i="76"/>
  <c r="M52" i="76"/>
  <c r="L52" i="76"/>
  <c r="L54" i="76" s="1"/>
  <c r="J52" i="76"/>
  <c r="J54" i="76" s="1"/>
  <c r="I52" i="76"/>
  <c r="I54" i="76" s="1"/>
  <c r="H52" i="76"/>
  <c r="G52" i="76"/>
  <c r="G54" i="76" s="1"/>
  <c r="F52" i="76"/>
  <c r="F54" i="76" s="1"/>
  <c r="D52" i="76"/>
  <c r="D54" i="76" s="1"/>
  <c r="C52" i="76"/>
  <c r="M51" i="76"/>
  <c r="L51" i="76"/>
  <c r="J51" i="76"/>
  <c r="I51" i="76"/>
  <c r="G51" i="76"/>
  <c r="F51" i="76"/>
  <c r="D51" i="76"/>
  <c r="C51" i="76"/>
  <c r="N50" i="76"/>
  <c r="K50" i="76"/>
  <c r="H50" i="76"/>
  <c r="E50" i="76"/>
  <c r="N49" i="76"/>
  <c r="K49" i="76"/>
  <c r="K51" i="76" s="1"/>
  <c r="H49" i="76"/>
  <c r="E49" i="76"/>
  <c r="M48" i="76"/>
  <c r="L48" i="76"/>
  <c r="J48" i="76"/>
  <c r="I48" i="76"/>
  <c r="G48" i="76"/>
  <c r="F48" i="76"/>
  <c r="D48" i="76"/>
  <c r="C48" i="76"/>
  <c r="C164" i="76" s="1"/>
  <c r="N47" i="76"/>
  <c r="N53" i="76" s="1"/>
  <c r="K47" i="76"/>
  <c r="K53" i="76" s="1"/>
  <c r="H47" i="76"/>
  <c r="H53" i="76" s="1"/>
  <c r="E47" i="76"/>
  <c r="E53" i="76" s="1"/>
  <c r="N46" i="76"/>
  <c r="N52" i="76" s="1"/>
  <c r="K46" i="76"/>
  <c r="H46" i="76"/>
  <c r="E46" i="76"/>
  <c r="E52" i="76" s="1"/>
  <c r="D45" i="76"/>
  <c r="M44" i="76"/>
  <c r="L44" i="76"/>
  <c r="J44" i="76"/>
  <c r="I44" i="76"/>
  <c r="G44" i="76"/>
  <c r="F44" i="76"/>
  <c r="D44" i="76"/>
  <c r="C44" i="76"/>
  <c r="M43" i="76"/>
  <c r="M45" i="76" s="1"/>
  <c r="L43" i="76"/>
  <c r="L45" i="76" s="1"/>
  <c r="J43" i="76"/>
  <c r="J45" i="76" s="1"/>
  <c r="I43" i="76"/>
  <c r="I45" i="76" s="1"/>
  <c r="G43" i="76"/>
  <c r="F43" i="76"/>
  <c r="F45" i="76" s="1"/>
  <c r="D43" i="76"/>
  <c r="C43" i="76"/>
  <c r="C45" i="76" s="1"/>
  <c r="M42" i="76"/>
  <c r="L42" i="76"/>
  <c r="K42" i="76"/>
  <c r="J42" i="76"/>
  <c r="I42" i="76"/>
  <c r="H42" i="76"/>
  <c r="G42" i="76"/>
  <c r="F42" i="76"/>
  <c r="D42" i="76"/>
  <c r="C42" i="76"/>
  <c r="N41" i="76"/>
  <c r="K41" i="76"/>
  <c r="H41" i="76"/>
  <c r="E41" i="76"/>
  <c r="N40" i="76"/>
  <c r="K40" i="76"/>
  <c r="H40" i="76"/>
  <c r="E40" i="76"/>
  <c r="M39" i="76"/>
  <c r="L39" i="76"/>
  <c r="J39" i="76"/>
  <c r="I39" i="76"/>
  <c r="G39" i="76"/>
  <c r="F39" i="76"/>
  <c r="D39" i="76"/>
  <c r="C39" i="76"/>
  <c r="N38" i="76"/>
  <c r="N44" i="76" s="1"/>
  <c r="K38" i="76"/>
  <c r="K44" i="76" s="1"/>
  <c r="H38" i="76"/>
  <c r="H44" i="76" s="1"/>
  <c r="E38" i="76"/>
  <c r="N37" i="76"/>
  <c r="N43" i="76" s="1"/>
  <c r="K37" i="76"/>
  <c r="K39" i="76" s="1"/>
  <c r="H37" i="76"/>
  <c r="E37" i="76"/>
  <c r="M31" i="76"/>
  <c r="L31" i="76"/>
  <c r="K31" i="76"/>
  <c r="J31" i="76"/>
  <c r="I31" i="76"/>
  <c r="G31" i="76"/>
  <c r="F31" i="76"/>
  <c r="D31" i="76"/>
  <c r="C31" i="76"/>
  <c r="N30" i="76"/>
  <c r="K30" i="76"/>
  <c r="H30" i="76"/>
  <c r="E30" i="76"/>
  <c r="N29" i="76"/>
  <c r="K29" i="76"/>
  <c r="H29" i="76"/>
  <c r="H31" i="76" s="1"/>
  <c r="E29" i="76"/>
  <c r="M28" i="76"/>
  <c r="L28" i="76"/>
  <c r="J28" i="76"/>
  <c r="I28" i="76"/>
  <c r="G28" i="76"/>
  <c r="F28" i="76"/>
  <c r="D28" i="76"/>
  <c r="C28" i="76"/>
  <c r="N27" i="76"/>
  <c r="K27" i="76"/>
  <c r="H27" i="76"/>
  <c r="E27" i="76"/>
  <c r="N26" i="76"/>
  <c r="N28" i="76" s="1"/>
  <c r="K26" i="76"/>
  <c r="K28" i="76" s="1"/>
  <c r="H26" i="76"/>
  <c r="H28" i="76" s="1"/>
  <c r="E26" i="76"/>
  <c r="G25" i="76"/>
  <c r="M24" i="76"/>
  <c r="L24" i="76"/>
  <c r="J24" i="76"/>
  <c r="I24" i="76"/>
  <c r="G24" i="76"/>
  <c r="F24" i="76"/>
  <c r="D24" i="76"/>
  <c r="C24" i="76"/>
  <c r="M23" i="76"/>
  <c r="L23" i="76"/>
  <c r="J23" i="76"/>
  <c r="I23" i="76"/>
  <c r="I25" i="76" s="1"/>
  <c r="G23" i="76"/>
  <c r="F23" i="76"/>
  <c r="D23" i="76"/>
  <c r="C23" i="76"/>
  <c r="M22" i="76"/>
  <c r="L22" i="76"/>
  <c r="J22" i="76"/>
  <c r="I22" i="76"/>
  <c r="G22" i="76"/>
  <c r="F22" i="76"/>
  <c r="D22" i="76"/>
  <c r="C22" i="76"/>
  <c r="N21" i="76"/>
  <c r="K21" i="76"/>
  <c r="K24" i="76" s="1"/>
  <c r="H21" i="76"/>
  <c r="E21" i="76"/>
  <c r="N20" i="76"/>
  <c r="N22" i="76" s="1"/>
  <c r="K20" i="76"/>
  <c r="K22" i="76" s="1"/>
  <c r="H20" i="76"/>
  <c r="H22" i="76" s="1"/>
  <c r="E20" i="76"/>
  <c r="M19" i="76"/>
  <c r="L19" i="76"/>
  <c r="J19" i="76"/>
  <c r="I19" i="76"/>
  <c r="G19" i="76"/>
  <c r="F19" i="76"/>
  <c r="D19" i="76"/>
  <c r="C19" i="76"/>
  <c r="N18" i="76"/>
  <c r="K18" i="76"/>
  <c r="H18" i="76"/>
  <c r="E18" i="76"/>
  <c r="N17" i="76"/>
  <c r="K17" i="76"/>
  <c r="H17" i="76"/>
  <c r="E17" i="76"/>
  <c r="F16" i="76"/>
  <c r="C16" i="76"/>
  <c r="M15" i="76"/>
  <c r="L15" i="76"/>
  <c r="J15" i="76"/>
  <c r="I15" i="76"/>
  <c r="G15" i="76"/>
  <c r="F15" i="76"/>
  <c r="D15" i="76"/>
  <c r="C15" i="76"/>
  <c r="M14" i="76"/>
  <c r="M16" i="76" s="1"/>
  <c r="L14" i="76"/>
  <c r="L16" i="76" s="1"/>
  <c r="J14" i="76"/>
  <c r="I14" i="76"/>
  <c r="G14" i="76"/>
  <c r="F14" i="76"/>
  <c r="D14" i="76"/>
  <c r="C14" i="76"/>
  <c r="M13" i="76"/>
  <c r="L13" i="76"/>
  <c r="J13" i="76"/>
  <c r="I13" i="76"/>
  <c r="G13" i="76"/>
  <c r="F13" i="76"/>
  <c r="D13" i="76"/>
  <c r="C13" i="76"/>
  <c r="N12" i="76"/>
  <c r="K12" i="76"/>
  <c r="H12" i="76"/>
  <c r="H13" i="76" s="1"/>
  <c r="E12" i="76"/>
  <c r="N11" i="76"/>
  <c r="K11" i="76"/>
  <c r="K13" i="76" s="1"/>
  <c r="H11" i="76"/>
  <c r="E11" i="76"/>
  <c r="N10" i="76"/>
  <c r="M10" i="76"/>
  <c r="L10" i="76"/>
  <c r="K10" i="76"/>
  <c r="J10" i="76"/>
  <c r="I10" i="76"/>
  <c r="G10" i="76"/>
  <c r="F10" i="76"/>
  <c r="D10" i="76"/>
  <c r="C10" i="76"/>
  <c r="N9" i="76"/>
  <c r="K9" i="76"/>
  <c r="H9" i="76"/>
  <c r="E9" i="76"/>
  <c r="N8" i="76"/>
  <c r="K8" i="76"/>
  <c r="K14" i="76" s="1"/>
  <c r="H8" i="76"/>
  <c r="H14" i="76" s="1"/>
  <c r="E8" i="76"/>
  <c r="G175" i="75"/>
  <c r="C175" i="75"/>
  <c r="G174" i="75"/>
  <c r="C174" i="75"/>
  <c r="G172" i="75"/>
  <c r="C172" i="75"/>
  <c r="G171" i="75"/>
  <c r="C171" i="75"/>
  <c r="G166" i="75"/>
  <c r="C166" i="75"/>
  <c r="G165" i="75"/>
  <c r="C165" i="75"/>
  <c r="G163" i="75"/>
  <c r="C163" i="75"/>
  <c r="G162" i="75"/>
  <c r="C162" i="75"/>
  <c r="G157" i="75"/>
  <c r="C157" i="75"/>
  <c r="G156" i="75"/>
  <c r="C156" i="75"/>
  <c r="G154" i="75"/>
  <c r="C154" i="75"/>
  <c r="G153" i="75"/>
  <c r="C153" i="75"/>
  <c r="G147" i="75"/>
  <c r="F147" i="75"/>
  <c r="H146" i="75"/>
  <c r="H145" i="75"/>
  <c r="G144" i="75"/>
  <c r="F144" i="75"/>
  <c r="H143" i="75"/>
  <c r="H144" i="75" s="1"/>
  <c r="H142" i="75"/>
  <c r="G140" i="75"/>
  <c r="F140" i="75"/>
  <c r="G139" i="75"/>
  <c r="F139" i="75"/>
  <c r="F138" i="75"/>
  <c r="H137" i="75"/>
  <c r="H136" i="75"/>
  <c r="G135" i="75"/>
  <c r="F135" i="75"/>
  <c r="H134" i="75"/>
  <c r="H133" i="75"/>
  <c r="G131" i="75"/>
  <c r="F131" i="75"/>
  <c r="H130" i="75"/>
  <c r="G130" i="75"/>
  <c r="F130" i="75"/>
  <c r="F132" i="75" s="1"/>
  <c r="G129" i="75"/>
  <c r="F129" i="75"/>
  <c r="H128" i="75"/>
  <c r="H129" i="75" s="1"/>
  <c r="H127" i="75"/>
  <c r="G126" i="75"/>
  <c r="F126" i="75"/>
  <c r="H125" i="75"/>
  <c r="H124" i="75"/>
  <c r="H126" i="75" s="1"/>
  <c r="M118" i="75"/>
  <c r="L118" i="75"/>
  <c r="J118" i="75"/>
  <c r="I118" i="75"/>
  <c r="D118" i="75"/>
  <c r="C118" i="75"/>
  <c r="N117" i="75"/>
  <c r="N118" i="75" s="1"/>
  <c r="K117" i="75"/>
  <c r="E117" i="75"/>
  <c r="N116" i="75"/>
  <c r="K116" i="75"/>
  <c r="K118" i="75" s="1"/>
  <c r="E116" i="75"/>
  <c r="M115" i="75"/>
  <c r="L115" i="75"/>
  <c r="J115" i="75"/>
  <c r="I115" i="75"/>
  <c r="D115" i="75"/>
  <c r="C115" i="75"/>
  <c r="N114" i="75"/>
  <c r="N115" i="75" s="1"/>
  <c r="K114" i="75"/>
  <c r="E114" i="75"/>
  <c r="N113" i="75"/>
  <c r="K113" i="75"/>
  <c r="E113" i="75"/>
  <c r="E115" i="75" s="1"/>
  <c r="M112" i="75"/>
  <c r="M111" i="75"/>
  <c r="L111" i="75"/>
  <c r="J111" i="75"/>
  <c r="I111" i="75"/>
  <c r="D111" i="75"/>
  <c r="C111" i="75"/>
  <c r="M110" i="75"/>
  <c r="L110" i="75"/>
  <c r="J110" i="75"/>
  <c r="I110" i="75"/>
  <c r="I112" i="75" s="1"/>
  <c r="D110" i="75"/>
  <c r="C110" i="75"/>
  <c r="C112" i="75" s="1"/>
  <c r="M109" i="75"/>
  <c r="L109" i="75"/>
  <c r="J109" i="75"/>
  <c r="I109" i="75"/>
  <c r="D109" i="75"/>
  <c r="C109" i="75"/>
  <c r="N108" i="75"/>
  <c r="K108" i="75"/>
  <c r="K109" i="75" s="1"/>
  <c r="E108" i="75"/>
  <c r="N107" i="75"/>
  <c r="K107" i="75"/>
  <c r="E107" i="75"/>
  <c r="E109" i="75" s="1"/>
  <c r="M106" i="75"/>
  <c r="L106" i="75"/>
  <c r="J106" i="75"/>
  <c r="I106" i="75"/>
  <c r="D106" i="75"/>
  <c r="C106" i="75"/>
  <c r="N105" i="75"/>
  <c r="N106" i="75" s="1"/>
  <c r="K105" i="75"/>
  <c r="E105" i="75"/>
  <c r="E111" i="75" s="1"/>
  <c r="N104" i="75"/>
  <c r="K104" i="75"/>
  <c r="E104" i="75"/>
  <c r="M102" i="75"/>
  <c r="L102" i="75"/>
  <c r="J102" i="75"/>
  <c r="I102" i="75"/>
  <c r="D102" i="75"/>
  <c r="C102" i="75"/>
  <c r="M101" i="75"/>
  <c r="M103" i="75" s="1"/>
  <c r="L101" i="75"/>
  <c r="J101" i="75"/>
  <c r="J103" i="75" s="1"/>
  <c r="I101" i="75"/>
  <c r="D101" i="75"/>
  <c r="D103" i="75" s="1"/>
  <c r="C101" i="75"/>
  <c r="C103" i="75" s="1"/>
  <c r="M100" i="75"/>
  <c r="L100" i="75"/>
  <c r="J100" i="75"/>
  <c r="I100" i="75"/>
  <c r="D100" i="75"/>
  <c r="C100" i="75"/>
  <c r="N99" i="75"/>
  <c r="N102" i="75" s="1"/>
  <c r="K99" i="75"/>
  <c r="K102" i="75" s="1"/>
  <c r="E99" i="75"/>
  <c r="N98" i="75"/>
  <c r="K98" i="75"/>
  <c r="K101" i="75" s="1"/>
  <c r="E98" i="75"/>
  <c r="M97" i="75"/>
  <c r="L97" i="75"/>
  <c r="J97" i="75"/>
  <c r="I97" i="75"/>
  <c r="D97" i="75"/>
  <c r="C97" i="75"/>
  <c r="N96" i="75"/>
  <c r="K96" i="75"/>
  <c r="K97" i="75" s="1"/>
  <c r="E96" i="75"/>
  <c r="N95" i="75"/>
  <c r="N97" i="75" s="1"/>
  <c r="K95" i="75"/>
  <c r="E95" i="75"/>
  <c r="M89" i="75"/>
  <c r="L89" i="75"/>
  <c r="G89" i="75"/>
  <c r="F89" i="75"/>
  <c r="D89" i="75"/>
  <c r="C89" i="75"/>
  <c r="N88" i="75"/>
  <c r="H88" i="75"/>
  <c r="E88" i="75"/>
  <c r="N87" i="75"/>
  <c r="H87" i="75"/>
  <c r="E87" i="75"/>
  <c r="M86" i="75"/>
  <c r="L86" i="75"/>
  <c r="G86" i="75"/>
  <c r="F86" i="75"/>
  <c r="D86" i="75"/>
  <c r="C86" i="75"/>
  <c r="N85" i="75"/>
  <c r="N86" i="75" s="1"/>
  <c r="H85" i="75"/>
  <c r="E85" i="75"/>
  <c r="N84" i="75"/>
  <c r="H84" i="75"/>
  <c r="E84" i="75"/>
  <c r="M83" i="75"/>
  <c r="M82" i="75"/>
  <c r="L82" i="75"/>
  <c r="L83" i="75" s="1"/>
  <c r="G82" i="75"/>
  <c r="F82" i="75"/>
  <c r="D82" i="75"/>
  <c r="C82" i="75"/>
  <c r="M81" i="75"/>
  <c r="L81" i="75"/>
  <c r="H81" i="75"/>
  <c r="G81" i="75"/>
  <c r="G83" i="75" s="1"/>
  <c r="F81" i="75"/>
  <c r="F83" i="75" s="1"/>
  <c r="D81" i="75"/>
  <c r="D83" i="75" s="1"/>
  <c r="C81" i="75"/>
  <c r="C83" i="75" s="1"/>
  <c r="M80" i="75"/>
  <c r="L80" i="75"/>
  <c r="G80" i="75"/>
  <c r="F80" i="75"/>
  <c r="D80" i="75"/>
  <c r="C80" i="75"/>
  <c r="N79" i="75"/>
  <c r="H79" i="75"/>
  <c r="E79" i="75"/>
  <c r="E82" i="75" s="1"/>
  <c r="N78" i="75"/>
  <c r="H78" i="75"/>
  <c r="E78" i="75"/>
  <c r="M77" i="75"/>
  <c r="L77" i="75"/>
  <c r="G77" i="75"/>
  <c r="F77" i="75"/>
  <c r="D77" i="75"/>
  <c r="C77" i="75"/>
  <c r="N76" i="75"/>
  <c r="H76" i="75"/>
  <c r="E76" i="75"/>
  <c r="N75" i="75"/>
  <c r="H75" i="75"/>
  <c r="H77" i="75" s="1"/>
  <c r="E75" i="75"/>
  <c r="E81" i="75" s="1"/>
  <c r="M73" i="75"/>
  <c r="M74" i="75" s="1"/>
  <c r="L73" i="75"/>
  <c r="G73" i="75"/>
  <c r="F73" i="75"/>
  <c r="D73" i="75"/>
  <c r="C73" i="75"/>
  <c r="N72" i="75"/>
  <c r="M72" i="75"/>
  <c r="L72" i="75"/>
  <c r="L74" i="75" s="1"/>
  <c r="G72" i="75"/>
  <c r="G74" i="75" s="1"/>
  <c r="F72" i="75"/>
  <c r="D72" i="75"/>
  <c r="C72" i="75"/>
  <c r="M71" i="75"/>
  <c r="L71" i="75"/>
  <c r="H71" i="75"/>
  <c r="G71" i="75"/>
  <c r="F71" i="75"/>
  <c r="D71" i="75"/>
  <c r="C71" i="75"/>
  <c r="N70" i="75"/>
  <c r="H70" i="75"/>
  <c r="E70" i="75"/>
  <c r="N69" i="75"/>
  <c r="H69" i="75"/>
  <c r="E69" i="75"/>
  <c r="E71" i="75" s="1"/>
  <c r="M68" i="75"/>
  <c r="L68" i="75"/>
  <c r="G68" i="75"/>
  <c r="F68" i="75"/>
  <c r="D68" i="75"/>
  <c r="C68" i="75"/>
  <c r="N67" i="75"/>
  <c r="H67" i="75"/>
  <c r="E67" i="75"/>
  <c r="N66" i="75"/>
  <c r="N68" i="75" s="1"/>
  <c r="H66" i="75"/>
  <c r="E66" i="75"/>
  <c r="E68" i="75" s="1"/>
  <c r="N60" i="75"/>
  <c r="M60" i="75"/>
  <c r="L60" i="75"/>
  <c r="J60" i="75"/>
  <c r="I60" i="75"/>
  <c r="G60" i="75"/>
  <c r="F60" i="75"/>
  <c r="E60" i="75"/>
  <c r="D60" i="75"/>
  <c r="C60" i="75"/>
  <c r="N59" i="75"/>
  <c r="K59" i="75"/>
  <c r="H59" i="75"/>
  <c r="E59" i="75"/>
  <c r="N58" i="75"/>
  <c r="K58" i="75"/>
  <c r="H58" i="75"/>
  <c r="H60" i="75" s="1"/>
  <c r="E58" i="75"/>
  <c r="M57" i="75"/>
  <c r="L57" i="75"/>
  <c r="J57" i="75"/>
  <c r="I57" i="75"/>
  <c r="G57" i="75"/>
  <c r="F57" i="75"/>
  <c r="D57" i="75"/>
  <c r="C57" i="75"/>
  <c r="N56" i="75"/>
  <c r="K56" i="75"/>
  <c r="H56" i="75"/>
  <c r="E56" i="75"/>
  <c r="N55" i="75"/>
  <c r="K55" i="75"/>
  <c r="H55" i="75"/>
  <c r="H57" i="75" s="1"/>
  <c r="E55" i="75"/>
  <c r="C54" i="75"/>
  <c r="M53" i="75"/>
  <c r="L53" i="75"/>
  <c r="J53" i="75"/>
  <c r="I53" i="75"/>
  <c r="G53" i="75"/>
  <c r="F53" i="75"/>
  <c r="D53" i="75"/>
  <c r="C53" i="75"/>
  <c r="M52" i="75"/>
  <c r="L52" i="75"/>
  <c r="J52" i="75"/>
  <c r="I52" i="75"/>
  <c r="G52" i="75"/>
  <c r="F52" i="75"/>
  <c r="D52" i="75"/>
  <c r="C52" i="75"/>
  <c r="M51" i="75"/>
  <c r="L51" i="75"/>
  <c r="J51" i="75"/>
  <c r="I51" i="75"/>
  <c r="G51" i="75"/>
  <c r="F51" i="75"/>
  <c r="D51" i="75"/>
  <c r="C51" i="75"/>
  <c r="N50" i="75"/>
  <c r="K50" i="75"/>
  <c r="K51" i="75" s="1"/>
  <c r="H50" i="75"/>
  <c r="E50" i="75"/>
  <c r="E53" i="75" s="1"/>
  <c r="N49" i="75"/>
  <c r="N51" i="75" s="1"/>
  <c r="K49" i="75"/>
  <c r="H49" i="75"/>
  <c r="E49" i="75"/>
  <c r="E51" i="75" s="1"/>
  <c r="N48" i="75"/>
  <c r="M48" i="75"/>
  <c r="L48" i="75"/>
  <c r="J48" i="75"/>
  <c r="I48" i="75"/>
  <c r="G48" i="75"/>
  <c r="F48" i="75"/>
  <c r="E48" i="75"/>
  <c r="D48" i="75"/>
  <c r="C48" i="75"/>
  <c r="N47" i="75"/>
  <c r="K47" i="75"/>
  <c r="H47" i="75"/>
  <c r="E47" i="75"/>
  <c r="N46" i="75"/>
  <c r="K46" i="75"/>
  <c r="H46" i="75"/>
  <c r="E46" i="75"/>
  <c r="M44" i="75"/>
  <c r="M45" i="75" s="1"/>
  <c r="L44" i="75"/>
  <c r="J44" i="75"/>
  <c r="I44" i="75"/>
  <c r="G44" i="75"/>
  <c r="F44" i="75"/>
  <c r="E44" i="75"/>
  <c r="D44" i="75"/>
  <c r="C44" i="75"/>
  <c r="C45" i="75" s="1"/>
  <c r="M43" i="75"/>
  <c r="L43" i="75"/>
  <c r="L45" i="75" s="1"/>
  <c r="J43" i="75"/>
  <c r="J45" i="75" s="1"/>
  <c r="I43" i="75"/>
  <c r="I45" i="75" s="1"/>
  <c r="G43" i="75"/>
  <c r="F43" i="75"/>
  <c r="D43" i="75"/>
  <c r="C43" i="75"/>
  <c r="N42" i="75"/>
  <c r="M42" i="75"/>
  <c r="L42" i="75"/>
  <c r="K42" i="75"/>
  <c r="J42" i="75"/>
  <c r="I42" i="75"/>
  <c r="G42" i="75"/>
  <c r="F42" i="75"/>
  <c r="D42" i="75"/>
  <c r="C42" i="75"/>
  <c r="N41" i="75"/>
  <c r="K41" i="75"/>
  <c r="H41" i="75"/>
  <c r="E41" i="75"/>
  <c r="N40" i="75"/>
  <c r="K40" i="75"/>
  <c r="H40" i="75"/>
  <c r="E40" i="75"/>
  <c r="M39" i="75"/>
  <c r="L39" i="75"/>
  <c r="K39" i="75"/>
  <c r="J39" i="75"/>
  <c r="I39" i="75"/>
  <c r="G39" i="75"/>
  <c r="F39" i="75"/>
  <c r="E39" i="75"/>
  <c r="D39" i="75"/>
  <c r="C39" i="75"/>
  <c r="N38" i="75"/>
  <c r="N44" i="75" s="1"/>
  <c r="K38" i="75"/>
  <c r="K44" i="75" s="1"/>
  <c r="K45" i="75" s="1"/>
  <c r="H38" i="75"/>
  <c r="H44" i="75" s="1"/>
  <c r="E38" i="75"/>
  <c r="N37" i="75"/>
  <c r="N43" i="75" s="1"/>
  <c r="K37" i="75"/>
  <c r="K43" i="75" s="1"/>
  <c r="H37" i="75"/>
  <c r="H43" i="75" s="1"/>
  <c r="E37" i="75"/>
  <c r="M31" i="75"/>
  <c r="L31" i="75"/>
  <c r="J31" i="75"/>
  <c r="I31" i="75"/>
  <c r="G31" i="75"/>
  <c r="F31" i="75"/>
  <c r="D31" i="75"/>
  <c r="C31" i="75"/>
  <c r="N30" i="75"/>
  <c r="K30" i="75"/>
  <c r="H30" i="75"/>
  <c r="E30" i="75"/>
  <c r="N29" i="75"/>
  <c r="N31" i="75" s="1"/>
  <c r="K29" i="75"/>
  <c r="H29" i="75"/>
  <c r="H31" i="75" s="1"/>
  <c r="E29" i="75"/>
  <c r="M28" i="75"/>
  <c r="L28" i="75"/>
  <c r="J28" i="75"/>
  <c r="I28" i="75"/>
  <c r="G28" i="75"/>
  <c r="F28" i="75"/>
  <c r="D28" i="75"/>
  <c r="C28" i="75"/>
  <c r="N27" i="75"/>
  <c r="K27" i="75"/>
  <c r="H27" i="75"/>
  <c r="E27" i="75"/>
  <c r="N26" i="75"/>
  <c r="K26" i="75"/>
  <c r="K28" i="75" s="1"/>
  <c r="H26" i="75"/>
  <c r="E26" i="75"/>
  <c r="M24" i="75"/>
  <c r="L24" i="75"/>
  <c r="J24" i="75"/>
  <c r="I24" i="75"/>
  <c r="G24" i="75"/>
  <c r="F24" i="75"/>
  <c r="D24" i="75"/>
  <c r="C24" i="75"/>
  <c r="M23" i="75"/>
  <c r="M25" i="75" s="1"/>
  <c r="L23" i="75"/>
  <c r="L25" i="75" s="1"/>
  <c r="J23" i="75"/>
  <c r="I23" i="75"/>
  <c r="G23" i="75"/>
  <c r="F23" i="75"/>
  <c r="D23" i="75"/>
  <c r="C23" i="75"/>
  <c r="C25" i="75" s="1"/>
  <c r="N22" i="75"/>
  <c r="M22" i="75"/>
  <c r="L22" i="75"/>
  <c r="J22" i="75"/>
  <c r="I22" i="75"/>
  <c r="G22" i="75"/>
  <c r="F22" i="75"/>
  <c r="E22" i="75"/>
  <c r="D22" i="75"/>
  <c r="C22" i="75"/>
  <c r="N21" i="75"/>
  <c r="K21" i="75"/>
  <c r="H21" i="75"/>
  <c r="E21" i="75"/>
  <c r="N20" i="75"/>
  <c r="K20" i="75"/>
  <c r="H20" i="75"/>
  <c r="E20" i="75"/>
  <c r="M19" i="75"/>
  <c r="L19" i="75"/>
  <c r="J19" i="75"/>
  <c r="I19" i="75"/>
  <c r="G19" i="75"/>
  <c r="F19" i="75"/>
  <c r="D19" i="75"/>
  <c r="C19" i="75"/>
  <c r="N18" i="75"/>
  <c r="K18" i="75"/>
  <c r="K24" i="75" s="1"/>
  <c r="H18" i="75"/>
  <c r="E18" i="75"/>
  <c r="N17" i="75"/>
  <c r="N19" i="75" s="1"/>
  <c r="K17" i="75"/>
  <c r="H17" i="75"/>
  <c r="H23" i="75" s="1"/>
  <c r="E17" i="75"/>
  <c r="F16" i="75"/>
  <c r="C16" i="75"/>
  <c r="M15" i="75"/>
  <c r="L15" i="75"/>
  <c r="K15" i="75"/>
  <c r="J15" i="75"/>
  <c r="I15" i="75"/>
  <c r="G15" i="75"/>
  <c r="F15" i="75"/>
  <c r="D15" i="75"/>
  <c r="C15" i="75"/>
  <c r="M14" i="75"/>
  <c r="L14" i="75"/>
  <c r="J14" i="75"/>
  <c r="I14" i="75"/>
  <c r="G14" i="75"/>
  <c r="F14" i="75"/>
  <c r="D14" i="75"/>
  <c r="D16" i="75" s="1"/>
  <c r="C14" i="75"/>
  <c r="M13" i="75"/>
  <c r="L13" i="75"/>
  <c r="J13" i="75"/>
  <c r="I13" i="75"/>
  <c r="G13" i="75"/>
  <c r="F13" i="75"/>
  <c r="D13" i="75"/>
  <c r="C13" i="75"/>
  <c r="N12" i="75"/>
  <c r="K12" i="75"/>
  <c r="H12" i="75"/>
  <c r="E12" i="75"/>
  <c r="N11" i="75"/>
  <c r="K11" i="75"/>
  <c r="H11" i="75"/>
  <c r="H14" i="75" s="1"/>
  <c r="E11" i="75"/>
  <c r="N10" i="75"/>
  <c r="M10" i="75"/>
  <c r="L10" i="75"/>
  <c r="J10" i="75"/>
  <c r="I10" i="75"/>
  <c r="G10" i="75"/>
  <c r="F10" i="75"/>
  <c r="E10" i="75"/>
  <c r="D10" i="75"/>
  <c r="C10" i="75"/>
  <c r="N9" i="75"/>
  <c r="K9" i="75"/>
  <c r="H9" i="75"/>
  <c r="E9" i="75"/>
  <c r="N8" i="75"/>
  <c r="N14" i="75" s="1"/>
  <c r="K8" i="75"/>
  <c r="H8" i="75"/>
  <c r="E8" i="75"/>
  <c r="K154" i="74"/>
  <c r="G154" i="74"/>
  <c r="C154" i="74"/>
  <c r="G153" i="74"/>
  <c r="K153" i="74" s="1"/>
  <c r="C153" i="74"/>
  <c r="C155" i="74" s="1"/>
  <c r="G152" i="74"/>
  <c r="C152" i="74"/>
  <c r="G151" i="74"/>
  <c r="C151" i="74"/>
  <c r="K151" i="74" s="1"/>
  <c r="K152" i="74" s="1"/>
  <c r="G150" i="74"/>
  <c r="C150" i="74"/>
  <c r="K150" i="74" s="1"/>
  <c r="G148" i="74"/>
  <c r="K148" i="74" s="1"/>
  <c r="C148" i="74"/>
  <c r="G147" i="74"/>
  <c r="C147" i="74"/>
  <c r="G146" i="74"/>
  <c r="K145" i="74"/>
  <c r="G145" i="74"/>
  <c r="C145" i="74"/>
  <c r="G144" i="74"/>
  <c r="C144" i="74"/>
  <c r="G142" i="74"/>
  <c r="C142" i="74"/>
  <c r="G141" i="74"/>
  <c r="C141" i="74"/>
  <c r="K141" i="74" s="1"/>
  <c r="G139" i="74"/>
  <c r="C139" i="74"/>
  <c r="K139" i="74" s="1"/>
  <c r="G138" i="74"/>
  <c r="C138" i="74"/>
  <c r="C140" i="74" s="1"/>
  <c r="M131" i="74"/>
  <c r="L131" i="74"/>
  <c r="N131" i="74" s="1"/>
  <c r="J131" i="74"/>
  <c r="K131" i="74" s="1"/>
  <c r="I131" i="74"/>
  <c r="G131" i="74"/>
  <c r="F131" i="74"/>
  <c r="H131" i="74" s="1"/>
  <c r="D131" i="74"/>
  <c r="C131" i="74"/>
  <c r="C132" i="74" s="1"/>
  <c r="M130" i="74"/>
  <c r="M132" i="74" s="1"/>
  <c r="L130" i="74"/>
  <c r="N130" i="74" s="1"/>
  <c r="J130" i="74"/>
  <c r="J132" i="74" s="1"/>
  <c r="I130" i="74"/>
  <c r="G130" i="74"/>
  <c r="G132" i="74" s="1"/>
  <c r="F130" i="74"/>
  <c r="H130" i="74" s="1"/>
  <c r="H132" i="74" s="1"/>
  <c r="D130" i="74"/>
  <c r="D132" i="74" s="1"/>
  <c r="C130" i="74"/>
  <c r="E130" i="74" s="1"/>
  <c r="M129" i="74"/>
  <c r="L129" i="74"/>
  <c r="J129" i="74"/>
  <c r="I129" i="74"/>
  <c r="G129" i="74"/>
  <c r="F129" i="74"/>
  <c r="D129" i="74"/>
  <c r="C129" i="74"/>
  <c r="N128" i="74"/>
  <c r="K128" i="74"/>
  <c r="H128" i="74"/>
  <c r="E128" i="74"/>
  <c r="N127" i="74"/>
  <c r="K127" i="74"/>
  <c r="H127" i="74"/>
  <c r="H129" i="74" s="1"/>
  <c r="E127" i="74"/>
  <c r="M126" i="74"/>
  <c r="L126" i="74"/>
  <c r="J126" i="74"/>
  <c r="I126" i="74"/>
  <c r="H126" i="74"/>
  <c r="G126" i="74"/>
  <c r="F126" i="74"/>
  <c r="D126" i="74"/>
  <c r="C126" i="74"/>
  <c r="N125" i="74"/>
  <c r="N126" i="74" s="1"/>
  <c r="K125" i="74"/>
  <c r="K126" i="74" s="1"/>
  <c r="H125" i="74"/>
  <c r="E125" i="74"/>
  <c r="N124" i="74"/>
  <c r="K124" i="74"/>
  <c r="H124" i="74"/>
  <c r="E124" i="74"/>
  <c r="M123" i="74"/>
  <c r="L123" i="74"/>
  <c r="J123" i="74"/>
  <c r="I123" i="74"/>
  <c r="G123" i="74"/>
  <c r="F123" i="74"/>
  <c r="D123" i="74"/>
  <c r="C123" i="74"/>
  <c r="N122" i="74"/>
  <c r="K122" i="74"/>
  <c r="H122" i="74"/>
  <c r="E122" i="74"/>
  <c r="N121" i="74"/>
  <c r="N123" i="74" s="1"/>
  <c r="K121" i="74"/>
  <c r="K123" i="74" s="1"/>
  <c r="H121" i="74"/>
  <c r="H123" i="74" s="1"/>
  <c r="E121" i="74"/>
  <c r="M120" i="74"/>
  <c r="L120" i="74"/>
  <c r="K120" i="74"/>
  <c r="J120" i="74"/>
  <c r="I120" i="74"/>
  <c r="H120" i="74"/>
  <c r="G120" i="74"/>
  <c r="F120" i="74"/>
  <c r="D120" i="74"/>
  <c r="C120" i="74"/>
  <c r="N119" i="74"/>
  <c r="N120" i="74" s="1"/>
  <c r="K119" i="74"/>
  <c r="H119" i="74"/>
  <c r="E119" i="74"/>
  <c r="N118" i="74"/>
  <c r="K118" i="74"/>
  <c r="H118" i="74"/>
  <c r="E118" i="74"/>
  <c r="M117" i="74"/>
  <c r="L117" i="74"/>
  <c r="J117" i="74"/>
  <c r="I117" i="74"/>
  <c r="G117" i="74"/>
  <c r="F117" i="74"/>
  <c r="D117" i="74"/>
  <c r="C117" i="74"/>
  <c r="N116" i="74"/>
  <c r="K116" i="74"/>
  <c r="K117" i="74" s="1"/>
  <c r="H116" i="74"/>
  <c r="E116" i="74"/>
  <c r="N115" i="74"/>
  <c r="K115" i="74"/>
  <c r="H115" i="74"/>
  <c r="E115" i="74"/>
  <c r="E117" i="74" s="1"/>
  <c r="N114" i="74"/>
  <c r="M114" i="74"/>
  <c r="L114" i="74"/>
  <c r="J114" i="74"/>
  <c r="I114" i="74"/>
  <c r="G114" i="74"/>
  <c r="F114" i="74"/>
  <c r="D114" i="74"/>
  <c r="C114" i="74"/>
  <c r="N113" i="74"/>
  <c r="K113" i="74"/>
  <c r="H113" i="74"/>
  <c r="E113" i="74"/>
  <c r="N112" i="74"/>
  <c r="K112" i="74"/>
  <c r="H112" i="74"/>
  <c r="E112" i="74"/>
  <c r="D106" i="74"/>
  <c r="M105" i="74"/>
  <c r="L105" i="74"/>
  <c r="N105" i="74" s="1"/>
  <c r="K105" i="74"/>
  <c r="J105" i="74"/>
  <c r="I105" i="74"/>
  <c r="G105" i="74"/>
  <c r="F105" i="74"/>
  <c r="D105" i="74"/>
  <c r="C105" i="74"/>
  <c r="E105" i="74" s="1"/>
  <c r="M104" i="74"/>
  <c r="M106" i="74" s="1"/>
  <c r="L104" i="74"/>
  <c r="J104" i="74"/>
  <c r="I104" i="74"/>
  <c r="I106" i="74" s="1"/>
  <c r="G104" i="74"/>
  <c r="F104" i="74"/>
  <c r="E104" i="74"/>
  <c r="E106" i="74" s="1"/>
  <c r="D104" i="74"/>
  <c r="C104" i="74"/>
  <c r="C106" i="74" s="1"/>
  <c r="M103" i="74"/>
  <c r="L103" i="74"/>
  <c r="J103" i="74"/>
  <c r="I103" i="74"/>
  <c r="G103" i="74"/>
  <c r="F103" i="74"/>
  <c r="D103" i="74"/>
  <c r="C103" i="74"/>
  <c r="N102" i="74"/>
  <c r="K102" i="74"/>
  <c r="H102" i="74"/>
  <c r="E102" i="74"/>
  <c r="N101" i="74"/>
  <c r="N103" i="74" s="1"/>
  <c r="K101" i="74"/>
  <c r="K103" i="74" s="1"/>
  <c r="H101" i="74"/>
  <c r="E101" i="74"/>
  <c r="E103" i="74" s="1"/>
  <c r="M100" i="74"/>
  <c r="L100" i="74"/>
  <c r="J100" i="74"/>
  <c r="I100" i="74"/>
  <c r="G100" i="74"/>
  <c r="F100" i="74"/>
  <c r="D100" i="74"/>
  <c r="C100" i="74"/>
  <c r="N99" i="74"/>
  <c r="K99" i="74"/>
  <c r="H99" i="74"/>
  <c r="E99" i="74"/>
  <c r="N98" i="74"/>
  <c r="K98" i="74"/>
  <c r="H98" i="74"/>
  <c r="E98" i="74"/>
  <c r="M97" i="74"/>
  <c r="L97" i="74"/>
  <c r="J97" i="74"/>
  <c r="I97" i="74"/>
  <c r="G97" i="74"/>
  <c r="F97" i="74"/>
  <c r="D97" i="74"/>
  <c r="C97" i="74"/>
  <c r="N96" i="74"/>
  <c r="K96" i="74"/>
  <c r="H96" i="74"/>
  <c r="E96" i="74"/>
  <c r="N95" i="74"/>
  <c r="K95" i="74"/>
  <c r="H95" i="74"/>
  <c r="E95" i="74"/>
  <c r="E97" i="74" s="1"/>
  <c r="M94" i="74"/>
  <c r="L94" i="74"/>
  <c r="J94" i="74"/>
  <c r="I94" i="74"/>
  <c r="G94" i="74"/>
  <c r="F94" i="74"/>
  <c r="E94" i="74"/>
  <c r="D94" i="74"/>
  <c r="C94" i="74"/>
  <c r="N93" i="74"/>
  <c r="K93" i="74"/>
  <c r="H93" i="74"/>
  <c r="E93" i="74"/>
  <c r="N92" i="74"/>
  <c r="K92" i="74"/>
  <c r="H92" i="74"/>
  <c r="E92" i="74"/>
  <c r="M91" i="74"/>
  <c r="L91" i="74"/>
  <c r="J91" i="74"/>
  <c r="I91" i="74"/>
  <c r="G91" i="74"/>
  <c r="F91" i="74"/>
  <c r="D91" i="74"/>
  <c r="C91" i="74"/>
  <c r="N90" i="74"/>
  <c r="K90" i="74"/>
  <c r="H90" i="74"/>
  <c r="E90" i="74"/>
  <c r="N89" i="74"/>
  <c r="N91" i="74" s="1"/>
  <c r="K89" i="74"/>
  <c r="H89" i="74"/>
  <c r="H91" i="74" s="1"/>
  <c r="E89" i="74"/>
  <c r="M88" i="74"/>
  <c r="L88" i="74"/>
  <c r="K88" i="74"/>
  <c r="J88" i="74"/>
  <c r="I88" i="74"/>
  <c r="G88" i="74"/>
  <c r="F88" i="74"/>
  <c r="D88" i="74"/>
  <c r="C88" i="74"/>
  <c r="N87" i="74"/>
  <c r="N88" i="74" s="1"/>
  <c r="K87" i="74"/>
  <c r="H87" i="74"/>
  <c r="E87" i="74"/>
  <c r="N86" i="74"/>
  <c r="K86" i="74"/>
  <c r="H86" i="74"/>
  <c r="E86" i="74"/>
  <c r="M79" i="74"/>
  <c r="L79" i="74"/>
  <c r="N79" i="74" s="1"/>
  <c r="J79" i="74"/>
  <c r="K79" i="74" s="1"/>
  <c r="I79" i="74"/>
  <c r="G79" i="74"/>
  <c r="F79" i="74"/>
  <c r="D79" i="74"/>
  <c r="C79" i="74"/>
  <c r="E79" i="74" s="1"/>
  <c r="M78" i="74"/>
  <c r="N78" i="74" s="1"/>
  <c r="L78" i="74"/>
  <c r="J78" i="74"/>
  <c r="J80" i="74" s="1"/>
  <c r="I78" i="74"/>
  <c r="I80" i="74" s="1"/>
  <c r="G78" i="74"/>
  <c r="F78" i="74"/>
  <c r="D78" i="74"/>
  <c r="C78" i="74"/>
  <c r="N77" i="74"/>
  <c r="M77" i="74"/>
  <c r="L77" i="74"/>
  <c r="J77" i="74"/>
  <c r="I77" i="74"/>
  <c r="G77" i="74"/>
  <c r="F77" i="74"/>
  <c r="D77" i="74"/>
  <c r="C77" i="74"/>
  <c r="N76" i="74"/>
  <c r="K76" i="74"/>
  <c r="H76" i="74"/>
  <c r="E76" i="74"/>
  <c r="N75" i="74"/>
  <c r="K75" i="74"/>
  <c r="H75" i="74"/>
  <c r="H77" i="74" s="1"/>
  <c r="E75" i="74"/>
  <c r="E77" i="74" s="1"/>
  <c r="M74" i="74"/>
  <c r="L74" i="74"/>
  <c r="J74" i="74"/>
  <c r="I74" i="74"/>
  <c r="G74" i="74"/>
  <c r="F74" i="74"/>
  <c r="D74" i="74"/>
  <c r="C74" i="74"/>
  <c r="N73" i="74"/>
  <c r="K73" i="74"/>
  <c r="K74" i="74" s="1"/>
  <c r="H73" i="74"/>
  <c r="E73" i="74"/>
  <c r="N72" i="74"/>
  <c r="N74" i="74" s="1"/>
  <c r="K72" i="74"/>
  <c r="H72" i="74"/>
  <c r="E72" i="74"/>
  <c r="M71" i="74"/>
  <c r="L71" i="74"/>
  <c r="J71" i="74"/>
  <c r="I71" i="74"/>
  <c r="G71" i="74"/>
  <c r="F71" i="74"/>
  <c r="D71" i="74"/>
  <c r="C71" i="74"/>
  <c r="N70" i="74"/>
  <c r="K70" i="74"/>
  <c r="H70" i="74"/>
  <c r="E70" i="74"/>
  <c r="N69" i="74"/>
  <c r="K69" i="74"/>
  <c r="K71" i="74" s="1"/>
  <c r="H69" i="74"/>
  <c r="H71" i="74" s="1"/>
  <c r="E69" i="74"/>
  <c r="M68" i="74"/>
  <c r="L68" i="74"/>
  <c r="J68" i="74"/>
  <c r="I68" i="74"/>
  <c r="G68" i="74"/>
  <c r="F68" i="74"/>
  <c r="D68" i="74"/>
  <c r="C68" i="74"/>
  <c r="N67" i="74"/>
  <c r="K67" i="74"/>
  <c r="H67" i="74"/>
  <c r="E67" i="74"/>
  <c r="N66" i="74"/>
  <c r="K66" i="74"/>
  <c r="H66" i="74"/>
  <c r="H68" i="74" s="1"/>
  <c r="E66" i="74"/>
  <c r="M65" i="74"/>
  <c r="L65" i="74"/>
  <c r="J65" i="74"/>
  <c r="I65" i="74"/>
  <c r="G65" i="74"/>
  <c r="F65" i="74"/>
  <c r="D65" i="74"/>
  <c r="C65" i="74"/>
  <c r="N64" i="74"/>
  <c r="K64" i="74"/>
  <c r="H64" i="74"/>
  <c r="E64" i="74"/>
  <c r="N63" i="74"/>
  <c r="N65" i="74" s="1"/>
  <c r="K63" i="74"/>
  <c r="K65" i="74" s="1"/>
  <c r="H63" i="74"/>
  <c r="H65" i="74" s="1"/>
  <c r="E63" i="74"/>
  <c r="M62" i="74"/>
  <c r="L62" i="74"/>
  <c r="J62" i="74"/>
  <c r="I62" i="74"/>
  <c r="H62" i="74"/>
  <c r="G62" i="74"/>
  <c r="F62" i="74"/>
  <c r="D62" i="74"/>
  <c r="C62" i="74"/>
  <c r="N61" i="74"/>
  <c r="N62" i="74" s="1"/>
  <c r="K61" i="74"/>
  <c r="K62" i="74" s="1"/>
  <c r="H61" i="74"/>
  <c r="E61" i="74"/>
  <c r="N60" i="74"/>
  <c r="K60" i="74"/>
  <c r="H60" i="74"/>
  <c r="E60" i="74"/>
  <c r="N53" i="74"/>
  <c r="M53" i="74"/>
  <c r="L53" i="74"/>
  <c r="J53" i="74"/>
  <c r="I53" i="74"/>
  <c r="G53" i="74"/>
  <c r="F53" i="74"/>
  <c r="H53" i="74" s="1"/>
  <c r="D53" i="74"/>
  <c r="C53" i="74"/>
  <c r="M52" i="74"/>
  <c r="M54" i="74" s="1"/>
  <c r="L52" i="74"/>
  <c r="J52" i="74"/>
  <c r="I52" i="74"/>
  <c r="K52" i="74" s="1"/>
  <c r="G52" i="74"/>
  <c r="G54" i="74" s="1"/>
  <c r="F52" i="74"/>
  <c r="F54" i="74" s="1"/>
  <c r="D52" i="74"/>
  <c r="C52" i="74"/>
  <c r="N51" i="74"/>
  <c r="M51" i="74"/>
  <c r="L51" i="74"/>
  <c r="K51" i="74"/>
  <c r="J51" i="74"/>
  <c r="I51" i="74"/>
  <c r="H51" i="74"/>
  <c r="G51" i="74"/>
  <c r="F51" i="74"/>
  <c r="D51" i="74"/>
  <c r="C51" i="74"/>
  <c r="N50" i="74"/>
  <c r="K50" i="74"/>
  <c r="H50" i="74"/>
  <c r="E50" i="74"/>
  <c r="N49" i="74"/>
  <c r="K49" i="74"/>
  <c r="H49" i="74"/>
  <c r="E49" i="74"/>
  <c r="M48" i="74"/>
  <c r="L48" i="74"/>
  <c r="J48" i="74"/>
  <c r="I48" i="74"/>
  <c r="G48" i="74"/>
  <c r="F48" i="74"/>
  <c r="D48" i="74"/>
  <c r="C48" i="74"/>
  <c r="N47" i="74"/>
  <c r="N48" i="74" s="1"/>
  <c r="K47" i="74"/>
  <c r="H47" i="74"/>
  <c r="E47" i="74"/>
  <c r="N46" i="74"/>
  <c r="K46" i="74"/>
  <c r="K48" i="74" s="1"/>
  <c r="H46" i="74"/>
  <c r="H48" i="74" s="1"/>
  <c r="E46" i="74"/>
  <c r="E48" i="74" s="1"/>
  <c r="N45" i="74"/>
  <c r="M45" i="74"/>
  <c r="L45" i="74"/>
  <c r="J45" i="74"/>
  <c r="I45" i="74"/>
  <c r="G45" i="74"/>
  <c r="F45" i="74"/>
  <c r="D45" i="74"/>
  <c r="C45" i="74"/>
  <c r="N44" i="74"/>
  <c r="K44" i="74"/>
  <c r="H44" i="74"/>
  <c r="E44" i="74"/>
  <c r="N43" i="74"/>
  <c r="K43" i="74"/>
  <c r="K45" i="74" s="1"/>
  <c r="H43" i="74"/>
  <c r="E43" i="74"/>
  <c r="E45" i="74" s="1"/>
  <c r="M42" i="74"/>
  <c r="L42" i="74"/>
  <c r="J42" i="74"/>
  <c r="I42" i="74"/>
  <c r="G42" i="74"/>
  <c r="F42" i="74"/>
  <c r="D42" i="74"/>
  <c r="C42" i="74"/>
  <c r="N41" i="74"/>
  <c r="K41" i="74"/>
  <c r="H41" i="74"/>
  <c r="E41" i="74"/>
  <c r="N40" i="74"/>
  <c r="N42" i="74" s="1"/>
  <c r="K40" i="74"/>
  <c r="K42" i="74" s="1"/>
  <c r="H40" i="74"/>
  <c r="H42" i="74" s="1"/>
  <c r="E40" i="74"/>
  <c r="E42" i="74" s="1"/>
  <c r="M39" i="74"/>
  <c r="L39" i="74"/>
  <c r="J39" i="74"/>
  <c r="I39" i="74"/>
  <c r="G39" i="74"/>
  <c r="F39" i="74"/>
  <c r="D39" i="74"/>
  <c r="C39" i="74"/>
  <c r="N38" i="74"/>
  <c r="K38" i="74"/>
  <c r="H38" i="74"/>
  <c r="E38" i="74"/>
  <c r="N37" i="74"/>
  <c r="K37" i="74"/>
  <c r="H37" i="74"/>
  <c r="E37" i="74"/>
  <c r="E39" i="74" s="1"/>
  <c r="M36" i="74"/>
  <c r="L36" i="74"/>
  <c r="J36" i="74"/>
  <c r="I36" i="74"/>
  <c r="G36" i="74"/>
  <c r="F36" i="74"/>
  <c r="D36" i="74"/>
  <c r="C36" i="74"/>
  <c r="N35" i="74"/>
  <c r="K35" i="74"/>
  <c r="H35" i="74"/>
  <c r="E35" i="74"/>
  <c r="N34" i="74"/>
  <c r="N36" i="74" s="1"/>
  <c r="K34" i="74"/>
  <c r="K36" i="74" s="1"/>
  <c r="H34" i="74"/>
  <c r="H36" i="74" s="1"/>
  <c r="E34" i="74"/>
  <c r="E36" i="74" s="1"/>
  <c r="I28" i="74"/>
  <c r="M27" i="74"/>
  <c r="L27" i="74"/>
  <c r="J27" i="74"/>
  <c r="K27" i="74" s="1"/>
  <c r="I27" i="74"/>
  <c r="G27" i="74"/>
  <c r="F27" i="74"/>
  <c r="D27" i="74"/>
  <c r="C27" i="74"/>
  <c r="M26" i="74"/>
  <c r="L26" i="74"/>
  <c r="L28" i="74" s="1"/>
  <c r="J26" i="74"/>
  <c r="I26" i="74"/>
  <c r="G26" i="74"/>
  <c r="H26" i="74" s="1"/>
  <c r="F26" i="74"/>
  <c r="F28" i="74" s="1"/>
  <c r="D26" i="74"/>
  <c r="C26" i="74"/>
  <c r="C28" i="74" s="1"/>
  <c r="M25" i="74"/>
  <c r="L25" i="74"/>
  <c r="K25" i="74"/>
  <c r="J25" i="74"/>
  <c r="I25" i="74"/>
  <c r="G25" i="74"/>
  <c r="F25" i="74"/>
  <c r="E25" i="74"/>
  <c r="D25" i="74"/>
  <c r="C25" i="74"/>
  <c r="N24" i="74"/>
  <c r="K24" i="74"/>
  <c r="H24" i="74"/>
  <c r="E24" i="74"/>
  <c r="N23" i="74"/>
  <c r="K23" i="74"/>
  <c r="H23" i="74"/>
  <c r="H25" i="74" s="1"/>
  <c r="E23" i="74"/>
  <c r="M22" i="74"/>
  <c r="L22" i="74"/>
  <c r="J22" i="74"/>
  <c r="I22" i="74"/>
  <c r="G22" i="74"/>
  <c r="F22" i="74"/>
  <c r="D22" i="74"/>
  <c r="C22" i="74"/>
  <c r="N21" i="74"/>
  <c r="K21" i="74"/>
  <c r="K22" i="74" s="1"/>
  <c r="H21" i="74"/>
  <c r="E21" i="74"/>
  <c r="N20" i="74"/>
  <c r="N22" i="74" s="1"/>
  <c r="K20" i="74"/>
  <c r="H20" i="74"/>
  <c r="H22" i="74" s="1"/>
  <c r="E20" i="74"/>
  <c r="E22" i="74" s="1"/>
  <c r="M19" i="74"/>
  <c r="L19" i="74"/>
  <c r="K19" i="74"/>
  <c r="J19" i="74"/>
  <c r="I19" i="74"/>
  <c r="G19" i="74"/>
  <c r="F19" i="74"/>
  <c r="D19" i="74"/>
  <c r="C19" i="74"/>
  <c r="N18" i="74"/>
  <c r="K18" i="74"/>
  <c r="H18" i="74"/>
  <c r="E18" i="74"/>
  <c r="N17" i="74"/>
  <c r="K17" i="74"/>
  <c r="H17" i="74"/>
  <c r="H19" i="74" s="1"/>
  <c r="E17" i="74"/>
  <c r="M16" i="74"/>
  <c r="L16" i="74"/>
  <c r="J16" i="74"/>
  <c r="I16" i="74"/>
  <c r="G16" i="74"/>
  <c r="F16" i="74"/>
  <c r="D16" i="74"/>
  <c r="C16" i="74"/>
  <c r="N15" i="74"/>
  <c r="K15" i="74"/>
  <c r="H15" i="74"/>
  <c r="E15" i="74"/>
  <c r="N14" i="74"/>
  <c r="N16" i="74" s="1"/>
  <c r="K14" i="74"/>
  <c r="H14" i="74"/>
  <c r="E14" i="74"/>
  <c r="E16" i="74" s="1"/>
  <c r="M13" i="74"/>
  <c r="L13" i="74"/>
  <c r="K13" i="74"/>
  <c r="J13" i="74"/>
  <c r="I13" i="74"/>
  <c r="G13" i="74"/>
  <c r="F13" i="74"/>
  <c r="D13" i="74"/>
  <c r="C13" i="74"/>
  <c r="N12" i="74"/>
  <c r="K12" i="74"/>
  <c r="H12" i="74"/>
  <c r="E12" i="74"/>
  <c r="N11" i="74"/>
  <c r="K11" i="74"/>
  <c r="H11" i="74"/>
  <c r="H13" i="74" s="1"/>
  <c r="E11" i="74"/>
  <c r="M10" i="74"/>
  <c r="L10" i="74"/>
  <c r="J10" i="74"/>
  <c r="I10" i="74"/>
  <c r="G10" i="74"/>
  <c r="F10" i="74"/>
  <c r="D10" i="74"/>
  <c r="C10" i="74"/>
  <c r="N9" i="74"/>
  <c r="K9" i="74"/>
  <c r="H9" i="74"/>
  <c r="E9" i="74"/>
  <c r="N8" i="74"/>
  <c r="N10" i="74" s="1"/>
  <c r="K8" i="74"/>
  <c r="H8" i="74"/>
  <c r="H10" i="74" s="1"/>
  <c r="E8" i="74"/>
  <c r="E10" i="74" s="1"/>
  <c r="G175" i="73"/>
  <c r="C175" i="73"/>
  <c r="G174" i="73"/>
  <c r="C174" i="73"/>
  <c r="G172" i="73"/>
  <c r="C172" i="73"/>
  <c r="G171" i="73"/>
  <c r="C171" i="73"/>
  <c r="G166" i="73"/>
  <c r="C166" i="73"/>
  <c r="G165" i="73"/>
  <c r="C165" i="73"/>
  <c r="G163" i="73"/>
  <c r="C163" i="73"/>
  <c r="G162" i="73"/>
  <c r="C162" i="73"/>
  <c r="G157" i="73"/>
  <c r="C157" i="73"/>
  <c r="G156" i="73"/>
  <c r="C156" i="73"/>
  <c r="G154" i="73"/>
  <c r="C154" i="73"/>
  <c r="G153" i="73"/>
  <c r="C153" i="73"/>
  <c r="M147" i="73"/>
  <c r="L147" i="73"/>
  <c r="K147" i="73"/>
  <c r="J147" i="73"/>
  <c r="I147" i="73"/>
  <c r="G147" i="73"/>
  <c r="F147" i="73"/>
  <c r="D147" i="73"/>
  <c r="C147" i="73"/>
  <c r="N146" i="73"/>
  <c r="K146" i="73"/>
  <c r="H146" i="73"/>
  <c r="E146" i="73"/>
  <c r="N145" i="73"/>
  <c r="K145" i="73"/>
  <c r="H145" i="73"/>
  <c r="E145" i="73"/>
  <c r="E147" i="73" s="1"/>
  <c r="M144" i="73"/>
  <c r="L144" i="73"/>
  <c r="J144" i="73"/>
  <c r="I144" i="73"/>
  <c r="G144" i="73"/>
  <c r="F144" i="73"/>
  <c r="D144" i="73"/>
  <c r="C144" i="73"/>
  <c r="N143" i="73"/>
  <c r="N144" i="73" s="1"/>
  <c r="K143" i="73"/>
  <c r="K144" i="73" s="1"/>
  <c r="H143" i="73"/>
  <c r="E143" i="73"/>
  <c r="N142" i="73"/>
  <c r="K142" i="73"/>
  <c r="H142" i="73"/>
  <c r="H144" i="73" s="1"/>
  <c r="E142" i="73"/>
  <c r="E144" i="73" s="1"/>
  <c r="J141" i="73"/>
  <c r="C141" i="73"/>
  <c r="M140" i="73"/>
  <c r="M141" i="73" s="1"/>
  <c r="L140" i="73"/>
  <c r="J140" i="73"/>
  <c r="I140" i="73"/>
  <c r="G140" i="73"/>
  <c r="F140" i="73"/>
  <c r="D140" i="73"/>
  <c r="C140" i="73"/>
  <c r="M139" i="73"/>
  <c r="L139" i="73"/>
  <c r="J139" i="73"/>
  <c r="I139" i="73"/>
  <c r="G139" i="73"/>
  <c r="F139" i="73"/>
  <c r="D139" i="73"/>
  <c r="D141" i="73" s="1"/>
  <c r="C139" i="73"/>
  <c r="M138" i="73"/>
  <c r="L138" i="73"/>
  <c r="J138" i="73"/>
  <c r="I138" i="73"/>
  <c r="G138" i="73"/>
  <c r="F138" i="73"/>
  <c r="D138" i="73"/>
  <c r="C138" i="73"/>
  <c r="N137" i="73"/>
  <c r="N140" i="73" s="1"/>
  <c r="K137" i="73"/>
  <c r="K140" i="73" s="1"/>
  <c r="H137" i="73"/>
  <c r="E137" i="73"/>
  <c r="N136" i="73"/>
  <c r="K136" i="73"/>
  <c r="H136" i="73"/>
  <c r="E136" i="73"/>
  <c r="E138" i="73" s="1"/>
  <c r="N135" i="73"/>
  <c r="M135" i="73"/>
  <c r="L135" i="73"/>
  <c r="J135" i="73"/>
  <c r="I135" i="73"/>
  <c r="G135" i="73"/>
  <c r="F135" i="73"/>
  <c r="D135" i="73"/>
  <c r="C135" i="73"/>
  <c r="N134" i="73"/>
  <c r="K134" i="73"/>
  <c r="H134" i="73"/>
  <c r="E134" i="73"/>
  <c r="N133" i="73"/>
  <c r="K133" i="73"/>
  <c r="H133" i="73"/>
  <c r="E133" i="73"/>
  <c r="M131" i="73"/>
  <c r="L131" i="73"/>
  <c r="J131" i="73"/>
  <c r="I131" i="73"/>
  <c r="G131" i="73"/>
  <c r="F131" i="73"/>
  <c r="D131" i="73"/>
  <c r="C131" i="73"/>
  <c r="N130" i="73"/>
  <c r="M130" i="73"/>
  <c r="M132" i="73" s="1"/>
  <c r="L130" i="73"/>
  <c r="J130" i="73"/>
  <c r="J132" i="73" s="1"/>
  <c r="I130" i="73"/>
  <c r="G130" i="73"/>
  <c r="G132" i="73" s="1"/>
  <c r="F130" i="73"/>
  <c r="F132" i="73" s="1"/>
  <c r="D130" i="73"/>
  <c r="C130" i="73"/>
  <c r="M129" i="73"/>
  <c r="L129" i="73"/>
  <c r="J129" i="73"/>
  <c r="I129" i="73"/>
  <c r="G129" i="73"/>
  <c r="F129" i="73"/>
  <c r="D129" i="73"/>
  <c r="C129" i="73"/>
  <c r="N128" i="73"/>
  <c r="K128" i="73"/>
  <c r="H128" i="73"/>
  <c r="E128" i="73"/>
  <c r="N127" i="73"/>
  <c r="K127" i="73"/>
  <c r="K129" i="73" s="1"/>
  <c r="H127" i="73"/>
  <c r="H129" i="73" s="1"/>
  <c r="E127" i="73"/>
  <c r="E129" i="73" s="1"/>
  <c r="M126" i="73"/>
  <c r="L126" i="73"/>
  <c r="J126" i="73"/>
  <c r="I126" i="73"/>
  <c r="G126" i="73"/>
  <c r="F126" i="73"/>
  <c r="E126" i="73"/>
  <c r="D126" i="73"/>
  <c r="C126" i="73"/>
  <c r="N125" i="73"/>
  <c r="N126" i="73" s="1"/>
  <c r="K125" i="73"/>
  <c r="H125" i="73"/>
  <c r="H131" i="73" s="1"/>
  <c r="E125" i="73"/>
  <c r="E131" i="73" s="1"/>
  <c r="N124" i="73"/>
  <c r="K124" i="73"/>
  <c r="H124" i="73"/>
  <c r="E124" i="73"/>
  <c r="M118" i="73"/>
  <c r="L118" i="73"/>
  <c r="J118" i="73"/>
  <c r="I118" i="73"/>
  <c r="G118" i="73"/>
  <c r="F118" i="73"/>
  <c r="D118" i="73"/>
  <c r="C118" i="73"/>
  <c r="N117" i="73"/>
  <c r="K117" i="73"/>
  <c r="H117" i="73"/>
  <c r="E117" i="73"/>
  <c r="N116" i="73"/>
  <c r="N118" i="73" s="1"/>
  <c r="K116" i="73"/>
  <c r="H116" i="73"/>
  <c r="E116" i="73"/>
  <c r="M115" i="73"/>
  <c r="L115" i="73"/>
  <c r="J115" i="73"/>
  <c r="I115" i="73"/>
  <c r="G115" i="73"/>
  <c r="F115" i="73"/>
  <c r="E115" i="73"/>
  <c r="D115" i="73"/>
  <c r="C115" i="73"/>
  <c r="N114" i="73"/>
  <c r="K114" i="73"/>
  <c r="H114" i="73"/>
  <c r="E114" i="73"/>
  <c r="N113" i="73"/>
  <c r="K113" i="73"/>
  <c r="K115" i="73" s="1"/>
  <c r="H113" i="73"/>
  <c r="E113" i="73"/>
  <c r="M111" i="73"/>
  <c r="L111" i="73"/>
  <c r="J111" i="73"/>
  <c r="I111" i="73"/>
  <c r="G111" i="73"/>
  <c r="F111" i="73"/>
  <c r="F112" i="73" s="1"/>
  <c r="D111" i="73"/>
  <c r="C111" i="73"/>
  <c r="M110" i="73"/>
  <c r="M112" i="73" s="1"/>
  <c r="L110" i="73"/>
  <c r="L112" i="73" s="1"/>
  <c r="J110" i="73"/>
  <c r="J112" i="73" s="1"/>
  <c r="I110" i="73"/>
  <c r="I112" i="73" s="1"/>
  <c r="G110" i="73"/>
  <c r="F110" i="73"/>
  <c r="D110" i="73"/>
  <c r="D112" i="73" s="1"/>
  <c r="C110" i="73"/>
  <c r="N109" i="73"/>
  <c r="M109" i="73"/>
  <c r="L109" i="73"/>
  <c r="J109" i="73"/>
  <c r="I109" i="73"/>
  <c r="G109" i="73"/>
  <c r="F109" i="73"/>
  <c r="E109" i="73"/>
  <c r="D109" i="73"/>
  <c r="C109" i="73"/>
  <c r="N108" i="73"/>
  <c r="K108" i="73"/>
  <c r="H108" i="73"/>
  <c r="E108" i="73"/>
  <c r="N107" i="73"/>
  <c r="K107" i="73"/>
  <c r="H107" i="73"/>
  <c r="H109" i="73" s="1"/>
  <c r="E107" i="73"/>
  <c r="M106" i="73"/>
  <c r="L106" i="73"/>
  <c r="J106" i="73"/>
  <c r="I106" i="73"/>
  <c r="G106" i="73"/>
  <c r="F106" i="73"/>
  <c r="D106" i="73"/>
  <c r="C106" i="73"/>
  <c r="N105" i="73"/>
  <c r="N111" i="73" s="1"/>
  <c r="K105" i="73"/>
  <c r="K111" i="73" s="1"/>
  <c r="H105" i="73"/>
  <c r="E105" i="73"/>
  <c r="E111" i="73" s="1"/>
  <c r="N104" i="73"/>
  <c r="K104" i="73"/>
  <c r="K110" i="73" s="1"/>
  <c r="H104" i="73"/>
  <c r="H110" i="73" s="1"/>
  <c r="E104" i="73"/>
  <c r="M102" i="73"/>
  <c r="L102" i="73"/>
  <c r="J102" i="73"/>
  <c r="J103" i="73" s="1"/>
  <c r="I102" i="73"/>
  <c r="G102" i="73"/>
  <c r="F102" i="73"/>
  <c r="D102" i="73"/>
  <c r="C102" i="73"/>
  <c r="M101" i="73"/>
  <c r="M103" i="73" s="1"/>
  <c r="L101" i="73"/>
  <c r="L103" i="73" s="1"/>
  <c r="J101" i="73"/>
  <c r="I101" i="73"/>
  <c r="I103" i="73" s="1"/>
  <c r="G101" i="73"/>
  <c r="G103" i="73" s="1"/>
  <c r="F101" i="73"/>
  <c r="F103" i="73" s="1"/>
  <c r="D101" i="73"/>
  <c r="C101" i="73"/>
  <c r="M100" i="73"/>
  <c r="L100" i="73"/>
  <c r="K100" i="73"/>
  <c r="J100" i="73"/>
  <c r="I100" i="73"/>
  <c r="G100" i="73"/>
  <c r="F100" i="73"/>
  <c r="D100" i="73"/>
  <c r="C100" i="73"/>
  <c r="N99" i="73"/>
  <c r="K99" i="73"/>
  <c r="K102" i="73" s="1"/>
  <c r="H99" i="73"/>
  <c r="E99" i="73"/>
  <c r="N98" i="73"/>
  <c r="K98" i="73"/>
  <c r="H98" i="73"/>
  <c r="H100" i="73" s="1"/>
  <c r="E98" i="73"/>
  <c r="E100" i="73" s="1"/>
  <c r="M97" i="73"/>
  <c r="L97" i="73"/>
  <c r="J97" i="73"/>
  <c r="I97" i="73"/>
  <c r="G97" i="73"/>
  <c r="F97" i="73"/>
  <c r="D97" i="73"/>
  <c r="C97" i="73"/>
  <c r="N96" i="73"/>
  <c r="K96" i="73"/>
  <c r="H96" i="73"/>
  <c r="H102" i="73" s="1"/>
  <c r="E96" i="73"/>
  <c r="E102" i="73" s="1"/>
  <c r="N95" i="73"/>
  <c r="K95" i="73"/>
  <c r="H95" i="73"/>
  <c r="E95" i="73"/>
  <c r="M89" i="73"/>
  <c r="L89" i="73"/>
  <c r="K89" i="73"/>
  <c r="J89" i="73"/>
  <c r="I89" i="73"/>
  <c r="G89" i="73"/>
  <c r="F89" i="73"/>
  <c r="D89" i="73"/>
  <c r="C89" i="73"/>
  <c r="N88" i="73"/>
  <c r="K88" i="73"/>
  <c r="H88" i="73"/>
  <c r="E88" i="73"/>
  <c r="N87" i="73"/>
  <c r="N89" i="73" s="1"/>
  <c r="K87" i="73"/>
  <c r="H87" i="73"/>
  <c r="E87" i="73"/>
  <c r="E89" i="73" s="1"/>
  <c r="M86" i="73"/>
  <c r="L86" i="73"/>
  <c r="J86" i="73"/>
  <c r="I86" i="73"/>
  <c r="G86" i="73"/>
  <c r="F86" i="73"/>
  <c r="D86" i="73"/>
  <c r="C86" i="73"/>
  <c r="N85" i="73"/>
  <c r="N86" i="73" s="1"/>
  <c r="K85" i="73"/>
  <c r="H85" i="73"/>
  <c r="E85" i="73"/>
  <c r="N84" i="73"/>
  <c r="K84" i="73"/>
  <c r="K86" i="73" s="1"/>
  <c r="H84" i="73"/>
  <c r="H86" i="73" s="1"/>
  <c r="E84" i="73"/>
  <c r="E86" i="73" s="1"/>
  <c r="L83" i="73"/>
  <c r="D83" i="73"/>
  <c r="C83" i="73"/>
  <c r="M82" i="73"/>
  <c r="L82" i="73"/>
  <c r="J82" i="73"/>
  <c r="I82" i="73"/>
  <c r="G82" i="73"/>
  <c r="F82" i="73"/>
  <c r="F83" i="73" s="1"/>
  <c r="D82" i="73"/>
  <c r="C82" i="73"/>
  <c r="M81" i="73"/>
  <c r="L81" i="73"/>
  <c r="J81" i="73"/>
  <c r="I81" i="73"/>
  <c r="I83" i="73" s="1"/>
  <c r="G81" i="73"/>
  <c r="F81" i="73"/>
  <c r="D81" i="73"/>
  <c r="C81" i="73"/>
  <c r="M80" i="73"/>
  <c r="L80" i="73"/>
  <c r="J80" i="73"/>
  <c r="I80" i="73"/>
  <c r="G80" i="73"/>
  <c r="F80" i="73"/>
  <c r="D80" i="73"/>
  <c r="C80" i="73"/>
  <c r="N79" i="73"/>
  <c r="K79" i="73"/>
  <c r="H79" i="73"/>
  <c r="E79" i="73"/>
  <c r="E82" i="73" s="1"/>
  <c r="N78" i="73"/>
  <c r="N80" i="73" s="1"/>
  <c r="K78" i="73"/>
  <c r="H78" i="73"/>
  <c r="E78" i="73"/>
  <c r="E80" i="73" s="1"/>
  <c r="M77" i="73"/>
  <c r="L77" i="73"/>
  <c r="J77" i="73"/>
  <c r="I77" i="73"/>
  <c r="G77" i="73"/>
  <c r="F77" i="73"/>
  <c r="D77" i="73"/>
  <c r="C77" i="73"/>
  <c r="N76" i="73"/>
  <c r="K76" i="73"/>
  <c r="H76" i="73"/>
  <c r="E76" i="73"/>
  <c r="N75" i="73"/>
  <c r="K75" i="73"/>
  <c r="K77" i="73" s="1"/>
  <c r="H75" i="73"/>
  <c r="E75" i="73"/>
  <c r="M74" i="73"/>
  <c r="M73" i="73"/>
  <c r="L73" i="73"/>
  <c r="L74" i="73" s="1"/>
  <c r="J73" i="73"/>
  <c r="I73" i="73"/>
  <c r="G73" i="73"/>
  <c r="F73" i="73"/>
  <c r="D73" i="73"/>
  <c r="D74" i="73" s="1"/>
  <c r="C73" i="73"/>
  <c r="N72" i="73"/>
  <c r="M72" i="73"/>
  <c r="L72" i="73"/>
  <c r="J72" i="73"/>
  <c r="J74" i="73" s="1"/>
  <c r="I72" i="73"/>
  <c r="I74" i="73" s="1"/>
  <c r="G72" i="73"/>
  <c r="F72" i="73"/>
  <c r="D72" i="73"/>
  <c r="C72" i="73"/>
  <c r="M71" i="73"/>
  <c r="L71" i="73"/>
  <c r="J71" i="73"/>
  <c r="I71" i="73"/>
  <c r="G71" i="73"/>
  <c r="F71" i="73"/>
  <c r="D71" i="73"/>
  <c r="C71" i="73"/>
  <c r="N70" i="73"/>
  <c r="K70" i="73"/>
  <c r="H70" i="73"/>
  <c r="E70" i="73"/>
  <c r="N69" i="73"/>
  <c r="K69" i="73"/>
  <c r="K71" i="73" s="1"/>
  <c r="H69" i="73"/>
  <c r="E69" i="73"/>
  <c r="E71" i="73" s="1"/>
  <c r="M68" i="73"/>
  <c r="L68" i="73"/>
  <c r="J68" i="73"/>
  <c r="I68" i="73"/>
  <c r="G68" i="73"/>
  <c r="F68" i="73"/>
  <c r="E68" i="73"/>
  <c r="D68" i="73"/>
  <c r="C68" i="73"/>
  <c r="N67" i="73"/>
  <c r="K67" i="73"/>
  <c r="H67" i="73"/>
  <c r="E67" i="73"/>
  <c r="N66" i="73"/>
  <c r="N68" i="73" s="1"/>
  <c r="K66" i="73"/>
  <c r="H66" i="73"/>
  <c r="E66" i="73"/>
  <c r="M60" i="73"/>
  <c r="L60" i="73"/>
  <c r="J60" i="73"/>
  <c r="I60" i="73"/>
  <c r="G60" i="73"/>
  <c r="F60" i="73"/>
  <c r="D60" i="73"/>
  <c r="C60" i="73"/>
  <c r="N59" i="73"/>
  <c r="K59" i="73"/>
  <c r="K60" i="73" s="1"/>
  <c r="H59" i="73"/>
  <c r="E59" i="73"/>
  <c r="N58" i="73"/>
  <c r="K58" i="73"/>
  <c r="H58" i="73"/>
  <c r="E58" i="73"/>
  <c r="E60" i="73" s="1"/>
  <c r="M57" i="73"/>
  <c r="L57" i="73"/>
  <c r="J57" i="73"/>
  <c r="I57" i="73"/>
  <c r="G57" i="73"/>
  <c r="F57" i="73"/>
  <c r="E57" i="73"/>
  <c r="D57" i="73"/>
  <c r="C57" i="73"/>
  <c r="N56" i="73"/>
  <c r="N57" i="73" s="1"/>
  <c r="K56" i="73"/>
  <c r="H56" i="73"/>
  <c r="E56" i="73"/>
  <c r="N55" i="73"/>
  <c r="K55" i="73"/>
  <c r="K57" i="73" s="1"/>
  <c r="H55" i="73"/>
  <c r="H57" i="73" s="1"/>
  <c r="E55" i="73"/>
  <c r="M53" i="73"/>
  <c r="L53" i="73"/>
  <c r="L54" i="73" s="1"/>
  <c r="J53" i="73"/>
  <c r="I53" i="73"/>
  <c r="G53" i="73"/>
  <c r="F53" i="73"/>
  <c r="D53" i="73"/>
  <c r="C53" i="73"/>
  <c r="M52" i="73"/>
  <c r="M54" i="73" s="1"/>
  <c r="L52" i="73"/>
  <c r="J52" i="73"/>
  <c r="J54" i="73" s="1"/>
  <c r="I52" i="73"/>
  <c r="G52" i="73"/>
  <c r="F52" i="73"/>
  <c r="D52" i="73"/>
  <c r="C52" i="73"/>
  <c r="N51" i="73"/>
  <c r="M51" i="73"/>
  <c r="L51" i="73"/>
  <c r="J51" i="73"/>
  <c r="I51" i="73"/>
  <c r="G51" i="73"/>
  <c r="F51" i="73"/>
  <c r="E51" i="73"/>
  <c r="D51" i="73"/>
  <c r="C51" i="73"/>
  <c r="N50" i="73"/>
  <c r="K50" i="73"/>
  <c r="H50" i="73"/>
  <c r="E50" i="73"/>
  <c r="N49" i="73"/>
  <c r="K49" i="73"/>
  <c r="H49" i="73"/>
  <c r="H51" i="73" s="1"/>
  <c r="E49" i="73"/>
  <c r="M48" i="73"/>
  <c r="L48" i="73"/>
  <c r="K48" i="73"/>
  <c r="J48" i="73"/>
  <c r="I48" i="73"/>
  <c r="G48" i="73"/>
  <c r="F48" i="73"/>
  <c r="D48" i="73"/>
  <c r="C48" i="73"/>
  <c r="N47" i="73"/>
  <c r="N53" i="73" s="1"/>
  <c r="K47" i="73"/>
  <c r="K53" i="73" s="1"/>
  <c r="H47" i="73"/>
  <c r="E47" i="73"/>
  <c r="N46" i="73"/>
  <c r="K46" i="73"/>
  <c r="H46" i="73"/>
  <c r="H52" i="73" s="1"/>
  <c r="E46" i="73"/>
  <c r="M44" i="73"/>
  <c r="L44" i="73"/>
  <c r="J44" i="73"/>
  <c r="J45" i="73" s="1"/>
  <c r="I44" i="73"/>
  <c r="G44" i="73"/>
  <c r="F44" i="73"/>
  <c r="D44" i="73"/>
  <c r="C44" i="73"/>
  <c r="M43" i="73"/>
  <c r="M45" i="73" s="1"/>
  <c r="L43" i="73"/>
  <c r="L45" i="73" s="1"/>
  <c r="J43" i="73"/>
  <c r="I43" i="73"/>
  <c r="I45" i="73" s="1"/>
  <c r="G43" i="73"/>
  <c r="G45" i="73" s="1"/>
  <c r="F43" i="73"/>
  <c r="F45" i="73" s="1"/>
  <c r="D43" i="73"/>
  <c r="C43" i="73"/>
  <c r="M42" i="73"/>
  <c r="L42" i="73"/>
  <c r="K42" i="73"/>
  <c r="J42" i="73"/>
  <c r="I42" i="73"/>
  <c r="G42" i="73"/>
  <c r="F42" i="73"/>
  <c r="D42" i="73"/>
  <c r="C42" i="73"/>
  <c r="N41" i="73"/>
  <c r="N44" i="73" s="1"/>
  <c r="K41" i="73"/>
  <c r="K44" i="73" s="1"/>
  <c r="H41" i="73"/>
  <c r="E41" i="73"/>
  <c r="N40" i="73"/>
  <c r="K40" i="73"/>
  <c r="H40" i="73"/>
  <c r="H42" i="73" s="1"/>
  <c r="E40" i="73"/>
  <c r="E42" i="73" s="1"/>
  <c r="M39" i="73"/>
  <c r="L39" i="73"/>
  <c r="J39" i="73"/>
  <c r="I39" i="73"/>
  <c r="G39" i="73"/>
  <c r="F39" i="73"/>
  <c r="D39" i="73"/>
  <c r="C39" i="73"/>
  <c r="N38" i="73"/>
  <c r="K38" i="73"/>
  <c r="H38" i="73"/>
  <c r="H44" i="73" s="1"/>
  <c r="E38" i="73"/>
  <c r="E44" i="73" s="1"/>
  <c r="N37" i="73"/>
  <c r="K37" i="73"/>
  <c r="H37" i="73"/>
  <c r="E37" i="73"/>
  <c r="M31" i="73"/>
  <c r="L31" i="73"/>
  <c r="K31" i="73"/>
  <c r="J31" i="73"/>
  <c r="I31" i="73"/>
  <c r="G31" i="73"/>
  <c r="F31" i="73"/>
  <c r="D31" i="73"/>
  <c r="C31" i="73"/>
  <c r="N30" i="73"/>
  <c r="K30" i="73"/>
  <c r="H30" i="73"/>
  <c r="E30" i="73"/>
  <c r="N29" i="73"/>
  <c r="N31" i="73" s="1"/>
  <c r="K29" i="73"/>
  <c r="H29" i="73"/>
  <c r="E29" i="73"/>
  <c r="M28" i="73"/>
  <c r="L28" i="73"/>
  <c r="J28" i="73"/>
  <c r="I28" i="73"/>
  <c r="G28" i="73"/>
  <c r="F28" i="73"/>
  <c r="D28" i="73"/>
  <c r="C28" i="73"/>
  <c r="N27" i="73"/>
  <c r="N28" i="73" s="1"/>
  <c r="K27" i="73"/>
  <c r="H27" i="73"/>
  <c r="E27" i="73"/>
  <c r="N26" i="73"/>
  <c r="K26" i="73"/>
  <c r="H26" i="73"/>
  <c r="H28" i="73" s="1"/>
  <c r="E26" i="73"/>
  <c r="E28" i="73" s="1"/>
  <c r="L25" i="73"/>
  <c r="D25" i="73"/>
  <c r="C25" i="73"/>
  <c r="M24" i="73"/>
  <c r="L24" i="73"/>
  <c r="J24" i="73"/>
  <c r="I24" i="73"/>
  <c r="G24" i="73"/>
  <c r="F24" i="73"/>
  <c r="F25" i="73" s="1"/>
  <c r="D24" i="73"/>
  <c r="C24" i="73"/>
  <c r="M23" i="73"/>
  <c r="L23" i="73"/>
  <c r="J23" i="73"/>
  <c r="I23" i="73"/>
  <c r="G23" i="73"/>
  <c r="F23" i="73"/>
  <c r="D23" i="73"/>
  <c r="C23" i="73"/>
  <c r="M22" i="73"/>
  <c r="L22" i="73"/>
  <c r="J22" i="73"/>
  <c r="I22" i="73"/>
  <c r="G22" i="73"/>
  <c r="F22" i="73"/>
  <c r="D22" i="73"/>
  <c r="C22" i="73"/>
  <c r="N21" i="73"/>
  <c r="K21" i="73"/>
  <c r="H21" i="73"/>
  <c r="E21" i="73"/>
  <c r="E24" i="73" s="1"/>
  <c r="N20" i="73"/>
  <c r="N22" i="73" s="1"/>
  <c r="K20" i="73"/>
  <c r="H20" i="73"/>
  <c r="E20" i="73"/>
  <c r="E22" i="73" s="1"/>
  <c r="M19" i="73"/>
  <c r="L19" i="73"/>
  <c r="K19" i="73"/>
  <c r="J19" i="73"/>
  <c r="I19" i="73"/>
  <c r="G19" i="73"/>
  <c r="F19" i="73"/>
  <c r="D19" i="73"/>
  <c r="C19" i="73"/>
  <c r="N18" i="73"/>
  <c r="K18" i="73"/>
  <c r="H18" i="73"/>
  <c r="E18" i="73"/>
  <c r="N17" i="73"/>
  <c r="N19" i="73" s="1"/>
  <c r="K17" i="73"/>
  <c r="H17" i="73"/>
  <c r="E17" i="73"/>
  <c r="M15" i="73"/>
  <c r="L15" i="73"/>
  <c r="J15" i="73"/>
  <c r="I15" i="73"/>
  <c r="G15" i="73"/>
  <c r="F15" i="73"/>
  <c r="D15" i="73"/>
  <c r="C15" i="73"/>
  <c r="N14" i="73"/>
  <c r="M14" i="73"/>
  <c r="M16" i="73" s="1"/>
  <c r="L14" i="73"/>
  <c r="L16" i="73" s="1"/>
  <c r="J14" i="73"/>
  <c r="J16" i="73" s="1"/>
  <c r="I14" i="73"/>
  <c r="G14" i="73"/>
  <c r="F14" i="73"/>
  <c r="D14" i="73"/>
  <c r="C14" i="73"/>
  <c r="M13" i="73"/>
  <c r="L13" i="73"/>
  <c r="J13" i="73"/>
  <c r="I13" i="73"/>
  <c r="G13" i="73"/>
  <c r="F13" i="73"/>
  <c r="D13" i="73"/>
  <c r="C13" i="73"/>
  <c r="N12" i="73"/>
  <c r="K12" i="73"/>
  <c r="K15" i="73" s="1"/>
  <c r="H12" i="73"/>
  <c r="E12" i="73"/>
  <c r="N11" i="73"/>
  <c r="K11" i="73"/>
  <c r="K13" i="73" s="1"/>
  <c r="H11" i="73"/>
  <c r="E11" i="73"/>
  <c r="N10" i="73"/>
  <c r="M10" i="73"/>
  <c r="L10" i="73"/>
  <c r="J10" i="73"/>
  <c r="I10" i="73"/>
  <c r="G10" i="73"/>
  <c r="F10" i="73"/>
  <c r="E10" i="73"/>
  <c r="D10" i="73"/>
  <c r="C10" i="73"/>
  <c r="N9" i="73"/>
  <c r="K9" i="73"/>
  <c r="H9" i="73"/>
  <c r="E9" i="73"/>
  <c r="N8" i="73"/>
  <c r="K8" i="73"/>
  <c r="H8" i="73"/>
  <c r="E8" i="73"/>
  <c r="E14" i="73" s="1"/>
  <c r="G25" i="72"/>
  <c r="F25" i="72"/>
  <c r="E25" i="72"/>
  <c r="D25" i="72"/>
  <c r="G24" i="72"/>
  <c r="G26" i="72" s="1"/>
  <c r="F24" i="72"/>
  <c r="E24" i="72"/>
  <c r="D24" i="72"/>
  <c r="D26" i="72" s="1"/>
  <c r="G23" i="72"/>
  <c r="F23" i="72"/>
  <c r="E23" i="72"/>
  <c r="D23" i="72"/>
  <c r="G20" i="72"/>
  <c r="F20" i="72"/>
  <c r="E20" i="72"/>
  <c r="D20" i="72"/>
  <c r="G17" i="72"/>
  <c r="F17" i="72"/>
  <c r="E17" i="72"/>
  <c r="D17" i="72"/>
  <c r="G14" i="72"/>
  <c r="F14" i="72"/>
  <c r="E14" i="72"/>
  <c r="D14" i="72"/>
  <c r="G11" i="72"/>
  <c r="F11" i="72"/>
  <c r="E11" i="72"/>
  <c r="D11" i="72"/>
  <c r="G8" i="72"/>
  <c r="F8" i="72"/>
  <c r="E8" i="72"/>
  <c r="D8" i="72"/>
  <c r="G29" i="71"/>
  <c r="F29" i="71"/>
  <c r="E29" i="71"/>
  <c r="D29" i="71"/>
  <c r="C29" i="71"/>
  <c r="G26" i="71"/>
  <c r="F26" i="71"/>
  <c r="E26" i="71"/>
  <c r="D26" i="71"/>
  <c r="C26" i="71"/>
  <c r="G23" i="71"/>
  <c r="C23" i="71"/>
  <c r="G22" i="71"/>
  <c r="F22" i="71"/>
  <c r="E22" i="71"/>
  <c r="D22" i="71"/>
  <c r="G21" i="71"/>
  <c r="F21" i="71"/>
  <c r="F23" i="71" s="1"/>
  <c r="E21" i="71"/>
  <c r="E23" i="71" s="1"/>
  <c r="D21" i="71"/>
  <c r="D23" i="71" s="1"/>
  <c r="G20" i="71"/>
  <c r="F20" i="71"/>
  <c r="E20" i="71"/>
  <c r="D20" i="71"/>
  <c r="C20" i="71"/>
  <c r="G17" i="71"/>
  <c r="F17" i="71"/>
  <c r="E17" i="71"/>
  <c r="D17" i="71"/>
  <c r="C17" i="71"/>
  <c r="C14" i="71"/>
  <c r="G13" i="71"/>
  <c r="F13" i="71"/>
  <c r="E13" i="71"/>
  <c r="D13" i="71"/>
  <c r="G12" i="71"/>
  <c r="G14" i="71" s="1"/>
  <c r="F12" i="71"/>
  <c r="F14" i="71" s="1"/>
  <c r="E12" i="71"/>
  <c r="E14" i="71" s="1"/>
  <c r="D12" i="71"/>
  <c r="D14" i="71" s="1"/>
  <c r="G11" i="71"/>
  <c r="F11" i="71"/>
  <c r="E11" i="71"/>
  <c r="D11" i="71"/>
  <c r="C11" i="71"/>
  <c r="G8" i="71"/>
  <c r="F8" i="71"/>
  <c r="E8" i="71"/>
  <c r="D8" i="71"/>
  <c r="C8" i="71"/>
  <c r="K176" i="70"/>
  <c r="G176" i="70"/>
  <c r="C176" i="70"/>
  <c r="K175" i="70"/>
  <c r="G175" i="70"/>
  <c r="C175" i="70"/>
  <c r="K174" i="70"/>
  <c r="G174" i="70"/>
  <c r="C174" i="70"/>
  <c r="K173" i="70"/>
  <c r="G173" i="70"/>
  <c r="C173" i="70"/>
  <c r="K172" i="70"/>
  <c r="G172" i="70"/>
  <c r="C172" i="70"/>
  <c r="K171" i="70"/>
  <c r="G171" i="70"/>
  <c r="C171" i="70"/>
  <c r="K170" i="70"/>
  <c r="G170" i="70"/>
  <c r="C170" i="70"/>
  <c r="K169" i="70"/>
  <c r="G169" i="70"/>
  <c r="C169" i="70"/>
  <c r="K168" i="70"/>
  <c r="G168" i="70"/>
  <c r="C168" i="70"/>
  <c r="K167" i="70"/>
  <c r="G167" i="70"/>
  <c r="C167" i="70"/>
  <c r="K166" i="70"/>
  <c r="G166" i="70"/>
  <c r="C166" i="70"/>
  <c r="K165" i="70"/>
  <c r="G165" i="70"/>
  <c r="C165" i="70"/>
  <c r="K164" i="70"/>
  <c r="G164" i="70"/>
  <c r="C164" i="70"/>
  <c r="K163" i="70"/>
  <c r="G163" i="70"/>
  <c r="C163" i="70"/>
  <c r="K162" i="70"/>
  <c r="G162" i="70"/>
  <c r="C162" i="70"/>
  <c r="K161" i="70"/>
  <c r="G161" i="70"/>
  <c r="C161" i="70"/>
  <c r="K160" i="70"/>
  <c r="G160" i="70"/>
  <c r="C160" i="70"/>
  <c r="K159" i="70"/>
  <c r="G159" i="70"/>
  <c r="C159" i="70"/>
  <c r="K158" i="70"/>
  <c r="G158" i="70"/>
  <c r="C158" i="70"/>
  <c r="K157" i="70"/>
  <c r="G157" i="70"/>
  <c r="C157" i="70"/>
  <c r="K156" i="70"/>
  <c r="G156" i="70"/>
  <c r="C156" i="70"/>
  <c r="K155" i="70"/>
  <c r="G155" i="70"/>
  <c r="C155" i="70"/>
  <c r="K154" i="70"/>
  <c r="G154" i="70"/>
  <c r="C154" i="70"/>
  <c r="K153" i="70"/>
  <c r="G153" i="70"/>
  <c r="C153" i="70"/>
  <c r="G29" i="69"/>
  <c r="F29" i="69"/>
  <c r="E29" i="69"/>
  <c r="D29" i="69"/>
  <c r="C29" i="69"/>
  <c r="G26" i="69"/>
  <c r="F26" i="69"/>
  <c r="E26" i="69"/>
  <c r="D26" i="69"/>
  <c r="C26" i="69"/>
  <c r="E23" i="69"/>
  <c r="C23" i="69"/>
  <c r="G22" i="69"/>
  <c r="G23" i="69" s="1"/>
  <c r="F22" i="69"/>
  <c r="E22" i="69"/>
  <c r="D22" i="69"/>
  <c r="G21" i="69"/>
  <c r="F21" i="69"/>
  <c r="F23" i="69" s="1"/>
  <c r="E21" i="69"/>
  <c r="D21" i="69"/>
  <c r="D23" i="69" s="1"/>
  <c r="G20" i="69"/>
  <c r="F20" i="69"/>
  <c r="E20" i="69"/>
  <c r="D20" i="69"/>
  <c r="C20" i="69"/>
  <c r="G17" i="69"/>
  <c r="F17" i="69"/>
  <c r="E17" i="69"/>
  <c r="D17" i="69"/>
  <c r="C17" i="69"/>
  <c r="C14" i="69"/>
  <c r="G13" i="69"/>
  <c r="F13" i="69"/>
  <c r="E13" i="69"/>
  <c r="D13" i="69"/>
  <c r="G12" i="69"/>
  <c r="F12" i="69"/>
  <c r="F14" i="69" s="1"/>
  <c r="E12" i="69"/>
  <c r="E14" i="69" s="1"/>
  <c r="D12" i="69"/>
  <c r="D14" i="69" s="1"/>
  <c r="G11" i="69"/>
  <c r="F11" i="69"/>
  <c r="E11" i="69"/>
  <c r="D11" i="69"/>
  <c r="C11" i="69"/>
  <c r="G8" i="69"/>
  <c r="F8" i="69"/>
  <c r="E8" i="69"/>
  <c r="D8" i="69"/>
  <c r="C8" i="69"/>
  <c r="G29" i="68"/>
  <c r="F29" i="68"/>
  <c r="E29" i="68"/>
  <c r="D29" i="68"/>
  <c r="C29" i="68"/>
  <c r="G26" i="68"/>
  <c r="F26" i="68"/>
  <c r="E26" i="68"/>
  <c r="D26" i="68"/>
  <c r="C26" i="68"/>
  <c r="G23" i="68"/>
  <c r="G22" i="68"/>
  <c r="F22" i="68"/>
  <c r="E22" i="68"/>
  <c r="D22" i="68"/>
  <c r="C22" i="68"/>
  <c r="G21" i="68"/>
  <c r="F21" i="68"/>
  <c r="F23" i="68" s="1"/>
  <c r="E21" i="68"/>
  <c r="E23" i="68" s="1"/>
  <c r="D21" i="68"/>
  <c r="D23" i="68" s="1"/>
  <c r="C21" i="68"/>
  <c r="C23" i="68" s="1"/>
  <c r="G20" i="68"/>
  <c r="F20" i="68"/>
  <c r="E20" i="68"/>
  <c r="D20" i="68"/>
  <c r="C20" i="68"/>
  <c r="G17" i="68"/>
  <c r="F17" i="68"/>
  <c r="E17" i="68"/>
  <c r="D17" i="68"/>
  <c r="C17" i="68"/>
  <c r="G14" i="68"/>
  <c r="F14" i="68"/>
  <c r="G13" i="68"/>
  <c r="F13" i="68"/>
  <c r="E13" i="68"/>
  <c r="D13" i="68"/>
  <c r="C13" i="68"/>
  <c r="G12" i="68"/>
  <c r="F12" i="68"/>
  <c r="E12" i="68"/>
  <c r="D12" i="68"/>
  <c r="D14" i="68" s="1"/>
  <c r="C12" i="68"/>
  <c r="G11" i="68"/>
  <c r="F11" i="68"/>
  <c r="E11" i="68"/>
  <c r="D11" i="68"/>
  <c r="C11" i="68"/>
  <c r="G8" i="68"/>
  <c r="F8" i="68"/>
  <c r="E8" i="68"/>
  <c r="D8" i="68"/>
  <c r="C8" i="68"/>
  <c r="G29" i="67"/>
  <c r="F29" i="67"/>
  <c r="E29" i="67"/>
  <c r="D29" i="67"/>
  <c r="C29" i="67"/>
  <c r="G26" i="67"/>
  <c r="F26" i="67"/>
  <c r="E26" i="67"/>
  <c r="D26" i="67"/>
  <c r="C26" i="67"/>
  <c r="C23" i="67"/>
  <c r="G22" i="67"/>
  <c r="F22" i="67"/>
  <c r="E22" i="67"/>
  <c r="D22" i="67"/>
  <c r="C22" i="67"/>
  <c r="G21" i="67"/>
  <c r="F21" i="67"/>
  <c r="F23" i="67" s="1"/>
  <c r="E21" i="67"/>
  <c r="D21" i="67"/>
  <c r="D23" i="67" s="1"/>
  <c r="C21" i="67"/>
  <c r="G20" i="67"/>
  <c r="F20" i="67"/>
  <c r="E20" i="67"/>
  <c r="D20" i="67"/>
  <c r="C20" i="67"/>
  <c r="G17" i="67"/>
  <c r="F17" i="67"/>
  <c r="E17" i="67"/>
  <c r="D17" i="67"/>
  <c r="C17" i="67"/>
  <c r="G13" i="67"/>
  <c r="F13" i="67"/>
  <c r="E13" i="67"/>
  <c r="D13" i="67"/>
  <c r="C13" i="67"/>
  <c r="C14" i="67" s="1"/>
  <c r="G12" i="67"/>
  <c r="G14" i="67" s="1"/>
  <c r="F12" i="67"/>
  <c r="F14" i="67" s="1"/>
  <c r="E12" i="67"/>
  <c r="D12" i="67"/>
  <c r="D14" i="67" s="1"/>
  <c r="C12" i="67"/>
  <c r="G11" i="67"/>
  <c r="F11" i="67"/>
  <c r="E11" i="67"/>
  <c r="D11" i="67"/>
  <c r="C11" i="67"/>
  <c r="G8" i="67"/>
  <c r="F8" i="67"/>
  <c r="E8" i="67"/>
  <c r="D8" i="67"/>
  <c r="C8" i="67"/>
  <c r="G29" i="66"/>
  <c r="F29" i="66"/>
  <c r="E29" i="66"/>
  <c r="D29" i="66"/>
  <c r="C29" i="66"/>
  <c r="G26" i="66"/>
  <c r="F26" i="66"/>
  <c r="E26" i="66"/>
  <c r="D26" i="66"/>
  <c r="C26" i="66"/>
  <c r="G22" i="66"/>
  <c r="F22" i="66"/>
  <c r="F23" i="66" s="1"/>
  <c r="E22" i="66"/>
  <c r="D22" i="66"/>
  <c r="C22" i="66"/>
  <c r="G21" i="66"/>
  <c r="G23" i="66" s="1"/>
  <c r="F21" i="66"/>
  <c r="E21" i="66"/>
  <c r="E23" i="66" s="1"/>
  <c r="D21" i="66"/>
  <c r="C21" i="66"/>
  <c r="C23" i="66" s="1"/>
  <c r="G20" i="66"/>
  <c r="F20" i="66"/>
  <c r="E20" i="66"/>
  <c r="D20" i="66"/>
  <c r="C20" i="66"/>
  <c r="G17" i="66"/>
  <c r="F17" i="66"/>
  <c r="E17" i="66"/>
  <c r="D17" i="66"/>
  <c r="C17" i="66"/>
  <c r="G13" i="66"/>
  <c r="F13" i="66"/>
  <c r="E13" i="66"/>
  <c r="D13" i="66"/>
  <c r="C13" i="66"/>
  <c r="G12" i="66"/>
  <c r="G14" i="66" s="1"/>
  <c r="F12" i="66"/>
  <c r="F14" i="66" s="1"/>
  <c r="E12" i="66"/>
  <c r="D12" i="66"/>
  <c r="D14" i="66" s="1"/>
  <c r="C12" i="66"/>
  <c r="G11" i="66"/>
  <c r="F11" i="66"/>
  <c r="E11" i="66"/>
  <c r="D11" i="66"/>
  <c r="C11" i="66"/>
  <c r="G8" i="66"/>
  <c r="F8" i="66"/>
  <c r="E8" i="66"/>
  <c r="D8" i="66"/>
  <c r="C8" i="66"/>
  <c r="L87" i="61"/>
  <c r="K87" i="61"/>
  <c r="J87" i="61"/>
  <c r="H87" i="61"/>
  <c r="G87" i="61"/>
  <c r="F87" i="61"/>
  <c r="D87" i="61"/>
  <c r="C87" i="61"/>
  <c r="B87" i="61"/>
  <c r="P86" i="61"/>
  <c r="O86" i="61"/>
  <c r="N86" i="61"/>
  <c r="Q86" i="61" s="1"/>
  <c r="M86" i="61"/>
  <c r="I86" i="61"/>
  <c r="E86" i="61"/>
  <c r="P85" i="61"/>
  <c r="O85" i="61"/>
  <c r="N85" i="61"/>
  <c r="Q85" i="61" s="1"/>
  <c r="M85" i="61"/>
  <c r="I85" i="61"/>
  <c r="E85" i="61"/>
  <c r="P84" i="61"/>
  <c r="O84" i="61"/>
  <c r="N84" i="61"/>
  <c r="Q84" i="61" s="1"/>
  <c r="M84" i="61"/>
  <c r="I84" i="61"/>
  <c r="E84" i="61"/>
  <c r="P83" i="61"/>
  <c r="O83" i="61"/>
  <c r="N83" i="61"/>
  <c r="M83" i="61"/>
  <c r="I83" i="61"/>
  <c r="E83" i="61"/>
  <c r="P82" i="61"/>
  <c r="O82" i="61"/>
  <c r="N82" i="61"/>
  <c r="M82" i="61"/>
  <c r="I82" i="61"/>
  <c r="E82" i="61"/>
  <c r="P81" i="61"/>
  <c r="O81" i="61"/>
  <c r="N81" i="61"/>
  <c r="Q81" i="61" s="1"/>
  <c r="M81" i="61"/>
  <c r="I81" i="61"/>
  <c r="E81" i="61"/>
  <c r="P80" i="61"/>
  <c r="O80" i="61"/>
  <c r="N80" i="61"/>
  <c r="M80" i="61"/>
  <c r="I80" i="61"/>
  <c r="E80" i="61"/>
  <c r="P79" i="61"/>
  <c r="O79" i="61"/>
  <c r="N79" i="61"/>
  <c r="M79" i="61"/>
  <c r="I79" i="61"/>
  <c r="E79" i="61"/>
  <c r="P78" i="61"/>
  <c r="Q78" i="61" s="1"/>
  <c r="O78" i="61"/>
  <c r="N78" i="61"/>
  <c r="M78" i="61"/>
  <c r="I78" i="61"/>
  <c r="E78" i="61"/>
  <c r="P77" i="61"/>
  <c r="O77" i="61"/>
  <c r="N77" i="61"/>
  <c r="Q77" i="61" s="1"/>
  <c r="M77" i="61"/>
  <c r="I77" i="61"/>
  <c r="E77" i="61"/>
  <c r="P76" i="61"/>
  <c r="O76" i="61"/>
  <c r="N76" i="61"/>
  <c r="Q76" i="61" s="1"/>
  <c r="M76" i="61"/>
  <c r="I76" i="61"/>
  <c r="E76" i="61"/>
  <c r="P75" i="61"/>
  <c r="O75" i="61"/>
  <c r="N75" i="61"/>
  <c r="M75" i="61"/>
  <c r="I75" i="61"/>
  <c r="E75" i="61"/>
  <c r="P74" i="61"/>
  <c r="O74" i="61"/>
  <c r="N74" i="61"/>
  <c r="M74" i="61"/>
  <c r="I74" i="61"/>
  <c r="E74" i="61"/>
  <c r="P73" i="61"/>
  <c r="O73" i="61"/>
  <c r="N73" i="61"/>
  <c r="Q73" i="61" s="1"/>
  <c r="M73" i="61"/>
  <c r="I73" i="61"/>
  <c r="E73" i="61"/>
  <c r="P72" i="61"/>
  <c r="O72" i="61"/>
  <c r="N72" i="61"/>
  <c r="Q72" i="61" s="1"/>
  <c r="M72" i="61"/>
  <c r="I72" i="61"/>
  <c r="E72" i="61"/>
  <c r="P71" i="61"/>
  <c r="O71" i="61"/>
  <c r="N71" i="61"/>
  <c r="Q71" i="61" s="1"/>
  <c r="M71" i="61"/>
  <c r="I71" i="61"/>
  <c r="E71" i="61"/>
  <c r="P70" i="61"/>
  <c r="O70" i="61"/>
  <c r="N70" i="61"/>
  <c r="M70" i="61"/>
  <c r="I70" i="61"/>
  <c r="E70" i="61"/>
  <c r="P69" i="61"/>
  <c r="O69" i="61"/>
  <c r="N69" i="61"/>
  <c r="M69" i="61"/>
  <c r="I69" i="61"/>
  <c r="E69" i="61"/>
  <c r="P68" i="61"/>
  <c r="O68" i="61"/>
  <c r="Q68" i="61" s="1"/>
  <c r="N68" i="61"/>
  <c r="M68" i="61"/>
  <c r="I68" i="61"/>
  <c r="E68" i="61"/>
  <c r="P67" i="61"/>
  <c r="O67" i="61"/>
  <c r="N67" i="61"/>
  <c r="M67" i="61"/>
  <c r="I67" i="61"/>
  <c r="E67" i="61"/>
  <c r="P66" i="61"/>
  <c r="O66" i="61"/>
  <c r="N66" i="61"/>
  <c r="Q66" i="61" s="1"/>
  <c r="M66" i="61"/>
  <c r="I66" i="61"/>
  <c r="E66" i="61"/>
  <c r="P65" i="61"/>
  <c r="O65" i="61"/>
  <c r="N65" i="61"/>
  <c r="M65" i="61"/>
  <c r="I65" i="61"/>
  <c r="E65" i="61"/>
  <c r="P64" i="61"/>
  <c r="O64" i="61"/>
  <c r="N64" i="61"/>
  <c r="Q64" i="61" s="1"/>
  <c r="M64" i="61"/>
  <c r="I64" i="61"/>
  <c r="E64" i="61"/>
  <c r="P63" i="61"/>
  <c r="O63" i="61"/>
  <c r="N63" i="61"/>
  <c r="Q63" i="61" s="1"/>
  <c r="M63" i="61"/>
  <c r="I63" i="61"/>
  <c r="E63" i="61"/>
  <c r="P62" i="61"/>
  <c r="O62" i="61"/>
  <c r="N62" i="61"/>
  <c r="Q62" i="61" s="1"/>
  <c r="M62" i="61"/>
  <c r="I62" i="61"/>
  <c r="E62" i="61"/>
  <c r="P61" i="61"/>
  <c r="O61" i="61"/>
  <c r="N61" i="61"/>
  <c r="Q61" i="61" s="1"/>
  <c r="M61" i="61"/>
  <c r="I61" i="61"/>
  <c r="E61" i="61"/>
  <c r="P60" i="61"/>
  <c r="O60" i="61"/>
  <c r="N60" i="61"/>
  <c r="Q60" i="61" s="1"/>
  <c r="M60" i="61"/>
  <c r="I60" i="61"/>
  <c r="E60" i="61"/>
  <c r="P59" i="61"/>
  <c r="O59" i="61"/>
  <c r="N59" i="61"/>
  <c r="M59" i="61"/>
  <c r="I59" i="61"/>
  <c r="E59" i="61"/>
  <c r="P58" i="61"/>
  <c r="O58" i="61"/>
  <c r="N58" i="61"/>
  <c r="M58" i="61"/>
  <c r="I58" i="61"/>
  <c r="E58" i="61"/>
  <c r="P57" i="61"/>
  <c r="O57" i="61"/>
  <c r="N57" i="61"/>
  <c r="Q57" i="61" s="1"/>
  <c r="M57" i="61"/>
  <c r="I57" i="61"/>
  <c r="E57" i="61"/>
  <c r="P56" i="61"/>
  <c r="O56" i="61"/>
  <c r="N56" i="61"/>
  <c r="Q56" i="61" s="1"/>
  <c r="M56" i="61"/>
  <c r="I56" i="61"/>
  <c r="E56" i="61"/>
  <c r="P55" i="61"/>
  <c r="O55" i="61"/>
  <c r="N55" i="61"/>
  <c r="Q55" i="61" s="1"/>
  <c r="M55" i="61"/>
  <c r="I55" i="61"/>
  <c r="E55" i="61"/>
  <c r="P54" i="61"/>
  <c r="O54" i="61"/>
  <c r="N54" i="61"/>
  <c r="Q54" i="61" s="1"/>
  <c r="M54" i="61"/>
  <c r="I54" i="61"/>
  <c r="E54" i="61"/>
  <c r="P53" i="61"/>
  <c r="O53" i="61"/>
  <c r="N53" i="61"/>
  <c r="Q53" i="61" s="1"/>
  <c r="M53" i="61"/>
  <c r="I53" i="61"/>
  <c r="E53" i="61"/>
  <c r="P52" i="61"/>
  <c r="O52" i="61"/>
  <c r="N52" i="61"/>
  <c r="Q52" i="61" s="1"/>
  <c r="M52" i="61"/>
  <c r="I52" i="61"/>
  <c r="E52" i="61"/>
  <c r="P51" i="61"/>
  <c r="O51" i="61"/>
  <c r="N51" i="61"/>
  <c r="Q51" i="61" s="1"/>
  <c r="M51" i="61"/>
  <c r="I51" i="61"/>
  <c r="E51" i="61"/>
  <c r="AB44" i="61"/>
  <c r="AA44" i="61"/>
  <c r="Z44" i="61"/>
  <c r="X44" i="61"/>
  <c r="W44" i="61"/>
  <c r="V44" i="61"/>
  <c r="T44" i="61"/>
  <c r="S44" i="61"/>
  <c r="R44" i="61"/>
  <c r="P44" i="61"/>
  <c r="O44" i="61"/>
  <c r="N44" i="61"/>
  <c r="L44" i="61"/>
  <c r="K44" i="61"/>
  <c r="J44" i="61"/>
  <c r="H44" i="61"/>
  <c r="G44" i="61"/>
  <c r="F44" i="61"/>
  <c r="D44" i="61"/>
  <c r="C44" i="61"/>
  <c r="B44" i="61"/>
  <c r="AC43" i="61"/>
  <c r="Y43" i="61"/>
  <c r="U43" i="61"/>
  <c r="Q43" i="61"/>
  <c r="M43" i="61"/>
  <c r="I43" i="61"/>
  <c r="E43" i="61"/>
  <c r="AC42" i="61"/>
  <c r="Y42" i="61"/>
  <c r="U42" i="61"/>
  <c r="Q42" i="61"/>
  <c r="M42" i="61"/>
  <c r="I42" i="61"/>
  <c r="E42" i="61"/>
  <c r="AC41" i="61"/>
  <c r="Y41" i="61"/>
  <c r="U41" i="61"/>
  <c r="Q41" i="61"/>
  <c r="M41" i="61"/>
  <c r="I41" i="61"/>
  <c r="E41" i="61"/>
  <c r="AC40" i="61"/>
  <c r="Y40" i="61"/>
  <c r="U40" i="61"/>
  <c r="Q40" i="61"/>
  <c r="M40" i="61"/>
  <c r="I40" i="61"/>
  <c r="E40" i="61"/>
  <c r="AC39" i="61"/>
  <c r="Y39" i="61"/>
  <c r="U39" i="61"/>
  <c r="Q39" i="61"/>
  <c r="M39" i="61"/>
  <c r="I39" i="61"/>
  <c r="E39" i="61"/>
  <c r="AC38" i="61"/>
  <c r="Y38" i="61"/>
  <c r="U38" i="61"/>
  <c r="Q38" i="61"/>
  <c r="M38" i="61"/>
  <c r="I38" i="61"/>
  <c r="E38" i="61"/>
  <c r="AC37" i="61"/>
  <c r="Y37" i="61"/>
  <c r="U37" i="61"/>
  <c r="Q37" i="61"/>
  <c r="M37" i="61"/>
  <c r="I37" i="61"/>
  <c r="E37" i="61"/>
  <c r="AC36" i="61"/>
  <c r="Y36" i="61"/>
  <c r="U36" i="61"/>
  <c r="Q36" i="61"/>
  <c r="M36" i="61"/>
  <c r="I36" i="61"/>
  <c r="E36" i="61"/>
  <c r="AC35" i="61"/>
  <c r="Y35" i="61"/>
  <c r="U35" i="61"/>
  <c r="Q35" i="61"/>
  <c r="M35" i="61"/>
  <c r="I35" i="61"/>
  <c r="E35" i="61"/>
  <c r="AC34" i="61"/>
  <c r="Y34" i="61"/>
  <c r="U34" i="61"/>
  <c r="Q34" i="61"/>
  <c r="M34" i="61"/>
  <c r="I34" i="61"/>
  <c r="E34" i="61"/>
  <c r="AC33" i="61"/>
  <c r="Y33" i="61"/>
  <c r="U33" i="61"/>
  <c r="Q33" i="61"/>
  <c r="M33" i="61"/>
  <c r="I33" i="61"/>
  <c r="E33" i="61"/>
  <c r="AC32" i="61"/>
  <c r="Y32" i="61"/>
  <c r="U32" i="61"/>
  <c r="Q32" i="61"/>
  <c r="M32" i="61"/>
  <c r="I32" i="61"/>
  <c r="E32" i="61"/>
  <c r="AC31" i="61"/>
  <c r="Y31" i="61"/>
  <c r="U31" i="61"/>
  <c r="Q31" i="61"/>
  <c r="M31" i="61"/>
  <c r="I31" i="61"/>
  <c r="E31" i="61"/>
  <c r="AC30" i="61"/>
  <c r="Y30" i="61"/>
  <c r="U30" i="61"/>
  <c r="Q30" i="61"/>
  <c r="M30" i="61"/>
  <c r="I30" i="61"/>
  <c r="E30" i="61"/>
  <c r="AC29" i="61"/>
  <c r="Y29" i="61"/>
  <c r="U29" i="61"/>
  <c r="Q29" i="61"/>
  <c r="M29" i="61"/>
  <c r="I29" i="61"/>
  <c r="E29" i="61"/>
  <c r="AC28" i="61"/>
  <c r="Y28" i="61"/>
  <c r="U28" i="61"/>
  <c r="Q28" i="61"/>
  <c r="M28" i="61"/>
  <c r="I28" i="61"/>
  <c r="E28" i="61"/>
  <c r="AC27" i="61"/>
  <c r="Y27" i="61"/>
  <c r="U27" i="61"/>
  <c r="Q27" i="61"/>
  <c r="M27" i="61"/>
  <c r="I27" i="61"/>
  <c r="E27" i="61"/>
  <c r="AC26" i="61"/>
  <c r="Y26" i="61"/>
  <c r="U26" i="61"/>
  <c r="Q26" i="61"/>
  <c r="M26" i="61"/>
  <c r="I26" i="61"/>
  <c r="E26" i="61"/>
  <c r="AC25" i="61"/>
  <c r="Y25" i="61"/>
  <c r="U25" i="61"/>
  <c r="Q25" i="61"/>
  <c r="M25" i="61"/>
  <c r="I25" i="61"/>
  <c r="E25" i="61"/>
  <c r="AC24" i="61"/>
  <c r="Y24" i="61"/>
  <c r="U24" i="61"/>
  <c r="Q24" i="61"/>
  <c r="M24" i="61"/>
  <c r="I24" i="61"/>
  <c r="E24" i="61"/>
  <c r="AC23" i="61"/>
  <c r="Y23" i="61"/>
  <c r="U23" i="61"/>
  <c r="Q23" i="61"/>
  <c r="M23" i="61"/>
  <c r="I23" i="61"/>
  <c r="E23" i="61"/>
  <c r="AC22" i="61"/>
  <c r="Y22" i="61"/>
  <c r="U22" i="61"/>
  <c r="Q22" i="61"/>
  <c r="M22" i="61"/>
  <c r="I22" i="61"/>
  <c r="E22" i="61"/>
  <c r="AC21" i="61"/>
  <c r="Y21" i="61"/>
  <c r="U21" i="61"/>
  <c r="Q21" i="61"/>
  <c r="M21" i="61"/>
  <c r="I21" i="61"/>
  <c r="E21" i="61"/>
  <c r="AC20" i="61"/>
  <c r="Y20" i="61"/>
  <c r="U20" i="61"/>
  <c r="Q20" i="61"/>
  <c r="M20" i="61"/>
  <c r="I20" i="61"/>
  <c r="E20" i="61"/>
  <c r="AC19" i="61"/>
  <c r="Y19" i="61"/>
  <c r="U19" i="61"/>
  <c r="Q19" i="61"/>
  <c r="M19" i="61"/>
  <c r="I19" i="61"/>
  <c r="E19" i="61"/>
  <c r="AC18" i="61"/>
  <c r="Y18" i="61"/>
  <c r="U18" i="61"/>
  <c r="Q18" i="61"/>
  <c r="M18" i="61"/>
  <c r="I18" i="61"/>
  <c r="E18" i="61"/>
  <c r="AC17" i="61"/>
  <c r="Y17" i="61"/>
  <c r="U17" i="61"/>
  <c r="Q17" i="61"/>
  <c r="M17" i="61"/>
  <c r="I17" i="61"/>
  <c r="E17" i="61"/>
  <c r="AC16" i="61"/>
  <c r="Y16" i="61"/>
  <c r="U16" i="61"/>
  <c r="Q16" i="61"/>
  <c r="M16" i="61"/>
  <c r="I16" i="61"/>
  <c r="E16" i="61"/>
  <c r="AC15" i="61"/>
  <c r="Y15" i="61"/>
  <c r="U15" i="61"/>
  <c r="Q15" i="61"/>
  <c r="M15" i="61"/>
  <c r="I15" i="61"/>
  <c r="E15" i="61"/>
  <c r="AC14" i="61"/>
  <c r="Y14" i="61"/>
  <c r="U14" i="61"/>
  <c r="Q14" i="61"/>
  <c r="M14" i="61"/>
  <c r="I14" i="61"/>
  <c r="E14" i="61"/>
  <c r="AC13" i="61"/>
  <c r="Y13" i="61"/>
  <c r="U13" i="61"/>
  <c r="Q13" i="61"/>
  <c r="M13" i="61"/>
  <c r="I13" i="61"/>
  <c r="E13" i="61"/>
  <c r="AC12" i="61"/>
  <c r="Y12" i="61"/>
  <c r="U12" i="61"/>
  <c r="Q12" i="61"/>
  <c r="M12" i="61"/>
  <c r="I12" i="61"/>
  <c r="E12" i="61"/>
  <c r="AC11" i="61"/>
  <c r="Y11" i="61"/>
  <c r="U11" i="61"/>
  <c r="Q11" i="61"/>
  <c r="M11" i="61"/>
  <c r="I11" i="61"/>
  <c r="E11" i="61"/>
  <c r="AC10" i="61"/>
  <c r="Y10" i="61"/>
  <c r="U10" i="61"/>
  <c r="Q10" i="61"/>
  <c r="M10" i="61"/>
  <c r="I10" i="61"/>
  <c r="E10" i="61"/>
  <c r="AC9" i="61"/>
  <c r="Y9" i="61"/>
  <c r="U9" i="61"/>
  <c r="Q9" i="61"/>
  <c r="M9" i="61"/>
  <c r="I9" i="61"/>
  <c r="E9" i="61"/>
  <c r="AC8" i="61"/>
  <c r="Y8" i="61"/>
  <c r="Y44" i="61" s="1"/>
  <c r="U8" i="61"/>
  <c r="Q8" i="61"/>
  <c r="M8" i="61"/>
  <c r="I8" i="61"/>
  <c r="E8" i="61"/>
  <c r="X130" i="60"/>
  <c r="W130" i="60"/>
  <c r="V130" i="60"/>
  <c r="T130" i="60"/>
  <c r="S130" i="60"/>
  <c r="R130" i="60"/>
  <c r="P130" i="60"/>
  <c r="O130" i="60"/>
  <c r="N130" i="60"/>
  <c r="L130" i="60"/>
  <c r="K130" i="60"/>
  <c r="J130" i="60"/>
  <c r="H130" i="60"/>
  <c r="G130" i="60"/>
  <c r="F130" i="60"/>
  <c r="D130" i="60"/>
  <c r="C130" i="60"/>
  <c r="B130" i="60"/>
  <c r="AB129" i="60"/>
  <c r="AA129" i="60"/>
  <c r="AC129" i="60" s="1"/>
  <c r="Z129" i="60"/>
  <c r="Y129" i="60"/>
  <c r="U129" i="60"/>
  <c r="Q129" i="60"/>
  <c r="M129" i="60"/>
  <c r="I129" i="60"/>
  <c r="E129" i="60"/>
  <c r="AB128" i="60"/>
  <c r="AA128" i="60"/>
  <c r="AC128" i="60" s="1"/>
  <c r="Z128" i="60"/>
  <c r="Y128" i="60"/>
  <c r="U128" i="60"/>
  <c r="Q128" i="60"/>
  <c r="M128" i="60"/>
  <c r="I128" i="60"/>
  <c r="E128" i="60"/>
  <c r="AB127" i="60"/>
  <c r="AA127" i="60"/>
  <c r="Z127" i="60"/>
  <c r="Y127" i="60"/>
  <c r="U127" i="60"/>
  <c r="Q127" i="60"/>
  <c r="M127" i="60"/>
  <c r="I127" i="60"/>
  <c r="E127" i="60"/>
  <c r="AB126" i="60"/>
  <c r="AA126" i="60"/>
  <c r="Z126" i="60"/>
  <c r="Y126" i="60"/>
  <c r="U126" i="60"/>
  <c r="Q126" i="60"/>
  <c r="M126" i="60"/>
  <c r="I126" i="60"/>
  <c r="E126" i="60"/>
  <c r="AB125" i="60"/>
  <c r="AA125" i="60"/>
  <c r="Z125" i="60"/>
  <c r="AC125" i="60" s="1"/>
  <c r="Y125" i="60"/>
  <c r="U125" i="60"/>
  <c r="Q125" i="60"/>
  <c r="M125" i="60"/>
  <c r="I125" i="60"/>
  <c r="E125" i="60"/>
  <c r="AB124" i="60"/>
  <c r="AA124" i="60"/>
  <c r="Z124" i="60"/>
  <c r="AC124" i="60" s="1"/>
  <c r="Y124" i="60"/>
  <c r="U124" i="60"/>
  <c r="Q124" i="60"/>
  <c r="M124" i="60"/>
  <c r="I124" i="60"/>
  <c r="E124" i="60"/>
  <c r="AB123" i="60"/>
  <c r="AA123" i="60"/>
  <c r="Z123" i="60"/>
  <c r="Y123" i="60"/>
  <c r="U123" i="60"/>
  <c r="Q123" i="60"/>
  <c r="M123" i="60"/>
  <c r="I123" i="60"/>
  <c r="E123" i="60"/>
  <c r="AB122" i="60"/>
  <c r="AA122" i="60"/>
  <c r="AC122" i="60" s="1"/>
  <c r="Z122" i="60"/>
  <c r="Y122" i="60"/>
  <c r="U122" i="60"/>
  <c r="Q122" i="60"/>
  <c r="M122" i="60"/>
  <c r="I122" i="60"/>
  <c r="E122" i="60"/>
  <c r="AC121" i="60"/>
  <c r="AB121" i="60"/>
  <c r="AA121" i="60"/>
  <c r="Z121" i="60"/>
  <c r="Y121" i="60"/>
  <c r="U121" i="60"/>
  <c r="Q121" i="60"/>
  <c r="M121" i="60"/>
  <c r="I121" i="60"/>
  <c r="E121" i="60"/>
  <c r="AB120" i="60"/>
  <c r="AA120" i="60"/>
  <c r="Z120" i="60"/>
  <c r="AC120" i="60" s="1"/>
  <c r="Y120" i="60"/>
  <c r="U120" i="60"/>
  <c r="Q120" i="60"/>
  <c r="M120" i="60"/>
  <c r="I120" i="60"/>
  <c r="E120" i="60"/>
  <c r="AB119" i="60"/>
  <c r="AA119" i="60"/>
  <c r="Z119" i="60"/>
  <c r="Y119" i="60"/>
  <c r="U119" i="60"/>
  <c r="Q119" i="60"/>
  <c r="M119" i="60"/>
  <c r="I119" i="60"/>
  <c r="E119" i="60"/>
  <c r="AB118" i="60"/>
  <c r="AC118" i="60" s="1"/>
  <c r="AA118" i="60"/>
  <c r="Z118" i="60"/>
  <c r="Y118" i="60"/>
  <c r="U118" i="60"/>
  <c r="Q118" i="60"/>
  <c r="M118" i="60"/>
  <c r="I118" i="60"/>
  <c r="E118" i="60"/>
  <c r="AC117" i="60"/>
  <c r="AB117" i="60"/>
  <c r="AA117" i="60"/>
  <c r="Z117" i="60"/>
  <c r="Y117" i="60"/>
  <c r="U117" i="60"/>
  <c r="Q117" i="60"/>
  <c r="M117" i="60"/>
  <c r="I117" i="60"/>
  <c r="E117" i="60"/>
  <c r="AB116" i="60"/>
  <c r="AA116" i="60"/>
  <c r="Z116" i="60"/>
  <c r="AC116" i="60" s="1"/>
  <c r="Y116" i="60"/>
  <c r="U116" i="60"/>
  <c r="Q116" i="60"/>
  <c r="M116" i="60"/>
  <c r="I116" i="60"/>
  <c r="E116" i="60"/>
  <c r="AB115" i="60"/>
  <c r="AA115" i="60"/>
  <c r="Z115" i="60"/>
  <c r="AC115" i="60" s="1"/>
  <c r="Y115" i="60"/>
  <c r="U115" i="60"/>
  <c r="Q115" i="60"/>
  <c r="M115" i="60"/>
  <c r="I115" i="60"/>
  <c r="E115" i="60"/>
  <c r="AB114" i="60"/>
  <c r="AA114" i="60"/>
  <c r="Z114" i="60"/>
  <c r="AC114" i="60" s="1"/>
  <c r="Y114" i="60"/>
  <c r="U114" i="60"/>
  <c r="Q114" i="60"/>
  <c r="M114" i="60"/>
  <c r="I114" i="60"/>
  <c r="E114" i="60"/>
  <c r="AB113" i="60"/>
  <c r="AA113" i="60"/>
  <c r="AC113" i="60" s="1"/>
  <c r="Z113" i="60"/>
  <c r="Y113" i="60"/>
  <c r="U113" i="60"/>
  <c r="Q113" i="60"/>
  <c r="M113" i="60"/>
  <c r="I113" i="60"/>
  <c r="E113" i="60"/>
  <c r="AB112" i="60"/>
  <c r="AA112" i="60"/>
  <c r="Z112" i="60"/>
  <c r="AC112" i="60" s="1"/>
  <c r="Y112" i="60"/>
  <c r="U112" i="60"/>
  <c r="Q112" i="60"/>
  <c r="M112" i="60"/>
  <c r="I112" i="60"/>
  <c r="E112" i="60"/>
  <c r="AB111" i="60"/>
  <c r="AA111" i="60"/>
  <c r="Z111" i="60"/>
  <c r="Y111" i="60"/>
  <c r="U111" i="60"/>
  <c r="Q111" i="60"/>
  <c r="M111" i="60"/>
  <c r="I111" i="60"/>
  <c r="E111" i="60"/>
  <c r="AB110" i="60"/>
  <c r="AC110" i="60" s="1"/>
  <c r="AA110" i="60"/>
  <c r="Z110" i="60"/>
  <c r="Y110" i="60"/>
  <c r="U110" i="60"/>
  <c r="Q110" i="60"/>
  <c r="M110" i="60"/>
  <c r="I110" i="60"/>
  <c r="E110" i="60"/>
  <c r="AB109" i="60"/>
  <c r="AA109" i="60"/>
  <c r="Z109" i="60"/>
  <c r="AC109" i="60" s="1"/>
  <c r="Y109" i="60"/>
  <c r="U109" i="60"/>
  <c r="Q109" i="60"/>
  <c r="M109" i="60"/>
  <c r="I109" i="60"/>
  <c r="E109" i="60"/>
  <c r="AB108" i="60"/>
  <c r="AA108" i="60"/>
  <c r="Z108" i="60"/>
  <c r="AC108" i="60" s="1"/>
  <c r="Y108" i="60"/>
  <c r="U108" i="60"/>
  <c r="Q108" i="60"/>
  <c r="M108" i="60"/>
  <c r="I108" i="60"/>
  <c r="E108" i="60"/>
  <c r="AB107" i="60"/>
  <c r="AA107" i="60"/>
  <c r="Z107" i="60"/>
  <c r="Y107" i="60"/>
  <c r="U107" i="60"/>
  <c r="Q107" i="60"/>
  <c r="M107" i="60"/>
  <c r="I107" i="60"/>
  <c r="E107" i="60"/>
  <c r="AB106" i="60"/>
  <c r="AA106" i="60"/>
  <c r="Z106" i="60"/>
  <c r="AC106" i="60" s="1"/>
  <c r="Y106" i="60"/>
  <c r="U106" i="60"/>
  <c r="Q106" i="60"/>
  <c r="M106" i="60"/>
  <c r="I106" i="60"/>
  <c r="E106" i="60"/>
  <c r="AB105" i="60"/>
  <c r="AA105" i="60"/>
  <c r="Z105" i="60"/>
  <c r="AC105" i="60" s="1"/>
  <c r="Y105" i="60"/>
  <c r="U105" i="60"/>
  <c r="Q105" i="60"/>
  <c r="M105" i="60"/>
  <c r="I105" i="60"/>
  <c r="E105" i="60"/>
  <c r="AB104" i="60"/>
  <c r="AA104" i="60"/>
  <c r="Z104" i="60"/>
  <c r="Y104" i="60"/>
  <c r="U104" i="60"/>
  <c r="Q104" i="60"/>
  <c r="M104" i="60"/>
  <c r="I104" i="60"/>
  <c r="E104" i="60"/>
  <c r="AB103" i="60"/>
  <c r="AA103" i="60"/>
  <c r="Z103" i="60"/>
  <c r="Y103" i="60"/>
  <c r="U103" i="60"/>
  <c r="Q103" i="60"/>
  <c r="M103" i="60"/>
  <c r="I103" i="60"/>
  <c r="E103" i="60"/>
  <c r="AB102" i="60"/>
  <c r="AA102" i="60"/>
  <c r="AC102" i="60" s="1"/>
  <c r="Z102" i="60"/>
  <c r="Y102" i="60"/>
  <c r="U102" i="60"/>
  <c r="Q102" i="60"/>
  <c r="M102" i="60"/>
  <c r="I102" i="60"/>
  <c r="E102" i="60"/>
  <c r="AB101" i="60"/>
  <c r="AA101" i="60"/>
  <c r="AC101" i="60" s="1"/>
  <c r="Z101" i="60"/>
  <c r="Y101" i="60"/>
  <c r="U101" i="60"/>
  <c r="Q101" i="60"/>
  <c r="M101" i="60"/>
  <c r="I101" i="60"/>
  <c r="E101" i="60"/>
  <c r="AB100" i="60"/>
  <c r="AA100" i="60"/>
  <c r="Z100" i="60"/>
  <c r="Y100" i="60"/>
  <c r="U100" i="60"/>
  <c r="Q100" i="60"/>
  <c r="M100" i="60"/>
  <c r="I100" i="60"/>
  <c r="E100" i="60"/>
  <c r="AB99" i="60"/>
  <c r="AA99" i="60"/>
  <c r="Z99" i="60"/>
  <c r="Y99" i="60"/>
  <c r="U99" i="60"/>
  <c r="Q99" i="60"/>
  <c r="M99" i="60"/>
  <c r="I99" i="60"/>
  <c r="E99" i="60"/>
  <c r="AB98" i="60"/>
  <c r="AA98" i="60"/>
  <c r="Z98" i="60"/>
  <c r="AC98" i="60" s="1"/>
  <c r="Y98" i="60"/>
  <c r="U98" i="60"/>
  <c r="Q98" i="60"/>
  <c r="M98" i="60"/>
  <c r="I98" i="60"/>
  <c r="E98" i="60"/>
  <c r="AB97" i="60"/>
  <c r="AA97" i="60"/>
  <c r="Z97" i="60"/>
  <c r="AC97" i="60" s="1"/>
  <c r="Y97" i="60"/>
  <c r="U97" i="60"/>
  <c r="Q97" i="60"/>
  <c r="M97" i="60"/>
  <c r="I97" i="60"/>
  <c r="E97" i="60"/>
  <c r="AB96" i="60"/>
  <c r="AA96" i="60"/>
  <c r="Z96" i="60"/>
  <c r="Y96" i="60"/>
  <c r="U96" i="60"/>
  <c r="Q96" i="60"/>
  <c r="M96" i="60"/>
  <c r="I96" i="60"/>
  <c r="E96" i="60"/>
  <c r="AB95" i="60"/>
  <c r="AA95" i="60"/>
  <c r="Z95" i="60"/>
  <c r="Y95" i="60"/>
  <c r="U95" i="60"/>
  <c r="Q95" i="60"/>
  <c r="M95" i="60"/>
  <c r="I95" i="60"/>
  <c r="E95" i="60"/>
  <c r="AC94" i="60"/>
  <c r="AB94" i="60"/>
  <c r="AA94" i="60"/>
  <c r="Z94" i="60"/>
  <c r="Y94" i="60"/>
  <c r="U94" i="60"/>
  <c r="Q94" i="60"/>
  <c r="M94" i="60"/>
  <c r="I94" i="60"/>
  <c r="E94" i="60"/>
  <c r="AB87" i="60"/>
  <c r="AA87" i="60"/>
  <c r="Z87" i="60"/>
  <c r="X87" i="60"/>
  <c r="W87" i="60"/>
  <c r="V87" i="60"/>
  <c r="T87" i="60"/>
  <c r="S87" i="60"/>
  <c r="R87" i="60"/>
  <c r="P87" i="60"/>
  <c r="O87" i="60"/>
  <c r="N87" i="60"/>
  <c r="L87" i="60"/>
  <c r="K87" i="60"/>
  <c r="J87" i="60"/>
  <c r="H87" i="60"/>
  <c r="G87" i="60"/>
  <c r="F87" i="60"/>
  <c r="D87" i="60"/>
  <c r="C87" i="60"/>
  <c r="B87" i="60"/>
  <c r="AC86" i="60"/>
  <c r="Y86" i="60"/>
  <c r="U86" i="60"/>
  <c r="Q86" i="60"/>
  <c r="M86" i="60"/>
  <c r="I86" i="60"/>
  <c r="E86" i="60"/>
  <c r="AC85" i="60"/>
  <c r="Y85" i="60"/>
  <c r="U85" i="60"/>
  <c r="Q85" i="60"/>
  <c r="M85" i="60"/>
  <c r="I85" i="60"/>
  <c r="E85" i="60"/>
  <c r="AC84" i="60"/>
  <c r="Y84" i="60"/>
  <c r="U84" i="60"/>
  <c r="Q84" i="60"/>
  <c r="M84" i="60"/>
  <c r="I84" i="60"/>
  <c r="E84" i="60"/>
  <c r="AC83" i="60"/>
  <c r="Y83" i="60"/>
  <c r="U83" i="60"/>
  <c r="Q83" i="60"/>
  <c r="M83" i="60"/>
  <c r="I83" i="60"/>
  <c r="E83" i="60"/>
  <c r="AC82" i="60"/>
  <c r="Y82" i="60"/>
  <c r="U82" i="60"/>
  <c r="Q82" i="60"/>
  <c r="M82" i="60"/>
  <c r="I82" i="60"/>
  <c r="E82" i="60"/>
  <c r="AC81" i="60"/>
  <c r="Y81" i="60"/>
  <c r="U81" i="60"/>
  <c r="Q81" i="60"/>
  <c r="M81" i="60"/>
  <c r="I81" i="60"/>
  <c r="E81" i="60"/>
  <c r="AC80" i="60"/>
  <c r="Y80" i="60"/>
  <c r="U80" i="60"/>
  <c r="Q80" i="60"/>
  <c r="M80" i="60"/>
  <c r="I80" i="60"/>
  <c r="E80" i="60"/>
  <c r="AC79" i="60"/>
  <c r="Y79" i="60"/>
  <c r="U79" i="60"/>
  <c r="Q79" i="60"/>
  <c r="M79" i="60"/>
  <c r="I79" i="60"/>
  <c r="E79" i="60"/>
  <c r="AC78" i="60"/>
  <c r="Y78" i="60"/>
  <c r="U78" i="60"/>
  <c r="Q78" i="60"/>
  <c r="M78" i="60"/>
  <c r="I78" i="60"/>
  <c r="E78" i="60"/>
  <c r="AC77" i="60"/>
  <c r="Y77" i="60"/>
  <c r="U77" i="60"/>
  <c r="Q77" i="60"/>
  <c r="M77" i="60"/>
  <c r="I77" i="60"/>
  <c r="E77" i="60"/>
  <c r="AC76" i="60"/>
  <c r="Y76" i="60"/>
  <c r="U76" i="60"/>
  <c r="Q76" i="60"/>
  <c r="M76" i="60"/>
  <c r="I76" i="60"/>
  <c r="E76" i="60"/>
  <c r="AC75" i="60"/>
  <c r="Y75" i="60"/>
  <c r="U75" i="60"/>
  <c r="Q75" i="60"/>
  <c r="M75" i="60"/>
  <c r="I75" i="60"/>
  <c r="E75" i="60"/>
  <c r="AC74" i="60"/>
  <c r="Y74" i="60"/>
  <c r="U74" i="60"/>
  <c r="Q74" i="60"/>
  <c r="M74" i="60"/>
  <c r="I74" i="60"/>
  <c r="E74" i="60"/>
  <c r="AC73" i="60"/>
  <c r="Y73" i="60"/>
  <c r="U73" i="60"/>
  <c r="Q73" i="60"/>
  <c r="M73" i="60"/>
  <c r="I73" i="60"/>
  <c r="E73" i="60"/>
  <c r="AC72" i="60"/>
  <c r="Y72" i="60"/>
  <c r="U72" i="60"/>
  <c r="Q72" i="60"/>
  <c r="M72" i="60"/>
  <c r="I72" i="60"/>
  <c r="E72" i="60"/>
  <c r="AC71" i="60"/>
  <c r="Y71" i="60"/>
  <c r="U71" i="60"/>
  <c r="Q71" i="60"/>
  <c r="M71" i="60"/>
  <c r="I71" i="60"/>
  <c r="E71" i="60"/>
  <c r="AC70" i="60"/>
  <c r="Y70" i="60"/>
  <c r="U70" i="60"/>
  <c r="Q70" i="60"/>
  <c r="M70" i="60"/>
  <c r="I70" i="60"/>
  <c r="E70" i="60"/>
  <c r="AC69" i="60"/>
  <c r="Y69" i="60"/>
  <c r="U69" i="60"/>
  <c r="Q69" i="60"/>
  <c r="M69" i="60"/>
  <c r="I69" i="60"/>
  <c r="E69" i="60"/>
  <c r="AC68" i="60"/>
  <c r="Y68" i="60"/>
  <c r="U68" i="60"/>
  <c r="Q68" i="60"/>
  <c r="M68" i="60"/>
  <c r="I68" i="60"/>
  <c r="E68" i="60"/>
  <c r="AC67" i="60"/>
  <c r="Y67" i="60"/>
  <c r="U67" i="60"/>
  <c r="Q67" i="60"/>
  <c r="M67" i="60"/>
  <c r="I67" i="60"/>
  <c r="E67" i="60"/>
  <c r="AC66" i="60"/>
  <c r="Y66" i="60"/>
  <c r="U66" i="60"/>
  <c r="Q66" i="60"/>
  <c r="M66" i="60"/>
  <c r="I66" i="60"/>
  <c r="E66" i="60"/>
  <c r="AC65" i="60"/>
  <c r="Y65" i="60"/>
  <c r="U65" i="60"/>
  <c r="Q65" i="60"/>
  <c r="M65" i="60"/>
  <c r="I65" i="60"/>
  <c r="E65" i="60"/>
  <c r="AC64" i="60"/>
  <c r="Y64" i="60"/>
  <c r="U64" i="60"/>
  <c r="Q64" i="60"/>
  <c r="M64" i="60"/>
  <c r="I64" i="60"/>
  <c r="E64" i="60"/>
  <c r="AC63" i="60"/>
  <c r="Y63" i="60"/>
  <c r="U63" i="60"/>
  <c r="Q63" i="60"/>
  <c r="M63" i="60"/>
  <c r="I63" i="60"/>
  <c r="E63" i="60"/>
  <c r="AC62" i="60"/>
  <c r="Y62" i="60"/>
  <c r="U62" i="60"/>
  <c r="Q62" i="60"/>
  <c r="M62" i="60"/>
  <c r="I62" i="60"/>
  <c r="E62" i="60"/>
  <c r="AC61" i="60"/>
  <c r="Y61" i="60"/>
  <c r="U61" i="60"/>
  <c r="Q61" i="60"/>
  <c r="M61" i="60"/>
  <c r="I61" i="60"/>
  <c r="E61" i="60"/>
  <c r="AC60" i="60"/>
  <c r="Y60" i="60"/>
  <c r="U60" i="60"/>
  <c r="Q60" i="60"/>
  <c r="M60" i="60"/>
  <c r="I60" i="60"/>
  <c r="E60" i="60"/>
  <c r="AC59" i="60"/>
  <c r="Y59" i="60"/>
  <c r="U59" i="60"/>
  <c r="Q59" i="60"/>
  <c r="M59" i="60"/>
  <c r="I59" i="60"/>
  <c r="E59" i="60"/>
  <c r="AC58" i="60"/>
  <c r="Y58" i="60"/>
  <c r="U58" i="60"/>
  <c r="Q58" i="60"/>
  <c r="M58" i="60"/>
  <c r="I58" i="60"/>
  <c r="E58" i="60"/>
  <c r="AC57" i="60"/>
  <c r="Y57" i="60"/>
  <c r="U57" i="60"/>
  <c r="Q57" i="60"/>
  <c r="M57" i="60"/>
  <c r="I57" i="60"/>
  <c r="E57" i="60"/>
  <c r="AC56" i="60"/>
  <c r="Y56" i="60"/>
  <c r="U56" i="60"/>
  <c r="Q56" i="60"/>
  <c r="M56" i="60"/>
  <c r="I56" i="60"/>
  <c r="E56" i="60"/>
  <c r="AC55" i="60"/>
  <c r="Y55" i="60"/>
  <c r="U55" i="60"/>
  <c r="Q55" i="60"/>
  <c r="M55" i="60"/>
  <c r="I55" i="60"/>
  <c r="E55" i="60"/>
  <c r="AC54" i="60"/>
  <c r="Y54" i="60"/>
  <c r="U54" i="60"/>
  <c r="Q54" i="60"/>
  <c r="M54" i="60"/>
  <c r="I54" i="60"/>
  <c r="E54" i="60"/>
  <c r="AC53" i="60"/>
  <c r="Y53" i="60"/>
  <c r="U53" i="60"/>
  <c r="Q53" i="60"/>
  <c r="M53" i="60"/>
  <c r="I53" i="60"/>
  <c r="E53" i="60"/>
  <c r="AC52" i="60"/>
  <c r="Y52" i="60"/>
  <c r="U52" i="60"/>
  <c r="Q52" i="60"/>
  <c r="M52" i="60"/>
  <c r="I52" i="60"/>
  <c r="E52" i="60"/>
  <c r="AC51" i="60"/>
  <c r="Y51" i="60"/>
  <c r="U51" i="60"/>
  <c r="Q51" i="60"/>
  <c r="M51" i="60"/>
  <c r="I51" i="60"/>
  <c r="E51" i="60"/>
  <c r="AB44" i="60"/>
  <c r="AA44" i="60"/>
  <c r="Z44" i="60"/>
  <c r="X44" i="60"/>
  <c r="W44" i="60"/>
  <c r="V44" i="60"/>
  <c r="T44" i="60"/>
  <c r="S44" i="60"/>
  <c r="R44" i="60"/>
  <c r="P44" i="60"/>
  <c r="O44" i="60"/>
  <c r="N44" i="60"/>
  <c r="L44" i="60"/>
  <c r="K44" i="60"/>
  <c r="J44" i="60"/>
  <c r="H44" i="60"/>
  <c r="G44" i="60"/>
  <c r="F44" i="60"/>
  <c r="D44" i="60"/>
  <c r="C44" i="60"/>
  <c r="B44" i="60"/>
  <c r="AC43" i="60"/>
  <c r="Y43" i="60"/>
  <c r="U43" i="60"/>
  <c r="Q43" i="60"/>
  <c r="M43" i="60"/>
  <c r="I43" i="60"/>
  <c r="E43" i="60"/>
  <c r="AC42" i="60"/>
  <c r="Y42" i="60"/>
  <c r="U42" i="60"/>
  <c r="Q42" i="60"/>
  <c r="M42" i="60"/>
  <c r="I42" i="60"/>
  <c r="E42" i="60"/>
  <c r="AC41" i="60"/>
  <c r="Y41" i="60"/>
  <c r="U41" i="60"/>
  <c r="Q41" i="60"/>
  <c r="M41" i="60"/>
  <c r="I41" i="60"/>
  <c r="E41" i="60"/>
  <c r="AC40" i="60"/>
  <c r="Y40" i="60"/>
  <c r="U40" i="60"/>
  <c r="Q40" i="60"/>
  <c r="M40" i="60"/>
  <c r="I40" i="60"/>
  <c r="E40" i="60"/>
  <c r="AC39" i="60"/>
  <c r="Y39" i="60"/>
  <c r="U39" i="60"/>
  <c r="Q39" i="60"/>
  <c r="M39" i="60"/>
  <c r="I39" i="60"/>
  <c r="E39" i="60"/>
  <c r="AC38" i="60"/>
  <c r="Y38" i="60"/>
  <c r="U38" i="60"/>
  <c r="Q38" i="60"/>
  <c r="M38" i="60"/>
  <c r="I38" i="60"/>
  <c r="E38" i="60"/>
  <c r="AC37" i="60"/>
  <c r="Y37" i="60"/>
  <c r="U37" i="60"/>
  <c r="Q37" i="60"/>
  <c r="M37" i="60"/>
  <c r="I37" i="60"/>
  <c r="E37" i="60"/>
  <c r="AC36" i="60"/>
  <c r="Y36" i="60"/>
  <c r="U36" i="60"/>
  <c r="Q36" i="60"/>
  <c r="M36" i="60"/>
  <c r="I36" i="60"/>
  <c r="E36" i="60"/>
  <c r="AC35" i="60"/>
  <c r="Y35" i="60"/>
  <c r="U35" i="60"/>
  <c r="Q35" i="60"/>
  <c r="M35" i="60"/>
  <c r="I35" i="60"/>
  <c r="E35" i="60"/>
  <c r="AC34" i="60"/>
  <c r="Y34" i="60"/>
  <c r="U34" i="60"/>
  <c r="Q34" i="60"/>
  <c r="M34" i="60"/>
  <c r="I34" i="60"/>
  <c r="E34" i="60"/>
  <c r="AC33" i="60"/>
  <c r="Y33" i="60"/>
  <c r="U33" i="60"/>
  <c r="Q33" i="60"/>
  <c r="M33" i="60"/>
  <c r="I33" i="60"/>
  <c r="E33" i="60"/>
  <c r="AC32" i="60"/>
  <c r="Y32" i="60"/>
  <c r="U32" i="60"/>
  <c r="Q32" i="60"/>
  <c r="M32" i="60"/>
  <c r="I32" i="60"/>
  <c r="E32" i="60"/>
  <c r="AC31" i="60"/>
  <c r="Y31" i="60"/>
  <c r="U31" i="60"/>
  <c r="Q31" i="60"/>
  <c r="M31" i="60"/>
  <c r="I31" i="60"/>
  <c r="E31" i="60"/>
  <c r="AC30" i="60"/>
  <c r="Y30" i="60"/>
  <c r="U30" i="60"/>
  <c r="Q30" i="60"/>
  <c r="M30" i="60"/>
  <c r="I30" i="60"/>
  <c r="E30" i="60"/>
  <c r="AC29" i="60"/>
  <c r="Y29" i="60"/>
  <c r="U29" i="60"/>
  <c r="Q29" i="60"/>
  <c r="M29" i="60"/>
  <c r="I29" i="60"/>
  <c r="E29" i="60"/>
  <c r="AC28" i="60"/>
  <c r="Y28" i="60"/>
  <c r="U28" i="60"/>
  <c r="Q28" i="60"/>
  <c r="M28" i="60"/>
  <c r="I28" i="60"/>
  <c r="E28" i="60"/>
  <c r="AC27" i="60"/>
  <c r="Y27" i="60"/>
  <c r="U27" i="60"/>
  <c r="Q27" i="60"/>
  <c r="M27" i="60"/>
  <c r="I27" i="60"/>
  <c r="E27" i="60"/>
  <c r="AC26" i="60"/>
  <c r="Y26" i="60"/>
  <c r="U26" i="60"/>
  <c r="Q26" i="60"/>
  <c r="M26" i="60"/>
  <c r="I26" i="60"/>
  <c r="E26" i="60"/>
  <c r="AC25" i="60"/>
  <c r="Y25" i="60"/>
  <c r="U25" i="60"/>
  <c r="Q25" i="60"/>
  <c r="M25" i="60"/>
  <c r="I25" i="60"/>
  <c r="E25" i="60"/>
  <c r="AC24" i="60"/>
  <c r="Y24" i="60"/>
  <c r="U24" i="60"/>
  <c r="Q24" i="60"/>
  <c r="M24" i="60"/>
  <c r="I24" i="60"/>
  <c r="E24" i="60"/>
  <c r="AC23" i="60"/>
  <c r="Y23" i="60"/>
  <c r="U23" i="60"/>
  <c r="Q23" i="60"/>
  <c r="M23" i="60"/>
  <c r="I23" i="60"/>
  <c r="E23" i="60"/>
  <c r="AC22" i="60"/>
  <c r="Y22" i="60"/>
  <c r="U22" i="60"/>
  <c r="Q22" i="60"/>
  <c r="M22" i="60"/>
  <c r="I22" i="60"/>
  <c r="E22" i="60"/>
  <c r="AC21" i="60"/>
  <c r="Y21" i="60"/>
  <c r="U21" i="60"/>
  <c r="Q21" i="60"/>
  <c r="M21" i="60"/>
  <c r="I21" i="60"/>
  <c r="E21" i="60"/>
  <c r="AC20" i="60"/>
  <c r="Y20" i="60"/>
  <c r="U20" i="60"/>
  <c r="Q20" i="60"/>
  <c r="M20" i="60"/>
  <c r="I20" i="60"/>
  <c r="E20" i="60"/>
  <c r="AC19" i="60"/>
  <c r="Y19" i="60"/>
  <c r="U19" i="60"/>
  <c r="Q19" i="60"/>
  <c r="M19" i="60"/>
  <c r="I19" i="60"/>
  <c r="E19" i="60"/>
  <c r="AC18" i="60"/>
  <c r="Y18" i="60"/>
  <c r="U18" i="60"/>
  <c r="Q18" i="60"/>
  <c r="M18" i="60"/>
  <c r="I18" i="60"/>
  <c r="E18" i="60"/>
  <c r="AC17" i="60"/>
  <c r="Y17" i="60"/>
  <c r="U17" i="60"/>
  <c r="Q17" i="60"/>
  <c r="M17" i="60"/>
  <c r="I17" i="60"/>
  <c r="E17" i="60"/>
  <c r="AC16" i="60"/>
  <c r="Y16" i="60"/>
  <c r="U16" i="60"/>
  <c r="Q16" i="60"/>
  <c r="M16" i="60"/>
  <c r="I16" i="60"/>
  <c r="E16" i="60"/>
  <c r="AC15" i="60"/>
  <c r="Y15" i="60"/>
  <c r="U15" i="60"/>
  <c r="Q15" i="60"/>
  <c r="M15" i="60"/>
  <c r="I15" i="60"/>
  <c r="E15" i="60"/>
  <c r="AC14" i="60"/>
  <c r="Y14" i="60"/>
  <c r="U14" i="60"/>
  <c r="Q14" i="60"/>
  <c r="M14" i="60"/>
  <c r="I14" i="60"/>
  <c r="E14" i="60"/>
  <c r="AC13" i="60"/>
  <c r="Y13" i="60"/>
  <c r="U13" i="60"/>
  <c r="Q13" i="60"/>
  <c r="M13" i="60"/>
  <c r="I13" i="60"/>
  <c r="E13" i="60"/>
  <c r="AC12" i="60"/>
  <c r="Y12" i="60"/>
  <c r="U12" i="60"/>
  <c r="Q12" i="60"/>
  <c r="M12" i="60"/>
  <c r="I12" i="60"/>
  <c r="E12" i="60"/>
  <c r="AC11" i="60"/>
  <c r="Y11" i="60"/>
  <c r="U11" i="60"/>
  <c r="Q11" i="60"/>
  <c r="M11" i="60"/>
  <c r="I11" i="60"/>
  <c r="E11" i="60"/>
  <c r="AC10" i="60"/>
  <c r="Y10" i="60"/>
  <c r="U10" i="60"/>
  <c r="Q10" i="60"/>
  <c r="M10" i="60"/>
  <c r="I10" i="60"/>
  <c r="E10" i="60"/>
  <c r="AC9" i="60"/>
  <c r="Y9" i="60"/>
  <c r="U9" i="60"/>
  <c r="Q9" i="60"/>
  <c r="M9" i="60"/>
  <c r="I9" i="60"/>
  <c r="E9" i="60"/>
  <c r="AC8" i="60"/>
  <c r="Y8" i="60"/>
  <c r="U8" i="60"/>
  <c r="Q8" i="60"/>
  <c r="M8" i="60"/>
  <c r="I8" i="60"/>
  <c r="E8" i="60"/>
  <c r="X130" i="59"/>
  <c r="W130" i="59"/>
  <c r="V130" i="59"/>
  <c r="T130" i="59"/>
  <c r="S130" i="59"/>
  <c r="R130" i="59"/>
  <c r="P130" i="59"/>
  <c r="O130" i="59"/>
  <c r="N130" i="59"/>
  <c r="L130" i="59"/>
  <c r="K130" i="59"/>
  <c r="J130" i="59"/>
  <c r="H130" i="59"/>
  <c r="G130" i="59"/>
  <c r="F130" i="59"/>
  <c r="D130" i="59"/>
  <c r="C130" i="59"/>
  <c r="B130" i="59"/>
  <c r="AB129" i="59"/>
  <c r="AA129" i="59"/>
  <c r="Z129" i="59"/>
  <c r="Y129" i="59"/>
  <c r="U129" i="59"/>
  <c r="Q129" i="59"/>
  <c r="M129" i="59"/>
  <c r="I129" i="59"/>
  <c r="E129" i="59"/>
  <c r="AB128" i="59"/>
  <c r="AA128" i="59"/>
  <c r="Z128" i="59"/>
  <c r="Y128" i="59"/>
  <c r="U128" i="59"/>
  <c r="Q128" i="59"/>
  <c r="M128" i="59"/>
  <c r="I128" i="59"/>
  <c r="E128" i="59"/>
  <c r="AB127" i="59"/>
  <c r="AA127" i="59"/>
  <c r="Z127" i="59"/>
  <c r="Y127" i="59"/>
  <c r="U127" i="59"/>
  <c r="Q127" i="59"/>
  <c r="M127" i="59"/>
  <c r="I127" i="59"/>
  <c r="E127" i="59"/>
  <c r="AB126" i="59"/>
  <c r="AA126" i="59"/>
  <c r="Z126" i="59"/>
  <c r="Y126" i="59"/>
  <c r="U126" i="59"/>
  <c r="Q126" i="59"/>
  <c r="M126" i="59"/>
  <c r="I126" i="59"/>
  <c r="E126" i="59"/>
  <c r="AB125" i="59"/>
  <c r="AA125" i="59"/>
  <c r="Z125" i="59"/>
  <c r="Y125" i="59"/>
  <c r="U125" i="59"/>
  <c r="Q125" i="59"/>
  <c r="M125" i="59"/>
  <c r="I125" i="59"/>
  <c r="E125" i="59"/>
  <c r="AB124" i="59"/>
  <c r="AA124" i="59"/>
  <c r="Z124" i="59"/>
  <c r="Y124" i="59"/>
  <c r="U124" i="59"/>
  <c r="Q124" i="59"/>
  <c r="M124" i="59"/>
  <c r="I124" i="59"/>
  <c r="E124" i="59"/>
  <c r="AB123" i="59"/>
  <c r="AA123" i="59"/>
  <c r="Z123" i="59"/>
  <c r="Y123" i="59"/>
  <c r="U123" i="59"/>
  <c r="Q123" i="59"/>
  <c r="M123" i="59"/>
  <c r="I123" i="59"/>
  <c r="E123" i="59"/>
  <c r="AB122" i="59"/>
  <c r="AA122" i="59"/>
  <c r="Z122" i="59"/>
  <c r="Y122" i="59"/>
  <c r="U122" i="59"/>
  <c r="Q122" i="59"/>
  <c r="M122" i="59"/>
  <c r="I122" i="59"/>
  <c r="E122" i="59"/>
  <c r="AB121" i="59"/>
  <c r="AA121" i="59"/>
  <c r="Z121" i="59"/>
  <c r="Y121" i="59"/>
  <c r="U121" i="59"/>
  <c r="Q121" i="59"/>
  <c r="M121" i="59"/>
  <c r="I121" i="59"/>
  <c r="E121" i="59"/>
  <c r="AB120" i="59"/>
  <c r="AA120" i="59"/>
  <c r="Z120" i="59"/>
  <c r="Y120" i="59"/>
  <c r="U120" i="59"/>
  <c r="Q120" i="59"/>
  <c r="M120" i="59"/>
  <c r="I120" i="59"/>
  <c r="E120" i="59"/>
  <c r="AB119" i="59"/>
  <c r="AA119" i="59"/>
  <c r="Z119" i="59"/>
  <c r="Y119" i="59"/>
  <c r="U119" i="59"/>
  <c r="Q119" i="59"/>
  <c r="M119" i="59"/>
  <c r="I119" i="59"/>
  <c r="E119" i="59"/>
  <c r="AB118" i="59"/>
  <c r="AA118" i="59"/>
  <c r="Z118" i="59"/>
  <c r="Y118" i="59"/>
  <c r="U118" i="59"/>
  <c r="Q118" i="59"/>
  <c r="M118" i="59"/>
  <c r="I118" i="59"/>
  <c r="E118" i="59"/>
  <c r="AB117" i="59"/>
  <c r="AA117" i="59"/>
  <c r="Z117" i="59"/>
  <c r="Y117" i="59"/>
  <c r="U117" i="59"/>
  <c r="Q117" i="59"/>
  <c r="M117" i="59"/>
  <c r="I117" i="59"/>
  <c r="E117" i="59"/>
  <c r="AB116" i="59"/>
  <c r="AA116" i="59"/>
  <c r="Z116" i="59"/>
  <c r="Y116" i="59"/>
  <c r="U116" i="59"/>
  <c r="Q116" i="59"/>
  <c r="M116" i="59"/>
  <c r="I116" i="59"/>
  <c r="E116" i="59"/>
  <c r="AB115" i="59"/>
  <c r="AA115" i="59"/>
  <c r="Z115" i="59"/>
  <c r="Y115" i="59"/>
  <c r="U115" i="59"/>
  <c r="Q115" i="59"/>
  <c r="M115" i="59"/>
  <c r="I115" i="59"/>
  <c r="E115" i="59"/>
  <c r="AB114" i="59"/>
  <c r="AA114" i="59"/>
  <c r="Z114" i="59"/>
  <c r="Y114" i="59"/>
  <c r="U114" i="59"/>
  <c r="Q114" i="59"/>
  <c r="M114" i="59"/>
  <c r="I114" i="59"/>
  <c r="E114" i="59"/>
  <c r="AB113" i="59"/>
  <c r="AA113" i="59"/>
  <c r="Z113" i="59"/>
  <c r="Y113" i="59"/>
  <c r="U113" i="59"/>
  <c r="Q113" i="59"/>
  <c r="M113" i="59"/>
  <c r="I113" i="59"/>
  <c r="E113" i="59"/>
  <c r="AB112" i="59"/>
  <c r="AA112" i="59"/>
  <c r="Z112" i="59"/>
  <c r="Y112" i="59"/>
  <c r="U112" i="59"/>
  <c r="Q112" i="59"/>
  <c r="M112" i="59"/>
  <c r="I112" i="59"/>
  <c r="E112" i="59"/>
  <c r="AB111" i="59"/>
  <c r="AA111" i="59"/>
  <c r="Z111" i="59"/>
  <c r="Y111" i="59"/>
  <c r="U111" i="59"/>
  <c r="Q111" i="59"/>
  <c r="M111" i="59"/>
  <c r="I111" i="59"/>
  <c r="E111" i="59"/>
  <c r="AB110" i="59"/>
  <c r="AA110" i="59"/>
  <c r="Z110" i="59"/>
  <c r="Y110" i="59"/>
  <c r="U110" i="59"/>
  <c r="Q110" i="59"/>
  <c r="M110" i="59"/>
  <c r="I110" i="59"/>
  <c r="E110" i="59"/>
  <c r="AB109" i="59"/>
  <c r="AA109" i="59"/>
  <c r="Z109" i="59"/>
  <c r="Y109" i="59"/>
  <c r="U109" i="59"/>
  <c r="Q109" i="59"/>
  <c r="M109" i="59"/>
  <c r="I109" i="59"/>
  <c r="E109" i="59"/>
  <c r="AB108" i="59"/>
  <c r="AA108" i="59"/>
  <c r="Z108" i="59"/>
  <c r="Y108" i="59"/>
  <c r="U108" i="59"/>
  <c r="Q108" i="59"/>
  <c r="M108" i="59"/>
  <c r="I108" i="59"/>
  <c r="E108" i="59"/>
  <c r="AB107" i="59"/>
  <c r="AA107" i="59"/>
  <c r="Z107" i="59"/>
  <c r="Y107" i="59"/>
  <c r="U107" i="59"/>
  <c r="Q107" i="59"/>
  <c r="M107" i="59"/>
  <c r="I107" i="59"/>
  <c r="E107" i="59"/>
  <c r="AB106" i="59"/>
  <c r="AA106" i="59"/>
  <c r="Z106" i="59"/>
  <c r="Y106" i="59"/>
  <c r="U106" i="59"/>
  <c r="Q106" i="59"/>
  <c r="M106" i="59"/>
  <c r="I106" i="59"/>
  <c r="E106" i="59"/>
  <c r="AB105" i="59"/>
  <c r="AA105" i="59"/>
  <c r="Z105" i="59"/>
  <c r="Y105" i="59"/>
  <c r="U105" i="59"/>
  <c r="Q105" i="59"/>
  <c r="M105" i="59"/>
  <c r="I105" i="59"/>
  <c r="E105" i="59"/>
  <c r="AB104" i="59"/>
  <c r="AA104" i="59"/>
  <c r="Z104" i="59"/>
  <c r="Y104" i="59"/>
  <c r="U104" i="59"/>
  <c r="Q104" i="59"/>
  <c r="M104" i="59"/>
  <c r="I104" i="59"/>
  <c r="E104" i="59"/>
  <c r="AB103" i="59"/>
  <c r="AA103" i="59"/>
  <c r="Z103" i="59"/>
  <c r="Y103" i="59"/>
  <c r="U103" i="59"/>
  <c r="Q103" i="59"/>
  <c r="M103" i="59"/>
  <c r="I103" i="59"/>
  <c r="E103" i="59"/>
  <c r="AB102" i="59"/>
  <c r="AA102" i="59"/>
  <c r="Z102" i="59"/>
  <c r="Y102" i="59"/>
  <c r="U102" i="59"/>
  <c r="Q102" i="59"/>
  <c r="M102" i="59"/>
  <c r="I102" i="59"/>
  <c r="E102" i="59"/>
  <c r="AB101" i="59"/>
  <c r="AA101" i="59"/>
  <c r="Z101" i="59"/>
  <c r="Y101" i="59"/>
  <c r="U101" i="59"/>
  <c r="Q101" i="59"/>
  <c r="M101" i="59"/>
  <c r="I101" i="59"/>
  <c r="E101" i="59"/>
  <c r="AB100" i="59"/>
  <c r="AA100" i="59"/>
  <c r="Z100" i="59"/>
  <c r="Y100" i="59"/>
  <c r="U100" i="59"/>
  <c r="Q100" i="59"/>
  <c r="M100" i="59"/>
  <c r="I100" i="59"/>
  <c r="E100" i="59"/>
  <c r="AB99" i="59"/>
  <c r="AA99" i="59"/>
  <c r="Z99" i="59"/>
  <c r="Y99" i="59"/>
  <c r="U99" i="59"/>
  <c r="Q99" i="59"/>
  <c r="M99" i="59"/>
  <c r="I99" i="59"/>
  <c r="E99" i="59"/>
  <c r="AB98" i="59"/>
  <c r="AA98" i="59"/>
  <c r="Z98" i="59"/>
  <c r="Y98" i="59"/>
  <c r="U98" i="59"/>
  <c r="Q98" i="59"/>
  <c r="M98" i="59"/>
  <c r="I98" i="59"/>
  <c r="E98" i="59"/>
  <c r="AB97" i="59"/>
  <c r="AA97" i="59"/>
  <c r="Z97" i="59"/>
  <c r="Y97" i="59"/>
  <c r="U97" i="59"/>
  <c r="Q97" i="59"/>
  <c r="M97" i="59"/>
  <c r="I97" i="59"/>
  <c r="E97" i="59"/>
  <c r="AB96" i="59"/>
  <c r="AA96" i="59"/>
  <c r="Z96" i="59"/>
  <c r="Y96" i="59"/>
  <c r="U96" i="59"/>
  <c r="Q96" i="59"/>
  <c r="M96" i="59"/>
  <c r="I96" i="59"/>
  <c r="E96" i="59"/>
  <c r="AB95" i="59"/>
  <c r="AA95" i="59"/>
  <c r="Z95" i="59"/>
  <c r="Y95" i="59"/>
  <c r="U95" i="59"/>
  <c r="Q95" i="59"/>
  <c r="M95" i="59"/>
  <c r="I95" i="59"/>
  <c r="E95" i="59"/>
  <c r="AB94" i="59"/>
  <c r="AA94" i="59"/>
  <c r="Z94" i="59"/>
  <c r="Y94" i="59"/>
  <c r="U94" i="59"/>
  <c r="Q94" i="59"/>
  <c r="Q130" i="59" s="1"/>
  <c r="M94" i="59"/>
  <c r="I94" i="59"/>
  <c r="E94" i="59"/>
  <c r="AB87" i="59"/>
  <c r="AA87" i="59"/>
  <c r="Z87" i="59"/>
  <c r="X87" i="59"/>
  <c r="W87" i="59"/>
  <c r="V87" i="59"/>
  <c r="T87" i="59"/>
  <c r="S87" i="59"/>
  <c r="R87" i="59"/>
  <c r="P87" i="59"/>
  <c r="O87" i="59"/>
  <c r="N87" i="59"/>
  <c r="L87" i="59"/>
  <c r="K87" i="59"/>
  <c r="J87" i="59"/>
  <c r="H87" i="59"/>
  <c r="G87" i="59"/>
  <c r="F87" i="59"/>
  <c r="D87" i="59"/>
  <c r="C87" i="59"/>
  <c r="B87" i="59"/>
  <c r="AC86" i="59"/>
  <c r="Y86" i="59"/>
  <c r="U86" i="59"/>
  <c r="Q86" i="59"/>
  <c r="M86" i="59"/>
  <c r="I86" i="59"/>
  <c r="E86" i="59"/>
  <c r="AC85" i="59"/>
  <c r="AC128" i="59" s="1"/>
  <c r="Y85" i="59"/>
  <c r="U85" i="59"/>
  <c r="Q85" i="59"/>
  <c r="M85" i="59"/>
  <c r="I85" i="59"/>
  <c r="E85" i="59"/>
  <c r="AC84" i="59"/>
  <c r="Y84" i="59"/>
  <c r="U84" i="59"/>
  <c r="Q84" i="59"/>
  <c r="M84" i="59"/>
  <c r="I84" i="59"/>
  <c r="E84" i="59"/>
  <c r="AC83" i="59"/>
  <c r="Y83" i="59"/>
  <c r="U83" i="59"/>
  <c r="Q83" i="59"/>
  <c r="M83" i="59"/>
  <c r="I83" i="59"/>
  <c r="E83" i="59"/>
  <c r="AC82" i="59"/>
  <c r="Y82" i="59"/>
  <c r="U82" i="59"/>
  <c r="Q82" i="59"/>
  <c r="M82" i="59"/>
  <c r="I82" i="59"/>
  <c r="E82" i="59"/>
  <c r="AC81" i="59"/>
  <c r="Y81" i="59"/>
  <c r="U81" i="59"/>
  <c r="Q81" i="59"/>
  <c r="M81" i="59"/>
  <c r="AC124" i="59" s="1"/>
  <c r="I81" i="59"/>
  <c r="E81" i="59"/>
  <c r="AC80" i="59"/>
  <c r="Y80" i="59"/>
  <c r="U80" i="59"/>
  <c r="Q80" i="59"/>
  <c r="M80" i="59"/>
  <c r="I80" i="59"/>
  <c r="E80" i="59"/>
  <c r="AC79" i="59"/>
  <c r="Y79" i="59"/>
  <c r="U79" i="59"/>
  <c r="Q79" i="59"/>
  <c r="M79" i="59"/>
  <c r="I79" i="59"/>
  <c r="E79" i="59"/>
  <c r="AC78" i="59"/>
  <c r="Y78" i="59"/>
  <c r="U78" i="59"/>
  <c r="Q78" i="59"/>
  <c r="M78" i="59"/>
  <c r="I78" i="59"/>
  <c r="E78" i="59"/>
  <c r="AC77" i="59"/>
  <c r="Y77" i="59"/>
  <c r="U77" i="59"/>
  <c r="Q77" i="59"/>
  <c r="M77" i="59"/>
  <c r="I77" i="59"/>
  <c r="E77" i="59"/>
  <c r="AC76" i="59"/>
  <c r="Y76" i="59"/>
  <c r="U76" i="59"/>
  <c r="Q76" i="59"/>
  <c r="M76" i="59"/>
  <c r="I76" i="59"/>
  <c r="E76" i="59"/>
  <c r="AC75" i="59"/>
  <c r="Y75" i="59"/>
  <c r="U75" i="59"/>
  <c r="Q75" i="59"/>
  <c r="M75" i="59"/>
  <c r="I75" i="59"/>
  <c r="E75" i="59"/>
  <c r="AC74" i="59"/>
  <c r="Y74" i="59"/>
  <c r="U74" i="59"/>
  <c r="Q74" i="59"/>
  <c r="M74" i="59"/>
  <c r="I74" i="59"/>
  <c r="E74" i="59"/>
  <c r="AC73" i="59"/>
  <c r="Y73" i="59"/>
  <c r="U73" i="59"/>
  <c r="Q73" i="59"/>
  <c r="M73" i="59"/>
  <c r="I73" i="59"/>
  <c r="E73" i="59"/>
  <c r="AC72" i="59"/>
  <c r="Y72" i="59"/>
  <c r="U72" i="59"/>
  <c r="Q72" i="59"/>
  <c r="M72" i="59"/>
  <c r="I72" i="59"/>
  <c r="E72" i="59"/>
  <c r="AC71" i="59"/>
  <c r="Y71" i="59"/>
  <c r="U71" i="59"/>
  <c r="Q71" i="59"/>
  <c r="M71" i="59"/>
  <c r="I71" i="59"/>
  <c r="E71" i="59"/>
  <c r="AC70" i="59"/>
  <c r="Y70" i="59"/>
  <c r="U70" i="59"/>
  <c r="Q70" i="59"/>
  <c r="M70" i="59"/>
  <c r="I70" i="59"/>
  <c r="E70" i="59"/>
  <c r="AC69" i="59"/>
  <c r="Y69" i="59"/>
  <c r="U69" i="59"/>
  <c r="Q69" i="59"/>
  <c r="M69" i="59"/>
  <c r="I69" i="59"/>
  <c r="E69" i="59"/>
  <c r="AC68" i="59"/>
  <c r="Y68" i="59"/>
  <c r="U68" i="59"/>
  <c r="Q68" i="59"/>
  <c r="M68" i="59"/>
  <c r="I68" i="59"/>
  <c r="E68" i="59"/>
  <c r="AC67" i="59"/>
  <c r="Y67" i="59"/>
  <c r="U67" i="59"/>
  <c r="Q67" i="59"/>
  <c r="M67" i="59"/>
  <c r="I67" i="59"/>
  <c r="E67" i="59"/>
  <c r="AC66" i="59"/>
  <c r="Y66" i="59"/>
  <c r="U66" i="59"/>
  <c r="Q66" i="59"/>
  <c r="M66" i="59"/>
  <c r="I66" i="59"/>
  <c r="E66" i="59"/>
  <c r="AC65" i="59"/>
  <c r="Y65" i="59"/>
  <c r="U65" i="59"/>
  <c r="Q65" i="59"/>
  <c r="M65" i="59"/>
  <c r="I65" i="59"/>
  <c r="E65" i="59"/>
  <c r="AC64" i="59"/>
  <c r="Y64" i="59"/>
  <c r="U64" i="59"/>
  <c r="Q64" i="59"/>
  <c r="M64" i="59"/>
  <c r="I64" i="59"/>
  <c r="E64" i="59"/>
  <c r="AC63" i="59"/>
  <c r="Y63" i="59"/>
  <c r="U63" i="59"/>
  <c r="Q63" i="59"/>
  <c r="M63" i="59"/>
  <c r="I63" i="59"/>
  <c r="E63" i="59"/>
  <c r="AC62" i="59"/>
  <c r="Y62" i="59"/>
  <c r="U62" i="59"/>
  <c r="Q62" i="59"/>
  <c r="M62" i="59"/>
  <c r="I62" i="59"/>
  <c r="E62" i="59"/>
  <c r="AC61" i="59"/>
  <c r="Y61" i="59"/>
  <c r="U61" i="59"/>
  <c r="Q61" i="59"/>
  <c r="M61" i="59"/>
  <c r="I61" i="59"/>
  <c r="E61" i="59"/>
  <c r="AC60" i="59"/>
  <c r="Y60" i="59"/>
  <c r="U60" i="59"/>
  <c r="Q60" i="59"/>
  <c r="M60" i="59"/>
  <c r="I60" i="59"/>
  <c r="E60" i="59"/>
  <c r="AC59" i="59"/>
  <c r="Y59" i="59"/>
  <c r="U59" i="59"/>
  <c r="Q59" i="59"/>
  <c r="M59" i="59"/>
  <c r="I59" i="59"/>
  <c r="E59" i="59"/>
  <c r="AC58" i="59"/>
  <c r="Y58" i="59"/>
  <c r="U58" i="59"/>
  <c r="Q58" i="59"/>
  <c r="M58" i="59"/>
  <c r="I58" i="59"/>
  <c r="E58" i="59"/>
  <c r="AC57" i="59"/>
  <c r="Y57" i="59"/>
  <c r="U57" i="59"/>
  <c r="Q57" i="59"/>
  <c r="M57" i="59"/>
  <c r="I57" i="59"/>
  <c r="E57" i="59"/>
  <c r="AC56" i="59"/>
  <c r="Y56" i="59"/>
  <c r="U56" i="59"/>
  <c r="Q56" i="59"/>
  <c r="M56" i="59"/>
  <c r="I56" i="59"/>
  <c r="E56" i="59"/>
  <c r="AC55" i="59"/>
  <c r="Y55" i="59"/>
  <c r="U55" i="59"/>
  <c r="Q55" i="59"/>
  <c r="M55" i="59"/>
  <c r="I55" i="59"/>
  <c r="E55" i="59"/>
  <c r="AC54" i="59"/>
  <c r="Y54" i="59"/>
  <c r="U54" i="59"/>
  <c r="Q54" i="59"/>
  <c r="M54" i="59"/>
  <c r="I54" i="59"/>
  <c r="E54" i="59"/>
  <c r="AC53" i="59"/>
  <c r="AC96" i="59" s="1"/>
  <c r="Y53" i="59"/>
  <c r="U53" i="59"/>
  <c r="Q53" i="59"/>
  <c r="M53" i="59"/>
  <c r="I53" i="59"/>
  <c r="E53" i="59"/>
  <c r="AC52" i="59"/>
  <c r="Y52" i="59"/>
  <c r="U52" i="59"/>
  <c r="Q52" i="59"/>
  <c r="M52" i="59"/>
  <c r="I52" i="59"/>
  <c r="E52" i="59"/>
  <c r="AC51" i="59"/>
  <c r="Y51" i="59"/>
  <c r="U51" i="59"/>
  <c r="Q51" i="59"/>
  <c r="M51" i="59"/>
  <c r="I51" i="59"/>
  <c r="E51" i="59"/>
  <c r="AB44" i="59"/>
  <c r="AA44" i="59"/>
  <c r="Z44" i="59"/>
  <c r="X44" i="59"/>
  <c r="W44" i="59"/>
  <c r="V44" i="59"/>
  <c r="T44" i="59"/>
  <c r="S44" i="59"/>
  <c r="R44" i="59"/>
  <c r="P44" i="59"/>
  <c r="O44" i="59"/>
  <c r="N44" i="59"/>
  <c r="L44" i="59"/>
  <c r="K44" i="59"/>
  <c r="J44" i="59"/>
  <c r="H44" i="59"/>
  <c r="G44" i="59"/>
  <c r="F44" i="59"/>
  <c r="D44" i="59"/>
  <c r="C44" i="59"/>
  <c r="B44" i="59"/>
  <c r="AC43" i="59"/>
  <c r="Y43" i="59"/>
  <c r="U43" i="59"/>
  <c r="Q43" i="59"/>
  <c r="M43" i="59"/>
  <c r="I43" i="59"/>
  <c r="E43" i="59"/>
  <c r="AC42" i="59"/>
  <c r="Y42" i="59"/>
  <c r="U42" i="59"/>
  <c r="Q42" i="59"/>
  <c r="M42" i="59"/>
  <c r="I42" i="59"/>
  <c r="E42" i="59"/>
  <c r="AC41" i="59"/>
  <c r="Y41" i="59"/>
  <c r="U41" i="59"/>
  <c r="Q41" i="59"/>
  <c r="M41" i="59"/>
  <c r="I41" i="59"/>
  <c r="E41" i="59"/>
  <c r="AC40" i="59"/>
  <c r="Y40" i="59"/>
  <c r="U40" i="59"/>
  <c r="Q40" i="59"/>
  <c r="M40" i="59"/>
  <c r="I40" i="59"/>
  <c r="E40" i="59"/>
  <c r="AC39" i="59"/>
  <c r="Y39" i="59"/>
  <c r="U39" i="59"/>
  <c r="Q39" i="59"/>
  <c r="M39" i="59"/>
  <c r="I39" i="59"/>
  <c r="E39" i="59"/>
  <c r="AC38" i="59"/>
  <c r="Y38" i="59"/>
  <c r="U38" i="59"/>
  <c r="Q38" i="59"/>
  <c r="M38" i="59"/>
  <c r="I38" i="59"/>
  <c r="E38" i="59"/>
  <c r="AC37" i="59"/>
  <c r="Y37" i="59"/>
  <c r="U37" i="59"/>
  <c r="Q37" i="59"/>
  <c r="M37" i="59"/>
  <c r="I37" i="59"/>
  <c r="E37" i="59"/>
  <c r="AC36" i="59"/>
  <c r="Y36" i="59"/>
  <c r="U36" i="59"/>
  <c r="Q36" i="59"/>
  <c r="M36" i="59"/>
  <c r="I36" i="59"/>
  <c r="E36" i="59"/>
  <c r="AC35" i="59"/>
  <c r="Y35" i="59"/>
  <c r="U35" i="59"/>
  <c r="Q35" i="59"/>
  <c r="M35" i="59"/>
  <c r="I35" i="59"/>
  <c r="E35" i="59"/>
  <c r="AC34" i="59"/>
  <c r="Y34" i="59"/>
  <c r="U34" i="59"/>
  <c r="Q34" i="59"/>
  <c r="M34" i="59"/>
  <c r="I34" i="59"/>
  <c r="E34" i="59"/>
  <c r="AC33" i="59"/>
  <c r="Y33" i="59"/>
  <c r="U33" i="59"/>
  <c r="Q33" i="59"/>
  <c r="M33" i="59"/>
  <c r="I33" i="59"/>
  <c r="E33" i="59"/>
  <c r="AC32" i="59"/>
  <c r="Y32" i="59"/>
  <c r="U32" i="59"/>
  <c r="Q32" i="59"/>
  <c r="M32" i="59"/>
  <c r="I32" i="59"/>
  <c r="E32" i="59"/>
  <c r="AC31" i="59"/>
  <c r="Y31" i="59"/>
  <c r="U31" i="59"/>
  <c r="Q31" i="59"/>
  <c r="M31" i="59"/>
  <c r="I31" i="59"/>
  <c r="E31" i="59"/>
  <c r="AC30" i="59"/>
  <c r="Y30" i="59"/>
  <c r="U30" i="59"/>
  <c r="Q30" i="59"/>
  <c r="M30" i="59"/>
  <c r="I30" i="59"/>
  <c r="E30" i="59"/>
  <c r="AC29" i="59"/>
  <c r="Y29" i="59"/>
  <c r="U29" i="59"/>
  <c r="Q29" i="59"/>
  <c r="M29" i="59"/>
  <c r="I29" i="59"/>
  <c r="E29" i="59"/>
  <c r="AC28" i="59"/>
  <c r="Y28" i="59"/>
  <c r="U28" i="59"/>
  <c r="Q28" i="59"/>
  <c r="M28" i="59"/>
  <c r="I28" i="59"/>
  <c r="E28" i="59"/>
  <c r="AC27" i="59"/>
  <c r="Y27" i="59"/>
  <c r="U27" i="59"/>
  <c r="Q27" i="59"/>
  <c r="M27" i="59"/>
  <c r="I27" i="59"/>
  <c r="E27" i="59"/>
  <c r="AC26" i="59"/>
  <c r="Y26" i="59"/>
  <c r="U26" i="59"/>
  <c r="Q26" i="59"/>
  <c r="M26" i="59"/>
  <c r="I26" i="59"/>
  <c r="E26" i="59"/>
  <c r="AC25" i="59"/>
  <c r="Y25" i="59"/>
  <c r="U25" i="59"/>
  <c r="Q25" i="59"/>
  <c r="M25" i="59"/>
  <c r="I25" i="59"/>
  <c r="E25" i="59"/>
  <c r="AC24" i="59"/>
  <c r="Y24" i="59"/>
  <c r="U24" i="59"/>
  <c r="Q24" i="59"/>
  <c r="M24" i="59"/>
  <c r="I24" i="59"/>
  <c r="E24" i="59"/>
  <c r="AC23" i="59"/>
  <c r="Y23" i="59"/>
  <c r="U23" i="59"/>
  <c r="Q23" i="59"/>
  <c r="M23" i="59"/>
  <c r="I23" i="59"/>
  <c r="E23" i="59"/>
  <c r="AC22" i="59"/>
  <c r="Y22" i="59"/>
  <c r="U22" i="59"/>
  <c r="Q22" i="59"/>
  <c r="M22" i="59"/>
  <c r="I22" i="59"/>
  <c r="E22" i="59"/>
  <c r="AC21" i="59"/>
  <c r="Y21" i="59"/>
  <c r="U21" i="59"/>
  <c r="Q21" i="59"/>
  <c r="M21" i="59"/>
  <c r="I21" i="59"/>
  <c r="E21" i="59"/>
  <c r="AC20" i="59"/>
  <c r="Y20" i="59"/>
  <c r="U20" i="59"/>
  <c r="Q20" i="59"/>
  <c r="M20" i="59"/>
  <c r="I20" i="59"/>
  <c r="E20" i="59"/>
  <c r="AC19" i="59"/>
  <c r="Y19" i="59"/>
  <c r="U19" i="59"/>
  <c r="Q19" i="59"/>
  <c r="M19" i="59"/>
  <c r="I19" i="59"/>
  <c r="E19" i="59"/>
  <c r="AC18" i="59"/>
  <c r="Y18" i="59"/>
  <c r="U18" i="59"/>
  <c r="Q18" i="59"/>
  <c r="M18" i="59"/>
  <c r="I18" i="59"/>
  <c r="E18" i="59"/>
  <c r="AC17" i="59"/>
  <c r="Y17" i="59"/>
  <c r="U17" i="59"/>
  <c r="Q17" i="59"/>
  <c r="M17" i="59"/>
  <c r="I17" i="59"/>
  <c r="E17" i="59"/>
  <c r="AC16" i="59"/>
  <c r="Y16" i="59"/>
  <c r="U16" i="59"/>
  <c r="Q16" i="59"/>
  <c r="M16" i="59"/>
  <c r="I16" i="59"/>
  <c r="E16" i="59"/>
  <c r="AC15" i="59"/>
  <c r="Y15" i="59"/>
  <c r="U15" i="59"/>
  <c r="Q15" i="59"/>
  <c r="M15" i="59"/>
  <c r="I15" i="59"/>
  <c r="E15" i="59"/>
  <c r="AC14" i="59"/>
  <c r="Y14" i="59"/>
  <c r="U14" i="59"/>
  <c r="Q14" i="59"/>
  <c r="M14" i="59"/>
  <c r="I14" i="59"/>
  <c r="E14" i="59"/>
  <c r="AC13" i="59"/>
  <c r="Y13" i="59"/>
  <c r="U13" i="59"/>
  <c r="Q13" i="59"/>
  <c r="M13" i="59"/>
  <c r="I13" i="59"/>
  <c r="E13" i="59"/>
  <c r="AC12" i="59"/>
  <c r="Y12" i="59"/>
  <c r="U12" i="59"/>
  <c r="Q12" i="59"/>
  <c r="M12" i="59"/>
  <c r="I12" i="59"/>
  <c r="E12" i="59"/>
  <c r="AC11" i="59"/>
  <c r="Y11" i="59"/>
  <c r="U11" i="59"/>
  <c r="Q11" i="59"/>
  <c r="M11" i="59"/>
  <c r="I11" i="59"/>
  <c r="E11" i="59"/>
  <c r="AC10" i="59"/>
  <c r="Y10" i="59"/>
  <c r="U10" i="59"/>
  <c r="Q10" i="59"/>
  <c r="M10" i="59"/>
  <c r="I10" i="59"/>
  <c r="E10" i="59"/>
  <c r="AC9" i="59"/>
  <c r="Y9" i="59"/>
  <c r="U9" i="59"/>
  <c r="Q9" i="59"/>
  <c r="M9" i="59"/>
  <c r="I9" i="59"/>
  <c r="E9" i="59"/>
  <c r="AC8" i="59"/>
  <c r="Y8" i="59"/>
  <c r="Y44" i="59" s="1"/>
  <c r="U8" i="59"/>
  <c r="Q8" i="59"/>
  <c r="M8" i="59"/>
  <c r="I8" i="59"/>
  <c r="E8" i="59"/>
  <c r="X130" i="58"/>
  <c r="W130" i="58"/>
  <c r="V130" i="58"/>
  <c r="T130" i="58"/>
  <c r="S130" i="58"/>
  <c r="R130" i="58"/>
  <c r="P130" i="58"/>
  <c r="O130" i="58"/>
  <c r="N130" i="58"/>
  <c r="L130" i="58"/>
  <c r="K130" i="58"/>
  <c r="J130" i="58"/>
  <c r="H130" i="58"/>
  <c r="G130" i="58"/>
  <c r="F130" i="58"/>
  <c r="D130" i="58"/>
  <c r="C130" i="58"/>
  <c r="B130" i="58"/>
  <c r="AB129" i="58"/>
  <c r="AA129" i="58"/>
  <c r="Z129" i="58"/>
  <c r="Y129" i="58"/>
  <c r="U129" i="58"/>
  <c r="Q129" i="58"/>
  <c r="M129" i="58"/>
  <c r="I129" i="58"/>
  <c r="E129" i="58"/>
  <c r="AB128" i="58"/>
  <c r="AA128" i="58"/>
  <c r="Z128" i="58"/>
  <c r="Y128" i="58"/>
  <c r="U128" i="58"/>
  <c r="Q128" i="58"/>
  <c r="M128" i="58"/>
  <c r="I128" i="58"/>
  <c r="E128" i="58"/>
  <c r="AB127" i="58"/>
  <c r="AA127" i="58"/>
  <c r="Z127" i="58"/>
  <c r="Y127" i="58"/>
  <c r="U127" i="58"/>
  <c r="Q127" i="58"/>
  <c r="M127" i="58"/>
  <c r="I127" i="58"/>
  <c r="E127" i="58"/>
  <c r="AB126" i="58"/>
  <c r="AA126" i="58"/>
  <c r="Z126" i="58"/>
  <c r="Y126" i="58"/>
  <c r="U126" i="58"/>
  <c r="Q126" i="58"/>
  <c r="M126" i="58"/>
  <c r="I126" i="58"/>
  <c r="E126" i="58"/>
  <c r="AB125" i="58"/>
  <c r="AA125" i="58"/>
  <c r="Z125" i="58"/>
  <c r="Y125" i="58"/>
  <c r="U125" i="58"/>
  <c r="Q125" i="58"/>
  <c r="M125" i="58"/>
  <c r="I125" i="58"/>
  <c r="E125" i="58"/>
  <c r="AB124" i="58"/>
  <c r="AA124" i="58"/>
  <c r="Z124" i="58"/>
  <c r="Y124" i="58"/>
  <c r="U124" i="58"/>
  <c r="Q124" i="58"/>
  <c r="M124" i="58"/>
  <c r="I124" i="58"/>
  <c r="E124" i="58"/>
  <c r="AB123" i="58"/>
  <c r="AA123" i="58"/>
  <c r="Z123" i="58"/>
  <c r="Y123" i="58"/>
  <c r="U123" i="58"/>
  <c r="Q123" i="58"/>
  <c r="M123" i="58"/>
  <c r="I123" i="58"/>
  <c r="E123" i="58"/>
  <c r="AB122" i="58"/>
  <c r="AA122" i="58"/>
  <c r="Z122" i="58"/>
  <c r="Y122" i="58"/>
  <c r="U122" i="58"/>
  <c r="Q122" i="58"/>
  <c r="M122" i="58"/>
  <c r="I122" i="58"/>
  <c r="E122" i="58"/>
  <c r="AB121" i="58"/>
  <c r="AA121" i="58"/>
  <c r="Z121" i="58"/>
  <c r="Y121" i="58"/>
  <c r="U121" i="58"/>
  <c r="Q121" i="58"/>
  <c r="M121" i="58"/>
  <c r="I121" i="58"/>
  <c r="E121" i="58"/>
  <c r="AB120" i="58"/>
  <c r="AA120" i="58"/>
  <c r="Z120" i="58"/>
  <c r="Y120" i="58"/>
  <c r="U120" i="58"/>
  <c r="Q120" i="58"/>
  <c r="M120" i="58"/>
  <c r="I120" i="58"/>
  <c r="E120" i="58"/>
  <c r="AB119" i="58"/>
  <c r="AA119" i="58"/>
  <c r="Z119" i="58"/>
  <c r="Y119" i="58"/>
  <c r="U119" i="58"/>
  <c r="Q119" i="58"/>
  <c r="M119" i="58"/>
  <c r="I119" i="58"/>
  <c r="E119" i="58"/>
  <c r="AB118" i="58"/>
  <c r="AA118" i="58"/>
  <c r="Z118" i="58"/>
  <c r="Y118" i="58"/>
  <c r="U118" i="58"/>
  <c r="Q118" i="58"/>
  <c r="M118" i="58"/>
  <c r="I118" i="58"/>
  <c r="E118" i="58"/>
  <c r="AB117" i="58"/>
  <c r="AA117" i="58"/>
  <c r="Z117" i="58"/>
  <c r="Y117" i="58"/>
  <c r="U117" i="58"/>
  <c r="Q117" i="58"/>
  <c r="M117" i="58"/>
  <c r="I117" i="58"/>
  <c r="E117" i="58"/>
  <c r="AB116" i="58"/>
  <c r="AA116" i="58"/>
  <c r="Z116" i="58"/>
  <c r="Y116" i="58"/>
  <c r="U116" i="58"/>
  <c r="Q116" i="58"/>
  <c r="M116" i="58"/>
  <c r="I116" i="58"/>
  <c r="E116" i="58"/>
  <c r="AB115" i="58"/>
  <c r="AA115" i="58"/>
  <c r="Z115" i="58"/>
  <c r="Y115" i="58"/>
  <c r="U115" i="58"/>
  <c r="Q115" i="58"/>
  <c r="M115" i="58"/>
  <c r="I115" i="58"/>
  <c r="E115" i="58"/>
  <c r="AB114" i="58"/>
  <c r="AA114" i="58"/>
  <c r="Z114" i="58"/>
  <c r="Y114" i="58"/>
  <c r="U114" i="58"/>
  <c r="Q114" i="58"/>
  <c r="M114" i="58"/>
  <c r="I114" i="58"/>
  <c r="E114" i="58"/>
  <c r="AB113" i="58"/>
  <c r="AA113" i="58"/>
  <c r="Z113" i="58"/>
  <c r="Y113" i="58"/>
  <c r="U113" i="58"/>
  <c r="Q113" i="58"/>
  <c r="M113" i="58"/>
  <c r="I113" i="58"/>
  <c r="E113" i="58"/>
  <c r="AB112" i="58"/>
  <c r="AA112" i="58"/>
  <c r="Z112" i="58"/>
  <c r="Y112" i="58"/>
  <c r="U112" i="58"/>
  <c r="Q112" i="58"/>
  <c r="M112" i="58"/>
  <c r="I112" i="58"/>
  <c r="E112" i="58"/>
  <c r="AB111" i="58"/>
  <c r="AA111" i="58"/>
  <c r="Z111" i="58"/>
  <c r="Y111" i="58"/>
  <c r="U111" i="58"/>
  <c r="Q111" i="58"/>
  <c r="M111" i="58"/>
  <c r="I111" i="58"/>
  <c r="E111" i="58"/>
  <c r="AB110" i="58"/>
  <c r="AA110" i="58"/>
  <c r="Z110" i="58"/>
  <c r="Y110" i="58"/>
  <c r="U110" i="58"/>
  <c r="Q110" i="58"/>
  <c r="M110" i="58"/>
  <c r="I110" i="58"/>
  <c r="E110" i="58"/>
  <c r="AB109" i="58"/>
  <c r="AA109" i="58"/>
  <c r="Z109" i="58"/>
  <c r="Y109" i="58"/>
  <c r="U109" i="58"/>
  <c r="Q109" i="58"/>
  <c r="M109" i="58"/>
  <c r="I109" i="58"/>
  <c r="E109" i="58"/>
  <c r="AB108" i="58"/>
  <c r="AA108" i="58"/>
  <c r="Z108" i="58"/>
  <c r="Y108" i="58"/>
  <c r="U108" i="58"/>
  <c r="Q108" i="58"/>
  <c r="M108" i="58"/>
  <c r="I108" i="58"/>
  <c r="E108" i="58"/>
  <c r="AB107" i="58"/>
  <c r="AA107" i="58"/>
  <c r="Z107" i="58"/>
  <c r="Y107" i="58"/>
  <c r="U107" i="58"/>
  <c r="Q107" i="58"/>
  <c r="M107" i="58"/>
  <c r="I107" i="58"/>
  <c r="E107" i="58"/>
  <c r="AB106" i="58"/>
  <c r="AA106" i="58"/>
  <c r="Z106" i="58"/>
  <c r="Y106" i="58"/>
  <c r="U106" i="58"/>
  <c r="Q106" i="58"/>
  <c r="M106" i="58"/>
  <c r="I106" i="58"/>
  <c r="E106" i="58"/>
  <c r="AB105" i="58"/>
  <c r="AA105" i="58"/>
  <c r="Z105" i="58"/>
  <c r="Y105" i="58"/>
  <c r="U105" i="58"/>
  <c r="Q105" i="58"/>
  <c r="M105" i="58"/>
  <c r="I105" i="58"/>
  <c r="E105" i="58"/>
  <c r="AB104" i="58"/>
  <c r="AA104" i="58"/>
  <c r="Z104" i="58"/>
  <c r="Y104" i="58"/>
  <c r="U104" i="58"/>
  <c r="Q104" i="58"/>
  <c r="M104" i="58"/>
  <c r="I104" i="58"/>
  <c r="E104" i="58"/>
  <c r="AB103" i="58"/>
  <c r="AA103" i="58"/>
  <c r="Z103" i="58"/>
  <c r="Y103" i="58"/>
  <c r="U103" i="58"/>
  <c r="Q103" i="58"/>
  <c r="M103" i="58"/>
  <c r="I103" i="58"/>
  <c r="E103" i="58"/>
  <c r="AB102" i="58"/>
  <c r="AA102" i="58"/>
  <c r="Z102" i="58"/>
  <c r="Y102" i="58"/>
  <c r="U102" i="58"/>
  <c r="Q102" i="58"/>
  <c r="M102" i="58"/>
  <c r="I102" i="58"/>
  <c r="E102" i="58"/>
  <c r="AB101" i="58"/>
  <c r="AA101" i="58"/>
  <c r="Z101" i="58"/>
  <c r="Y101" i="58"/>
  <c r="U101" i="58"/>
  <c r="Q101" i="58"/>
  <c r="M101" i="58"/>
  <c r="I101" i="58"/>
  <c r="E101" i="58"/>
  <c r="AB100" i="58"/>
  <c r="AA100" i="58"/>
  <c r="Z100" i="58"/>
  <c r="Y100" i="58"/>
  <c r="U100" i="58"/>
  <c r="Q100" i="58"/>
  <c r="M100" i="58"/>
  <c r="I100" i="58"/>
  <c r="E100" i="58"/>
  <c r="AB99" i="58"/>
  <c r="AA99" i="58"/>
  <c r="Z99" i="58"/>
  <c r="Y99" i="58"/>
  <c r="U99" i="58"/>
  <c r="Q99" i="58"/>
  <c r="M99" i="58"/>
  <c r="I99" i="58"/>
  <c r="E99" i="58"/>
  <c r="AB98" i="58"/>
  <c r="AA98" i="58"/>
  <c r="Z98" i="58"/>
  <c r="Y98" i="58"/>
  <c r="U98" i="58"/>
  <c r="Q98" i="58"/>
  <c r="M98" i="58"/>
  <c r="I98" i="58"/>
  <c r="E98" i="58"/>
  <c r="AB97" i="58"/>
  <c r="AA97" i="58"/>
  <c r="Z97" i="58"/>
  <c r="Y97" i="58"/>
  <c r="U97" i="58"/>
  <c r="Q97" i="58"/>
  <c r="M97" i="58"/>
  <c r="I97" i="58"/>
  <c r="E97" i="58"/>
  <c r="AB96" i="58"/>
  <c r="AA96" i="58"/>
  <c r="Z96" i="58"/>
  <c r="Y96" i="58"/>
  <c r="U96" i="58"/>
  <c r="Q96" i="58"/>
  <c r="M96" i="58"/>
  <c r="I96" i="58"/>
  <c r="E96" i="58"/>
  <c r="AB95" i="58"/>
  <c r="AA95" i="58"/>
  <c r="Z95" i="58"/>
  <c r="Y95" i="58"/>
  <c r="U95" i="58"/>
  <c r="Q95" i="58"/>
  <c r="M95" i="58"/>
  <c r="I95" i="58"/>
  <c r="E95" i="58"/>
  <c r="AB94" i="58"/>
  <c r="AA94" i="58"/>
  <c r="Z94" i="58"/>
  <c r="Y94" i="58"/>
  <c r="U94" i="58"/>
  <c r="Q94" i="58"/>
  <c r="M94" i="58"/>
  <c r="I94" i="58"/>
  <c r="E94" i="58"/>
  <c r="AB87" i="58"/>
  <c r="AA87" i="58"/>
  <c r="Z87" i="58"/>
  <c r="X87" i="58"/>
  <c r="W87" i="58"/>
  <c r="V87" i="58"/>
  <c r="T87" i="58"/>
  <c r="S87" i="58"/>
  <c r="R87" i="58"/>
  <c r="P87" i="58"/>
  <c r="O87" i="58"/>
  <c r="N87" i="58"/>
  <c r="L87" i="58"/>
  <c r="K87" i="58"/>
  <c r="J87" i="58"/>
  <c r="H87" i="58"/>
  <c r="G87" i="58"/>
  <c r="F87" i="58"/>
  <c r="D87" i="58"/>
  <c r="C87" i="58"/>
  <c r="B87" i="58"/>
  <c r="AC86" i="58"/>
  <c r="Y86" i="58"/>
  <c r="U86" i="58"/>
  <c r="Q86" i="58"/>
  <c r="M86" i="58"/>
  <c r="I86" i="58"/>
  <c r="E86" i="58"/>
  <c r="AC85" i="58"/>
  <c r="Y85" i="58"/>
  <c r="U85" i="58"/>
  <c r="Q85" i="58"/>
  <c r="M85" i="58"/>
  <c r="I85" i="58"/>
  <c r="E85" i="58"/>
  <c r="AC84" i="58"/>
  <c r="Y84" i="58"/>
  <c r="U84" i="58"/>
  <c r="Q84" i="58"/>
  <c r="M84" i="58"/>
  <c r="I84" i="58"/>
  <c r="E84" i="58"/>
  <c r="AC83" i="58"/>
  <c r="Y83" i="58"/>
  <c r="U83" i="58"/>
  <c r="Q83" i="58"/>
  <c r="M83" i="58"/>
  <c r="I83" i="58"/>
  <c r="E83" i="58"/>
  <c r="AC82" i="58"/>
  <c r="Y82" i="58"/>
  <c r="U82" i="58"/>
  <c r="Q82" i="58"/>
  <c r="M82" i="58"/>
  <c r="I82" i="58"/>
  <c r="E82" i="58"/>
  <c r="AC81" i="58"/>
  <c r="Y81" i="58"/>
  <c r="U81" i="58"/>
  <c r="Q81" i="58"/>
  <c r="M81" i="58"/>
  <c r="I81" i="58"/>
  <c r="E81" i="58"/>
  <c r="AC124" i="58" s="1"/>
  <c r="AC80" i="58"/>
  <c r="Y80" i="58"/>
  <c r="U80" i="58"/>
  <c r="Q80" i="58"/>
  <c r="M80" i="58"/>
  <c r="I80" i="58"/>
  <c r="E80" i="58"/>
  <c r="AC79" i="58"/>
  <c r="Y79" i="58"/>
  <c r="U79" i="58"/>
  <c r="Q79" i="58"/>
  <c r="M79" i="58"/>
  <c r="I79" i="58"/>
  <c r="E79" i="58"/>
  <c r="AC78" i="58"/>
  <c r="Y78" i="58"/>
  <c r="U78" i="58"/>
  <c r="Q78" i="58"/>
  <c r="M78" i="58"/>
  <c r="I78" i="58"/>
  <c r="E78" i="58"/>
  <c r="AC77" i="58"/>
  <c r="Y77" i="58"/>
  <c r="U77" i="58"/>
  <c r="Q77" i="58"/>
  <c r="M77" i="58"/>
  <c r="I77" i="58"/>
  <c r="E77" i="58"/>
  <c r="AC120" i="58" s="1"/>
  <c r="AC76" i="58"/>
  <c r="Y76" i="58"/>
  <c r="U76" i="58"/>
  <c r="Q76" i="58"/>
  <c r="M76" i="58"/>
  <c r="I76" i="58"/>
  <c r="E76" i="58"/>
  <c r="AC75" i="58"/>
  <c r="Y75" i="58"/>
  <c r="U75" i="58"/>
  <c r="Q75" i="58"/>
  <c r="M75" i="58"/>
  <c r="I75" i="58"/>
  <c r="E75" i="58"/>
  <c r="AC74" i="58"/>
  <c r="Y74" i="58"/>
  <c r="U74" i="58"/>
  <c r="Q74" i="58"/>
  <c r="M74" i="58"/>
  <c r="I74" i="58"/>
  <c r="E74" i="58"/>
  <c r="AC73" i="58"/>
  <c r="Y73" i="58"/>
  <c r="U73" i="58"/>
  <c r="Q73" i="58"/>
  <c r="M73" i="58"/>
  <c r="I73" i="58"/>
  <c r="E73" i="58"/>
  <c r="AC72" i="58"/>
  <c r="Y72" i="58"/>
  <c r="U72" i="58"/>
  <c r="Q72" i="58"/>
  <c r="M72" i="58"/>
  <c r="I72" i="58"/>
  <c r="E72" i="58"/>
  <c r="AC71" i="58"/>
  <c r="Y71" i="58"/>
  <c r="U71" i="58"/>
  <c r="Q71" i="58"/>
  <c r="M71" i="58"/>
  <c r="I71" i="58"/>
  <c r="E71" i="58"/>
  <c r="AC70" i="58"/>
  <c r="Y70" i="58"/>
  <c r="U70" i="58"/>
  <c r="Q70" i="58"/>
  <c r="M70" i="58"/>
  <c r="I70" i="58"/>
  <c r="E70" i="58"/>
  <c r="AC69" i="58"/>
  <c r="Y69" i="58"/>
  <c r="U69" i="58"/>
  <c r="Q69" i="58"/>
  <c r="M69" i="58"/>
  <c r="I69" i="58"/>
  <c r="E69" i="58"/>
  <c r="AC68" i="58"/>
  <c r="Y68" i="58"/>
  <c r="U68" i="58"/>
  <c r="Q68" i="58"/>
  <c r="M68" i="58"/>
  <c r="I68" i="58"/>
  <c r="E68" i="58"/>
  <c r="AC67" i="58"/>
  <c r="Y67" i="58"/>
  <c r="U67" i="58"/>
  <c r="Q67" i="58"/>
  <c r="M67" i="58"/>
  <c r="I67" i="58"/>
  <c r="E67" i="58"/>
  <c r="AC66" i="58"/>
  <c r="Y66" i="58"/>
  <c r="U66" i="58"/>
  <c r="Q66" i="58"/>
  <c r="M66" i="58"/>
  <c r="I66" i="58"/>
  <c r="E66" i="58"/>
  <c r="AC65" i="58"/>
  <c r="Y65" i="58"/>
  <c r="U65" i="58"/>
  <c r="Q65" i="58"/>
  <c r="M65" i="58"/>
  <c r="I65" i="58"/>
  <c r="E65" i="58"/>
  <c r="AC64" i="58"/>
  <c r="Y64" i="58"/>
  <c r="U64" i="58"/>
  <c r="Q64" i="58"/>
  <c r="M64" i="58"/>
  <c r="I64" i="58"/>
  <c r="E64" i="58"/>
  <c r="AC63" i="58"/>
  <c r="Y63" i="58"/>
  <c r="U63" i="58"/>
  <c r="Q63" i="58"/>
  <c r="M63" i="58"/>
  <c r="I63" i="58"/>
  <c r="E63" i="58"/>
  <c r="AC62" i="58"/>
  <c r="Y62" i="58"/>
  <c r="U62" i="58"/>
  <c r="Q62" i="58"/>
  <c r="M62" i="58"/>
  <c r="I62" i="58"/>
  <c r="E62" i="58"/>
  <c r="AC61" i="58"/>
  <c r="Y61" i="58"/>
  <c r="U61" i="58"/>
  <c r="Q61" i="58"/>
  <c r="M61" i="58"/>
  <c r="I61" i="58"/>
  <c r="E61" i="58"/>
  <c r="AC60" i="58"/>
  <c r="Y60" i="58"/>
  <c r="U60" i="58"/>
  <c r="Q60" i="58"/>
  <c r="M60" i="58"/>
  <c r="I60" i="58"/>
  <c r="E60" i="58"/>
  <c r="AC59" i="58"/>
  <c r="Y59" i="58"/>
  <c r="U59" i="58"/>
  <c r="Q59" i="58"/>
  <c r="M59" i="58"/>
  <c r="I59" i="58"/>
  <c r="E59" i="58"/>
  <c r="AC58" i="58"/>
  <c r="Y58" i="58"/>
  <c r="U58" i="58"/>
  <c r="Q58" i="58"/>
  <c r="M58" i="58"/>
  <c r="I58" i="58"/>
  <c r="E58" i="58"/>
  <c r="AC57" i="58"/>
  <c r="Y57" i="58"/>
  <c r="U57" i="58"/>
  <c r="Q57" i="58"/>
  <c r="M57" i="58"/>
  <c r="I57" i="58"/>
  <c r="E57" i="58"/>
  <c r="AC56" i="58"/>
  <c r="Y56" i="58"/>
  <c r="U56" i="58"/>
  <c r="Q56" i="58"/>
  <c r="M56" i="58"/>
  <c r="I56" i="58"/>
  <c r="E56" i="58"/>
  <c r="AC55" i="58"/>
  <c r="Y55" i="58"/>
  <c r="U55" i="58"/>
  <c r="Q55" i="58"/>
  <c r="M55" i="58"/>
  <c r="I55" i="58"/>
  <c r="E55" i="58"/>
  <c r="AC54" i="58"/>
  <c r="Y54" i="58"/>
  <c r="U54" i="58"/>
  <c r="Q54" i="58"/>
  <c r="M54" i="58"/>
  <c r="I54" i="58"/>
  <c r="E54" i="58"/>
  <c r="AC53" i="58"/>
  <c r="Y53" i="58"/>
  <c r="U53" i="58"/>
  <c r="Q53" i="58"/>
  <c r="M53" i="58"/>
  <c r="I53" i="58"/>
  <c r="E53" i="58"/>
  <c r="AC52" i="58"/>
  <c r="Y52" i="58"/>
  <c r="U52" i="58"/>
  <c r="Q52" i="58"/>
  <c r="M52" i="58"/>
  <c r="I52" i="58"/>
  <c r="E52" i="58"/>
  <c r="AC51" i="58"/>
  <c r="Y51" i="58"/>
  <c r="U51" i="58"/>
  <c r="Q51" i="58"/>
  <c r="M51" i="58"/>
  <c r="I51" i="58"/>
  <c r="E51" i="58"/>
  <c r="AB44" i="58"/>
  <c r="AA44" i="58"/>
  <c r="Z44" i="58"/>
  <c r="X44" i="58"/>
  <c r="W44" i="58"/>
  <c r="V44" i="58"/>
  <c r="T44" i="58"/>
  <c r="S44" i="58"/>
  <c r="R44" i="58"/>
  <c r="P44" i="58"/>
  <c r="O44" i="58"/>
  <c r="N44" i="58"/>
  <c r="L44" i="58"/>
  <c r="K44" i="58"/>
  <c r="J44" i="58"/>
  <c r="H44" i="58"/>
  <c r="G44" i="58"/>
  <c r="F44" i="58"/>
  <c r="D44" i="58"/>
  <c r="C44" i="58"/>
  <c r="B44" i="58"/>
  <c r="AC43" i="58"/>
  <c r="Y43" i="58"/>
  <c r="U43" i="58"/>
  <c r="Q43" i="58"/>
  <c r="M43" i="58"/>
  <c r="I43" i="58"/>
  <c r="E43" i="58"/>
  <c r="AC42" i="58"/>
  <c r="Y42" i="58"/>
  <c r="U42" i="58"/>
  <c r="Q42" i="58"/>
  <c r="M42" i="58"/>
  <c r="I42" i="58"/>
  <c r="E42" i="58"/>
  <c r="AC41" i="58"/>
  <c r="Y41" i="58"/>
  <c r="U41" i="58"/>
  <c r="Q41" i="58"/>
  <c r="M41" i="58"/>
  <c r="I41" i="58"/>
  <c r="E41" i="58"/>
  <c r="AC40" i="58"/>
  <c r="Y40" i="58"/>
  <c r="U40" i="58"/>
  <c r="Q40" i="58"/>
  <c r="M40" i="58"/>
  <c r="I40" i="58"/>
  <c r="E40" i="58"/>
  <c r="AC39" i="58"/>
  <c r="Y39" i="58"/>
  <c r="U39" i="58"/>
  <c r="Q39" i="58"/>
  <c r="M39" i="58"/>
  <c r="I39" i="58"/>
  <c r="E39" i="58"/>
  <c r="AC38" i="58"/>
  <c r="Y38" i="58"/>
  <c r="U38" i="58"/>
  <c r="Q38" i="58"/>
  <c r="M38" i="58"/>
  <c r="I38" i="58"/>
  <c r="E38" i="58"/>
  <c r="AC37" i="58"/>
  <c r="Y37" i="58"/>
  <c r="U37" i="58"/>
  <c r="Q37" i="58"/>
  <c r="M37" i="58"/>
  <c r="I37" i="58"/>
  <c r="E37" i="58"/>
  <c r="AC36" i="58"/>
  <c r="Y36" i="58"/>
  <c r="U36" i="58"/>
  <c r="Q36" i="58"/>
  <c r="M36" i="58"/>
  <c r="I36" i="58"/>
  <c r="E36" i="58"/>
  <c r="AC35" i="58"/>
  <c r="Y35" i="58"/>
  <c r="U35" i="58"/>
  <c r="Q35" i="58"/>
  <c r="M35" i="58"/>
  <c r="I35" i="58"/>
  <c r="E35" i="58"/>
  <c r="AC34" i="58"/>
  <c r="Y34" i="58"/>
  <c r="U34" i="58"/>
  <c r="Q34" i="58"/>
  <c r="M34" i="58"/>
  <c r="I34" i="58"/>
  <c r="E34" i="58"/>
  <c r="AC33" i="58"/>
  <c r="Y33" i="58"/>
  <c r="U33" i="58"/>
  <c r="Q33" i="58"/>
  <c r="M33" i="58"/>
  <c r="I33" i="58"/>
  <c r="E33" i="58"/>
  <c r="AC32" i="58"/>
  <c r="Y32" i="58"/>
  <c r="U32" i="58"/>
  <c r="Q32" i="58"/>
  <c r="M32" i="58"/>
  <c r="I32" i="58"/>
  <c r="E32" i="58"/>
  <c r="AC31" i="58"/>
  <c r="Y31" i="58"/>
  <c r="U31" i="58"/>
  <c r="Q31" i="58"/>
  <c r="M31" i="58"/>
  <c r="I31" i="58"/>
  <c r="E31" i="58"/>
  <c r="AC30" i="58"/>
  <c r="Y30" i="58"/>
  <c r="U30" i="58"/>
  <c r="Q30" i="58"/>
  <c r="M30" i="58"/>
  <c r="I30" i="58"/>
  <c r="E30" i="58"/>
  <c r="AC29" i="58"/>
  <c r="Y29" i="58"/>
  <c r="U29" i="58"/>
  <c r="Q29" i="58"/>
  <c r="M29" i="58"/>
  <c r="I29" i="58"/>
  <c r="E29" i="58"/>
  <c r="AC28" i="58"/>
  <c r="Y28" i="58"/>
  <c r="U28" i="58"/>
  <c r="Q28" i="58"/>
  <c r="M28" i="58"/>
  <c r="I28" i="58"/>
  <c r="E28" i="58"/>
  <c r="AC27" i="58"/>
  <c r="Y27" i="58"/>
  <c r="U27" i="58"/>
  <c r="Q27" i="58"/>
  <c r="M27" i="58"/>
  <c r="I27" i="58"/>
  <c r="E27" i="58"/>
  <c r="AC26" i="58"/>
  <c r="Y26" i="58"/>
  <c r="U26" i="58"/>
  <c r="Q26" i="58"/>
  <c r="M26" i="58"/>
  <c r="I26" i="58"/>
  <c r="E26" i="58"/>
  <c r="AC25" i="58"/>
  <c r="Y25" i="58"/>
  <c r="U25" i="58"/>
  <c r="Q25" i="58"/>
  <c r="M25" i="58"/>
  <c r="I25" i="58"/>
  <c r="E25" i="58"/>
  <c r="AC24" i="58"/>
  <c r="Y24" i="58"/>
  <c r="U24" i="58"/>
  <c r="Q24" i="58"/>
  <c r="M24" i="58"/>
  <c r="I24" i="58"/>
  <c r="E24" i="58"/>
  <c r="AC23" i="58"/>
  <c r="Y23" i="58"/>
  <c r="U23" i="58"/>
  <c r="Q23" i="58"/>
  <c r="M23" i="58"/>
  <c r="I23" i="58"/>
  <c r="E23" i="58"/>
  <c r="AC22" i="58"/>
  <c r="Y22" i="58"/>
  <c r="U22" i="58"/>
  <c r="Q22" i="58"/>
  <c r="M22" i="58"/>
  <c r="I22" i="58"/>
  <c r="E22" i="58"/>
  <c r="AC21" i="58"/>
  <c r="Y21" i="58"/>
  <c r="U21" i="58"/>
  <c r="Q21" i="58"/>
  <c r="M21" i="58"/>
  <c r="I21" i="58"/>
  <c r="E21" i="58"/>
  <c r="AC20" i="58"/>
  <c r="Y20" i="58"/>
  <c r="U20" i="58"/>
  <c r="Q20" i="58"/>
  <c r="M20" i="58"/>
  <c r="I20" i="58"/>
  <c r="E20" i="58"/>
  <c r="AC19" i="58"/>
  <c r="Y19" i="58"/>
  <c r="U19" i="58"/>
  <c r="Q19" i="58"/>
  <c r="M19" i="58"/>
  <c r="I19" i="58"/>
  <c r="E19" i="58"/>
  <c r="AC18" i="58"/>
  <c r="Y18" i="58"/>
  <c r="U18" i="58"/>
  <c r="Q18" i="58"/>
  <c r="M18" i="58"/>
  <c r="I18" i="58"/>
  <c r="E18" i="58"/>
  <c r="AC17" i="58"/>
  <c r="Y17" i="58"/>
  <c r="U17" i="58"/>
  <c r="Q17" i="58"/>
  <c r="M17" i="58"/>
  <c r="I17" i="58"/>
  <c r="E17" i="58"/>
  <c r="AC16" i="58"/>
  <c r="Y16" i="58"/>
  <c r="U16" i="58"/>
  <c r="Q16" i="58"/>
  <c r="M16" i="58"/>
  <c r="I16" i="58"/>
  <c r="E16" i="58"/>
  <c r="AC15" i="58"/>
  <c r="Y15" i="58"/>
  <c r="U15" i="58"/>
  <c r="Q15" i="58"/>
  <c r="M15" i="58"/>
  <c r="I15" i="58"/>
  <c r="E15" i="58"/>
  <c r="AC14" i="58"/>
  <c r="Y14" i="58"/>
  <c r="U14" i="58"/>
  <c r="Q14" i="58"/>
  <c r="M14" i="58"/>
  <c r="I14" i="58"/>
  <c r="E14" i="58"/>
  <c r="AC13" i="58"/>
  <c r="Y13" i="58"/>
  <c r="U13" i="58"/>
  <c r="Q13" i="58"/>
  <c r="M13" i="58"/>
  <c r="I13" i="58"/>
  <c r="E13" i="58"/>
  <c r="AC12" i="58"/>
  <c r="Y12" i="58"/>
  <c r="U12" i="58"/>
  <c r="Q12" i="58"/>
  <c r="M12" i="58"/>
  <c r="I12" i="58"/>
  <c r="E12" i="58"/>
  <c r="AC11" i="58"/>
  <c r="Y11" i="58"/>
  <c r="U11" i="58"/>
  <c r="Q11" i="58"/>
  <c r="M11" i="58"/>
  <c r="I11" i="58"/>
  <c r="E11" i="58"/>
  <c r="AC10" i="58"/>
  <c r="Y10" i="58"/>
  <c r="U10" i="58"/>
  <c r="Q10" i="58"/>
  <c r="M10" i="58"/>
  <c r="I10" i="58"/>
  <c r="E10" i="58"/>
  <c r="AC9" i="58"/>
  <c r="Y9" i="58"/>
  <c r="U9" i="58"/>
  <c r="Q9" i="58"/>
  <c r="M9" i="58"/>
  <c r="I9" i="58"/>
  <c r="E9" i="58"/>
  <c r="AC8" i="58"/>
  <c r="Y8" i="58"/>
  <c r="U8" i="58"/>
  <c r="Q8" i="58"/>
  <c r="M8" i="58"/>
  <c r="I8" i="58"/>
  <c r="E8" i="58"/>
  <c r="H89" i="57"/>
  <c r="G89" i="57"/>
  <c r="F89" i="57"/>
  <c r="E89" i="57"/>
  <c r="D89" i="57"/>
  <c r="C89" i="57"/>
  <c r="J88" i="57"/>
  <c r="I88" i="57"/>
  <c r="H88" i="57"/>
  <c r="E88" i="57"/>
  <c r="K87" i="57"/>
  <c r="J87" i="57"/>
  <c r="I87" i="57"/>
  <c r="I89" i="57" s="1"/>
  <c r="H87" i="57"/>
  <c r="E87" i="57"/>
  <c r="G86" i="57"/>
  <c r="F86" i="57"/>
  <c r="D86" i="57"/>
  <c r="C86" i="57"/>
  <c r="J85" i="57"/>
  <c r="I85" i="57"/>
  <c r="K85" i="57" s="1"/>
  <c r="H85" i="57"/>
  <c r="E85" i="57"/>
  <c r="J84" i="57"/>
  <c r="J86" i="57" s="1"/>
  <c r="I84" i="57"/>
  <c r="K84" i="57" s="1"/>
  <c r="H84" i="57"/>
  <c r="E84" i="57"/>
  <c r="C83" i="57"/>
  <c r="G82" i="57"/>
  <c r="F82" i="57"/>
  <c r="F83" i="57" s="1"/>
  <c r="D82" i="57"/>
  <c r="C82" i="57"/>
  <c r="E82" i="57" s="1"/>
  <c r="G81" i="57"/>
  <c r="H81" i="57" s="1"/>
  <c r="F81" i="57"/>
  <c r="D81" i="57"/>
  <c r="C81" i="57"/>
  <c r="E81" i="57" s="1"/>
  <c r="E83" i="57" s="1"/>
  <c r="G80" i="57"/>
  <c r="F80" i="57"/>
  <c r="D80" i="57"/>
  <c r="C80" i="57"/>
  <c r="J79" i="57"/>
  <c r="I79" i="57"/>
  <c r="I80" i="57" s="1"/>
  <c r="H79" i="57"/>
  <c r="E79" i="57"/>
  <c r="E80" i="57" s="1"/>
  <c r="K78" i="57"/>
  <c r="H78" i="57"/>
  <c r="H80" i="57" s="1"/>
  <c r="E78" i="57"/>
  <c r="G77" i="57"/>
  <c r="F77" i="57"/>
  <c r="D77" i="57"/>
  <c r="C77" i="57"/>
  <c r="J76" i="57"/>
  <c r="K76" i="57" s="1"/>
  <c r="I76" i="57"/>
  <c r="H76" i="57"/>
  <c r="E76" i="57"/>
  <c r="J75" i="57"/>
  <c r="I75" i="57"/>
  <c r="H75" i="57"/>
  <c r="H77" i="57" s="1"/>
  <c r="E75" i="57"/>
  <c r="J73" i="57"/>
  <c r="G73" i="57"/>
  <c r="F73" i="57"/>
  <c r="D73" i="57"/>
  <c r="C73" i="57"/>
  <c r="G72" i="57"/>
  <c r="F72" i="57"/>
  <c r="D72" i="57"/>
  <c r="D74" i="57" s="1"/>
  <c r="C72" i="57"/>
  <c r="G71" i="57"/>
  <c r="F71" i="57"/>
  <c r="D71" i="57"/>
  <c r="C71" i="57"/>
  <c r="J70" i="57"/>
  <c r="I70" i="57"/>
  <c r="H70" i="57"/>
  <c r="E70" i="57"/>
  <c r="J69" i="57"/>
  <c r="I69" i="57"/>
  <c r="I71" i="57" s="1"/>
  <c r="H69" i="57"/>
  <c r="H71" i="57" s="1"/>
  <c r="E69" i="57"/>
  <c r="G68" i="57"/>
  <c r="F68" i="57"/>
  <c r="D68" i="57"/>
  <c r="C68" i="57"/>
  <c r="J67" i="57"/>
  <c r="I67" i="57"/>
  <c r="I73" i="57" s="1"/>
  <c r="H67" i="57"/>
  <c r="E67" i="57"/>
  <c r="J66" i="57"/>
  <c r="J68" i="57" s="1"/>
  <c r="I66" i="57"/>
  <c r="H66" i="57"/>
  <c r="H68" i="57" s="1"/>
  <c r="E66" i="57"/>
  <c r="M60" i="57"/>
  <c r="L60" i="57"/>
  <c r="J60" i="57"/>
  <c r="I60" i="57"/>
  <c r="G60" i="57"/>
  <c r="F60" i="57"/>
  <c r="D60" i="57"/>
  <c r="C60" i="57"/>
  <c r="N59" i="57"/>
  <c r="K59" i="57"/>
  <c r="H59" i="57"/>
  <c r="E59" i="57"/>
  <c r="N58" i="57"/>
  <c r="N60" i="57" s="1"/>
  <c r="K58" i="57"/>
  <c r="K60" i="57" s="1"/>
  <c r="H58" i="57"/>
  <c r="H60" i="57" s="1"/>
  <c r="E58" i="57"/>
  <c r="E60" i="57" s="1"/>
  <c r="M57" i="57"/>
  <c r="L57" i="57"/>
  <c r="J57" i="57"/>
  <c r="I57" i="57"/>
  <c r="G57" i="57"/>
  <c r="F57" i="57"/>
  <c r="E57" i="57"/>
  <c r="D57" i="57"/>
  <c r="C57" i="57"/>
  <c r="N56" i="57"/>
  <c r="K56" i="57"/>
  <c r="H56" i="57"/>
  <c r="H57" i="57" s="1"/>
  <c r="E56" i="57"/>
  <c r="N55" i="57"/>
  <c r="K55" i="57"/>
  <c r="H55" i="57"/>
  <c r="E55" i="57"/>
  <c r="M53" i="57"/>
  <c r="N53" i="57" s="1"/>
  <c r="L53" i="57"/>
  <c r="J53" i="57"/>
  <c r="I53" i="57"/>
  <c r="K53" i="57" s="1"/>
  <c r="G53" i="57"/>
  <c r="F53" i="57"/>
  <c r="H53" i="57" s="1"/>
  <c r="E53" i="57"/>
  <c r="D53" i="57"/>
  <c r="C53" i="57"/>
  <c r="M52" i="57"/>
  <c r="M54" i="57" s="1"/>
  <c r="L52" i="57"/>
  <c r="J52" i="57"/>
  <c r="J54" i="57" s="1"/>
  <c r="I52" i="57"/>
  <c r="K52" i="57" s="1"/>
  <c r="G52" i="57"/>
  <c r="G54" i="57" s="1"/>
  <c r="F52" i="57"/>
  <c r="D52" i="57"/>
  <c r="D54" i="57" s="1"/>
  <c r="C52" i="57"/>
  <c r="M51" i="57"/>
  <c r="L51" i="57"/>
  <c r="J51" i="57"/>
  <c r="I51" i="57"/>
  <c r="G51" i="57"/>
  <c r="F51" i="57"/>
  <c r="E51" i="57"/>
  <c r="D51" i="57"/>
  <c r="C51" i="57"/>
  <c r="N50" i="57"/>
  <c r="K50" i="57"/>
  <c r="H50" i="57"/>
  <c r="E50" i="57"/>
  <c r="N49" i="57"/>
  <c r="K49" i="57"/>
  <c r="K51" i="57" s="1"/>
  <c r="H49" i="57"/>
  <c r="E49" i="57"/>
  <c r="M48" i="57"/>
  <c r="L48" i="57"/>
  <c r="J48" i="57"/>
  <c r="I48" i="57"/>
  <c r="G48" i="57"/>
  <c r="F48" i="57"/>
  <c r="D48" i="57"/>
  <c r="C48" i="57"/>
  <c r="N47" i="57"/>
  <c r="K47" i="57"/>
  <c r="H47" i="57"/>
  <c r="E47" i="57"/>
  <c r="N46" i="57"/>
  <c r="K46" i="57"/>
  <c r="H46" i="57"/>
  <c r="E46" i="57"/>
  <c r="E48" i="57" s="1"/>
  <c r="M44" i="57"/>
  <c r="L44" i="57"/>
  <c r="N44" i="57" s="1"/>
  <c r="J44" i="57"/>
  <c r="I44" i="57"/>
  <c r="G44" i="57"/>
  <c r="F44" i="57"/>
  <c r="H44" i="57" s="1"/>
  <c r="D44" i="57"/>
  <c r="C44" i="57"/>
  <c r="E44" i="57" s="1"/>
  <c r="M43" i="57"/>
  <c r="N43" i="57" s="1"/>
  <c r="L43" i="57"/>
  <c r="J43" i="57"/>
  <c r="I43" i="57"/>
  <c r="G43" i="57"/>
  <c r="F43" i="57"/>
  <c r="E43" i="57"/>
  <c r="D43" i="57"/>
  <c r="D45" i="57" s="1"/>
  <c r="C43" i="57"/>
  <c r="M42" i="57"/>
  <c r="L42" i="57"/>
  <c r="J42" i="57"/>
  <c r="I42" i="57"/>
  <c r="G42" i="57"/>
  <c r="F42" i="57"/>
  <c r="E42" i="57"/>
  <c r="D42" i="57"/>
  <c r="C42" i="57"/>
  <c r="N41" i="57"/>
  <c r="K41" i="57"/>
  <c r="H41" i="57"/>
  <c r="E41" i="57"/>
  <c r="N40" i="57"/>
  <c r="N42" i="57" s="1"/>
  <c r="K40" i="57"/>
  <c r="H40" i="57"/>
  <c r="H42" i="57" s="1"/>
  <c r="E40" i="57"/>
  <c r="M39" i="57"/>
  <c r="L39" i="57"/>
  <c r="J39" i="57"/>
  <c r="I39" i="57"/>
  <c r="G39" i="57"/>
  <c r="F39" i="57"/>
  <c r="D39" i="57"/>
  <c r="C39" i="57"/>
  <c r="N38" i="57"/>
  <c r="K38" i="57"/>
  <c r="H38" i="57"/>
  <c r="H39" i="57" s="1"/>
  <c r="E38" i="57"/>
  <c r="N37" i="57"/>
  <c r="N39" i="57" s="1"/>
  <c r="K37" i="57"/>
  <c r="K39" i="57" s="1"/>
  <c r="H37" i="57"/>
  <c r="E37" i="57"/>
  <c r="E39" i="57" s="1"/>
  <c r="M31" i="57"/>
  <c r="L31" i="57"/>
  <c r="J31" i="57"/>
  <c r="I31" i="57"/>
  <c r="G31" i="57"/>
  <c r="F31" i="57"/>
  <c r="E31" i="57"/>
  <c r="D31" i="57"/>
  <c r="C31" i="57"/>
  <c r="N30" i="57"/>
  <c r="K30" i="57"/>
  <c r="H30" i="57"/>
  <c r="E30" i="57"/>
  <c r="N29" i="57"/>
  <c r="K29" i="57"/>
  <c r="K31" i="57" s="1"/>
  <c r="H29" i="57"/>
  <c r="E29" i="57"/>
  <c r="M28" i="57"/>
  <c r="L28" i="57"/>
  <c r="J28" i="57"/>
  <c r="I28" i="57"/>
  <c r="G28" i="57"/>
  <c r="F28" i="57"/>
  <c r="D28" i="57"/>
  <c r="C28" i="57"/>
  <c r="N27" i="57"/>
  <c r="K27" i="57"/>
  <c r="H27" i="57"/>
  <c r="E27" i="57"/>
  <c r="N26" i="57"/>
  <c r="K26" i="57"/>
  <c r="K28" i="57" s="1"/>
  <c r="H26" i="57"/>
  <c r="E26" i="57"/>
  <c r="E28" i="57" s="1"/>
  <c r="M24" i="57"/>
  <c r="N24" i="57" s="1"/>
  <c r="L24" i="57"/>
  <c r="J24" i="57"/>
  <c r="I24" i="57"/>
  <c r="G24" i="57"/>
  <c r="F24" i="57"/>
  <c r="H24" i="57" s="1"/>
  <c r="D24" i="57"/>
  <c r="C24" i="57"/>
  <c r="E24" i="57" s="1"/>
  <c r="M23" i="57"/>
  <c r="M25" i="57" s="1"/>
  <c r="L23" i="57"/>
  <c r="L25" i="57" s="1"/>
  <c r="J23" i="57"/>
  <c r="I23" i="57"/>
  <c r="K23" i="57" s="1"/>
  <c r="G23" i="57"/>
  <c r="F23" i="57"/>
  <c r="D23" i="57"/>
  <c r="C23" i="57"/>
  <c r="M22" i="57"/>
  <c r="L22" i="57"/>
  <c r="J22" i="57"/>
  <c r="I22" i="57"/>
  <c r="G22" i="57"/>
  <c r="F22" i="57"/>
  <c r="D22" i="57"/>
  <c r="C22" i="57"/>
  <c r="N21" i="57"/>
  <c r="K21" i="57"/>
  <c r="H21" i="57"/>
  <c r="H22" i="57" s="1"/>
  <c r="E21" i="57"/>
  <c r="N20" i="57"/>
  <c r="K20" i="57"/>
  <c r="H20" i="57"/>
  <c r="E20" i="57"/>
  <c r="E22" i="57" s="1"/>
  <c r="M19" i="57"/>
  <c r="L19" i="57"/>
  <c r="J19" i="57"/>
  <c r="I19" i="57"/>
  <c r="G19" i="57"/>
  <c r="F19" i="57"/>
  <c r="E19" i="57"/>
  <c r="D19" i="57"/>
  <c r="C19" i="57"/>
  <c r="N18" i="57"/>
  <c r="K18" i="57"/>
  <c r="H18" i="57"/>
  <c r="E18" i="57"/>
  <c r="N17" i="57"/>
  <c r="N19" i="57" s="1"/>
  <c r="K17" i="57"/>
  <c r="H17" i="57"/>
  <c r="H19" i="57" s="1"/>
  <c r="E17" i="57"/>
  <c r="M15" i="57"/>
  <c r="L15" i="57"/>
  <c r="N15" i="57" s="1"/>
  <c r="J15" i="57"/>
  <c r="I15" i="57"/>
  <c r="G15" i="57"/>
  <c r="F15" i="57"/>
  <c r="D15" i="57"/>
  <c r="C15" i="57"/>
  <c r="E15" i="57" s="1"/>
  <c r="M14" i="57"/>
  <c r="N14" i="57" s="1"/>
  <c r="N16" i="57" s="1"/>
  <c r="L14" i="57"/>
  <c r="L16" i="57" s="1"/>
  <c r="J14" i="57"/>
  <c r="J16" i="57" s="1"/>
  <c r="I14" i="57"/>
  <c r="G14" i="57"/>
  <c r="G16" i="57" s="1"/>
  <c r="F14" i="57"/>
  <c r="F16" i="57" s="1"/>
  <c r="D14" i="57"/>
  <c r="C14" i="57"/>
  <c r="M13" i="57"/>
  <c r="L13" i="57"/>
  <c r="J13" i="57"/>
  <c r="I13" i="57"/>
  <c r="G13" i="57"/>
  <c r="F13" i="57"/>
  <c r="D13" i="57"/>
  <c r="C13" i="57"/>
  <c r="N12" i="57"/>
  <c r="K12" i="57"/>
  <c r="H12" i="57"/>
  <c r="E12" i="57"/>
  <c r="N11" i="57"/>
  <c r="K11" i="57"/>
  <c r="H11" i="57"/>
  <c r="H13" i="57" s="1"/>
  <c r="E11" i="57"/>
  <c r="E13" i="57" s="1"/>
  <c r="M10" i="57"/>
  <c r="L10" i="57"/>
  <c r="J10" i="57"/>
  <c r="I10" i="57"/>
  <c r="G10" i="57"/>
  <c r="F10" i="57"/>
  <c r="E10" i="57"/>
  <c r="D10" i="57"/>
  <c r="C10" i="57"/>
  <c r="N9" i="57"/>
  <c r="K9" i="57"/>
  <c r="H9" i="57"/>
  <c r="E9" i="57"/>
  <c r="N8" i="57"/>
  <c r="N10" i="57" s="1"/>
  <c r="K8" i="57"/>
  <c r="K10" i="57" s="1"/>
  <c r="H8" i="57"/>
  <c r="E8" i="57"/>
  <c r="M146" i="56"/>
  <c r="L146" i="56"/>
  <c r="J146" i="56"/>
  <c r="I146" i="56"/>
  <c r="G146" i="56"/>
  <c r="F146" i="56"/>
  <c r="D146" i="56"/>
  <c r="C146" i="56"/>
  <c r="M145" i="56"/>
  <c r="L145" i="56"/>
  <c r="J145" i="56"/>
  <c r="I145" i="56"/>
  <c r="G145" i="56"/>
  <c r="F145" i="56"/>
  <c r="D145" i="56"/>
  <c r="C145" i="56"/>
  <c r="M143" i="56"/>
  <c r="L143" i="56"/>
  <c r="J143" i="56"/>
  <c r="I143" i="56"/>
  <c r="G143" i="56"/>
  <c r="F143" i="56"/>
  <c r="D143" i="56"/>
  <c r="C143" i="56"/>
  <c r="M142" i="56"/>
  <c r="L142" i="56"/>
  <c r="J142" i="56"/>
  <c r="I142" i="56"/>
  <c r="G142" i="56"/>
  <c r="F142" i="56"/>
  <c r="D142" i="56"/>
  <c r="C142" i="56"/>
  <c r="M137" i="56"/>
  <c r="L137" i="56"/>
  <c r="J137" i="56"/>
  <c r="I137" i="56"/>
  <c r="G137" i="56"/>
  <c r="F137" i="56"/>
  <c r="D137" i="56"/>
  <c r="C137" i="56"/>
  <c r="M136" i="56"/>
  <c r="L136" i="56"/>
  <c r="J136" i="56"/>
  <c r="I136" i="56"/>
  <c r="G136" i="56"/>
  <c r="F136" i="56"/>
  <c r="D136" i="56"/>
  <c r="C136" i="56"/>
  <c r="M134" i="56"/>
  <c r="L134" i="56"/>
  <c r="J134" i="56"/>
  <c r="I134" i="56"/>
  <c r="G134" i="56"/>
  <c r="F134" i="56"/>
  <c r="D134" i="56"/>
  <c r="C134" i="56"/>
  <c r="M133" i="56"/>
  <c r="L133" i="56"/>
  <c r="J133" i="56"/>
  <c r="I133" i="56"/>
  <c r="G133" i="56"/>
  <c r="F133" i="56"/>
  <c r="D133" i="56"/>
  <c r="C133" i="56"/>
  <c r="M128" i="56"/>
  <c r="L128" i="56"/>
  <c r="J128" i="56"/>
  <c r="I128" i="56"/>
  <c r="G128" i="56"/>
  <c r="F128" i="56"/>
  <c r="D128" i="56"/>
  <c r="C128" i="56"/>
  <c r="M127" i="56"/>
  <c r="L127" i="56"/>
  <c r="J127" i="56"/>
  <c r="I127" i="56"/>
  <c r="G127" i="56"/>
  <c r="F127" i="56"/>
  <c r="D127" i="56"/>
  <c r="C127" i="56"/>
  <c r="M125" i="56"/>
  <c r="L125" i="56"/>
  <c r="J125" i="56"/>
  <c r="I125" i="56"/>
  <c r="G125" i="56"/>
  <c r="F125" i="56"/>
  <c r="D125" i="56"/>
  <c r="C125" i="56"/>
  <c r="M124" i="56"/>
  <c r="L124" i="56"/>
  <c r="J124" i="56"/>
  <c r="I124" i="56"/>
  <c r="G124" i="56"/>
  <c r="F124" i="56"/>
  <c r="D124" i="56"/>
  <c r="C124" i="56"/>
  <c r="M117" i="56"/>
  <c r="L117" i="56"/>
  <c r="J117" i="56"/>
  <c r="I117" i="56"/>
  <c r="G117" i="56"/>
  <c r="F117" i="56"/>
  <c r="D117" i="56"/>
  <c r="C117" i="56"/>
  <c r="M116" i="56"/>
  <c r="L116" i="56"/>
  <c r="J116" i="56"/>
  <c r="I116" i="56"/>
  <c r="G116" i="56"/>
  <c r="F116" i="56"/>
  <c r="D116" i="56"/>
  <c r="C116" i="56"/>
  <c r="M114" i="56"/>
  <c r="L114" i="56"/>
  <c r="J114" i="56"/>
  <c r="I114" i="56"/>
  <c r="G114" i="56"/>
  <c r="F114" i="56"/>
  <c r="D114" i="56"/>
  <c r="C114" i="56"/>
  <c r="M113" i="56"/>
  <c r="L113" i="56"/>
  <c r="J113" i="56"/>
  <c r="I113" i="56"/>
  <c r="G113" i="56"/>
  <c r="F113" i="56"/>
  <c r="D113" i="56"/>
  <c r="C113" i="56"/>
  <c r="M108" i="56"/>
  <c r="L108" i="56"/>
  <c r="J108" i="56"/>
  <c r="I108" i="56"/>
  <c r="G108" i="56"/>
  <c r="F108" i="56"/>
  <c r="D108" i="56"/>
  <c r="C108" i="56"/>
  <c r="M107" i="56"/>
  <c r="L107" i="56"/>
  <c r="J107" i="56"/>
  <c r="I107" i="56"/>
  <c r="G107" i="56"/>
  <c r="F107" i="56"/>
  <c r="D107" i="56"/>
  <c r="C107" i="56"/>
  <c r="M105" i="56"/>
  <c r="L105" i="56"/>
  <c r="J105" i="56"/>
  <c r="I105" i="56"/>
  <c r="G105" i="56"/>
  <c r="F105" i="56"/>
  <c r="D105" i="56"/>
  <c r="C105" i="56"/>
  <c r="M104" i="56"/>
  <c r="L104" i="56"/>
  <c r="J104" i="56"/>
  <c r="I104" i="56"/>
  <c r="G104" i="56"/>
  <c r="F104" i="56"/>
  <c r="D104" i="56"/>
  <c r="C104" i="56"/>
  <c r="M99" i="56"/>
  <c r="L99" i="56"/>
  <c r="J99" i="56"/>
  <c r="I99" i="56"/>
  <c r="G99" i="56"/>
  <c r="F99" i="56"/>
  <c r="D99" i="56"/>
  <c r="C99" i="56"/>
  <c r="M98" i="56"/>
  <c r="L98" i="56"/>
  <c r="J98" i="56"/>
  <c r="I98" i="56"/>
  <c r="G98" i="56"/>
  <c r="F98" i="56"/>
  <c r="D98" i="56"/>
  <c r="C98" i="56"/>
  <c r="M96" i="56"/>
  <c r="L96" i="56"/>
  <c r="J96" i="56"/>
  <c r="I96" i="56"/>
  <c r="G96" i="56"/>
  <c r="F96" i="56"/>
  <c r="D96" i="56"/>
  <c r="C96" i="56"/>
  <c r="M95" i="56"/>
  <c r="L95" i="56"/>
  <c r="J95" i="56"/>
  <c r="I95" i="56"/>
  <c r="G95" i="56"/>
  <c r="F95" i="56"/>
  <c r="D95" i="56"/>
  <c r="C95" i="56"/>
  <c r="M88" i="56"/>
  <c r="L88" i="56"/>
  <c r="J88" i="56"/>
  <c r="I88" i="56"/>
  <c r="G88" i="56"/>
  <c r="F88" i="56"/>
  <c r="D88" i="56"/>
  <c r="C88" i="56"/>
  <c r="M87" i="56"/>
  <c r="L87" i="56"/>
  <c r="J87" i="56"/>
  <c r="I87" i="56"/>
  <c r="G87" i="56"/>
  <c r="F87" i="56"/>
  <c r="D87" i="56"/>
  <c r="C87" i="56"/>
  <c r="M85" i="56"/>
  <c r="L85" i="56"/>
  <c r="J85" i="56"/>
  <c r="I85" i="56"/>
  <c r="G85" i="56"/>
  <c r="F85" i="56"/>
  <c r="D85" i="56"/>
  <c r="C85" i="56"/>
  <c r="M84" i="56"/>
  <c r="L84" i="56"/>
  <c r="J84" i="56"/>
  <c r="I84" i="56"/>
  <c r="G84" i="56"/>
  <c r="F84" i="56"/>
  <c r="D84" i="56"/>
  <c r="C84" i="56"/>
  <c r="M79" i="56"/>
  <c r="L79" i="56"/>
  <c r="J79" i="56"/>
  <c r="I79" i="56"/>
  <c r="G79" i="56"/>
  <c r="F79" i="56"/>
  <c r="D79" i="56"/>
  <c r="C79" i="56"/>
  <c r="M78" i="56"/>
  <c r="L78" i="56"/>
  <c r="J78" i="56"/>
  <c r="I78" i="56"/>
  <c r="G78" i="56"/>
  <c r="F78" i="56"/>
  <c r="D78" i="56"/>
  <c r="C78" i="56"/>
  <c r="M76" i="56"/>
  <c r="L76" i="56"/>
  <c r="J76" i="56"/>
  <c r="I76" i="56"/>
  <c r="G76" i="56"/>
  <c r="F76" i="56"/>
  <c r="D76" i="56"/>
  <c r="C76" i="56"/>
  <c r="M75" i="56"/>
  <c r="L75" i="56"/>
  <c r="J75" i="56"/>
  <c r="I75" i="56"/>
  <c r="G75" i="56"/>
  <c r="F75" i="56"/>
  <c r="D75" i="56"/>
  <c r="C75" i="56"/>
  <c r="M70" i="56"/>
  <c r="L70" i="56"/>
  <c r="J70" i="56"/>
  <c r="I70" i="56"/>
  <c r="G70" i="56"/>
  <c r="F70" i="56"/>
  <c r="D70" i="56"/>
  <c r="C70" i="56"/>
  <c r="M69" i="56"/>
  <c r="L69" i="56"/>
  <c r="J69" i="56"/>
  <c r="I69" i="56"/>
  <c r="G69" i="56"/>
  <c r="F69" i="56"/>
  <c r="D69" i="56"/>
  <c r="C69" i="56"/>
  <c r="M67" i="56"/>
  <c r="L67" i="56"/>
  <c r="J67" i="56"/>
  <c r="I67" i="56"/>
  <c r="G67" i="56"/>
  <c r="F67" i="56"/>
  <c r="D67" i="56"/>
  <c r="C67" i="56"/>
  <c r="M66" i="56"/>
  <c r="L66" i="56"/>
  <c r="J66" i="56"/>
  <c r="I66" i="56"/>
  <c r="G66" i="56"/>
  <c r="F66" i="56"/>
  <c r="D66" i="56"/>
  <c r="C66" i="56"/>
  <c r="M59" i="56"/>
  <c r="L59" i="56"/>
  <c r="J59" i="56"/>
  <c r="I59" i="56"/>
  <c r="G59" i="56"/>
  <c r="F59" i="56"/>
  <c r="D59" i="56"/>
  <c r="C59" i="56"/>
  <c r="M58" i="56"/>
  <c r="L58" i="56"/>
  <c r="J58" i="56"/>
  <c r="I58" i="56"/>
  <c r="G58" i="56"/>
  <c r="F58" i="56"/>
  <c r="D58" i="56"/>
  <c r="C58" i="56"/>
  <c r="M56" i="56"/>
  <c r="L56" i="56"/>
  <c r="J56" i="56"/>
  <c r="I56" i="56"/>
  <c r="G56" i="56"/>
  <c r="F56" i="56"/>
  <c r="D56" i="56"/>
  <c r="C56" i="56"/>
  <c r="M55" i="56"/>
  <c r="L55" i="56"/>
  <c r="J55" i="56"/>
  <c r="I55" i="56"/>
  <c r="G55" i="56"/>
  <c r="F55" i="56"/>
  <c r="D55" i="56"/>
  <c r="C55" i="56"/>
  <c r="M50" i="56"/>
  <c r="L50" i="56"/>
  <c r="J50" i="56"/>
  <c r="I50" i="56"/>
  <c r="G50" i="56"/>
  <c r="F50" i="56"/>
  <c r="D50" i="56"/>
  <c r="C50" i="56"/>
  <c r="M49" i="56"/>
  <c r="L49" i="56"/>
  <c r="J49" i="56"/>
  <c r="I49" i="56"/>
  <c r="G49" i="56"/>
  <c r="F49" i="56"/>
  <c r="D49" i="56"/>
  <c r="C49" i="56"/>
  <c r="M47" i="56"/>
  <c r="L47" i="56"/>
  <c r="J47" i="56"/>
  <c r="I47" i="56"/>
  <c r="G47" i="56"/>
  <c r="F47" i="56"/>
  <c r="D47" i="56"/>
  <c r="C47" i="56"/>
  <c r="M46" i="56"/>
  <c r="L46" i="56"/>
  <c r="J46" i="56"/>
  <c r="I46" i="56"/>
  <c r="G46" i="56"/>
  <c r="F46" i="56"/>
  <c r="D46" i="56"/>
  <c r="C46" i="56"/>
  <c r="M41" i="56"/>
  <c r="L41" i="56"/>
  <c r="J41" i="56"/>
  <c r="I41" i="56"/>
  <c r="G41" i="56"/>
  <c r="F41" i="56"/>
  <c r="D41" i="56"/>
  <c r="C41" i="56"/>
  <c r="M40" i="56"/>
  <c r="L40" i="56"/>
  <c r="J40" i="56"/>
  <c r="I40" i="56"/>
  <c r="G40" i="56"/>
  <c r="F40" i="56"/>
  <c r="D40" i="56"/>
  <c r="C40" i="56"/>
  <c r="M38" i="56"/>
  <c r="L38" i="56"/>
  <c r="J38" i="56"/>
  <c r="I38" i="56"/>
  <c r="G38" i="56"/>
  <c r="F38" i="56"/>
  <c r="D38" i="56"/>
  <c r="C38" i="56"/>
  <c r="M37" i="56"/>
  <c r="L37" i="56"/>
  <c r="J37" i="56"/>
  <c r="I37" i="56"/>
  <c r="G37" i="56"/>
  <c r="F37" i="56"/>
  <c r="D37" i="56"/>
  <c r="C37" i="56"/>
  <c r="M30" i="56"/>
  <c r="L30" i="56"/>
  <c r="J30" i="56"/>
  <c r="I30" i="56"/>
  <c r="G30" i="56"/>
  <c r="F30" i="56"/>
  <c r="D30" i="56"/>
  <c r="C30" i="56"/>
  <c r="M29" i="56"/>
  <c r="L29" i="56"/>
  <c r="J29" i="56"/>
  <c r="I29" i="56"/>
  <c r="G29" i="56"/>
  <c r="F29" i="56"/>
  <c r="D29" i="56"/>
  <c r="C29" i="56"/>
  <c r="C174" i="56" s="1"/>
  <c r="M27" i="56"/>
  <c r="L27" i="56"/>
  <c r="J27" i="56"/>
  <c r="I27" i="56"/>
  <c r="G27" i="56"/>
  <c r="F27" i="56"/>
  <c r="D27" i="56"/>
  <c r="C27" i="56"/>
  <c r="M26" i="56"/>
  <c r="L26" i="56"/>
  <c r="J26" i="56"/>
  <c r="I26" i="56"/>
  <c r="G26" i="56"/>
  <c r="F26" i="56"/>
  <c r="D26" i="56"/>
  <c r="C26" i="56"/>
  <c r="M21" i="56"/>
  <c r="L21" i="56"/>
  <c r="J21" i="56"/>
  <c r="I21" i="56"/>
  <c r="G21" i="56"/>
  <c r="F21" i="56"/>
  <c r="D21" i="56"/>
  <c r="C21" i="56"/>
  <c r="M20" i="56"/>
  <c r="L20" i="56"/>
  <c r="J20" i="56"/>
  <c r="I20" i="56"/>
  <c r="G20" i="56"/>
  <c r="F20" i="56"/>
  <c r="D20" i="56"/>
  <c r="C20" i="56"/>
  <c r="M18" i="56"/>
  <c r="L18" i="56"/>
  <c r="J18" i="56"/>
  <c r="I18" i="56"/>
  <c r="G18" i="56"/>
  <c r="F18" i="56"/>
  <c r="D18" i="56"/>
  <c r="C18" i="56"/>
  <c r="M17" i="56"/>
  <c r="L17" i="56"/>
  <c r="J17" i="56"/>
  <c r="I17" i="56"/>
  <c r="G17" i="56"/>
  <c r="F17" i="56"/>
  <c r="D17" i="56"/>
  <c r="C17" i="56"/>
  <c r="M12" i="56"/>
  <c r="L12" i="56"/>
  <c r="J12" i="56"/>
  <c r="I12" i="56"/>
  <c r="G12" i="56"/>
  <c r="F12" i="56"/>
  <c r="D12" i="56"/>
  <c r="C12" i="56"/>
  <c r="M11" i="56"/>
  <c r="L11" i="56"/>
  <c r="J11" i="56"/>
  <c r="I11" i="56"/>
  <c r="G11" i="56"/>
  <c r="F11" i="56"/>
  <c r="D11" i="56"/>
  <c r="C11" i="56"/>
  <c r="C156" i="56" s="1"/>
  <c r="M9" i="56"/>
  <c r="L9" i="56"/>
  <c r="J9" i="56"/>
  <c r="I9" i="56"/>
  <c r="G9" i="56"/>
  <c r="F9" i="56"/>
  <c r="D9" i="56"/>
  <c r="C9" i="56"/>
  <c r="M8" i="56"/>
  <c r="L8" i="56"/>
  <c r="J8" i="56"/>
  <c r="I8" i="56"/>
  <c r="G8" i="56"/>
  <c r="F8" i="56"/>
  <c r="D8" i="56"/>
  <c r="C8" i="56"/>
  <c r="G175" i="55"/>
  <c r="C175" i="55"/>
  <c r="G174" i="55"/>
  <c r="C174" i="55"/>
  <c r="G172" i="55"/>
  <c r="C172" i="55"/>
  <c r="G171" i="55"/>
  <c r="C171" i="55"/>
  <c r="G166" i="55"/>
  <c r="C166" i="55"/>
  <c r="G165" i="55"/>
  <c r="C165" i="55"/>
  <c r="G163" i="55"/>
  <c r="C163" i="55"/>
  <c r="G162" i="55"/>
  <c r="C162" i="55"/>
  <c r="G157" i="55"/>
  <c r="C157" i="55"/>
  <c r="G156" i="55"/>
  <c r="C156" i="55"/>
  <c r="G154" i="55"/>
  <c r="C154" i="55"/>
  <c r="G153" i="55"/>
  <c r="C153" i="55"/>
  <c r="M147" i="55"/>
  <c r="L147" i="55"/>
  <c r="K147" i="55"/>
  <c r="J147" i="55"/>
  <c r="I147" i="55"/>
  <c r="G147" i="55"/>
  <c r="F147" i="55"/>
  <c r="D147" i="55"/>
  <c r="C147" i="55"/>
  <c r="N146" i="55"/>
  <c r="K146" i="55"/>
  <c r="H146" i="55"/>
  <c r="E146" i="55"/>
  <c r="N145" i="55"/>
  <c r="K145" i="55"/>
  <c r="H145" i="55"/>
  <c r="E145" i="55"/>
  <c r="E147" i="55" s="1"/>
  <c r="M144" i="55"/>
  <c r="L144" i="55"/>
  <c r="J144" i="55"/>
  <c r="I144" i="55"/>
  <c r="G144" i="55"/>
  <c r="F144" i="55"/>
  <c r="D144" i="55"/>
  <c r="C144" i="55"/>
  <c r="N143" i="55"/>
  <c r="K143" i="55"/>
  <c r="K144" i="55" s="1"/>
  <c r="H143" i="55"/>
  <c r="E143" i="55"/>
  <c r="N142" i="55"/>
  <c r="K142" i="55"/>
  <c r="H142" i="55"/>
  <c r="E142" i="55"/>
  <c r="E144" i="55" s="1"/>
  <c r="J141" i="55"/>
  <c r="M140" i="55"/>
  <c r="L140" i="55"/>
  <c r="L141" i="55" s="1"/>
  <c r="J140" i="55"/>
  <c r="I140" i="55"/>
  <c r="G140" i="55"/>
  <c r="G141" i="55" s="1"/>
  <c r="F140" i="55"/>
  <c r="D140" i="55"/>
  <c r="C140" i="55"/>
  <c r="M139" i="55"/>
  <c r="L139" i="55"/>
  <c r="K139" i="55"/>
  <c r="J139" i="55"/>
  <c r="I139" i="55"/>
  <c r="G139" i="55"/>
  <c r="F139" i="55"/>
  <c r="F141" i="55" s="1"/>
  <c r="D139" i="55"/>
  <c r="D141" i="55" s="1"/>
  <c r="C139" i="55"/>
  <c r="N138" i="55"/>
  <c r="M138" i="55"/>
  <c r="L138" i="55"/>
  <c r="J138" i="55"/>
  <c r="I138" i="55"/>
  <c r="H138" i="55"/>
  <c r="G138" i="55"/>
  <c r="F138" i="55"/>
  <c r="D138" i="55"/>
  <c r="C138" i="55"/>
  <c r="N137" i="55"/>
  <c r="K137" i="55"/>
  <c r="H137" i="55"/>
  <c r="E137" i="55"/>
  <c r="N136" i="55"/>
  <c r="K136" i="55"/>
  <c r="K138" i="55" s="1"/>
  <c r="H136" i="55"/>
  <c r="E136" i="55"/>
  <c r="M135" i="55"/>
  <c r="L135" i="55"/>
  <c r="J135" i="55"/>
  <c r="I135" i="55"/>
  <c r="G135" i="55"/>
  <c r="F135" i="55"/>
  <c r="D135" i="55"/>
  <c r="C135" i="55"/>
  <c r="N134" i="55"/>
  <c r="K134" i="55"/>
  <c r="K140" i="55" s="1"/>
  <c r="K141" i="55" s="1"/>
  <c r="H134" i="55"/>
  <c r="H135" i="55" s="1"/>
  <c r="E134" i="55"/>
  <c r="N133" i="55"/>
  <c r="N139" i="55" s="1"/>
  <c r="K133" i="55"/>
  <c r="H133" i="55"/>
  <c r="E133" i="55"/>
  <c r="F132" i="55"/>
  <c r="M131" i="55"/>
  <c r="L131" i="55"/>
  <c r="L132" i="55" s="1"/>
  <c r="J131" i="55"/>
  <c r="I131" i="55"/>
  <c r="G131" i="55"/>
  <c r="F131" i="55"/>
  <c r="D131" i="55"/>
  <c r="C131" i="55"/>
  <c r="M130" i="55"/>
  <c r="L130" i="55"/>
  <c r="J130" i="55"/>
  <c r="I130" i="55"/>
  <c r="G130" i="55"/>
  <c r="F130" i="55"/>
  <c r="D130" i="55"/>
  <c r="C130" i="55"/>
  <c r="C132" i="55" s="1"/>
  <c r="M129" i="55"/>
  <c r="L129" i="55"/>
  <c r="J129" i="55"/>
  <c r="I129" i="55"/>
  <c r="G129" i="55"/>
  <c r="F129" i="55"/>
  <c r="D129" i="55"/>
  <c r="C129" i="55"/>
  <c r="N128" i="55"/>
  <c r="K128" i="55"/>
  <c r="H128" i="55"/>
  <c r="E128" i="55"/>
  <c r="N127" i="55"/>
  <c r="N129" i="55" s="1"/>
  <c r="K127" i="55"/>
  <c r="K129" i="55" s="1"/>
  <c r="H127" i="55"/>
  <c r="E127" i="55"/>
  <c r="M126" i="55"/>
  <c r="L126" i="55"/>
  <c r="J126" i="55"/>
  <c r="I126" i="55"/>
  <c r="G126" i="55"/>
  <c r="F126" i="55"/>
  <c r="D126" i="55"/>
  <c r="C126" i="55"/>
  <c r="N125" i="55"/>
  <c r="K125" i="55"/>
  <c r="K131" i="55" s="1"/>
  <c r="H125" i="55"/>
  <c r="E125" i="55"/>
  <c r="N124" i="55"/>
  <c r="K124" i="55"/>
  <c r="H124" i="55"/>
  <c r="H126" i="55" s="1"/>
  <c r="E124" i="55"/>
  <c r="M118" i="55"/>
  <c r="L118" i="55"/>
  <c r="K118" i="55"/>
  <c r="J118" i="55"/>
  <c r="I118" i="55"/>
  <c r="G118" i="55"/>
  <c r="F118" i="55"/>
  <c r="D118" i="55"/>
  <c r="C118" i="55"/>
  <c r="N117" i="55"/>
  <c r="K117" i="55"/>
  <c r="H117" i="55"/>
  <c r="H118" i="55" s="1"/>
  <c r="E117" i="55"/>
  <c r="N116" i="55"/>
  <c r="N118" i="55" s="1"/>
  <c r="K116" i="55"/>
  <c r="H116" i="55"/>
  <c r="E116" i="55"/>
  <c r="E118" i="55" s="1"/>
  <c r="M115" i="55"/>
  <c r="L115" i="55"/>
  <c r="K115" i="55"/>
  <c r="J115" i="55"/>
  <c r="I115" i="55"/>
  <c r="G115" i="55"/>
  <c r="F115" i="55"/>
  <c r="D115" i="55"/>
  <c r="C115" i="55"/>
  <c r="N114" i="55"/>
  <c r="K114" i="55"/>
  <c r="H114" i="55"/>
  <c r="E114" i="55"/>
  <c r="N113" i="55"/>
  <c r="N115" i="55" s="1"/>
  <c r="K113" i="55"/>
  <c r="H113" i="55"/>
  <c r="E113" i="55"/>
  <c r="E115" i="55" s="1"/>
  <c r="M111" i="55"/>
  <c r="L111" i="55"/>
  <c r="J111" i="55"/>
  <c r="J112" i="55" s="1"/>
  <c r="I111" i="55"/>
  <c r="G111" i="55"/>
  <c r="F111" i="55"/>
  <c r="D111" i="55"/>
  <c r="D112" i="55" s="1"/>
  <c r="C111" i="55"/>
  <c r="M110" i="55"/>
  <c r="L110" i="55"/>
  <c r="J110" i="55"/>
  <c r="I110" i="55"/>
  <c r="I112" i="55" s="1"/>
  <c r="G110" i="55"/>
  <c r="F110" i="55"/>
  <c r="D110" i="55"/>
  <c r="C110" i="55"/>
  <c r="M109" i="55"/>
  <c r="L109" i="55"/>
  <c r="J109" i="55"/>
  <c r="I109" i="55"/>
  <c r="G109" i="55"/>
  <c r="F109" i="55"/>
  <c r="D109" i="55"/>
  <c r="C109" i="55"/>
  <c r="N108" i="55"/>
  <c r="K108" i="55"/>
  <c r="H108" i="55"/>
  <c r="E108" i="55"/>
  <c r="N107" i="55"/>
  <c r="K107" i="55"/>
  <c r="H107" i="55"/>
  <c r="H109" i="55" s="1"/>
  <c r="E107" i="55"/>
  <c r="M106" i="55"/>
  <c r="L106" i="55"/>
  <c r="J106" i="55"/>
  <c r="I106" i="55"/>
  <c r="G106" i="55"/>
  <c r="F106" i="55"/>
  <c r="E106" i="55"/>
  <c r="D106" i="55"/>
  <c r="C106" i="55"/>
  <c r="N105" i="55"/>
  <c r="N111" i="55" s="1"/>
  <c r="K105" i="55"/>
  <c r="K105" i="56" s="1"/>
  <c r="H105" i="55"/>
  <c r="H106" i="55" s="1"/>
  <c r="E105" i="55"/>
  <c r="N104" i="55"/>
  <c r="K104" i="55"/>
  <c r="H104" i="55"/>
  <c r="E104" i="55"/>
  <c r="M102" i="55"/>
  <c r="L102" i="55"/>
  <c r="J102" i="55"/>
  <c r="I102" i="55"/>
  <c r="G102" i="55"/>
  <c r="F102" i="55"/>
  <c r="D102" i="55"/>
  <c r="C102" i="55"/>
  <c r="M101" i="55"/>
  <c r="L101" i="55"/>
  <c r="L103" i="55" s="1"/>
  <c r="J101" i="55"/>
  <c r="J103" i="55" s="1"/>
  <c r="I101" i="55"/>
  <c r="I103" i="55" s="1"/>
  <c r="G101" i="55"/>
  <c r="G103" i="55" s="1"/>
  <c r="F101" i="55"/>
  <c r="F103" i="55" s="1"/>
  <c r="D101" i="55"/>
  <c r="D103" i="55" s="1"/>
  <c r="C101" i="55"/>
  <c r="N100" i="55"/>
  <c r="M100" i="55"/>
  <c r="L100" i="55"/>
  <c r="J100" i="55"/>
  <c r="I100" i="55"/>
  <c r="G100" i="55"/>
  <c r="F100" i="55"/>
  <c r="D100" i="55"/>
  <c r="C100" i="55"/>
  <c r="N99" i="55"/>
  <c r="K99" i="55"/>
  <c r="H99" i="55"/>
  <c r="E99" i="55"/>
  <c r="N98" i="55"/>
  <c r="K98" i="55"/>
  <c r="H98" i="55"/>
  <c r="E98" i="55"/>
  <c r="E100" i="55" s="1"/>
  <c r="M97" i="55"/>
  <c r="L97" i="55"/>
  <c r="J97" i="55"/>
  <c r="I97" i="55"/>
  <c r="G97" i="55"/>
  <c r="F97" i="55"/>
  <c r="D97" i="55"/>
  <c r="C97" i="55"/>
  <c r="N96" i="55"/>
  <c r="N102" i="55" s="1"/>
  <c r="K96" i="55"/>
  <c r="K102" i="55" s="1"/>
  <c r="H96" i="55"/>
  <c r="E96" i="55"/>
  <c r="N95" i="55"/>
  <c r="N101" i="55" s="1"/>
  <c r="K95" i="55"/>
  <c r="H95" i="55"/>
  <c r="H101" i="55" s="1"/>
  <c r="E95" i="55"/>
  <c r="M89" i="55"/>
  <c r="L89" i="55"/>
  <c r="J89" i="55"/>
  <c r="I89" i="55"/>
  <c r="G89" i="55"/>
  <c r="F89" i="55"/>
  <c r="E89" i="55"/>
  <c r="D89" i="55"/>
  <c r="C89" i="55"/>
  <c r="N88" i="55"/>
  <c r="K88" i="55"/>
  <c r="H88" i="55"/>
  <c r="E88" i="55"/>
  <c r="N87" i="55"/>
  <c r="K87" i="55"/>
  <c r="K89" i="55" s="1"/>
  <c r="H87" i="55"/>
  <c r="E87" i="55"/>
  <c r="M86" i="55"/>
  <c r="L86" i="55"/>
  <c r="J86" i="55"/>
  <c r="I86" i="55"/>
  <c r="G86" i="55"/>
  <c r="F86" i="55"/>
  <c r="D86" i="55"/>
  <c r="C86" i="55"/>
  <c r="N85" i="55"/>
  <c r="K85" i="55"/>
  <c r="H85" i="55"/>
  <c r="E85" i="55"/>
  <c r="E86" i="55" s="1"/>
  <c r="N84" i="55"/>
  <c r="K84" i="55"/>
  <c r="H84" i="55"/>
  <c r="E84" i="55"/>
  <c r="M82" i="55"/>
  <c r="M83" i="55" s="1"/>
  <c r="L82" i="55"/>
  <c r="J82" i="55"/>
  <c r="I82" i="55"/>
  <c r="G82" i="55"/>
  <c r="F82" i="55"/>
  <c r="D82" i="55"/>
  <c r="C82" i="55"/>
  <c r="M81" i="55"/>
  <c r="L81" i="55"/>
  <c r="J81" i="55"/>
  <c r="J83" i="55" s="1"/>
  <c r="I81" i="55"/>
  <c r="G81" i="55"/>
  <c r="F81" i="55"/>
  <c r="F83" i="55" s="1"/>
  <c r="D81" i="55"/>
  <c r="C81" i="55"/>
  <c r="M80" i="55"/>
  <c r="L80" i="55"/>
  <c r="J80" i="55"/>
  <c r="I80" i="55"/>
  <c r="G80" i="55"/>
  <c r="F80" i="55"/>
  <c r="D80" i="55"/>
  <c r="C80" i="55"/>
  <c r="N79" i="55"/>
  <c r="K79" i="55"/>
  <c r="H79" i="55"/>
  <c r="E79" i="55"/>
  <c r="N78" i="55"/>
  <c r="K78" i="55"/>
  <c r="H78" i="55"/>
  <c r="H81" i="55" s="1"/>
  <c r="E78" i="55"/>
  <c r="M77" i="55"/>
  <c r="L77" i="55"/>
  <c r="J77" i="55"/>
  <c r="I77" i="55"/>
  <c r="G77" i="55"/>
  <c r="F77" i="55"/>
  <c r="D77" i="55"/>
  <c r="C77" i="55"/>
  <c r="N76" i="55"/>
  <c r="K76" i="55"/>
  <c r="H76" i="55"/>
  <c r="H77" i="55" s="1"/>
  <c r="E76" i="55"/>
  <c r="N75" i="55"/>
  <c r="K75" i="55"/>
  <c r="H75" i="55"/>
  <c r="E75" i="55"/>
  <c r="M73" i="55"/>
  <c r="L73" i="55"/>
  <c r="J73" i="55"/>
  <c r="I73" i="55"/>
  <c r="G73" i="55"/>
  <c r="F73" i="55"/>
  <c r="D73" i="55"/>
  <c r="C73" i="55"/>
  <c r="M72" i="55"/>
  <c r="L72" i="55"/>
  <c r="L74" i="55" s="1"/>
  <c r="J72" i="55"/>
  <c r="J74" i="55" s="1"/>
  <c r="I72" i="55"/>
  <c r="I74" i="55" s="1"/>
  <c r="G72" i="55"/>
  <c r="G74" i="55" s="1"/>
  <c r="F72" i="55"/>
  <c r="D72" i="55"/>
  <c r="C72" i="55"/>
  <c r="C74" i="55" s="1"/>
  <c r="N71" i="55"/>
  <c r="M71" i="55"/>
  <c r="L71" i="55"/>
  <c r="J71" i="55"/>
  <c r="I71" i="55"/>
  <c r="G71" i="55"/>
  <c r="F71" i="55"/>
  <c r="D71" i="55"/>
  <c r="C71" i="55"/>
  <c r="N70" i="55"/>
  <c r="K70" i="55"/>
  <c r="H70" i="55"/>
  <c r="E70" i="55"/>
  <c r="N69" i="55"/>
  <c r="K69" i="55"/>
  <c r="H69" i="55"/>
  <c r="E69" i="55"/>
  <c r="E71" i="55" s="1"/>
  <c r="M68" i="55"/>
  <c r="L68" i="55"/>
  <c r="J68" i="55"/>
  <c r="I68" i="55"/>
  <c r="G68" i="55"/>
  <c r="F68" i="55"/>
  <c r="D68" i="55"/>
  <c r="C68" i="55"/>
  <c r="N67" i="55"/>
  <c r="N73" i="55" s="1"/>
  <c r="K67" i="55"/>
  <c r="K73" i="55" s="1"/>
  <c r="H67" i="55"/>
  <c r="E67" i="55"/>
  <c r="E73" i="55" s="1"/>
  <c r="N66" i="55"/>
  <c r="N72" i="55" s="1"/>
  <c r="K66" i="55"/>
  <c r="K72" i="55" s="1"/>
  <c r="H66" i="55"/>
  <c r="H72" i="55" s="1"/>
  <c r="E66" i="55"/>
  <c r="M60" i="55"/>
  <c r="L60" i="55"/>
  <c r="J60" i="55"/>
  <c r="I60" i="55"/>
  <c r="G60" i="55"/>
  <c r="F60" i="55"/>
  <c r="D60" i="55"/>
  <c r="C60" i="55"/>
  <c r="N59" i="55"/>
  <c r="K59" i="55"/>
  <c r="H59" i="55"/>
  <c r="E59" i="55"/>
  <c r="N58" i="55"/>
  <c r="K58" i="55"/>
  <c r="H58" i="55"/>
  <c r="E58" i="55"/>
  <c r="E60" i="55" s="1"/>
  <c r="M57" i="55"/>
  <c r="L57" i="55"/>
  <c r="J57" i="55"/>
  <c r="I57" i="55"/>
  <c r="G57" i="55"/>
  <c r="F57" i="55"/>
  <c r="D57" i="55"/>
  <c r="C57" i="55"/>
  <c r="N56" i="55"/>
  <c r="K56" i="55"/>
  <c r="H56" i="55"/>
  <c r="E56" i="55"/>
  <c r="N55" i="55"/>
  <c r="K55" i="55"/>
  <c r="H55" i="55"/>
  <c r="E55" i="55"/>
  <c r="E57" i="55" s="1"/>
  <c r="M53" i="55"/>
  <c r="L53" i="55"/>
  <c r="J53" i="55"/>
  <c r="I53" i="55"/>
  <c r="G53" i="55"/>
  <c r="F53" i="55"/>
  <c r="D53" i="55"/>
  <c r="C53" i="55"/>
  <c r="M52" i="55"/>
  <c r="M54" i="55" s="1"/>
  <c r="L52" i="55"/>
  <c r="L54" i="55" s="1"/>
  <c r="J52" i="55"/>
  <c r="I52" i="55"/>
  <c r="G52" i="55"/>
  <c r="F52" i="55"/>
  <c r="F54" i="55" s="1"/>
  <c r="D52" i="55"/>
  <c r="D54" i="55" s="1"/>
  <c r="C52" i="55"/>
  <c r="C54" i="55" s="1"/>
  <c r="M51" i="55"/>
  <c r="L51" i="55"/>
  <c r="J51" i="55"/>
  <c r="I51" i="55"/>
  <c r="G51" i="55"/>
  <c r="F51" i="55"/>
  <c r="D51" i="55"/>
  <c r="C51" i="55"/>
  <c r="N50" i="55"/>
  <c r="K50" i="55"/>
  <c r="H50" i="55"/>
  <c r="E50" i="55"/>
  <c r="N49" i="55"/>
  <c r="K49" i="55"/>
  <c r="H49" i="55"/>
  <c r="H52" i="55" s="1"/>
  <c r="E49" i="55"/>
  <c r="M48" i="55"/>
  <c r="L48" i="55"/>
  <c r="J48" i="55"/>
  <c r="I48" i="55"/>
  <c r="G48" i="55"/>
  <c r="F48" i="55"/>
  <c r="D48" i="55"/>
  <c r="C48" i="55"/>
  <c r="N47" i="55"/>
  <c r="K47" i="55"/>
  <c r="H47" i="55"/>
  <c r="E47" i="55"/>
  <c r="E53" i="55" s="1"/>
  <c r="N46" i="55"/>
  <c r="N52" i="55" s="1"/>
  <c r="K46" i="55"/>
  <c r="H46" i="55"/>
  <c r="E46" i="55"/>
  <c r="E48" i="55" s="1"/>
  <c r="M44" i="55"/>
  <c r="L44" i="55"/>
  <c r="J44" i="55"/>
  <c r="I44" i="55"/>
  <c r="G44" i="55"/>
  <c r="F44" i="55"/>
  <c r="E44" i="55"/>
  <c r="D44" i="55"/>
  <c r="C44" i="55"/>
  <c r="M43" i="55"/>
  <c r="L43" i="55"/>
  <c r="J43" i="55"/>
  <c r="I43" i="55"/>
  <c r="G43" i="55"/>
  <c r="F43" i="55"/>
  <c r="D43" i="55"/>
  <c r="C43" i="55"/>
  <c r="M42" i="55"/>
  <c r="L42" i="55"/>
  <c r="J42" i="55"/>
  <c r="I42" i="55"/>
  <c r="G42" i="55"/>
  <c r="F42" i="55"/>
  <c r="D42" i="55"/>
  <c r="C42" i="55"/>
  <c r="N41" i="55"/>
  <c r="K41" i="55"/>
  <c r="H41" i="55"/>
  <c r="E41" i="55"/>
  <c r="N40" i="55"/>
  <c r="N42" i="55" s="1"/>
  <c r="K40" i="55"/>
  <c r="H40" i="55"/>
  <c r="E40" i="55"/>
  <c r="M39" i="55"/>
  <c r="L39" i="55"/>
  <c r="J39" i="55"/>
  <c r="I39" i="55"/>
  <c r="G39" i="55"/>
  <c r="F39" i="55"/>
  <c r="D39" i="55"/>
  <c r="C39" i="55"/>
  <c r="N38" i="55"/>
  <c r="N44" i="55" s="1"/>
  <c r="K38" i="55"/>
  <c r="K44" i="55" s="1"/>
  <c r="H38" i="55"/>
  <c r="E38" i="55"/>
  <c r="N37" i="55"/>
  <c r="K37" i="55"/>
  <c r="K43" i="55" s="1"/>
  <c r="H37" i="55"/>
  <c r="E37" i="55"/>
  <c r="E43" i="55" s="1"/>
  <c r="M31" i="55"/>
  <c r="L31" i="55"/>
  <c r="J31" i="55"/>
  <c r="I31" i="55"/>
  <c r="G31" i="55"/>
  <c r="F31" i="55"/>
  <c r="D31" i="55"/>
  <c r="C31" i="55"/>
  <c r="N30" i="55"/>
  <c r="K30" i="55"/>
  <c r="H30" i="55"/>
  <c r="E30" i="55"/>
  <c r="N29" i="55"/>
  <c r="K29" i="55"/>
  <c r="K31" i="55" s="1"/>
  <c r="H29" i="55"/>
  <c r="H31" i="55" s="1"/>
  <c r="E29" i="55"/>
  <c r="M28" i="55"/>
  <c r="L28" i="55"/>
  <c r="J28" i="55"/>
  <c r="I28" i="55"/>
  <c r="G28" i="55"/>
  <c r="G173" i="55" s="1"/>
  <c r="F28" i="55"/>
  <c r="D28" i="55"/>
  <c r="C28" i="55"/>
  <c r="N27" i="55"/>
  <c r="K27" i="55"/>
  <c r="H27" i="55"/>
  <c r="E27" i="55"/>
  <c r="N26" i="55"/>
  <c r="K26" i="55"/>
  <c r="H26" i="55"/>
  <c r="E26" i="55"/>
  <c r="M24" i="55"/>
  <c r="L24" i="55"/>
  <c r="J24" i="55"/>
  <c r="I24" i="55"/>
  <c r="G24" i="55"/>
  <c r="F24" i="55"/>
  <c r="D24" i="55"/>
  <c r="C24" i="55"/>
  <c r="M23" i="55"/>
  <c r="M25" i="55" s="1"/>
  <c r="L23" i="55"/>
  <c r="L25" i="55" s="1"/>
  <c r="J23" i="55"/>
  <c r="J25" i="55" s="1"/>
  <c r="I23" i="55"/>
  <c r="G23" i="55"/>
  <c r="G25" i="55" s="1"/>
  <c r="F23" i="55"/>
  <c r="D23" i="55"/>
  <c r="C23" i="55"/>
  <c r="C25" i="55" s="1"/>
  <c r="M22" i="55"/>
  <c r="L22" i="55"/>
  <c r="J22" i="55"/>
  <c r="I22" i="55"/>
  <c r="G22" i="55"/>
  <c r="F22" i="55"/>
  <c r="D22" i="55"/>
  <c r="G167" i="55" s="1"/>
  <c r="C22" i="55"/>
  <c r="N21" i="55"/>
  <c r="K21" i="55"/>
  <c r="H21" i="55"/>
  <c r="E21" i="55"/>
  <c r="N20" i="55"/>
  <c r="K20" i="55"/>
  <c r="H20" i="55"/>
  <c r="E20" i="55"/>
  <c r="M19" i="55"/>
  <c r="L19" i="55"/>
  <c r="J19" i="55"/>
  <c r="I19" i="55"/>
  <c r="G19" i="55"/>
  <c r="F19" i="55"/>
  <c r="D19" i="55"/>
  <c r="C19" i="55"/>
  <c r="N18" i="55"/>
  <c r="N24" i="55" s="1"/>
  <c r="K18" i="55"/>
  <c r="H18" i="55"/>
  <c r="H24" i="55" s="1"/>
  <c r="E18" i="55"/>
  <c r="N17" i="55"/>
  <c r="N23" i="55" s="1"/>
  <c r="N25" i="55" s="1"/>
  <c r="K17" i="55"/>
  <c r="H17" i="55"/>
  <c r="H23" i="55" s="1"/>
  <c r="H25" i="55" s="1"/>
  <c r="E17" i="55"/>
  <c r="E23" i="55" s="1"/>
  <c r="J16" i="55"/>
  <c r="M15" i="55"/>
  <c r="L15" i="55"/>
  <c r="J15" i="55"/>
  <c r="I15" i="55"/>
  <c r="G15" i="55"/>
  <c r="F15" i="55"/>
  <c r="E15" i="55"/>
  <c r="D15" i="55"/>
  <c r="C15" i="55"/>
  <c r="M14" i="55"/>
  <c r="L14" i="55"/>
  <c r="J14" i="55"/>
  <c r="I14" i="55"/>
  <c r="G14" i="55"/>
  <c r="F14" i="55"/>
  <c r="F16" i="55" s="1"/>
  <c r="D14" i="55"/>
  <c r="D16" i="55" s="1"/>
  <c r="C14" i="55"/>
  <c r="M13" i="55"/>
  <c r="L13" i="55"/>
  <c r="J13" i="55"/>
  <c r="I13" i="55"/>
  <c r="G13" i="55"/>
  <c r="F13" i="55"/>
  <c r="D13" i="55"/>
  <c r="C13" i="55"/>
  <c r="N12" i="55"/>
  <c r="K12" i="55"/>
  <c r="H12" i="55"/>
  <c r="E12" i="55"/>
  <c r="N11" i="55"/>
  <c r="N13" i="55" s="1"/>
  <c r="K11" i="55"/>
  <c r="K13" i="55" s="1"/>
  <c r="H11" i="55"/>
  <c r="H13" i="55" s="1"/>
  <c r="E11" i="55"/>
  <c r="E13" i="55" s="1"/>
  <c r="M10" i="55"/>
  <c r="L10" i="55"/>
  <c r="J10" i="55"/>
  <c r="I10" i="55"/>
  <c r="G10" i="55"/>
  <c r="F10" i="55"/>
  <c r="D10" i="55"/>
  <c r="C10" i="55"/>
  <c r="N9" i="55"/>
  <c r="K9" i="55"/>
  <c r="H9" i="55"/>
  <c r="E9" i="55"/>
  <c r="N8" i="55"/>
  <c r="K8" i="55"/>
  <c r="H8" i="55"/>
  <c r="E8" i="55"/>
  <c r="G175" i="54"/>
  <c r="C175" i="54"/>
  <c r="G174" i="54"/>
  <c r="C174" i="54"/>
  <c r="G172" i="54"/>
  <c r="C172" i="54"/>
  <c r="G171" i="54"/>
  <c r="C171" i="54"/>
  <c r="G166" i="54"/>
  <c r="C166" i="54"/>
  <c r="G165" i="54"/>
  <c r="C165" i="54"/>
  <c r="G163" i="54"/>
  <c r="C163" i="54"/>
  <c r="G162" i="54"/>
  <c r="C162" i="54"/>
  <c r="G157" i="54"/>
  <c r="C157" i="54"/>
  <c r="G156" i="54"/>
  <c r="C156" i="54"/>
  <c r="G154" i="54"/>
  <c r="C154" i="54"/>
  <c r="G153" i="54"/>
  <c r="C153" i="54"/>
  <c r="M147" i="54"/>
  <c r="L147" i="54"/>
  <c r="J147" i="54"/>
  <c r="I147" i="54"/>
  <c r="G147" i="54"/>
  <c r="F147" i="54"/>
  <c r="E147" i="54"/>
  <c r="D147" i="54"/>
  <c r="C147" i="54"/>
  <c r="N146" i="54"/>
  <c r="K146" i="54"/>
  <c r="H146" i="54"/>
  <c r="E146" i="54"/>
  <c r="N145" i="54"/>
  <c r="N147" i="54" s="1"/>
  <c r="K145" i="54"/>
  <c r="H145" i="54"/>
  <c r="H147" i="54" s="1"/>
  <c r="E145" i="54"/>
  <c r="N144" i="54"/>
  <c r="M144" i="54"/>
  <c r="L144" i="54"/>
  <c r="J144" i="54"/>
  <c r="I144" i="54"/>
  <c r="G144" i="54"/>
  <c r="F144" i="54"/>
  <c r="D144" i="54"/>
  <c r="C144" i="54"/>
  <c r="N143" i="54"/>
  <c r="K143" i="54"/>
  <c r="H143" i="54"/>
  <c r="E143" i="54"/>
  <c r="N142" i="54"/>
  <c r="K142" i="54"/>
  <c r="H142" i="54"/>
  <c r="E142" i="54"/>
  <c r="E144" i="54" s="1"/>
  <c r="AA141" i="54"/>
  <c r="Z141" i="54"/>
  <c r="F141" i="54"/>
  <c r="AB140" i="54"/>
  <c r="Y140" i="54"/>
  <c r="M140" i="54"/>
  <c r="L140" i="54"/>
  <c r="J140" i="54"/>
  <c r="I140" i="54"/>
  <c r="G140" i="54"/>
  <c r="F140" i="54"/>
  <c r="D140" i="54"/>
  <c r="C140" i="54"/>
  <c r="AB139" i="54"/>
  <c r="Y139" i="54"/>
  <c r="M139" i="54"/>
  <c r="M141" i="54" s="1"/>
  <c r="L139" i="54"/>
  <c r="N139" i="54" s="1"/>
  <c r="J139" i="54"/>
  <c r="I139" i="54"/>
  <c r="G139" i="54"/>
  <c r="G141" i="54" s="1"/>
  <c r="F139" i="54"/>
  <c r="D139" i="54"/>
  <c r="D141" i="54" s="1"/>
  <c r="C139" i="54"/>
  <c r="E139" i="54" s="1"/>
  <c r="M138" i="54"/>
  <c r="L138" i="54"/>
  <c r="J138" i="54"/>
  <c r="I138" i="54"/>
  <c r="G138" i="54"/>
  <c r="F138" i="54"/>
  <c r="D138" i="54"/>
  <c r="C138" i="54"/>
  <c r="N137" i="54"/>
  <c r="K137" i="54"/>
  <c r="H137" i="54"/>
  <c r="H138" i="54" s="1"/>
  <c r="E137" i="54"/>
  <c r="N136" i="54"/>
  <c r="N138" i="54" s="1"/>
  <c r="K136" i="54"/>
  <c r="H136" i="54"/>
  <c r="E136" i="54"/>
  <c r="E138" i="54" s="1"/>
  <c r="M135" i="54"/>
  <c r="L135" i="54"/>
  <c r="J135" i="54"/>
  <c r="I135" i="54"/>
  <c r="G135" i="54"/>
  <c r="F135" i="54"/>
  <c r="D135" i="54"/>
  <c r="C135" i="54"/>
  <c r="N134" i="54"/>
  <c r="K134" i="54"/>
  <c r="H134" i="54"/>
  <c r="E134" i="54"/>
  <c r="N133" i="54"/>
  <c r="K133" i="54"/>
  <c r="K135" i="54" s="1"/>
  <c r="H133" i="54"/>
  <c r="E133" i="54"/>
  <c r="F132" i="54"/>
  <c r="N131" i="54"/>
  <c r="M131" i="54"/>
  <c r="L131" i="54"/>
  <c r="J131" i="54"/>
  <c r="I131" i="54"/>
  <c r="K131" i="54" s="1"/>
  <c r="G131" i="54"/>
  <c r="F131" i="54"/>
  <c r="H131" i="54" s="1"/>
  <c r="D131" i="54"/>
  <c r="E131" i="54" s="1"/>
  <c r="E132" i="54" s="1"/>
  <c r="C131" i="54"/>
  <c r="N130" i="54"/>
  <c r="M130" i="54"/>
  <c r="L130" i="54"/>
  <c r="J130" i="54"/>
  <c r="K130" i="54" s="1"/>
  <c r="I130" i="54"/>
  <c r="G130" i="54"/>
  <c r="G132" i="54" s="1"/>
  <c r="F130" i="54"/>
  <c r="E130" i="54"/>
  <c r="D130" i="54"/>
  <c r="C130" i="54"/>
  <c r="C132" i="54" s="1"/>
  <c r="M129" i="54"/>
  <c r="L129" i="54"/>
  <c r="J129" i="54"/>
  <c r="I129" i="54"/>
  <c r="G129" i="54"/>
  <c r="F129" i="54"/>
  <c r="D129" i="54"/>
  <c r="C129" i="54"/>
  <c r="N128" i="54"/>
  <c r="K128" i="54"/>
  <c r="H128" i="54"/>
  <c r="E128" i="54"/>
  <c r="N127" i="54"/>
  <c r="K127" i="54"/>
  <c r="K129" i="54" s="1"/>
  <c r="H127" i="54"/>
  <c r="E127" i="54"/>
  <c r="M126" i="54"/>
  <c r="L126" i="54"/>
  <c r="J126" i="54"/>
  <c r="I126" i="54"/>
  <c r="G126" i="54"/>
  <c r="F126" i="54"/>
  <c r="E126" i="54"/>
  <c r="D126" i="54"/>
  <c r="C126" i="54"/>
  <c r="N125" i="54"/>
  <c r="K125" i="54"/>
  <c r="H125" i="54"/>
  <c r="E125" i="54"/>
  <c r="N124" i="54"/>
  <c r="N126" i="54" s="1"/>
  <c r="K124" i="54"/>
  <c r="K126" i="54" s="1"/>
  <c r="H124" i="54"/>
  <c r="E124" i="54"/>
  <c r="M118" i="54"/>
  <c r="L118" i="54"/>
  <c r="J118" i="54"/>
  <c r="I118" i="54"/>
  <c r="G118" i="54"/>
  <c r="F118" i="54"/>
  <c r="D118" i="54"/>
  <c r="C118" i="54"/>
  <c r="N117" i="54"/>
  <c r="K117" i="54"/>
  <c r="H117" i="54"/>
  <c r="E117" i="54"/>
  <c r="N116" i="54"/>
  <c r="N118" i="54" s="1"/>
  <c r="K116" i="54"/>
  <c r="H116" i="54"/>
  <c r="E116" i="54"/>
  <c r="M115" i="54"/>
  <c r="L115" i="54"/>
  <c r="J115" i="54"/>
  <c r="I115" i="54"/>
  <c r="G115" i="54"/>
  <c r="F115" i="54"/>
  <c r="D115" i="54"/>
  <c r="C115" i="54"/>
  <c r="N114" i="54"/>
  <c r="K114" i="54"/>
  <c r="H114" i="54"/>
  <c r="E114" i="54"/>
  <c r="N113" i="54"/>
  <c r="N115" i="54" s="1"/>
  <c r="K113" i="54"/>
  <c r="K115" i="54" s="1"/>
  <c r="H113" i="54"/>
  <c r="E113" i="54"/>
  <c r="AA112" i="54"/>
  <c r="Z112" i="54"/>
  <c r="F112" i="54"/>
  <c r="AB111" i="54"/>
  <c r="AB112" i="54" s="1"/>
  <c r="Y111" i="54"/>
  <c r="M111" i="54"/>
  <c r="L111" i="54"/>
  <c r="N111" i="54" s="1"/>
  <c r="J111" i="54"/>
  <c r="J112" i="54" s="1"/>
  <c r="I111" i="54"/>
  <c r="K111" i="54" s="1"/>
  <c r="G111" i="54"/>
  <c r="F111" i="54"/>
  <c r="D111" i="54"/>
  <c r="C111" i="54"/>
  <c r="E111" i="54" s="1"/>
  <c r="AB110" i="54"/>
  <c r="Y110" i="54"/>
  <c r="M110" i="54"/>
  <c r="L110" i="54"/>
  <c r="K110" i="54"/>
  <c r="J110" i="54"/>
  <c r="I110" i="54"/>
  <c r="G110" i="54"/>
  <c r="F110" i="54"/>
  <c r="D110" i="54"/>
  <c r="D112" i="54" s="1"/>
  <c r="C110" i="54"/>
  <c r="C112" i="54" s="1"/>
  <c r="M109" i="54"/>
  <c r="L109" i="54"/>
  <c r="J109" i="54"/>
  <c r="I109" i="54"/>
  <c r="G109" i="54"/>
  <c r="F109" i="54"/>
  <c r="D109" i="54"/>
  <c r="C109" i="54"/>
  <c r="N108" i="54"/>
  <c r="K108" i="54"/>
  <c r="H108" i="54"/>
  <c r="E108" i="54"/>
  <c r="N107" i="54"/>
  <c r="N109" i="54" s="1"/>
  <c r="K107" i="54"/>
  <c r="K109" i="54" s="1"/>
  <c r="H107" i="54"/>
  <c r="H109" i="54" s="1"/>
  <c r="E107" i="54"/>
  <c r="E109" i="54" s="1"/>
  <c r="M106" i="54"/>
  <c r="L106" i="54"/>
  <c r="J106" i="54"/>
  <c r="I106" i="54"/>
  <c r="G106" i="54"/>
  <c r="F106" i="54"/>
  <c r="D106" i="54"/>
  <c r="C106" i="54"/>
  <c r="N105" i="54"/>
  <c r="K105" i="54"/>
  <c r="H105" i="54"/>
  <c r="E105" i="54"/>
  <c r="N104" i="54"/>
  <c r="K104" i="54"/>
  <c r="K106" i="54" s="1"/>
  <c r="H104" i="54"/>
  <c r="E104" i="54"/>
  <c r="E106" i="54" s="1"/>
  <c r="G103" i="54"/>
  <c r="M102" i="54"/>
  <c r="AA114" i="54" s="1"/>
  <c r="AA117" i="54" s="1"/>
  <c r="L102" i="54"/>
  <c r="J102" i="54"/>
  <c r="I102" i="54"/>
  <c r="I103" i="54" s="1"/>
  <c r="G102" i="54"/>
  <c r="F102" i="54"/>
  <c r="H102" i="54" s="1"/>
  <c r="D102" i="54"/>
  <c r="C102" i="54"/>
  <c r="M101" i="54"/>
  <c r="L101" i="54"/>
  <c r="J101" i="54"/>
  <c r="J103" i="54" s="1"/>
  <c r="I101" i="54"/>
  <c r="G101" i="54"/>
  <c r="F101" i="54"/>
  <c r="H101" i="54" s="1"/>
  <c r="H103" i="54" s="1"/>
  <c r="D101" i="54"/>
  <c r="D103" i="54" s="1"/>
  <c r="C101" i="54"/>
  <c r="M100" i="54"/>
  <c r="L100" i="54"/>
  <c r="J100" i="54"/>
  <c r="I100" i="54"/>
  <c r="G100" i="54"/>
  <c r="F100" i="54"/>
  <c r="D100" i="54"/>
  <c r="C100" i="54"/>
  <c r="N99" i="54"/>
  <c r="N100" i="54" s="1"/>
  <c r="K99" i="54"/>
  <c r="H99" i="54"/>
  <c r="E99" i="54"/>
  <c r="N98" i="54"/>
  <c r="K98" i="54"/>
  <c r="K100" i="54" s="1"/>
  <c r="H98" i="54"/>
  <c r="H100" i="54" s="1"/>
  <c r="E98" i="54"/>
  <c r="M97" i="54"/>
  <c r="L97" i="54"/>
  <c r="J97" i="54"/>
  <c r="I97" i="54"/>
  <c r="G97" i="54"/>
  <c r="F97" i="54"/>
  <c r="D97" i="54"/>
  <c r="C97" i="54"/>
  <c r="N96" i="54"/>
  <c r="K96" i="54"/>
  <c r="H96" i="54"/>
  <c r="E96" i="54"/>
  <c r="N95" i="54"/>
  <c r="N97" i="54" s="1"/>
  <c r="K95" i="54"/>
  <c r="K97" i="54" s="1"/>
  <c r="H95" i="54"/>
  <c r="H97" i="54" s="1"/>
  <c r="E95" i="54"/>
  <c r="M89" i="54"/>
  <c r="L89" i="54"/>
  <c r="J89" i="54"/>
  <c r="I89" i="54"/>
  <c r="G89" i="54"/>
  <c r="F89" i="54"/>
  <c r="D89" i="54"/>
  <c r="C89" i="54"/>
  <c r="N88" i="54"/>
  <c r="K88" i="54"/>
  <c r="K89" i="54" s="1"/>
  <c r="H88" i="54"/>
  <c r="E88" i="54"/>
  <c r="N87" i="54"/>
  <c r="N89" i="54" s="1"/>
  <c r="K87" i="54"/>
  <c r="H87" i="54"/>
  <c r="H89" i="54" s="1"/>
  <c r="E87" i="54"/>
  <c r="M86" i="54"/>
  <c r="L86" i="54"/>
  <c r="J86" i="54"/>
  <c r="I86" i="54"/>
  <c r="G86" i="54"/>
  <c r="F86" i="54"/>
  <c r="D86" i="54"/>
  <c r="C86" i="54"/>
  <c r="N85" i="54"/>
  <c r="K85" i="54"/>
  <c r="K86" i="54" s="1"/>
  <c r="H85" i="54"/>
  <c r="H85" i="56" s="1"/>
  <c r="E85" i="54"/>
  <c r="N84" i="54"/>
  <c r="K84" i="54"/>
  <c r="H84" i="54"/>
  <c r="E84" i="54"/>
  <c r="AA83" i="54"/>
  <c r="Z83" i="54"/>
  <c r="J83" i="54"/>
  <c r="AB82" i="54"/>
  <c r="Y82" i="54"/>
  <c r="M82" i="54"/>
  <c r="L82" i="54"/>
  <c r="K82" i="54"/>
  <c r="J82" i="54"/>
  <c r="I82" i="54"/>
  <c r="G82" i="54"/>
  <c r="H82" i="54" s="1"/>
  <c r="F82" i="54"/>
  <c r="D82" i="54"/>
  <c r="C82" i="54"/>
  <c r="AB81" i="54"/>
  <c r="Y81" i="54"/>
  <c r="M81" i="54"/>
  <c r="M83" i="54" s="1"/>
  <c r="L81" i="54"/>
  <c r="L83" i="54" s="1"/>
  <c r="J81" i="54"/>
  <c r="I81" i="54"/>
  <c r="G81" i="54"/>
  <c r="G83" i="54" s="1"/>
  <c r="F81" i="54"/>
  <c r="D81" i="54"/>
  <c r="D83" i="54" s="1"/>
  <c r="C81" i="54"/>
  <c r="E81" i="54" s="1"/>
  <c r="M80" i="54"/>
  <c r="L80" i="54"/>
  <c r="J80" i="54"/>
  <c r="I80" i="54"/>
  <c r="G80" i="54"/>
  <c r="F80" i="54"/>
  <c r="D80" i="54"/>
  <c r="C80" i="54"/>
  <c r="N79" i="54"/>
  <c r="K79" i="54"/>
  <c r="H79" i="54"/>
  <c r="E79" i="54"/>
  <c r="N78" i="54"/>
  <c r="K78" i="54"/>
  <c r="K80" i="54" s="1"/>
  <c r="H78" i="54"/>
  <c r="E78" i="54"/>
  <c r="E80" i="54" s="1"/>
  <c r="M77" i="54"/>
  <c r="L77" i="54"/>
  <c r="J77" i="54"/>
  <c r="I77" i="54"/>
  <c r="G77" i="54"/>
  <c r="F77" i="54"/>
  <c r="D77" i="54"/>
  <c r="C77" i="54"/>
  <c r="N76" i="54"/>
  <c r="K76" i="54"/>
  <c r="H76" i="54"/>
  <c r="E76" i="54"/>
  <c r="N75" i="54"/>
  <c r="K75" i="54"/>
  <c r="H75" i="54"/>
  <c r="H77" i="54" s="1"/>
  <c r="E75" i="54"/>
  <c r="M73" i="54"/>
  <c r="L73" i="54"/>
  <c r="J73" i="54"/>
  <c r="I73" i="54"/>
  <c r="K73" i="54" s="1"/>
  <c r="G73" i="54"/>
  <c r="F73" i="54"/>
  <c r="H73" i="54" s="1"/>
  <c r="D73" i="54"/>
  <c r="E73" i="54" s="1"/>
  <c r="C73" i="54"/>
  <c r="M72" i="54"/>
  <c r="L72" i="54"/>
  <c r="J72" i="54"/>
  <c r="I72" i="54"/>
  <c r="G72" i="54"/>
  <c r="F72" i="54"/>
  <c r="D72" i="54"/>
  <c r="C72" i="54"/>
  <c r="M71" i="54"/>
  <c r="L71" i="54"/>
  <c r="J71" i="54"/>
  <c r="I71" i="54"/>
  <c r="G71" i="54"/>
  <c r="F71" i="54"/>
  <c r="D71" i="54"/>
  <c r="C71" i="54"/>
  <c r="N70" i="54"/>
  <c r="K70" i="54"/>
  <c r="H70" i="54"/>
  <c r="E70" i="54"/>
  <c r="N69" i="54"/>
  <c r="K69" i="54"/>
  <c r="H69" i="54"/>
  <c r="E69" i="54"/>
  <c r="M68" i="54"/>
  <c r="L68" i="54"/>
  <c r="J68" i="54"/>
  <c r="I68" i="54"/>
  <c r="G68" i="54"/>
  <c r="F68" i="54"/>
  <c r="E68" i="54"/>
  <c r="D68" i="54"/>
  <c r="C68" i="54"/>
  <c r="N67" i="54"/>
  <c r="K67" i="54"/>
  <c r="H67" i="54"/>
  <c r="E67" i="54"/>
  <c r="N66" i="54"/>
  <c r="N68" i="54" s="1"/>
  <c r="K66" i="54"/>
  <c r="H66" i="54"/>
  <c r="E66" i="54"/>
  <c r="M60" i="54"/>
  <c r="L60" i="54"/>
  <c r="J60" i="54"/>
  <c r="I60" i="54"/>
  <c r="G60" i="54"/>
  <c r="F60" i="54"/>
  <c r="D60" i="54"/>
  <c r="C60" i="54"/>
  <c r="N59" i="54"/>
  <c r="K59" i="54"/>
  <c r="H59" i="54"/>
  <c r="E59" i="54"/>
  <c r="N58" i="54"/>
  <c r="K58" i="54"/>
  <c r="H58" i="54"/>
  <c r="H60" i="54" s="1"/>
  <c r="E58" i="54"/>
  <c r="E60" i="54" s="1"/>
  <c r="M57" i="54"/>
  <c r="L57" i="54"/>
  <c r="J57" i="54"/>
  <c r="I57" i="54"/>
  <c r="G57" i="54"/>
  <c r="F57" i="54"/>
  <c r="D57" i="54"/>
  <c r="C57" i="54"/>
  <c r="N56" i="54"/>
  <c r="K56" i="54"/>
  <c r="H56" i="54"/>
  <c r="E56" i="54"/>
  <c r="N55" i="54"/>
  <c r="K55" i="54"/>
  <c r="H55" i="54"/>
  <c r="H57" i="54" s="1"/>
  <c r="E55" i="54"/>
  <c r="E57" i="54" s="1"/>
  <c r="AA54" i="54"/>
  <c r="Z54" i="54"/>
  <c r="J54" i="54"/>
  <c r="I54" i="54"/>
  <c r="F54" i="54"/>
  <c r="AB53" i="54"/>
  <c r="Y53" i="54"/>
  <c r="M53" i="54"/>
  <c r="L53" i="54"/>
  <c r="N53" i="54" s="1"/>
  <c r="J53" i="54"/>
  <c r="I53" i="54"/>
  <c r="K53" i="54" s="1"/>
  <c r="G53" i="54"/>
  <c r="F53" i="54"/>
  <c r="D53" i="54"/>
  <c r="C53" i="54"/>
  <c r="AB52" i="54"/>
  <c r="AB54" i="54" s="1"/>
  <c r="Y52" i="54"/>
  <c r="Y54" i="54" s="1"/>
  <c r="M52" i="54"/>
  <c r="M54" i="54" s="1"/>
  <c r="L52" i="54"/>
  <c r="J52" i="54"/>
  <c r="K52" i="54" s="1"/>
  <c r="K54" i="54" s="1"/>
  <c r="I52" i="54"/>
  <c r="G52" i="54"/>
  <c r="F52" i="54"/>
  <c r="D52" i="54"/>
  <c r="C52" i="54"/>
  <c r="M51" i="54"/>
  <c r="L51" i="54"/>
  <c r="J51" i="54"/>
  <c r="I51" i="54"/>
  <c r="G51" i="54"/>
  <c r="F51" i="54"/>
  <c r="D51" i="54"/>
  <c r="C51" i="54"/>
  <c r="N50" i="54"/>
  <c r="N51" i="54" s="1"/>
  <c r="K50" i="54"/>
  <c r="H50" i="54"/>
  <c r="E50" i="54"/>
  <c r="N49" i="54"/>
  <c r="K49" i="54"/>
  <c r="H49" i="54"/>
  <c r="E49" i="54"/>
  <c r="M48" i="54"/>
  <c r="L48" i="54"/>
  <c r="J48" i="54"/>
  <c r="I48" i="54"/>
  <c r="G48" i="54"/>
  <c r="F48" i="54"/>
  <c r="D48" i="54"/>
  <c r="C48" i="54"/>
  <c r="N47" i="54"/>
  <c r="N48" i="54" s="1"/>
  <c r="K47" i="54"/>
  <c r="K48" i="54" s="1"/>
  <c r="H47" i="54"/>
  <c r="E47" i="54"/>
  <c r="N46" i="54"/>
  <c r="K46" i="54"/>
  <c r="H46" i="54"/>
  <c r="H48" i="54" s="1"/>
  <c r="E46" i="54"/>
  <c r="E48" i="54" s="1"/>
  <c r="M44" i="54"/>
  <c r="L44" i="54"/>
  <c r="K44" i="54"/>
  <c r="Y56" i="54" s="1"/>
  <c r="J44" i="54"/>
  <c r="I44" i="54"/>
  <c r="G44" i="54"/>
  <c r="F44" i="54"/>
  <c r="D44" i="54"/>
  <c r="C44" i="54"/>
  <c r="E44" i="54" s="1"/>
  <c r="M43" i="54"/>
  <c r="N43" i="54" s="1"/>
  <c r="L43" i="54"/>
  <c r="J43" i="54"/>
  <c r="J45" i="54" s="1"/>
  <c r="I43" i="54"/>
  <c r="I45" i="54" s="1"/>
  <c r="G43" i="54"/>
  <c r="F43" i="54"/>
  <c r="D43" i="54"/>
  <c r="C43" i="54"/>
  <c r="M42" i="54"/>
  <c r="L42" i="54"/>
  <c r="K42" i="54"/>
  <c r="J42" i="54"/>
  <c r="I42" i="54"/>
  <c r="G42" i="54"/>
  <c r="F42" i="54"/>
  <c r="D42" i="54"/>
  <c r="C42" i="54"/>
  <c r="N41" i="54"/>
  <c r="K41" i="54"/>
  <c r="H41" i="54"/>
  <c r="E41" i="54"/>
  <c r="N40" i="54"/>
  <c r="K40" i="54"/>
  <c r="H40" i="54"/>
  <c r="H42" i="54" s="1"/>
  <c r="E40" i="54"/>
  <c r="E42" i="54" s="1"/>
  <c r="M39" i="54"/>
  <c r="L39" i="54"/>
  <c r="J39" i="54"/>
  <c r="I39" i="54"/>
  <c r="G39" i="54"/>
  <c r="F39" i="54"/>
  <c r="D39" i="54"/>
  <c r="C39" i="54"/>
  <c r="N38" i="54"/>
  <c r="K38" i="54"/>
  <c r="H38" i="54"/>
  <c r="E38" i="54"/>
  <c r="N37" i="54"/>
  <c r="K37" i="54"/>
  <c r="H37" i="54"/>
  <c r="E37" i="54"/>
  <c r="M31" i="54"/>
  <c r="L31" i="54"/>
  <c r="J31" i="54"/>
  <c r="I31" i="54"/>
  <c r="G31" i="54"/>
  <c r="F31" i="54"/>
  <c r="D31" i="54"/>
  <c r="C31" i="54"/>
  <c r="N30" i="54"/>
  <c r="K30" i="54"/>
  <c r="H30" i="54"/>
  <c r="E30" i="54"/>
  <c r="N29" i="54"/>
  <c r="K29" i="54"/>
  <c r="H29" i="54"/>
  <c r="H31" i="54" s="1"/>
  <c r="E29" i="54"/>
  <c r="M28" i="54"/>
  <c r="L28" i="54"/>
  <c r="K28" i="54"/>
  <c r="J28" i="54"/>
  <c r="I28" i="54"/>
  <c r="G28" i="54"/>
  <c r="F28" i="54"/>
  <c r="D28" i="54"/>
  <c r="C28" i="54"/>
  <c r="N27" i="54"/>
  <c r="K27" i="54"/>
  <c r="H27" i="54"/>
  <c r="E27" i="54"/>
  <c r="N26" i="54"/>
  <c r="K26" i="54"/>
  <c r="H26" i="54"/>
  <c r="H28" i="54" s="1"/>
  <c r="E26" i="54"/>
  <c r="AA25" i="54"/>
  <c r="Z25" i="54"/>
  <c r="J25" i="54"/>
  <c r="C25" i="54"/>
  <c r="AB24" i="54"/>
  <c r="Y24" i="54"/>
  <c r="M24" i="54"/>
  <c r="L24" i="54"/>
  <c r="J24" i="54"/>
  <c r="I24" i="54"/>
  <c r="K24" i="54" s="1"/>
  <c r="H24" i="54"/>
  <c r="G24" i="54"/>
  <c r="F24" i="54"/>
  <c r="D24" i="54"/>
  <c r="C24" i="54"/>
  <c r="AB23" i="54"/>
  <c r="Y23" i="54"/>
  <c r="M23" i="54"/>
  <c r="M25" i="54" s="1"/>
  <c r="L23" i="54"/>
  <c r="J23" i="54"/>
  <c r="I23" i="54"/>
  <c r="G23" i="54"/>
  <c r="G25" i="54" s="1"/>
  <c r="F23" i="54"/>
  <c r="D23" i="54"/>
  <c r="C23" i="54"/>
  <c r="E23" i="54" s="1"/>
  <c r="M22" i="54"/>
  <c r="L22" i="54"/>
  <c r="J22" i="54"/>
  <c r="I22" i="54"/>
  <c r="G22" i="54"/>
  <c r="F22" i="54"/>
  <c r="E22" i="54"/>
  <c r="D22" i="54"/>
  <c r="C22" i="54"/>
  <c r="N21" i="54"/>
  <c r="K21" i="54"/>
  <c r="H21" i="54"/>
  <c r="E21" i="54"/>
  <c r="N20" i="54"/>
  <c r="K20" i="54"/>
  <c r="K22" i="54" s="1"/>
  <c r="H20" i="54"/>
  <c r="H22" i="54" s="1"/>
  <c r="E20" i="54"/>
  <c r="M19" i="54"/>
  <c r="L19" i="54"/>
  <c r="J19" i="54"/>
  <c r="I19" i="54"/>
  <c r="G19" i="54"/>
  <c r="F19" i="54"/>
  <c r="D19" i="54"/>
  <c r="C19" i="54"/>
  <c r="N18" i="54"/>
  <c r="K18" i="54"/>
  <c r="H18" i="54"/>
  <c r="E18" i="54"/>
  <c r="N17" i="54"/>
  <c r="K17" i="54"/>
  <c r="H17" i="54"/>
  <c r="E17" i="54"/>
  <c r="C16" i="54"/>
  <c r="M15" i="54"/>
  <c r="L15" i="54"/>
  <c r="Z27" i="54" s="1"/>
  <c r="Z30" i="54" s="1"/>
  <c r="J15" i="54"/>
  <c r="I15" i="54"/>
  <c r="G15" i="54"/>
  <c r="F15" i="54"/>
  <c r="D15" i="54"/>
  <c r="C15" i="54"/>
  <c r="M14" i="54"/>
  <c r="L14" i="54"/>
  <c r="Z26" i="54" s="1"/>
  <c r="Z29" i="54" s="1"/>
  <c r="J14" i="54"/>
  <c r="I14" i="54"/>
  <c r="G14" i="54"/>
  <c r="F14" i="54"/>
  <c r="E14" i="54"/>
  <c r="D14" i="54"/>
  <c r="C14" i="54"/>
  <c r="M13" i="54"/>
  <c r="L13" i="54"/>
  <c r="J13" i="54"/>
  <c r="I13" i="54"/>
  <c r="G13" i="54"/>
  <c r="F13" i="54"/>
  <c r="D13" i="54"/>
  <c r="C13" i="54"/>
  <c r="N12" i="54"/>
  <c r="K12" i="54"/>
  <c r="H12" i="54"/>
  <c r="E12" i="54"/>
  <c r="N11" i="54"/>
  <c r="N13" i="54" s="1"/>
  <c r="K11" i="54"/>
  <c r="K13" i="54" s="1"/>
  <c r="H11" i="54"/>
  <c r="E11" i="54"/>
  <c r="M10" i="54"/>
  <c r="L10" i="54"/>
  <c r="J10" i="54"/>
  <c r="I10" i="54"/>
  <c r="G10" i="54"/>
  <c r="F10" i="54"/>
  <c r="D10" i="54"/>
  <c r="C10" i="54"/>
  <c r="N9" i="54"/>
  <c r="K9" i="54"/>
  <c r="H9" i="54"/>
  <c r="E9" i="54"/>
  <c r="E10" i="54" s="1"/>
  <c r="N8" i="54"/>
  <c r="N10" i="54" s="1"/>
  <c r="K8" i="54"/>
  <c r="K10" i="54" s="1"/>
  <c r="H8" i="54"/>
  <c r="H10" i="54" s="1"/>
  <c r="E8" i="54"/>
  <c r="G175" i="53"/>
  <c r="C175" i="53"/>
  <c r="G174" i="53"/>
  <c r="C174" i="53"/>
  <c r="G172" i="53"/>
  <c r="C172" i="53"/>
  <c r="G171" i="53"/>
  <c r="C171" i="53"/>
  <c r="G166" i="53"/>
  <c r="C166" i="53"/>
  <c r="G165" i="53"/>
  <c r="C165" i="53"/>
  <c r="G163" i="53"/>
  <c r="C163" i="53"/>
  <c r="G162" i="53"/>
  <c r="C162" i="53"/>
  <c r="G157" i="53"/>
  <c r="C157" i="53"/>
  <c r="G156" i="53"/>
  <c r="C156" i="53"/>
  <c r="G154" i="53"/>
  <c r="C154" i="53"/>
  <c r="G153" i="53"/>
  <c r="C153" i="53"/>
  <c r="M147" i="53"/>
  <c r="M147" i="56" s="1"/>
  <c r="L147" i="53"/>
  <c r="L147" i="56" s="1"/>
  <c r="J147" i="53"/>
  <c r="J147" i="56" s="1"/>
  <c r="I147" i="53"/>
  <c r="I147" i="56" s="1"/>
  <c r="G147" i="53"/>
  <c r="F147" i="53"/>
  <c r="D147" i="53"/>
  <c r="D147" i="56" s="1"/>
  <c r="C147" i="53"/>
  <c r="C147" i="56" s="1"/>
  <c r="N146" i="53"/>
  <c r="K146" i="53"/>
  <c r="K146" i="56" s="1"/>
  <c r="H146" i="53"/>
  <c r="H146" i="56" s="1"/>
  <c r="E146" i="53"/>
  <c r="E146" i="56" s="1"/>
  <c r="N145" i="53"/>
  <c r="K145" i="53"/>
  <c r="H145" i="53"/>
  <c r="E145" i="53"/>
  <c r="M144" i="53"/>
  <c r="M144" i="56" s="1"/>
  <c r="L144" i="53"/>
  <c r="J144" i="53"/>
  <c r="I144" i="53"/>
  <c r="G144" i="53"/>
  <c r="F144" i="53"/>
  <c r="E144" i="53"/>
  <c r="D144" i="53"/>
  <c r="D144" i="56" s="1"/>
  <c r="C144" i="53"/>
  <c r="N143" i="53"/>
  <c r="K143" i="53"/>
  <c r="H143" i="53"/>
  <c r="E143" i="53"/>
  <c r="E143" i="56" s="1"/>
  <c r="N142" i="53"/>
  <c r="K142" i="53"/>
  <c r="H142" i="53"/>
  <c r="H142" i="56" s="1"/>
  <c r="E142" i="53"/>
  <c r="E142" i="56" s="1"/>
  <c r="M140" i="53"/>
  <c r="M140" i="56" s="1"/>
  <c r="L140" i="53"/>
  <c r="J140" i="53"/>
  <c r="J140" i="56" s="1"/>
  <c r="I140" i="53"/>
  <c r="G140" i="53"/>
  <c r="F140" i="53"/>
  <c r="F140" i="56" s="1"/>
  <c r="E140" i="53"/>
  <c r="D140" i="53"/>
  <c r="D140" i="56" s="1"/>
  <c r="C140" i="53"/>
  <c r="M139" i="53"/>
  <c r="M141" i="53" s="1"/>
  <c r="L139" i="53"/>
  <c r="J139" i="53"/>
  <c r="I139" i="53"/>
  <c r="G139" i="53"/>
  <c r="F139" i="53"/>
  <c r="D139" i="53"/>
  <c r="C139" i="53"/>
  <c r="M138" i="53"/>
  <c r="L138" i="53"/>
  <c r="J138" i="53"/>
  <c r="I138" i="53"/>
  <c r="G138" i="53"/>
  <c r="F138" i="53"/>
  <c r="E138" i="53"/>
  <c r="D138" i="53"/>
  <c r="C138" i="53"/>
  <c r="N137" i="53"/>
  <c r="K137" i="53"/>
  <c r="H137" i="53"/>
  <c r="E137" i="53"/>
  <c r="N136" i="53"/>
  <c r="K136" i="53"/>
  <c r="K136" i="56" s="1"/>
  <c r="H136" i="53"/>
  <c r="H136" i="56" s="1"/>
  <c r="E136" i="53"/>
  <c r="M135" i="53"/>
  <c r="M135" i="56" s="1"/>
  <c r="L135" i="53"/>
  <c r="L135" i="56" s="1"/>
  <c r="J135" i="53"/>
  <c r="I135" i="53"/>
  <c r="G135" i="53"/>
  <c r="G135" i="56" s="1"/>
  <c r="F135" i="53"/>
  <c r="D135" i="53"/>
  <c r="D135" i="56" s="1"/>
  <c r="C135" i="53"/>
  <c r="N134" i="53"/>
  <c r="K134" i="53"/>
  <c r="H134" i="53"/>
  <c r="E134" i="53"/>
  <c r="N133" i="53"/>
  <c r="K133" i="53"/>
  <c r="H133" i="53"/>
  <c r="H133" i="56" s="1"/>
  <c r="E133" i="53"/>
  <c r="E133" i="56" s="1"/>
  <c r="M131" i="53"/>
  <c r="L131" i="53"/>
  <c r="J131" i="53"/>
  <c r="I131" i="53"/>
  <c r="H131" i="53"/>
  <c r="G131" i="53"/>
  <c r="F131" i="53"/>
  <c r="E131" i="53"/>
  <c r="D131" i="53"/>
  <c r="C131" i="53"/>
  <c r="C131" i="56" s="1"/>
  <c r="M130" i="53"/>
  <c r="M130" i="56" s="1"/>
  <c r="L130" i="53"/>
  <c r="L130" i="56" s="1"/>
  <c r="J130" i="53"/>
  <c r="I130" i="53"/>
  <c r="G130" i="53"/>
  <c r="F130" i="53"/>
  <c r="F130" i="56" s="1"/>
  <c r="E130" i="53"/>
  <c r="D130" i="53"/>
  <c r="D130" i="56" s="1"/>
  <c r="C130" i="53"/>
  <c r="C130" i="56" s="1"/>
  <c r="M129" i="53"/>
  <c r="L129" i="53"/>
  <c r="L129" i="56" s="1"/>
  <c r="J129" i="53"/>
  <c r="I129" i="53"/>
  <c r="G129" i="53"/>
  <c r="F129" i="53"/>
  <c r="D129" i="53"/>
  <c r="C129" i="53"/>
  <c r="N128" i="53"/>
  <c r="K128" i="53"/>
  <c r="H128" i="53"/>
  <c r="E128" i="53"/>
  <c r="N127" i="53"/>
  <c r="K127" i="53"/>
  <c r="H127" i="53"/>
  <c r="E127" i="53"/>
  <c r="M126" i="53"/>
  <c r="L126" i="53"/>
  <c r="J126" i="53"/>
  <c r="I126" i="53"/>
  <c r="I126" i="56" s="1"/>
  <c r="G126" i="53"/>
  <c r="F126" i="53"/>
  <c r="D126" i="53"/>
  <c r="D126" i="56" s="1"/>
  <c r="C126" i="53"/>
  <c r="C126" i="56" s="1"/>
  <c r="N125" i="53"/>
  <c r="K125" i="53"/>
  <c r="H125" i="53"/>
  <c r="E125" i="53"/>
  <c r="E125" i="56" s="1"/>
  <c r="N124" i="53"/>
  <c r="K124" i="53"/>
  <c r="K124" i="56" s="1"/>
  <c r="H124" i="53"/>
  <c r="H124" i="56" s="1"/>
  <c r="E124" i="53"/>
  <c r="E124" i="56" s="1"/>
  <c r="M118" i="53"/>
  <c r="M118" i="56" s="1"/>
  <c r="L118" i="53"/>
  <c r="J118" i="53"/>
  <c r="I118" i="53"/>
  <c r="G118" i="53"/>
  <c r="F118" i="53"/>
  <c r="E118" i="53"/>
  <c r="D118" i="53"/>
  <c r="C118" i="53"/>
  <c r="N117" i="53"/>
  <c r="N117" i="56" s="1"/>
  <c r="K117" i="53"/>
  <c r="H117" i="53"/>
  <c r="E117" i="53"/>
  <c r="N116" i="53"/>
  <c r="K116" i="53"/>
  <c r="H116" i="53"/>
  <c r="E116" i="53"/>
  <c r="M115" i="53"/>
  <c r="L115" i="53"/>
  <c r="L115" i="56" s="1"/>
  <c r="J115" i="53"/>
  <c r="I115" i="53"/>
  <c r="G115" i="53"/>
  <c r="G115" i="56" s="1"/>
  <c r="F115" i="53"/>
  <c r="D115" i="53"/>
  <c r="C115" i="53"/>
  <c r="N114" i="53"/>
  <c r="N114" i="56" s="1"/>
  <c r="K114" i="53"/>
  <c r="K114" i="56" s="1"/>
  <c r="H114" i="53"/>
  <c r="H114" i="56" s="1"/>
  <c r="E114" i="53"/>
  <c r="E114" i="56" s="1"/>
  <c r="N113" i="53"/>
  <c r="K113" i="53"/>
  <c r="K113" i="56" s="1"/>
  <c r="H113" i="53"/>
  <c r="H113" i="56" s="1"/>
  <c r="E113" i="53"/>
  <c r="M111" i="53"/>
  <c r="L111" i="53"/>
  <c r="J111" i="53"/>
  <c r="I111" i="53"/>
  <c r="G111" i="53"/>
  <c r="F111" i="53"/>
  <c r="F111" i="56" s="1"/>
  <c r="D111" i="53"/>
  <c r="D111" i="56" s="1"/>
  <c r="C111" i="53"/>
  <c r="M110" i="53"/>
  <c r="L110" i="53"/>
  <c r="J110" i="53"/>
  <c r="J110" i="56" s="1"/>
  <c r="I110" i="53"/>
  <c r="H110" i="53"/>
  <c r="G110" i="53"/>
  <c r="F110" i="53"/>
  <c r="D110" i="53"/>
  <c r="C110" i="53"/>
  <c r="M109" i="53"/>
  <c r="M109" i="56" s="1"/>
  <c r="L109" i="53"/>
  <c r="L109" i="56" s="1"/>
  <c r="J109" i="53"/>
  <c r="I109" i="53"/>
  <c r="G109" i="53"/>
  <c r="G109" i="56" s="1"/>
  <c r="F109" i="53"/>
  <c r="D109" i="53"/>
  <c r="D109" i="56" s="1"/>
  <c r="C109" i="53"/>
  <c r="C109" i="56" s="1"/>
  <c r="N108" i="53"/>
  <c r="K108" i="53"/>
  <c r="H108" i="53"/>
  <c r="H108" i="56" s="1"/>
  <c r="E108" i="53"/>
  <c r="E108" i="56" s="1"/>
  <c r="N107" i="53"/>
  <c r="K107" i="53"/>
  <c r="H107" i="53"/>
  <c r="E107" i="53"/>
  <c r="M106" i="53"/>
  <c r="L106" i="53"/>
  <c r="J106" i="53"/>
  <c r="I106" i="53"/>
  <c r="I106" i="56" s="1"/>
  <c r="G106" i="53"/>
  <c r="G106" i="56" s="1"/>
  <c r="F106" i="53"/>
  <c r="D106" i="53"/>
  <c r="D106" i="56" s="1"/>
  <c r="C106" i="53"/>
  <c r="C106" i="56" s="1"/>
  <c r="N105" i="53"/>
  <c r="K105" i="53"/>
  <c r="H105" i="53"/>
  <c r="E105" i="53"/>
  <c r="E105" i="56" s="1"/>
  <c r="N104" i="53"/>
  <c r="K104" i="53"/>
  <c r="H104" i="53"/>
  <c r="E104" i="53"/>
  <c r="M102" i="53"/>
  <c r="L102" i="53"/>
  <c r="J102" i="53"/>
  <c r="I102" i="53"/>
  <c r="G102" i="53"/>
  <c r="G102" i="56" s="1"/>
  <c r="F102" i="53"/>
  <c r="D102" i="53"/>
  <c r="C102" i="53"/>
  <c r="C102" i="56" s="1"/>
  <c r="M101" i="53"/>
  <c r="L101" i="53"/>
  <c r="L103" i="53" s="1"/>
  <c r="J101" i="53"/>
  <c r="I101" i="53"/>
  <c r="I101" i="56" s="1"/>
  <c r="G101" i="53"/>
  <c r="F101" i="53"/>
  <c r="D101" i="53"/>
  <c r="C101" i="53"/>
  <c r="M100" i="53"/>
  <c r="M100" i="56" s="1"/>
  <c r="L100" i="53"/>
  <c r="J100" i="53"/>
  <c r="I100" i="53"/>
  <c r="I100" i="56" s="1"/>
  <c r="G100" i="53"/>
  <c r="G100" i="56" s="1"/>
  <c r="F100" i="53"/>
  <c r="D100" i="53"/>
  <c r="C100" i="53"/>
  <c r="C100" i="56" s="1"/>
  <c r="N99" i="53"/>
  <c r="K99" i="53"/>
  <c r="H99" i="53"/>
  <c r="H99" i="56" s="1"/>
  <c r="E99" i="53"/>
  <c r="N98" i="53"/>
  <c r="N98" i="56" s="1"/>
  <c r="K98" i="53"/>
  <c r="H98" i="53"/>
  <c r="H98" i="56" s="1"/>
  <c r="E98" i="53"/>
  <c r="M97" i="53"/>
  <c r="L97" i="53"/>
  <c r="L97" i="56" s="1"/>
  <c r="J97" i="53"/>
  <c r="I97" i="53"/>
  <c r="G97" i="53"/>
  <c r="F97" i="53"/>
  <c r="E97" i="53"/>
  <c r="D97" i="53"/>
  <c r="C97" i="53"/>
  <c r="N96" i="53"/>
  <c r="K96" i="53"/>
  <c r="H96" i="53"/>
  <c r="E96" i="53"/>
  <c r="N95" i="53"/>
  <c r="K95" i="53"/>
  <c r="K95" i="56" s="1"/>
  <c r="H95" i="53"/>
  <c r="E95" i="53"/>
  <c r="M89" i="53"/>
  <c r="L89" i="53"/>
  <c r="J89" i="53"/>
  <c r="I89" i="53"/>
  <c r="I89" i="56" s="1"/>
  <c r="G89" i="53"/>
  <c r="F89" i="53"/>
  <c r="D89" i="53"/>
  <c r="D89" i="56" s="1"/>
  <c r="C89" i="53"/>
  <c r="N88" i="53"/>
  <c r="N88" i="56" s="1"/>
  <c r="K88" i="53"/>
  <c r="H88" i="53"/>
  <c r="H88" i="56" s="1"/>
  <c r="E88" i="53"/>
  <c r="N87" i="53"/>
  <c r="K87" i="53"/>
  <c r="H87" i="53"/>
  <c r="E87" i="53"/>
  <c r="M86" i="53"/>
  <c r="L86" i="53"/>
  <c r="J86" i="53"/>
  <c r="J86" i="56" s="1"/>
  <c r="I86" i="53"/>
  <c r="G86" i="53"/>
  <c r="F86" i="53"/>
  <c r="D86" i="53"/>
  <c r="C86" i="53"/>
  <c r="N85" i="53"/>
  <c r="K85" i="53"/>
  <c r="H85" i="53"/>
  <c r="E85" i="53"/>
  <c r="N84" i="53"/>
  <c r="N84" i="56" s="1"/>
  <c r="K84" i="53"/>
  <c r="H84" i="53"/>
  <c r="E84" i="53"/>
  <c r="M82" i="53"/>
  <c r="L82" i="53"/>
  <c r="L82" i="56" s="1"/>
  <c r="J82" i="53"/>
  <c r="I82" i="53"/>
  <c r="G82" i="53"/>
  <c r="F82" i="53"/>
  <c r="F82" i="56" s="1"/>
  <c r="D82" i="53"/>
  <c r="C82" i="53"/>
  <c r="M81" i="53"/>
  <c r="L81" i="53"/>
  <c r="J81" i="53"/>
  <c r="J81" i="56" s="1"/>
  <c r="I81" i="53"/>
  <c r="I81" i="56" s="1"/>
  <c r="G81" i="53"/>
  <c r="F81" i="53"/>
  <c r="D81" i="53"/>
  <c r="C81" i="53"/>
  <c r="M80" i="53"/>
  <c r="M80" i="56" s="1"/>
  <c r="L80" i="53"/>
  <c r="J80" i="53"/>
  <c r="J80" i="56" s="1"/>
  <c r="I80" i="53"/>
  <c r="G80" i="53"/>
  <c r="F80" i="53"/>
  <c r="D80" i="53"/>
  <c r="C80" i="53"/>
  <c r="N79" i="53"/>
  <c r="K79" i="53"/>
  <c r="H79" i="53"/>
  <c r="E79" i="53"/>
  <c r="N78" i="53"/>
  <c r="K78" i="53"/>
  <c r="K78" i="56" s="1"/>
  <c r="H78" i="53"/>
  <c r="E78" i="53"/>
  <c r="M77" i="53"/>
  <c r="L77" i="53"/>
  <c r="L77" i="56" s="1"/>
  <c r="J77" i="53"/>
  <c r="I77" i="53"/>
  <c r="I77" i="56" s="1"/>
  <c r="G77" i="53"/>
  <c r="G77" i="56" s="1"/>
  <c r="F77" i="53"/>
  <c r="D77" i="53"/>
  <c r="D77" i="56" s="1"/>
  <c r="C77" i="53"/>
  <c r="C77" i="56" s="1"/>
  <c r="N76" i="53"/>
  <c r="N76" i="56" s="1"/>
  <c r="K76" i="53"/>
  <c r="H76" i="53"/>
  <c r="E76" i="53"/>
  <c r="N75" i="53"/>
  <c r="K75" i="53"/>
  <c r="H75" i="53"/>
  <c r="E75" i="53"/>
  <c r="E77" i="53" s="1"/>
  <c r="M73" i="53"/>
  <c r="L73" i="53"/>
  <c r="L73" i="56" s="1"/>
  <c r="J73" i="53"/>
  <c r="I73" i="53"/>
  <c r="H73" i="53"/>
  <c r="G73" i="53"/>
  <c r="F73" i="53"/>
  <c r="E73" i="53"/>
  <c r="D73" i="53"/>
  <c r="C73" i="53"/>
  <c r="M72" i="53"/>
  <c r="L72" i="53"/>
  <c r="J72" i="53"/>
  <c r="I72" i="53"/>
  <c r="G72" i="53"/>
  <c r="F72" i="53"/>
  <c r="F72" i="56" s="1"/>
  <c r="D72" i="53"/>
  <c r="C72" i="53"/>
  <c r="M71" i="53"/>
  <c r="M71" i="56" s="1"/>
  <c r="L71" i="53"/>
  <c r="J71" i="53"/>
  <c r="I71" i="53"/>
  <c r="I71" i="56" s="1"/>
  <c r="G71" i="53"/>
  <c r="F71" i="53"/>
  <c r="F71" i="56" s="1"/>
  <c r="E71" i="53"/>
  <c r="D71" i="53"/>
  <c r="D71" i="56" s="1"/>
  <c r="C71" i="53"/>
  <c r="N70" i="53"/>
  <c r="K70" i="53"/>
  <c r="K70" i="56" s="1"/>
  <c r="H70" i="53"/>
  <c r="E70" i="53"/>
  <c r="N69" i="53"/>
  <c r="K69" i="53"/>
  <c r="H69" i="53"/>
  <c r="E69" i="53"/>
  <c r="M68" i="53"/>
  <c r="M68" i="56" s="1"/>
  <c r="L68" i="53"/>
  <c r="J68" i="53"/>
  <c r="I68" i="53"/>
  <c r="G68" i="53"/>
  <c r="F68" i="53"/>
  <c r="F68" i="56" s="1"/>
  <c r="D68" i="53"/>
  <c r="C68" i="53"/>
  <c r="E68" i="53" s="1"/>
  <c r="N67" i="53"/>
  <c r="K67" i="53"/>
  <c r="H67" i="53"/>
  <c r="E67" i="53"/>
  <c r="N66" i="53"/>
  <c r="N66" i="56" s="1"/>
  <c r="K66" i="53"/>
  <c r="H66" i="53"/>
  <c r="H66" i="56" s="1"/>
  <c r="E66" i="53"/>
  <c r="M60" i="53"/>
  <c r="L60" i="53"/>
  <c r="L60" i="56" s="1"/>
  <c r="J60" i="53"/>
  <c r="J60" i="56" s="1"/>
  <c r="I60" i="53"/>
  <c r="I60" i="56" s="1"/>
  <c r="G60" i="53"/>
  <c r="F60" i="53"/>
  <c r="F60" i="56" s="1"/>
  <c r="D60" i="53"/>
  <c r="C60" i="53"/>
  <c r="N59" i="53"/>
  <c r="N59" i="56" s="1"/>
  <c r="K59" i="53"/>
  <c r="H59" i="53"/>
  <c r="H59" i="56" s="1"/>
  <c r="E59" i="53"/>
  <c r="E59" i="56" s="1"/>
  <c r="N58" i="53"/>
  <c r="K58" i="53"/>
  <c r="H58" i="53"/>
  <c r="E58" i="53"/>
  <c r="M57" i="53"/>
  <c r="L57" i="53"/>
  <c r="J57" i="53"/>
  <c r="I57" i="53"/>
  <c r="G57" i="53"/>
  <c r="G57" i="56" s="1"/>
  <c r="F57" i="53"/>
  <c r="D57" i="53"/>
  <c r="C57" i="53"/>
  <c r="N56" i="53"/>
  <c r="K56" i="53"/>
  <c r="H56" i="53"/>
  <c r="E56" i="53"/>
  <c r="N55" i="53"/>
  <c r="K55" i="53"/>
  <c r="H55" i="53"/>
  <c r="E55" i="53"/>
  <c r="E55" i="56" s="1"/>
  <c r="M53" i="53"/>
  <c r="M53" i="56" s="1"/>
  <c r="L53" i="53"/>
  <c r="J53" i="53"/>
  <c r="J53" i="56" s="1"/>
  <c r="I53" i="53"/>
  <c r="I53" i="56" s="1"/>
  <c r="G53" i="53"/>
  <c r="G53" i="56" s="1"/>
  <c r="F53" i="53"/>
  <c r="F53" i="56" s="1"/>
  <c r="D53" i="53"/>
  <c r="C53" i="53"/>
  <c r="M52" i="53"/>
  <c r="L52" i="53"/>
  <c r="J52" i="53"/>
  <c r="I52" i="53"/>
  <c r="I52" i="56" s="1"/>
  <c r="H52" i="53"/>
  <c r="G52" i="53"/>
  <c r="F52" i="53"/>
  <c r="E52" i="53"/>
  <c r="D52" i="53"/>
  <c r="C52" i="53"/>
  <c r="M51" i="53"/>
  <c r="M51" i="56" s="1"/>
  <c r="L51" i="53"/>
  <c r="J51" i="53"/>
  <c r="J51" i="56" s="1"/>
  <c r="I51" i="53"/>
  <c r="G51" i="53"/>
  <c r="F51" i="53"/>
  <c r="D51" i="53"/>
  <c r="C51" i="53"/>
  <c r="N50" i="53"/>
  <c r="K50" i="53"/>
  <c r="H50" i="53"/>
  <c r="E50" i="53"/>
  <c r="E50" i="56" s="1"/>
  <c r="N49" i="53"/>
  <c r="N49" i="56" s="1"/>
  <c r="K49" i="53"/>
  <c r="K49" i="56" s="1"/>
  <c r="H49" i="53"/>
  <c r="H49" i="56" s="1"/>
  <c r="E49" i="53"/>
  <c r="E49" i="56" s="1"/>
  <c r="M48" i="53"/>
  <c r="M48" i="56" s="1"/>
  <c r="L48" i="53"/>
  <c r="L48" i="56" s="1"/>
  <c r="J48" i="53"/>
  <c r="J48" i="56" s="1"/>
  <c r="I48" i="53"/>
  <c r="G48" i="53"/>
  <c r="F48" i="53"/>
  <c r="D48" i="53"/>
  <c r="C48" i="53"/>
  <c r="N47" i="53"/>
  <c r="K47" i="53"/>
  <c r="H47" i="53"/>
  <c r="H47" i="56" s="1"/>
  <c r="E47" i="53"/>
  <c r="N46" i="53"/>
  <c r="K46" i="53"/>
  <c r="H46" i="53"/>
  <c r="H46" i="56" s="1"/>
  <c r="E46" i="53"/>
  <c r="M44" i="53"/>
  <c r="L44" i="53"/>
  <c r="J44" i="53"/>
  <c r="I44" i="53"/>
  <c r="G44" i="53"/>
  <c r="F44" i="53"/>
  <c r="E44" i="53"/>
  <c r="D44" i="53"/>
  <c r="C44" i="53"/>
  <c r="M43" i="53"/>
  <c r="L43" i="53"/>
  <c r="L43" i="56" s="1"/>
  <c r="J43" i="53"/>
  <c r="J43" i="56" s="1"/>
  <c r="I43" i="53"/>
  <c r="I43" i="56" s="1"/>
  <c r="G43" i="53"/>
  <c r="G43" i="56" s="1"/>
  <c r="F43" i="53"/>
  <c r="E43" i="53"/>
  <c r="D43" i="53"/>
  <c r="D43" i="56" s="1"/>
  <c r="C43" i="53"/>
  <c r="C43" i="56" s="1"/>
  <c r="M42" i="53"/>
  <c r="L42" i="53"/>
  <c r="J42" i="53"/>
  <c r="J42" i="56" s="1"/>
  <c r="I42" i="53"/>
  <c r="G42" i="53"/>
  <c r="F42" i="53"/>
  <c r="D42" i="53"/>
  <c r="C42" i="53"/>
  <c r="N41" i="53"/>
  <c r="K41" i="53"/>
  <c r="H41" i="53"/>
  <c r="E41" i="53"/>
  <c r="E41" i="56" s="1"/>
  <c r="N40" i="53"/>
  <c r="K40" i="53"/>
  <c r="H40" i="53"/>
  <c r="E40" i="53"/>
  <c r="M39" i="53"/>
  <c r="L39" i="53"/>
  <c r="J39" i="53"/>
  <c r="I39" i="53"/>
  <c r="G39" i="53"/>
  <c r="F39" i="53"/>
  <c r="D39" i="53"/>
  <c r="C39" i="53"/>
  <c r="C39" i="56" s="1"/>
  <c r="N38" i="53"/>
  <c r="K38" i="53"/>
  <c r="K38" i="56" s="1"/>
  <c r="H38" i="53"/>
  <c r="H38" i="56" s="1"/>
  <c r="E38" i="53"/>
  <c r="E38" i="56" s="1"/>
  <c r="N37" i="53"/>
  <c r="N37" i="56" s="1"/>
  <c r="K37" i="53"/>
  <c r="K37" i="56" s="1"/>
  <c r="H37" i="53"/>
  <c r="E37" i="53"/>
  <c r="E37" i="56" s="1"/>
  <c r="M31" i="53"/>
  <c r="L31" i="53"/>
  <c r="J31" i="53"/>
  <c r="I31" i="53"/>
  <c r="G31" i="53"/>
  <c r="F31" i="53"/>
  <c r="F31" i="56" s="1"/>
  <c r="D31" i="53"/>
  <c r="C31" i="53"/>
  <c r="E31" i="53" s="1"/>
  <c r="N30" i="53"/>
  <c r="N30" i="56" s="1"/>
  <c r="K30" i="53"/>
  <c r="K30" i="56" s="1"/>
  <c r="H30" i="53"/>
  <c r="E30" i="53"/>
  <c r="N29" i="53"/>
  <c r="N29" i="56" s="1"/>
  <c r="K29" i="53"/>
  <c r="K29" i="56" s="1"/>
  <c r="H29" i="53"/>
  <c r="E29" i="53"/>
  <c r="M28" i="53"/>
  <c r="L28" i="53"/>
  <c r="J28" i="53"/>
  <c r="I28" i="53"/>
  <c r="G28" i="53"/>
  <c r="F28" i="53"/>
  <c r="D28" i="53"/>
  <c r="C28" i="53"/>
  <c r="E28" i="53" s="1"/>
  <c r="N27" i="53"/>
  <c r="K27" i="53"/>
  <c r="K27" i="56" s="1"/>
  <c r="H27" i="53"/>
  <c r="H27" i="56" s="1"/>
  <c r="E27" i="53"/>
  <c r="N26" i="53"/>
  <c r="K26" i="53"/>
  <c r="K26" i="56" s="1"/>
  <c r="H26" i="53"/>
  <c r="E26" i="53"/>
  <c r="M24" i="53"/>
  <c r="L24" i="53"/>
  <c r="J24" i="53"/>
  <c r="I24" i="53"/>
  <c r="G24" i="53"/>
  <c r="G24" i="56" s="1"/>
  <c r="F24" i="53"/>
  <c r="D24" i="53"/>
  <c r="C24" i="53"/>
  <c r="C24" i="56" s="1"/>
  <c r="M23" i="53"/>
  <c r="L23" i="53"/>
  <c r="J23" i="53"/>
  <c r="I23" i="53"/>
  <c r="I25" i="53" s="1"/>
  <c r="G23" i="53"/>
  <c r="F23" i="53"/>
  <c r="D23" i="53"/>
  <c r="C23" i="53"/>
  <c r="E23" i="53" s="1"/>
  <c r="M22" i="53"/>
  <c r="L22" i="53"/>
  <c r="J22" i="53"/>
  <c r="I22" i="53"/>
  <c r="G22" i="53"/>
  <c r="F22" i="53"/>
  <c r="D22" i="53"/>
  <c r="E22" i="53" s="1"/>
  <c r="C22" i="53"/>
  <c r="N21" i="53"/>
  <c r="N21" i="56" s="1"/>
  <c r="K21" i="53"/>
  <c r="H21" i="53"/>
  <c r="H21" i="56" s="1"/>
  <c r="E21" i="53"/>
  <c r="N20" i="53"/>
  <c r="N20" i="56" s="1"/>
  <c r="K20" i="53"/>
  <c r="H20" i="53"/>
  <c r="H20" i="56" s="1"/>
  <c r="E20" i="53"/>
  <c r="M19" i="53"/>
  <c r="L19" i="53"/>
  <c r="J19" i="53"/>
  <c r="I19" i="53"/>
  <c r="H19" i="53"/>
  <c r="G19" i="53"/>
  <c r="F19" i="53"/>
  <c r="D19" i="53"/>
  <c r="D19" i="56" s="1"/>
  <c r="C19" i="53"/>
  <c r="N18" i="53"/>
  <c r="K18" i="53"/>
  <c r="H18" i="53"/>
  <c r="H18" i="56" s="1"/>
  <c r="E18" i="53"/>
  <c r="N17" i="53"/>
  <c r="K17" i="53"/>
  <c r="H17" i="53"/>
  <c r="H17" i="56" s="1"/>
  <c r="E17" i="53"/>
  <c r="M15" i="53"/>
  <c r="L15" i="53"/>
  <c r="L15" i="56" s="1"/>
  <c r="J15" i="53"/>
  <c r="J15" i="56" s="1"/>
  <c r="I15" i="53"/>
  <c r="I16" i="53" s="1"/>
  <c r="G15" i="53"/>
  <c r="F15" i="53"/>
  <c r="D15" i="53"/>
  <c r="C15" i="53"/>
  <c r="E15" i="53" s="1"/>
  <c r="M14" i="53"/>
  <c r="L14" i="53"/>
  <c r="J14" i="53"/>
  <c r="I14" i="53"/>
  <c r="I14" i="56" s="1"/>
  <c r="G14" i="53"/>
  <c r="H14" i="53" s="1"/>
  <c r="F14" i="53"/>
  <c r="D14" i="53"/>
  <c r="C14" i="53"/>
  <c r="C14" i="56" s="1"/>
  <c r="M13" i="53"/>
  <c r="L13" i="53"/>
  <c r="J13" i="53"/>
  <c r="I13" i="53"/>
  <c r="G13" i="53"/>
  <c r="F13" i="53"/>
  <c r="D13" i="53"/>
  <c r="C13" i="53"/>
  <c r="C13" i="56" s="1"/>
  <c r="N12" i="53"/>
  <c r="K12" i="53"/>
  <c r="K12" i="56" s="1"/>
  <c r="H12" i="53"/>
  <c r="H12" i="56" s="1"/>
  <c r="E12" i="53"/>
  <c r="E12" i="56" s="1"/>
  <c r="N11" i="53"/>
  <c r="N11" i="56" s="1"/>
  <c r="K11" i="53"/>
  <c r="K11" i="56" s="1"/>
  <c r="H11" i="53"/>
  <c r="H11" i="56" s="1"/>
  <c r="E11" i="53"/>
  <c r="M10" i="53"/>
  <c r="L10" i="53"/>
  <c r="L10" i="56" s="1"/>
  <c r="J10" i="53"/>
  <c r="J10" i="56" s="1"/>
  <c r="I10" i="53"/>
  <c r="G10" i="53"/>
  <c r="F10" i="53"/>
  <c r="D10" i="53"/>
  <c r="C10" i="53"/>
  <c r="N9" i="53"/>
  <c r="N9" i="56" s="1"/>
  <c r="K9" i="53"/>
  <c r="H9" i="53"/>
  <c r="E9" i="53"/>
  <c r="N8" i="53"/>
  <c r="N8" i="56" s="1"/>
  <c r="K8" i="53"/>
  <c r="H8" i="53"/>
  <c r="E8" i="53"/>
  <c r="O42" i="52"/>
  <c r="N42" i="52"/>
  <c r="M42" i="52"/>
  <c r="L42" i="52"/>
  <c r="P42" i="52" s="1"/>
  <c r="J42" i="52"/>
  <c r="I42" i="52"/>
  <c r="H42" i="52"/>
  <c r="G42" i="52"/>
  <c r="E42" i="52"/>
  <c r="D42" i="52"/>
  <c r="C42" i="52"/>
  <c r="B42" i="52"/>
  <c r="O41" i="52"/>
  <c r="N41" i="52"/>
  <c r="M41" i="52"/>
  <c r="L41" i="52"/>
  <c r="J41" i="52"/>
  <c r="I41" i="52"/>
  <c r="H41" i="52"/>
  <c r="G41" i="52"/>
  <c r="F41" i="52"/>
  <c r="E41" i="52"/>
  <c r="D41" i="52"/>
  <c r="C41" i="52"/>
  <c r="B41" i="52"/>
  <c r="O40" i="52"/>
  <c r="N40" i="52"/>
  <c r="M40" i="52"/>
  <c r="L40" i="52"/>
  <c r="J40" i="52"/>
  <c r="I40" i="52"/>
  <c r="H40" i="52"/>
  <c r="G40" i="52"/>
  <c r="E40" i="52"/>
  <c r="D40" i="52"/>
  <c r="F40" i="52" s="1"/>
  <c r="C40" i="52"/>
  <c r="B40" i="52"/>
  <c r="O39" i="52"/>
  <c r="N39" i="52"/>
  <c r="M39" i="52"/>
  <c r="L39" i="52"/>
  <c r="P39" i="52" s="1"/>
  <c r="J39" i="52"/>
  <c r="I39" i="52"/>
  <c r="H39" i="52"/>
  <c r="G39" i="52"/>
  <c r="E39" i="52"/>
  <c r="D39" i="52"/>
  <c r="C39" i="52"/>
  <c r="B39" i="52"/>
  <c r="O38" i="52"/>
  <c r="N38" i="52"/>
  <c r="M38" i="52"/>
  <c r="L38" i="52"/>
  <c r="J38" i="52"/>
  <c r="I38" i="52"/>
  <c r="H38" i="52"/>
  <c r="G38" i="52"/>
  <c r="E38" i="52"/>
  <c r="D38" i="52"/>
  <c r="F38" i="52" s="1"/>
  <c r="C38" i="52"/>
  <c r="B38" i="52"/>
  <c r="O37" i="52"/>
  <c r="N37" i="52"/>
  <c r="M37" i="52"/>
  <c r="L37" i="52"/>
  <c r="J37" i="52"/>
  <c r="I37" i="52"/>
  <c r="H37" i="52"/>
  <c r="G37" i="52"/>
  <c r="E37" i="52"/>
  <c r="D37" i="52"/>
  <c r="C37" i="52"/>
  <c r="B37" i="52"/>
  <c r="F37" i="52" s="1"/>
  <c r="O36" i="52"/>
  <c r="N36" i="52"/>
  <c r="M36" i="52"/>
  <c r="L36" i="52"/>
  <c r="J36" i="52"/>
  <c r="I36" i="52"/>
  <c r="H36" i="52"/>
  <c r="G36" i="52"/>
  <c r="F36" i="52"/>
  <c r="E36" i="52"/>
  <c r="D36" i="52"/>
  <c r="C36" i="52"/>
  <c r="B36" i="52"/>
  <c r="O35" i="52"/>
  <c r="N35" i="52"/>
  <c r="M35" i="52"/>
  <c r="L35" i="52"/>
  <c r="P35" i="52" s="1"/>
  <c r="J35" i="52"/>
  <c r="I35" i="52"/>
  <c r="H35" i="52"/>
  <c r="G35" i="52"/>
  <c r="E35" i="52"/>
  <c r="D35" i="52"/>
  <c r="C35" i="52"/>
  <c r="B35" i="52"/>
  <c r="O34" i="52"/>
  <c r="N34" i="52"/>
  <c r="M34" i="52"/>
  <c r="L34" i="52"/>
  <c r="J34" i="52"/>
  <c r="I34" i="52"/>
  <c r="H34" i="52"/>
  <c r="G34" i="52"/>
  <c r="E34" i="52"/>
  <c r="D34" i="52"/>
  <c r="C34" i="52"/>
  <c r="B34" i="52"/>
  <c r="O33" i="52"/>
  <c r="N33" i="52"/>
  <c r="M33" i="52"/>
  <c r="L33" i="52"/>
  <c r="J33" i="52"/>
  <c r="I33" i="52"/>
  <c r="H33" i="52"/>
  <c r="G33" i="52"/>
  <c r="E33" i="52"/>
  <c r="D33" i="52"/>
  <c r="F33" i="52" s="1"/>
  <c r="C33" i="52"/>
  <c r="B33" i="52"/>
  <c r="O32" i="52"/>
  <c r="N32" i="52"/>
  <c r="M32" i="52"/>
  <c r="L32" i="52"/>
  <c r="J32" i="52"/>
  <c r="I32" i="52"/>
  <c r="H32" i="52"/>
  <c r="G32" i="52"/>
  <c r="E32" i="52"/>
  <c r="D32" i="52"/>
  <c r="C32" i="52"/>
  <c r="B32" i="52"/>
  <c r="O31" i="52"/>
  <c r="N31" i="52"/>
  <c r="M31" i="52"/>
  <c r="L31" i="52"/>
  <c r="P31" i="52" s="1"/>
  <c r="J31" i="52"/>
  <c r="I31" i="52"/>
  <c r="H31" i="52"/>
  <c r="G31" i="52"/>
  <c r="E31" i="52"/>
  <c r="D31" i="52"/>
  <c r="C31" i="52"/>
  <c r="B31" i="52"/>
  <c r="O30" i="52"/>
  <c r="N30" i="52"/>
  <c r="M30" i="52"/>
  <c r="L30" i="52"/>
  <c r="J30" i="52"/>
  <c r="I30" i="52"/>
  <c r="H30" i="52"/>
  <c r="G30" i="52"/>
  <c r="E30" i="52"/>
  <c r="D30" i="52"/>
  <c r="C30" i="52"/>
  <c r="B30" i="52"/>
  <c r="O29" i="52"/>
  <c r="N29" i="52"/>
  <c r="M29" i="52"/>
  <c r="L29" i="52"/>
  <c r="J29" i="52"/>
  <c r="I29" i="52"/>
  <c r="H29" i="52"/>
  <c r="G29" i="52"/>
  <c r="K29" i="52" s="1"/>
  <c r="E29" i="52"/>
  <c r="D29" i="52"/>
  <c r="C29" i="52"/>
  <c r="B29" i="52"/>
  <c r="O28" i="52"/>
  <c r="N28" i="52"/>
  <c r="M28" i="52"/>
  <c r="L28" i="52"/>
  <c r="J28" i="52"/>
  <c r="I28" i="52"/>
  <c r="H28" i="52"/>
  <c r="G28" i="52"/>
  <c r="E28" i="52"/>
  <c r="D28" i="52"/>
  <c r="C28" i="52"/>
  <c r="B28" i="52"/>
  <c r="O27" i="52"/>
  <c r="N27" i="52"/>
  <c r="M27" i="52"/>
  <c r="L27" i="52"/>
  <c r="J27" i="52"/>
  <c r="I27" i="52"/>
  <c r="H27" i="52"/>
  <c r="G27" i="52"/>
  <c r="E27" i="52"/>
  <c r="D27" i="52"/>
  <c r="C27" i="52"/>
  <c r="B27" i="52"/>
  <c r="F27" i="52" s="1"/>
  <c r="O26" i="52"/>
  <c r="N26" i="52"/>
  <c r="M26" i="52"/>
  <c r="L26" i="52"/>
  <c r="J26" i="52"/>
  <c r="I26" i="52"/>
  <c r="H26" i="52"/>
  <c r="G26" i="52"/>
  <c r="E26" i="52"/>
  <c r="D26" i="52"/>
  <c r="C26" i="52"/>
  <c r="B26" i="52"/>
  <c r="O25" i="52"/>
  <c r="N25" i="52"/>
  <c r="M25" i="52"/>
  <c r="L25" i="52"/>
  <c r="J25" i="52"/>
  <c r="I25" i="52"/>
  <c r="H25" i="52"/>
  <c r="G25" i="52"/>
  <c r="E25" i="52"/>
  <c r="D25" i="52"/>
  <c r="C25" i="52"/>
  <c r="B25" i="52"/>
  <c r="O24" i="52"/>
  <c r="N24" i="52"/>
  <c r="M24" i="52"/>
  <c r="L24" i="52"/>
  <c r="J24" i="52"/>
  <c r="I24" i="52"/>
  <c r="H24" i="52"/>
  <c r="G24" i="52"/>
  <c r="K24" i="52" s="1"/>
  <c r="E24" i="52"/>
  <c r="D24" i="52"/>
  <c r="C24" i="52"/>
  <c r="B24" i="52"/>
  <c r="O23" i="52"/>
  <c r="N23" i="52"/>
  <c r="M23" i="52"/>
  <c r="L23" i="52"/>
  <c r="P23" i="52" s="1"/>
  <c r="J23" i="52"/>
  <c r="I23" i="52"/>
  <c r="H23" i="52"/>
  <c r="G23" i="52"/>
  <c r="K23" i="52" s="1"/>
  <c r="E23" i="52"/>
  <c r="D23" i="52"/>
  <c r="C23" i="52"/>
  <c r="B23" i="52"/>
  <c r="O22" i="52"/>
  <c r="N22" i="52"/>
  <c r="M22" i="52"/>
  <c r="L22" i="52"/>
  <c r="J22" i="52"/>
  <c r="I22" i="52"/>
  <c r="H22" i="52"/>
  <c r="G22" i="52"/>
  <c r="E22" i="52"/>
  <c r="D22" i="52"/>
  <c r="C22" i="52"/>
  <c r="B22" i="52"/>
  <c r="O21" i="52"/>
  <c r="N21" i="52"/>
  <c r="M21" i="52"/>
  <c r="L21" i="52"/>
  <c r="J21" i="52"/>
  <c r="I21" i="52"/>
  <c r="H21" i="52"/>
  <c r="G21" i="52"/>
  <c r="K21" i="52" s="1"/>
  <c r="E21" i="52"/>
  <c r="D21" i="52"/>
  <c r="C21" i="52"/>
  <c r="B21" i="52"/>
  <c r="O20" i="52"/>
  <c r="N20" i="52"/>
  <c r="M20" i="52"/>
  <c r="L20" i="52"/>
  <c r="J20" i="52"/>
  <c r="I20" i="52"/>
  <c r="H20" i="52"/>
  <c r="G20" i="52"/>
  <c r="E20" i="52"/>
  <c r="D20" i="52"/>
  <c r="C20" i="52"/>
  <c r="B20" i="52"/>
  <c r="O19" i="52"/>
  <c r="N19" i="52"/>
  <c r="M19" i="52"/>
  <c r="L19" i="52"/>
  <c r="J19" i="52"/>
  <c r="I19" i="52"/>
  <c r="H19" i="52"/>
  <c r="G19" i="52"/>
  <c r="E19" i="52"/>
  <c r="D19" i="52"/>
  <c r="C19" i="52"/>
  <c r="B19" i="52"/>
  <c r="F19" i="52" s="1"/>
  <c r="O18" i="52"/>
  <c r="N18" i="52"/>
  <c r="M18" i="52"/>
  <c r="L18" i="52"/>
  <c r="J18" i="52"/>
  <c r="I18" i="52"/>
  <c r="H18" i="52"/>
  <c r="G18" i="52"/>
  <c r="E18" i="52"/>
  <c r="D18" i="52"/>
  <c r="C18" i="52"/>
  <c r="B18" i="52"/>
  <c r="O17" i="52"/>
  <c r="N17" i="52"/>
  <c r="M17" i="52"/>
  <c r="L17" i="52"/>
  <c r="J17" i="52"/>
  <c r="I17" i="52"/>
  <c r="H17" i="52"/>
  <c r="G17" i="52"/>
  <c r="E17" i="52"/>
  <c r="D17" i="52"/>
  <c r="C17" i="52"/>
  <c r="B17" i="52"/>
  <c r="O16" i="52"/>
  <c r="N16" i="52"/>
  <c r="M16" i="52"/>
  <c r="L16" i="52"/>
  <c r="J16" i="52"/>
  <c r="I16" i="52"/>
  <c r="H16" i="52"/>
  <c r="G16" i="52"/>
  <c r="K16" i="52" s="1"/>
  <c r="E16" i="52"/>
  <c r="D16" i="52"/>
  <c r="C16" i="52"/>
  <c r="B16" i="52"/>
  <c r="O15" i="52"/>
  <c r="N15" i="52"/>
  <c r="M15" i="52"/>
  <c r="L15" i="52"/>
  <c r="P15" i="52" s="1"/>
  <c r="J15" i="52"/>
  <c r="I15" i="52"/>
  <c r="H15" i="52"/>
  <c r="G15" i="52"/>
  <c r="K15" i="52" s="1"/>
  <c r="E15" i="52"/>
  <c r="D15" i="52"/>
  <c r="C15" i="52"/>
  <c r="B15" i="52"/>
  <c r="O14" i="52"/>
  <c r="N14" i="52"/>
  <c r="M14" i="52"/>
  <c r="L14" i="52"/>
  <c r="J14" i="52"/>
  <c r="I14" i="52"/>
  <c r="H14" i="52"/>
  <c r="G14" i="52"/>
  <c r="E14" i="52"/>
  <c r="D14" i="52"/>
  <c r="C14" i="52"/>
  <c r="B14" i="52"/>
  <c r="O13" i="52"/>
  <c r="N13" i="52"/>
  <c r="M13" i="52"/>
  <c r="L13" i="52"/>
  <c r="J13" i="52"/>
  <c r="I13" i="52"/>
  <c r="H13" i="52"/>
  <c r="G13" i="52"/>
  <c r="K13" i="52" s="1"/>
  <c r="E13" i="52"/>
  <c r="D13" i="52"/>
  <c r="C13" i="52"/>
  <c r="B13" i="52"/>
  <c r="O12" i="52"/>
  <c r="N12" i="52"/>
  <c r="M12" i="52"/>
  <c r="L12" i="52"/>
  <c r="J12" i="52"/>
  <c r="I12" i="52"/>
  <c r="H12" i="52"/>
  <c r="G12" i="52"/>
  <c r="E12" i="52"/>
  <c r="D12" i="52"/>
  <c r="C12" i="52"/>
  <c r="B12" i="52"/>
  <c r="O11" i="52"/>
  <c r="N11" i="52"/>
  <c r="M11" i="52"/>
  <c r="L11" i="52"/>
  <c r="J11" i="52"/>
  <c r="I11" i="52"/>
  <c r="H11" i="52"/>
  <c r="G11" i="52"/>
  <c r="E11" i="52"/>
  <c r="D11" i="52"/>
  <c r="C11" i="52"/>
  <c r="B11" i="52"/>
  <c r="F11" i="52" s="1"/>
  <c r="T10" i="52"/>
  <c r="O10" i="52"/>
  <c r="N10" i="52"/>
  <c r="M10" i="52"/>
  <c r="L10" i="52"/>
  <c r="P10" i="52" s="1"/>
  <c r="J10" i="52"/>
  <c r="I10" i="52"/>
  <c r="H10" i="52"/>
  <c r="G10" i="52"/>
  <c r="E10" i="52"/>
  <c r="D10" i="52"/>
  <c r="C10" i="52"/>
  <c r="B10" i="52"/>
  <c r="F10" i="52" s="1"/>
  <c r="O9" i="52"/>
  <c r="N9" i="52"/>
  <c r="M9" i="52"/>
  <c r="L9" i="52"/>
  <c r="J9" i="52"/>
  <c r="I9" i="52"/>
  <c r="H9" i="52"/>
  <c r="G9" i="52"/>
  <c r="E9" i="52"/>
  <c r="D9" i="52"/>
  <c r="C9" i="52"/>
  <c r="F9" i="52" s="1"/>
  <c r="B9" i="52"/>
  <c r="O8" i="52"/>
  <c r="N8" i="52"/>
  <c r="M8" i="52"/>
  <c r="L8" i="52"/>
  <c r="J8" i="52"/>
  <c r="I8" i="52"/>
  <c r="H8" i="52"/>
  <c r="G8" i="52"/>
  <c r="E8" i="52"/>
  <c r="D8" i="52"/>
  <c r="C8" i="52"/>
  <c r="B8" i="52"/>
  <c r="F8" i="52" s="1"/>
  <c r="O7" i="52"/>
  <c r="N7" i="52"/>
  <c r="M7" i="52"/>
  <c r="P7" i="52" s="1"/>
  <c r="L7" i="52"/>
  <c r="J7" i="52"/>
  <c r="J43" i="52" s="1"/>
  <c r="I7" i="52"/>
  <c r="H7" i="52"/>
  <c r="G7" i="52"/>
  <c r="E7" i="52"/>
  <c r="D7" i="52"/>
  <c r="C7" i="52"/>
  <c r="B7" i="52"/>
  <c r="O43" i="51"/>
  <c r="N43" i="51"/>
  <c r="M43" i="51"/>
  <c r="L43" i="51"/>
  <c r="J43" i="51"/>
  <c r="I43" i="51"/>
  <c r="H43" i="51"/>
  <c r="G43" i="51"/>
  <c r="E43" i="51"/>
  <c r="D43" i="51"/>
  <c r="C43" i="51"/>
  <c r="B43" i="51"/>
  <c r="P42" i="51"/>
  <c r="K42" i="51"/>
  <c r="F42" i="51"/>
  <c r="P41" i="51"/>
  <c r="K41" i="51"/>
  <c r="F41" i="51"/>
  <c r="P40" i="51"/>
  <c r="K40" i="51"/>
  <c r="F40" i="51"/>
  <c r="P39" i="51"/>
  <c r="K39" i="51"/>
  <c r="F39" i="51"/>
  <c r="P38" i="51"/>
  <c r="Q38" i="51" s="1"/>
  <c r="K38" i="51"/>
  <c r="F38" i="51"/>
  <c r="P37" i="51"/>
  <c r="K37" i="51"/>
  <c r="F37" i="51"/>
  <c r="Q37" i="51" s="1"/>
  <c r="P36" i="51"/>
  <c r="Q36" i="51" s="1"/>
  <c r="K36" i="51"/>
  <c r="F36" i="51"/>
  <c r="P35" i="51"/>
  <c r="K35" i="51"/>
  <c r="F35" i="51"/>
  <c r="P34" i="51"/>
  <c r="K34" i="51"/>
  <c r="F34" i="51"/>
  <c r="P33" i="51"/>
  <c r="K33" i="51"/>
  <c r="F33" i="51"/>
  <c r="Q33" i="51" s="1"/>
  <c r="P32" i="51"/>
  <c r="K32" i="51"/>
  <c r="F32" i="51"/>
  <c r="P31" i="51"/>
  <c r="K31" i="51"/>
  <c r="F31" i="51"/>
  <c r="Q31" i="51" s="1"/>
  <c r="P30" i="51"/>
  <c r="K30" i="51"/>
  <c r="F30" i="51"/>
  <c r="P29" i="51"/>
  <c r="K29" i="51"/>
  <c r="F29" i="51"/>
  <c r="Q29" i="51" s="1"/>
  <c r="P28" i="51"/>
  <c r="K28" i="51"/>
  <c r="F28" i="51"/>
  <c r="P27" i="51"/>
  <c r="K27" i="51"/>
  <c r="F27" i="51"/>
  <c r="P26" i="51"/>
  <c r="K26" i="51"/>
  <c r="F26" i="51"/>
  <c r="P25" i="51"/>
  <c r="K25" i="51"/>
  <c r="F25" i="51"/>
  <c r="P24" i="51"/>
  <c r="K24" i="51"/>
  <c r="F24" i="51"/>
  <c r="P23" i="51"/>
  <c r="K23" i="51"/>
  <c r="Q23" i="51" s="1"/>
  <c r="F23" i="51"/>
  <c r="P22" i="51"/>
  <c r="K22" i="51"/>
  <c r="F22" i="51"/>
  <c r="P21" i="51"/>
  <c r="K21" i="51"/>
  <c r="F21" i="51"/>
  <c r="Q21" i="51" s="1"/>
  <c r="P20" i="51"/>
  <c r="K20" i="51"/>
  <c r="F20" i="51"/>
  <c r="P19" i="51"/>
  <c r="K19" i="51"/>
  <c r="Q19" i="51" s="1"/>
  <c r="F19" i="51"/>
  <c r="P18" i="51"/>
  <c r="K18" i="51"/>
  <c r="F18" i="51"/>
  <c r="P17" i="51"/>
  <c r="K17" i="51"/>
  <c r="F17" i="51"/>
  <c r="Q17" i="51" s="1"/>
  <c r="P16" i="51"/>
  <c r="K16" i="51"/>
  <c r="F16" i="51"/>
  <c r="P15" i="51"/>
  <c r="K15" i="51"/>
  <c r="F15" i="51"/>
  <c r="Q15" i="51" s="1"/>
  <c r="P14" i="51"/>
  <c r="K14" i="51"/>
  <c r="F14" i="51"/>
  <c r="P13" i="51"/>
  <c r="K13" i="51"/>
  <c r="F13" i="51"/>
  <c r="Q13" i="51" s="1"/>
  <c r="P12" i="51"/>
  <c r="K12" i="51"/>
  <c r="F12" i="51"/>
  <c r="P11" i="51"/>
  <c r="Q11" i="51" s="1"/>
  <c r="K11" i="51"/>
  <c r="F11" i="51"/>
  <c r="P10" i="51"/>
  <c r="K10" i="51"/>
  <c r="F10" i="51"/>
  <c r="P9" i="51"/>
  <c r="K9" i="51"/>
  <c r="Q9" i="51" s="1"/>
  <c r="F9" i="51"/>
  <c r="P8" i="51"/>
  <c r="K8" i="51"/>
  <c r="F8" i="51"/>
  <c r="P7" i="51"/>
  <c r="K7" i="51"/>
  <c r="F7" i="51"/>
  <c r="O43" i="50"/>
  <c r="N43" i="50"/>
  <c r="M43" i="50"/>
  <c r="L43" i="50"/>
  <c r="J43" i="50"/>
  <c r="I43" i="50"/>
  <c r="H43" i="50"/>
  <c r="G43" i="50"/>
  <c r="E43" i="50"/>
  <c r="D43" i="50"/>
  <c r="C43" i="50"/>
  <c r="B43" i="50"/>
  <c r="P42" i="50"/>
  <c r="K42" i="50"/>
  <c r="F42" i="50"/>
  <c r="P41" i="50"/>
  <c r="K41" i="50"/>
  <c r="F41" i="50"/>
  <c r="P40" i="50"/>
  <c r="K40" i="50"/>
  <c r="F40" i="50"/>
  <c r="P39" i="50"/>
  <c r="K39" i="50"/>
  <c r="F39" i="50"/>
  <c r="Q39" i="50" s="1"/>
  <c r="P38" i="50"/>
  <c r="K38" i="50"/>
  <c r="F38" i="50"/>
  <c r="P37" i="50"/>
  <c r="K37" i="50"/>
  <c r="F37" i="50"/>
  <c r="P36" i="50"/>
  <c r="K36" i="50"/>
  <c r="F36" i="50"/>
  <c r="P35" i="50"/>
  <c r="K35" i="50"/>
  <c r="Q35" i="50" s="1"/>
  <c r="F35" i="50"/>
  <c r="P34" i="50"/>
  <c r="K34" i="50"/>
  <c r="F34" i="50"/>
  <c r="P33" i="50"/>
  <c r="K33" i="50"/>
  <c r="F33" i="50"/>
  <c r="Q33" i="50" s="1"/>
  <c r="P32" i="50"/>
  <c r="K32" i="50"/>
  <c r="F32" i="50"/>
  <c r="P31" i="50"/>
  <c r="K31" i="50"/>
  <c r="Q31" i="50" s="1"/>
  <c r="F31" i="50"/>
  <c r="P30" i="50"/>
  <c r="K30" i="50"/>
  <c r="F30" i="50"/>
  <c r="P29" i="50"/>
  <c r="K29" i="50"/>
  <c r="F29" i="50"/>
  <c r="Q29" i="50" s="1"/>
  <c r="P28" i="50"/>
  <c r="K28" i="50"/>
  <c r="F28" i="50"/>
  <c r="P27" i="50"/>
  <c r="K27" i="50"/>
  <c r="Q27" i="50" s="1"/>
  <c r="F27" i="50"/>
  <c r="P26" i="50"/>
  <c r="Q26" i="50" s="1"/>
  <c r="K26" i="50"/>
  <c r="F26" i="50"/>
  <c r="P25" i="50"/>
  <c r="K25" i="50"/>
  <c r="F25" i="50"/>
  <c r="P24" i="50"/>
  <c r="Q24" i="50" s="1"/>
  <c r="K24" i="50"/>
  <c r="F24" i="50"/>
  <c r="P23" i="50"/>
  <c r="K23" i="50"/>
  <c r="F23" i="50"/>
  <c r="P22" i="50"/>
  <c r="Q22" i="50" s="1"/>
  <c r="K22" i="50"/>
  <c r="F22" i="50"/>
  <c r="P21" i="50"/>
  <c r="K21" i="50"/>
  <c r="F21" i="50"/>
  <c r="P20" i="50"/>
  <c r="Q20" i="50" s="1"/>
  <c r="K20" i="50"/>
  <c r="F20" i="50"/>
  <c r="P19" i="50"/>
  <c r="K19" i="50"/>
  <c r="F19" i="50"/>
  <c r="Q19" i="50" s="1"/>
  <c r="P18" i="50"/>
  <c r="K18" i="50"/>
  <c r="F18" i="50"/>
  <c r="P17" i="50"/>
  <c r="K17" i="50"/>
  <c r="F17" i="50"/>
  <c r="P16" i="50"/>
  <c r="Q16" i="50" s="1"/>
  <c r="K16" i="50"/>
  <c r="F16" i="50"/>
  <c r="P15" i="50"/>
  <c r="K15" i="50"/>
  <c r="F15" i="50"/>
  <c r="Q15" i="50" s="1"/>
  <c r="P14" i="50"/>
  <c r="K14" i="50"/>
  <c r="F14" i="50"/>
  <c r="P13" i="50"/>
  <c r="K13" i="50"/>
  <c r="F13" i="50"/>
  <c r="P12" i="50"/>
  <c r="K12" i="50"/>
  <c r="F12" i="50"/>
  <c r="P11" i="50"/>
  <c r="K11" i="50"/>
  <c r="F11" i="50"/>
  <c r="P10" i="50"/>
  <c r="K10" i="50"/>
  <c r="F10" i="50"/>
  <c r="P9" i="50"/>
  <c r="K9" i="50"/>
  <c r="F9" i="50"/>
  <c r="Q9" i="50" s="1"/>
  <c r="P8" i="50"/>
  <c r="K8" i="50"/>
  <c r="F8" i="50"/>
  <c r="P7" i="50"/>
  <c r="K7" i="50"/>
  <c r="F7" i="50"/>
  <c r="Q7" i="50" s="1"/>
  <c r="O43" i="49"/>
  <c r="N43" i="49"/>
  <c r="M43" i="49"/>
  <c r="L43" i="49"/>
  <c r="J43" i="49"/>
  <c r="I43" i="49"/>
  <c r="H43" i="49"/>
  <c r="G43" i="49"/>
  <c r="E43" i="49"/>
  <c r="D43" i="49"/>
  <c r="C43" i="49"/>
  <c r="B43" i="49"/>
  <c r="P42" i="49"/>
  <c r="K42" i="49"/>
  <c r="F42" i="49"/>
  <c r="P41" i="49"/>
  <c r="K41" i="49"/>
  <c r="F41" i="49"/>
  <c r="P40" i="49"/>
  <c r="K40" i="49"/>
  <c r="F40" i="49"/>
  <c r="Q40" i="49" s="1"/>
  <c r="Q39" i="49"/>
  <c r="P39" i="49"/>
  <c r="K39" i="49"/>
  <c r="F39" i="49"/>
  <c r="P38" i="49"/>
  <c r="K38" i="49"/>
  <c r="F38" i="49"/>
  <c r="P37" i="49"/>
  <c r="K37" i="49"/>
  <c r="F37" i="49"/>
  <c r="P36" i="49"/>
  <c r="K36" i="49"/>
  <c r="Q36" i="49" s="1"/>
  <c r="F36" i="49"/>
  <c r="P35" i="49"/>
  <c r="Q35" i="49" s="1"/>
  <c r="K35" i="49"/>
  <c r="F35" i="49"/>
  <c r="P34" i="49"/>
  <c r="K34" i="49"/>
  <c r="F34" i="49"/>
  <c r="P33" i="49"/>
  <c r="K33" i="49"/>
  <c r="Q33" i="49" s="1"/>
  <c r="F33" i="49"/>
  <c r="P32" i="49"/>
  <c r="Q32" i="49" s="1"/>
  <c r="K32" i="49"/>
  <c r="F32" i="49"/>
  <c r="Q31" i="49"/>
  <c r="P31" i="49"/>
  <c r="K31" i="49"/>
  <c r="F31" i="49"/>
  <c r="P30" i="49"/>
  <c r="Q30" i="49" s="1"/>
  <c r="K30" i="49"/>
  <c r="F30" i="49"/>
  <c r="P29" i="49"/>
  <c r="K29" i="49"/>
  <c r="F29" i="49"/>
  <c r="P28" i="49"/>
  <c r="K28" i="49"/>
  <c r="F28" i="49"/>
  <c r="P27" i="49"/>
  <c r="Q27" i="49" s="1"/>
  <c r="K27" i="49"/>
  <c r="F27" i="49"/>
  <c r="P26" i="49"/>
  <c r="K26" i="49"/>
  <c r="F26" i="49"/>
  <c r="P25" i="49"/>
  <c r="Q25" i="49" s="1"/>
  <c r="K25" i="49"/>
  <c r="F25" i="49"/>
  <c r="P24" i="49"/>
  <c r="K24" i="49"/>
  <c r="F24" i="49"/>
  <c r="Q24" i="49" s="1"/>
  <c r="P23" i="49"/>
  <c r="K23" i="49"/>
  <c r="F23" i="49"/>
  <c r="P22" i="49"/>
  <c r="K22" i="49"/>
  <c r="F22" i="49"/>
  <c r="P21" i="49"/>
  <c r="K21" i="49"/>
  <c r="F21" i="49"/>
  <c r="P20" i="49"/>
  <c r="K20" i="49"/>
  <c r="F20" i="49"/>
  <c r="P19" i="49"/>
  <c r="Q19" i="49" s="1"/>
  <c r="K19" i="49"/>
  <c r="F19" i="49"/>
  <c r="P18" i="49"/>
  <c r="K18" i="49"/>
  <c r="F18" i="49"/>
  <c r="P17" i="49"/>
  <c r="Q17" i="49" s="1"/>
  <c r="K17" i="49"/>
  <c r="F17" i="49"/>
  <c r="P16" i="49"/>
  <c r="K16" i="49"/>
  <c r="F16" i="49"/>
  <c r="Q15" i="49"/>
  <c r="P15" i="49"/>
  <c r="K15" i="49"/>
  <c r="F15" i="49"/>
  <c r="P14" i="49"/>
  <c r="K14" i="49"/>
  <c r="F14" i="49"/>
  <c r="P13" i="49"/>
  <c r="K13" i="49"/>
  <c r="F13" i="49"/>
  <c r="P12" i="49"/>
  <c r="K12" i="49"/>
  <c r="F12" i="49"/>
  <c r="P11" i="49"/>
  <c r="Q11" i="49" s="1"/>
  <c r="K11" i="49"/>
  <c r="F11" i="49"/>
  <c r="P10" i="49"/>
  <c r="K10" i="49"/>
  <c r="F10" i="49"/>
  <c r="P9" i="49"/>
  <c r="Q9" i="49" s="1"/>
  <c r="K9" i="49"/>
  <c r="F9" i="49"/>
  <c r="P8" i="49"/>
  <c r="Q8" i="49" s="1"/>
  <c r="K8" i="49"/>
  <c r="F8" i="49"/>
  <c r="P7" i="49"/>
  <c r="K7" i="49"/>
  <c r="F7" i="49"/>
  <c r="L44" i="48"/>
  <c r="K44" i="48"/>
  <c r="J44" i="48"/>
  <c r="H44" i="48"/>
  <c r="G44" i="48"/>
  <c r="F44" i="48"/>
  <c r="D44" i="48"/>
  <c r="C44" i="48"/>
  <c r="B44" i="48"/>
  <c r="P43" i="48"/>
  <c r="O43" i="48"/>
  <c r="N43" i="48"/>
  <c r="Q43" i="48" s="1"/>
  <c r="M43" i="48"/>
  <c r="I43" i="48"/>
  <c r="E43" i="48"/>
  <c r="P42" i="48"/>
  <c r="O42" i="48"/>
  <c r="N42" i="48"/>
  <c r="M42" i="48"/>
  <c r="I42" i="48"/>
  <c r="E42" i="48"/>
  <c r="P41" i="48"/>
  <c r="O41" i="48"/>
  <c r="N41" i="48"/>
  <c r="Q41" i="48" s="1"/>
  <c r="M41" i="48"/>
  <c r="I41" i="48"/>
  <c r="E41" i="48"/>
  <c r="P40" i="48"/>
  <c r="O40" i="48"/>
  <c r="N40" i="48"/>
  <c r="M40" i="48"/>
  <c r="I40" i="48"/>
  <c r="E40" i="48"/>
  <c r="P39" i="48"/>
  <c r="O39" i="48"/>
  <c r="N39" i="48"/>
  <c r="M39" i="48"/>
  <c r="I39" i="48"/>
  <c r="E39" i="48"/>
  <c r="Q38" i="48"/>
  <c r="P38" i="48"/>
  <c r="O38" i="48"/>
  <c r="N38" i="48"/>
  <c r="M38" i="48"/>
  <c r="I38" i="48"/>
  <c r="E38" i="48"/>
  <c r="P37" i="48"/>
  <c r="O37" i="48"/>
  <c r="N37" i="48"/>
  <c r="M37" i="48"/>
  <c r="I37" i="48"/>
  <c r="E37" i="48"/>
  <c r="P36" i="48"/>
  <c r="O36" i="48"/>
  <c r="N36" i="48"/>
  <c r="M36" i="48"/>
  <c r="I36" i="48"/>
  <c r="E36" i="48"/>
  <c r="P35" i="48"/>
  <c r="O35" i="48"/>
  <c r="N35" i="48"/>
  <c r="M35" i="48"/>
  <c r="I35" i="48"/>
  <c r="E35" i="48"/>
  <c r="P34" i="48"/>
  <c r="Q34" i="48" s="1"/>
  <c r="O34" i="48"/>
  <c r="N34" i="48"/>
  <c r="M34" i="48"/>
  <c r="I34" i="48"/>
  <c r="E34" i="48"/>
  <c r="P33" i="48"/>
  <c r="O33" i="48"/>
  <c r="N33" i="48"/>
  <c r="M33" i="48"/>
  <c r="I33" i="48"/>
  <c r="E33" i="48"/>
  <c r="P32" i="48"/>
  <c r="O32" i="48"/>
  <c r="N32" i="48"/>
  <c r="M32" i="48"/>
  <c r="I32" i="48"/>
  <c r="E32" i="48"/>
  <c r="P31" i="48"/>
  <c r="O31" i="48"/>
  <c r="N31" i="48"/>
  <c r="Q31" i="48" s="1"/>
  <c r="M31" i="48"/>
  <c r="I31" i="48"/>
  <c r="E31" i="48"/>
  <c r="P30" i="48"/>
  <c r="O30" i="48"/>
  <c r="N30" i="48"/>
  <c r="Q30" i="48" s="1"/>
  <c r="M30" i="48"/>
  <c r="I30" i="48"/>
  <c r="E30" i="48"/>
  <c r="P29" i="48"/>
  <c r="O29" i="48"/>
  <c r="N29" i="48"/>
  <c r="Q29" i="48" s="1"/>
  <c r="M29" i="48"/>
  <c r="I29" i="48"/>
  <c r="E29" i="48"/>
  <c r="P28" i="48"/>
  <c r="O28" i="48"/>
  <c r="Q28" i="48" s="1"/>
  <c r="N28" i="48"/>
  <c r="M28" i="48"/>
  <c r="I28" i="48"/>
  <c r="E28" i="48"/>
  <c r="P27" i="48"/>
  <c r="Q27" i="48" s="1"/>
  <c r="O27" i="48"/>
  <c r="N27" i="48"/>
  <c r="M27" i="48"/>
  <c r="I27" i="48"/>
  <c r="E27" i="48"/>
  <c r="P26" i="48"/>
  <c r="O26" i="48"/>
  <c r="N26" i="48"/>
  <c r="M26" i="48"/>
  <c r="I26" i="48"/>
  <c r="E26" i="48"/>
  <c r="P25" i="48"/>
  <c r="O25" i="48"/>
  <c r="N25" i="48"/>
  <c r="M25" i="48"/>
  <c r="I25" i="48"/>
  <c r="E25" i="48"/>
  <c r="P24" i="48"/>
  <c r="O24" i="48"/>
  <c r="N24" i="48"/>
  <c r="Q24" i="48" s="1"/>
  <c r="M24" i="48"/>
  <c r="I24" i="48"/>
  <c r="E24" i="48"/>
  <c r="P23" i="48"/>
  <c r="O23" i="48"/>
  <c r="N23" i="48"/>
  <c r="M23" i="48"/>
  <c r="I23" i="48"/>
  <c r="E23" i="48"/>
  <c r="P22" i="48"/>
  <c r="O22" i="48"/>
  <c r="N22" i="48"/>
  <c r="Q22" i="48" s="1"/>
  <c r="M22" i="48"/>
  <c r="I22" i="48"/>
  <c r="E22" i="48"/>
  <c r="P21" i="48"/>
  <c r="O21" i="48"/>
  <c r="N21" i="48"/>
  <c r="M21" i="48"/>
  <c r="I21" i="48"/>
  <c r="E21" i="48"/>
  <c r="P20" i="48"/>
  <c r="Q20" i="48" s="1"/>
  <c r="O20" i="48"/>
  <c r="N20" i="48"/>
  <c r="M20" i="48"/>
  <c r="I20" i="48"/>
  <c r="E20" i="48"/>
  <c r="P19" i="48"/>
  <c r="O19" i="48"/>
  <c r="N19" i="48"/>
  <c r="M19" i="48"/>
  <c r="I19" i="48"/>
  <c r="E19" i="48"/>
  <c r="P18" i="48"/>
  <c r="O18" i="48"/>
  <c r="N18" i="48"/>
  <c r="M18" i="48"/>
  <c r="I18" i="48"/>
  <c r="E18" i="48"/>
  <c r="P17" i="48"/>
  <c r="O17" i="48"/>
  <c r="N17" i="48"/>
  <c r="Q17" i="48" s="1"/>
  <c r="M17" i="48"/>
  <c r="I17" i="48"/>
  <c r="E17" i="48"/>
  <c r="P16" i="48"/>
  <c r="O16" i="48"/>
  <c r="N16" i="48"/>
  <c r="Q16" i="48" s="1"/>
  <c r="M16" i="48"/>
  <c r="I16" i="48"/>
  <c r="E16" i="48"/>
  <c r="P15" i="48"/>
  <c r="O15" i="48"/>
  <c r="N15" i="48"/>
  <c r="M15" i="48"/>
  <c r="I15" i="48"/>
  <c r="E15" i="48"/>
  <c r="P14" i="48"/>
  <c r="O14" i="48"/>
  <c r="N14" i="48"/>
  <c r="Q14" i="48" s="1"/>
  <c r="M14" i="48"/>
  <c r="I14" i="48"/>
  <c r="E14" i="48"/>
  <c r="P13" i="48"/>
  <c r="O13" i="48"/>
  <c r="N13" i="48"/>
  <c r="M13" i="48"/>
  <c r="I13" i="48"/>
  <c r="E13" i="48"/>
  <c r="P12" i="48"/>
  <c r="O12" i="48"/>
  <c r="N12" i="48"/>
  <c r="M12" i="48"/>
  <c r="I12" i="48"/>
  <c r="E12" i="48"/>
  <c r="P11" i="48"/>
  <c r="O11" i="48"/>
  <c r="N11" i="48"/>
  <c r="M11" i="48"/>
  <c r="I11" i="48"/>
  <c r="E11" i="48"/>
  <c r="P10" i="48"/>
  <c r="O10" i="48"/>
  <c r="N10" i="48"/>
  <c r="Q10" i="48" s="1"/>
  <c r="M10" i="48"/>
  <c r="I10" i="48"/>
  <c r="E10" i="48"/>
  <c r="P9" i="48"/>
  <c r="O9" i="48"/>
  <c r="N9" i="48"/>
  <c r="M9" i="48"/>
  <c r="I9" i="48"/>
  <c r="E9" i="48"/>
  <c r="P8" i="48"/>
  <c r="O8" i="48"/>
  <c r="N8" i="48"/>
  <c r="M8" i="48"/>
  <c r="I8" i="48"/>
  <c r="E8" i="48"/>
  <c r="J31" i="47"/>
  <c r="I31" i="47"/>
  <c r="G31" i="47"/>
  <c r="F31" i="47"/>
  <c r="D31" i="47"/>
  <c r="C31" i="47"/>
  <c r="M30" i="47"/>
  <c r="L30" i="47"/>
  <c r="K30" i="47"/>
  <c r="H30" i="47"/>
  <c r="N30" i="47" s="1"/>
  <c r="E30" i="47"/>
  <c r="M29" i="47"/>
  <c r="L29" i="47"/>
  <c r="L31" i="47" s="1"/>
  <c r="K29" i="47"/>
  <c r="K31" i="47" s="1"/>
  <c r="H29" i="47"/>
  <c r="E29" i="47"/>
  <c r="E31" i="47" s="1"/>
  <c r="J28" i="47"/>
  <c r="I28" i="47"/>
  <c r="G28" i="47"/>
  <c r="F28" i="47"/>
  <c r="D28" i="47"/>
  <c r="C28" i="47"/>
  <c r="M27" i="47"/>
  <c r="L27" i="47"/>
  <c r="K27" i="47"/>
  <c r="H27" i="47"/>
  <c r="E27" i="47"/>
  <c r="N27" i="47" s="1"/>
  <c r="M26" i="47"/>
  <c r="L26" i="47"/>
  <c r="L28" i="47" s="1"/>
  <c r="K26" i="47"/>
  <c r="H26" i="47"/>
  <c r="H28" i="47" s="1"/>
  <c r="E26" i="47"/>
  <c r="J24" i="47"/>
  <c r="I24" i="47"/>
  <c r="G24" i="47"/>
  <c r="F24" i="47"/>
  <c r="D24" i="47"/>
  <c r="C24" i="47"/>
  <c r="K23" i="47"/>
  <c r="J23" i="47"/>
  <c r="J25" i="47" s="1"/>
  <c r="I23" i="47"/>
  <c r="I25" i="47" s="1"/>
  <c r="G23" i="47"/>
  <c r="G25" i="47" s="1"/>
  <c r="F23" i="47"/>
  <c r="D23" i="47"/>
  <c r="C23" i="47"/>
  <c r="C25" i="47" s="1"/>
  <c r="J22" i="47"/>
  <c r="I22" i="47"/>
  <c r="G22" i="47"/>
  <c r="F22" i="47"/>
  <c r="D22" i="47"/>
  <c r="C22" i="47"/>
  <c r="M21" i="47"/>
  <c r="M24" i="47" s="1"/>
  <c r="L21" i="47"/>
  <c r="L24" i="47" s="1"/>
  <c r="K21" i="47"/>
  <c r="K24" i="47" s="1"/>
  <c r="H21" i="47"/>
  <c r="E21" i="47"/>
  <c r="E24" i="47" s="1"/>
  <c r="N20" i="47"/>
  <c r="M20" i="47"/>
  <c r="L20" i="47"/>
  <c r="K20" i="47"/>
  <c r="H20" i="47"/>
  <c r="H22" i="47" s="1"/>
  <c r="E20" i="47"/>
  <c r="E23" i="47" s="1"/>
  <c r="J19" i="47"/>
  <c r="I19" i="47"/>
  <c r="G19" i="47"/>
  <c r="F19" i="47"/>
  <c r="D19" i="47"/>
  <c r="C19" i="47"/>
  <c r="M18" i="47"/>
  <c r="L18" i="47"/>
  <c r="L19" i="47" s="1"/>
  <c r="K18" i="47"/>
  <c r="K19" i="47" s="1"/>
  <c r="H18" i="47"/>
  <c r="E18" i="47"/>
  <c r="M17" i="47"/>
  <c r="M19" i="47" s="1"/>
  <c r="L17" i="47"/>
  <c r="K17" i="47"/>
  <c r="H17" i="47"/>
  <c r="H19" i="47" s="1"/>
  <c r="E17" i="47"/>
  <c r="J15" i="47"/>
  <c r="I15" i="47"/>
  <c r="H15" i="47"/>
  <c r="G15" i="47"/>
  <c r="F15" i="47"/>
  <c r="D15" i="47"/>
  <c r="C15" i="47"/>
  <c r="J14" i="47"/>
  <c r="J16" i="47" s="1"/>
  <c r="I14" i="47"/>
  <c r="G14" i="47"/>
  <c r="G16" i="47" s="1"/>
  <c r="F14" i="47"/>
  <c r="F16" i="47" s="1"/>
  <c r="D14" i="47"/>
  <c r="C14" i="47"/>
  <c r="J13" i="47"/>
  <c r="I13" i="47"/>
  <c r="G13" i="47"/>
  <c r="F13" i="47"/>
  <c r="D13" i="47"/>
  <c r="C13" i="47"/>
  <c r="N12" i="47"/>
  <c r="M12" i="47"/>
  <c r="L12" i="47"/>
  <c r="K12" i="47"/>
  <c r="K13" i="47" s="1"/>
  <c r="H12" i="47"/>
  <c r="E12" i="47"/>
  <c r="M11" i="47"/>
  <c r="L11" i="47"/>
  <c r="K11" i="47"/>
  <c r="H11" i="47"/>
  <c r="E11" i="47"/>
  <c r="E13" i="47" s="1"/>
  <c r="J10" i="47"/>
  <c r="I10" i="47"/>
  <c r="G10" i="47"/>
  <c r="F10" i="47"/>
  <c r="D10" i="47"/>
  <c r="C10" i="47"/>
  <c r="M9" i="47"/>
  <c r="L9" i="47"/>
  <c r="L15" i="47" s="1"/>
  <c r="K9" i="47"/>
  <c r="H9" i="47"/>
  <c r="E9" i="47"/>
  <c r="M8" i="47"/>
  <c r="M10" i="47" s="1"/>
  <c r="L8" i="47"/>
  <c r="K8" i="47"/>
  <c r="K14" i="47" s="1"/>
  <c r="H8" i="47"/>
  <c r="E8" i="47"/>
  <c r="E10" i="47" s="1"/>
  <c r="Q37" i="46"/>
  <c r="O37" i="46"/>
  <c r="M37" i="46"/>
  <c r="K37" i="46"/>
  <c r="I37" i="46"/>
  <c r="G37" i="46"/>
  <c r="E37" i="46"/>
  <c r="C37" i="46"/>
  <c r="Q36" i="46"/>
  <c r="O36" i="46"/>
  <c r="M36" i="46"/>
  <c r="K36" i="46"/>
  <c r="I36" i="46"/>
  <c r="G36" i="46"/>
  <c r="E36" i="46"/>
  <c r="C36" i="46"/>
  <c r="Q34" i="46"/>
  <c r="O34" i="46"/>
  <c r="M34" i="46"/>
  <c r="K34" i="46"/>
  <c r="I34" i="46"/>
  <c r="G34" i="46"/>
  <c r="E34" i="46"/>
  <c r="C34" i="46"/>
  <c r="Q33" i="46"/>
  <c r="O33" i="46"/>
  <c r="M33" i="46"/>
  <c r="K33" i="46"/>
  <c r="I33" i="46"/>
  <c r="G33" i="46"/>
  <c r="E33" i="46"/>
  <c r="C33" i="46"/>
  <c r="E32" i="46"/>
  <c r="C32" i="46"/>
  <c r="Q31" i="46"/>
  <c r="O31" i="46"/>
  <c r="M31" i="46"/>
  <c r="K31" i="46"/>
  <c r="I31" i="46"/>
  <c r="G31" i="46"/>
  <c r="E31" i="46"/>
  <c r="Q30" i="46"/>
  <c r="O30" i="46"/>
  <c r="M30" i="46"/>
  <c r="K30" i="46"/>
  <c r="I30" i="46"/>
  <c r="G30" i="46"/>
  <c r="C30" i="46"/>
  <c r="Q27" i="46"/>
  <c r="Q35" i="46" s="1"/>
  <c r="O27" i="46"/>
  <c r="M27" i="46"/>
  <c r="K27" i="46"/>
  <c r="I27" i="46"/>
  <c r="I35" i="46" s="1"/>
  <c r="G27" i="46"/>
  <c r="E27" i="46"/>
  <c r="C27" i="46"/>
  <c r="Q24" i="46"/>
  <c r="O24" i="46"/>
  <c r="M24" i="46"/>
  <c r="K24" i="46"/>
  <c r="I24" i="46"/>
  <c r="G24" i="46"/>
  <c r="E22" i="46"/>
  <c r="Q19" i="46"/>
  <c r="O19" i="46"/>
  <c r="M19" i="46"/>
  <c r="K19" i="46"/>
  <c r="I19" i="46"/>
  <c r="G19" i="46"/>
  <c r="E19" i="46"/>
  <c r="C19" i="46"/>
  <c r="Q16" i="46"/>
  <c r="O16" i="46"/>
  <c r="M16" i="46"/>
  <c r="K16" i="46"/>
  <c r="I16" i="46"/>
  <c r="I32" i="46" s="1"/>
  <c r="G16" i="46"/>
  <c r="Q11" i="46"/>
  <c r="O11" i="46"/>
  <c r="M11" i="46"/>
  <c r="K11" i="46"/>
  <c r="K35" i="46" s="1"/>
  <c r="I11" i="46"/>
  <c r="G11" i="46"/>
  <c r="E11" i="46"/>
  <c r="C11" i="46"/>
  <c r="Q8" i="46"/>
  <c r="O8" i="46"/>
  <c r="O32" i="46" s="1"/>
  <c r="M8" i="46"/>
  <c r="K8" i="46"/>
  <c r="I8" i="46"/>
  <c r="V16" i="45"/>
  <c r="T16" i="45"/>
  <c r="R16" i="45"/>
  <c r="P16" i="45"/>
  <c r="N16" i="45"/>
  <c r="L16" i="45"/>
  <c r="J16" i="45"/>
  <c r="H16" i="45"/>
  <c r="F16" i="45"/>
  <c r="D16" i="45"/>
  <c r="B16" i="45"/>
  <c r="X15" i="45"/>
  <c r="X14" i="45"/>
  <c r="X13" i="45"/>
  <c r="X12" i="45"/>
  <c r="X11" i="45"/>
  <c r="X10" i="45"/>
  <c r="X9" i="45"/>
  <c r="X8" i="45"/>
  <c r="X7" i="45"/>
  <c r="X6" i="45"/>
  <c r="X5" i="45"/>
  <c r="X16" i="45" s="1"/>
  <c r="V26" i="44"/>
  <c r="U26" i="44"/>
  <c r="T26" i="44"/>
  <c r="S26" i="44"/>
  <c r="R26" i="44"/>
  <c r="Q26" i="44"/>
  <c r="P26" i="44"/>
  <c r="O26" i="44"/>
  <c r="N26" i="44"/>
  <c r="M26" i="44"/>
  <c r="L26" i="44"/>
  <c r="K26" i="44"/>
  <c r="J26" i="44"/>
  <c r="I26" i="44"/>
  <c r="H26" i="44"/>
  <c r="G26" i="44"/>
  <c r="F26" i="44"/>
  <c r="E26" i="44"/>
  <c r="D26" i="44"/>
  <c r="C26" i="44"/>
  <c r="B26" i="44"/>
  <c r="J25" i="43"/>
  <c r="I25" i="43"/>
  <c r="H25" i="43"/>
  <c r="G25" i="43"/>
  <c r="F25" i="43"/>
  <c r="E25" i="43"/>
  <c r="D25" i="43"/>
  <c r="C25" i="43"/>
  <c r="B25" i="43"/>
  <c r="C26" i="42"/>
  <c r="B26" i="42"/>
  <c r="D25" i="42"/>
  <c r="D24" i="42"/>
  <c r="D23" i="42"/>
  <c r="D22" i="42"/>
  <c r="D21" i="42"/>
  <c r="D20" i="42"/>
  <c r="D19" i="42"/>
  <c r="D18" i="42"/>
  <c r="D17" i="42"/>
  <c r="D16" i="42"/>
  <c r="D15" i="42"/>
  <c r="D14" i="42"/>
  <c r="D13" i="42"/>
  <c r="D12" i="42"/>
  <c r="D11" i="42"/>
  <c r="D10" i="42"/>
  <c r="D9" i="42"/>
  <c r="D8" i="42"/>
  <c r="D7" i="42"/>
  <c r="D6" i="42"/>
  <c r="D26" i="41"/>
  <c r="C26" i="41"/>
  <c r="B26" i="41"/>
  <c r="J22" i="40"/>
  <c r="I22" i="40"/>
  <c r="H22" i="40"/>
  <c r="G22" i="40"/>
  <c r="F22" i="40"/>
  <c r="E22" i="40"/>
  <c r="D22" i="40"/>
  <c r="C22" i="40"/>
  <c r="B22" i="40"/>
  <c r="K21" i="40"/>
  <c r="K20" i="40"/>
  <c r="K19" i="40"/>
  <c r="K18" i="40"/>
  <c r="K17" i="40"/>
  <c r="K16" i="40"/>
  <c r="K15" i="40"/>
  <c r="K14" i="40"/>
  <c r="K13" i="40"/>
  <c r="K12" i="40"/>
  <c r="K11" i="40"/>
  <c r="K10" i="40"/>
  <c r="K9" i="40"/>
  <c r="K8" i="40"/>
  <c r="K7" i="40"/>
  <c r="K6" i="40"/>
  <c r="I13" i="39"/>
  <c r="H13" i="39"/>
  <c r="G13" i="39"/>
  <c r="F13" i="39"/>
  <c r="E13" i="39"/>
  <c r="D13" i="39"/>
  <c r="C13" i="39"/>
  <c r="B13" i="39"/>
  <c r="J12" i="39"/>
  <c r="J11" i="39"/>
  <c r="J10" i="39"/>
  <c r="J9" i="39"/>
  <c r="J8" i="39"/>
  <c r="J7" i="39"/>
  <c r="J6" i="39"/>
  <c r="I33" i="38"/>
  <c r="H33" i="38"/>
  <c r="G33" i="38"/>
  <c r="F33" i="38"/>
  <c r="E33" i="38"/>
  <c r="D33" i="38"/>
  <c r="C33" i="38"/>
  <c r="B33" i="38"/>
  <c r="J32" i="38"/>
  <c r="J31" i="38"/>
  <c r="J30" i="38"/>
  <c r="J29" i="38"/>
  <c r="J28" i="38"/>
  <c r="J27" i="38"/>
  <c r="J26" i="38"/>
  <c r="J25" i="38"/>
  <c r="I24" i="38"/>
  <c r="H24" i="38"/>
  <c r="G24" i="38"/>
  <c r="F24" i="38"/>
  <c r="E24" i="38"/>
  <c r="D24" i="38"/>
  <c r="C24" i="38"/>
  <c r="B24" i="38"/>
  <c r="J23" i="38"/>
  <c r="J22" i="38"/>
  <c r="J21" i="38"/>
  <c r="J20" i="38"/>
  <c r="J19" i="38"/>
  <c r="J18" i="38"/>
  <c r="J17" i="38"/>
  <c r="J16" i="38"/>
  <c r="I15" i="38"/>
  <c r="H15" i="38"/>
  <c r="G15" i="38"/>
  <c r="F15" i="38"/>
  <c r="E15" i="38"/>
  <c r="E34" i="38" s="1"/>
  <c r="D15" i="38"/>
  <c r="C15" i="38"/>
  <c r="B15" i="38"/>
  <c r="J14" i="38"/>
  <c r="J13" i="38"/>
  <c r="I12" i="38"/>
  <c r="H12" i="38"/>
  <c r="G12" i="38"/>
  <c r="F12" i="38"/>
  <c r="E12" i="38"/>
  <c r="D12" i="38"/>
  <c r="C12" i="38"/>
  <c r="B12" i="38"/>
  <c r="J11" i="38"/>
  <c r="J10" i="38"/>
  <c r="I9" i="38"/>
  <c r="H9" i="38"/>
  <c r="G9" i="38"/>
  <c r="F9" i="38"/>
  <c r="F34" i="38" s="1"/>
  <c r="E9" i="38"/>
  <c r="D9" i="38"/>
  <c r="C9" i="38"/>
  <c r="B9" i="38"/>
  <c r="B34" i="38" s="1"/>
  <c r="J8" i="38"/>
  <c r="J7" i="38"/>
  <c r="J6" i="38"/>
  <c r="H33" i="37"/>
  <c r="G33" i="37"/>
  <c r="F33" i="37"/>
  <c r="E33" i="37"/>
  <c r="D33" i="37"/>
  <c r="C33" i="37"/>
  <c r="B33" i="37"/>
  <c r="I33" i="37" s="1"/>
  <c r="I32" i="37"/>
  <c r="I31" i="37"/>
  <c r="I30" i="37"/>
  <c r="I29" i="37"/>
  <c r="I28" i="37"/>
  <c r="I27" i="37"/>
  <c r="I26" i="37"/>
  <c r="I25" i="37"/>
  <c r="H24" i="37"/>
  <c r="G24" i="37"/>
  <c r="F24" i="37"/>
  <c r="I24" i="37" s="1"/>
  <c r="E24" i="37"/>
  <c r="D24" i="37"/>
  <c r="C24" i="37"/>
  <c r="B24" i="37"/>
  <c r="I23" i="37"/>
  <c r="I22" i="37"/>
  <c r="I21" i="37"/>
  <c r="I20" i="37"/>
  <c r="I19" i="37"/>
  <c r="I18" i="37"/>
  <c r="I17" i="37"/>
  <c r="I16" i="37"/>
  <c r="H15" i="37"/>
  <c r="G15" i="37"/>
  <c r="F15" i="37"/>
  <c r="E15" i="37"/>
  <c r="D15" i="37"/>
  <c r="C15" i="37"/>
  <c r="B15" i="37"/>
  <c r="I15" i="37" s="1"/>
  <c r="I14" i="37"/>
  <c r="I13" i="37"/>
  <c r="H12" i="37"/>
  <c r="G12" i="37"/>
  <c r="F12" i="37"/>
  <c r="E12" i="37"/>
  <c r="D12" i="37"/>
  <c r="C12" i="37"/>
  <c r="B12" i="37"/>
  <c r="I11" i="37"/>
  <c r="I10" i="37"/>
  <c r="H9" i="37"/>
  <c r="G9" i="37"/>
  <c r="G34" i="37" s="1"/>
  <c r="F9" i="37"/>
  <c r="E9" i="37"/>
  <c r="D9" i="37"/>
  <c r="C9" i="37"/>
  <c r="B9" i="37"/>
  <c r="I8" i="37"/>
  <c r="I7" i="37"/>
  <c r="I6" i="37"/>
  <c r="O35" i="36"/>
  <c r="N35" i="36"/>
  <c r="M35" i="36"/>
  <c r="L35" i="36"/>
  <c r="K35" i="36"/>
  <c r="J35" i="36"/>
  <c r="I35" i="36"/>
  <c r="H35" i="36"/>
  <c r="G35" i="36"/>
  <c r="F35" i="36"/>
  <c r="E35" i="36"/>
  <c r="D35" i="36"/>
  <c r="C35" i="36"/>
  <c r="B35" i="36"/>
  <c r="Q34" i="36"/>
  <c r="P34" i="36"/>
  <c r="Q33" i="36"/>
  <c r="P33" i="36"/>
  <c r="Q32" i="36"/>
  <c r="P32" i="36"/>
  <c r="Q31" i="36"/>
  <c r="P31" i="36"/>
  <c r="Q30" i="36"/>
  <c r="P30" i="36"/>
  <c r="Q29" i="36"/>
  <c r="P29" i="36"/>
  <c r="Q28" i="36"/>
  <c r="P28" i="36"/>
  <c r="Q27" i="36"/>
  <c r="P27" i="36"/>
  <c r="O26" i="36"/>
  <c r="N26" i="36"/>
  <c r="M26" i="36"/>
  <c r="L26" i="36"/>
  <c r="K26" i="36"/>
  <c r="J26" i="36"/>
  <c r="I26" i="36"/>
  <c r="H26" i="36"/>
  <c r="G26" i="36"/>
  <c r="F26" i="36"/>
  <c r="E26" i="36"/>
  <c r="D26" i="36"/>
  <c r="C26" i="36"/>
  <c r="Q26" i="36" s="1"/>
  <c r="B26" i="36"/>
  <c r="Q25" i="36"/>
  <c r="P25" i="36"/>
  <c r="Q24" i="36"/>
  <c r="P24" i="36"/>
  <c r="Q23" i="36"/>
  <c r="P23" i="36"/>
  <c r="Q22" i="36"/>
  <c r="P22" i="36"/>
  <c r="Q21" i="36"/>
  <c r="P21" i="36"/>
  <c r="Q20" i="36"/>
  <c r="P20" i="36"/>
  <c r="Q19" i="36"/>
  <c r="P19" i="36"/>
  <c r="Q18" i="36"/>
  <c r="P18" i="36"/>
  <c r="O17" i="36"/>
  <c r="N17" i="36"/>
  <c r="M17" i="36"/>
  <c r="L17" i="36"/>
  <c r="K17" i="36"/>
  <c r="J17" i="36"/>
  <c r="I17" i="36"/>
  <c r="H17" i="36"/>
  <c r="G17" i="36"/>
  <c r="F17" i="36"/>
  <c r="E17" i="36"/>
  <c r="D17" i="36"/>
  <c r="C17" i="36"/>
  <c r="Q17" i="36" s="1"/>
  <c r="B17" i="36"/>
  <c r="P17" i="36" s="1"/>
  <c r="Q16" i="36"/>
  <c r="P16" i="36"/>
  <c r="Q15" i="36"/>
  <c r="P15" i="36"/>
  <c r="O14" i="36"/>
  <c r="N14" i="36"/>
  <c r="M14" i="36"/>
  <c r="L14" i="36"/>
  <c r="K14" i="36"/>
  <c r="J14" i="36"/>
  <c r="I14" i="36"/>
  <c r="H14" i="36"/>
  <c r="G14" i="36"/>
  <c r="F14" i="36"/>
  <c r="E14" i="36"/>
  <c r="D14" i="36"/>
  <c r="C14" i="36"/>
  <c r="B14" i="36"/>
  <c r="Q13" i="36"/>
  <c r="P13" i="36"/>
  <c r="Q12" i="36"/>
  <c r="P12" i="36"/>
  <c r="O11" i="36"/>
  <c r="O36" i="36" s="1"/>
  <c r="N11" i="36"/>
  <c r="M11" i="36"/>
  <c r="M36" i="36" s="1"/>
  <c r="L11" i="36"/>
  <c r="L36" i="36" s="1"/>
  <c r="K11" i="36"/>
  <c r="J11" i="36"/>
  <c r="J36" i="36" s="1"/>
  <c r="I11" i="36"/>
  <c r="H11" i="36"/>
  <c r="H36" i="36" s="1"/>
  <c r="G11" i="36"/>
  <c r="G36" i="36" s="1"/>
  <c r="F11" i="36"/>
  <c r="F36" i="36" s="1"/>
  <c r="E11" i="36"/>
  <c r="D11" i="36"/>
  <c r="C11" i="36"/>
  <c r="B11" i="36"/>
  <c r="Q10" i="36"/>
  <c r="P10" i="36"/>
  <c r="Q9" i="36"/>
  <c r="P9" i="36"/>
  <c r="Q8" i="36"/>
  <c r="P8" i="36"/>
  <c r="K27" i="35"/>
  <c r="J27" i="35"/>
  <c r="I27" i="35"/>
  <c r="H27" i="35"/>
  <c r="G27" i="35"/>
  <c r="F27" i="35"/>
  <c r="E27" i="35"/>
  <c r="D27" i="35"/>
  <c r="C27" i="35"/>
  <c r="B27" i="35"/>
  <c r="F25" i="34"/>
  <c r="E25" i="34"/>
  <c r="D25" i="34"/>
  <c r="C25" i="34"/>
  <c r="B25" i="34"/>
  <c r="M33" i="33"/>
  <c r="L33" i="33"/>
  <c r="K33" i="33"/>
  <c r="J33" i="33"/>
  <c r="I33" i="33"/>
  <c r="H33" i="33"/>
  <c r="G33" i="33"/>
  <c r="F33" i="33"/>
  <c r="E33" i="33"/>
  <c r="D33" i="33"/>
  <c r="C33" i="33"/>
  <c r="B33" i="33"/>
  <c r="M24" i="33"/>
  <c r="L24" i="33"/>
  <c r="K24" i="33"/>
  <c r="J24" i="33"/>
  <c r="I24" i="33"/>
  <c r="H24" i="33"/>
  <c r="G24" i="33"/>
  <c r="F24" i="33"/>
  <c r="E24" i="33"/>
  <c r="D24" i="33"/>
  <c r="C24" i="33"/>
  <c r="B24" i="33"/>
  <c r="I15" i="33"/>
  <c r="H15" i="33"/>
  <c r="G15" i="33"/>
  <c r="F15" i="33"/>
  <c r="E15" i="33"/>
  <c r="D15" i="33"/>
  <c r="C15" i="33"/>
  <c r="B15" i="33"/>
  <c r="M12" i="33"/>
  <c r="M34" i="33" s="1"/>
  <c r="L12" i="33"/>
  <c r="K12" i="33"/>
  <c r="K34" i="33" s="1"/>
  <c r="J12" i="33"/>
  <c r="I12" i="33"/>
  <c r="H12" i="33"/>
  <c r="G12" i="33"/>
  <c r="F12" i="33"/>
  <c r="E12" i="33"/>
  <c r="D12" i="33"/>
  <c r="C12" i="33"/>
  <c r="B12" i="33"/>
  <c r="L9" i="33"/>
  <c r="J9" i="33"/>
  <c r="I9" i="33"/>
  <c r="H9" i="33"/>
  <c r="G9" i="33"/>
  <c r="F9" i="33"/>
  <c r="E9" i="33"/>
  <c r="D9" i="33"/>
  <c r="C9" i="33"/>
  <c r="B9" i="33"/>
  <c r="G28" i="32"/>
  <c r="F28" i="32"/>
  <c r="E28" i="32"/>
  <c r="D28" i="32"/>
  <c r="C28" i="32"/>
  <c r="B28" i="32"/>
  <c r="I27" i="32"/>
  <c r="H27" i="32"/>
  <c r="I26" i="32"/>
  <c r="H26" i="32"/>
  <c r="I25" i="32"/>
  <c r="H25" i="32"/>
  <c r="I24" i="32"/>
  <c r="H24" i="32"/>
  <c r="I23" i="32"/>
  <c r="H23" i="32"/>
  <c r="I22" i="32"/>
  <c r="H22" i="32"/>
  <c r="I21" i="32"/>
  <c r="H21" i="32"/>
  <c r="I20" i="32"/>
  <c r="H20" i="32"/>
  <c r="I19" i="32"/>
  <c r="H19" i="32"/>
  <c r="I18" i="32"/>
  <c r="H18" i="32"/>
  <c r="I17" i="32"/>
  <c r="H17" i="32"/>
  <c r="I16" i="32"/>
  <c r="H16" i="32"/>
  <c r="I15" i="32"/>
  <c r="H15" i="32"/>
  <c r="I14" i="32"/>
  <c r="H14" i="32"/>
  <c r="I13" i="32"/>
  <c r="H13" i="32"/>
  <c r="I12" i="32"/>
  <c r="H12" i="32"/>
  <c r="I11" i="32"/>
  <c r="H11" i="32"/>
  <c r="I10" i="32"/>
  <c r="H10" i="32"/>
  <c r="I9" i="32"/>
  <c r="H9" i="32"/>
  <c r="I8" i="32"/>
  <c r="H8" i="32"/>
  <c r="T10" i="31"/>
  <c r="R10" i="31"/>
  <c r="P10" i="31"/>
  <c r="N10" i="31"/>
  <c r="L10" i="31"/>
  <c r="J10" i="31"/>
  <c r="H10" i="31"/>
  <c r="F10" i="31"/>
  <c r="D10" i="31"/>
  <c r="B10" i="31"/>
  <c r="D10" i="30"/>
  <c r="D9" i="30"/>
  <c r="D8" i="30"/>
  <c r="D7" i="30"/>
  <c r="D6" i="30"/>
  <c r="F15" i="56" l="1"/>
  <c r="H15" i="53"/>
  <c r="D43" i="52"/>
  <c r="K15" i="47"/>
  <c r="K10" i="47"/>
  <c r="H143" i="56"/>
  <c r="Q28" i="51"/>
  <c r="F43" i="51"/>
  <c r="E104" i="56"/>
  <c r="E106" i="53"/>
  <c r="D110" i="56"/>
  <c r="E110" i="53"/>
  <c r="F43" i="49"/>
  <c r="K31" i="52"/>
  <c r="E97" i="55"/>
  <c r="E102" i="55"/>
  <c r="E103" i="55" s="1"/>
  <c r="K22" i="73"/>
  <c r="K23" i="73"/>
  <c r="P43" i="49"/>
  <c r="Q38" i="50"/>
  <c r="I22" i="56"/>
  <c r="D39" i="56"/>
  <c r="M35" i="46"/>
  <c r="K52" i="76"/>
  <c r="K54" i="76" s="1"/>
  <c r="K48" i="76"/>
  <c r="Q18" i="50"/>
  <c r="Q30" i="51"/>
  <c r="L22" i="56"/>
  <c r="N50" i="56"/>
  <c r="L138" i="56"/>
  <c r="C155" i="73"/>
  <c r="N26" i="77"/>
  <c r="E28" i="77"/>
  <c r="Q28" i="49"/>
  <c r="F42" i="52"/>
  <c r="H56" i="56"/>
  <c r="D72" i="56"/>
  <c r="E72" i="53"/>
  <c r="I144" i="56"/>
  <c r="Q38" i="49"/>
  <c r="D51" i="56"/>
  <c r="E51" i="53"/>
  <c r="J89" i="56"/>
  <c r="C111" i="56"/>
  <c r="E111" i="53"/>
  <c r="E111" i="56" s="1"/>
  <c r="C139" i="56"/>
  <c r="H54" i="76"/>
  <c r="F32" i="52"/>
  <c r="L28" i="56"/>
  <c r="J39" i="56"/>
  <c r="G44" i="56"/>
  <c r="H44" i="53"/>
  <c r="H44" i="56" s="1"/>
  <c r="N56" i="56"/>
  <c r="H67" i="56"/>
  <c r="N82" i="53"/>
  <c r="N82" i="56" s="1"/>
  <c r="N133" i="56"/>
  <c r="E139" i="53"/>
  <c r="L144" i="56"/>
  <c r="E44" i="61"/>
  <c r="K72" i="76"/>
  <c r="K71" i="76"/>
  <c r="Q15" i="48"/>
  <c r="Q36" i="48"/>
  <c r="Q40" i="50"/>
  <c r="I44" i="56"/>
  <c r="D118" i="56"/>
  <c r="E52" i="55"/>
  <c r="E54" i="55" s="1"/>
  <c r="K130" i="55"/>
  <c r="K132" i="55" s="1"/>
  <c r="AC100" i="58"/>
  <c r="U44" i="60"/>
  <c r="Q70" i="61"/>
  <c r="L13" i="47"/>
  <c r="L14" i="47"/>
  <c r="L16" i="47" s="1"/>
  <c r="M22" i="47"/>
  <c r="Q29" i="49"/>
  <c r="Q41" i="50"/>
  <c r="E13" i="53"/>
  <c r="M39" i="56"/>
  <c r="E118" i="56"/>
  <c r="C129" i="56"/>
  <c r="H23" i="54"/>
  <c r="H25" i="54" s="1"/>
  <c r="AC123" i="58"/>
  <c r="AC87" i="60"/>
  <c r="N83" i="76"/>
  <c r="J24" i="38"/>
  <c r="N17" i="47"/>
  <c r="N23" i="47" s="1"/>
  <c r="D25" i="47"/>
  <c r="H31" i="47"/>
  <c r="Q10" i="49"/>
  <c r="Q20" i="49"/>
  <c r="G13" i="56"/>
  <c r="H13" i="53"/>
  <c r="M72" i="56"/>
  <c r="N77" i="54"/>
  <c r="C34" i="37"/>
  <c r="Q14" i="36"/>
  <c r="Q10" i="50"/>
  <c r="J23" i="56"/>
  <c r="E85" i="56"/>
  <c r="C158" i="54"/>
  <c r="N81" i="54"/>
  <c r="K102" i="54"/>
  <c r="Y114" i="54" s="1"/>
  <c r="G83" i="55"/>
  <c r="AC96" i="58"/>
  <c r="AC105" i="58"/>
  <c r="AC128" i="58"/>
  <c r="F25" i="47"/>
  <c r="N18" i="47"/>
  <c r="N24" i="47" s="1"/>
  <c r="Q26" i="48"/>
  <c r="Q11" i="50"/>
  <c r="Q12" i="51"/>
  <c r="E19" i="53"/>
  <c r="N79" i="56"/>
  <c r="H140" i="54"/>
  <c r="N53" i="55"/>
  <c r="N54" i="55" s="1"/>
  <c r="E82" i="55"/>
  <c r="E44" i="58"/>
  <c r="AC119" i="58"/>
  <c r="AC44" i="61"/>
  <c r="H48" i="76"/>
  <c r="N74" i="75"/>
  <c r="H23" i="47"/>
  <c r="M31" i="47"/>
  <c r="Q42" i="50"/>
  <c r="E73" i="56"/>
  <c r="C80" i="56"/>
  <c r="E80" i="53"/>
  <c r="E135" i="53"/>
  <c r="I44" i="58"/>
  <c r="N80" i="74"/>
  <c r="F34" i="37"/>
  <c r="I34" i="38"/>
  <c r="D26" i="42"/>
  <c r="Q21" i="49"/>
  <c r="H41" i="56"/>
  <c r="L57" i="56"/>
  <c r="I68" i="56"/>
  <c r="F135" i="56"/>
  <c r="N23" i="54"/>
  <c r="H44" i="54"/>
  <c r="E82" i="54"/>
  <c r="E83" i="54" s="1"/>
  <c r="E89" i="54"/>
  <c r="K140" i="54"/>
  <c r="Y143" i="54" s="1"/>
  <c r="Y146" i="54" s="1"/>
  <c r="G83" i="57"/>
  <c r="M44" i="58"/>
  <c r="AC101" i="58"/>
  <c r="AC110" i="58"/>
  <c r="AC114" i="58"/>
  <c r="E130" i="58"/>
  <c r="I87" i="60"/>
  <c r="AC126" i="60"/>
  <c r="I44" i="61"/>
  <c r="K57" i="75"/>
  <c r="H68" i="75"/>
  <c r="E47" i="56"/>
  <c r="Q44" i="58"/>
  <c r="I130" i="58"/>
  <c r="Y44" i="60"/>
  <c r="AA130" i="60"/>
  <c r="G173" i="75"/>
  <c r="K166" i="76"/>
  <c r="J12" i="38"/>
  <c r="K25" i="47"/>
  <c r="Q32" i="48"/>
  <c r="Q12" i="49"/>
  <c r="Q41" i="49"/>
  <c r="Q35" i="51"/>
  <c r="D14" i="56"/>
  <c r="E24" i="53"/>
  <c r="C97" i="56"/>
  <c r="M101" i="56"/>
  <c r="I135" i="56"/>
  <c r="K174" i="75"/>
  <c r="E34" i="33"/>
  <c r="F34" i="33"/>
  <c r="C34" i="38"/>
  <c r="Q22" i="49"/>
  <c r="Q12" i="50"/>
  <c r="E14" i="53"/>
  <c r="J19" i="56"/>
  <c r="E86" i="53"/>
  <c r="E86" i="56" s="1"/>
  <c r="G140" i="56"/>
  <c r="H110" i="54"/>
  <c r="H112" i="54" s="1"/>
  <c r="Z142" i="54"/>
  <c r="Z145" i="54" s="1"/>
  <c r="E129" i="55"/>
  <c r="I81" i="57"/>
  <c r="K75" i="57"/>
  <c r="K77" i="57" s="1"/>
  <c r="K13" i="75"/>
  <c r="K172" i="76"/>
  <c r="G34" i="38"/>
  <c r="D102" i="56"/>
  <c r="N108" i="56"/>
  <c r="J81" i="57"/>
  <c r="J77" i="57"/>
  <c r="E42" i="75"/>
  <c r="E43" i="75"/>
  <c r="E45" i="75" s="1"/>
  <c r="G160" i="76"/>
  <c r="D16" i="76"/>
  <c r="K34" i="52"/>
  <c r="M129" i="56"/>
  <c r="D74" i="54"/>
  <c r="E72" i="54"/>
  <c r="E74" i="54" s="1"/>
  <c r="AB130" i="59"/>
  <c r="G32" i="46"/>
  <c r="Q13" i="49"/>
  <c r="L52" i="56"/>
  <c r="I86" i="56"/>
  <c r="G97" i="56"/>
  <c r="H125" i="56"/>
  <c r="G130" i="56"/>
  <c r="H14" i="54"/>
  <c r="H14" i="56" s="1"/>
  <c r="F16" i="54"/>
  <c r="M112" i="55"/>
  <c r="K73" i="57"/>
  <c r="E131" i="74"/>
  <c r="E132" i="74" s="1"/>
  <c r="C43" i="52"/>
  <c r="E48" i="53"/>
  <c r="E48" i="56" s="1"/>
  <c r="C81" i="56"/>
  <c r="I97" i="56"/>
  <c r="E109" i="53"/>
  <c r="C115" i="56"/>
  <c r="K125" i="56"/>
  <c r="K112" i="54"/>
  <c r="D54" i="73"/>
  <c r="K16" i="47"/>
  <c r="Q25" i="50"/>
  <c r="F48" i="56"/>
  <c r="H75" i="56"/>
  <c r="D81" i="56"/>
  <c r="L86" i="56"/>
  <c r="J97" i="56"/>
  <c r="H102" i="53"/>
  <c r="J130" i="56"/>
  <c r="F45" i="55"/>
  <c r="I132" i="73"/>
  <c r="H34" i="37"/>
  <c r="Q14" i="50"/>
  <c r="E26" i="56"/>
  <c r="L42" i="56"/>
  <c r="D53" i="56"/>
  <c r="H70" i="56"/>
  <c r="E81" i="53"/>
  <c r="E81" i="56" s="1"/>
  <c r="M86" i="56"/>
  <c r="I102" i="56"/>
  <c r="E115" i="53"/>
  <c r="E115" i="56" s="1"/>
  <c r="N136" i="56"/>
  <c r="N43" i="55"/>
  <c r="N45" i="55" s="1"/>
  <c r="H74" i="55"/>
  <c r="K135" i="55"/>
  <c r="H71" i="73"/>
  <c r="K10" i="74"/>
  <c r="H16" i="74"/>
  <c r="C16" i="47"/>
  <c r="C60" i="56"/>
  <c r="N75" i="56"/>
  <c r="E87" i="56"/>
  <c r="E89" i="53"/>
  <c r="M97" i="56"/>
  <c r="J102" i="56"/>
  <c r="N22" i="54"/>
  <c r="Z84" i="54"/>
  <c r="Z87" i="54" s="1"/>
  <c r="N72" i="54"/>
  <c r="K172" i="55"/>
  <c r="I45" i="55"/>
  <c r="D74" i="55"/>
  <c r="E80" i="55"/>
  <c r="E80" i="56" s="1"/>
  <c r="E16" i="73"/>
  <c r="G176" i="73"/>
  <c r="I54" i="73"/>
  <c r="N60" i="73"/>
  <c r="K16" i="74"/>
  <c r="L106" i="74"/>
  <c r="N104" i="74"/>
  <c r="N106" i="74" s="1"/>
  <c r="L34" i="33"/>
  <c r="H87" i="56"/>
  <c r="F74" i="55"/>
  <c r="H111" i="55"/>
  <c r="D22" i="56"/>
  <c r="E35" i="46"/>
  <c r="Q16" i="49"/>
  <c r="F39" i="52"/>
  <c r="N27" i="56"/>
  <c r="G35" i="46"/>
  <c r="K43" i="49"/>
  <c r="Q7" i="49"/>
  <c r="F22" i="56"/>
  <c r="N38" i="56"/>
  <c r="I131" i="56"/>
  <c r="I132" i="53"/>
  <c r="H22" i="53"/>
  <c r="G22" i="56"/>
  <c r="D82" i="56"/>
  <c r="E82" i="53"/>
  <c r="E127" i="56"/>
  <c r="E129" i="53"/>
  <c r="K157" i="53"/>
  <c r="E53" i="54"/>
  <c r="E53" i="56" s="1"/>
  <c r="E39" i="73"/>
  <c r="E43" i="73"/>
  <c r="E45" i="73" s="1"/>
  <c r="K43" i="50"/>
  <c r="L43" i="52"/>
  <c r="P36" i="52"/>
  <c r="K39" i="52"/>
  <c r="Q39" i="52" s="1"/>
  <c r="M43" i="56"/>
  <c r="G155" i="73"/>
  <c r="I28" i="32"/>
  <c r="Q37" i="49"/>
  <c r="J22" i="56"/>
  <c r="E39" i="53"/>
  <c r="G144" i="56"/>
  <c r="N15" i="54"/>
  <c r="K162" i="55"/>
  <c r="E19" i="55"/>
  <c r="C160" i="73"/>
  <c r="N39" i="73"/>
  <c r="N43" i="73"/>
  <c r="N45" i="73" s="1"/>
  <c r="Q18" i="49"/>
  <c r="I28" i="56"/>
  <c r="G39" i="56"/>
  <c r="L103" i="54"/>
  <c r="N101" i="54"/>
  <c r="G23" i="56"/>
  <c r="H23" i="53"/>
  <c r="H23" i="56" s="1"/>
  <c r="E57" i="53"/>
  <c r="C68" i="56"/>
  <c r="H95" i="56"/>
  <c r="C101" i="56"/>
  <c r="E101" i="53"/>
  <c r="E101" i="56" s="1"/>
  <c r="L106" i="56"/>
  <c r="H42" i="55"/>
  <c r="D34" i="33"/>
  <c r="G34" i="33"/>
  <c r="K22" i="40"/>
  <c r="H34" i="33"/>
  <c r="I12" i="37"/>
  <c r="Q23" i="49"/>
  <c r="Q25" i="51"/>
  <c r="G86" i="56"/>
  <c r="E102" i="53"/>
  <c r="E102" i="56" s="1"/>
  <c r="L112" i="55"/>
  <c r="AC97" i="58"/>
  <c r="Y130" i="58"/>
  <c r="J34" i="33"/>
  <c r="H14" i="47"/>
  <c r="H16" i="47" s="1"/>
  <c r="H10" i="47"/>
  <c r="E25" i="47"/>
  <c r="C34" i="33"/>
  <c r="B36" i="36"/>
  <c r="E28" i="47"/>
  <c r="F10" i="56"/>
  <c r="I48" i="56"/>
  <c r="E53" i="53"/>
  <c r="F115" i="56"/>
  <c r="Q35" i="36"/>
  <c r="K32" i="46"/>
  <c r="Q32" i="46"/>
  <c r="E14" i="47"/>
  <c r="Q34" i="49"/>
  <c r="D60" i="56"/>
  <c r="G81" i="56"/>
  <c r="E98" i="56"/>
  <c r="E100" i="53"/>
  <c r="E100" i="56" s="1"/>
  <c r="J109" i="56"/>
  <c r="E126" i="53"/>
  <c r="AA84" i="54"/>
  <c r="AA87" i="54" s="1"/>
  <c r="M74" i="54"/>
  <c r="AA86" i="54" s="1"/>
  <c r="AA89" i="54" s="1"/>
  <c r="AA90" i="54" s="1"/>
  <c r="K144" i="54"/>
  <c r="J45" i="55"/>
  <c r="N57" i="55"/>
  <c r="D36" i="36"/>
  <c r="L23" i="47"/>
  <c r="L25" i="47" s="1"/>
  <c r="L22" i="47"/>
  <c r="K28" i="47"/>
  <c r="E44" i="48"/>
  <c r="E60" i="53"/>
  <c r="E60" i="56" s="1"/>
  <c r="C71" i="56"/>
  <c r="H76" i="56"/>
  <c r="H81" i="53"/>
  <c r="I115" i="56"/>
  <c r="K137" i="56"/>
  <c r="N14" i="54"/>
  <c r="H86" i="55"/>
  <c r="E101" i="55"/>
  <c r="H60" i="73"/>
  <c r="Y44" i="58"/>
  <c r="Q130" i="58"/>
  <c r="AC116" i="59"/>
  <c r="AC120" i="59"/>
  <c r="Z130" i="59"/>
  <c r="K28" i="73"/>
  <c r="K112" i="73"/>
  <c r="E36" i="36"/>
  <c r="J15" i="38"/>
  <c r="J33" i="38"/>
  <c r="M32" i="46"/>
  <c r="E15" i="47"/>
  <c r="N9" i="47"/>
  <c r="N15" i="47" s="1"/>
  <c r="D16" i="47"/>
  <c r="Q12" i="48"/>
  <c r="Q21" i="50"/>
  <c r="P34" i="52"/>
  <c r="Q34" i="52" s="1"/>
  <c r="K17" i="56"/>
  <c r="G28" i="56"/>
  <c r="D44" i="56"/>
  <c r="K50" i="56"/>
  <c r="K55" i="56"/>
  <c r="E66" i="56"/>
  <c r="L71" i="56"/>
  <c r="C82" i="56"/>
  <c r="K88" i="56"/>
  <c r="E99" i="56"/>
  <c r="H104" i="56"/>
  <c r="C110" i="56"/>
  <c r="G126" i="56"/>
  <c r="D131" i="56"/>
  <c r="H137" i="56"/>
  <c r="E115" i="54"/>
  <c r="K174" i="55"/>
  <c r="E31" i="55"/>
  <c r="E42" i="55"/>
  <c r="N140" i="55"/>
  <c r="K44" i="57"/>
  <c r="E77" i="57"/>
  <c r="H86" i="57"/>
  <c r="AC44" i="58"/>
  <c r="AC129" i="58"/>
  <c r="U130" i="58"/>
  <c r="N106" i="73"/>
  <c r="C112" i="73"/>
  <c r="H117" i="74"/>
  <c r="H129" i="76"/>
  <c r="E13" i="77"/>
  <c r="N27" i="77"/>
  <c r="K42" i="52"/>
  <c r="Q42" i="52" s="1"/>
  <c r="I39" i="56"/>
  <c r="F44" i="56"/>
  <c r="C51" i="56"/>
  <c r="E56" i="56"/>
  <c r="K66" i="56"/>
  <c r="J77" i="56"/>
  <c r="C89" i="56"/>
  <c r="K99" i="56"/>
  <c r="AA26" i="54"/>
  <c r="AA29" i="54" s="1"/>
  <c r="C54" i="54"/>
  <c r="D132" i="54"/>
  <c r="E24" i="55"/>
  <c r="F25" i="55"/>
  <c r="AC111" i="58"/>
  <c r="C160" i="76"/>
  <c r="U130" i="60"/>
  <c r="E72" i="73"/>
  <c r="N102" i="73"/>
  <c r="N132" i="74"/>
  <c r="H28" i="32"/>
  <c r="I36" i="36"/>
  <c r="P35" i="36"/>
  <c r="M15" i="47"/>
  <c r="Q23" i="48"/>
  <c r="F13" i="56"/>
  <c r="K18" i="56"/>
  <c r="F23" i="56"/>
  <c r="M28" i="56"/>
  <c r="L39" i="56"/>
  <c r="K56" i="56"/>
  <c r="E67" i="56"/>
  <c r="M77" i="56"/>
  <c r="G82" i="56"/>
  <c r="H116" i="56"/>
  <c r="M126" i="56"/>
  <c r="D138" i="56"/>
  <c r="K143" i="56"/>
  <c r="H52" i="54"/>
  <c r="G74" i="54"/>
  <c r="H106" i="54"/>
  <c r="H130" i="54"/>
  <c r="K147" i="54"/>
  <c r="K175" i="55"/>
  <c r="N31" i="57"/>
  <c r="K42" i="57"/>
  <c r="AC102" i="58"/>
  <c r="AC106" i="58"/>
  <c r="AC125" i="58"/>
  <c r="M87" i="60"/>
  <c r="K118" i="73"/>
  <c r="E74" i="74"/>
  <c r="N111" i="75"/>
  <c r="C173" i="76"/>
  <c r="N141" i="76"/>
  <c r="K111" i="55"/>
  <c r="E71" i="57"/>
  <c r="E78" i="74"/>
  <c r="E80" i="74" s="1"/>
  <c r="C80" i="74"/>
  <c r="E123" i="74"/>
  <c r="K43" i="76"/>
  <c r="K45" i="76" s="1"/>
  <c r="K36" i="36"/>
  <c r="P26" i="36"/>
  <c r="M23" i="47"/>
  <c r="M25" i="47" s="1"/>
  <c r="I44" i="48"/>
  <c r="Q18" i="48"/>
  <c r="Q14" i="49"/>
  <c r="Q23" i="50"/>
  <c r="F35" i="52"/>
  <c r="P37" i="52"/>
  <c r="C19" i="56"/>
  <c r="H29" i="56"/>
  <c r="E40" i="56"/>
  <c r="E42" i="53"/>
  <c r="F100" i="56"/>
  <c r="N105" i="56"/>
  <c r="I110" i="56"/>
  <c r="H127" i="56"/>
  <c r="J131" i="56"/>
  <c r="F138" i="56"/>
  <c r="N80" i="54"/>
  <c r="N106" i="54"/>
  <c r="I132" i="54"/>
  <c r="K126" i="55"/>
  <c r="N23" i="57"/>
  <c r="N25" i="57" s="1"/>
  <c r="H48" i="57"/>
  <c r="H13" i="73"/>
  <c r="N68" i="74"/>
  <c r="H105" i="74"/>
  <c r="N117" i="74"/>
  <c r="H147" i="76"/>
  <c r="K48" i="57"/>
  <c r="C54" i="57"/>
  <c r="E52" i="57"/>
  <c r="E54" i="57" s="1"/>
  <c r="H118" i="73"/>
  <c r="H78" i="74"/>
  <c r="F80" i="74"/>
  <c r="G106" i="74"/>
  <c r="E100" i="75"/>
  <c r="K115" i="75"/>
  <c r="C176" i="55"/>
  <c r="E77" i="55"/>
  <c r="E81" i="55"/>
  <c r="H130" i="55"/>
  <c r="N48" i="57"/>
  <c r="J72" i="57"/>
  <c r="J74" i="57" s="1"/>
  <c r="E14" i="67"/>
  <c r="H80" i="73"/>
  <c r="E16" i="77"/>
  <c r="N14" i="77"/>
  <c r="N36" i="36"/>
  <c r="J13" i="39"/>
  <c r="O35" i="46"/>
  <c r="Q42" i="49"/>
  <c r="Q14" i="51"/>
  <c r="P11" i="52"/>
  <c r="F17" i="52"/>
  <c r="P19" i="52"/>
  <c r="F25" i="52"/>
  <c r="P27" i="52"/>
  <c r="P32" i="52"/>
  <c r="K35" i="52"/>
  <c r="K40" i="52"/>
  <c r="E8" i="56"/>
  <c r="N40" i="56"/>
  <c r="E46" i="56"/>
  <c r="L51" i="56"/>
  <c r="F57" i="56"/>
  <c r="D68" i="56"/>
  <c r="L72" i="56"/>
  <c r="E79" i="56"/>
  <c r="E84" i="56"/>
  <c r="L89" i="56"/>
  <c r="K117" i="56"/>
  <c r="E128" i="56"/>
  <c r="J138" i="56"/>
  <c r="I112" i="54"/>
  <c r="AA142" i="54"/>
  <c r="AA145" i="54" s="1"/>
  <c r="K138" i="54"/>
  <c r="N140" i="54"/>
  <c r="N141" i="54" s="1"/>
  <c r="C164" i="55"/>
  <c r="J54" i="55"/>
  <c r="H60" i="55"/>
  <c r="H52" i="57"/>
  <c r="H54" i="57" s="1"/>
  <c r="K69" i="57"/>
  <c r="K80" i="73"/>
  <c r="N139" i="73"/>
  <c r="K68" i="74"/>
  <c r="H74" i="74"/>
  <c r="K139" i="76"/>
  <c r="K141" i="76" s="1"/>
  <c r="C16" i="57"/>
  <c r="D16" i="57"/>
  <c r="K106" i="73"/>
  <c r="K78" i="74"/>
  <c r="K80" i="74" s="1"/>
  <c r="E14" i="57"/>
  <c r="E16" i="57" s="1"/>
  <c r="N74" i="73"/>
  <c r="E97" i="73"/>
  <c r="E101" i="73"/>
  <c r="E103" i="73" s="1"/>
  <c r="H140" i="75"/>
  <c r="H135" i="75"/>
  <c r="K162" i="76"/>
  <c r="H19" i="76"/>
  <c r="K174" i="76"/>
  <c r="L54" i="57"/>
  <c r="N52" i="57"/>
  <c r="H80" i="75"/>
  <c r="K23" i="76"/>
  <c r="K25" i="76" s="1"/>
  <c r="K19" i="76"/>
  <c r="D103" i="76"/>
  <c r="D34" i="38"/>
  <c r="H13" i="47"/>
  <c r="Q35" i="48"/>
  <c r="P40" i="52"/>
  <c r="H9" i="56"/>
  <c r="C42" i="56"/>
  <c r="F52" i="56"/>
  <c r="M57" i="56"/>
  <c r="M106" i="56"/>
  <c r="F139" i="56"/>
  <c r="H10" i="57"/>
  <c r="Q58" i="61"/>
  <c r="F103" i="76"/>
  <c r="C161" i="76" s="1"/>
  <c r="I34" i="33"/>
  <c r="P14" i="36"/>
  <c r="I9" i="37"/>
  <c r="E19" i="47"/>
  <c r="Q16" i="51"/>
  <c r="D42" i="56"/>
  <c r="K85" i="56"/>
  <c r="E96" i="56"/>
  <c r="J111" i="56"/>
  <c r="H134" i="56"/>
  <c r="G139" i="56"/>
  <c r="H139" i="53"/>
  <c r="H139" i="56" s="1"/>
  <c r="E147" i="53"/>
  <c r="E147" i="56" s="1"/>
  <c r="H19" i="54"/>
  <c r="N28" i="54"/>
  <c r="H39" i="54"/>
  <c r="E43" i="54"/>
  <c r="E43" i="56" s="1"/>
  <c r="G54" i="54"/>
  <c r="H86" i="54"/>
  <c r="G176" i="54"/>
  <c r="N14" i="55"/>
  <c r="N16" i="55" s="1"/>
  <c r="G16" i="55"/>
  <c r="N82" i="55"/>
  <c r="C154" i="56"/>
  <c r="H14" i="57"/>
  <c r="Q79" i="61"/>
  <c r="N97" i="73"/>
  <c r="N101" i="73"/>
  <c r="H138" i="75"/>
  <c r="H139" i="75"/>
  <c r="E115" i="76"/>
  <c r="C74" i="75"/>
  <c r="H115" i="76"/>
  <c r="C48" i="56"/>
  <c r="N60" i="54"/>
  <c r="H43" i="55"/>
  <c r="N22" i="57"/>
  <c r="C14" i="66"/>
  <c r="C167" i="75"/>
  <c r="D74" i="75"/>
  <c r="K100" i="75"/>
  <c r="N109" i="76"/>
  <c r="K126" i="76"/>
  <c r="K130" i="76"/>
  <c r="K132" i="76" s="1"/>
  <c r="P44" i="48"/>
  <c r="I24" i="56"/>
  <c r="G31" i="56"/>
  <c r="H31" i="53"/>
  <c r="H31" i="56" s="1"/>
  <c r="F42" i="56"/>
  <c r="H52" i="56"/>
  <c r="H58" i="56"/>
  <c r="N85" i="56"/>
  <c r="H96" i="56"/>
  <c r="H107" i="56"/>
  <c r="L111" i="56"/>
  <c r="I118" i="56"/>
  <c r="F129" i="56"/>
  <c r="K134" i="56"/>
  <c r="I139" i="56"/>
  <c r="H145" i="56"/>
  <c r="K19" i="54"/>
  <c r="K172" i="54"/>
  <c r="D45" i="54"/>
  <c r="K60" i="54"/>
  <c r="Z85" i="54"/>
  <c r="Z88" i="54" s="1"/>
  <c r="N73" i="54"/>
  <c r="E97" i="54"/>
  <c r="E97" i="56" s="1"/>
  <c r="E118" i="54"/>
  <c r="K171" i="55"/>
  <c r="N144" i="55"/>
  <c r="K22" i="57"/>
  <c r="D45" i="75"/>
  <c r="D34" i="37"/>
  <c r="C35" i="46"/>
  <c r="M13" i="47"/>
  <c r="Q26" i="49"/>
  <c r="Q36" i="50"/>
  <c r="K43" i="51"/>
  <c r="Q7" i="51"/>
  <c r="C10" i="56"/>
  <c r="E10" i="53"/>
  <c r="J24" i="56"/>
  <c r="I31" i="56"/>
  <c r="G42" i="56"/>
  <c r="E69" i="56"/>
  <c r="I73" i="56"/>
  <c r="K107" i="56"/>
  <c r="K157" i="54"/>
  <c r="N19" i="54"/>
  <c r="H71" i="54"/>
  <c r="AA85" i="54"/>
  <c r="AA88" i="54" s="1"/>
  <c r="N86" i="54"/>
  <c r="H118" i="54"/>
  <c r="E129" i="54"/>
  <c r="H15" i="55"/>
  <c r="K160" i="55" s="1"/>
  <c r="H28" i="55"/>
  <c r="B34" i="33"/>
  <c r="E34" i="37"/>
  <c r="H34" i="38"/>
  <c r="I43" i="52"/>
  <c r="P38" i="52"/>
  <c r="Q38" i="52" s="1"/>
  <c r="D10" i="56"/>
  <c r="J31" i="56"/>
  <c r="I80" i="56"/>
  <c r="D86" i="56"/>
  <c r="N96" i="56"/>
  <c r="J101" i="56"/>
  <c r="E113" i="56"/>
  <c r="L118" i="56"/>
  <c r="I129" i="56"/>
  <c r="C135" i="56"/>
  <c r="L139" i="56"/>
  <c r="G45" i="54"/>
  <c r="K71" i="54"/>
  <c r="E86" i="54"/>
  <c r="E101" i="54"/>
  <c r="H144" i="54"/>
  <c r="L16" i="55"/>
  <c r="D45" i="55"/>
  <c r="U44" i="61"/>
  <c r="Q69" i="61"/>
  <c r="N48" i="73"/>
  <c r="C54" i="73"/>
  <c r="E130" i="73"/>
  <c r="E132" i="73" s="1"/>
  <c r="N130" i="76"/>
  <c r="N132" i="76" s="1"/>
  <c r="H51" i="75"/>
  <c r="E89" i="75"/>
  <c r="E13" i="76"/>
  <c r="K158" i="76" s="1"/>
  <c r="G167" i="76"/>
  <c r="N60" i="76"/>
  <c r="H109" i="76"/>
  <c r="C36" i="36"/>
  <c r="L10" i="47"/>
  <c r="Q11" i="48"/>
  <c r="Q42" i="48"/>
  <c r="Q13" i="50"/>
  <c r="P8" i="52"/>
  <c r="K32" i="52"/>
  <c r="K37" i="52"/>
  <c r="D13" i="56"/>
  <c r="E18" i="56"/>
  <c r="J28" i="56"/>
  <c r="C44" i="56"/>
  <c r="H50" i="56"/>
  <c r="H55" i="56"/>
  <c r="J71" i="56"/>
  <c r="L81" i="56"/>
  <c r="E88" i="56"/>
  <c r="L102" i="56"/>
  <c r="I109" i="56"/>
  <c r="D115" i="56"/>
  <c r="N125" i="56"/>
  <c r="I130" i="56"/>
  <c r="E136" i="56"/>
  <c r="I140" i="56"/>
  <c r="L25" i="54"/>
  <c r="N39" i="54"/>
  <c r="L45" i="54"/>
  <c r="H51" i="54"/>
  <c r="N71" i="54"/>
  <c r="N31" i="55"/>
  <c r="K176" i="55" s="1"/>
  <c r="K42" i="55"/>
  <c r="K101" i="55"/>
  <c r="K103" i="55" s="1"/>
  <c r="C103" i="55"/>
  <c r="H139" i="55"/>
  <c r="I16" i="57"/>
  <c r="K24" i="57"/>
  <c r="K25" i="57" s="1"/>
  <c r="I82" i="57"/>
  <c r="K82" i="57" s="1"/>
  <c r="E86" i="57"/>
  <c r="U44" i="58"/>
  <c r="AC115" i="58"/>
  <c r="M130" i="58"/>
  <c r="Q87" i="60"/>
  <c r="E13" i="73"/>
  <c r="G167" i="73"/>
  <c r="H43" i="73"/>
  <c r="H45" i="73" s="1"/>
  <c r="H101" i="73"/>
  <c r="H103" i="73" s="1"/>
  <c r="E118" i="73"/>
  <c r="D54" i="74"/>
  <c r="L80" i="74"/>
  <c r="H89" i="75"/>
  <c r="N110" i="75"/>
  <c r="N112" i="75" s="1"/>
  <c r="K156" i="76"/>
  <c r="M54" i="76"/>
  <c r="J103" i="76"/>
  <c r="G141" i="76"/>
  <c r="E147" i="76"/>
  <c r="AC99" i="60"/>
  <c r="Q65" i="61"/>
  <c r="Q80" i="61"/>
  <c r="F54" i="73"/>
  <c r="F74" i="75"/>
  <c r="N89" i="75"/>
  <c r="K83" i="76"/>
  <c r="I16" i="47"/>
  <c r="H8" i="56"/>
  <c r="L13" i="56"/>
  <c r="F19" i="56"/>
  <c r="L23" i="56"/>
  <c r="H40" i="56"/>
  <c r="J44" i="56"/>
  <c r="G51" i="56"/>
  <c r="C57" i="56"/>
  <c r="K67" i="56"/>
  <c r="G72" i="56"/>
  <c r="E78" i="56"/>
  <c r="I82" i="56"/>
  <c r="F89" i="56"/>
  <c r="D100" i="56"/>
  <c r="H105" i="56"/>
  <c r="F110" i="56"/>
  <c r="M115" i="56"/>
  <c r="J126" i="56"/>
  <c r="F131" i="56"/>
  <c r="N137" i="56"/>
  <c r="I16" i="54"/>
  <c r="I16" i="56" s="1"/>
  <c r="K165" i="54"/>
  <c r="K118" i="54"/>
  <c r="H129" i="54"/>
  <c r="Z143" i="54"/>
  <c r="Z146" i="54" s="1"/>
  <c r="H14" i="55"/>
  <c r="H48" i="55"/>
  <c r="G54" i="55"/>
  <c r="K60" i="55"/>
  <c r="E109" i="55"/>
  <c r="H115" i="55"/>
  <c r="H15" i="57"/>
  <c r="N28" i="57"/>
  <c r="AC116" i="58"/>
  <c r="AC44" i="60"/>
  <c r="AC96" i="60"/>
  <c r="G14" i="69"/>
  <c r="E26" i="72"/>
  <c r="N15" i="73"/>
  <c r="N16" i="73" s="1"/>
  <c r="K162" i="73"/>
  <c r="K73" i="73"/>
  <c r="E71" i="74"/>
  <c r="G80" i="74"/>
  <c r="K91" i="74"/>
  <c r="K129" i="74"/>
  <c r="N24" i="75"/>
  <c r="J25" i="75"/>
  <c r="E31" i="75"/>
  <c r="H42" i="75"/>
  <c r="C158" i="76"/>
  <c r="N23" i="76"/>
  <c r="N25" i="76" s="1"/>
  <c r="C25" i="76"/>
  <c r="E51" i="76"/>
  <c r="H82" i="76"/>
  <c r="G83" i="76"/>
  <c r="E131" i="76"/>
  <c r="B43" i="52"/>
  <c r="K9" i="52"/>
  <c r="K8" i="56"/>
  <c r="G19" i="56"/>
  <c r="H30" i="56"/>
  <c r="L44" i="56"/>
  <c r="I51" i="56"/>
  <c r="D57" i="56"/>
  <c r="N67" i="56"/>
  <c r="I72" i="56"/>
  <c r="H78" i="56"/>
  <c r="J82" i="56"/>
  <c r="G89" i="56"/>
  <c r="G110" i="56"/>
  <c r="E116" i="56"/>
  <c r="L126" i="56"/>
  <c r="G131" i="56"/>
  <c r="C138" i="56"/>
  <c r="N142" i="56"/>
  <c r="K101" i="54"/>
  <c r="Y113" i="54" s="1"/>
  <c r="Y116" i="54" s="1"/>
  <c r="AA143" i="54"/>
  <c r="AA146" i="54" s="1"/>
  <c r="K14" i="55"/>
  <c r="N60" i="55"/>
  <c r="K71" i="55"/>
  <c r="I141" i="55"/>
  <c r="C45" i="57"/>
  <c r="K70" i="57"/>
  <c r="AC107" i="58"/>
  <c r="U87" i="60"/>
  <c r="AC123" i="60"/>
  <c r="C158" i="73"/>
  <c r="N73" i="73"/>
  <c r="H81" i="73"/>
  <c r="J28" i="74"/>
  <c r="E53" i="74"/>
  <c r="H97" i="74"/>
  <c r="H103" i="74"/>
  <c r="G155" i="74"/>
  <c r="L103" i="75"/>
  <c r="F141" i="75"/>
  <c r="H51" i="76"/>
  <c r="F132" i="76"/>
  <c r="K16" i="77"/>
  <c r="N16" i="77" s="1"/>
  <c r="K15" i="57"/>
  <c r="H28" i="57"/>
  <c r="Z130" i="58"/>
  <c r="U87" i="59"/>
  <c r="AC108" i="59"/>
  <c r="AC112" i="59"/>
  <c r="G158" i="73"/>
  <c r="C168" i="73"/>
  <c r="K131" i="73"/>
  <c r="E65" i="74"/>
  <c r="K97" i="74"/>
  <c r="E129" i="74"/>
  <c r="E83" i="75"/>
  <c r="H24" i="76"/>
  <c r="F25" i="76"/>
  <c r="N82" i="76"/>
  <c r="J83" i="76"/>
  <c r="K22" i="77"/>
  <c r="E45" i="57"/>
  <c r="AC121" i="58"/>
  <c r="G168" i="73"/>
  <c r="K51" i="73"/>
  <c r="N77" i="73"/>
  <c r="K109" i="73"/>
  <c r="N131" i="73"/>
  <c r="N132" i="73" s="1"/>
  <c r="N71" i="74"/>
  <c r="K77" i="74"/>
  <c r="N51" i="76"/>
  <c r="N131" i="76"/>
  <c r="E31" i="77"/>
  <c r="N31" i="77" s="1"/>
  <c r="H73" i="55"/>
  <c r="H73" i="56" s="1"/>
  <c r="C83" i="55"/>
  <c r="N126" i="55"/>
  <c r="K13" i="57"/>
  <c r="F45" i="57"/>
  <c r="AC112" i="58"/>
  <c r="AB130" i="58"/>
  <c r="G173" i="73"/>
  <c r="E140" i="73"/>
  <c r="E13" i="74"/>
  <c r="N26" i="74"/>
  <c r="E101" i="75"/>
  <c r="D112" i="75"/>
  <c r="N24" i="76"/>
  <c r="E57" i="76"/>
  <c r="M83" i="76"/>
  <c r="J132" i="76"/>
  <c r="N21" i="47"/>
  <c r="M28" i="47"/>
  <c r="M44" i="48"/>
  <c r="Q17" i="50"/>
  <c r="Q37" i="50"/>
  <c r="Q27" i="51"/>
  <c r="K38" i="52"/>
  <c r="K9" i="56"/>
  <c r="F16" i="53"/>
  <c r="L19" i="56"/>
  <c r="F24" i="56"/>
  <c r="K41" i="56"/>
  <c r="C52" i="56"/>
  <c r="I57" i="56"/>
  <c r="C73" i="56"/>
  <c r="H79" i="56"/>
  <c r="H84" i="56"/>
  <c r="J100" i="56"/>
  <c r="L110" i="56"/>
  <c r="E117" i="56"/>
  <c r="L131" i="56"/>
  <c r="G138" i="56"/>
  <c r="N143" i="56"/>
  <c r="E15" i="54"/>
  <c r="N31" i="54"/>
  <c r="N42" i="54"/>
  <c r="K57" i="54"/>
  <c r="H68" i="54"/>
  <c r="E135" i="54"/>
  <c r="I16" i="55"/>
  <c r="H22" i="55"/>
  <c r="D83" i="55"/>
  <c r="E131" i="55"/>
  <c r="E131" i="56" s="1"/>
  <c r="M141" i="55"/>
  <c r="N147" i="55"/>
  <c r="C157" i="56"/>
  <c r="C166" i="56"/>
  <c r="N13" i="57"/>
  <c r="G45" i="57"/>
  <c r="AC103" i="58"/>
  <c r="K24" i="73"/>
  <c r="E53" i="73"/>
  <c r="I141" i="73"/>
  <c r="E52" i="75"/>
  <c r="E54" i="75" s="1"/>
  <c r="I103" i="75"/>
  <c r="G141" i="75"/>
  <c r="J25" i="76"/>
  <c r="K31" i="77"/>
  <c r="Q8" i="48"/>
  <c r="Q39" i="48"/>
  <c r="K7" i="52"/>
  <c r="P9" i="52"/>
  <c r="Q9" i="52" s="1"/>
  <c r="K12" i="52"/>
  <c r="F15" i="52"/>
  <c r="Q15" i="52" s="1"/>
  <c r="P17" i="52"/>
  <c r="K20" i="52"/>
  <c r="F23" i="52"/>
  <c r="Q23" i="52" s="1"/>
  <c r="P25" i="52"/>
  <c r="K28" i="52"/>
  <c r="K33" i="52"/>
  <c r="N41" i="56"/>
  <c r="N46" i="56"/>
  <c r="D52" i="56"/>
  <c r="G68" i="56"/>
  <c r="D73" i="56"/>
  <c r="K84" i="56"/>
  <c r="E95" i="56"/>
  <c r="L100" i="56"/>
  <c r="H117" i="56"/>
  <c r="N127" i="56"/>
  <c r="I138" i="56"/>
  <c r="C144" i="56"/>
  <c r="N24" i="54"/>
  <c r="N57" i="54"/>
  <c r="K68" i="54"/>
  <c r="C74" i="54"/>
  <c r="E102" i="54"/>
  <c r="H135" i="54"/>
  <c r="N15" i="55"/>
  <c r="E28" i="55"/>
  <c r="N81" i="55"/>
  <c r="N83" i="55" s="1"/>
  <c r="G132" i="55"/>
  <c r="C141" i="55"/>
  <c r="H43" i="57"/>
  <c r="H45" i="57" s="1"/>
  <c r="E87" i="58"/>
  <c r="AC130" i="58" s="1"/>
  <c r="AA130" i="58"/>
  <c r="I44" i="60"/>
  <c r="AC100" i="60"/>
  <c r="M44" i="61"/>
  <c r="C14" i="68"/>
  <c r="N24" i="73"/>
  <c r="I25" i="73"/>
  <c r="D45" i="73"/>
  <c r="K82" i="73"/>
  <c r="D103" i="73"/>
  <c r="E19" i="74"/>
  <c r="H39" i="74"/>
  <c r="H45" i="74"/>
  <c r="E114" i="74"/>
  <c r="C176" i="75"/>
  <c r="H52" i="75"/>
  <c r="L25" i="76"/>
  <c r="N31" i="76"/>
  <c r="E42" i="76"/>
  <c r="E110" i="76"/>
  <c r="H138" i="76"/>
  <c r="N15" i="77"/>
  <c r="H147" i="55"/>
  <c r="I45" i="57"/>
  <c r="J82" i="57"/>
  <c r="I87" i="58"/>
  <c r="AC98" i="58"/>
  <c r="AC117" i="58"/>
  <c r="AC126" i="58"/>
  <c r="E130" i="60"/>
  <c r="J25" i="73"/>
  <c r="N82" i="73"/>
  <c r="L141" i="73"/>
  <c r="C157" i="74"/>
  <c r="K39" i="74"/>
  <c r="N82" i="75"/>
  <c r="E102" i="75"/>
  <c r="M25" i="76"/>
  <c r="N57" i="76"/>
  <c r="M132" i="76"/>
  <c r="I132" i="55"/>
  <c r="J45" i="57"/>
  <c r="M87" i="58"/>
  <c r="AC108" i="58"/>
  <c r="Q44" i="60"/>
  <c r="I130" i="60"/>
  <c r="E14" i="68"/>
  <c r="H14" i="73"/>
  <c r="J83" i="73"/>
  <c r="G28" i="74"/>
  <c r="G143" i="74"/>
  <c r="N52" i="75"/>
  <c r="D54" i="75"/>
  <c r="H72" i="75"/>
  <c r="C112" i="76"/>
  <c r="Q19" i="48"/>
  <c r="Q18" i="51"/>
  <c r="Q39" i="51"/>
  <c r="P33" i="52"/>
  <c r="Q33" i="52" s="1"/>
  <c r="L14" i="56"/>
  <c r="K20" i="56"/>
  <c r="L24" i="56"/>
  <c r="K47" i="56"/>
  <c r="G52" i="56"/>
  <c r="E58" i="56"/>
  <c r="L68" i="56"/>
  <c r="G73" i="56"/>
  <c r="D80" i="56"/>
  <c r="N95" i="56"/>
  <c r="D101" i="56"/>
  <c r="J106" i="56"/>
  <c r="C118" i="56"/>
  <c r="K128" i="56"/>
  <c r="M138" i="56"/>
  <c r="F144" i="56"/>
  <c r="K15" i="54"/>
  <c r="D54" i="54"/>
  <c r="H72" i="54"/>
  <c r="H74" i="54" s="1"/>
  <c r="H139" i="54"/>
  <c r="C160" i="55"/>
  <c r="N28" i="55"/>
  <c r="C45" i="55"/>
  <c r="N89" i="55"/>
  <c r="K100" i="55"/>
  <c r="K19" i="57"/>
  <c r="C25" i="57"/>
  <c r="L45" i="57"/>
  <c r="N51" i="57"/>
  <c r="C74" i="57"/>
  <c r="J89" i="57"/>
  <c r="Q87" i="58"/>
  <c r="AC99" i="58"/>
  <c r="Y87" i="60"/>
  <c r="M130" i="60"/>
  <c r="AC107" i="60"/>
  <c r="Q82" i="61"/>
  <c r="E23" i="67"/>
  <c r="H72" i="73"/>
  <c r="H115" i="73"/>
  <c r="H147" i="73"/>
  <c r="N19" i="74"/>
  <c r="H10" i="75"/>
  <c r="G16" i="75"/>
  <c r="F54" i="75"/>
  <c r="N14" i="76"/>
  <c r="G169" i="76"/>
  <c r="N42" i="76"/>
  <c r="K77" i="76"/>
  <c r="N110" i="76"/>
  <c r="N112" i="76" s="1"/>
  <c r="D112" i="76"/>
  <c r="H144" i="76"/>
  <c r="H31" i="77"/>
  <c r="D25" i="57"/>
  <c r="N45" i="57"/>
  <c r="K89" i="57"/>
  <c r="U87" i="58"/>
  <c r="AC100" i="59"/>
  <c r="AC104" i="59"/>
  <c r="M25" i="73"/>
  <c r="M83" i="73"/>
  <c r="H88" i="74"/>
  <c r="I16" i="75"/>
  <c r="H53" i="75"/>
  <c r="G54" i="75"/>
  <c r="H147" i="75"/>
  <c r="G159" i="76"/>
  <c r="N72" i="76"/>
  <c r="N74" i="76" s="1"/>
  <c r="D74" i="76"/>
  <c r="E111" i="76"/>
  <c r="F112" i="76"/>
  <c r="L83" i="55"/>
  <c r="H89" i="55"/>
  <c r="E110" i="55"/>
  <c r="E23" i="57"/>
  <c r="E25" i="57" s="1"/>
  <c r="H51" i="57"/>
  <c r="Y87" i="58"/>
  <c r="G23" i="67"/>
  <c r="E15" i="73"/>
  <c r="H130" i="73"/>
  <c r="H132" i="73" s="1"/>
  <c r="H114" i="74"/>
  <c r="J16" i="75"/>
  <c r="I54" i="75"/>
  <c r="K154" i="76"/>
  <c r="E73" i="76"/>
  <c r="F74" i="76"/>
  <c r="H111" i="76"/>
  <c r="G112" i="76"/>
  <c r="Q9" i="48"/>
  <c r="P43" i="50"/>
  <c r="K36" i="52"/>
  <c r="K41" i="52"/>
  <c r="I10" i="56"/>
  <c r="D15" i="56"/>
  <c r="H26" i="56"/>
  <c r="L31" i="56"/>
  <c r="I42" i="56"/>
  <c r="D48" i="56"/>
  <c r="J52" i="56"/>
  <c r="N58" i="56"/>
  <c r="H69" i="56"/>
  <c r="J73" i="56"/>
  <c r="G80" i="56"/>
  <c r="C86" i="56"/>
  <c r="K96" i="56"/>
  <c r="G101" i="56"/>
  <c r="E107" i="56"/>
  <c r="I111" i="56"/>
  <c r="F118" i="56"/>
  <c r="D129" i="56"/>
  <c r="E134" i="56"/>
  <c r="J144" i="56"/>
  <c r="H13" i="54"/>
  <c r="AA27" i="54"/>
  <c r="AA30" i="54" s="1"/>
  <c r="J74" i="54"/>
  <c r="H80" i="54"/>
  <c r="E100" i="54"/>
  <c r="J141" i="54"/>
  <c r="H44" i="55"/>
  <c r="G45" i="55"/>
  <c r="E51" i="55"/>
  <c r="H102" i="55"/>
  <c r="H103" i="55" s="1"/>
  <c r="H110" i="55"/>
  <c r="M132" i="55"/>
  <c r="H23" i="57"/>
  <c r="H25" i="57" s="1"/>
  <c r="G74" i="57"/>
  <c r="AC87" i="58"/>
  <c r="AC104" i="58"/>
  <c r="AC113" i="58"/>
  <c r="AC104" i="60"/>
  <c r="H15" i="73"/>
  <c r="K160" i="73" s="1"/>
  <c r="E73" i="73"/>
  <c r="H89" i="73"/>
  <c r="N25" i="74"/>
  <c r="N27" i="74"/>
  <c r="E62" i="74"/>
  <c r="H94" i="74"/>
  <c r="E100" i="74"/>
  <c r="K114" i="74"/>
  <c r="C155" i="75"/>
  <c r="L16" i="75"/>
  <c r="H28" i="75"/>
  <c r="N73" i="75"/>
  <c r="E86" i="75"/>
  <c r="K15" i="76"/>
  <c r="K16" i="76" s="1"/>
  <c r="G16" i="76"/>
  <c r="G176" i="76"/>
  <c r="G74" i="76"/>
  <c r="E80" i="76"/>
  <c r="I112" i="76"/>
  <c r="E25" i="77"/>
  <c r="N25" i="77" s="1"/>
  <c r="C162" i="56"/>
  <c r="G25" i="57"/>
  <c r="K57" i="57"/>
  <c r="E68" i="57"/>
  <c r="E73" i="57"/>
  <c r="K88" i="57"/>
  <c r="AC95" i="58"/>
  <c r="AC127" i="58"/>
  <c r="F16" i="73"/>
  <c r="N42" i="73"/>
  <c r="H73" i="73"/>
  <c r="K94" i="74"/>
  <c r="H100" i="74"/>
  <c r="G155" i="75"/>
  <c r="M16" i="75"/>
  <c r="L54" i="75"/>
  <c r="I16" i="76"/>
  <c r="C176" i="76"/>
  <c r="K73" i="76"/>
  <c r="K74" i="76" s="1"/>
  <c r="I74" i="76"/>
  <c r="H80" i="76"/>
  <c r="N111" i="76"/>
  <c r="J112" i="76"/>
  <c r="E129" i="76"/>
  <c r="K10" i="77"/>
  <c r="N110" i="55"/>
  <c r="N112" i="55" s="1"/>
  <c r="F112" i="55"/>
  <c r="C171" i="56"/>
  <c r="N57" i="57"/>
  <c r="D83" i="57"/>
  <c r="M44" i="60"/>
  <c r="G16" i="73"/>
  <c r="F74" i="73"/>
  <c r="N94" i="74"/>
  <c r="K100" i="74"/>
  <c r="H22" i="75"/>
  <c r="H45" i="75"/>
  <c r="M54" i="75"/>
  <c r="N77" i="75"/>
  <c r="L112" i="75"/>
  <c r="E54" i="76"/>
  <c r="N73" i="76"/>
  <c r="J74" i="76"/>
  <c r="E86" i="76"/>
  <c r="N118" i="76"/>
  <c r="E19" i="77"/>
  <c r="N19" i="77" s="1"/>
  <c r="Q25" i="48"/>
  <c r="Q41" i="51"/>
  <c r="F34" i="52"/>
  <c r="P41" i="52"/>
  <c r="C22" i="56"/>
  <c r="H37" i="56"/>
  <c r="M42" i="56"/>
  <c r="G48" i="56"/>
  <c r="C53" i="56"/>
  <c r="K59" i="56"/>
  <c r="E70" i="56"/>
  <c r="E75" i="56"/>
  <c r="L80" i="56"/>
  <c r="D97" i="56"/>
  <c r="L103" i="56"/>
  <c r="N107" i="56"/>
  <c r="M111" i="56"/>
  <c r="G129" i="56"/>
  <c r="E145" i="56"/>
  <c r="N82" i="54"/>
  <c r="H115" i="54"/>
  <c r="H126" i="54"/>
  <c r="L45" i="55"/>
  <c r="H57" i="55"/>
  <c r="E72" i="55"/>
  <c r="E74" i="55" s="1"/>
  <c r="G112" i="55"/>
  <c r="H140" i="55"/>
  <c r="J25" i="57"/>
  <c r="H31" i="57"/>
  <c r="I72" i="57"/>
  <c r="I74" i="57" s="1"/>
  <c r="H73" i="57"/>
  <c r="AC109" i="58"/>
  <c r="AC118" i="58"/>
  <c r="AC122" i="58"/>
  <c r="AB130" i="60"/>
  <c r="Q83" i="61"/>
  <c r="I16" i="73"/>
  <c r="G74" i="73"/>
  <c r="N115" i="73"/>
  <c r="N147" i="73"/>
  <c r="N100" i="74"/>
  <c r="E80" i="75"/>
  <c r="G155" i="76"/>
  <c r="N80" i="76"/>
  <c r="H86" i="76"/>
  <c r="L112" i="76"/>
  <c r="AA56" i="54"/>
  <c r="AA59" i="54" s="1"/>
  <c r="N44" i="54"/>
  <c r="AB56" i="54" s="1"/>
  <c r="AB59" i="54" s="1"/>
  <c r="K22" i="47"/>
  <c r="F12" i="52"/>
  <c r="P12" i="52"/>
  <c r="F20" i="52"/>
  <c r="P20" i="52"/>
  <c r="Q20" i="52" s="1"/>
  <c r="F28" i="52"/>
  <c r="P28" i="52"/>
  <c r="Q28" i="52" s="1"/>
  <c r="M14" i="56"/>
  <c r="N14" i="53"/>
  <c r="N14" i="56" s="1"/>
  <c r="M22" i="56"/>
  <c r="G167" i="56" s="1"/>
  <c r="N22" i="53"/>
  <c r="M60" i="56"/>
  <c r="K104" i="56"/>
  <c r="K106" i="53"/>
  <c r="E106" i="56"/>
  <c r="K116" i="56"/>
  <c r="K118" i="53"/>
  <c r="K118" i="56" s="1"/>
  <c r="M139" i="56"/>
  <c r="N139" i="53"/>
  <c r="N139" i="56" s="1"/>
  <c r="K31" i="54"/>
  <c r="G112" i="54"/>
  <c r="H111" i="54"/>
  <c r="P11" i="36"/>
  <c r="N44" i="48"/>
  <c r="Q11" i="36"/>
  <c r="Q36" i="36" s="1"/>
  <c r="B34" i="37"/>
  <c r="M14" i="47"/>
  <c r="E22" i="47"/>
  <c r="Q37" i="48"/>
  <c r="Q8" i="50"/>
  <c r="K10" i="52"/>
  <c r="Q10" i="52" s="1"/>
  <c r="F14" i="52"/>
  <c r="P14" i="52"/>
  <c r="K18" i="52"/>
  <c r="F22" i="52"/>
  <c r="P22" i="52"/>
  <c r="K26" i="52"/>
  <c r="F30" i="52"/>
  <c r="P30" i="52"/>
  <c r="M15" i="56"/>
  <c r="N15" i="53"/>
  <c r="N15" i="56" s="1"/>
  <c r="M23" i="56"/>
  <c r="N23" i="53"/>
  <c r="K46" i="56"/>
  <c r="K48" i="53"/>
  <c r="K58" i="56"/>
  <c r="K60" i="53"/>
  <c r="M81" i="56"/>
  <c r="N81" i="53"/>
  <c r="K127" i="56"/>
  <c r="K129" i="53"/>
  <c r="K129" i="56" s="1"/>
  <c r="C155" i="53"/>
  <c r="C169" i="53"/>
  <c r="G155" i="54"/>
  <c r="H43" i="54"/>
  <c r="F45" i="54"/>
  <c r="AB142" i="54"/>
  <c r="AB145" i="54" s="1"/>
  <c r="N132" i="54"/>
  <c r="AB144" i="54" s="1"/>
  <c r="K15" i="55"/>
  <c r="K16" i="55" s="1"/>
  <c r="K10" i="55"/>
  <c r="K75" i="56"/>
  <c r="K77" i="53"/>
  <c r="K87" i="56"/>
  <c r="K89" i="53"/>
  <c r="K89" i="56" s="1"/>
  <c r="M110" i="56"/>
  <c r="N110" i="53"/>
  <c r="N22" i="47"/>
  <c r="Q34" i="50"/>
  <c r="Q10" i="51"/>
  <c r="Q26" i="51"/>
  <c r="Q34" i="51"/>
  <c r="Q42" i="51"/>
  <c r="F31" i="52"/>
  <c r="N43" i="52"/>
  <c r="E15" i="56"/>
  <c r="E23" i="56"/>
  <c r="M24" i="56"/>
  <c r="N24" i="53"/>
  <c r="M52" i="56"/>
  <c r="N52" i="53"/>
  <c r="K98" i="56"/>
  <c r="K100" i="53"/>
  <c r="M131" i="56"/>
  <c r="N131" i="53"/>
  <c r="M141" i="56"/>
  <c r="G160" i="54"/>
  <c r="E9" i="56"/>
  <c r="K154" i="53"/>
  <c r="M31" i="56"/>
  <c r="N31" i="53"/>
  <c r="M112" i="54"/>
  <c r="AA113" i="54"/>
  <c r="AA116" i="54" s="1"/>
  <c r="N110" i="54"/>
  <c r="O44" i="48"/>
  <c r="Q32" i="50"/>
  <c r="F43" i="50"/>
  <c r="Q8" i="51"/>
  <c r="Q24" i="51"/>
  <c r="M43" i="52"/>
  <c r="F16" i="52"/>
  <c r="P16" i="52"/>
  <c r="Q16" i="52" s="1"/>
  <c r="F24" i="52"/>
  <c r="P24" i="52"/>
  <c r="Q24" i="52" s="1"/>
  <c r="Q35" i="52"/>
  <c r="I13" i="56"/>
  <c r="K13" i="53"/>
  <c r="K13" i="56" s="1"/>
  <c r="I19" i="56"/>
  <c r="K19" i="53"/>
  <c r="K69" i="56"/>
  <c r="K71" i="53"/>
  <c r="K71" i="56" s="1"/>
  <c r="M102" i="56"/>
  <c r="N102" i="53"/>
  <c r="M112" i="53"/>
  <c r="C155" i="54"/>
  <c r="J16" i="54"/>
  <c r="K14" i="54"/>
  <c r="AB25" i="54"/>
  <c r="P43" i="51"/>
  <c r="H43" i="52"/>
  <c r="J9" i="38"/>
  <c r="N8" i="47"/>
  <c r="N11" i="47"/>
  <c r="N13" i="47" s="1"/>
  <c r="H24" i="47"/>
  <c r="H25" i="47" s="1"/>
  <c r="N26" i="47"/>
  <c r="N28" i="47" s="1"/>
  <c r="N29" i="47"/>
  <c r="N31" i="47" s="1"/>
  <c r="Q21" i="48"/>
  <c r="Q30" i="50"/>
  <c r="Q22" i="51"/>
  <c r="Q32" i="51"/>
  <c r="Q40" i="51"/>
  <c r="E43" i="52"/>
  <c r="F13" i="52"/>
  <c r="P13" i="52"/>
  <c r="K17" i="52"/>
  <c r="F21" i="52"/>
  <c r="P21" i="52"/>
  <c r="Q21" i="52" s="1"/>
  <c r="K25" i="52"/>
  <c r="F29" i="52"/>
  <c r="P29" i="52"/>
  <c r="Q29" i="52" s="1"/>
  <c r="M10" i="56"/>
  <c r="N10" i="53"/>
  <c r="M16" i="53"/>
  <c r="K40" i="56"/>
  <c r="K42" i="53"/>
  <c r="K42" i="56" s="1"/>
  <c r="E42" i="56"/>
  <c r="M73" i="56"/>
  <c r="N73" i="53"/>
  <c r="N73" i="56" s="1"/>
  <c r="M83" i="53"/>
  <c r="I103" i="53"/>
  <c r="I103" i="56" s="1"/>
  <c r="K108" i="56"/>
  <c r="H81" i="54"/>
  <c r="H83" i="54" s="1"/>
  <c r="F83" i="54"/>
  <c r="Y117" i="54"/>
  <c r="Q13" i="48"/>
  <c r="Q40" i="48"/>
  <c r="Q28" i="50"/>
  <c r="Q20" i="51"/>
  <c r="F7" i="52"/>
  <c r="O43" i="52"/>
  <c r="K8" i="52"/>
  <c r="K14" i="52"/>
  <c r="F18" i="52"/>
  <c r="P18" i="52"/>
  <c r="Q18" i="52" s="1"/>
  <c r="K22" i="52"/>
  <c r="F26" i="52"/>
  <c r="P26" i="52"/>
  <c r="K30" i="52"/>
  <c r="E11" i="56"/>
  <c r="K156" i="53"/>
  <c r="K21" i="56"/>
  <c r="M25" i="53"/>
  <c r="M44" i="56"/>
  <c r="N44" i="53"/>
  <c r="M54" i="53"/>
  <c r="I74" i="53"/>
  <c r="K79" i="56"/>
  <c r="K144" i="53"/>
  <c r="AB84" i="54"/>
  <c r="AB87" i="54" s="1"/>
  <c r="N74" i="54"/>
  <c r="G10" i="56"/>
  <c r="H10" i="53"/>
  <c r="Q33" i="48"/>
  <c r="G43" i="52"/>
  <c r="K11" i="52"/>
  <c r="Q11" i="52" s="1"/>
  <c r="K19" i="52"/>
  <c r="Q19" i="52" s="1"/>
  <c r="K27" i="52"/>
  <c r="Q27" i="52" s="1"/>
  <c r="M13" i="56"/>
  <c r="N13" i="53"/>
  <c r="N13" i="56" s="1"/>
  <c r="I15" i="56"/>
  <c r="K15" i="53"/>
  <c r="M19" i="56"/>
  <c r="N19" i="53"/>
  <c r="N19" i="56" s="1"/>
  <c r="I23" i="56"/>
  <c r="K23" i="53"/>
  <c r="E44" i="56"/>
  <c r="I45" i="53"/>
  <c r="I45" i="56" s="1"/>
  <c r="M89" i="56"/>
  <c r="K133" i="56"/>
  <c r="K135" i="53"/>
  <c r="K135" i="56" s="1"/>
  <c r="K145" i="56"/>
  <c r="K147" i="53"/>
  <c r="K147" i="56" s="1"/>
  <c r="K172" i="53"/>
  <c r="Y59" i="54"/>
  <c r="J14" i="56"/>
  <c r="J16" i="53"/>
  <c r="N17" i="56"/>
  <c r="F25" i="53"/>
  <c r="N42" i="53"/>
  <c r="N42" i="56" s="1"/>
  <c r="J45" i="53"/>
  <c r="N48" i="53"/>
  <c r="F54" i="53"/>
  <c r="F54" i="56" s="1"/>
  <c r="J57" i="56"/>
  <c r="N60" i="53"/>
  <c r="N60" i="56" s="1"/>
  <c r="J68" i="56"/>
  <c r="N69" i="56"/>
  <c r="N71" i="53"/>
  <c r="N71" i="56" s="1"/>
  <c r="J72" i="56"/>
  <c r="F73" i="56"/>
  <c r="J74" i="53"/>
  <c r="F77" i="56"/>
  <c r="N77" i="53"/>
  <c r="F81" i="56"/>
  <c r="F83" i="53"/>
  <c r="F83" i="56" s="1"/>
  <c r="N87" i="56"/>
  <c r="N89" i="53"/>
  <c r="N89" i="56" s="1"/>
  <c r="N100" i="53"/>
  <c r="N100" i="56" s="1"/>
  <c r="F102" i="56"/>
  <c r="J103" i="53"/>
  <c r="N104" i="56"/>
  <c r="F106" i="56"/>
  <c r="N106" i="53"/>
  <c r="F112" i="53"/>
  <c r="J115" i="56"/>
  <c r="N116" i="56"/>
  <c r="N118" i="53"/>
  <c r="N118" i="56" s="1"/>
  <c r="N129" i="53"/>
  <c r="J132" i="53"/>
  <c r="N135" i="53"/>
  <c r="F141" i="53"/>
  <c r="F141" i="56" s="1"/>
  <c r="N145" i="56"/>
  <c r="F147" i="56"/>
  <c r="N147" i="53"/>
  <c r="N147" i="56" s="1"/>
  <c r="G155" i="53"/>
  <c r="C158" i="53"/>
  <c r="K156" i="54"/>
  <c r="Y27" i="54"/>
  <c r="Y30" i="54" s="1"/>
  <c r="K163" i="54"/>
  <c r="C168" i="54"/>
  <c r="K174" i="54"/>
  <c r="M103" i="54"/>
  <c r="E110" i="54"/>
  <c r="E112" i="54" s="1"/>
  <c r="N19" i="55"/>
  <c r="N48" i="55"/>
  <c r="N77" i="55"/>
  <c r="N106" i="55"/>
  <c r="F14" i="56"/>
  <c r="L101" i="56"/>
  <c r="K10" i="53"/>
  <c r="K10" i="56" s="1"/>
  <c r="K14" i="53"/>
  <c r="G15" i="56"/>
  <c r="C16" i="53"/>
  <c r="E20" i="56"/>
  <c r="K165" i="53"/>
  <c r="K22" i="53"/>
  <c r="K24" i="53"/>
  <c r="G25" i="53"/>
  <c r="C28" i="56"/>
  <c r="C173" i="53"/>
  <c r="K28" i="53"/>
  <c r="K28" i="56" s="1"/>
  <c r="E30" i="56"/>
  <c r="K175" i="53"/>
  <c r="K39" i="53"/>
  <c r="K43" i="53"/>
  <c r="C45" i="53"/>
  <c r="K51" i="53"/>
  <c r="K53" i="53"/>
  <c r="G54" i="53"/>
  <c r="K57" i="53"/>
  <c r="G60" i="56"/>
  <c r="K68" i="53"/>
  <c r="G71" i="56"/>
  <c r="C72" i="56"/>
  <c r="K72" i="53"/>
  <c r="C74" i="53"/>
  <c r="C74" i="56" s="1"/>
  <c r="E76" i="56"/>
  <c r="K80" i="53"/>
  <c r="K82" i="53"/>
  <c r="G83" i="53"/>
  <c r="K86" i="53"/>
  <c r="K97" i="53"/>
  <c r="K101" i="53"/>
  <c r="C103" i="53"/>
  <c r="K109" i="53"/>
  <c r="K111" i="53"/>
  <c r="G112" i="53"/>
  <c r="K115" i="53"/>
  <c r="K115" i="56" s="1"/>
  <c r="G118" i="56"/>
  <c r="K126" i="53"/>
  <c r="K126" i="56" s="1"/>
  <c r="K130" i="53"/>
  <c r="K130" i="56" s="1"/>
  <c r="C132" i="53"/>
  <c r="C132" i="56" s="1"/>
  <c r="K138" i="53"/>
  <c r="K138" i="56" s="1"/>
  <c r="C140" i="56"/>
  <c r="K140" i="53"/>
  <c r="G141" i="53"/>
  <c r="G147" i="56"/>
  <c r="G158" i="53"/>
  <c r="K154" i="54"/>
  <c r="G158" i="54"/>
  <c r="C159" i="54"/>
  <c r="K166" i="54"/>
  <c r="D25" i="54"/>
  <c r="E39" i="54"/>
  <c r="K43" i="54"/>
  <c r="E51" i="54"/>
  <c r="AA55" i="54"/>
  <c r="AA58" i="54" s="1"/>
  <c r="E77" i="54"/>
  <c r="E77" i="56" s="1"/>
  <c r="I83" i="54"/>
  <c r="K81" i="54"/>
  <c r="K83" i="54" s="1"/>
  <c r="E103" i="54"/>
  <c r="N129" i="54"/>
  <c r="H132" i="54"/>
  <c r="N135" i="54"/>
  <c r="K23" i="55"/>
  <c r="K19" i="55"/>
  <c r="K28" i="55"/>
  <c r="C173" i="55"/>
  <c r="E45" i="55"/>
  <c r="K52" i="55"/>
  <c r="K168" i="55" s="1"/>
  <c r="K48" i="55"/>
  <c r="K57" i="55"/>
  <c r="K81" i="55"/>
  <c r="K77" i="55"/>
  <c r="K86" i="55"/>
  <c r="K106" i="55"/>
  <c r="K110" i="55"/>
  <c r="C112" i="55"/>
  <c r="E130" i="55"/>
  <c r="E132" i="55" s="1"/>
  <c r="E126" i="55"/>
  <c r="E126" i="56" s="1"/>
  <c r="G14" i="56"/>
  <c r="D16" i="53"/>
  <c r="L16" i="53"/>
  <c r="D24" i="56"/>
  <c r="G169" i="53"/>
  <c r="D28" i="56"/>
  <c r="G173" i="53"/>
  <c r="H42" i="53"/>
  <c r="H42" i="56" s="1"/>
  <c r="D45" i="53"/>
  <c r="L45" i="53"/>
  <c r="L45" i="56" s="1"/>
  <c r="H48" i="53"/>
  <c r="H48" i="56" s="1"/>
  <c r="L53" i="56"/>
  <c r="H60" i="53"/>
  <c r="H60" i="56" s="1"/>
  <c r="H71" i="53"/>
  <c r="D74" i="53"/>
  <c r="L74" i="53"/>
  <c r="H77" i="53"/>
  <c r="H77" i="56" s="1"/>
  <c r="H89" i="53"/>
  <c r="H89" i="56" s="1"/>
  <c r="H100" i="53"/>
  <c r="D103" i="53"/>
  <c r="D103" i="56" s="1"/>
  <c r="H106" i="53"/>
  <c r="H106" i="56" s="1"/>
  <c r="H118" i="53"/>
  <c r="H128" i="56"/>
  <c r="H129" i="53"/>
  <c r="D132" i="53"/>
  <c r="L132" i="53"/>
  <c r="L132" i="56" s="1"/>
  <c r="H135" i="53"/>
  <c r="L140" i="56"/>
  <c r="H147" i="53"/>
  <c r="H147" i="56" s="1"/>
  <c r="C159" i="53"/>
  <c r="G159" i="54"/>
  <c r="M16" i="54"/>
  <c r="AA28" i="54" s="1"/>
  <c r="AA31" i="54" s="1"/>
  <c r="AA32" i="54" s="1"/>
  <c r="Y25" i="54"/>
  <c r="F25" i="54"/>
  <c r="K171" i="54"/>
  <c r="C176" i="54"/>
  <c r="L54" i="54"/>
  <c r="Z57" i="54" s="1"/>
  <c r="Z60" i="54" s="1"/>
  <c r="Z61" i="54" s="1"/>
  <c r="I74" i="54"/>
  <c r="Z114" i="54"/>
  <c r="Z117" i="54" s="1"/>
  <c r="G158" i="55"/>
  <c r="M16" i="55"/>
  <c r="M45" i="55"/>
  <c r="M74" i="55"/>
  <c r="N86" i="55"/>
  <c r="M103" i="55"/>
  <c r="M82" i="56"/>
  <c r="M45" i="53"/>
  <c r="I54" i="53"/>
  <c r="E57" i="56"/>
  <c r="M74" i="53"/>
  <c r="K76" i="56"/>
  <c r="I83" i="53"/>
  <c r="M103" i="53"/>
  <c r="I112" i="53"/>
  <c r="I112" i="56" s="1"/>
  <c r="M132" i="53"/>
  <c r="E138" i="56"/>
  <c r="I141" i="53"/>
  <c r="K142" i="56"/>
  <c r="E144" i="56"/>
  <c r="K153" i="53"/>
  <c r="G159" i="53"/>
  <c r="N16" i="54"/>
  <c r="K39" i="54"/>
  <c r="K51" i="54"/>
  <c r="K77" i="54"/>
  <c r="C141" i="54"/>
  <c r="E140" i="54"/>
  <c r="E141" i="54" s="1"/>
  <c r="K22" i="55"/>
  <c r="C169" i="55"/>
  <c r="E25" i="55"/>
  <c r="K45" i="55"/>
  <c r="K51" i="55"/>
  <c r="K74" i="55"/>
  <c r="K80" i="55"/>
  <c r="K109" i="55"/>
  <c r="H129" i="55"/>
  <c r="K156" i="55"/>
  <c r="C168" i="55"/>
  <c r="N12" i="56"/>
  <c r="J13" i="56"/>
  <c r="G158" i="56" s="1"/>
  <c r="N18" i="56"/>
  <c r="J25" i="53"/>
  <c r="N26" i="56"/>
  <c r="F28" i="56"/>
  <c r="N28" i="53"/>
  <c r="N28" i="56" s="1"/>
  <c r="F39" i="56"/>
  <c r="N39" i="53"/>
  <c r="F43" i="56"/>
  <c r="N43" i="53"/>
  <c r="F45" i="53"/>
  <c r="F45" i="56" s="1"/>
  <c r="N47" i="56"/>
  <c r="F51" i="56"/>
  <c r="N51" i="53"/>
  <c r="N53" i="53"/>
  <c r="N53" i="56" s="1"/>
  <c r="J54" i="53"/>
  <c r="N55" i="56"/>
  <c r="N57" i="53"/>
  <c r="N57" i="56" s="1"/>
  <c r="N68" i="53"/>
  <c r="N70" i="56"/>
  <c r="N72" i="53"/>
  <c r="N72" i="56" s="1"/>
  <c r="F74" i="53"/>
  <c r="N78" i="56"/>
  <c r="F80" i="56"/>
  <c r="N80" i="53"/>
  <c r="J83" i="53"/>
  <c r="F86" i="56"/>
  <c r="N86" i="53"/>
  <c r="N86" i="56" s="1"/>
  <c r="F97" i="56"/>
  <c r="N97" i="53"/>
  <c r="N99" i="56"/>
  <c r="F101" i="56"/>
  <c r="N101" i="53"/>
  <c r="N101" i="56" s="1"/>
  <c r="F103" i="53"/>
  <c r="F109" i="56"/>
  <c r="N109" i="53"/>
  <c r="N111" i="53"/>
  <c r="N111" i="56" s="1"/>
  <c r="J112" i="53"/>
  <c r="N113" i="56"/>
  <c r="N115" i="53"/>
  <c r="N115" i="56" s="1"/>
  <c r="J118" i="56"/>
  <c r="N124" i="56"/>
  <c r="F126" i="56"/>
  <c r="N126" i="53"/>
  <c r="N128" i="56"/>
  <c r="J129" i="56"/>
  <c r="N130" i="53"/>
  <c r="N130" i="56" s="1"/>
  <c r="F132" i="53"/>
  <c r="F132" i="56" s="1"/>
  <c r="N134" i="56"/>
  <c r="J135" i="56"/>
  <c r="G164" i="56" s="1"/>
  <c r="N138" i="53"/>
  <c r="N138" i="56" s="1"/>
  <c r="J139" i="56"/>
  <c r="N140" i="53"/>
  <c r="N140" i="56" s="1"/>
  <c r="J141" i="53"/>
  <c r="N144" i="53"/>
  <c r="N146" i="56"/>
  <c r="C167" i="53"/>
  <c r="K171" i="53"/>
  <c r="E19" i="54"/>
  <c r="C164" i="54"/>
  <c r="C169" i="54"/>
  <c r="E24" i="54"/>
  <c r="C173" i="54"/>
  <c r="E31" i="54"/>
  <c r="M45" i="54"/>
  <c r="AA57" i="54" s="1"/>
  <c r="AA60" i="54" s="1"/>
  <c r="AA61" i="54" s="1"/>
  <c r="E52" i="54"/>
  <c r="N52" i="54"/>
  <c r="N54" i="54" s="1"/>
  <c r="H53" i="54"/>
  <c r="E71" i="54"/>
  <c r="E71" i="56" s="1"/>
  <c r="K72" i="54"/>
  <c r="F74" i="54"/>
  <c r="C83" i="54"/>
  <c r="N102" i="54"/>
  <c r="AB114" i="54" s="1"/>
  <c r="AB117" i="54" s="1"/>
  <c r="Y112" i="54"/>
  <c r="K132" i="54"/>
  <c r="M132" i="54"/>
  <c r="AA144" i="54" s="1"/>
  <c r="I141" i="54"/>
  <c r="K139" i="54"/>
  <c r="K141" i="54" s="1"/>
  <c r="AA147" i="54"/>
  <c r="AA148" i="54" s="1"/>
  <c r="G168" i="54"/>
  <c r="N22" i="55"/>
  <c r="G169" i="55"/>
  <c r="N51" i="55"/>
  <c r="N74" i="55"/>
  <c r="N80" i="55"/>
  <c r="N103" i="55"/>
  <c r="N109" i="55"/>
  <c r="D132" i="55"/>
  <c r="H144" i="55"/>
  <c r="C15" i="56"/>
  <c r="C160" i="53"/>
  <c r="G16" i="53"/>
  <c r="E17" i="56"/>
  <c r="K162" i="53"/>
  <c r="C164" i="53"/>
  <c r="E21" i="56"/>
  <c r="K166" i="53"/>
  <c r="C23" i="56"/>
  <c r="C168" i="53"/>
  <c r="C25" i="53"/>
  <c r="E27" i="56"/>
  <c r="E29" i="56"/>
  <c r="K174" i="53"/>
  <c r="C31" i="56"/>
  <c r="C176" i="53"/>
  <c r="K31" i="53"/>
  <c r="K31" i="56" s="1"/>
  <c r="K44" i="53"/>
  <c r="K44" i="56" s="1"/>
  <c r="G45" i="53"/>
  <c r="K52" i="53"/>
  <c r="K52" i="56" s="1"/>
  <c r="C54" i="53"/>
  <c r="C54" i="56" s="1"/>
  <c r="K73" i="53"/>
  <c r="K73" i="56" s="1"/>
  <c r="G74" i="53"/>
  <c r="K81" i="53"/>
  <c r="C83" i="53"/>
  <c r="K102" i="53"/>
  <c r="K102" i="56" s="1"/>
  <c r="G103" i="53"/>
  <c r="K110" i="53"/>
  <c r="G111" i="56"/>
  <c r="C112" i="53"/>
  <c r="K131" i="53"/>
  <c r="K131" i="56" s="1"/>
  <c r="G132" i="53"/>
  <c r="E137" i="56"/>
  <c r="K139" i="53"/>
  <c r="C141" i="53"/>
  <c r="G160" i="53"/>
  <c r="K163" i="53"/>
  <c r="G167" i="53"/>
  <c r="K153" i="54"/>
  <c r="G16" i="54"/>
  <c r="G164" i="54"/>
  <c r="C167" i="54"/>
  <c r="I25" i="54"/>
  <c r="I25" i="56" s="1"/>
  <c r="K23" i="54"/>
  <c r="K25" i="54" s="1"/>
  <c r="G169" i="54"/>
  <c r="G173" i="54"/>
  <c r="K175" i="54"/>
  <c r="E45" i="54"/>
  <c r="H54" i="54"/>
  <c r="Y85" i="54"/>
  <c r="Y88" i="54" s="1"/>
  <c r="AB83" i="54"/>
  <c r="K103" i="54"/>
  <c r="Y115" i="54" s="1"/>
  <c r="F103" i="54"/>
  <c r="K154" i="55"/>
  <c r="K24" i="55"/>
  <c r="K166" i="55"/>
  <c r="K53" i="55"/>
  <c r="K82" i="55"/>
  <c r="D23" i="56"/>
  <c r="G168" i="53"/>
  <c r="H24" i="53"/>
  <c r="H24" i="56" s="1"/>
  <c r="D25" i="53"/>
  <c r="L25" i="53"/>
  <c r="L25" i="56" s="1"/>
  <c r="H28" i="53"/>
  <c r="D31" i="56"/>
  <c r="G176" i="53"/>
  <c r="H39" i="53"/>
  <c r="H39" i="56" s="1"/>
  <c r="H43" i="53"/>
  <c r="H43" i="56" s="1"/>
  <c r="H51" i="53"/>
  <c r="H51" i="56" s="1"/>
  <c r="H53" i="53"/>
  <c r="D54" i="53"/>
  <c r="L54" i="53"/>
  <c r="H57" i="53"/>
  <c r="H57" i="56" s="1"/>
  <c r="H68" i="53"/>
  <c r="H72" i="53"/>
  <c r="H72" i="56" s="1"/>
  <c r="H80" i="53"/>
  <c r="H80" i="56" s="1"/>
  <c r="H82" i="53"/>
  <c r="D83" i="53"/>
  <c r="L83" i="53"/>
  <c r="L83" i="56" s="1"/>
  <c r="H86" i="53"/>
  <c r="H86" i="56" s="1"/>
  <c r="H97" i="53"/>
  <c r="H101" i="53"/>
  <c r="H101" i="56" s="1"/>
  <c r="H109" i="53"/>
  <c r="H109" i="56" s="1"/>
  <c r="H111" i="53"/>
  <c r="D112" i="53"/>
  <c r="D112" i="56" s="1"/>
  <c r="L112" i="53"/>
  <c r="H115" i="53"/>
  <c r="H126" i="53"/>
  <c r="H130" i="53"/>
  <c r="H130" i="56" s="1"/>
  <c r="H138" i="53"/>
  <c r="H138" i="56" s="1"/>
  <c r="D139" i="56"/>
  <c r="H140" i="53"/>
  <c r="D141" i="53"/>
  <c r="L141" i="53"/>
  <c r="L141" i="56" s="1"/>
  <c r="H144" i="53"/>
  <c r="H144" i="56" s="1"/>
  <c r="G164" i="53"/>
  <c r="H15" i="54"/>
  <c r="E16" i="54"/>
  <c r="G167" i="54"/>
  <c r="E28" i="54"/>
  <c r="Z56" i="54"/>
  <c r="Z59" i="54" s="1"/>
  <c r="Y83" i="54"/>
  <c r="L112" i="54"/>
  <c r="Z115" i="54" s="1"/>
  <c r="Z118" i="54" s="1"/>
  <c r="Z119" i="54" s="1"/>
  <c r="L141" i="54"/>
  <c r="I25" i="55"/>
  <c r="I54" i="55"/>
  <c r="I83" i="55"/>
  <c r="H131" i="55"/>
  <c r="H131" i="56" s="1"/>
  <c r="D16" i="54"/>
  <c r="L16" i="54"/>
  <c r="Z28" i="54" s="1"/>
  <c r="Z31" i="54" s="1"/>
  <c r="Z32" i="54" s="1"/>
  <c r="Z55" i="54"/>
  <c r="Z58" i="54" s="1"/>
  <c r="L74" i="54"/>
  <c r="Z86" i="54" s="1"/>
  <c r="Z89" i="54" s="1"/>
  <c r="Z90" i="54" s="1"/>
  <c r="Z113" i="54"/>
  <c r="Z116" i="54" s="1"/>
  <c r="L132" i="54"/>
  <c r="C160" i="54"/>
  <c r="K162" i="54"/>
  <c r="H10" i="55"/>
  <c r="G160" i="55"/>
  <c r="G164" i="55"/>
  <c r="G168" i="55"/>
  <c r="D25" i="55"/>
  <c r="G176" i="55"/>
  <c r="H39" i="55"/>
  <c r="H51" i="55"/>
  <c r="H53" i="55"/>
  <c r="H54" i="55" s="1"/>
  <c r="H68" i="55"/>
  <c r="H80" i="55"/>
  <c r="H82" i="55"/>
  <c r="H97" i="55"/>
  <c r="N131" i="55"/>
  <c r="N130" i="55"/>
  <c r="K163" i="55"/>
  <c r="G153" i="56"/>
  <c r="C45" i="54"/>
  <c r="C103" i="54"/>
  <c r="Y141" i="54"/>
  <c r="K153" i="55"/>
  <c r="C155" i="55"/>
  <c r="K157" i="55"/>
  <c r="C159" i="55"/>
  <c r="C16" i="55"/>
  <c r="C161" i="55" s="1"/>
  <c r="K165" i="55"/>
  <c r="C167" i="55"/>
  <c r="K39" i="55"/>
  <c r="K68" i="55"/>
  <c r="K97" i="55"/>
  <c r="E111" i="55"/>
  <c r="E139" i="55"/>
  <c r="E135" i="55"/>
  <c r="E135" i="56" s="1"/>
  <c r="G154" i="56"/>
  <c r="C175" i="56"/>
  <c r="G155" i="55"/>
  <c r="H19" i="55"/>
  <c r="H71" i="55"/>
  <c r="H100" i="55"/>
  <c r="J132" i="55"/>
  <c r="C172" i="56"/>
  <c r="E13" i="54"/>
  <c r="E10" i="55"/>
  <c r="E10" i="56" s="1"/>
  <c r="E14" i="55"/>
  <c r="E22" i="55"/>
  <c r="E39" i="55"/>
  <c r="E68" i="55"/>
  <c r="E68" i="56" s="1"/>
  <c r="E138" i="55"/>
  <c r="C165" i="56"/>
  <c r="J132" i="54"/>
  <c r="AB141" i="54"/>
  <c r="N10" i="55"/>
  <c r="N39" i="55"/>
  <c r="N68" i="55"/>
  <c r="N97" i="55"/>
  <c r="N141" i="55"/>
  <c r="G159" i="55"/>
  <c r="C158" i="55"/>
  <c r="E112" i="55"/>
  <c r="E140" i="55"/>
  <c r="E140" i="56" s="1"/>
  <c r="C153" i="56"/>
  <c r="C163" i="56"/>
  <c r="G156" i="56"/>
  <c r="G162" i="56"/>
  <c r="G166" i="56"/>
  <c r="G172" i="56"/>
  <c r="G174" i="56"/>
  <c r="N135" i="55"/>
  <c r="G157" i="56"/>
  <c r="G163" i="56"/>
  <c r="G165" i="56"/>
  <c r="G171" i="56"/>
  <c r="G175" i="56"/>
  <c r="K86" i="57"/>
  <c r="K54" i="57"/>
  <c r="K81" i="57"/>
  <c r="J83" i="57"/>
  <c r="K71" i="57"/>
  <c r="N54" i="57"/>
  <c r="F25" i="57"/>
  <c r="F54" i="57"/>
  <c r="AC94" i="58"/>
  <c r="AC98" i="59"/>
  <c r="AC106" i="59"/>
  <c r="AC114" i="59"/>
  <c r="AC122" i="59"/>
  <c r="K14" i="57"/>
  <c r="K43" i="57"/>
  <c r="K45" i="57" s="1"/>
  <c r="I68" i="57"/>
  <c r="E72" i="57"/>
  <c r="E74" i="57" s="1"/>
  <c r="I86" i="57"/>
  <c r="AC44" i="59"/>
  <c r="Y87" i="59"/>
  <c r="AC97" i="59"/>
  <c r="AC105" i="59"/>
  <c r="AC113" i="59"/>
  <c r="AC121" i="59"/>
  <c r="AC129" i="59"/>
  <c r="AA130" i="59"/>
  <c r="U130" i="59"/>
  <c r="Q130" i="60"/>
  <c r="Q67" i="61"/>
  <c r="D23" i="66"/>
  <c r="K14" i="73"/>
  <c r="K16" i="73" s="1"/>
  <c r="K10" i="73"/>
  <c r="K165" i="73"/>
  <c r="K52" i="73"/>
  <c r="K54" i="73" s="1"/>
  <c r="N129" i="73"/>
  <c r="K138" i="73"/>
  <c r="K142" i="74"/>
  <c r="C143" i="74"/>
  <c r="K147" i="74"/>
  <c r="K149" i="74" s="1"/>
  <c r="C149" i="74"/>
  <c r="K67" i="57"/>
  <c r="I77" i="57"/>
  <c r="E44" i="59"/>
  <c r="I44" i="59"/>
  <c r="M44" i="59"/>
  <c r="AC87" i="59"/>
  <c r="Y130" i="59"/>
  <c r="AC103" i="60"/>
  <c r="AC119" i="60"/>
  <c r="Q44" i="61"/>
  <c r="K43" i="73"/>
  <c r="K45" i="73" s="1"/>
  <c r="K39" i="73"/>
  <c r="K81" i="73"/>
  <c r="K83" i="73" s="1"/>
  <c r="E135" i="73"/>
  <c r="E139" i="73"/>
  <c r="E141" i="73" s="1"/>
  <c r="K22" i="75"/>
  <c r="K23" i="75"/>
  <c r="K25" i="75" s="1"/>
  <c r="M16" i="57"/>
  <c r="I25" i="57"/>
  <c r="M45" i="57"/>
  <c r="I54" i="57"/>
  <c r="E87" i="59"/>
  <c r="I87" i="59"/>
  <c r="M87" i="59"/>
  <c r="AC103" i="59"/>
  <c r="AC111" i="59"/>
  <c r="AC119" i="59"/>
  <c r="AC127" i="59"/>
  <c r="G159" i="73"/>
  <c r="K72" i="73"/>
  <c r="K74" i="73" s="1"/>
  <c r="K68" i="73"/>
  <c r="H112" i="73"/>
  <c r="J106" i="74"/>
  <c r="K104" i="74"/>
  <c r="K106" i="74" s="1"/>
  <c r="K138" i="74"/>
  <c r="K140" i="74" s="1"/>
  <c r="G140" i="74"/>
  <c r="H72" i="57"/>
  <c r="F74" i="57"/>
  <c r="K79" i="57"/>
  <c r="K80" i="57" s="1"/>
  <c r="J80" i="57"/>
  <c r="H82" i="57"/>
  <c r="H83" i="57" s="1"/>
  <c r="AC94" i="59"/>
  <c r="AC102" i="59"/>
  <c r="AC110" i="59"/>
  <c r="AC118" i="59"/>
  <c r="AC126" i="59"/>
  <c r="E44" i="60"/>
  <c r="O87" i="61"/>
  <c r="Q75" i="61"/>
  <c r="E14" i="66"/>
  <c r="N13" i="73"/>
  <c r="H24" i="73"/>
  <c r="H19" i="73"/>
  <c r="H31" i="73"/>
  <c r="K175" i="73"/>
  <c r="K101" i="73"/>
  <c r="K103" i="73" s="1"/>
  <c r="K97" i="73"/>
  <c r="G157" i="74"/>
  <c r="K157" i="74" s="1"/>
  <c r="E27" i="74"/>
  <c r="K66" i="57"/>
  <c r="J71" i="57"/>
  <c r="AC117" i="59"/>
  <c r="AC125" i="59"/>
  <c r="E130" i="59"/>
  <c r="E87" i="60"/>
  <c r="Y130" i="60"/>
  <c r="P87" i="61"/>
  <c r="G160" i="73"/>
  <c r="D16" i="73"/>
  <c r="H53" i="73"/>
  <c r="H54" i="73" s="1"/>
  <c r="H48" i="73"/>
  <c r="N52" i="74"/>
  <c r="N54" i="74" s="1"/>
  <c r="L54" i="74"/>
  <c r="Q44" i="59"/>
  <c r="AC109" i="59"/>
  <c r="I130" i="59"/>
  <c r="AC95" i="60"/>
  <c r="AC111" i="60"/>
  <c r="AC127" i="60"/>
  <c r="E87" i="61"/>
  <c r="I87" i="61"/>
  <c r="M87" i="61"/>
  <c r="Q59" i="61"/>
  <c r="Q74" i="61"/>
  <c r="C173" i="73"/>
  <c r="N71" i="73"/>
  <c r="H82" i="73"/>
  <c r="H83" i="73" s="1"/>
  <c r="H77" i="73"/>
  <c r="N103" i="73"/>
  <c r="K130" i="73"/>
  <c r="K132" i="73" s="1"/>
  <c r="K126" i="73"/>
  <c r="K157" i="73"/>
  <c r="N16" i="75"/>
  <c r="U44" i="59"/>
  <c r="Q87" i="59"/>
  <c r="AC99" i="59"/>
  <c r="AC101" i="59"/>
  <c r="AC107" i="59"/>
  <c r="AC115" i="59"/>
  <c r="AC123" i="59"/>
  <c r="M130" i="59"/>
  <c r="N100" i="73"/>
  <c r="H111" i="73"/>
  <c r="H106" i="73"/>
  <c r="G141" i="73"/>
  <c r="N87" i="61"/>
  <c r="H10" i="73"/>
  <c r="E23" i="73"/>
  <c r="E19" i="73"/>
  <c r="C164" i="73"/>
  <c r="H22" i="73"/>
  <c r="N23" i="73"/>
  <c r="N25" i="73" s="1"/>
  <c r="K174" i="73"/>
  <c r="E31" i="73"/>
  <c r="C176" i="73"/>
  <c r="H39" i="73"/>
  <c r="E52" i="73"/>
  <c r="E48" i="73"/>
  <c r="N52" i="73"/>
  <c r="N54" i="73" s="1"/>
  <c r="H68" i="73"/>
  <c r="E81" i="73"/>
  <c r="E83" i="73" s="1"/>
  <c r="E77" i="73"/>
  <c r="N81" i="73"/>
  <c r="H97" i="73"/>
  <c r="E110" i="73"/>
  <c r="E112" i="73" s="1"/>
  <c r="E106" i="73"/>
  <c r="N110" i="73"/>
  <c r="N112" i="73" s="1"/>
  <c r="H126" i="73"/>
  <c r="K171" i="73"/>
  <c r="N13" i="74"/>
  <c r="K26" i="74"/>
  <c r="K28" i="74" s="1"/>
  <c r="N39" i="74"/>
  <c r="E88" i="74"/>
  <c r="E120" i="74"/>
  <c r="N129" i="74"/>
  <c r="K19" i="75"/>
  <c r="E28" i="75"/>
  <c r="K171" i="75"/>
  <c r="C173" i="75"/>
  <c r="N81" i="75"/>
  <c r="N83" i="75" s="1"/>
  <c r="N80" i="75"/>
  <c r="G164" i="73"/>
  <c r="G25" i="73"/>
  <c r="C45" i="73"/>
  <c r="G54" i="73"/>
  <c r="C74" i="73"/>
  <c r="G83" i="73"/>
  <c r="C103" i="73"/>
  <c r="G112" i="73"/>
  <c r="C132" i="73"/>
  <c r="L132" i="73"/>
  <c r="N141" i="73"/>
  <c r="C156" i="74"/>
  <c r="E26" i="74"/>
  <c r="E28" i="74" s="1"/>
  <c r="K60" i="75"/>
  <c r="F26" i="72"/>
  <c r="H23" i="73"/>
  <c r="G169" i="73"/>
  <c r="D132" i="73"/>
  <c r="N138" i="73"/>
  <c r="K156" i="73"/>
  <c r="D28" i="74"/>
  <c r="M28" i="74"/>
  <c r="F106" i="74"/>
  <c r="K130" i="74"/>
  <c r="K132" i="74" s="1"/>
  <c r="I132" i="74"/>
  <c r="F132" i="74"/>
  <c r="G149" i="74"/>
  <c r="K153" i="75"/>
  <c r="E14" i="75"/>
  <c r="AC95" i="59"/>
  <c r="F141" i="73"/>
  <c r="C169" i="73"/>
  <c r="K172" i="73"/>
  <c r="N28" i="74"/>
  <c r="J54" i="74"/>
  <c r="K165" i="75"/>
  <c r="Z130" i="60"/>
  <c r="K163" i="73"/>
  <c r="H138" i="73"/>
  <c r="H140" i="73"/>
  <c r="K154" i="73"/>
  <c r="G156" i="74"/>
  <c r="K53" i="74"/>
  <c r="K54" i="74" s="1"/>
  <c r="H79" i="74"/>
  <c r="K143" i="74"/>
  <c r="K14" i="75"/>
  <c r="K16" i="75" s="1"/>
  <c r="K10" i="75"/>
  <c r="G167" i="75"/>
  <c r="K48" i="75"/>
  <c r="K52" i="75"/>
  <c r="H139" i="73"/>
  <c r="H135" i="73"/>
  <c r="H27" i="74"/>
  <c r="H28" i="74" s="1"/>
  <c r="E52" i="74"/>
  <c r="C54" i="74"/>
  <c r="K166" i="73"/>
  <c r="K173" i="73"/>
  <c r="K135" i="73"/>
  <c r="K139" i="73"/>
  <c r="K141" i="73" s="1"/>
  <c r="N97" i="74"/>
  <c r="C146" i="74"/>
  <c r="K144" i="74"/>
  <c r="K146" i="74" s="1"/>
  <c r="N28" i="75"/>
  <c r="K172" i="75"/>
  <c r="H52" i="74"/>
  <c r="H54" i="74" s="1"/>
  <c r="D80" i="74"/>
  <c r="M80" i="74"/>
  <c r="E91" i="74"/>
  <c r="L132" i="74"/>
  <c r="K154" i="75"/>
  <c r="E15" i="75"/>
  <c r="G158" i="75"/>
  <c r="C159" i="75"/>
  <c r="K166" i="75"/>
  <c r="K31" i="75"/>
  <c r="G45" i="75"/>
  <c r="K53" i="75"/>
  <c r="E73" i="75"/>
  <c r="K153" i="73"/>
  <c r="C159" i="73"/>
  <c r="C16" i="73"/>
  <c r="C167" i="73"/>
  <c r="E51" i="74"/>
  <c r="I54" i="74"/>
  <c r="H104" i="74"/>
  <c r="K155" i="74"/>
  <c r="N13" i="75"/>
  <c r="G25" i="75"/>
  <c r="C169" i="75"/>
  <c r="F25" i="75"/>
  <c r="K175" i="75"/>
  <c r="E57" i="75"/>
  <c r="K106" i="75"/>
  <c r="K110" i="75"/>
  <c r="E68" i="74"/>
  <c r="E126" i="74"/>
  <c r="N15" i="75"/>
  <c r="K157" i="75"/>
  <c r="C160" i="75"/>
  <c r="K162" i="75"/>
  <c r="E23" i="75"/>
  <c r="E19" i="75"/>
  <c r="C164" i="75"/>
  <c r="I25" i="75"/>
  <c r="G169" i="75"/>
  <c r="N45" i="75"/>
  <c r="N100" i="75"/>
  <c r="H16" i="76"/>
  <c r="K156" i="75"/>
  <c r="E13" i="75"/>
  <c r="C158" i="75"/>
  <c r="E24" i="75"/>
  <c r="K163" i="75"/>
  <c r="C168" i="75"/>
  <c r="E97" i="75"/>
  <c r="N101" i="75"/>
  <c r="N103" i="75" s="1"/>
  <c r="N23" i="75"/>
  <c r="N25" i="75" s="1"/>
  <c r="K111" i="75"/>
  <c r="G159" i="75"/>
  <c r="E15" i="76"/>
  <c r="H10" i="76"/>
  <c r="G158" i="76"/>
  <c r="H15" i="76"/>
  <c r="N45" i="76"/>
  <c r="E72" i="76"/>
  <c r="E74" i="76" s="1"/>
  <c r="E68" i="76"/>
  <c r="H73" i="76"/>
  <c r="H81" i="76"/>
  <c r="H83" i="76" s="1"/>
  <c r="H110" i="76"/>
  <c r="G176" i="75"/>
  <c r="N57" i="75"/>
  <c r="E72" i="75"/>
  <c r="H82" i="75"/>
  <c r="H83" i="75" s="1"/>
  <c r="K103" i="75"/>
  <c r="C159" i="76"/>
  <c r="E44" i="76"/>
  <c r="N54" i="76"/>
  <c r="C54" i="76"/>
  <c r="H72" i="76"/>
  <c r="H74" i="76" s="1"/>
  <c r="H68" i="76"/>
  <c r="E71" i="76"/>
  <c r="E81" i="76"/>
  <c r="E83" i="76" s="1"/>
  <c r="E112" i="76"/>
  <c r="H13" i="77"/>
  <c r="N13" i="77" s="1"/>
  <c r="N20" i="77"/>
  <c r="N13" i="76"/>
  <c r="H23" i="76"/>
  <c r="H25" i="76" s="1"/>
  <c r="K171" i="76"/>
  <c r="E28" i="76"/>
  <c r="E103" i="76"/>
  <c r="H139" i="76"/>
  <c r="H141" i="76" s="1"/>
  <c r="H13" i="75"/>
  <c r="H15" i="75"/>
  <c r="H16" i="75" s="1"/>
  <c r="H24" i="75"/>
  <c r="H25" i="75" s="1"/>
  <c r="H19" i="75"/>
  <c r="F45" i="75"/>
  <c r="N53" i="75"/>
  <c r="N71" i="75"/>
  <c r="H73" i="75"/>
  <c r="J112" i="75"/>
  <c r="E118" i="75"/>
  <c r="G132" i="75"/>
  <c r="N15" i="76"/>
  <c r="N16" i="76" s="1"/>
  <c r="K157" i="76"/>
  <c r="E23" i="76"/>
  <c r="G173" i="76"/>
  <c r="E31" i="76"/>
  <c r="G45" i="76"/>
  <c r="L83" i="76"/>
  <c r="C170" i="76" s="1"/>
  <c r="H101" i="76"/>
  <c r="H103" i="76" s="1"/>
  <c r="H97" i="76"/>
  <c r="E132" i="76"/>
  <c r="E141" i="76"/>
  <c r="N8" i="77"/>
  <c r="E110" i="75"/>
  <c r="E112" i="75" s="1"/>
  <c r="K153" i="76"/>
  <c r="E14" i="76"/>
  <c r="E10" i="76"/>
  <c r="C155" i="76"/>
  <c r="G164" i="76"/>
  <c r="H130" i="76"/>
  <c r="H132" i="76" s="1"/>
  <c r="H126" i="76"/>
  <c r="K165" i="76"/>
  <c r="E22" i="76"/>
  <c r="C167" i="76"/>
  <c r="E43" i="76"/>
  <c r="E39" i="76"/>
  <c r="H77" i="76"/>
  <c r="D83" i="76"/>
  <c r="H106" i="76"/>
  <c r="H43" i="76"/>
  <c r="H45" i="76" s="1"/>
  <c r="H39" i="76"/>
  <c r="N28" i="77"/>
  <c r="G160" i="75"/>
  <c r="G164" i="75"/>
  <c r="G168" i="75"/>
  <c r="J54" i="75"/>
  <c r="H86" i="75"/>
  <c r="N109" i="75"/>
  <c r="H131" i="75"/>
  <c r="H132" i="75" s="1"/>
  <c r="J16" i="76"/>
  <c r="K163" i="76"/>
  <c r="E24" i="76"/>
  <c r="K169" i="76" s="1"/>
  <c r="G168" i="76"/>
  <c r="C169" i="76"/>
  <c r="K175" i="76"/>
  <c r="H25" i="77"/>
  <c r="H48" i="75"/>
  <c r="E77" i="75"/>
  <c r="E106" i="75"/>
  <c r="E97" i="76"/>
  <c r="E126" i="76"/>
  <c r="N39" i="76"/>
  <c r="N68" i="76"/>
  <c r="N97" i="76"/>
  <c r="N126" i="76"/>
  <c r="N9" i="77"/>
  <c r="N17" i="77"/>
  <c r="N21" i="77"/>
  <c r="N29" i="77"/>
  <c r="N39" i="75"/>
  <c r="E10" i="77"/>
  <c r="N10" i="77" s="1"/>
  <c r="E22" i="77"/>
  <c r="N22" i="77" s="1"/>
  <c r="D25" i="76"/>
  <c r="G170" i="76" s="1"/>
  <c r="C168" i="76"/>
  <c r="N12" i="77"/>
  <c r="N24" i="77"/>
  <c r="D25" i="75"/>
  <c r="H39" i="75"/>
  <c r="E19" i="76"/>
  <c r="E48" i="76"/>
  <c r="E77" i="76"/>
  <c r="E106" i="76"/>
  <c r="E135" i="76"/>
  <c r="N19" i="76"/>
  <c r="N48" i="76"/>
  <c r="N77" i="76"/>
  <c r="N106" i="76"/>
  <c r="N135" i="76"/>
  <c r="N11" i="77"/>
  <c r="N23" i="77"/>
  <c r="N25" i="47" l="1"/>
  <c r="G161" i="76"/>
  <c r="G161" i="55"/>
  <c r="Q8" i="52"/>
  <c r="Y142" i="54"/>
  <c r="Y145" i="54" s="1"/>
  <c r="C167" i="56"/>
  <c r="G173" i="56"/>
  <c r="K155" i="75"/>
  <c r="C176" i="56"/>
  <c r="Y144" i="54"/>
  <c r="N126" i="56"/>
  <c r="F43" i="52"/>
  <c r="H141" i="55"/>
  <c r="C170" i="55"/>
  <c r="Y118" i="54"/>
  <c r="Y119" i="54" s="1"/>
  <c r="G169" i="56"/>
  <c r="K72" i="56"/>
  <c r="Q12" i="52"/>
  <c r="H110" i="56"/>
  <c r="K176" i="76"/>
  <c r="G161" i="75"/>
  <c r="K176" i="75"/>
  <c r="N83" i="73"/>
  <c r="K68" i="57"/>
  <c r="K72" i="57"/>
  <c r="K74" i="57" s="1"/>
  <c r="Y147" i="54"/>
  <c r="Y148" i="54" s="1"/>
  <c r="K153" i="56"/>
  <c r="N43" i="56"/>
  <c r="L16" i="56"/>
  <c r="K167" i="54"/>
  <c r="Q14" i="52"/>
  <c r="H45" i="55"/>
  <c r="Q36" i="52"/>
  <c r="H80" i="74"/>
  <c r="AB147" i="54"/>
  <c r="AB148" i="54" s="1"/>
  <c r="L54" i="56"/>
  <c r="K172" i="56"/>
  <c r="C170" i="54"/>
  <c r="Q44" i="48"/>
  <c r="AB85" i="54"/>
  <c r="AB88" i="54" s="1"/>
  <c r="I34" i="37"/>
  <c r="K25" i="73"/>
  <c r="K171" i="56"/>
  <c r="H141" i="75"/>
  <c r="K155" i="73"/>
  <c r="I83" i="57"/>
  <c r="H132" i="55"/>
  <c r="E129" i="56"/>
  <c r="N31" i="56"/>
  <c r="Q87" i="61"/>
  <c r="K169" i="73"/>
  <c r="K169" i="55"/>
  <c r="K160" i="54"/>
  <c r="E54" i="54"/>
  <c r="F103" i="56"/>
  <c r="K163" i="56"/>
  <c r="H135" i="56"/>
  <c r="N103" i="54"/>
  <c r="H16" i="73"/>
  <c r="K161" i="73" s="1"/>
  <c r="H54" i="75"/>
  <c r="E16" i="47"/>
  <c r="H102" i="56"/>
  <c r="K176" i="73"/>
  <c r="K158" i="73"/>
  <c r="H28" i="56"/>
  <c r="K162" i="56"/>
  <c r="K154" i="56"/>
  <c r="H45" i="54"/>
  <c r="N19" i="47"/>
  <c r="H141" i="54"/>
  <c r="E82" i="56"/>
  <c r="K158" i="54"/>
  <c r="C141" i="56"/>
  <c r="K176" i="54"/>
  <c r="K157" i="56"/>
  <c r="I83" i="56"/>
  <c r="P36" i="36"/>
  <c r="E74" i="73"/>
  <c r="K139" i="56"/>
  <c r="H129" i="56"/>
  <c r="K140" i="56"/>
  <c r="K144" i="56"/>
  <c r="H16" i="57"/>
  <c r="Q43" i="51"/>
  <c r="E39" i="56"/>
  <c r="C160" i="56"/>
  <c r="H22" i="56"/>
  <c r="H140" i="56"/>
  <c r="H118" i="56"/>
  <c r="N45" i="54"/>
  <c r="AB57" i="54" s="1"/>
  <c r="AB60" i="54" s="1"/>
  <c r="AB61" i="54" s="1"/>
  <c r="Q40" i="52"/>
  <c r="I132" i="56"/>
  <c r="N83" i="54"/>
  <c r="AB86" i="54" s="1"/>
  <c r="AB89" i="54" s="1"/>
  <c r="AB90" i="54" s="1"/>
  <c r="C155" i="56"/>
  <c r="C170" i="73"/>
  <c r="AC130" i="60"/>
  <c r="K158" i="55"/>
  <c r="E72" i="56"/>
  <c r="K100" i="56"/>
  <c r="E89" i="56"/>
  <c r="G155" i="56"/>
  <c r="N54" i="75"/>
  <c r="G170" i="73"/>
  <c r="G170" i="55"/>
  <c r="K164" i="54"/>
  <c r="C173" i="56"/>
  <c r="N129" i="56"/>
  <c r="N44" i="56"/>
  <c r="N81" i="56"/>
  <c r="K167" i="73"/>
  <c r="H100" i="56"/>
  <c r="G160" i="56"/>
  <c r="AB26" i="54"/>
  <c r="AB29" i="54" s="1"/>
  <c r="K167" i="76"/>
  <c r="H126" i="56"/>
  <c r="K110" i="56"/>
  <c r="K24" i="56"/>
  <c r="K60" i="56"/>
  <c r="Q43" i="49"/>
  <c r="C170" i="75"/>
  <c r="H115" i="56"/>
  <c r="E51" i="56"/>
  <c r="N24" i="56"/>
  <c r="K167" i="75"/>
  <c r="N144" i="56"/>
  <c r="K173" i="55"/>
  <c r="F112" i="56"/>
  <c r="Q25" i="52"/>
  <c r="K48" i="56"/>
  <c r="E103" i="75"/>
  <c r="E54" i="73"/>
  <c r="H112" i="76"/>
  <c r="E139" i="56"/>
  <c r="C83" i="56"/>
  <c r="K111" i="56"/>
  <c r="N106" i="56"/>
  <c r="Q41" i="52"/>
  <c r="E83" i="55"/>
  <c r="E109" i="56"/>
  <c r="H74" i="75"/>
  <c r="H111" i="56"/>
  <c r="K81" i="56"/>
  <c r="C164" i="56"/>
  <c r="K176" i="53"/>
  <c r="M16" i="47"/>
  <c r="Q26" i="52"/>
  <c r="H74" i="73"/>
  <c r="Q37" i="52"/>
  <c r="H13" i="56"/>
  <c r="C159" i="56"/>
  <c r="K168" i="53"/>
  <c r="G159" i="56"/>
  <c r="H112" i="55"/>
  <c r="Q32" i="52"/>
  <c r="G158" i="74"/>
  <c r="Q43" i="50"/>
  <c r="J34" i="38"/>
  <c r="K173" i="54"/>
  <c r="F16" i="56"/>
  <c r="K112" i="55"/>
  <c r="H16" i="55"/>
  <c r="N25" i="54"/>
  <c r="AB28" i="54" s="1"/>
  <c r="AB31" i="54" s="1"/>
  <c r="AB32" i="54" s="1"/>
  <c r="C161" i="75"/>
  <c r="K173" i="76"/>
  <c r="Z144" i="54"/>
  <c r="Z147" i="54" s="1"/>
  <c r="Z148" i="54" s="1"/>
  <c r="Q17" i="52"/>
  <c r="C158" i="56"/>
  <c r="N23" i="56"/>
  <c r="H106" i="74"/>
  <c r="E54" i="74"/>
  <c r="H74" i="57"/>
  <c r="K16" i="57"/>
  <c r="C169" i="56"/>
  <c r="AB143" i="54"/>
  <c r="AB146" i="54" s="1"/>
  <c r="K101" i="56"/>
  <c r="K14" i="56"/>
  <c r="Q13" i="52"/>
  <c r="Q31" i="52"/>
  <c r="AB27" i="54"/>
  <c r="AB30" i="54" s="1"/>
  <c r="K155" i="76"/>
  <c r="G170" i="75"/>
  <c r="K159" i="76"/>
  <c r="E16" i="76"/>
  <c r="E74" i="75"/>
  <c r="K158" i="75"/>
  <c r="K54" i="75"/>
  <c r="K159" i="75"/>
  <c r="E16" i="75"/>
  <c r="K167" i="55"/>
  <c r="K164" i="55"/>
  <c r="K174" i="56"/>
  <c r="H16" i="54"/>
  <c r="N68" i="56"/>
  <c r="J25" i="56"/>
  <c r="K25" i="53"/>
  <c r="C103" i="56"/>
  <c r="E103" i="53"/>
  <c r="E103" i="56" s="1"/>
  <c r="K53" i="56"/>
  <c r="K165" i="56"/>
  <c r="F25" i="56"/>
  <c r="N102" i="56"/>
  <c r="N141" i="53"/>
  <c r="N141" i="56" s="1"/>
  <c r="N110" i="56"/>
  <c r="E19" i="56"/>
  <c r="K159" i="55"/>
  <c r="E16" i="55"/>
  <c r="K161" i="55" s="1"/>
  <c r="J83" i="56"/>
  <c r="K83" i="53"/>
  <c r="K83" i="56" s="1"/>
  <c r="K51" i="56"/>
  <c r="N135" i="56"/>
  <c r="K159" i="53"/>
  <c r="P43" i="52"/>
  <c r="K164" i="75"/>
  <c r="C158" i="74"/>
  <c r="K156" i="74"/>
  <c r="K158" i="74" s="1"/>
  <c r="K173" i="75"/>
  <c r="K155" i="55"/>
  <c r="H68" i="56"/>
  <c r="G103" i="56"/>
  <c r="H103" i="53"/>
  <c r="H103" i="56" s="1"/>
  <c r="G45" i="56"/>
  <c r="H45" i="53"/>
  <c r="H45" i="56" s="1"/>
  <c r="C25" i="56"/>
  <c r="C170" i="53"/>
  <c r="E25" i="53"/>
  <c r="G16" i="56"/>
  <c r="H16" i="53"/>
  <c r="H16" i="56" s="1"/>
  <c r="N80" i="56"/>
  <c r="I141" i="56"/>
  <c r="M103" i="56"/>
  <c r="N103" i="53"/>
  <c r="I54" i="56"/>
  <c r="D132" i="56"/>
  <c r="E132" i="53"/>
  <c r="E132" i="56" s="1"/>
  <c r="K83" i="55"/>
  <c r="K97" i="56"/>
  <c r="C45" i="56"/>
  <c r="C16" i="56"/>
  <c r="E16" i="53"/>
  <c r="C161" i="53"/>
  <c r="AA115" i="54"/>
  <c r="AA118" i="54" s="1"/>
  <c r="AA119" i="54" s="1"/>
  <c r="J132" i="56"/>
  <c r="K132" i="53"/>
  <c r="K132" i="56" s="1"/>
  <c r="N77" i="56"/>
  <c r="J16" i="56"/>
  <c r="K16" i="53"/>
  <c r="K16" i="56" s="1"/>
  <c r="M25" i="56"/>
  <c r="N25" i="53"/>
  <c r="N25" i="56" s="1"/>
  <c r="N131" i="56"/>
  <c r="E110" i="56"/>
  <c r="E31" i="56"/>
  <c r="E14" i="56"/>
  <c r="K168" i="75"/>
  <c r="E25" i="75"/>
  <c r="K112" i="75"/>
  <c r="C161" i="73"/>
  <c r="G161" i="73"/>
  <c r="H97" i="56"/>
  <c r="G176" i="56"/>
  <c r="K168" i="54"/>
  <c r="J54" i="56"/>
  <c r="K54" i="53"/>
  <c r="N39" i="56"/>
  <c r="H83" i="55"/>
  <c r="H81" i="56"/>
  <c r="H19" i="56"/>
  <c r="K45" i="54"/>
  <c r="Y57" i="54" s="1"/>
  <c r="Y60" i="54" s="1"/>
  <c r="Y61" i="54" s="1"/>
  <c r="Y55" i="54"/>
  <c r="Y58" i="54" s="1"/>
  <c r="K86" i="56"/>
  <c r="K43" i="56"/>
  <c r="G25" i="56"/>
  <c r="H25" i="53"/>
  <c r="H25" i="56" s="1"/>
  <c r="J103" i="56"/>
  <c r="K103" i="53"/>
  <c r="K103" i="56" s="1"/>
  <c r="K15" i="56"/>
  <c r="K155" i="54"/>
  <c r="K164" i="53"/>
  <c r="N10" i="47"/>
  <c r="N14" i="47"/>
  <c r="N16" i="47" s="1"/>
  <c r="Q30" i="52"/>
  <c r="T30" i="52" s="1"/>
  <c r="K106" i="56"/>
  <c r="K158" i="53"/>
  <c r="K43" i="52"/>
  <c r="G168" i="56"/>
  <c r="G161" i="54"/>
  <c r="C161" i="54"/>
  <c r="C168" i="56"/>
  <c r="Y84" i="54"/>
  <c r="Y87" i="54" s="1"/>
  <c r="K74" i="54"/>
  <c r="Y86" i="54" s="1"/>
  <c r="Y89" i="54" s="1"/>
  <c r="Y90" i="54" s="1"/>
  <c r="K169" i="54"/>
  <c r="E25" i="54"/>
  <c r="AB55" i="54"/>
  <c r="AB58" i="54" s="1"/>
  <c r="D45" i="56"/>
  <c r="E45" i="53"/>
  <c r="E45" i="56" s="1"/>
  <c r="G141" i="56"/>
  <c r="H141" i="53"/>
  <c r="H141" i="56" s="1"/>
  <c r="G83" i="56"/>
  <c r="H83" i="53"/>
  <c r="K68" i="56"/>
  <c r="K39" i="56"/>
  <c r="J74" i="56"/>
  <c r="K74" i="53"/>
  <c r="K74" i="56" s="1"/>
  <c r="Q7" i="52"/>
  <c r="K169" i="53"/>
  <c r="Y26" i="54"/>
  <c r="Y29" i="54" s="1"/>
  <c r="K16" i="54"/>
  <c r="Y28" i="54" s="1"/>
  <c r="Y31" i="54" s="1"/>
  <c r="Y32" i="54" s="1"/>
  <c r="K77" i="56"/>
  <c r="E13" i="56"/>
  <c r="E45" i="76"/>
  <c r="K160" i="76"/>
  <c r="H25" i="73"/>
  <c r="E141" i="55"/>
  <c r="D54" i="56"/>
  <c r="E54" i="53"/>
  <c r="G132" i="56"/>
  <c r="H132" i="53"/>
  <c r="H132" i="56" s="1"/>
  <c r="J141" i="56"/>
  <c r="K141" i="53"/>
  <c r="K141" i="56" s="1"/>
  <c r="J112" i="56"/>
  <c r="K112" i="53"/>
  <c r="K112" i="56" s="1"/>
  <c r="N97" i="56"/>
  <c r="F74" i="56"/>
  <c r="N51" i="56"/>
  <c r="K159" i="54"/>
  <c r="M132" i="56"/>
  <c r="N132" i="53"/>
  <c r="M45" i="56"/>
  <c r="N45" i="53"/>
  <c r="L74" i="56"/>
  <c r="D16" i="56"/>
  <c r="G161" i="53"/>
  <c r="K25" i="55"/>
  <c r="G170" i="54"/>
  <c r="G112" i="56"/>
  <c r="H112" i="53"/>
  <c r="K82" i="56"/>
  <c r="K22" i="56"/>
  <c r="N48" i="56"/>
  <c r="E24" i="56"/>
  <c r="E52" i="56"/>
  <c r="K167" i="53"/>
  <c r="K173" i="53"/>
  <c r="K164" i="76"/>
  <c r="K168" i="76"/>
  <c r="E25" i="76"/>
  <c r="K170" i="76" s="1"/>
  <c r="K169" i="75"/>
  <c r="H141" i="73"/>
  <c r="K159" i="73"/>
  <c r="K164" i="73"/>
  <c r="K83" i="57"/>
  <c r="N132" i="55"/>
  <c r="L112" i="56"/>
  <c r="D83" i="56"/>
  <c r="E83" i="53"/>
  <c r="E83" i="56" s="1"/>
  <c r="H53" i="56"/>
  <c r="D25" i="56"/>
  <c r="G170" i="53"/>
  <c r="G74" i="56"/>
  <c r="H74" i="53"/>
  <c r="H74" i="56" s="1"/>
  <c r="K166" i="56"/>
  <c r="E130" i="56"/>
  <c r="D74" i="56"/>
  <c r="E74" i="53"/>
  <c r="E74" i="56" s="1"/>
  <c r="H15" i="56"/>
  <c r="K54" i="55"/>
  <c r="K80" i="56"/>
  <c r="K57" i="56"/>
  <c r="K175" i="56"/>
  <c r="J45" i="56"/>
  <c r="K45" i="53"/>
  <c r="K45" i="56" s="1"/>
  <c r="I74" i="56"/>
  <c r="M83" i="56"/>
  <c r="N83" i="53"/>
  <c r="M16" i="56"/>
  <c r="N16" i="53"/>
  <c r="N16" i="56" s="1"/>
  <c r="K19" i="56"/>
  <c r="K160" i="53"/>
  <c r="E22" i="56"/>
  <c r="Q22" i="52"/>
  <c r="E28" i="56"/>
  <c r="N22" i="56"/>
  <c r="AC130" i="59"/>
  <c r="K160" i="75"/>
  <c r="E25" i="73"/>
  <c r="K168" i="73"/>
  <c r="D141" i="56"/>
  <c r="E141" i="53"/>
  <c r="H82" i="56"/>
  <c r="C112" i="56"/>
  <c r="E112" i="53"/>
  <c r="E112" i="56" s="1"/>
  <c r="N109" i="56"/>
  <c r="M74" i="56"/>
  <c r="N74" i="53"/>
  <c r="N74" i="56" s="1"/>
  <c r="H71" i="56"/>
  <c r="K109" i="56"/>
  <c r="G54" i="56"/>
  <c r="H54" i="53"/>
  <c r="H54" i="56" s="1"/>
  <c r="K23" i="56"/>
  <c r="K155" i="53"/>
  <c r="H10" i="56"/>
  <c r="M54" i="56"/>
  <c r="N54" i="53"/>
  <c r="N54" i="56" s="1"/>
  <c r="K156" i="56"/>
  <c r="N10" i="56"/>
  <c r="M112" i="56"/>
  <c r="N112" i="53"/>
  <c r="AB113" i="54"/>
  <c r="AB116" i="54" s="1"/>
  <c r="N112" i="54"/>
  <c r="AB115" i="54" s="1"/>
  <c r="AB118" i="54" s="1"/>
  <c r="AB119" i="54" s="1"/>
  <c r="N52" i="56"/>
  <c r="N83" i="56" l="1"/>
  <c r="K170" i="55"/>
  <c r="C161" i="56"/>
  <c r="H83" i="56"/>
  <c r="N45" i="56"/>
  <c r="K160" i="56"/>
  <c r="N103" i="56"/>
  <c r="K155" i="56"/>
  <c r="E141" i="56"/>
  <c r="K168" i="56"/>
  <c r="K170" i="73"/>
  <c r="K161" i="54"/>
  <c r="H112" i="56"/>
  <c r="E54" i="56"/>
  <c r="K176" i="56"/>
  <c r="K25" i="56"/>
  <c r="K167" i="56"/>
  <c r="K169" i="56"/>
  <c r="K158" i="56"/>
  <c r="K54" i="56"/>
  <c r="K170" i="75"/>
  <c r="E16" i="56"/>
  <c r="K161" i="53"/>
  <c r="C170" i="56"/>
  <c r="G161" i="56"/>
  <c r="K159" i="56"/>
  <c r="K161" i="76"/>
  <c r="K170" i="54"/>
  <c r="N132" i="56"/>
  <c r="N112" i="56"/>
  <c r="K173" i="56"/>
  <c r="G170" i="56"/>
  <c r="Q43" i="52"/>
  <c r="E25" i="56"/>
  <c r="K170" i="53"/>
  <c r="K164" i="56"/>
  <c r="K161" i="75"/>
  <c r="K161" i="56" l="1"/>
  <c r="K170" i="56"/>
  <c r="F23" i="23" l="1"/>
  <c r="E23" i="23"/>
  <c r="C23" i="23"/>
  <c r="B23" i="23"/>
  <c r="I22" i="23"/>
  <c r="H22" i="23"/>
  <c r="G22" i="23"/>
  <c r="D22" i="23"/>
  <c r="I21" i="23"/>
  <c r="H21" i="23"/>
  <c r="G21" i="23"/>
  <c r="D21" i="23"/>
  <c r="I20" i="23"/>
  <c r="H20" i="23"/>
  <c r="J20" i="23" s="1"/>
  <c r="G20" i="23"/>
  <c r="D20" i="23"/>
  <c r="I19" i="23"/>
  <c r="H19" i="23"/>
  <c r="G19" i="23"/>
  <c r="D19" i="23"/>
  <c r="I18" i="23"/>
  <c r="H18" i="23"/>
  <c r="G18" i="23"/>
  <c r="D18" i="23"/>
  <c r="I17" i="23"/>
  <c r="H17" i="23"/>
  <c r="G17" i="23"/>
  <c r="D17" i="23"/>
  <c r="I16" i="23"/>
  <c r="H16" i="23"/>
  <c r="J16" i="23" s="1"/>
  <c r="G16" i="23"/>
  <c r="D16" i="23"/>
  <c r="I15" i="23"/>
  <c r="H15" i="23"/>
  <c r="G15" i="23"/>
  <c r="D15" i="23"/>
  <c r="I14" i="23"/>
  <c r="H14" i="23"/>
  <c r="J14" i="23" s="1"/>
  <c r="G14" i="23"/>
  <c r="D14" i="23"/>
  <c r="I13" i="23"/>
  <c r="H13" i="23"/>
  <c r="G13" i="23"/>
  <c r="D13" i="23"/>
  <c r="I12" i="23"/>
  <c r="H12" i="23"/>
  <c r="G12" i="23"/>
  <c r="D12" i="23"/>
  <c r="I11" i="23"/>
  <c r="H11" i="23"/>
  <c r="G11" i="23"/>
  <c r="D11" i="23"/>
  <c r="I10" i="23"/>
  <c r="H10" i="23"/>
  <c r="G10" i="23"/>
  <c r="D10" i="23"/>
  <c r="I9" i="23"/>
  <c r="H9" i="23"/>
  <c r="G9" i="23"/>
  <c r="D9" i="23"/>
  <c r="I8" i="23"/>
  <c r="H8" i="23"/>
  <c r="J8" i="23" s="1"/>
  <c r="G8" i="23"/>
  <c r="D8" i="23"/>
  <c r="I7" i="23"/>
  <c r="H7" i="23"/>
  <c r="G7" i="23"/>
  <c r="D7" i="23"/>
  <c r="I6" i="23"/>
  <c r="H6" i="23"/>
  <c r="G6" i="23"/>
  <c r="D6" i="23"/>
  <c r="D23" i="23" l="1"/>
  <c r="J7" i="23"/>
  <c r="J10" i="23"/>
  <c r="J13" i="23"/>
  <c r="J15" i="23"/>
  <c r="J17" i="23"/>
  <c r="J19" i="23"/>
  <c r="J21" i="23"/>
  <c r="G23" i="23"/>
  <c r="J18" i="23"/>
  <c r="J22" i="23"/>
  <c r="J9" i="23"/>
  <c r="J11" i="23"/>
  <c r="J6" i="23"/>
  <c r="I23" i="23"/>
  <c r="J12" i="23"/>
  <c r="H23" i="23"/>
  <c r="J23" i="23" l="1"/>
  <c r="G7" i="4" l="1"/>
  <c r="G8" i="4"/>
  <c r="G9" i="4"/>
  <c r="G10" i="4"/>
  <c r="G11" i="4"/>
  <c r="G12" i="4"/>
  <c r="G13" i="4"/>
  <c r="G14" i="4"/>
  <c r="G15" i="4"/>
  <c r="G16" i="4"/>
  <c r="G17" i="4"/>
  <c r="G18" i="4"/>
  <c r="G19" i="4"/>
  <c r="G20" i="4"/>
  <c r="G21" i="4"/>
  <c r="G22" i="4"/>
  <c r="G6" i="4"/>
  <c r="D7" i="4"/>
  <c r="D8" i="4"/>
  <c r="D9" i="4"/>
  <c r="D10" i="4"/>
  <c r="D11" i="4"/>
  <c r="D12" i="4"/>
  <c r="D13" i="4"/>
  <c r="D14" i="4"/>
  <c r="D15" i="4"/>
  <c r="D16" i="4"/>
  <c r="D17" i="4"/>
  <c r="D18" i="4"/>
  <c r="D19" i="4"/>
  <c r="D20" i="4"/>
  <c r="D21" i="4"/>
  <c r="D22" i="4"/>
  <c r="D6" i="4"/>
  <c r="E25" i="11" l="1"/>
  <c r="C25" i="11"/>
  <c r="B25" i="11"/>
  <c r="G24" i="11"/>
  <c r="F24" i="11"/>
  <c r="D24" i="11"/>
  <c r="G23" i="11"/>
  <c r="F23" i="11"/>
  <c r="D23" i="11"/>
  <c r="G22" i="11"/>
  <c r="F22" i="11"/>
  <c r="D22" i="11"/>
  <c r="G21" i="11"/>
  <c r="F21" i="11"/>
  <c r="D21" i="11"/>
  <c r="G20" i="11"/>
  <c r="F20" i="11"/>
  <c r="D20" i="11"/>
  <c r="G19" i="11"/>
  <c r="F19" i="11"/>
  <c r="D19" i="11"/>
  <c r="G18" i="11"/>
  <c r="F18" i="11"/>
  <c r="D18" i="11"/>
  <c r="G17" i="11"/>
  <c r="F17" i="11"/>
  <c r="D17" i="11"/>
  <c r="G16" i="11"/>
  <c r="F16" i="11"/>
  <c r="D16" i="11"/>
  <c r="G15" i="11"/>
  <c r="F15" i="11"/>
  <c r="D15" i="11"/>
  <c r="G14" i="11"/>
  <c r="F14" i="11"/>
  <c r="D14" i="11"/>
  <c r="G13" i="11"/>
  <c r="F13" i="11"/>
  <c r="D13" i="11"/>
  <c r="G12" i="11"/>
  <c r="F12" i="11"/>
  <c r="D12" i="11"/>
  <c r="G11" i="11"/>
  <c r="F11" i="11"/>
  <c r="D11" i="11"/>
  <c r="G10" i="11"/>
  <c r="F10" i="11"/>
  <c r="D10" i="11"/>
  <c r="G9" i="11"/>
  <c r="F9" i="11"/>
  <c r="D9" i="11"/>
  <c r="G8" i="11"/>
  <c r="F8" i="11"/>
  <c r="D8" i="11"/>
  <c r="G7" i="11"/>
  <c r="F7" i="11"/>
  <c r="D7" i="11"/>
  <c r="G6" i="11"/>
  <c r="F6" i="11"/>
  <c r="D6" i="11"/>
  <c r="G5" i="11"/>
  <c r="F5" i="11"/>
  <c r="D5" i="11"/>
  <c r="F23" i="4"/>
  <c r="E23" i="4"/>
  <c r="C23" i="4"/>
  <c r="B23" i="4"/>
  <c r="I22" i="4"/>
  <c r="H22" i="4"/>
  <c r="J22" i="4" s="1"/>
  <c r="I21" i="4"/>
  <c r="H21" i="4"/>
  <c r="I20" i="4"/>
  <c r="H20" i="4"/>
  <c r="I19" i="4"/>
  <c r="H19" i="4"/>
  <c r="I18" i="4"/>
  <c r="H18" i="4"/>
  <c r="J18" i="4" s="1"/>
  <c r="I17" i="4"/>
  <c r="H17" i="4"/>
  <c r="I16" i="4"/>
  <c r="H16" i="4"/>
  <c r="I15" i="4"/>
  <c r="H15" i="4"/>
  <c r="I14" i="4"/>
  <c r="H14" i="4"/>
  <c r="J14" i="4" s="1"/>
  <c r="I13" i="4"/>
  <c r="H13" i="4"/>
  <c r="I12" i="4"/>
  <c r="H12" i="4"/>
  <c r="I11" i="4"/>
  <c r="H11" i="4"/>
  <c r="I10" i="4"/>
  <c r="H10" i="4"/>
  <c r="J10" i="4" s="1"/>
  <c r="I9" i="4"/>
  <c r="H9" i="4"/>
  <c r="I8" i="4"/>
  <c r="H8" i="4"/>
  <c r="I7" i="4"/>
  <c r="H7" i="4"/>
  <c r="I6" i="4"/>
  <c r="H6" i="4"/>
  <c r="J6" i="4" l="1"/>
  <c r="J8" i="4"/>
  <c r="J12" i="4"/>
  <c r="J16" i="4"/>
  <c r="J20" i="4"/>
  <c r="G23" i="4"/>
  <c r="J9" i="4"/>
  <c r="J13" i="4"/>
  <c r="J17" i="4"/>
  <c r="J21" i="4"/>
  <c r="F25" i="11"/>
  <c r="D25" i="11"/>
  <c r="G25" i="11"/>
  <c r="J7" i="4"/>
  <c r="J11" i="4"/>
  <c r="J15" i="4"/>
  <c r="J19" i="4"/>
  <c r="D23" i="4"/>
  <c r="I23" i="4"/>
  <c r="H23" i="4"/>
  <c r="J23" i="4" l="1"/>
  <c r="D25" i="100"/>
  <c r="D5" i="100"/>
</calcChain>
</file>

<file path=xl/comments1.xml><?xml version="1.0" encoding="utf-8"?>
<comments xmlns="http://schemas.openxmlformats.org/spreadsheetml/2006/main">
  <authors>
    <author>Abdulaziz Ismail Abu Husayn</author>
  </authors>
  <commentList>
    <comment ref="H17" authorId="0" shapeId="0">
      <text>
        <r>
          <rPr>
            <b/>
            <sz val="9"/>
            <color indexed="81"/>
            <rFont val="Tahoma"/>
            <family val="2"/>
          </rPr>
          <t>Abdulaziz Ismail Abu Husayn:</t>
        </r>
        <r>
          <rPr>
            <sz val="9"/>
            <color indexed="81"/>
            <rFont val="Tahoma"/>
            <family val="2"/>
          </rPr>
          <t xml:space="preserve">
نظام تبليغ الولادات
ذكور 11.7
اناث 14.2</t>
        </r>
      </text>
    </comment>
  </commentList>
</comments>
</file>

<file path=xl/comments2.xml><?xml version="1.0" encoding="utf-8"?>
<comments xmlns="http://schemas.openxmlformats.org/spreadsheetml/2006/main">
  <authors>
    <author>Abdulaziz Ismail Abu Husayn</author>
  </authors>
  <commentList>
    <comment ref="E18" authorId="0" shapeId="0">
      <text>
        <r>
          <rPr>
            <b/>
            <sz val="9"/>
            <color indexed="81"/>
            <rFont val="Tahoma"/>
            <family val="2"/>
          </rPr>
          <t>Abdulaziz Ismail Abu Husayn:</t>
        </r>
        <r>
          <rPr>
            <sz val="9"/>
            <color indexed="81"/>
            <rFont val="Tahoma"/>
            <family val="2"/>
          </rPr>
          <t xml:space="preserve">
يشمل القابلات بالمديريات</t>
        </r>
      </text>
    </comment>
  </commentList>
</comments>
</file>

<file path=xl/sharedStrings.xml><?xml version="1.0" encoding="utf-8"?>
<sst xmlns="http://schemas.openxmlformats.org/spreadsheetml/2006/main" count="19756" uniqueCount="4523">
  <si>
    <t xml:space="preserve">المؤشرات السكانية </t>
  </si>
  <si>
    <t>Demographic Indicators</t>
  </si>
  <si>
    <t xml:space="preserve">تقديرات عدد السكان بالمناطق الإدارية للأعوام 2010-2021  بناء على تعداد عام 2022م. </t>
  </si>
  <si>
    <t>Estimated (2010-2021G) Population By Administrative Regions, Based on  (2022G) Census.</t>
  </si>
  <si>
    <t>مؤشرات الوفيات</t>
  </si>
  <si>
    <t>Mortality Indicators</t>
  </si>
  <si>
    <t>الإصابات والوفيات نتيجة الحوادث المرورية في الأعوام العشرة الأخيرة</t>
  </si>
  <si>
    <t>Injuries and Deaths  from Road Traffic Accidents (RTA) in the Last Ten Years</t>
  </si>
  <si>
    <t xml:space="preserve">المؤشرات الاقتصادية  </t>
  </si>
  <si>
    <t>Economic Indicators</t>
  </si>
  <si>
    <t>مؤشرات مختارة لأهداف التنمية المستدامة ومؤشرات منظمة الصحة العالمية بالمملكة العربية السعودية</t>
  </si>
  <si>
    <t>Selected SDGs &amp; WHO Indicators, KSA</t>
  </si>
  <si>
    <t>المؤشرات الأساسية</t>
  </si>
  <si>
    <t>Basic Indicators</t>
  </si>
  <si>
    <t>جدول 1-1</t>
  </si>
  <si>
    <t>Table 1-1</t>
  </si>
  <si>
    <t>المؤشر</t>
  </si>
  <si>
    <t>القيمة
Value</t>
  </si>
  <si>
    <t>العام
Year</t>
  </si>
  <si>
    <t>Indicator</t>
  </si>
  <si>
    <t>إجمالي عدد السكان</t>
  </si>
  <si>
    <t>Total Population Size</t>
  </si>
  <si>
    <t>عدد السكان الذكور</t>
  </si>
  <si>
    <t>Male Population</t>
  </si>
  <si>
    <t>عدد السكان الإناث</t>
  </si>
  <si>
    <t>Female Population</t>
  </si>
  <si>
    <t xml:space="preserve">المعدل الخام للمواليد لكل 1000 نسمة              </t>
  </si>
  <si>
    <t xml:space="preserve"> Crude Birth Rate /1000 Population</t>
  </si>
  <si>
    <t>معدل النمو السنوي للسكان  (%)</t>
  </si>
  <si>
    <t>Annual Population Growth Rate (%)</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</si>
  <si>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</si>
  <si>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</si>
  <si>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</si>
  <si>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</si>
  <si>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</si>
  <si>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</si>
  <si>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</si>
  <si>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65+ Years</t>
  </si>
  <si>
    <t>الكلي</t>
  </si>
  <si>
    <t>المصدر : الهيئة العامة للإحصاء</t>
  </si>
  <si>
    <t>Source:General Authority for Statistics</t>
  </si>
  <si>
    <t>جدول 1-2</t>
  </si>
  <si>
    <t>Table 1-2</t>
  </si>
  <si>
    <t>الرياض</t>
  </si>
  <si>
    <t>Riyadh</t>
  </si>
  <si>
    <t>العاصمة المقدسة</t>
  </si>
  <si>
    <t>The Holy Capital</t>
  </si>
  <si>
    <t>جدة</t>
  </si>
  <si>
    <t>Jeddah</t>
  </si>
  <si>
    <t>الطائف</t>
  </si>
  <si>
    <t>المدينة المنورة</t>
  </si>
  <si>
    <t>القصيم</t>
  </si>
  <si>
    <t>Eastern</t>
  </si>
  <si>
    <t>الأحساء</t>
  </si>
  <si>
    <t>حفر الباطن</t>
  </si>
  <si>
    <t>عسير</t>
  </si>
  <si>
    <t>Bishah</t>
  </si>
  <si>
    <t>تبوك</t>
  </si>
  <si>
    <t>حائل</t>
  </si>
  <si>
    <t>جازان</t>
  </si>
  <si>
    <t>Jazan</t>
  </si>
  <si>
    <t>نجران</t>
  </si>
  <si>
    <t>Najran</t>
  </si>
  <si>
    <t>الجوف</t>
  </si>
  <si>
    <t>القريات</t>
  </si>
  <si>
    <t>Qurayyat</t>
  </si>
  <si>
    <t>القنفذة</t>
  </si>
  <si>
    <t>Qunfudah</t>
  </si>
  <si>
    <t>Total</t>
  </si>
  <si>
    <t>Source: General Authority for Statistics.</t>
  </si>
  <si>
    <t>جدول 1-3</t>
  </si>
  <si>
    <t>Table 1-3</t>
  </si>
  <si>
    <t>فئات العمر
Age group</t>
  </si>
  <si>
    <t>سعودي     Saudi</t>
  </si>
  <si>
    <t>غير سعودي     NonSaudi</t>
  </si>
  <si>
    <t>جملة السكان     Total Population</t>
  </si>
  <si>
    <t>ذكور    MALE</t>
  </si>
  <si>
    <t>اناث    FEMALE</t>
  </si>
  <si>
    <t>جملة    Total</t>
  </si>
  <si>
    <t>0-4</t>
  </si>
  <si>
    <t>05-9</t>
  </si>
  <si>
    <t>10-14</t>
  </si>
  <si>
    <t>15-19</t>
  </si>
  <si>
    <t>20-24</t>
  </si>
  <si>
    <t>25-29</t>
  </si>
  <si>
    <t>30-34</t>
  </si>
  <si>
    <t>35-39</t>
  </si>
  <si>
    <t>40-44</t>
  </si>
  <si>
    <t>45-49</t>
  </si>
  <si>
    <t>50-54</t>
  </si>
  <si>
    <t>55-59</t>
  </si>
  <si>
    <t>60-64</t>
  </si>
  <si>
    <t>65-69</t>
  </si>
  <si>
    <t>70-74</t>
  </si>
  <si>
    <t>75-79</t>
  </si>
  <si>
    <t>80+</t>
  </si>
  <si>
    <t>جملة               Total</t>
  </si>
  <si>
    <t>جدول 1-4</t>
  </si>
  <si>
    <t>Table 1-4</t>
  </si>
  <si>
    <t>المنطقة الإدارية</t>
  </si>
  <si>
    <t>Administrative Region</t>
  </si>
  <si>
    <t>مكة المكرمة</t>
  </si>
  <si>
    <t>Makkah</t>
  </si>
  <si>
    <t>المنطقة الشرقية</t>
  </si>
  <si>
    <t>الحدود الشمالية</t>
  </si>
  <si>
    <t>الباحة</t>
  </si>
  <si>
    <t>الإجمالي</t>
  </si>
  <si>
    <t>جدول 1-5</t>
  </si>
  <si>
    <t>Table 1-5</t>
  </si>
  <si>
    <t>العام</t>
  </si>
  <si>
    <t>الإحمالي</t>
  </si>
  <si>
    <t>للسعوديات</t>
  </si>
  <si>
    <t>لغير السعوديات</t>
  </si>
  <si>
    <t>Year</t>
  </si>
  <si>
    <t>Overall</t>
  </si>
  <si>
    <t>Saudi</t>
  </si>
  <si>
    <t>Non-Saudi</t>
  </si>
  <si>
    <t>2011</t>
  </si>
  <si>
    <t>2012</t>
  </si>
  <si>
    <t>2013</t>
  </si>
  <si>
    <t>2014</t>
  </si>
  <si>
    <t>2015</t>
  </si>
  <si>
    <t>2016</t>
  </si>
  <si>
    <t>2017</t>
  </si>
  <si>
    <t>2018</t>
  </si>
  <si>
    <t>2019</t>
  </si>
  <si>
    <t>2020</t>
  </si>
  <si>
    <t>2021</t>
  </si>
  <si>
    <t>2022</t>
  </si>
  <si>
    <t>جدول 1-6</t>
  </si>
  <si>
    <t>Table 1-6</t>
  </si>
  <si>
    <t>2021G</t>
  </si>
  <si>
    <t>2022G</t>
  </si>
  <si>
    <t>2023G</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</si>
  <si>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</si>
  <si>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</si>
  <si>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</si>
  <si>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</si>
  <si>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</si>
  <si>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</si>
  <si>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</si>
  <si>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</si>
  <si>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</si>
  <si>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Ratio/100,000 Live Birth</t>
  </si>
  <si>
    <t>جدول 1-7</t>
  </si>
  <si>
    <t>Table 1-7</t>
  </si>
  <si>
    <t>عدد الإصابات</t>
  </si>
  <si>
    <t>عدد الوفيات*</t>
  </si>
  <si>
    <t>معدل الإصابات لكل مائة ألف نسمة</t>
  </si>
  <si>
    <t>معدل الوفيات لكل مائة ألف نسمة</t>
  </si>
  <si>
    <t>No. of Injuries</t>
  </si>
  <si>
    <t>No. of Deaths</t>
  </si>
  <si>
    <t xml:space="preserve"> Injuries per 100,000 Population</t>
  </si>
  <si>
    <t>Deaths per 100,000 Population</t>
  </si>
  <si>
    <t>المصدر: اللجنة الوزارية للسلامة المرورية</t>
  </si>
  <si>
    <t>Source: The Ministerial Committee of Traffic Safety</t>
  </si>
  <si>
    <t>*تشمل الوفيات التي تحدث خلال 30 يوم من تاريخ الحادث المروري ولا تشمل الحوادث التي تقع خارج الطريق أو الحوادث الجنائية</t>
  </si>
  <si>
    <t>*Includes deaths that occur within 30 days of the traffic accident and does not include off-road accidents or criminal accidents</t>
  </si>
  <si>
    <t>جدول 1-8</t>
  </si>
  <si>
    <t>Table 1-8</t>
  </si>
  <si>
    <t>Per capita GDP at current prices (American $)</t>
  </si>
  <si>
    <t>مؤشرات الموارد الصحية (لكل عشرة آلاف نسمة) في الأعوام الخمسة الأخيرة</t>
  </si>
  <si>
    <t>Health Resources Indicators (per 10,000 population) in the Last Five Years</t>
  </si>
  <si>
    <t>جدول 1-9</t>
  </si>
  <si>
    <t>Table 1-9</t>
  </si>
  <si>
    <t>2019G</t>
  </si>
  <si>
    <t>2020G</t>
  </si>
  <si>
    <t xml:space="preserve">الأطبـــــاء (شاملا أطباء الأسنان)                     </t>
  </si>
  <si>
    <t>Physicians (including Dentists)</t>
  </si>
  <si>
    <t>الأطباء البشريون</t>
  </si>
  <si>
    <t>Physicians</t>
  </si>
  <si>
    <t xml:space="preserve">أطباء الأسنان                        </t>
  </si>
  <si>
    <t>Dentists</t>
  </si>
  <si>
    <t xml:space="preserve">الصيادلة                       </t>
  </si>
  <si>
    <t>Pharmacists</t>
  </si>
  <si>
    <t>التمريض (شاملا القابلات)</t>
  </si>
  <si>
    <t>Nurses (including midwives)</t>
  </si>
  <si>
    <t>التمريض</t>
  </si>
  <si>
    <t>Nurses</t>
  </si>
  <si>
    <t>القابلات لكل عشرة آلاف نسمة من السكان</t>
  </si>
  <si>
    <t>Midwives per 10,000 population</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</si>
  <si>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</si>
  <si>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</si>
  <si>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</si>
  <si>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</si>
  <si>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</si>
  <si>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</si>
  <si>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</si>
  <si>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</si>
  <si>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</si>
  <si>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Sector Hospital Beds</t>
  </si>
  <si>
    <t>أسرة مستشفيات القطاع الخاص</t>
  </si>
  <si>
    <t>Private Sector Hospital Beds</t>
  </si>
  <si>
    <t>جدول 1-10</t>
  </si>
  <si>
    <t>Table 1-10</t>
  </si>
  <si>
    <t xml:space="preserve">عدد الأسرة
No. of Beds
</t>
  </si>
  <si>
    <t>عدد الأطباء
No. of Physicians</t>
  </si>
  <si>
    <t>الأطباء لكل مائة سرير
Physicians/100 beds</t>
  </si>
  <si>
    <t>عدد التمريض شاملا القابلات
 No. of Nurses  including midwives</t>
  </si>
  <si>
    <t>التمريض لكل مائة سرير
Nurses/100 beds</t>
  </si>
  <si>
    <t>التمريض لكل مائة طبيب
Nurses/ 100 physicians</t>
  </si>
  <si>
    <t>الشرقية</t>
  </si>
  <si>
    <t>بيشة</t>
  </si>
  <si>
    <t>Northern Borders</t>
  </si>
  <si>
    <t>النسبة المئوية للتغطية بالتحصينات الأساسية في الأعوام الخمسة الأخيرة</t>
  </si>
  <si>
    <t>Basic Immunization Coverage (%) in the Last Five Years</t>
  </si>
  <si>
    <t>جدول 1-11</t>
  </si>
  <si>
    <t>Table 1-11</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</si>
  <si>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</si>
  <si>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</si>
  <si>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</si>
  <si>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</si>
  <si>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</si>
  <si>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</si>
  <si>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</si>
  <si>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</si>
  <si>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</si>
  <si>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</si>
  <si>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</si>
  <si>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</si>
  <si>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</si>
  <si>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</si>
  <si>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</si>
  <si>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</si>
  <si>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جدول 1-12</t>
  </si>
  <si>
    <t>Table 1-12</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</si>
  <si>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</si>
  <si>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</si>
  <si>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</si>
  <si>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</si>
  <si>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</si>
  <si>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</si>
  <si>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</si>
  <si>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Births</t>
  </si>
  <si>
    <t xml:space="preserve">الدرن الرئوي           </t>
  </si>
  <si>
    <t>Pulmonary TB</t>
  </si>
  <si>
    <t xml:space="preserve">الدرن غير الرئوي           </t>
  </si>
  <si>
    <t>Extra-pulmonary TB</t>
  </si>
  <si>
    <t xml:space="preserve">الدرن الرئوي وغير الرئوي  </t>
  </si>
  <si>
    <t>Pulmonary and Extra-pulmonary TB</t>
  </si>
  <si>
    <t>جدول 1-13</t>
  </si>
  <si>
    <t>Table 1-13</t>
  </si>
  <si>
    <t>المؤشرات</t>
  </si>
  <si>
    <t>Indicators</t>
  </si>
  <si>
    <t>نسبة الولادات التي يشرف عليها أخصائيون صحّيون مَهَرة (%)</t>
  </si>
  <si>
    <t>Proportion of births attended by skilled health personnel(%)</t>
  </si>
  <si>
    <t xml:space="preserve"> عدد الإصـــــابات الجديدة بفيروس نقص المناعة البشـــــرية لكل 1,000 شــــخص غير مصـــاب من الســـكان</t>
  </si>
  <si>
    <t>Number of new HIV infections per 1,000 uninfected population.</t>
  </si>
  <si>
    <t>عدد حالات الإصابة بالملاريا لكل 1,000 شخص</t>
  </si>
  <si>
    <t>Malaria incidence per 1,000 population</t>
  </si>
  <si>
    <t>عدد الأشخاص الذين يستلزمون تدخلات لمكافحة الأمراض المدارية المهملة</t>
  </si>
  <si>
    <t>Number of people requiring interventions against neglected tropical diseases</t>
  </si>
  <si>
    <t>نسبة النساء اللاتي في سن الإنجاب (15-49 سنة) واللاتي لُبّيت حاجتُهن إلى تنظيم الأسرة بطرق حديثة (%)</t>
  </si>
  <si>
    <t>Proportion of women of reproductive age (aged 15–49 years) who have their need for family planning satisfied with modern methods (%)</t>
  </si>
  <si>
    <t>Coverage of essential health services (%)</t>
  </si>
  <si>
    <t>معدل الوفيات المنسوب إلى التسمم غير المتعمد لكل 100,000 من السكان</t>
  </si>
  <si>
    <t>Mortality rate attributed to unintentional poisoning 100,000 population</t>
  </si>
  <si>
    <t>معدل الانتشار الموحد السن لاستعمال التبغ حالياً لدى الأشخاص الذين تبلغ أعمارهم 15 سنة فأكثر (%)</t>
  </si>
  <si>
    <t>Age-standardized prevalence of current tobacco use among persons aged 15 years and older</t>
  </si>
  <si>
    <t>نسبة المرافق الصحية المتاحة فيها مجموعة أساسية من الأدوية الضرورية التي تفي بالغرض بكلفة ميسورة على الدوام</t>
  </si>
  <si>
    <t>Proportion of health facilities that have a core set of relevant essential medicines available and affordable on a sustainable basis</t>
  </si>
  <si>
    <t>معدل انتشار سوء التغذية : الهزال بين الأطفال دون سن الخامسة (%)</t>
  </si>
  <si>
    <t>Prevalence of malnutrition : Wasting among children under 5 years of age, (%)</t>
  </si>
  <si>
    <t>النسبة المئوية للمواليد الذين تقل أوزانهم عن الوزن الطبيعي</t>
  </si>
  <si>
    <t>Percent of Low Birth Weight (%)</t>
  </si>
  <si>
    <t>النسبة المئوية لتغطية علاج الدرن (%)</t>
  </si>
  <si>
    <t>Tuberculosis treatment coverage (%)</t>
  </si>
  <si>
    <t>تغطية التطعيم بالجرعة الثانية من لقاح الحصبة (MCV2) حسب العمر الموصى به على المستوى الوطني (%)</t>
  </si>
  <si>
    <t>Measles-containing-vaccine second-dose (MCV2) immunization coverage by the nationally recommended age (%)</t>
  </si>
  <si>
    <t>تقدير تغطية العلاج المضاد للفيروسات القهقرية بين الأشخاص المصابين بفيروس نقص المناعة البشرية (%)</t>
  </si>
  <si>
    <t>Estimated antiretroviral therapy coverage among people living with HIV (%)</t>
  </si>
  <si>
    <t xml:space="preserve">معدل الأطباء الجراحيين لكل مائة ألف من السكان </t>
  </si>
  <si>
    <t>Density of surgeons (per 100,000 population)</t>
  </si>
  <si>
    <t xml:space="preserve">معدل أطباء النفسية لكل مائة ألف من السكان </t>
  </si>
  <si>
    <t>Density of psychiatrists (per 100,000 population)</t>
  </si>
  <si>
    <t>2024G</t>
  </si>
  <si>
    <t>* المصدر: الهيئة العامة للإحصاء (إبلاغ ذاتي)</t>
  </si>
  <si>
    <t>*Source: General Authoruty for Statistics (Self reported)</t>
  </si>
  <si>
    <t>** تم تغيير المنهجية منذ 2021م</t>
  </si>
  <si>
    <t>القدرة على تنفيذ اللوائح الصحية الدولية ، والجاهزية لمواجهة حالات الطوارئ الصحية **</t>
  </si>
  <si>
    <t>International Health Regulations (IHR) capacity and health emergency preparedness **</t>
  </si>
  <si>
    <t>** https://extranet.who.int/e-spar/#capacity-score</t>
  </si>
  <si>
    <t>Source: Ministry of Health</t>
  </si>
  <si>
    <t>المصدر : وزارة الصحة</t>
  </si>
  <si>
    <t>تقديرات معدل الخصوبة الكلي للأعوام 2011-2024م</t>
  </si>
  <si>
    <t>Total Fertility Rate Estimates, 2011-2024G</t>
  </si>
  <si>
    <t>فروع ومكاتب الوزارة</t>
  </si>
  <si>
    <t>MoH Branches and Offices</t>
  </si>
  <si>
    <t>مؤشرات مختارة عن الموارد المتاحة بمستشفيات وزارة الصحة حسب فروع ومكاتب وزارة الصحة لعام 2024 م</t>
  </si>
  <si>
    <t>Selected Indicators of Available Resources at MoH Hospitals by MoH Branches and Offices, 2024G</t>
  </si>
  <si>
    <t>الإنفاق الحكومي العام المحلي على الصحة كنسبة مئوية من الإنفاق الحكومي العام (%)</t>
  </si>
  <si>
    <t>Domestic general government health expenditure (GGHE-D) as percentage of general government expenditure (GGE) (%)</t>
  </si>
  <si>
    <t>15.5*</t>
  </si>
  <si>
    <t>THE/GDP (%)</t>
  </si>
  <si>
    <t>THE per Capita (in American $)</t>
  </si>
  <si>
    <t>GGHE/THE (%)</t>
  </si>
  <si>
    <t>GGHE/GDP (%)</t>
  </si>
  <si>
    <t>GGHE per Capita (in American $)</t>
  </si>
  <si>
    <t>OOPs (in million American $)</t>
  </si>
  <si>
    <t>OOPs/THE (%)</t>
  </si>
  <si>
    <t>Health Insurance (in million American $)</t>
  </si>
  <si>
    <t>Health Insurance/ THE (%)</t>
  </si>
  <si>
    <t>GGHE (in million American $)</t>
  </si>
  <si>
    <t>THE (in million American $)</t>
  </si>
  <si>
    <t>إجمالي الإنفاق الصحي الكلي بملايين الدولارات الأمريكية</t>
  </si>
  <si>
    <t>نصيب الفرد من إجمالي الإنفاق الصحي الكلي (دولار أمريكي).</t>
  </si>
  <si>
    <t>إجمالي الإنفاق الصحي الحكومي بملايين الدولارات الأمريكية</t>
  </si>
  <si>
    <t>نصيب الفرد من إجمالي الإنفاق الصحي الحكومي (دولار أمريكي).</t>
  </si>
  <si>
    <t>إجمالي إنفاق الفرد على الصحة من الجيب بملايين الدولارات الأمريكية</t>
  </si>
  <si>
    <t>التأمين الصحي بملايين الدولارات الأمريكية</t>
  </si>
  <si>
    <t>نصيب الفرد من الناتج المحلي الإجمالي بالأسعار الجارية (دولار أمريكي)</t>
  </si>
  <si>
    <t>النسبة المئوية لإجمالي الإنفاق الصحي الكلي من الناتج المحلي الإجمالي (%)</t>
  </si>
  <si>
    <t>النسبة المئوية لإجمالي الإنفاق الصحي الحكومي من إجمالي الإنفاق الصحي الكلي (%)</t>
  </si>
  <si>
    <t>النسبة المئوية لإجمالي الإنفاق الصحي الحكومي من الناتج المحلي الإجمالي (%)</t>
  </si>
  <si>
    <t>النسبة المئوية لإجمالي إنفاق الفرد على الصحة من الجيب من إجمالي الإنفاق الصحي الكلي (%)</t>
  </si>
  <si>
    <t>النسبة المئوية للتأمين الصحي من إجمالي الإنفاق الصحي الكلي (%)</t>
  </si>
  <si>
    <t>ذكر
Male</t>
  </si>
  <si>
    <t>أنثى
Female</t>
  </si>
  <si>
    <t>**Methodolgy has been changed since 2021G</t>
  </si>
  <si>
    <t>مديريات الشؤون الصحية السابقة بالمناطق والمحافظات وما يقابلها من المناطق الإدارية والمحافظات والتجمعات الصحية وفروع ومكاتب وزارة الصحة</t>
  </si>
  <si>
    <t>مديريات الشؤون الصحية السابقة بالمناطق والمحافظات</t>
  </si>
  <si>
    <t>المناطق الإدارية</t>
  </si>
  <si>
    <t>فروع ومكاتب وزارة الصحة</t>
  </si>
  <si>
    <t>المحافظات</t>
  </si>
  <si>
    <t>التجمعات الصحية</t>
  </si>
  <si>
    <t>فرع الوزارة بمنطقة الرياض</t>
  </si>
  <si>
    <t>جميع محافظات منطقة الرياض</t>
  </si>
  <si>
    <t>تجمع الرياض الصحي الأول</t>
  </si>
  <si>
    <t>تجمع الرياض الصحي الثاني</t>
  </si>
  <si>
    <t>تجمع الرياض الصحي الثالث</t>
  </si>
  <si>
    <t xml:space="preserve">مكة المكرمة </t>
  </si>
  <si>
    <t>فرع  الوزارة بمنطقة مكة المكرمة</t>
  </si>
  <si>
    <t>مكة المكرمة (مقر الإمارة) ومحافظات الجموم وخليص والكامل وبحرة</t>
  </si>
  <si>
    <t>تجمع مكة المكرمة الصحي</t>
  </si>
  <si>
    <t>مكتب الوزارة بمحافظة القنفذة</t>
  </si>
  <si>
    <t>محافظة القنفذة ومحافظة العرضيات</t>
  </si>
  <si>
    <t xml:space="preserve">جدة </t>
  </si>
  <si>
    <t xml:space="preserve">فرع  الوزارة بمحافظة جدة </t>
  </si>
  <si>
    <t>محافظات جدة والليث ورابغ وأضم</t>
  </si>
  <si>
    <t>تجمع جدة الصحي الأول</t>
  </si>
  <si>
    <t>تجمع جدة الصحي الثاني</t>
  </si>
  <si>
    <t xml:space="preserve">الطائف </t>
  </si>
  <si>
    <t xml:space="preserve">فرع  الوزارة بمحافظة الطائف </t>
  </si>
  <si>
    <t>محافظات الطائف والخرمة ورنية وتربة والموية وميسان</t>
  </si>
  <si>
    <t>تجمع الطائف الصحي</t>
  </si>
  <si>
    <t xml:space="preserve">المدينة المنورة </t>
  </si>
  <si>
    <t xml:space="preserve">فرع الوزارة بمنطقة المدينة المنورة </t>
  </si>
  <si>
    <t>جميع محافظات منطقة المدينة المنورة</t>
  </si>
  <si>
    <t>تجمع المدينة المنورة الصحي</t>
  </si>
  <si>
    <t xml:space="preserve">القصيم </t>
  </si>
  <si>
    <t xml:space="preserve">فرع  الوزارة بمنطقة القصيم </t>
  </si>
  <si>
    <t>جميع محافظات منطقة القصيم</t>
  </si>
  <si>
    <t>تجمع القصيم الصحي</t>
  </si>
  <si>
    <t xml:space="preserve">الشرقية </t>
  </si>
  <si>
    <t xml:space="preserve">فرع  الوزارة بالمنطقة الشرقية </t>
  </si>
  <si>
    <t>جميع محافظات المنطقة الشرقية عدا محافظتي الأحساء وحفر الباطن</t>
  </si>
  <si>
    <t>تجمع الشرقية الصحي</t>
  </si>
  <si>
    <t xml:space="preserve">الأحساء </t>
  </si>
  <si>
    <t xml:space="preserve">فرع  الوزارة بمحافظة الأحساء </t>
  </si>
  <si>
    <t>محافظة الأحساء</t>
  </si>
  <si>
    <t xml:space="preserve">تجمع الأحساء الصحي </t>
  </si>
  <si>
    <t xml:space="preserve">حفر الباطن </t>
  </si>
  <si>
    <t xml:space="preserve">فرع  الوزارة بمحافظة حفر الباطن </t>
  </si>
  <si>
    <t>محافظة حفر الباطن</t>
  </si>
  <si>
    <t>تجمع حفر الباطن الصحي</t>
  </si>
  <si>
    <t xml:space="preserve">عسير </t>
  </si>
  <si>
    <t xml:space="preserve">فرع  الوزارة بمنطقة عسير </t>
  </si>
  <si>
    <t>جميع محافظات منطقة عسير عدا محافظات بيشىة وتثليث وبالقرن والأمواه</t>
  </si>
  <si>
    <t>تجمع عسير الصحي</t>
  </si>
  <si>
    <t>مكتب  الوزارة بمحافظة بيشة</t>
  </si>
  <si>
    <t>محافظات بيشىة وتثليث والأمواه وبالقرن (بالقرن تشمل سبت العلايا والبشاير)</t>
  </si>
  <si>
    <t xml:space="preserve">تبوك </t>
  </si>
  <si>
    <t xml:space="preserve">فرع  الوزارة بمنطقة تبوك </t>
  </si>
  <si>
    <t>جميع محافظات منطقة تبوك</t>
  </si>
  <si>
    <t>تجمع تبوك الصحي</t>
  </si>
  <si>
    <t>فرع  الوزارة بمنطقة حائل</t>
  </si>
  <si>
    <t>جميع محافظات منطقة حائل</t>
  </si>
  <si>
    <t>تجمع حائل الصحي</t>
  </si>
  <si>
    <t>فرع الوزارة بمنطقة الحدود الشمالية</t>
  </si>
  <si>
    <t>جميع محافظات منطقة الحدود الشمالية</t>
  </si>
  <si>
    <t>فرع  الوزارة بمنطقة جازان</t>
  </si>
  <si>
    <t>جميع محافظات منطقة جازان</t>
  </si>
  <si>
    <t>تجمع جازان الصحي</t>
  </si>
  <si>
    <t xml:space="preserve">نجران </t>
  </si>
  <si>
    <t xml:space="preserve">فرع  الوزارة بمنطقة نجران </t>
  </si>
  <si>
    <t>جميع محافظات منطقة نجران</t>
  </si>
  <si>
    <t>تجمع نجران الصحي</t>
  </si>
  <si>
    <t xml:space="preserve">الباحة </t>
  </si>
  <si>
    <t xml:space="preserve">فرع  الوزارة بمنطقة الباحة </t>
  </si>
  <si>
    <t>جميع محافظات منطقة الباحة</t>
  </si>
  <si>
    <t>تجمع الباحة الصحي</t>
  </si>
  <si>
    <t xml:space="preserve">الجوف </t>
  </si>
  <si>
    <t xml:space="preserve">فرع  الوزارة بمنطقة الجوف </t>
  </si>
  <si>
    <t>جميع محافظات منطقة الجوف عدا محافظة القريات</t>
  </si>
  <si>
    <t>تجمع الجوف الصحي</t>
  </si>
  <si>
    <t>مكتب  الوزارة بمحافظة القريات</t>
  </si>
  <si>
    <t>محافظة القريات</t>
  </si>
  <si>
    <t>المملكة العربية السعودية</t>
  </si>
  <si>
    <t xml:space="preserve"> العمر المتوقع عند الولادة حسب الجنس والمنطقة الإدارية لعام 2023م</t>
  </si>
  <si>
    <t xml:space="preserve"> Life Expectancy at Birth by Gender and Adminstrative Regions, 2023G</t>
  </si>
  <si>
    <t>الكلي
Overall</t>
  </si>
  <si>
    <t>KSA</t>
  </si>
  <si>
    <t>https://www.stats.gov.sa/statistics-tabs?tab=436312&amp;category=120038</t>
  </si>
  <si>
    <t>مصدر بيانات (نصيب الفرد من الناتج المحلي الإجمالي بالأسعار الجارية): الهيئة العامة للإحصاء</t>
  </si>
  <si>
    <t>مصدر بيانات باقي المؤشرات الاقتصادية: المجلس الصحي السعودي</t>
  </si>
  <si>
    <t>https://shc.gov.sa/Arabic/NewStrategyDepartment/Pages/NationalAccounts.aspx</t>
  </si>
  <si>
    <t>Source of data (GDP per capita at current prices): General Authority for Statistics</t>
  </si>
  <si>
    <t>Source of the for the remaining economic indicators: Saudi Health Council</t>
  </si>
  <si>
    <t>تم تعديل مصدر بيانات القوى العاملة اعتبارا من 2024م ليكون الهيئة السعودية للتخصصات الصحية</t>
  </si>
  <si>
    <t>The source of workforce data has been modified as of 2024 to be the Saudi Commission for Health Specialties.</t>
  </si>
  <si>
    <t>Former Health Affairs Directorates and their Corresponding Administrative Regions, Governorates, Health Clusters, and Branches &amp; Offices of the Ministry of Health</t>
  </si>
  <si>
    <t>Former Health Affairs Directorates</t>
  </si>
  <si>
    <t>Administrative Regions</t>
  </si>
  <si>
    <t>Branches &amp; Offices of the Ministry of Health</t>
  </si>
  <si>
    <t>Governorates</t>
  </si>
  <si>
    <t>Health Clusters</t>
  </si>
  <si>
    <t>MoH Branch in Riyadh Region</t>
  </si>
  <si>
    <t>All Governorates in Riyadh Region</t>
  </si>
  <si>
    <t>Riyadh First Health Cluster</t>
  </si>
  <si>
    <t>Riyadh Second Health Cluster</t>
  </si>
  <si>
    <t>Riyadh Third Health Cluster</t>
  </si>
  <si>
    <t>MoH Branch in Makkah Region</t>
  </si>
  <si>
    <t>Makkah (Emirate headquarters) and the governorates of Al-Jumum, Khulais, Al-Kamil and Bahra</t>
  </si>
  <si>
    <t>Makkah Health Cluster</t>
  </si>
  <si>
    <t>MoH Office in Qunfudah Governorate</t>
  </si>
  <si>
    <t>Al Qunfudhah Governorate and Al Ardiyat Governorate</t>
  </si>
  <si>
    <t xml:space="preserve">Jeddah </t>
  </si>
  <si>
    <t>MoH Branch in Jeddah Governorate</t>
  </si>
  <si>
    <t>Jeddah, Al-Lith, Rabigh and Adham governorates</t>
  </si>
  <si>
    <t>Jeddah First Health Cluster</t>
  </si>
  <si>
    <t>Jeddah Second Health Cluster</t>
  </si>
  <si>
    <t xml:space="preserve">Taif </t>
  </si>
  <si>
    <t>MoH Branch in Taif Governorate</t>
  </si>
  <si>
    <t>The governorates of Taif, Al-Kharmah, Raniyah, Turabah, Al-Muwayh and Maysan</t>
  </si>
  <si>
    <t>Taif Health Cluster</t>
  </si>
  <si>
    <t>Madinah</t>
  </si>
  <si>
    <t>MoH Branch in Madinah Region</t>
  </si>
  <si>
    <t>All governorates of Madinah region</t>
  </si>
  <si>
    <t>Madinah Health Cluster</t>
  </si>
  <si>
    <t xml:space="preserve">Qassim </t>
  </si>
  <si>
    <t>MoH Branch in Qassim Region</t>
  </si>
  <si>
    <t>All governorates of Qassim region</t>
  </si>
  <si>
    <t>Qassim Health Cluster</t>
  </si>
  <si>
    <t xml:space="preserve">Eastern </t>
  </si>
  <si>
    <t>MoH Branch in Eastern Region</t>
  </si>
  <si>
    <t>All governorates of the Eastern region except Al-Ahsa and Hafar Al-Batin</t>
  </si>
  <si>
    <t>Eastern Health Cluster</t>
  </si>
  <si>
    <t>Al Ahsa</t>
  </si>
  <si>
    <t>MoH Branch in Al Ahsa Governorate</t>
  </si>
  <si>
    <t>Al Ahsa Governorate</t>
  </si>
  <si>
    <t>Al Ahsa Health Cluster</t>
  </si>
  <si>
    <t>Hafr Al Batin</t>
  </si>
  <si>
    <t>MoH Branch in Hafr  Al Batin Governorate</t>
  </si>
  <si>
    <t>Hafr Al Batin Governorate</t>
  </si>
  <si>
    <t>Hafr Al Batin Health Cluster</t>
  </si>
  <si>
    <t>Asir</t>
  </si>
  <si>
    <t>MoH Branch in Asir Region</t>
  </si>
  <si>
    <t>All governorates of Asir region except Bisha, Tathlith, Balqarn and Al Amwah</t>
  </si>
  <si>
    <t>Asir Health Cluster</t>
  </si>
  <si>
    <t>MoH Office in Bishah Governorate</t>
  </si>
  <si>
    <t>The governorates of Bisha, Tathlith, Al-Amwah and Bal-Qarn (Bal-Qarn includes Sabt Al-Alaya and Al-Bashayer)</t>
  </si>
  <si>
    <t xml:space="preserve">Tabuk </t>
  </si>
  <si>
    <t>MoH Branch in Tabuk Region</t>
  </si>
  <si>
    <t>All governorates of Tabuk region</t>
  </si>
  <si>
    <t>Tabuk Health Cluster</t>
  </si>
  <si>
    <t>Hail</t>
  </si>
  <si>
    <t>MoH Branch in Hail Region</t>
  </si>
  <si>
    <t>All governorates of Hail region</t>
  </si>
  <si>
    <t>Hail Health Cluster</t>
  </si>
  <si>
    <t>MoH Branch in Northern Borders Region</t>
  </si>
  <si>
    <t>All governorates of Northern Borders region</t>
  </si>
  <si>
    <t>Northern Borders Health Cluster</t>
  </si>
  <si>
    <t>MoH Branch in Jazan Region</t>
  </si>
  <si>
    <t>All governorates of Jazan region</t>
  </si>
  <si>
    <t>Jazan Health Cluster</t>
  </si>
  <si>
    <t xml:space="preserve">Najran </t>
  </si>
  <si>
    <t>MoH Branch in Najran Region</t>
  </si>
  <si>
    <t>All governorates of Najran region</t>
  </si>
  <si>
    <t>Najran Health Cluster</t>
  </si>
  <si>
    <t>Al Baha</t>
  </si>
  <si>
    <t>MoH Branch in Al Baha Region</t>
  </si>
  <si>
    <t>All governorates of Al Baha region</t>
  </si>
  <si>
    <t>Al Baha Health Cluster</t>
  </si>
  <si>
    <t>Al Jouf</t>
  </si>
  <si>
    <t>MoH Branch in Al Jouf Region</t>
  </si>
  <si>
    <t>All governorates of Al Jouf region except Qurayyat Governorate</t>
  </si>
  <si>
    <t>Al Jouf Health Cluster</t>
  </si>
  <si>
    <t>MoH Office in Qurayyat Governorate</t>
  </si>
  <si>
    <t>Qurayyat Governorate</t>
  </si>
  <si>
    <t>Taif</t>
  </si>
  <si>
    <t>Qassim</t>
  </si>
  <si>
    <t>Tabuk</t>
  </si>
  <si>
    <t>تجمع الحدود الشمالية الصحي</t>
  </si>
  <si>
    <t>جدول 1-14</t>
  </si>
  <si>
    <t>Table 1-14</t>
  </si>
  <si>
    <t>جدول</t>
  </si>
  <si>
    <t>الباب الأول: باب المؤشرات الصحية</t>
  </si>
  <si>
    <t>صفحة</t>
  </si>
  <si>
    <t>Table</t>
  </si>
  <si>
    <t>Chapter I : Health Indicators</t>
  </si>
  <si>
    <t>Page</t>
  </si>
  <si>
    <t>1-1</t>
  </si>
  <si>
    <t>1-2</t>
  </si>
  <si>
    <t>1-3</t>
  </si>
  <si>
    <t>1-4</t>
  </si>
  <si>
    <t>1-5</t>
  </si>
  <si>
    <t>1-6</t>
  </si>
  <si>
    <t>1-7</t>
  </si>
  <si>
    <t>1-8</t>
  </si>
  <si>
    <t>1-9</t>
  </si>
  <si>
    <t>مؤشرات الموارد الصحية (لكل عشرة آلاف نسمة) في الأعوام الخمسة الأخيرة.</t>
  </si>
  <si>
    <t>Health Resources Indicators (per 10,000 population) in the Last Five Years.</t>
  </si>
  <si>
    <t>1-10</t>
  </si>
  <si>
    <t>مؤشرات مختارة عن الموارد المتاحة بمستشفيات وزارة الصحة حسب المنطقة الصحية لعام 2023 م.</t>
  </si>
  <si>
    <t>Selected Indicators of Available Resources at MoH Hospitals by Health Region, 2023G</t>
  </si>
  <si>
    <t>1-11</t>
  </si>
  <si>
    <t>النسبة المئوية للتغطية بالتحصينات الأساسية في الأعوام الخمسة الأخيرة.</t>
  </si>
  <si>
    <t>Basic Immunization Coverage (%) in the Last Five Years.</t>
  </si>
  <si>
    <t>1-12</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</si>
  <si>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</si>
  <si>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</si>
  <si>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1-13</t>
  </si>
  <si>
    <t>1-14</t>
  </si>
  <si>
    <t xml:space="preserve"> السكان حسب الجنسية والجنس والفئة العمرية لعام 2024م</t>
  </si>
  <si>
    <t xml:space="preserve"> Population by Nationality, Gender, and Age group, 2024G</t>
  </si>
  <si>
    <t xml:space="preserve"> السكان حسب الجنسية والجنس والفئة العمرية لعام 2023م</t>
  </si>
  <si>
    <t xml:space="preserve"> Population by Nationality, Gender, and Age group, 2023G</t>
  </si>
  <si>
    <t>Adolescent birth rate 15-19 years (per 1000 women)</t>
  </si>
  <si>
    <t>Adolescent birth rate 10-14 years (per 1000 women)</t>
  </si>
  <si>
    <t>معدل الولادات لدى المراهقات 15 - 19 سنة لكل 1000 امرأة في تلك الفئة العمرية</t>
  </si>
  <si>
    <t>معدل الولادات لدى المراهقات 10 - 14سنة لكل 1000 امرأة في تلك الفئة العمرية</t>
  </si>
  <si>
    <t>معدل انتشار توقّف النمو  بين الأطفال دون سن الخامسة (%)***</t>
  </si>
  <si>
    <t>معدل انتشار سوء التغذية : زيادة الوزن بين الأطفال دون سن الخامسة (%)***</t>
  </si>
  <si>
    <t>*** WHO estimates</t>
  </si>
  <si>
    <t>*** تقديرات منظمة الصحة العالمية</t>
  </si>
  <si>
    <t>نسبة التغطية بالخدمات الصحية الأساسية (%)</t>
  </si>
  <si>
    <t xml:space="preserve">النسبة المئوية لحالات السل التي تم اكتشافها وعلاجها بنجاح </t>
  </si>
  <si>
    <t>TB treatment success rate</t>
  </si>
  <si>
    <t>&lt;0.1</t>
  </si>
  <si>
    <t>Prevalence of stunting among children under 5 years of age (%)***</t>
  </si>
  <si>
    <t>Prevalence of malnutrition : Overweight among children under 5 years of age,  (%)***</t>
  </si>
  <si>
    <t>الباب الثاني: الموارد الصحية</t>
  </si>
  <si>
    <t>Chapter II : Health Resources</t>
  </si>
  <si>
    <t>2-1</t>
  </si>
  <si>
    <t>الميزانية المخصصة لوزارة الصحة ( بمليارات الريالات) في الأعوام الخمسة الأخيرة بالنسبة للميزانية العامة للدولة</t>
  </si>
  <si>
    <t>Budget Appropriations for  MOH in relation to Government Budget (by billion SR) in the last Five Years</t>
  </si>
  <si>
    <t>2-2</t>
  </si>
  <si>
    <t>المستشفيات والأسرة بالقطاعات الصحية بالمملكة حسب الجهة ومعدل الأسرة لكل عشرة آلاف من السكان في الأعوام الخمسة الأخيرة</t>
  </si>
  <si>
    <t>Hospitals and Beds in All Health Sectors, KSA and Rate of Beds / 10,000 population, in the last Five Years</t>
  </si>
  <si>
    <t>2-3</t>
  </si>
  <si>
    <t>المستشفيات والأسرة بالقطاعات الصحية بالمملكة حسب فروع ومكاتب وزارة الصحة 2023م</t>
  </si>
  <si>
    <t>Hospitals and Beds in KSA Health Sectors by Health Region, 2023G</t>
  </si>
  <si>
    <t>2-4</t>
  </si>
  <si>
    <t>المرافق الصحية بوزارة الصحة حسب التجمعات الصحية عام 2024م</t>
  </si>
  <si>
    <t>Health Utilities in MoH by Health Clusters, 2024G</t>
  </si>
  <si>
    <t>2-5</t>
  </si>
  <si>
    <t xml:space="preserve"> مراكز الرعاية الصحية الأولية بوزارة الصحة حسب فروع ومكاتب وزارة الصحة في الأعوام الخمسة الأخيرة</t>
  </si>
  <si>
    <t>Primary Health Care Centers in MoH by MoH Branches &amp; Offices, in the last Five Years</t>
  </si>
  <si>
    <t>2-6</t>
  </si>
  <si>
    <t xml:space="preserve"> المستشفيات والأسرة بوزارة الصحة حسب فروع ومكاتب وزارة الصحة في الأعوام الخمسة الأخيرة</t>
  </si>
  <si>
    <t xml:space="preserve"> MOH Hospitals and Beds by MoH Branches &amp; Offices, in the last Five Years</t>
  </si>
  <si>
    <t>2-7</t>
  </si>
  <si>
    <t xml:space="preserve"> مستشفيات وزارة الصحة وعدد الأسرة حسب التجمعات الصحية والتخصص لعام 2024م</t>
  </si>
  <si>
    <t>MoH Hospitals and Beds by Health Clusters and Speciality, 2024G</t>
  </si>
  <si>
    <t>2-8</t>
  </si>
  <si>
    <t xml:space="preserve"> مستشفيات وزارة الصحة حسب التجمعات الصحية والسعة السريرية للعام 2024م</t>
  </si>
  <si>
    <t xml:space="preserve"> MoH Hospitals  by Health Clusters and Bed Capacity, 2024G</t>
  </si>
  <si>
    <t>2-9</t>
  </si>
  <si>
    <t>الأسرة بمستشفيات وزارة الصحة حسب التجمع الصحي والتخصص لعام 2024م</t>
  </si>
  <si>
    <t xml:space="preserve">  Beds at MoH Hospitals By Health Cluster and Speciality, 2024G.</t>
  </si>
  <si>
    <t>2-10</t>
  </si>
  <si>
    <t>أسرة مستشفيات الجهات الحكومية الأخرى حسب التخصص عام 2024م.</t>
  </si>
  <si>
    <t>Hospital Beds in Other Governmental Sector by Speciality, 2024G.</t>
  </si>
  <si>
    <t>2-11</t>
  </si>
  <si>
    <t>أسرة مستشفيات القطاع الخاص حسب فروع ومكاتب وزارة الصحة والتخصص عام 2024م.</t>
  </si>
  <si>
    <t xml:space="preserve"> Hospital Beds at Private Sector by MoH Branches &amp; Offices and Speciality, 2024G.</t>
  </si>
  <si>
    <t>2-12</t>
  </si>
  <si>
    <t>أسرة العناية المركزة بمستشفيات وزارة الصحة حسب التجمعات الصحية ونوع العناية لعام 2024م</t>
  </si>
  <si>
    <t>Intensive Care Beds at MoH Hospitals By Health Cluster and Type of Intensive Care Bed, 2024G</t>
  </si>
  <si>
    <t>2-13</t>
  </si>
  <si>
    <t>أسرة الطوارئ بمستشفيات وزارة الصحة حسب التجمعات الصحية لعام 2024م</t>
  </si>
  <si>
    <t>ER Beds at MoH Hospitals By Health Clusters, 2024G</t>
  </si>
  <si>
    <t>2-14</t>
  </si>
  <si>
    <t>المستشفيات والأسرة والمجمعات الطبية والمرافق الصحية الأخرى بالقطاع الخاص حسب فروع ومكاتب وزارة الصحة عام 2024م.</t>
  </si>
  <si>
    <t xml:space="preserve">Private Sector Hospitals, Medical Complexes, Beds and Other Medical Facilities by MoH Branches &amp; Offices, 2024G. </t>
  </si>
  <si>
    <t>2-15</t>
  </si>
  <si>
    <t>المستشفيات والأسرة والمجمعات الطبية بالقطاع الخاص  حسب فروع ومكاتب وزارة الصحة في الأعوام الخمسة الأخيرة</t>
  </si>
  <si>
    <t>Private Sector Hospitals, Beds and Medical Complexes by MoH Branches &amp; Offices, in the last Five Years</t>
  </si>
  <si>
    <t>2-16</t>
  </si>
  <si>
    <t>العيادات الخاصة للأطباء التخصص بفروع ومكاتب وزارة الصحة عام 2024م.</t>
  </si>
  <si>
    <t>Single Doctor Private Clinics by Speciality in MoH Branches &amp; Offices, 2024G.</t>
  </si>
  <si>
    <t>2-17</t>
  </si>
  <si>
    <t>القوى العاملة الصحية بالقطاعات الصحية بالمملكة في الأعوام الخمسة الأخيرة</t>
  </si>
  <si>
    <t>Health Manpower in KSA Health Sectors in the Last Five Years</t>
  </si>
  <si>
    <t>2-18</t>
  </si>
  <si>
    <t xml:space="preserve"> القوى العاملة الصحية بالقطاعات الصحية بالمملكة حسب الفئة والجنس والجنسية عام 2024م</t>
  </si>
  <si>
    <t>Health Manpower in KSA Health Sectors by Category, Sex and Nationality, 2024G</t>
  </si>
  <si>
    <t>2-19</t>
  </si>
  <si>
    <t>الأطباء وأطباء الأسنان بالقطاعات الصحية بالمملكة حسب التخصص والتصنيف الوظيفي عام 2024م.</t>
  </si>
  <si>
    <t>Physicians and Dentists in KSA Health Sectors by Speciality and Professional Categories, 2024G</t>
  </si>
  <si>
    <t>2-20</t>
  </si>
  <si>
    <t>الأطباء وأطباء الأسنان بوزارة الصحة حسب الجنس والجنسية والتخصص والتصنيف الوظيفي عام 2024م.</t>
  </si>
  <si>
    <t>Physicians and Dentists in MoH by Gender, Nationality, Speciality and Professional Categories, 2024G</t>
  </si>
  <si>
    <t>2-21</t>
  </si>
  <si>
    <t>الأطباء وأطباء الأسنان بالجهات الحكومية الأخرى حسب الجنس والجنسية والتخصص والتصنيف الوظيفي عام 2024م.</t>
  </si>
  <si>
    <t>Physicians and Dentists in the Other Governmental Sector by Gender, Nationality, Speciality and Professional Categories, 2024G</t>
  </si>
  <si>
    <t>2-22</t>
  </si>
  <si>
    <t>الأطباء وأطباء الأسنان بالقطاع الخاص حسب الجنس والجنسية والتخصص والتصنيف الوظيفي عام 2024م.</t>
  </si>
  <si>
    <t>Physicians and Dentists in the Private Sector by Gender, Nationality, Speciality and Professional Categories, 2024G</t>
  </si>
  <si>
    <t>2-23</t>
  </si>
  <si>
    <t>الأطباء وأطباء الأسنان بالقطاعات الصحية بالمملكة  حسب الجنس والجنسية والتخصص والتصنيف الوظيفي عام 2024م.</t>
  </si>
  <si>
    <t>Physicians and Dentists in KSA Health Sectors by Gender, Nationality, Speciality and Professional Categories, 2024G</t>
  </si>
  <si>
    <t>2-24</t>
  </si>
  <si>
    <t xml:space="preserve"> القوى العاملة الصحية بفروع ومكاتب وزارة الصحة حسب الفئة والجنس والجنسية عام 2024م</t>
  </si>
  <si>
    <t>Health Manpower in MoH Branches &amp; Offices by Category, Gender and Nationality, 2024G</t>
  </si>
  <si>
    <t>2-25</t>
  </si>
  <si>
    <t xml:space="preserve"> القوى العاملة الصحية بالجهات الحكومية الأخرى حسب فروع ومكاتب وزارة الصحة والفئة والجنس والجنسية عام 2024م</t>
  </si>
  <si>
    <t>Health Manpower in Other Governmental Sector by Category, Gender and Nationality in MoH Branches &amp; Offices, 2024G</t>
  </si>
  <si>
    <t>2-26</t>
  </si>
  <si>
    <t xml:space="preserve"> القوى العاملة الصحية بالقطاع الخاص حسب الفئة والجنس والجنسية بفروع ومكاتب وزارة الصحة عام 2024م</t>
  </si>
  <si>
    <t>Health Manpower in the Private Sector by Category, Gender and Nationality in MoH Branches &amp; Offices, 2024G</t>
  </si>
  <si>
    <t>2-27</t>
  </si>
  <si>
    <t xml:space="preserve"> القوى العاملة الصحية بكافة القطاعات الصحية بالمملكة حسب الفئة والجنس والجنسية بفروع ومكاتب وزارة الصحة عام 2024م</t>
  </si>
  <si>
    <t>Health Manpower in all KSA Health Sectors by Category, Gender and Nationality in MoH Branches &amp; Offices, 2024G</t>
  </si>
  <si>
    <t>2-28</t>
  </si>
  <si>
    <t xml:space="preserve"> القوى العاملة الصحية بالجهات الحكومية الأخرى حسب الجهة والفئة والجنس والجنسية عام 2024م</t>
  </si>
  <si>
    <t>Health Manpower in Other Governmental Sector by Category, Gender and Nationality, 2024G</t>
  </si>
  <si>
    <t>2-29</t>
  </si>
  <si>
    <t>الأطباء وأطباء الأسنان بفروع ومكاتب وزارة الصحة حسب التخصص والتصنيف الوظيفي عام 2024م.</t>
  </si>
  <si>
    <t>Physicians and Dentists, MoH Facilities by Speciality, Professional Categories in MoH Branches&amp; Offices, 2024G.</t>
  </si>
  <si>
    <t>2-30</t>
  </si>
  <si>
    <t>الأطباء وأطباء الأسنان بالجهات الحكومية الأخري حسب التخصص والتصنيف الوظيفي وفروع ومكاتب وزارة الصحة عام 2024م.</t>
  </si>
  <si>
    <t>Other Governmental Sector' Physicians and Dentists by Speciality and Professional Categories in MoH Branches &amp; Facilities, 2024G.</t>
  </si>
  <si>
    <t>2-31</t>
  </si>
  <si>
    <t>الأطباء وأطباء الأسنان بالقطاع الخاص حسب التخصص والتصنيف الوظيفي بفروع ومكاتب وزارة الصحة عام 2024م</t>
  </si>
  <si>
    <t>Physicians and Dentists in the Private Sector by Speciality, Professional Categories in MoH Branches &amp; Offices, 2024G</t>
  </si>
  <si>
    <t>2-32</t>
  </si>
  <si>
    <t>الأطباء وأطباء الأسنان بالجهات الحكومية الأخري حسب التخصص والتصنيف الوظيفي والجهة عام 2024م.</t>
  </si>
  <si>
    <t>Physicians and Dentists in Other Governmental Sector by Speciality and Professional Categories, 2024G.</t>
  </si>
  <si>
    <t>2-33</t>
  </si>
  <si>
    <t>الفئات الطبية المساعدة بوزارة الصحة حسب التخصص والجنسية والجنس عام 2024م</t>
  </si>
  <si>
    <t>MoH Allied Health Personnel by Speciality, Nationality &amp; Gender,  2024G</t>
  </si>
  <si>
    <t>2-34</t>
  </si>
  <si>
    <t>الفئات الطبية المساعدة بالجهات الحكومية الأخرى حسب التخصص والجنسية والجنس عام 2024م</t>
  </si>
  <si>
    <t>Allied Health Personnel in the Other Governmental Sector by Speciality, Nationality &amp; Gender,  2024G</t>
  </si>
  <si>
    <t>2-35</t>
  </si>
  <si>
    <t>الفئات الطبية المساعدة بالقطاع الخاص حسب التخصص والجنسية والجنس عام 2024م</t>
  </si>
  <si>
    <t>Allied Health Personnel in the Private Sector by Speciality, Nationality &amp; Gender,  2024G</t>
  </si>
  <si>
    <t>2-36</t>
  </si>
  <si>
    <t>الفئات الطبية المساعدة بكافة القطاعات الصحية حسب التخصص والجنسية والجنس عام 2024م</t>
  </si>
  <si>
    <t>Allied Health Personnel in all Health Sectors by Speciality, Nationality &amp; Gender,  2024G</t>
  </si>
  <si>
    <t>2-37</t>
  </si>
  <si>
    <t>القوى العاملة الصحية بوزارة الصحة حسب الجنسية في الأعوام الخمسة الأخيرة</t>
  </si>
  <si>
    <t>Health Manpower in MoH by Nationality in the Last Five Years</t>
  </si>
  <si>
    <t>2-38</t>
  </si>
  <si>
    <t>القوى العاملة الصحية بالجهات الحكومية الأخرى حسب الجنسية في الأعوام الخمسة الأخيرة</t>
  </si>
  <si>
    <t>Health Manpower in the Other Governmental Sector by Nationality, in the last Five Years</t>
  </si>
  <si>
    <t>2-39</t>
  </si>
  <si>
    <t>القوى العاملة الصحية بالقطاع الخاص في الأعوام الخمسة الأخيرة</t>
  </si>
  <si>
    <t xml:space="preserve"> Health Manpower at Private Sector in the last Five Years</t>
  </si>
  <si>
    <t>2-40</t>
  </si>
  <si>
    <t>القوى العاملة الصحية بمستشفيات وزارة الصحة حسب الجنسية في الأعوام الخمسة الأخيرة</t>
  </si>
  <si>
    <t>Health Manpower in MoH Hospitals by Nationality, in the last Five Years</t>
  </si>
  <si>
    <t>2-41</t>
  </si>
  <si>
    <t xml:space="preserve"> القوى العاملة الصحية بمستشفيات وزارة الصحة حسب فروع ومكاتب الوزارة والفئة والجنس والجنسية عام 2024م</t>
  </si>
  <si>
    <t>MoH Hospitals' Health Manpower by Category, Gender and Nationality in MoH Branches &amp; Offices, 2024G</t>
  </si>
  <si>
    <t>2-42</t>
  </si>
  <si>
    <t>القوى العاملة الصحية بمراكز الرعاية الصحية الأولية بوزارة الصحة في الأعوام الخمسة الأخيرة</t>
  </si>
  <si>
    <t>Health Manpower in Primary Health Care Centers, MoH, in the last Five Years</t>
  </si>
  <si>
    <t>2-43</t>
  </si>
  <si>
    <t>الأطباء وأطباء الأسنان بمراكز الرعاية الصحية الأولية بوزارة الصحة حسب التخصص والجنسية في الأعوام الخمسة الأخيرة</t>
  </si>
  <si>
    <t xml:space="preserve"> Physicians and Dentists in MoH Primary Health Care Centers by Speciality and Nationality, in the last Five Years</t>
  </si>
  <si>
    <t>2-44</t>
  </si>
  <si>
    <t xml:space="preserve"> القوى العاملة الصحية بمراكز الرعاية الصحية الأولية بفروع ومكاتب وزارة الصحة حسب الفئة والجنس والجنسية عام 2024م</t>
  </si>
  <si>
    <t>MoH Primary Health Care Centers' Health Manpower  by Category, Gender and Nationality in MoH Branches and Offices, 2024G</t>
  </si>
  <si>
    <t>2-45</t>
  </si>
  <si>
    <t>الأطباء بمراكز الرعاية الصحية الأولية بوزارة الصحة حسب التخصصات الرئيسية والجنسية والجنس بفروع ومكاتب الوزارة عام 2024م.</t>
  </si>
  <si>
    <t>Physicians in MoH Primary Health Care Centers by Main Specialities, Nationality and Gender in MoH Branches &amp; Offices, 2024G.</t>
  </si>
  <si>
    <t>2-46</t>
  </si>
  <si>
    <t xml:space="preserve"> القوى العاملة الصحية بمستشفيات القطاع الخاص حسب الفئة والجنس والجنسية بفروع ومكاتب وزارة الصحة عام 2024م</t>
  </si>
  <si>
    <t>Health Manpower in Private Sector Hospitals by Category, Gender and Nationality in MoH Branches &amp; Offices, 2024G</t>
  </si>
  <si>
    <t>2-47</t>
  </si>
  <si>
    <t xml:space="preserve"> القوى العاملة الصحية بمجمعات القطاع الخاص حسب الفئة والجنس والجنسية بفروع ومكاتب وزارة الصحة عام 2024م</t>
  </si>
  <si>
    <t>Health Manpower in Private Sector Medical Complexes by Category, Gender and Nationality in MoH Branches &amp; Offices, 2024G</t>
  </si>
  <si>
    <t>2-48</t>
  </si>
  <si>
    <t xml:space="preserve">  القوى العاملة الصحية بالقطاع الخاص حسب الفئة والجنس والجنسية وتصنيف المنشأة عام 2024م.</t>
  </si>
  <si>
    <t>Health Manpower in Private Health Facilities by Facility Classification, Gender and Nationality, 2024G.</t>
  </si>
  <si>
    <t>2-49</t>
  </si>
  <si>
    <t>الملتحقون والملتحقات من العاملين بوزارة الصحة ببرامج الايفاد حسب التخصص عام 2024م</t>
  </si>
  <si>
    <t>Enrolled MoH  Employees in Internal Scholarship Programs by Speciality, 2024G.</t>
  </si>
  <si>
    <t>2-50</t>
  </si>
  <si>
    <t>الملتحقون والملتحقات من العاملين بوزارة الصحة ببرامج الابتعاث حسب التخصص عام 2024م</t>
  </si>
  <si>
    <t>Enrolled MoH  Employees in External Scholarship Programs by Speciality, 2024G.</t>
  </si>
  <si>
    <t>2-51</t>
  </si>
  <si>
    <t>الملتحقون والملتحقات من العاملين بوزارة الصحة ببرامج الايفاد حسب  جهة العمل عام 2024م</t>
  </si>
  <si>
    <t>Enrolled MoH  Employees in Internal Scholarship Programs by Workplace, 2024G.</t>
  </si>
  <si>
    <t>2-52</t>
  </si>
  <si>
    <t>الملتحقون والملتحقات من العاملين بوزارة الصحة ببرامج الابتعاث عام 2024م</t>
  </si>
  <si>
    <t>Enrolled MoH  Employees in External Scholarship Programs, 2024G.</t>
  </si>
  <si>
    <t>2-53</t>
  </si>
  <si>
    <t>أعداد المتدربين بمراكز تطوير المهارات الفنية بوزارة الصحة لعام 2024م.</t>
  </si>
  <si>
    <t>Number of Trainees in MoH Technical Skills' Development Centers, 2024G.</t>
  </si>
  <si>
    <t>2-54</t>
  </si>
  <si>
    <t>الطلبة والطالبات في الكليات الصحية للعام الدراسي 2023-2024م.</t>
  </si>
  <si>
    <t xml:space="preserve"> Enrolled Students in health colleges for the academic year 2023-2024G.</t>
  </si>
  <si>
    <t>2-55</t>
  </si>
  <si>
    <t>خريجو وخريجات الكليات الصحية للعام الدراسي 2023-2024م.</t>
  </si>
  <si>
    <t>Graduates in health colleges for the academic year 2023-2024G.</t>
  </si>
  <si>
    <t>2-56</t>
  </si>
  <si>
    <t>الطلبة والطالبات في الكليات الصحية الأهلية للعام الدراسي 2023-2024م.</t>
  </si>
  <si>
    <t xml:space="preserve"> Enrolled Students in private health colleges for the academic year 2023-2024G.</t>
  </si>
  <si>
    <t>2-57</t>
  </si>
  <si>
    <t>خريجو وخريجات الكليات الصحية الأهلية للعام الدراسي 2023-2024م.</t>
  </si>
  <si>
    <t>Graduates in private health colleges for the academic year 2023-2024G.</t>
  </si>
  <si>
    <t>2-58</t>
  </si>
  <si>
    <t>مستشفيات وزارة الصحة المعتمدة من المركز السعودي لاعتماد المنشآت الصحية.</t>
  </si>
  <si>
    <t>CBAHI Accredited MoH Hospitals.</t>
  </si>
  <si>
    <t>2-59</t>
  </si>
  <si>
    <t>مستشفيات الجهات الحكومية الأخرى المعتمدة من المركز السعودي لاعتماد المنشآت الصحية</t>
  </si>
  <si>
    <t>CBAHI Accredited Other Governmental Sector Hospitals</t>
  </si>
  <si>
    <t>2-60</t>
  </si>
  <si>
    <t>مستشفيات القطاع الخاص المعتمدة من المركز السعودي لاعتماد المنشآت الصحية</t>
  </si>
  <si>
    <t>CBAHI Accredited Private Hospitals</t>
  </si>
  <si>
    <t>Budget Appropriations for MOH in relation to Government Budget (by billion SR) in the last Five Years</t>
  </si>
  <si>
    <t>جدول 2-1</t>
  </si>
  <si>
    <t>Table 2-1</t>
  </si>
  <si>
    <t>السنة الميلادية</t>
  </si>
  <si>
    <t>إجمالي ميزانية الحكومة</t>
  </si>
  <si>
    <t>ميزانية وزارة الصحة</t>
  </si>
  <si>
    <t>* النسبة</t>
  </si>
  <si>
    <t>G. Year</t>
  </si>
  <si>
    <t>Total Governmental Budget</t>
  </si>
  <si>
    <t>MoH Budget</t>
  </si>
  <si>
    <t>%</t>
  </si>
  <si>
    <t>* النسبة من إجمالي ميزانية الحكومة</t>
  </si>
  <si>
    <t>* As % of Total Government Budget</t>
  </si>
  <si>
    <t>جدول 2-2</t>
  </si>
  <si>
    <t>Table 2-2</t>
  </si>
  <si>
    <t>القطاع</t>
  </si>
  <si>
    <t>Sector</t>
  </si>
  <si>
    <t>Hospitals</t>
  </si>
  <si>
    <t>المستشفيات</t>
  </si>
  <si>
    <t>Beds</t>
  </si>
  <si>
    <t>الأسرة</t>
  </si>
  <si>
    <t xml:space="preserve">وزارة الصحة </t>
  </si>
  <si>
    <t>Ministry of Health</t>
  </si>
  <si>
    <t>الجهات الحكومية الاخرى</t>
  </si>
  <si>
    <t>Other Governmental Sector</t>
  </si>
  <si>
    <t>القطاع الخاص</t>
  </si>
  <si>
    <t>Private Sector</t>
  </si>
  <si>
    <t>المجموع</t>
  </si>
  <si>
    <t>معدل الأسرة لكل عشرة آلاف نسمة</t>
  </si>
  <si>
    <t>Rate of beds /10,000 population</t>
  </si>
  <si>
    <t>المستشفيات والأسرة بالقطاعات الصحية بالمملكة حسب فروع ومكاتب وزارة الصحة 2024م</t>
  </si>
  <si>
    <t>Hospitals and Beds in KSA Health Sectors by MoH Branches &amp; Offices, 2024G</t>
  </si>
  <si>
    <t>جدول 2-3</t>
  </si>
  <si>
    <t>Table 2-3</t>
  </si>
  <si>
    <t>وزارة الصحة</t>
  </si>
  <si>
    <t>الجهات الحكومية الأخرى</t>
  </si>
  <si>
    <t>MoH Branches &amp; Offices</t>
  </si>
  <si>
    <t>MoH</t>
  </si>
  <si>
    <t>عدد المستشفيات</t>
  </si>
  <si>
    <t>عدد الأسرة</t>
  </si>
  <si>
    <t xml:space="preserve">The Holy Capital      </t>
  </si>
  <si>
    <t xml:space="preserve"> بيشة</t>
  </si>
  <si>
    <t>جدول 2-4</t>
  </si>
  <si>
    <t xml:space="preserve"> </t>
  </si>
  <si>
    <t>Table  2-4</t>
  </si>
  <si>
    <t>مركز رعاية صحية أولية</t>
  </si>
  <si>
    <t>مستشفى</t>
  </si>
  <si>
    <t>مركز قلب</t>
  </si>
  <si>
    <t>مركز أورام</t>
  </si>
  <si>
    <t>مراكز السكري والغدد الصماء</t>
  </si>
  <si>
    <t>مركز/وحدة غسيل كلوي</t>
  </si>
  <si>
    <t>مركز طب أسنان</t>
  </si>
  <si>
    <t>مركز تأهيل طبي</t>
  </si>
  <si>
    <t>مختبر مركزي/
إقليمي</t>
  </si>
  <si>
    <t>مركز مراقبة صحية وقائية بالمنافذ</t>
  </si>
  <si>
    <t>عيادات الإقلاع عن التدخين</t>
  </si>
  <si>
    <t>مركز طب شرعي</t>
  </si>
  <si>
    <t>PHC</t>
  </si>
  <si>
    <t>Hospital</t>
  </si>
  <si>
    <t>Cardiology Center</t>
  </si>
  <si>
    <t>Oncology Center</t>
  </si>
  <si>
    <t>Diabetes &amp; Endocrinology Centers</t>
  </si>
  <si>
    <t>Dialysis Center/ Unit</t>
  </si>
  <si>
    <t>Dental Center</t>
  </si>
  <si>
    <t>Rehabilitation center</t>
  </si>
  <si>
    <t>Central/ Regional Laboratory</t>
  </si>
  <si>
    <t>Control Health Centers at entry points</t>
  </si>
  <si>
    <t>Smoking Cessation Clinic</t>
  </si>
  <si>
    <t>Forensic Medicine Center</t>
  </si>
  <si>
    <t>إجمالي التجمعات الصحية بالرياض</t>
  </si>
  <si>
    <t>Total Health Clusters - Riyadh</t>
  </si>
  <si>
    <t xml:space="preserve">تجمع مكة المكرمة الصحي - العاصمة المقدسة </t>
  </si>
  <si>
    <t xml:space="preserve"> Makkah Health Cluster-The Holy Capital</t>
  </si>
  <si>
    <t>تجمع مكة المكرمة الصحي - القنفذة</t>
  </si>
  <si>
    <t xml:space="preserve"> Makkah Health Cluster - Qunfudah</t>
  </si>
  <si>
    <t>إجمالي تجمع مكة المكرمة الصحي</t>
  </si>
  <si>
    <t>Total Makkah Health Cluster</t>
  </si>
  <si>
    <t xml:space="preserve">إجمالي التجمعات الصحية بجدة </t>
  </si>
  <si>
    <t>Total Health Clusters - Jeddah</t>
  </si>
  <si>
    <t xml:space="preserve">تجمع عسير الصحي- عسير </t>
  </si>
  <si>
    <t>Asir Health Cluster - Asir</t>
  </si>
  <si>
    <t>تجمع عسير الصحي- ببيشة</t>
  </si>
  <si>
    <t>Asir Health Cluster - Bishah</t>
  </si>
  <si>
    <t>إجمالي تجمع عسير الصحي</t>
  </si>
  <si>
    <t>Total Asir Health Cluster</t>
  </si>
  <si>
    <t xml:space="preserve">تجمع الجوف الصحي - الجوف </t>
  </si>
  <si>
    <t>Al Jouf Health Cluster - Al Jouf</t>
  </si>
  <si>
    <t>تجمع الجوف الصحي- القريات</t>
  </si>
  <si>
    <t>Al Jouf Health Cluster - Qurrayyat</t>
  </si>
  <si>
    <t>إجمالي تجمع الجوف الصحي</t>
  </si>
  <si>
    <t>Total Al Jouf Health Cluster</t>
  </si>
  <si>
    <t>الإجمالى</t>
  </si>
  <si>
    <t>جدول 2-5</t>
  </si>
  <si>
    <t>Table 2-5</t>
  </si>
  <si>
    <t xml:space="preserve">Bishah     </t>
  </si>
  <si>
    <t>جدول 2-6</t>
  </si>
  <si>
    <t>Table 2-6</t>
  </si>
  <si>
    <t>فروع/ مكاتب الوزارة</t>
  </si>
  <si>
    <t>MoH branches/ Offices</t>
  </si>
  <si>
    <t>مستشفيات</t>
  </si>
  <si>
    <t>أسرة</t>
  </si>
  <si>
    <t>جدول 2-7</t>
  </si>
  <si>
    <t>Table 2-7</t>
  </si>
  <si>
    <t>عامة</t>
  </si>
  <si>
    <t>نساء وولادة /أطفال</t>
  </si>
  <si>
    <t>عيون</t>
  </si>
  <si>
    <t>نفسية / إدمان</t>
  </si>
  <si>
    <t>صدرية</t>
  </si>
  <si>
    <t>الرعاية المديدة</t>
  </si>
  <si>
    <t>تأهيل</t>
  </si>
  <si>
    <t>General</t>
  </si>
  <si>
    <t>OBS&amp;Gyn/ pediatric</t>
  </si>
  <si>
    <t>Eye</t>
  </si>
  <si>
    <t>Psychiatric/ Addiction</t>
  </si>
  <si>
    <t>Chest</t>
  </si>
  <si>
    <t>Long Term Care</t>
  </si>
  <si>
    <t>Rehabilitation</t>
  </si>
  <si>
    <t>مستشفى الصحة النفسية ببيشة تعتبر مستشفى رعاية مديدة وصحة نفسية (50 سرير رعاية مديدة + 50 سرير صحة نفسية)</t>
  </si>
  <si>
    <t>psychiatric hospital in Bishah includes Long Term Care hospital (each 50 beds)</t>
  </si>
  <si>
    <t>مستشفى الرعاية المديدة بالعاصمة المقدسة تعتبر مستشفى رعاية مديدة وجذام (100 سرير رعاية مديدة +50سرير جذام)</t>
  </si>
  <si>
    <t>Long term care hospital in The Holy Capital includes 50 beds for Leprosy</t>
  </si>
  <si>
    <t>جدول 2-8</t>
  </si>
  <si>
    <t>Table 2-8</t>
  </si>
  <si>
    <t>السعة السريرية</t>
  </si>
  <si>
    <t>Bed Capacity</t>
  </si>
  <si>
    <t>≤50</t>
  </si>
  <si>
    <t>51-100</t>
  </si>
  <si>
    <t>101-200</t>
  </si>
  <si>
    <t>201-300</t>
  </si>
  <si>
    <t>301-400</t>
  </si>
  <si>
    <t>401-500</t>
  </si>
  <si>
    <t>&gt;500</t>
  </si>
  <si>
    <t>الإجمالي 
Total</t>
  </si>
  <si>
    <t>تجمع الحدود الشمالية
 الصحي</t>
  </si>
  <si>
    <t>جدول 2-9</t>
  </si>
  <si>
    <t>Table 2-9</t>
  </si>
  <si>
    <t>التجمع الصحي</t>
  </si>
  <si>
    <t>باطنة</t>
  </si>
  <si>
    <t>جراحة</t>
  </si>
  <si>
    <t>نساء وولادة</t>
  </si>
  <si>
    <t>أطفال</t>
  </si>
  <si>
    <t>عناية مركزة</t>
  </si>
  <si>
    <t>نفسية وعصبية</t>
  </si>
  <si>
    <t>عزل</t>
  </si>
  <si>
    <t>Health Cluster</t>
  </si>
  <si>
    <t>Medicine</t>
  </si>
  <si>
    <t>Surgery</t>
  </si>
  <si>
    <t>OBS/GYN</t>
  </si>
  <si>
    <t>Pediatrics</t>
  </si>
  <si>
    <t>Intensive care</t>
  </si>
  <si>
    <t>Psychiatry &amp; neurology</t>
  </si>
  <si>
    <t>Isolation</t>
  </si>
  <si>
    <t>جدول  2-10</t>
  </si>
  <si>
    <t>Table 2-10</t>
  </si>
  <si>
    <t>وزارة الدفاع</t>
  </si>
  <si>
    <t>Ministry of Defense</t>
  </si>
  <si>
    <t>وزارة الحرس الوطني</t>
  </si>
  <si>
    <t>Ministry of National Guard</t>
  </si>
  <si>
    <t>وزارة الداخلية</t>
  </si>
  <si>
    <t>Ministry of Interior</t>
  </si>
  <si>
    <t>مستشفى الملك فيصل التخصصي ومركز الأبحاث</t>
  </si>
  <si>
    <t>King Faisal Specialist Hospital &amp;R.C.</t>
  </si>
  <si>
    <t>مستشفى الملك خالد التخصصي للعيون</t>
  </si>
  <si>
    <t>King Khalid Eye Specialist Hospital</t>
  </si>
  <si>
    <t xml:space="preserve">الهيئه الملكية بالجبيل وينبع </t>
  </si>
  <si>
    <t>Royal Commission in Jubail and Yanbu</t>
  </si>
  <si>
    <t>وزارة التعليم</t>
  </si>
  <si>
    <t>Ministry of Education.</t>
  </si>
  <si>
    <t>جدول 2-11</t>
  </si>
  <si>
    <t>Table 2-11</t>
  </si>
  <si>
    <t>أخرى</t>
  </si>
  <si>
    <t>Others</t>
  </si>
  <si>
    <t>جـدة</t>
  </si>
  <si>
    <t xml:space="preserve">Al Jouf   </t>
  </si>
  <si>
    <t xml:space="preserve">Qunfudah  </t>
  </si>
  <si>
    <t>جدول 2-12</t>
  </si>
  <si>
    <t>Table 2-12</t>
  </si>
  <si>
    <t>عناية حديثي الولادة</t>
  </si>
  <si>
    <t>عناية الأطفال</t>
  </si>
  <si>
    <t>عناية البالغين</t>
  </si>
  <si>
    <t>NICU</t>
  </si>
  <si>
    <t>PICU</t>
  </si>
  <si>
    <t>ICU</t>
  </si>
  <si>
    <t>جدول 2-13</t>
  </si>
  <si>
    <t>Table 2-13</t>
  </si>
  <si>
    <t xml:space="preserve">التجمعات الصحية </t>
  </si>
  <si>
    <t>أسرة  بأجهزة مراقبة</t>
  </si>
  <si>
    <t>أسرة بدون أجهزة مراقبة</t>
  </si>
  <si>
    <t>Beds with Monitors</t>
  </si>
  <si>
    <t>Beds without Monitors</t>
  </si>
  <si>
    <t>جدول 2-14</t>
  </si>
  <si>
    <t>Table 2-14</t>
  </si>
  <si>
    <t>عدد المستشفيات
Hospitals</t>
  </si>
  <si>
    <t>عدد الأسرة
Beds</t>
  </si>
  <si>
    <t>المجمعات الطبية
Medical Complexes</t>
  </si>
  <si>
    <t xml:space="preserve">عيادات   خاصه
Single Doctor Private Clinics </t>
  </si>
  <si>
    <t>مختبرات
Laboratories</t>
  </si>
  <si>
    <t>مركز تأهيل
Rehabilitation Center</t>
  </si>
  <si>
    <t>محلات نظارات
Opticals</t>
  </si>
  <si>
    <t>مركبي اسنان
Dental Prosth</t>
  </si>
  <si>
    <t>صيدليات
Pharmacies</t>
  </si>
  <si>
    <t xml:space="preserve">The Holy Capital </t>
  </si>
  <si>
    <t xml:space="preserve">Madinah </t>
  </si>
  <si>
    <t xml:space="preserve">Al Ahsa  </t>
  </si>
  <si>
    <t>Hafr-AlBaten</t>
  </si>
  <si>
    <t>بيشه</t>
  </si>
  <si>
    <t xml:space="preserve">Jazan   </t>
  </si>
  <si>
    <t xml:space="preserve">Najran   </t>
  </si>
  <si>
    <t>Al-Baha</t>
  </si>
  <si>
    <t xml:space="preserve">Qurrayat  </t>
  </si>
  <si>
    <t xml:space="preserve">Total  </t>
  </si>
  <si>
    <t>جدول 2-15</t>
  </si>
  <si>
    <t>Table 2-15</t>
  </si>
  <si>
    <t>2018G</t>
  </si>
  <si>
    <t xml:space="preserve"> المستشفيات
Hospitals</t>
  </si>
  <si>
    <t>الأسرة
Beds</t>
  </si>
  <si>
    <t xml:space="preserve"> المجمعات الطبية  Medical Complexes</t>
  </si>
  <si>
    <t xml:space="preserve">Riyadh    </t>
  </si>
  <si>
    <t xml:space="preserve">The Holy Capital  </t>
  </si>
  <si>
    <t xml:space="preserve">Jeddah  </t>
  </si>
  <si>
    <t xml:space="preserve">Taif   </t>
  </si>
  <si>
    <t>Hafr AlBaten</t>
  </si>
  <si>
    <t xml:space="preserve">Bishah   </t>
  </si>
  <si>
    <t xml:space="preserve">Hail   </t>
  </si>
  <si>
    <t xml:space="preserve">Al Baha   </t>
  </si>
  <si>
    <t xml:space="preserve"> Total  </t>
  </si>
  <si>
    <t>جدول 2-16</t>
  </si>
  <si>
    <t>Table 2-16</t>
  </si>
  <si>
    <t xml:space="preserve">فروع ومكاتب وزارة الصحة </t>
  </si>
  <si>
    <t>General Medicine</t>
  </si>
  <si>
    <t>طـب عام</t>
  </si>
  <si>
    <t>Dentistry</t>
  </si>
  <si>
    <t>طـب أسنان</t>
  </si>
  <si>
    <t>Internal medicine</t>
  </si>
  <si>
    <t>باطنية</t>
  </si>
  <si>
    <t>General surgery</t>
  </si>
  <si>
    <t>جراحة عامة</t>
  </si>
  <si>
    <t>Ophthalmology</t>
  </si>
  <si>
    <t>Orthopedics</t>
  </si>
  <si>
    <t>عظام</t>
  </si>
  <si>
    <t>Skin &amp; venereal</t>
  </si>
  <si>
    <t>جلدية وتناسلية</t>
  </si>
  <si>
    <t xml:space="preserve">الرياض </t>
  </si>
  <si>
    <t xml:space="preserve">العاصمة المقدسة </t>
  </si>
  <si>
    <t xml:space="preserve">المجموع </t>
  </si>
  <si>
    <t>* باقي المناطق لا يوجد بها عيادات خاصة للأطباء</t>
  </si>
  <si>
    <t>جدول 2-17</t>
  </si>
  <si>
    <t>Table 2-17</t>
  </si>
  <si>
    <t>الفئة</t>
  </si>
  <si>
    <t>2017G</t>
  </si>
  <si>
    <t>Category</t>
  </si>
  <si>
    <t>العدد
No</t>
  </si>
  <si>
    <t>% سعودي
Saudi%</t>
  </si>
  <si>
    <t>أطباء بشريون</t>
  </si>
  <si>
    <t>أطباء أسنان</t>
  </si>
  <si>
    <t>إجمالي الأطباء</t>
  </si>
  <si>
    <t>Physicians &amp; Dentists</t>
  </si>
  <si>
    <t>طاقم التمريض</t>
  </si>
  <si>
    <t>قابلات</t>
  </si>
  <si>
    <t>Midwives</t>
  </si>
  <si>
    <t>إجمالي طاقم التمريض والقابلات</t>
  </si>
  <si>
    <t>Total Nurses and Midwives</t>
  </si>
  <si>
    <t>صيادلة</t>
  </si>
  <si>
    <t>فئات طبية مساعدة</t>
  </si>
  <si>
    <t xml:space="preserve">Total </t>
  </si>
  <si>
    <t xml:space="preserve"> جدول  2-18</t>
  </si>
  <si>
    <t>Table  2-18</t>
  </si>
  <si>
    <t>الجنس</t>
  </si>
  <si>
    <t>Ta'if</t>
  </si>
  <si>
    <t>Gender</t>
  </si>
  <si>
    <t>OGS</t>
  </si>
  <si>
    <t>سعودي</t>
  </si>
  <si>
    <t>غير سعودي</t>
  </si>
  <si>
    <t>S</t>
  </si>
  <si>
    <t>NS</t>
  </si>
  <si>
    <t>ذكر</t>
  </si>
  <si>
    <t>Male</t>
  </si>
  <si>
    <t xml:space="preserve"> Physicians</t>
  </si>
  <si>
    <t>أنثى</t>
  </si>
  <si>
    <t>Female</t>
  </si>
  <si>
    <t>Total Physicians and Dentists</t>
  </si>
  <si>
    <t xml:space="preserve"> Pharmacists</t>
  </si>
  <si>
    <t xml:space="preserve"> Allied health Personnel</t>
  </si>
  <si>
    <t xml:space="preserve"> جدول  2-19</t>
  </si>
  <si>
    <t xml:space="preserve"> Table 2-19</t>
  </si>
  <si>
    <t>التخصص</t>
  </si>
  <si>
    <t>إجمالي المملكة</t>
  </si>
  <si>
    <t>Speciality</t>
  </si>
  <si>
    <t>Total KSA</t>
  </si>
  <si>
    <t xml:space="preserve">مقيم   </t>
  </si>
  <si>
    <t>نائب</t>
  </si>
  <si>
    <t xml:space="preserve">استشاري </t>
  </si>
  <si>
    <t>Resident</t>
  </si>
  <si>
    <t>Registrar</t>
  </si>
  <si>
    <t>Consultant</t>
  </si>
  <si>
    <t>عام</t>
  </si>
  <si>
    <t>G. P.</t>
  </si>
  <si>
    <t>طب أسنان</t>
  </si>
  <si>
    <t>أمراض باطنة</t>
  </si>
  <si>
    <t>General Surgery</t>
  </si>
  <si>
    <t>جراحة عظام</t>
  </si>
  <si>
    <t>مسالك بولية</t>
  </si>
  <si>
    <t>Urology</t>
  </si>
  <si>
    <t>جراحة صدر وقلب</t>
  </si>
  <si>
    <t>Cardiothoracic surgery</t>
  </si>
  <si>
    <t>جراحة أعصاب</t>
  </si>
  <si>
    <t>Neurosurgery</t>
  </si>
  <si>
    <t>جراحة تجميل</t>
  </si>
  <si>
    <t>Plastic surgery</t>
  </si>
  <si>
    <t>أنف وأذن وحنجرة</t>
  </si>
  <si>
    <t>E.N.T.</t>
  </si>
  <si>
    <t>قلب وأوعية دموية</t>
  </si>
  <si>
    <t>Cardiology</t>
  </si>
  <si>
    <t>أمراض صدرية</t>
  </si>
  <si>
    <t>Chest diseases</t>
  </si>
  <si>
    <t>Skin &amp; venereology</t>
  </si>
  <si>
    <t>أمراض عصبية</t>
  </si>
  <si>
    <t>Neurology</t>
  </si>
  <si>
    <t>صحة عامة (طب مجتمع) وصحة مهنية</t>
  </si>
  <si>
    <t>Public Health(Community Medicine)&amp;Occupational Health</t>
  </si>
  <si>
    <t>طب مناطق حارة (أمراض معدية)</t>
  </si>
  <si>
    <t>Tropical Medicine (Infectious Diseases)</t>
  </si>
  <si>
    <t>أشعة</t>
  </si>
  <si>
    <t>Radiology</t>
  </si>
  <si>
    <t>مختبر</t>
  </si>
  <si>
    <t>Laboratory</t>
  </si>
  <si>
    <t>تخدير</t>
  </si>
  <si>
    <t>Anaesthesia</t>
  </si>
  <si>
    <t>طب طبيعي</t>
  </si>
  <si>
    <t>Physical medicine</t>
  </si>
  <si>
    <t>طب أطفال</t>
  </si>
  <si>
    <t>أمراض نفسية</t>
  </si>
  <si>
    <t>Psychiatry</t>
  </si>
  <si>
    <t>طب شرعي</t>
  </si>
  <si>
    <t>Forensic Medicine</t>
  </si>
  <si>
    <t>طب أسرة</t>
  </si>
  <si>
    <t>Family medicine</t>
  </si>
  <si>
    <t>طوارئ</t>
  </si>
  <si>
    <t>Emergency</t>
  </si>
  <si>
    <t>أمراض الكلى</t>
  </si>
  <si>
    <t>Nephrology</t>
  </si>
  <si>
    <t>جراحة أطفال</t>
  </si>
  <si>
    <t>Pediatric surgery</t>
  </si>
  <si>
    <t>أمراض الدم</t>
  </si>
  <si>
    <t>Hematology</t>
  </si>
  <si>
    <t>جهاز هضمي</t>
  </si>
  <si>
    <t>Gastroenterology</t>
  </si>
  <si>
    <t>غدد صماء</t>
  </si>
  <si>
    <t>Endocrinology</t>
  </si>
  <si>
    <t>أورام</t>
  </si>
  <si>
    <t>Onchology</t>
  </si>
  <si>
    <t>جراحة أوعية دموية</t>
  </si>
  <si>
    <t>Vasular surgery</t>
  </si>
  <si>
    <t xml:space="preserve"> جدول  2-20</t>
  </si>
  <si>
    <t xml:space="preserve"> Table 2-20</t>
  </si>
  <si>
    <t>طبيب مقيم 
Resident</t>
  </si>
  <si>
    <t>طبيب نائب 
Registrar</t>
  </si>
  <si>
    <t>طبيب استشاري 
Consultant</t>
  </si>
  <si>
    <t>المجموع
Total</t>
  </si>
  <si>
    <t>سعودي
Saudi</t>
  </si>
  <si>
    <t>غير سعودي
Non-Saudi</t>
  </si>
  <si>
    <t>أسنان</t>
  </si>
  <si>
    <t>باطني</t>
  </si>
  <si>
    <t>تجميل</t>
  </si>
  <si>
    <t>طب مناطق حارة (أمراض معدية )</t>
  </si>
  <si>
    <t>طب شــرعي</t>
  </si>
  <si>
    <t>طب اسرة</t>
  </si>
  <si>
    <t>غدد</t>
  </si>
  <si>
    <t>آخرون</t>
  </si>
  <si>
    <t xml:space="preserve"> جدول  2-21</t>
  </si>
  <si>
    <t xml:space="preserve"> Table 2-21</t>
  </si>
  <si>
    <t xml:space="preserve"> جدول  2-22</t>
  </si>
  <si>
    <t xml:space="preserve"> Table 2-22</t>
  </si>
  <si>
    <t xml:space="preserve"> جدول  2-23</t>
  </si>
  <si>
    <t xml:space="preserve"> Table 2-23</t>
  </si>
  <si>
    <t xml:space="preserve"> جدول  2-24</t>
  </si>
  <si>
    <t>Table  2-24</t>
  </si>
  <si>
    <t>Medinah</t>
  </si>
  <si>
    <t>Qaseem</t>
  </si>
  <si>
    <t>Al- Ahsa</t>
  </si>
  <si>
    <t>Hafr Al-Baten</t>
  </si>
  <si>
    <t>Aseer</t>
  </si>
  <si>
    <t>Tabouk</t>
  </si>
  <si>
    <t>Ha'il</t>
  </si>
  <si>
    <t>Northern</t>
  </si>
  <si>
    <t>Al Bahah</t>
  </si>
  <si>
    <t>Al- Jouf</t>
  </si>
  <si>
    <t xml:space="preserve"> جدول  2-25</t>
  </si>
  <si>
    <t>Table  2-25</t>
  </si>
  <si>
    <t xml:space="preserve"> جدول  2-26</t>
  </si>
  <si>
    <t>Table  2-26</t>
  </si>
  <si>
    <t xml:space="preserve"> جدول  2-27</t>
  </si>
  <si>
    <t>Table  2-27</t>
  </si>
  <si>
    <t xml:space="preserve"> جدول  2-28</t>
  </si>
  <si>
    <t>Table  2-28</t>
  </si>
  <si>
    <t>Ministry of Defence</t>
  </si>
  <si>
    <t>Ministry of Education</t>
  </si>
  <si>
    <t>وزارة الموارد البشرية والتنمية الاجتماعية</t>
  </si>
  <si>
    <t xml:space="preserve">الهيئة الملكية  للجبيل وينبع </t>
  </si>
  <si>
    <t xml:space="preserve">مستشفى الملك فيصل التخصصي </t>
  </si>
  <si>
    <t>Ministry of Human Resources and Social Development</t>
  </si>
  <si>
    <t>King Faisal Specialist Hospital</t>
  </si>
  <si>
    <t>هيئة الهلال الأحمر السعودي</t>
  </si>
  <si>
    <t>أخري</t>
  </si>
  <si>
    <t>Saudi Red Crescent Authority</t>
  </si>
  <si>
    <t xml:space="preserve"> جدول  2-29</t>
  </si>
  <si>
    <t xml:space="preserve"> Table 2-29</t>
  </si>
  <si>
    <t>Specialty</t>
  </si>
  <si>
    <t>Al-Ahsa</t>
  </si>
  <si>
    <t>Al-Bahah</t>
  </si>
  <si>
    <t>Al-Jouf</t>
  </si>
  <si>
    <t xml:space="preserve"> جدول  2-30</t>
  </si>
  <si>
    <t xml:space="preserve"> Table 2-30</t>
  </si>
  <si>
    <t xml:space="preserve"> جدول  2-31</t>
  </si>
  <si>
    <t xml:space="preserve"> Table 2-31</t>
  </si>
  <si>
    <t xml:space="preserve"> جدول  2-32</t>
  </si>
  <si>
    <t xml:space="preserve"> Table 2-32</t>
  </si>
  <si>
    <t>جدول 2-33</t>
  </si>
  <si>
    <t>Table  2-33</t>
  </si>
  <si>
    <t xml:space="preserve">  Saudi   سعودي</t>
  </si>
  <si>
    <t>Non Saudi  غير سعودي</t>
  </si>
  <si>
    <t>إجمالي
Total</t>
  </si>
  <si>
    <t>صيدلة</t>
  </si>
  <si>
    <t>Pharmacy</t>
  </si>
  <si>
    <t>صحة عامة</t>
  </si>
  <si>
    <t>Public Health</t>
  </si>
  <si>
    <t xml:space="preserve">Rehabilitation </t>
  </si>
  <si>
    <t>Dental</t>
  </si>
  <si>
    <t>إدارة خدمات صحية</t>
  </si>
  <si>
    <t>Health Services' Management</t>
  </si>
  <si>
    <t>معلوماتية صحية</t>
  </si>
  <si>
    <t>Health Informatics</t>
  </si>
  <si>
    <t>غرف عمليات جراحية</t>
  </si>
  <si>
    <t>Surgical Operation Rooms</t>
  </si>
  <si>
    <t>خدمة اجتماعية</t>
  </si>
  <si>
    <t>Social Services</t>
  </si>
  <si>
    <t>Anesthesia</t>
  </si>
  <si>
    <t>تغذية</t>
  </si>
  <si>
    <t>Nutrition</t>
  </si>
  <si>
    <t>سكرتارية طبية</t>
  </si>
  <si>
    <t xml:space="preserve">Medical Secretary </t>
  </si>
  <si>
    <t>علاج نفسي</t>
  </si>
  <si>
    <t>Psychotherapy</t>
  </si>
  <si>
    <t>فيزياء طبية</t>
  </si>
  <si>
    <t>Medical Physics</t>
  </si>
  <si>
    <t>بصريات</t>
  </si>
  <si>
    <t xml:space="preserve">Optometry </t>
  </si>
  <si>
    <t>تعقيم</t>
  </si>
  <si>
    <t>Sterilization</t>
  </si>
  <si>
    <t>تخطيط قلب ومخ</t>
  </si>
  <si>
    <t xml:space="preserve">ECG &amp; EEG </t>
  </si>
  <si>
    <t>معالجة سمع ونطق</t>
  </si>
  <si>
    <t>Hearing / Speech therapy</t>
  </si>
  <si>
    <t>علاج تنفسي</t>
  </si>
  <si>
    <t>Respiratory Therapy</t>
  </si>
  <si>
    <t>أجهزة طبية</t>
  </si>
  <si>
    <t xml:space="preserve">Medical  Devices </t>
  </si>
  <si>
    <t>أمن صحي</t>
  </si>
  <si>
    <t>Health Care Security</t>
  </si>
  <si>
    <t>رعاية مرضى</t>
  </si>
  <si>
    <t>Patient Care</t>
  </si>
  <si>
    <t>تثقيف صحي</t>
  </si>
  <si>
    <t>Health Education</t>
  </si>
  <si>
    <t>ترميز طبي</t>
  </si>
  <si>
    <t>Medical Coding</t>
  </si>
  <si>
    <t>جدول 2-34</t>
  </si>
  <si>
    <t>Table  2-34</t>
  </si>
  <si>
    <t>جدول 2-35</t>
  </si>
  <si>
    <t>Table  2-35</t>
  </si>
  <si>
    <t>جدول 2-36</t>
  </si>
  <si>
    <t>Table  2-36</t>
  </si>
  <si>
    <t>جدول 2-37</t>
  </si>
  <si>
    <t>Table 2-37</t>
  </si>
  <si>
    <t>الفئـة</t>
  </si>
  <si>
    <t>الجنسية</t>
  </si>
  <si>
    <t>Nationality</t>
  </si>
  <si>
    <t>جدول 2-38</t>
  </si>
  <si>
    <t>Table 2-38</t>
  </si>
  <si>
    <t>جدول 2-39</t>
  </si>
  <si>
    <t>Table 2-39</t>
  </si>
  <si>
    <t>جدول 2-40</t>
  </si>
  <si>
    <t>Table 2-40</t>
  </si>
  <si>
    <t xml:space="preserve"> جدول  2-41</t>
  </si>
  <si>
    <t>Table  2-41</t>
  </si>
  <si>
    <t>جدول  2-42</t>
  </si>
  <si>
    <t>Table 2-42</t>
  </si>
  <si>
    <t>جدول  2-43</t>
  </si>
  <si>
    <t>Table 2-43</t>
  </si>
  <si>
    <t>G.P.</t>
  </si>
  <si>
    <t>طـب أطفال</t>
  </si>
  <si>
    <t>Family Medicine</t>
  </si>
  <si>
    <t>الاجمالي</t>
  </si>
  <si>
    <t xml:space="preserve"> Total</t>
  </si>
  <si>
    <t xml:space="preserve"> جدول  2-44</t>
  </si>
  <si>
    <t>Table  2-44</t>
  </si>
  <si>
    <t xml:space="preserve"> جدول  2-45</t>
  </si>
  <si>
    <t>Table  2-45</t>
  </si>
  <si>
    <t>طب عام</t>
  </si>
  <si>
    <t>General Practioner</t>
  </si>
  <si>
    <t>Gynecology &amp; Obstetrics</t>
  </si>
  <si>
    <t>أطباء آخرون</t>
  </si>
  <si>
    <t xml:space="preserve"> جدول  2-46</t>
  </si>
  <si>
    <t>Table  2-46</t>
  </si>
  <si>
    <t>مناطق لا يوجد بها مستشفيات قطاع خاص</t>
  </si>
  <si>
    <t>Regions that do not have private sector hospitals</t>
  </si>
  <si>
    <t xml:space="preserve"> جدول  2-47</t>
  </si>
  <si>
    <t>Table  2-47</t>
  </si>
  <si>
    <t xml:space="preserve"> جدول  2-48</t>
  </si>
  <si>
    <t>Table  2-48</t>
  </si>
  <si>
    <t>مجمعات طبية</t>
  </si>
  <si>
    <t>Medical Complexes</t>
  </si>
  <si>
    <t>أنثي</t>
  </si>
  <si>
    <t>جدول 2-49</t>
  </si>
  <si>
    <t>Table 2-49</t>
  </si>
  <si>
    <t xml:space="preserve">العدد
Number </t>
  </si>
  <si>
    <t>طب الأطفال</t>
  </si>
  <si>
    <t>طب الجهاز التنفسي</t>
  </si>
  <si>
    <t>Respiratory Medicine</t>
  </si>
  <si>
    <t>الطب الباطني</t>
  </si>
  <si>
    <t>Internal Medicine</t>
  </si>
  <si>
    <t>جراحة المخ والأعصاب</t>
  </si>
  <si>
    <t>طب الأسرة</t>
  </si>
  <si>
    <t>أمراض الروماتيزم</t>
  </si>
  <si>
    <t>Rheumatology</t>
  </si>
  <si>
    <t>أمراض النساء والولادة</t>
  </si>
  <si>
    <t>Obstetrics and Gynecology</t>
  </si>
  <si>
    <t>الرعاية الصحية المنزلية</t>
  </si>
  <si>
    <t>Home Medical Care</t>
  </si>
  <si>
    <t>الجراحة العامة</t>
  </si>
  <si>
    <t>الأشعة التداخلية الوعائية</t>
  </si>
  <si>
    <t>Vascular Interventional Radiology</t>
  </si>
  <si>
    <t>طب الطوارئ</t>
  </si>
  <si>
    <t xml:space="preserve">Emergency Medicine </t>
  </si>
  <si>
    <t>علم الأمراض التشريحي</t>
  </si>
  <si>
    <t>Histopathology</t>
  </si>
  <si>
    <t>طب العناية الحرجة للكبار</t>
  </si>
  <si>
    <t>Adult Intensive Care</t>
  </si>
  <si>
    <t>الأحياء الدقيقة</t>
  </si>
  <si>
    <t>Microbiology</t>
  </si>
  <si>
    <t>الأشعة التشخيصية</t>
  </si>
  <si>
    <t>Diagnostic Radiology</t>
  </si>
  <si>
    <t>جراحة التجميل</t>
  </si>
  <si>
    <t>Plastic Surgery</t>
  </si>
  <si>
    <t>أمراض الغدد الصماء والاستقلاب</t>
  </si>
  <si>
    <t>الطب الطبيعي</t>
  </si>
  <si>
    <t>Physical Medicine</t>
  </si>
  <si>
    <t>طب التخدير</t>
  </si>
  <si>
    <t>الطب الشرعي</t>
  </si>
  <si>
    <t>الطب الوقائي وصحة العامة</t>
  </si>
  <si>
    <t>Preventive Medicine &amp; Public Health</t>
  </si>
  <si>
    <t>جراحة الأطفال</t>
  </si>
  <si>
    <t>Pediatric Surgery</t>
  </si>
  <si>
    <t>الطب النفسي</t>
  </si>
  <si>
    <t>جراحة الأوعية الدموية</t>
  </si>
  <si>
    <t>Vascular Surgery</t>
  </si>
  <si>
    <t>جراحة العظام</t>
  </si>
  <si>
    <t>Orthopedic Surgery</t>
  </si>
  <si>
    <t>طب النوم</t>
  </si>
  <si>
    <t>Sleep Medicine</t>
  </si>
  <si>
    <t>جراحة المسالك البولية</t>
  </si>
  <si>
    <t>الطب التلطيفي</t>
  </si>
  <si>
    <t>Palliative Medicine</t>
  </si>
  <si>
    <t>أمراض القلب</t>
  </si>
  <si>
    <t>طب نمط الحياة</t>
  </si>
  <si>
    <t>Lifestyle Medicine</t>
  </si>
  <si>
    <t>جراحة الأنف والأذن والحنجرة</t>
  </si>
  <si>
    <t>Otolaryngology</t>
  </si>
  <si>
    <t>جراحة القلب والصدر</t>
  </si>
  <si>
    <t>Cardiothoracic Surgery</t>
  </si>
  <si>
    <t>مجموع الأطباء البشريين</t>
  </si>
  <si>
    <t>Total Physicians</t>
  </si>
  <si>
    <t>طب وجراحة العيون</t>
  </si>
  <si>
    <t>أطباء الأسنان</t>
  </si>
  <si>
    <t>الأمراض الجلدية</t>
  </si>
  <si>
    <t>Dermatology</t>
  </si>
  <si>
    <t>طب الأعصاب</t>
  </si>
  <si>
    <t>الصيادلة</t>
  </si>
  <si>
    <t>الأمراض المعدية</t>
  </si>
  <si>
    <t>Infectious Diseases</t>
  </si>
  <si>
    <t>الفئات الطبية المساعدة</t>
  </si>
  <si>
    <t>طب وجراحة الأورام</t>
  </si>
  <si>
    <t>Medical and Surgical Oncology</t>
  </si>
  <si>
    <t>الإداريون</t>
  </si>
  <si>
    <t>Administrative Personnel</t>
  </si>
  <si>
    <t>جدول 2-50</t>
  </si>
  <si>
    <t>Table 2-50</t>
  </si>
  <si>
    <t>زراعة الأعضاء</t>
  </si>
  <si>
    <t>Organ Transplantation</t>
  </si>
  <si>
    <t>الطب الرياضي</t>
  </si>
  <si>
    <t>Sports Medicine</t>
  </si>
  <si>
    <t>طب العناية الحرجة</t>
  </si>
  <si>
    <t>Intensive Care</t>
  </si>
  <si>
    <t>مكافحة العدوى</t>
  </si>
  <si>
    <t>Infection Control</t>
  </si>
  <si>
    <t>علم الأدوية</t>
  </si>
  <si>
    <t>Pharmacology</t>
  </si>
  <si>
    <t>علم الوراثة</t>
  </si>
  <si>
    <t>Genetics</t>
  </si>
  <si>
    <t>الطب النووي</t>
  </si>
  <si>
    <t>Nuclear Medicine</t>
  </si>
  <si>
    <t>جدول 2-51</t>
  </si>
  <si>
    <t>Table 2-51</t>
  </si>
  <si>
    <t>جهة العمل</t>
  </si>
  <si>
    <t>Workplace</t>
  </si>
  <si>
    <t>ديوان الوزارة والفروع والمكاتب</t>
  </si>
  <si>
    <t>MoH Headquarter, Branches and Offices</t>
  </si>
  <si>
    <t>جدول 2-52</t>
  </si>
  <si>
    <t>Table 2-52</t>
  </si>
  <si>
    <t>دولة الإبتعاث</t>
  </si>
  <si>
    <t>Scholarship Country</t>
  </si>
  <si>
    <t>كندا</t>
  </si>
  <si>
    <t>Canada</t>
  </si>
  <si>
    <t>بريطانيا</t>
  </si>
  <si>
    <t>Britain</t>
  </si>
  <si>
    <t>كوريا الجنوبية</t>
  </si>
  <si>
    <t>South Korea</t>
  </si>
  <si>
    <t>الولايات المتحدة الأمريكية</t>
  </si>
  <si>
    <t>USA</t>
  </si>
  <si>
    <t>استراليا</t>
  </si>
  <si>
    <t>Australia</t>
  </si>
  <si>
    <t>أيرلندا</t>
  </si>
  <si>
    <t>Ireland</t>
  </si>
  <si>
    <t xml:space="preserve">فرنسا </t>
  </si>
  <si>
    <t>France</t>
  </si>
  <si>
    <t>ألمانيا</t>
  </si>
  <si>
    <t>Germany</t>
  </si>
  <si>
    <t>أسبانيا</t>
  </si>
  <si>
    <t>Spain</t>
  </si>
  <si>
    <t>سنغافورة</t>
  </si>
  <si>
    <t>Singapore</t>
  </si>
  <si>
    <t>السويد</t>
  </si>
  <si>
    <t>Sweden</t>
  </si>
  <si>
    <t>النمسا</t>
  </si>
  <si>
    <t>Austria</t>
  </si>
  <si>
    <t xml:space="preserve"> جدول 2-53</t>
  </si>
  <si>
    <t>Table 2-53</t>
  </si>
  <si>
    <t>مسمى الدورة</t>
  </si>
  <si>
    <t>عدد الدورات التدريبية</t>
  </si>
  <si>
    <t>عدد المتدربين</t>
  </si>
  <si>
    <t>Course</t>
  </si>
  <si>
    <t>No. of Training Courses</t>
  </si>
  <si>
    <t>No. of Trainees</t>
  </si>
  <si>
    <t>الإنعاش القلبي الرئوي الأساسي ( السعودي )</t>
  </si>
  <si>
    <t>BLS (Saudi Basic Life Support)</t>
  </si>
  <si>
    <t>الإنعاش القلبي الرئوي الأساسي ( الأمريكي )</t>
  </si>
  <si>
    <t>BLS (American Basic Life Support)</t>
  </si>
  <si>
    <t>دعم الحياة الأساسي (إعداد مدربين)</t>
  </si>
  <si>
    <t>BLS Instructor course  (Basic Life Support )</t>
  </si>
  <si>
    <t>دعم الحياة المتقدم للبالغين</t>
  </si>
  <si>
    <t>ACLS (Advanced Cardiac Life Support for Adult)</t>
  </si>
  <si>
    <t>دعم الحياة المتقدم للبالغين (إعداد مدربين)</t>
  </si>
  <si>
    <t>ACLS Instructor course (Advanced Cardiac Life Support for Adult)</t>
  </si>
  <si>
    <t>دعم الحياة المتقدم للأطفال</t>
  </si>
  <si>
    <t xml:space="preserve">PALS (Pediatric Advanced Life Support) </t>
  </si>
  <si>
    <t>دعم الحياة المتقدم للأطفال (إعداد مدربين)</t>
  </si>
  <si>
    <t xml:space="preserve">PALS Instructor course  (Pediatric Advanced Life Support) </t>
  </si>
  <si>
    <t>دعم الحياة الأساسي لحديثي الولادة</t>
  </si>
  <si>
    <t>NRP (Neonatal Resusitation Program)</t>
  </si>
  <si>
    <t>دعم الحياة الأساسي لحديثي الولادة (إعداد مدربين)</t>
  </si>
  <si>
    <t>NRP Instructor course (Neonatal Resusitation Program)</t>
  </si>
  <si>
    <t>دورات المحاكاة</t>
  </si>
  <si>
    <t>SIMULATION COURSES</t>
  </si>
  <si>
    <t>برنامج استقرار الرعاية مابعد الإنعاش وماقبل النقل لحديثي الولادة</t>
  </si>
  <si>
    <t>S.T.A.B.L.E. Program ( Sugar, Temperature, Airway, Blood pressure, Lab work, and Emotional support)</t>
  </si>
  <si>
    <t>الإسعافات الأولية</t>
  </si>
  <si>
    <t xml:space="preserve"> Heart Saver </t>
  </si>
  <si>
    <t xml:space="preserve">دعم الحياة المتقدم للاصابات </t>
  </si>
  <si>
    <t xml:space="preserve">  ATLS (  Advanced Trauma Life Support )</t>
  </si>
  <si>
    <t>دورة دعم الحياة المتقدم للإصابات الحرجة (إعداد مدربين)</t>
  </si>
  <si>
    <t xml:space="preserve"> Advanced Trauma Life Support Instructor course (ATLS)</t>
  </si>
  <si>
    <t>دورة العناية التمريضية المتقدمة للإصابات</t>
  </si>
  <si>
    <t xml:space="preserve"> Advanced Trauma Care for Nurses (ATCN)</t>
  </si>
  <si>
    <t>دورة العناية التمريضية المتقدمة للإصابات(إعداد مدربين)</t>
  </si>
  <si>
    <t xml:space="preserve"> Advanced Trauma Care for Nurses Instructor course (ATCN)</t>
  </si>
  <si>
    <t>دورة دعم الحياة المتقدم لأمراض النساء والولادة</t>
  </si>
  <si>
    <t xml:space="preserve"> ALSO ( Advanced Life Support in Obstetrics ) </t>
  </si>
  <si>
    <t>إدارة مجرى الهواء بالمحاكاة</t>
  </si>
  <si>
    <t xml:space="preserve"> Airway Smulation</t>
  </si>
  <si>
    <t>محاكاة تركيب الأنبوب الوريدي الطرفي والمركزي</t>
  </si>
  <si>
    <t>IV Periphral And Central  Line Simulation</t>
  </si>
  <si>
    <t>إعداد المدربين الأساسي في المحاكاة الصحية</t>
  </si>
  <si>
    <t>Basic Train of Trainers(TOT) in Health Care Simulation</t>
  </si>
  <si>
    <t>دورة الاستجابة للمخاطر والكوارث</t>
  </si>
  <si>
    <t>All Hazards Disaster Response (AHDR)</t>
  </si>
  <si>
    <t xml:space="preserve"> التعامل مع عسر ولادة الكتف</t>
  </si>
  <si>
    <t>SHOULDER DYSTOCIA WORKSHOP DRILL</t>
  </si>
  <si>
    <t>ديناميكبة عمل الفريق أثناء الكود الأزرق</t>
  </si>
  <si>
    <t xml:space="preserve">Team Dynamic during code blue workshop </t>
  </si>
  <si>
    <t>إعداد منسق إداري لجمعية القلب الأمريكية</t>
  </si>
  <si>
    <t>Program Coordinator and Administration Training (PCAT)</t>
  </si>
  <si>
    <t>التواصل و فرق العمل</t>
  </si>
  <si>
    <t>Communication&amp;Team work</t>
  </si>
  <si>
    <t xml:space="preserve"> برنامج الفرز الكندي للطوارئ</t>
  </si>
  <si>
    <t>THE CANADIAN TRIAGE</t>
  </si>
  <si>
    <t>المحاكاة في الطب الباطني</t>
  </si>
  <si>
    <t xml:space="preserve">Internal Medicine Residency Simulation Activities </t>
  </si>
  <si>
    <t>رسم القلب المتقدم</t>
  </si>
  <si>
    <t>Advanced ECG for Emergency Practice</t>
  </si>
  <si>
    <t>التخدير العصبي للأطباء المقيمين</t>
  </si>
  <si>
    <t>Neuroanesthesia Workshop for Residents</t>
  </si>
  <si>
    <t>أساسيات العناية الحرجة للكبار</t>
  </si>
  <si>
    <t>Fundamental Critical Care Support (FCCS)</t>
  </si>
  <si>
    <t>أساسيات العناية الحرجة للأطفال</t>
  </si>
  <si>
    <t>Pediatric Fundamental Critical Care Support (PFCCS)</t>
  </si>
  <si>
    <t>محاكاة التخدير للأطباء المقيمين</t>
  </si>
  <si>
    <t xml:space="preserve">Anesthesia Resident Simulation </t>
  </si>
  <si>
    <t xml:space="preserve">أساسيات المهارة التمريضية </t>
  </si>
  <si>
    <t>Nursing Basic Skills</t>
  </si>
  <si>
    <t>قرح الفراش</t>
  </si>
  <si>
    <t>Workshop: Bedsores</t>
  </si>
  <si>
    <t>مراحل إعداد وتجهيز مراكز و معمل محاكاة</t>
  </si>
  <si>
    <t>Stages of Preparing and Equipping Simulation Centers and Labs</t>
  </si>
  <si>
    <t>التخدير الواعي (إعداد مدربين)</t>
  </si>
  <si>
    <t>Conscious Sedation  Instructor course</t>
  </si>
  <si>
    <t>التخدير الواعي</t>
  </si>
  <si>
    <t>Conscious Sedation provider course</t>
  </si>
  <si>
    <t xml:space="preserve">دورات الرسم السينمائي  ( مولاج محاكاة للاصابات ) </t>
  </si>
  <si>
    <t>Simulation Moulage</t>
  </si>
  <si>
    <t>فريق الاستجابة السريعة</t>
  </si>
  <si>
    <t>Rapid Response Team (RRT)</t>
  </si>
  <si>
    <t>دعم الحياه للاصابات المتقدمة ما قبل المستشفى</t>
  </si>
  <si>
    <t>Pre hospital Trauma Life Support(PHTLS)</t>
  </si>
  <si>
    <t>الآثار الجانبية للعلاج الكيميائي والعلاج الحيوي</t>
  </si>
  <si>
    <t>Side Effects Of Chemotherapy &amp; Biotherapy</t>
  </si>
  <si>
    <t>الطلبة والطالبات في الكليات الصحية الحكومية للعام الدراسي 2023-2024م.</t>
  </si>
  <si>
    <t xml:space="preserve"> Enrolled Students in Governmental Health Colleges for the Academic Year 2023-2024G.</t>
  </si>
  <si>
    <t xml:space="preserve"> جدول 2-54</t>
  </si>
  <si>
    <t>Table 2-54</t>
  </si>
  <si>
    <t>الجامعات / الكليات</t>
  </si>
  <si>
    <t>University / College</t>
  </si>
  <si>
    <t>كليات الطب</t>
  </si>
  <si>
    <t>Colleges of Medicine</t>
  </si>
  <si>
    <t>جامعة الملك سعود</t>
  </si>
  <si>
    <t>King Saud University</t>
  </si>
  <si>
    <t>جامعة الإمام محمد بن سعود الإسلامية</t>
  </si>
  <si>
    <t>Imam Mohammad Bin Saud Islamic University</t>
  </si>
  <si>
    <t>جامعة الأميرة نورة بنت عبدالرحمن</t>
  </si>
  <si>
    <t>Princess Nourah bint Abdulrahman University</t>
  </si>
  <si>
    <t>جامعة الملك سعود بن عبد العزيز للعلوم الصحية</t>
  </si>
  <si>
    <t>King Saud bin Abdulaziz University for Health Sciences</t>
  </si>
  <si>
    <t>جامعة الأمير سطام بن عبدالعزيز</t>
  </si>
  <si>
    <t>Prince Sattam Bin Abdulaziz University</t>
  </si>
  <si>
    <t>جامعة المجمعة</t>
  </si>
  <si>
    <t>Majmaah University</t>
  </si>
  <si>
    <t>جامعة شقراء -كلية الطب البشري بشقراء</t>
  </si>
  <si>
    <t>Shaqra University - College of Medicine - Shaqra</t>
  </si>
  <si>
    <t>جامعة شقراء -كلية الطب البشري بالدوادمي</t>
  </si>
  <si>
    <t>Shaqra University - College of Medicine - Dawadmi</t>
  </si>
  <si>
    <t>جامعة الملك عبدالعزيز</t>
  </si>
  <si>
    <t>King Abdulaziz University</t>
  </si>
  <si>
    <t>جامعة جدة</t>
  </si>
  <si>
    <t>Jeddah University</t>
  </si>
  <si>
    <t>جامعة أم القرى</t>
  </si>
  <si>
    <t>Umm Al Qura University</t>
  </si>
  <si>
    <t>جامعة الطائف</t>
  </si>
  <si>
    <t>Taif University</t>
  </si>
  <si>
    <t>جامعة طيبة</t>
  </si>
  <si>
    <t>Taibah University</t>
  </si>
  <si>
    <t>جامعة القصيم</t>
  </si>
  <si>
    <t>Al Qussaim University</t>
  </si>
  <si>
    <t>جامعة الإمام عبدالرحمن بن فيصل</t>
  </si>
  <si>
    <t>Imam Abdulrahman bin Faisal University</t>
  </si>
  <si>
    <t>جامعة الملك فيصل</t>
  </si>
  <si>
    <t>King Faisal University</t>
  </si>
  <si>
    <t>جامعة الملك خالد</t>
  </si>
  <si>
    <t>King Khalid University</t>
  </si>
  <si>
    <t>جامعة بيشة</t>
  </si>
  <si>
    <t>University of Bisha</t>
  </si>
  <si>
    <t>جامعة تبوك</t>
  </si>
  <si>
    <t>Tabuk University</t>
  </si>
  <si>
    <t>جامعة حائل</t>
  </si>
  <si>
    <t>Hail University</t>
  </si>
  <si>
    <t>جامعة الحدود الشمالية</t>
  </si>
  <si>
    <t>Northern Borders University</t>
  </si>
  <si>
    <t>جامعة جازان</t>
  </si>
  <si>
    <t>Jazan University</t>
  </si>
  <si>
    <t>جامعة نجران</t>
  </si>
  <si>
    <t>Najran University</t>
  </si>
  <si>
    <t>جامعة الباحة</t>
  </si>
  <si>
    <t>Al Baha University</t>
  </si>
  <si>
    <t>جامعة الجوف</t>
  </si>
  <si>
    <t>Al Jouf University</t>
  </si>
  <si>
    <t>كليات طب الأسنان</t>
  </si>
  <si>
    <t>Colleges of Dentistry</t>
  </si>
  <si>
    <t>كليات الصيدلة</t>
  </si>
  <si>
    <t>Colleges of Pharmacy</t>
  </si>
  <si>
    <t>جامعة شقراء</t>
  </si>
  <si>
    <t>Shaqra University</t>
  </si>
  <si>
    <t>جامعة حفر الباطن</t>
  </si>
  <si>
    <t>Hafar Al-Batin University</t>
  </si>
  <si>
    <t>كليات التمريض</t>
  </si>
  <si>
    <t>Colleges of Nursing</t>
  </si>
  <si>
    <t>جامعة شقراء - كلية التمريض بالدوادمي</t>
  </si>
  <si>
    <t>Shaqra University - College of Nursing - Dawadmi</t>
  </si>
  <si>
    <t>كليات العلوم الطبية التطبيقية</t>
  </si>
  <si>
    <t>Colleges of Applied Medical Sciences</t>
  </si>
  <si>
    <t>جامعة شقراء - كلية العلوم الطبية التطبيقية بشقراء</t>
  </si>
  <si>
    <t>Shaqra University - College of Applied Medical Sciences - Shaqra</t>
  </si>
  <si>
    <t>جامعة شقراء - كلية العلوم الطبية التطبيقية بالقويعية</t>
  </si>
  <si>
    <t>Shaqra University - College of Applied Medical Sciences - Al-Quway'iyah</t>
  </si>
  <si>
    <t>جامعة شقراء - كلية العلوم الطبية التطبيقية بالدوادمي</t>
  </si>
  <si>
    <t>Shaqra University - College of Applied Medical Sciences - Dawadmi</t>
  </si>
  <si>
    <t>كليات الصحة العامة والمعلوماتية الصحية</t>
  </si>
  <si>
    <t>Colleges of Public Health &amp; Health Informatics</t>
  </si>
  <si>
    <t>College of Health SciencesKing Saud bin Abdulaziz University for Health Sciences</t>
  </si>
  <si>
    <t>كليات أخرى</t>
  </si>
  <si>
    <t xml:space="preserve">Other Colleges </t>
  </si>
  <si>
    <t>كلية العلوم والمهن الصحية بجامعة الملك سعود بن عبد العزيز للعلوم الصحية</t>
  </si>
  <si>
    <t>College of Sciences and  Health Professions, King Saud bin Abdulaziz University for Health Sciences</t>
  </si>
  <si>
    <t>كلية الأمير سلطان للخدمات الطبية الطارئة بجامعة الملك سعود</t>
  </si>
  <si>
    <t>Prince Sultan College for Emergency Medical Services, King Saud University</t>
  </si>
  <si>
    <t>كلية الصحة وعلوم التأهيل بجامعة الأميرة نورة بنت عبدالرحمن</t>
  </si>
  <si>
    <t>Health &amp; Rehabilitation College, Princess Nourah bint Abdulrahman University</t>
  </si>
  <si>
    <t>كلية علوم التأهيل الطبي بجامعة الملك عبدالعزيز</t>
  </si>
  <si>
    <t>College of Medical Rehabilitation, King Abdulaziz University</t>
  </si>
  <si>
    <t>كلية العلوم الصحية بجامعة أم القرى</t>
  </si>
  <si>
    <t>College of Health Sciences, Umm Al Qura University</t>
  </si>
  <si>
    <t>كلية علوم التأهيل الطبي  بجامعة طيبة</t>
  </si>
  <si>
    <t>College of Medical Rehabilitation, Taibah University</t>
  </si>
  <si>
    <t>كلية علوم التأهيل الطبي بجامعة القصيم</t>
  </si>
  <si>
    <t>College of Medical Rehabilitation,  Al Qussaim University</t>
  </si>
  <si>
    <t xml:space="preserve">كلية الصحة العامة والمعلوماتية الصحية بالجامعة السعودية الالكترونية </t>
  </si>
  <si>
    <t>College of Public Health &amp; Health Informatics, Saudi Electronic University</t>
  </si>
  <si>
    <t>كلية الصحة العامة وطب المناطق الحارة بجامعة جازان</t>
  </si>
  <si>
    <t>Colleges of Public Health &amp; Tropical Medicine, Jazan University</t>
  </si>
  <si>
    <t>خريجو وخريجات الكليات الصحية الحكومية للعام الدراسي 2023-2024م.</t>
  </si>
  <si>
    <t>Graduates in Governmental Health Colleges for the Academic Year 2023-2024G.</t>
  </si>
  <si>
    <t xml:space="preserve"> جدول 2-55</t>
  </si>
  <si>
    <t>Table 2-55</t>
  </si>
  <si>
    <t>Al Qussaim university</t>
  </si>
  <si>
    <t>Tabuk university</t>
  </si>
  <si>
    <t>Al Baha university</t>
  </si>
  <si>
    <t>كلية الصحة وعلوم التأهيل جامعة الأميرة نورة بنت عبدالرحمن</t>
  </si>
  <si>
    <t>كلية علوم التأهيل الطبي جامعة الملك عبدالعزيز</t>
  </si>
  <si>
    <t>كلية العلوم الصحية جامعة أم القرى</t>
  </si>
  <si>
    <t>كلية علوم التأهيل الطبي  جامعة طيبة</t>
  </si>
  <si>
    <t>كلية علوم التأهيل الطبي  جامعة القصيم</t>
  </si>
  <si>
    <t>College of Medical Rehabilitation,  Al Qussaim university</t>
  </si>
  <si>
    <t xml:space="preserve"> Enrolled Students in Private Health Colleges for the Academic Year 2023-2024G.</t>
  </si>
  <si>
    <t xml:space="preserve"> جدول 2-56</t>
  </si>
  <si>
    <t>Table 2-56</t>
  </si>
  <si>
    <t>جامعة المعرفة</t>
  </si>
  <si>
    <t>ALMAAREFA UNIVERSITY</t>
  </si>
  <si>
    <t>كلية الطب البشري</t>
  </si>
  <si>
    <t>College of Medicine</t>
  </si>
  <si>
    <t xml:space="preserve">كلية الصيدلة </t>
  </si>
  <si>
    <t>College of Pharmacy</t>
  </si>
  <si>
    <t>كلية العلوم الطبية التطبيقية</t>
  </si>
  <si>
    <t>College of Applied Medical Sciences</t>
  </si>
  <si>
    <t>تخصص /   الرعاية التنفسية</t>
  </si>
  <si>
    <t>Respiratory Care</t>
  </si>
  <si>
    <t>تخصص /   تقنية التخدير</t>
  </si>
  <si>
    <t>تخصص / التمريض</t>
  </si>
  <si>
    <t>Nursing</t>
  </si>
  <si>
    <t>تخصص / الخدمات الطبية الطارئة</t>
  </si>
  <si>
    <t>Emergency Medical Services</t>
  </si>
  <si>
    <t xml:space="preserve">تخصص / نظم المعلومات الصحية </t>
  </si>
  <si>
    <t>Health Information Systems</t>
  </si>
  <si>
    <t>جامعة رياض العلم</t>
  </si>
  <si>
    <t>RIYADH ELM UNIVERSITY</t>
  </si>
  <si>
    <t>كلية طب الأسنان</t>
  </si>
  <si>
    <t>College of Dentistry</t>
  </si>
  <si>
    <t>كلية الصيدلة</t>
  </si>
  <si>
    <t>كلية التمريض</t>
  </si>
  <si>
    <t>College of Nursing</t>
  </si>
  <si>
    <t>تخصص / قسم: مساعد طبيب أسنان</t>
  </si>
  <si>
    <t>Dental Assistant</t>
  </si>
  <si>
    <t>تخصص / قسم: تفنية الأسنان</t>
  </si>
  <si>
    <t>Dental Technology</t>
  </si>
  <si>
    <t xml:space="preserve">تخصص / قسم: المختبرات الطبية </t>
  </si>
  <si>
    <t>Medical Laboratories</t>
  </si>
  <si>
    <t xml:space="preserve">تخصص / قسم: صحة الفم و الأسنان </t>
  </si>
  <si>
    <t>Oral &amp; Dental Health</t>
  </si>
  <si>
    <t>جامعة دار العلوم</t>
  </si>
  <si>
    <t>Dar Al-Uloom University</t>
  </si>
  <si>
    <t>كلية الصيدلة والعلوم الطبية التطبيقية</t>
  </si>
  <si>
    <t>College of Pharmacy &amp;  Applied Medical Sciences</t>
  </si>
  <si>
    <t>برنامج البكالوريوس العلاج التنفسي</t>
  </si>
  <si>
    <t>برنامج البكالوريوس في التمريض</t>
  </si>
  <si>
    <t>جامعة الفيصل</t>
  </si>
  <si>
    <t>AL-FAISAL UNIVERSITY</t>
  </si>
  <si>
    <t>جامعة فهد بن سلطان</t>
  </si>
  <si>
    <t>FAHAD BIN SULTAN UNIVERSITY</t>
  </si>
  <si>
    <t>كليات الراجحي</t>
  </si>
  <si>
    <t>Al Rajhi Coolleges</t>
  </si>
  <si>
    <t>كلية العلوم التطبيقية - تخصص علوم المختبرات</t>
  </si>
  <si>
    <t>College of Applied Medical Sciences -Laboratories</t>
  </si>
  <si>
    <t>كلية ابن سينا</t>
  </si>
  <si>
    <t>IBN SINA COLLEGE</t>
  </si>
  <si>
    <t>كلية البترجي الطبية - جدة</t>
  </si>
  <si>
    <t>BATARJI MEDICAL COLLEGE - JEDDAH</t>
  </si>
  <si>
    <t>الإدارة الصحية</t>
  </si>
  <si>
    <t>Health Administration</t>
  </si>
  <si>
    <t>التمريض العام</t>
  </si>
  <si>
    <t>الطب العام</t>
  </si>
  <si>
    <t>العلاج التنفسي</t>
  </si>
  <si>
    <t>العلاج الطبيعي</t>
  </si>
  <si>
    <t>Physiotherapy</t>
  </si>
  <si>
    <t>العلاج الوظيفي</t>
  </si>
  <si>
    <t>Occupational Therapy</t>
  </si>
  <si>
    <t>العلوم الإشعاعية</t>
  </si>
  <si>
    <t>الصيدلة</t>
  </si>
  <si>
    <t>طب الأسنان العام</t>
  </si>
  <si>
    <t>General Dentistary</t>
  </si>
  <si>
    <t>كلية البترجي الطبية - عسير</t>
  </si>
  <si>
    <t>BATARJI MEDICAL COLLEGE - Asir</t>
  </si>
  <si>
    <t>كلية الرؤية الطبية - الرياض</t>
  </si>
  <si>
    <t>VISION COLLEGE - RIYADH</t>
  </si>
  <si>
    <t xml:space="preserve">كلية الطب البشري </t>
  </si>
  <si>
    <t xml:space="preserve">كلية طب الأسنان </t>
  </si>
  <si>
    <t>كلية الرؤية الطبية - جدة</t>
  </si>
  <si>
    <t xml:space="preserve"> طب الأسنان </t>
  </si>
  <si>
    <t>كلية الموسى للعلوم الصحية</t>
  </si>
  <si>
    <t>ALMOSA COLLEGE FOR HEALTH SCIENCES</t>
  </si>
  <si>
    <r>
      <t>تخصص</t>
    </r>
    <r>
      <rPr>
        <sz val="12"/>
        <color rgb="FF000000"/>
        <rFont val="Calibri"/>
        <family val="2"/>
        <scheme val="minor"/>
      </rPr>
      <t>: التمريض</t>
    </r>
  </si>
  <si>
    <r>
      <t>تخصص</t>
    </r>
    <r>
      <rPr>
        <sz val="12"/>
        <color rgb="FF000000"/>
        <rFont val="Calibri"/>
        <family val="2"/>
        <scheme val="minor"/>
      </rPr>
      <t>: الإدارة الصحية المعلوماتية</t>
    </r>
  </si>
  <si>
    <t>Health Informatics Management</t>
  </si>
  <si>
    <t xml:space="preserve">كلية فقيه للعلوم الطبية </t>
  </si>
  <si>
    <t>FAQIH COLLEGE FOR MEDICAL SCIENCES</t>
  </si>
  <si>
    <t>بكالوريوس التمريض العام</t>
  </si>
  <si>
    <t xml:space="preserve">بكالوريوس علوم المختبرات الطبية </t>
  </si>
  <si>
    <t>بكالوريوس طب وجراحة</t>
  </si>
  <si>
    <t>Medicine &amp; Surgery</t>
  </si>
  <si>
    <t xml:space="preserve">بكالوريوس الصيدلة </t>
  </si>
  <si>
    <t xml:space="preserve">كلية محمد المانع للعلوم الطبية </t>
  </si>
  <si>
    <t>MOHAMMED AL-MANA COLLEGE FOR MEDICAL SCIENCES</t>
  </si>
  <si>
    <t>المختبرات الطبية</t>
  </si>
  <si>
    <t xml:space="preserve">العلاج التنفسي </t>
  </si>
  <si>
    <t>كليات الريان الأهلية بالمدينة المنورة</t>
  </si>
  <si>
    <t>ALRAYYAN PRIVATE COLLEGES - MEDINA</t>
  </si>
  <si>
    <t>كلية الطب</t>
  </si>
  <si>
    <t>كلية العلوم الصحية و التمريض (الصيدلة الاكلينيكية)</t>
  </si>
  <si>
    <t>College of Health Sciences &amp; Nusing (Clinical Pharmacy)</t>
  </si>
  <si>
    <t>كلية العلوم الصحية و التمريض (التمريض)</t>
  </si>
  <si>
    <t>College of Health Sciences &amp; Nusing (Nursing)</t>
  </si>
  <si>
    <t>كلية العلوم الصحية و التمريض (التخدير)</t>
  </si>
  <si>
    <t>College of Health Sciences &amp; Nusing (Anesthesia)</t>
  </si>
  <si>
    <t>جامعة المستقبل ببريدة</t>
  </si>
  <si>
    <t>Mustaqbal University - Buraidah</t>
  </si>
  <si>
    <t>جامعة دار الحكمة</t>
  </si>
  <si>
    <t>Dar Al-Hekma University</t>
  </si>
  <si>
    <t>كلية التربية والعلوم الصحية والسلوكية</t>
  </si>
  <si>
    <t>College of Education, Health and Behavioral Sciences</t>
  </si>
  <si>
    <t>كليات الغد للعلوم الطبية التطبيقية</t>
  </si>
  <si>
    <t>Al Ghad Colleges of Applied Medical Sciences</t>
  </si>
  <si>
    <t>كليات بريدة الأهلية</t>
  </si>
  <si>
    <t>Buraidah Private Colleges</t>
  </si>
  <si>
    <t>كلية طب الأسنان والصيدلة</t>
  </si>
  <si>
    <t xml:space="preserve">College of Dentistary &amp; Pharmacy </t>
  </si>
  <si>
    <t xml:space="preserve">                                       الصيدلة</t>
  </si>
  <si>
    <t xml:space="preserve">                                        طب الأسنان</t>
  </si>
  <si>
    <t>Dentistary</t>
  </si>
  <si>
    <t>كلية الريادة للعلوم الصحية الأهلية</t>
  </si>
  <si>
    <t>Al Riyada Private College for Health Sciences</t>
  </si>
  <si>
    <t>كلية الريادة للعلوم الصحية</t>
  </si>
  <si>
    <t>Al Riyada College for Health Sciences</t>
  </si>
  <si>
    <t>كلية الشمال للتمريض الأهلية</t>
  </si>
  <si>
    <t>Northern Private College for Nursing</t>
  </si>
  <si>
    <t>كلية الشمال للتمريض</t>
  </si>
  <si>
    <t>Al-Shamal College for Nursing</t>
  </si>
  <si>
    <t>كلية العناية للعلوم الطبية</t>
  </si>
  <si>
    <t>INAYA College for Medical Sciences</t>
  </si>
  <si>
    <t>كلية علوم التمريض</t>
  </si>
  <si>
    <t>Graduates in Private Health Colleges for the Academic Year 2023-2024G.</t>
  </si>
  <si>
    <t xml:space="preserve"> جدول 2-50</t>
  </si>
  <si>
    <t>برنامج البكالورويس العلاج التنفسي</t>
  </si>
  <si>
    <t>برنامج البكالورويس في التمريض</t>
  </si>
  <si>
    <r>
      <t>تخصص</t>
    </r>
    <r>
      <rPr>
        <sz val="12"/>
        <color rgb="FF000000"/>
        <rFont val="Times New Roman"/>
        <family val="1"/>
      </rPr>
      <t>: التمريض</t>
    </r>
  </si>
  <si>
    <r>
      <t>تخصص</t>
    </r>
    <r>
      <rPr>
        <sz val="12"/>
        <color rgb="FF000000"/>
        <rFont val="Times New Roman"/>
        <family val="1"/>
      </rPr>
      <t>: الإدارة الصحية المعلوماتية</t>
    </r>
  </si>
  <si>
    <t xml:space="preserve"> جدول  2-58</t>
  </si>
  <si>
    <t>Table 2-58</t>
  </si>
  <si>
    <t>فروع/مكاتب الوزارة</t>
  </si>
  <si>
    <t>المستشفى</t>
  </si>
  <si>
    <t>Hospital Name</t>
  </si>
  <si>
    <t>تاريخ الاعتماد
Date of Accriditation</t>
  </si>
  <si>
    <t>مستشفى الأمير محمد بن عبدالعزيز</t>
  </si>
  <si>
    <t>Prince Mohammad Bin Abdulaziz Hospital</t>
  </si>
  <si>
    <t>مستشفى الملك خالد بالخرج</t>
  </si>
  <si>
    <t>King Khalid Hospital Al-Kharj</t>
  </si>
  <si>
    <t>مستشفى الولادة والأطفال بالخرج</t>
  </si>
  <si>
    <t>Maternity Hospital - Al-Kharj</t>
  </si>
  <si>
    <t>مستشفى الإيمان العام</t>
  </si>
  <si>
    <t>Al Iman General Hospital</t>
  </si>
  <si>
    <t>مستشفى الدوادمي العام</t>
  </si>
  <si>
    <t>Dawadmi General Hospital</t>
  </si>
  <si>
    <t>مستشفى الأفلاج العام</t>
  </si>
  <si>
    <t xml:space="preserve"> Alaflaj General Hospital</t>
  </si>
  <si>
    <t>مستشفى الدرعية</t>
  </si>
  <si>
    <t>Ad Diriyah hospital</t>
  </si>
  <si>
    <t>مستشفى الزلفي العام</t>
  </si>
  <si>
    <t xml:space="preserve"> Al Zulfi General Hospital </t>
  </si>
  <si>
    <t>مستشفى حوطة بني تميم العام</t>
  </si>
  <si>
    <t xml:space="preserve">Hotat Bani Tamim General Hospital </t>
  </si>
  <si>
    <t>مستشفى القويعية العام</t>
  </si>
  <si>
    <t>Quwaiya General Hospital</t>
  </si>
  <si>
    <t>مدينة الملك سعود الطبية</t>
  </si>
  <si>
    <t>King Saud Medical City</t>
  </si>
  <si>
    <t>مدينة الملك فهد الطبية</t>
  </si>
  <si>
    <t>King Fahad Medical City</t>
  </si>
  <si>
    <t>مستشفى الملك سلمان</t>
  </si>
  <si>
    <t>King Salman Hospital</t>
  </si>
  <si>
    <t>مستشفى ثادق العام</t>
  </si>
  <si>
    <t>Thadiq General Hospital</t>
  </si>
  <si>
    <t>مستشفى تميرالعام</t>
  </si>
  <si>
    <t xml:space="preserve"> Tumier General Hospital</t>
  </si>
  <si>
    <t>مستشفى الإمام عبدالرحمن الفيصل</t>
  </si>
  <si>
    <t>Imam Abdulrahman Alfaisal Hospital</t>
  </si>
  <si>
    <t>مستشفى شقراء العام</t>
  </si>
  <si>
    <t>Shagra General Hospital</t>
  </si>
  <si>
    <t>مستشفى اليمامة</t>
  </si>
  <si>
    <t>Al-Yamama Hospital</t>
  </si>
  <si>
    <t>مستشفى رويضة العرض</t>
  </si>
  <si>
    <t>General Hospital Alrweidh</t>
  </si>
  <si>
    <t>وادي الدواسر العام</t>
  </si>
  <si>
    <t>Wadi Dawasir General Hospital</t>
  </si>
  <si>
    <t>مستشفى المزاحمية العام</t>
  </si>
  <si>
    <t>Al Muzahimiyah General Hospital</t>
  </si>
  <si>
    <t xml:space="preserve">مستشفى الملك عبد العزيز </t>
  </si>
  <si>
    <t>King Abdulaziz  Hospital</t>
  </si>
  <si>
    <t>مستشفى حراء العام</t>
  </si>
  <si>
    <t>Herra General Hospital</t>
  </si>
  <si>
    <t>مستشفى الولادة والأطفال</t>
  </si>
  <si>
    <t>Maternity &amp; Children Hospital</t>
  </si>
  <si>
    <t>مستشفى خليص العام</t>
  </si>
  <si>
    <t>Khulais General Hospital</t>
  </si>
  <si>
    <t>مدينة الملك عبدالله الطبية</t>
  </si>
  <si>
    <t>King Abdullah Medical City</t>
  </si>
  <si>
    <t>مستشفى أجياد للطوارئ</t>
  </si>
  <si>
    <t xml:space="preserve"> Ajyad Emergency Hospital</t>
  </si>
  <si>
    <t>مستشفى الملك فيصل</t>
  </si>
  <si>
    <t>Kung Faisal Hospital</t>
  </si>
  <si>
    <t>مستشفى ام الدوم العام</t>
  </si>
  <si>
    <t>Umm Al Doom General Hospital</t>
  </si>
  <si>
    <t>مستشفى الكامل العام</t>
  </si>
  <si>
    <t>مستشفى النور التخصصي</t>
  </si>
  <si>
    <t>Al-Noor  Specialist Hospital</t>
  </si>
  <si>
    <t>مستشفى الملك عبد العزيز ومركز الأورام</t>
  </si>
  <si>
    <t>King Abdulaziz  Hospital &amp; Oncology Center</t>
  </si>
  <si>
    <t>مستشفى الثغر العام</t>
  </si>
  <si>
    <t>Al Thagher General Hospital</t>
  </si>
  <si>
    <t>مستشفى الملك فهد</t>
  </si>
  <si>
    <t>King Fahad Hospital</t>
  </si>
  <si>
    <t>مستشفى أضم العام</t>
  </si>
  <si>
    <t>Adham General Hospital</t>
  </si>
  <si>
    <t>مستشفى شرق جدة</t>
  </si>
  <si>
    <t>East Jeddah Hospital</t>
  </si>
  <si>
    <t>مستشفى رابغ</t>
  </si>
  <si>
    <t>Rabigh Hospital</t>
  </si>
  <si>
    <t xml:space="preserve">مستشفى العزيزية للأطفال </t>
  </si>
  <si>
    <t>Al Aziziyah Children Hospital</t>
  </si>
  <si>
    <t>مجمع الملك عبدالله الطبي</t>
  </si>
  <si>
    <t>King Abdullah Medical Complex</t>
  </si>
  <si>
    <t xml:space="preserve">مستشفى الملك عبد العزيز التخصصي </t>
  </si>
  <si>
    <t>King Abdulaziz Specialist Hospital</t>
  </si>
  <si>
    <t>مجمع الملك فيصل الطبي</t>
  </si>
  <si>
    <t xml:space="preserve"> King Faisal Medical Complex </t>
  </si>
  <si>
    <t xml:space="preserve">مستشفى المويه العام </t>
  </si>
  <si>
    <t>Al-Moya General Hospital</t>
  </si>
  <si>
    <t>مستشفى ظلم العام</t>
  </si>
  <si>
    <t xml:space="preserve"> Dhulam General Hospital </t>
  </si>
  <si>
    <t>مستشفى ميسان بلحارث العام</t>
  </si>
  <si>
    <t>Misan Bulhareth General Hospital</t>
  </si>
  <si>
    <t>مستشفى السحن بني سعد العام</t>
  </si>
  <si>
    <t>Al Suhen Bani Saad General Hospital</t>
  </si>
  <si>
    <t>مستشفى رنية العام</t>
  </si>
  <si>
    <t>Ranyah General Hospital</t>
  </si>
  <si>
    <t>مستشفى قيا العام</t>
  </si>
  <si>
    <t xml:space="preserve"> Qia General Hospital</t>
  </si>
  <si>
    <t>مستشفى الأطفال</t>
  </si>
  <si>
    <t>Children Hospital</t>
  </si>
  <si>
    <t>مستشفى أحد العام</t>
  </si>
  <si>
    <t>Ohud General Hospital</t>
  </si>
  <si>
    <t>مستشفى ينبع العام</t>
  </si>
  <si>
    <t>Yanbu General Hos[ital</t>
  </si>
  <si>
    <t>مستشفى الميقات العام</t>
  </si>
  <si>
    <t xml:space="preserve"> Meeqat General Hospital</t>
  </si>
  <si>
    <t>مستشفى الأمير عبدالمحسن</t>
  </si>
  <si>
    <t>Prince Abdulmuhsin Hospital</t>
  </si>
  <si>
    <t xml:space="preserve">مدينة الملك سلمان الطبية </t>
  </si>
  <si>
    <t>King Salman Medical City</t>
  </si>
  <si>
    <t>مركز القلب بالمدينة المنورة</t>
  </si>
  <si>
    <t>MADINA CARDIAC CENTER</t>
  </si>
  <si>
    <t>مستشفى خيبر العام</t>
  </si>
  <si>
    <t>Khaybar General Hospital</t>
  </si>
  <si>
    <t>مستشفى وادي القرع العام</t>
  </si>
  <si>
    <t>Wadi Fara General Hospital</t>
  </si>
  <si>
    <t>مستشفى ينبع النخيل العام</t>
  </si>
  <si>
    <t xml:space="preserve">Yanbu Al-Nakheel General Hospital </t>
  </si>
  <si>
    <t>مستشفى المهد العام</t>
  </si>
  <si>
    <t>Almahd General Hospital</t>
  </si>
  <si>
    <t>مستشفى الحسو العام</t>
  </si>
  <si>
    <t>Alhusso General  Hospital</t>
  </si>
  <si>
    <t>مستشفى رياض الخبراء العام</t>
  </si>
  <si>
    <t xml:space="preserve"> Riyadh Al Khabra General Hospital</t>
  </si>
  <si>
    <t>مستشفى الولادة والأطفال ببريدة</t>
  </si>
  <si>
    <t>مستشفى الرس</t>
  </si>
  <si>
    <t>Al-Rass Hospital</t>
  </si>
  <si>
    <t>مستشفى البكيرية العام</t>
  </si>
  <si>
    <t xml:space="preserve">Al Bukayriyah General Hospital </t>
  </si>
  <si>
    <t>مستشفى الأسياح العام</t>
  </si>
  <si>
    <t>Alasyah General Hospital</t>
  </si>
  <si>
    <t>مستشفى المذنب العام</t>
  </si>
  <si>
    <t xml:space="preserve"> Al Mithnab General Hospital </t>
  </si>
  <si>
    <t>مستشفى النبهانية العام</t>
  </si>
  <si>
    <t xml:space="preserve">Al Nabhaneyah General Hospital </t>
  </si>
  <si>
    <t>مستشفى البدائع العام</t>
  </si>
  <si>
    <t xml:space="preserve"> Al Badaya General Hospital</t>
  </si>
  <si>
    <t>مستشفى الملك سعود بعنيزة</t>
  </si>
  <si>
    <t>King Saud  Hospital</t>
  </si>
  <si>
    <t>مركز الأمير سلطان لطب وجراحة القلب</t>
  </si>
  <si>
    <t>Prince Sultan Cardiac Center</t>
  </si>
  <si>
    <t xml:space="preserve">مستشفى عيون الجواء </t>
  </si>
  <si>
    <t xml:space="preserve">Uyun Al Jawa General Hospital </t>
  </si>
  <si>
    <t>مستشفى بريدة المركزي</t>
  </si>
  <si>
    <t>Buraidah Central Hospital</t>
  </si>
  <si>
    <t>مستشفى الملك فهد التخصصي ببريدة</t>
  </si>
  <si>
    <t>King Fahad Specialist Hospital, Buraidah</t>
  </si>
  <si>
    <t>مستشفى الجبيل العام</t>
  </si>
  <si>
    <t xml:space="preserve"> Jubail General Hospital</t>
  </si>
  <si>
    <t>Eastern Region</t>
  </si>
  <si>
    <t>مستشفى رأس تنورة العام</t>
  </si>
  <si>
    <t>Ras Tanora General Hospital</t>
  </si>
  <si>
    <t>مستشفى القطيف المركزي</t>
  </si>
  <si>
    <t>Qatif Central Hospital</t>
  </si>
  <si>
    <t>مستشفى الخفجي العام</t>
  </si>
  <si>
    <t xml:space="preserve"> Khafji General Hospital</t>
  </si>
  <si>
    <t>مجمع الدمام الطبي</t>
  </si>
  <si>
    <t>Dammam Medical Complex</t>
  </si>
  <si>
    <t>مستشفى الأمير سلطان</t>
  </si>
  <si>
    <t xml:space="preserve">Prince Sultan Hospital </t>
  </si>
  <si>
    <t>مستشفى الولادة والأطفال بالدمام</t>
  </si>
  <si>
    <t>Maternity and Children Hospital in Dammam</t>
  </si>
  <si>
    <t>مستشفى الظهران التخصصي للعيون</t>
  </si>
  <si>
    <t>Dhahran Eye Specialist Hospital</t>
  </si>
  <si>
    <t>مستشفى الملك فهد بالهفوف</t>
  </si>
  <si>
    <t>King Fahad Hospital Al Hofuf</t>
  </si>
  <si>
    <t xml:space="preserve">مركز الأمير سلطان لمعالجة امراض وجراحة القلب </t>
  </si>
  <si>
    <t xml:space="preserve">مستشفى الملك فهد التعليمي الجامعي </t>
  </si>
  <si>
    <t>King Fahad University Hospital</t>
  </si>
  <si>
    <t xml:space="preserve">مركز سعود البابطين لطب وجراحة القلب </t>
  </si>
  <si>
    <t>Saud Al Babtain Cardiac Center</t>
  </si>
  <si>
    <t xml:space="preserve">مستشفى الجبر </t>
  </si>
  <si>
    <t>Al Jabr Hospital</t>
  </si>
  <si>
    <t xml:space="preserve">مستشفى الأمير محمد العام وامراض الدم والوراثة </t>
  </si>
  <si>
    <t>Prince Mohammed Bin Fahd Hospital for Blood Diseases</t>
  </si>
  <si>
    <t>مستشفى الرعاية المديدة بالظهران</t>
  </si>
  <si>
    <t>Dhahran General Hospital</t>
  </si>
  <si>
    <t>مستشفى الملك فهد التخصصي - الدمام</t>
  </si>
  <si>
    <t>KFSH Dammam</t>
  </si>
  <si>
    <t xml:space="preserve"> King Faisal Hospital</t>
  </si>
  <si>
    <t>مستشفى العمران</t>
  </si>
  <si>
    <t xml:space="preserve"> Omran General Hospital </t>
  </si>
  <si>
    <t>Maternity and Children Hospital</t>
  </si>
  <si>
    <t>مستشفى الأمير سعود بن جلوي</t>
  </si>
  <si>
    <t>Prince Saud Bin Jalawi Hospital</t>
  </si>
  <si>
    <t>مستشفى الملك خالد</t>
  </si>
  <si>
    <t>King Khalid Hospital</t>
  </si>
  <si>
    <t xml:space="preserve">مستشفى حفر الباطن المركزي </t>
  </si>
  <si>
    <t>Hafr Al Batin Central Hospital</t>
  </si>
  <si>
    <t>مستشفى الولادة والأطفال بحفر الباطن</t>
  </si>
  <si>
    <t>Maternity and Children Hospital in Hafar Al-Batin</t>
  </si>
  <si>
    <t>King Khalid Hospital in Tabuk</t>
  </si>
  <si>
    <t>مستشفى تيماء العام</t>
  </si>
  <si>
    <t>Tayma General Hospital</t>
  </si>
  <si>
    <t>مستشفى أملج العام</t>
  </si>
  <si>
    <t>Omloj General Hospital</t>
  </si>
  <si>
    <t xml:space="preserve">مستشفى الولادة والأطفال </t>
  </si>
  <si>
    <t>مستشفى الوجه العام</t>
  </si>
  <si>
    <t>Al Wajih General Hospital</t>
  </si>
  <si>
    <t>مستشفى ضبا العام</t>
  </si>
  <si>
    <t>Dhebaa General Hospital</t>
  </si>
  <si>
    <t>مستشفى حقل العام</t>
  </si>
  <si>
    <t>Haql General Hospital</t>
  </si>
  <si>
    <t>مستشفى الملك فهد التخصصي</t>
  </si>
  <si>
    <t>مستشفى طريف العام</t>
  </si>
  <si>
    <t xml:space="preserve">Turaif General Hospital </t>
  </si>
  <si>
    <t>Northern Borders Region</t>
  </si>
  <si>
    <t>مستشفى عرعر المركزي</t>
  </si>
  <si>
    <t>Arar Central Hospital</t>
  </si>
  <si>
    <t>مستشفى رفحاء المركزي</t>
  </si>
  <si>
    <t>Rafha General Hospital</t>
  </si>
  <si>
    <t>مستشفى جديدة عرعر</t>
  </si>
  <si>
    <t>Judidah Arar Hospital</t>
  </si>
  <si>
    <t>مستشفى الأمير عبدالعزيز بن مساعد بن جلوي</t>
  </si>
  <si>
    <t>Prince Abdulaziz Bin Mssaed Bin Jliwi Hospital</t>
  </si>
  <si>
    <t xml:space="preserve">مستشفى العويقلية العام </t>
  </si>
  <si>
    <t>Al Uwayqilah Hospital</t>
  </si>
  <si>
    <t>مستشفى الولادة والأطفال بعرعر</t>
  </si>
  <si>
    <t>Maternity and Children Hospital, Ar'ar</t>
  </si>
  <si>
    <t>مستشفى أحد رفيدة العام</t>
  </si>
  <si>
    <t>Ahad Rofida General Hospital</t>
  </si>
  <si>
    <t>مستشفى عسير المركزي</t>
  </si>
  <si>
    <t>Asir Central Hospital</t>
  </si>
  <si>
    <t xml:space="preserve">مستشفى تنومة العام </t>
  </si>
  <si>
    <t>Tanoma General Hospital</t>
  </si>
  <si>
    <t>مستشفى المجاردة العام</t>
  </si>
  <si>
    <t xml:space="preserve"> Almajardah General Hospital </t>
  </si>
  <si>
    <t>مستشفى محايل العام</t>
  </si>
  <si>
    <t xml:space="preserve">Muhayil General Hospital </t>
  </si>
  <si>
    <t>مستشفى بلسمر العام</t>
  </si>
  <si>
    <t>Billasmar General Hospital</t>
  </si>
  <si>
    <t>مستشفى سراة عبيدة</t>
  </si>
  <si>
    <t xml:space="preserve"> Sarat Abeedah General Hospital</t>
  </si>
  <si>
    <t>مستشفى ظهران الجنوب العام</t>
  </si>
  <si>
    <t xml:space="preserve"> Dhahran Al Janoub General Hospital</t>
  </si>
  <si>
    <t>مستشفى البرك العام</t>
  </si>
  <si>
    <t>Al Birk General Hospital</t>
  </si>
  <si>
    <t>مستشفى  الولادة والأطفال بأبها</t>
  </si>
  <si>
    <t>Maternity and Children Hospital, ABHA</t>
  </si>
  <si>
    <t xml:space="preserve">مستشفى خميس مشيط العام </t>
  </si>
  <si>
    <t>Khamis Musheet General Hospital</t>
  </si>
  <si>
    <t xml:space="preserve">مستشفى  الولادة والأطفال بخميس مشيط </t>
  </si>
  <si>
    <t>Maternity and Children Hospital, Khamis Musheet</t>
  </si>
  <si>
    <t>مستشفى الملك عبدالله</t>
  </si>
  <si>
    <t>King Abdullah Hospital</t>
  </si>
  <si>
    <t>مستشفى سبت العلايا</t>
  </si>
  <si>
    <t>Sabt Alalaya General Hospital</t>
  </si>
  <si>
    <t>مستشفى  الولادة والأطفال</t>
  </si>
  <si>
    <t>مستشفى أبو عريش العام</t>
  </si>
  <si>
    <t>Abu Arish General Hospital</t>
  </si>
  <si>
    <t>مستشفى الأمير محمد بن ناصر بن عبدالعزيز</t>
  </si>
  <si>
    <t>Prince Mohammad Bin Naser Bin Abdulaziz Hospital</t>
  </si>
  <si>
    <t>مستشفى صامطة</t>
  </si>
  <si>
    <t>Samtah General Hospital</t>
  </si>
  <si>
    <t>مستشفى العميس العام</t>
  </si>
  <si>
    <t>Alemies Hospital</t>
  </si>
  <si>
    <t>مستشفى فرسان العام</t>
  </si>
  <si>
    <t>Farasan General Hospital</t>
  </si>
  <si>
    <t>مستشفى الدرب العام</t>
  </si>
  <si>
    <t>Al-Darb General Hospital</t>
  </si>
  <si>
    <t>مستشفى احد المسارحة العام</t>
  </si>
  <si>
    <t>Ahad Al Mosaraha  General Hospital</t>
  </si>
  <si>
    <t>مستشفى العارضة</t>
  </si>
  <si>
    <t>Al Arida General Hospital</t>
  </si>
  <si>
    <t>مستشفى الملك فهد المركزي</t>
  </si>
  <si>
    <t>King Fahad Central Hospital</t>
  </si>
  <si>
    <t>مستشفى جازان العام</t>
  </si>
  <si>
    <t xml:space="preserve"> Jazan General Hospital</t>
  </si>
  <si>
    <t>مستشفى الحرث</t>
  </si>
  <si>
    <t>Al Harth General Hospital</t>
  </si>
  <si>
    <t>مستشفى العيدابي العام</t>
  </si>
  <si>
    <t xml:space="preserve"> Alaidabi General Hospital</t>
  </si>
  <si>
    <t>مستشفى الريث</t>
  </si>
  <si>
    <t xml:space="preserve">Al Raith Hospital </t>
  </si>
  <si>
    <t>مستشفى صبيا العام</t>
  </si>
  <si>
    <t>Sabya General Hospital</t>
  </si>
  <si>
    <t>مستشفى ضمد العام</t>
  </si>
  <si>
    <t xml:space="preserve"> Dhamad General Hospital </t>
  </si>
  <si>
    <t>مستشفى بني مالك العام</t>
  </si>
  <si>
    <t>Bani Malik General Hospital</t>
  </si>
  <si>
    <t>مستشفى بيش العام</t>
  </si>
  <si>
    <t>Beesh General Hospital</t>
  </si>
  <si>
    <t>King Khalid  Hospital</t>
  </si>
  <si>
    <t>مستشفى  نجران العام</t>
  </si>
  <si>
    <t xml:space="preserve"> Najran General Hospital </t>
  </si>
  <si>
    <t>مستشفى حبونا العام</t>
  </si>
  <si>
    <t>Hubona General Hospital</t>
  </si>
  <si>
    <t>مستشفى ثار العام</t>
  </si>
  <si>
    <t xml:space="preserve"> Thar General Hospital</t>
  </si>
  <si>
    <t>مستشفى يدمة العام</t>
  </si>
  <si>
    <t xml:space="preserve"> Yadmah General Hospital</t>
  </si>
  <si>
    <t>مستشفى بدر الجنوب العام</t>
  </si>
  <si>
    <t xml:space="preserve">Badr Al Janoub General Hospital </t>
  </si>
  <si>
    <t>مستشفى خباش العام</t>
  </si>
  <si>
    <t>khabash General Hospital</t>
  </si>
  <si>
    <t>مستشفى شرورة العام</t>
  </si>
  <si>
    <t>Sharoura General Hospital</t>
  </si>
  <si>
    <t>مستشفى الولادة والأطفال بنجران</t>
  </si>
  <si>
    <t>Maternity and Children Hospital in Najran</t>
  </si>
  <si>
    <t>مستشفى المندق العام</t>
  </si>
  <si>
    <t>Al Mandaq General Hospital</t>
  </si>
  <si>
    <t>مستشفى القرى العام</t>
  </si>
  <si>
    <t xml:space="preserve"> Alqara General Hospital</t>
  </si>
  <si>
    <t>مستشفى المخواة العام</t>
  </si>
  <si>
    <t xml:space="preserve"> Al Mikhwah General Hospital</t>
  </si>
  <si>
    <t>King Fahd Hospital</t>
  </si>
  <si>
    <t>مستشفى العقيق العام</t>
  </si>
  <si>
    <t>Al-Akeek General Hospital</t>
  </si>
  <si>
    <t xml:space="preserve">مستشفى الأمير مشاري بن سعود </t>
  </si>
  <si>
    <t>Prince Meshari Bin Saud- General Hospital</t>
  </si>
  <si>
    <t>مستشفى قلوة العام</t>
  </si>
  <si>
    <t>Qilwah General Hospital</t>
  </si>
  <si>
    <t xml:space="preserve"> Maternity and Children Hospital</t>
  </si>
  <si>
    <t>مستشفى الغزالة العام</t>
  </si>
  <si>
    <t xml:space="preserve"> Al Gazzalah General Hospital</t>
  </si>
  <si>
    <t>مستشفى الشملي العام</t>
  </si>
  <si>
    <t>Shamli General Hospital</t>
  </si>
  <si>
    <t>مستشفى السليمي العام</t>
  </si>
  <si>
    <t xml:space="preserve"> Sulaymi General Hospital </t>
  </si>
  <si>
    <t xml:space="preserve"> King Khaled Hospital </t>
  </si>
  <si>
    <t>مستشفى الحائط العام</t>
  </si>
  <si>
    <t xml:space="preserve"> Al Hait General Hospital</t>
  </si>
  <si>
    <t xml:space="preserve">مركز القلب بحائل </t>
  </si>
  <si>
    <t>Hail Cardiac Center</t>
  </si>
  <si>
    <t>مستشفى الشنان العام</t>
  </si>
  <si>
    <t>AlShanan General Hospital</t>
  </si>
  <si>
    <t>مستشفى حائل العام</t>
  </si>
  <si>
    <t xml:space="preserve"> Hail General Hospital</t>
  </si>
  <si>
    <t>مستشفى الملك سلمان التخصصي</t>
  </si>
  <si>
    <t>King Salman Specialist Hospital</t>
  </si>
  <si>
    <t>مستشفى صوير العام</t>
  </si>
  <si>
    <t>Suwayr General Hospital</t>
  </si>
  <si>
    <t>مستشفى النساء والولادة والأطفال</t>
  </si>
  <si>
    <t>Women's Maternity &amp; Children Hospital</t>
  </si>
  <si>
    <t>مستشفى الأمير متعب بن عبدالعزيز</t>
  </si>
  <si>
    <t>Prince Muteb bin Abdulaziz Hospital</t>
  </si>
  <si>
    <t>مستشفى الملك عبدالعزيز- سكاكا</t>
  </si>
  <si>
    <t xml:space="preserve">King Abdulaziz Hospital- Skaka </t>
  </si>
  <si>
    <t>مستشفى طبرجل العام</t>
  </si>
  <si>
    <t>Tabarjal General Hospital</t>
  </si>
  <si>
    <t>مستشفى القريات العام</t>
  </si>
  <si>
    <t xml:space="preserve"> Al Qurayyat General Hospital</t>
  </si>
  <si>
    <t>Al Qurayyat</t>
  </si>
  <si>
    <t>مستشفى المظيلف العام</t>
  </si>
  <si>
    <t>Al Muzalif General Hospital</t>
  </si>
  <si>
    <t>مستشفى ثريبان العام</t>
  </si>
  <si>
    <t xml:space="preserve">Thurayban General Hospital </t>
  </si>
  <si>
    <t>مستشفى نمرة العام</t>
  </si>
  <si>
    <t xml:space="preserve"> Namerah General Hospital</t>
  </si>
  <si>
    <t>مستشفى القنفذة العام</t>
  </si>
  <si>
    <t xml:space="preserve"> Al Qunfudah General Hospital</t>
  </si>
  <si>
    <t>مستشفى جنوب القنفذة</t>
  </si>
  <si>
    <t xml:space="preserve"> South Al Qunfudah Hospital</t>
  </si>
  <si>
    <t>صلاحية الاعتماد ثلاثة أعوام</t>
  </si>
  <si>
    <t>Accreditation is valid for three years</t>
  </si>
  <si>
    <t xml:space="preserve"> جدول  2-59</t>
  </si>
  <si>
    <t>Table 2-59</t>
  </si>
  <si>
    <t>King Faisal Specialist Hospital and Research Center</t>
  </si>
  <si>
    <t>مستشفى القوات المسلحة بالمصانع الحربية بالخرج</t>
  </si>
  <si>
    <t>Armed Forces Hospital in the military factories, Al-Kharj</t>
  </si>
  <si>
    <t>مدينة الأمير سلطان الطبية العسكرية</t>
  </si>
  <si>
    <t>PRINCE SULTAN MILITARY MEDICAL CITY</t>
  </si>
  <si>
    <t>مستشفى القوات المسلحة بوادي الدواسر</t>
  </si>
  <si>
    <t>Armed Forces Hospital in Wadi Al-Dawaser</t>
  </si>
  <si>
    <t>مستشفى الملك خالد الجامعي بالرياض</t>
  </si>
  <si>
    <t>King Khalid University Hospital - Riyadh</t>
  </si>
  <si>
    <t>مستشفى الملك عبدالله بن عبدالعزيز بجامعة الأميرة نورة- الرياض</t>
  </si>
  <si>
    <t>King Abdullah Bin Abdulaziz University Hospital - Riyadh</t>
  </si>
  <si>
    <t>King Khaled Eye Specialist Hospital</t>
  </si>
  <si>
    <t>مستشفى قوى الأمن</t>
  </si>
  <si>
    <t>Security Forces Hospital- Riyadh</t>
  </si>
  <si>
    <t>مستشفى الملك عبد العزيز الجامعي - الرياض</t>
  </si>
  <si>
    <t>King Abdulaziz University Hospital - Riyadh</t>
  </si>
  <si>
    <t>مدينة الملك عبد العزيز الطبية -الرياض</t>
  </si>
  <si>
    <t>King Abdulaziz Medical City- Riyadh</t>
  </si>
  <si>
    <t>المدينة الطبية الجامعية بمدينة الملك سعود</t>
  </si>
  <si>
    <t xml:space="preserve"> University Medical City in King Saud Midical City </t>
  </si>
  <si>
    <t>Security Forces Hospital-Makkah</t>
  </si>
  <si>
    <t>مستشفى الملك فهد للقوات المسلحة بجدة</t>
  </si>
  <si>
    <t>King Fahad Armed Forces Hospital- Jeddah</t>
  </si>
  <si>
    <t>مدينة الملك عبد العزيز الطبية- جدة</t>
  </si>
  <si>
    <t>King Abdulaziz Medical City- Jeddah</t>
  </si>
  <si>
    <t>مستشفى الملك عبد العزيز الجامعي - جدة</t>
  </si>
  <si>
    <t>King Abdulaziz University Hospital - Jeddah</t>
  </si>
  <si>
    <t>مستشفى الأمير منصور العسكري</t>
  </si>
  <si>
    <t>Prince Mansour Military Hospital</t>
  </si>
  <si>
    <t>مستشفى الأمير سلطان العسكري- الطائف</t>
  </si>
  <si>
    <t>Prince Sultan Military Hospital-Taif</t>
  </si>
  <si>
    <t>مستشفى القوات المسلحة للتأهيل الصحي</t>
  </si>
  <si>
    <t>Armed Forces Rehabilitation Hospital</t>
  </si>
  <si>
    <t>مستشفى القوات المسلحة - الهدا</t>
  </si>
  <si>
    <t>Al Hada Military Hospital</t>
  </si>
  <si>
    <t xml:space="preserve">مستشفى الأمير محمد بن عبد العزيز </t>
  </si>
  <si>
    <t>Prince Mohammed bin Abdulaziz Hospital</t>
  </si>
  <si>
    <t>مستشفى الأمير سلطان للقوات المسلحة</t>
  </si>
  <si>
    <t>Prince Sultan Military -Madinah</t>
  </si>
  <si>
    <t>المركز الطبي للهيئة الملكية - ينبع</t>
  </si>
  <si>
    <t>Royal Commission Medical Center - Yanbu</t>
  </si>
  <si>
    <t>مستشفى الامام عبد الرحمن آل فيصل للحرس الوطني</t>
  </si>
  <si>
    <t>Imam Abdul Rahman bin Faisal National Guard Hospital - Dammam</t>
  </si>
  <si>
    <t xml:space="preserve">
Eastern Region</t>
  </si>
  <si>
    <t>المركز الطبى للهيئة الملكية – يالجبيل</t>
  </si>
  <si>
    <t>Royal Commission Medical Center - Jubail</t>
  </si>
  <si>
    <t>مجمع الملك فهد الطبي العسكري بالظهران</t>
  </si>
  <si>
    <t>King Fahd Military Medical Complex in Dhahran</t>
  </si>
  <si>
    <t>مستشفى القوات المسلحة بقاعدة الملك عبد العزيز الجوية بالظهران</t>
  </si>
  <si>
    <t>Armed Forces Hospital, King Abdulaziz Air Base, Dhahran</t>
  </si>
  <si>
    <t>Security Forces Hospital</t>
  </si>
  <si>
    <t>مستشفى القوات المسلحة بقاعدة الملك عبد العزيز البحرية بالجبيل</t>
  </si>
  <si>
    <t>Armed Forces Hospital, King Abdulaziz Naval Base, Jubail</t>
  </si>
  <si>
    <t>مدينة الملك عبد العزيز الطبية بالاحساء (الحرس الوطني)</t>
  </si>
  <si>
    <t>King Abdulaziz Medical City- Al Hasa (NG)</t>
  </si>
  <si>
    <t>مستشفى القوات المسلحة بالشمالية بحفر الباطن</t>
  </si>
  <si>
    <t>Northern Borders Area Armed Forces Hospital - Hafr Al Batin</t>
  </si>
  <si>
    <t>مستشفى القوات المسلحة  - خميس مشيط</t>
  </si>
  <si>
    <t>ARMED FORCES HOSPITAL, KHAMIS MUSHEET</t>
  </si>
  <si>
    <t>مستشفى القوات المسلحة</t>
  </si>
  <si>
    <t>ARMED FORCES HOSPITAL</t>
  </si>
  <si>
    <t>مستشفى القوات المسلحة - نجران</t>
  </si>
  <si>
    <t>ARMED FORCES HOSPITAL,NAJRAN</t>
  </si>
  <si>
    <t>مستشفى القوات المسلحة - شرورة</t>
  </si>
  <si>
    <t>ARMED FORCES HOSPITAL, SHAROURA</t>
  </si>
  <si>
    <t xml:space="preserve"> جدول  2-60</t>
  </si>
  <si>
    <t>Table 2-60</t>
  </si>
  <si>
    <t xml:space="preserve">مستشفى رعاية الرياض </t>
  </si>
  <si>
    <t xml:space="preserve">Riyadh Care Hospital </t>
  </si>
  <si>
    <t>مستشفى شركة دلة نمار الصحية القابضة</t>
  </si>
  <si>
    <t>Dallah Namar Health Holding Company Hospital</t>
  </si>
  <si>
    <t>مستشفى الدكتور سليمان الحبيب</t>
  </si>
  <si>
    <t>Dr. Sulaiman Al Habib Hospital</t>
  </si>
  <si>
    <t>مستشفى الصفوة</t>
  </si>
  <si>
    <t xml:space="preserve"> Al Safwa Hospital</t>
  </si>
  <si>
    <t>مستشفى الأسرة الدولى</t>
  </si>
  <si>
    <t>Al Osrah International Hospital</t>
  </si>
  <si>
    <t>مستشفى الدكتور سليمان الفقيه</t>
  </si>
  <si>
    <t>Doctor Soliman Fakeeh Hospital</t>
  </si>
  <si>
    <t>مستشفى الغرب التخصصي للرعاية الطبية</t>
  </si>
  <si>
    <t>Al Gharb Al Takhassusi Hospital for healthcare</t>
  </si>
  <si>
    <t>مستشفى الحمادي 3 النزهه</t>
  </si>
  <si>
    <t>Al Hammadi Hospital 3 Nuzha</t>
  </si>
  <si>
    <t xml:space="preserve">مستشفى الوطني </t>
  </si>
  <si>
    <t xml:space="preserve">Riyadh National Hospital </t>
  </si>
  <si>
    <t xml:space="preserve">مستشفى الهلال الأخضر </t>
  </si>
  <si>
    <t xml:space="preserve">Green Crescent Hospital </t>
  </si>
  <si>
    <t>مستشفى العظام والمفاصل والعمود الفقري</t>
  </si>
  <si>
    <t>Bone Joint and Spine Hospital</t>
  </si>
  <si>
    <t>مستشفى الفلاح الدولي</t>
  </si>
  <si>
    <t xml:space="preserve">Alfalah International Hospital </t>
  </si>
  <si>
    <t>مستشفى الدكتور سليمان الحبيب للنساء والولادة</t>
  </si>
  <si>
    <t>Dr. Sulaiman Al Habib Hospital for Obstetric and Gynecology</t>
  </si>
  <si>
    <t xml:space="preserve">مستشفى النخبة </t>
  </si>
  <si>
    <t xml:space="preserve">Alnokhbah Hospital </t>
  </si>
  <si>
    <t xml:space="preserve">مستشفى شركة الدكتور محمد الفقيه </t>
  </si>
  <si>
    <t>Dr.Mohammed AlFagih Hospital</t>
  </si>
  <si>
    <t xml:space="preserve">مستشفى علي بن محمد بن علي </t>
  </si>
  <si>
    <t>Ali Bin Mohamed Bin Ali Hospital</t>
  </si>
  <si>
    <t>مستشفى عناية العائلة</t>
  </si>
  <si>
    <t>Family Care Hospital</t>
  </si>
  <si>
    <t xml:space="preserve">مستشفى المملكة </t>
  </si>
  <si>
    <t xml:space="preserve">Kingdom Hospital </t>
  </si>
  <si>
    <t>شركة مستشفى دار الشفاء</t>
  </si>
  <si>
    <t>Dar Al-Shefa Hospital Company</t>
  </si>
  <si>
    <t>شركة مستشفى واحة الصحة لرعاية المسنين</t>
  </si>
  <si>
    <t xml:space="preserve">Health Oasis Hospital Company	</t>
  </si>
  <si>
    <t xml:space="preserve">مستشفى المركز التخصصي الطبي 2 </t>
  </si>
  <si>
    <t xml:space="preserve">Specialized Medical Center 2 </t>
  </si>
  <si>
    <t>مستشفى السلام الطبي</t>
  </si>
  <si>
    <t>Al Salam Medical Hospital</t>
  </si>
  <si>
    <t>مستشفى أنفاس الراحة</t>
  </si>
  <si>
    <t>Anfas Medical Care Hospital</t>
  </si>
  <si>
    <t>مستشفى شركة صحة السويدي الطبية</t>
  </si>
  <si>
    <t>Al Suwaidi Medical Health Company Hospital</t>
  </si>
  <si>
    <t>مستشفى رابية الطبى</t>
  </si>
  <si>
    <t>Rabiah Hospital - Riyadh</t>
  </si>
  <si>
    <t xml:space="preserve">مستشفى شركة مغربي </t>
  </si>
  <si>
    <t xml:space="preserve">Magrabi Hospital Company </t>
  </si>
  <si>
    <t>مستشفى المركز التخصصي الطبي</t>
  </si>
  <si>
    <t xml:space="preserve">Specialized Medical Center </t>
  </si>
  <si>
    <t>مستشفى عبيد التخصصي بالرياض</t>
  </si>
  <si>
    <t xml:space="preserve">Obaid Specialized Hospital </t>
  </si>
  <si>
    <t>مستشفى الحمادي 2 السويدي</t>
  </si>
  <si>
    <t>Al Hammadi Hospital 2 Al Suwaidi</t>
  </si>
  <si>
    <t>مستشفى الجزيرة الطبي</t>
  </si>
  <si>
    <t>Al Jazeera Medical Hospital</t>
  </si>
  <si>
    <t>مدينة سلطان بن عبد العزيز للخدمات الإنسانية</t>
  </si>
  <si>
    <t>Sultan Bin Abdulaziz Humanitarian City</t>
  </si>
  <si>
    <t>مستشفى المواساة بالرياض</t>
  </si>
  <si>
    <t>Al Mouwasat Hospital</t>
  </si>
  <si>
    <t>مستشفى الدكتور عبدالرحمن المشاري</t>
  </si>
  <si>
    <t>Dr. Abdul Rahman Al-Mishari Hospital</t>
  </si>
  <si>
    <t xml:space="preserve">مستشفى دله </t>
  </si>
  <si>
    <t xml:space="preserve">Dallah Hospital </t>
  </si>
  <si>
    <t>مستشفى أستر سند للرعاية الطبية</t>
  </si>
  <si>
    <t>Aster Sanad Hospital for Medical Care</t>
  </si>
  <si>
    <t>مستشفى السعودي الألماني فرع شركة الشرق الأوسط للرعاية الصحية بالرياض</t>
  </si>
  <si>
    <t>Saudi German Hospital Middle East Healthcare Company</t>
  </si>
  <si>
    <t>مستشفى الأزهار الطبي </t>
  </si>
  <si>
    <t>Alazhar Medical Hospital</t>
  </si>
  <si>
    <t>مستشفى الحياة الوطني بالرياض</t>
  </si>
  <si>
    <t>Hayat National Hospital</t>
  </si>
  <si>
    <t xml:space="preserve">رعاية الطبية الملز </t>
  </si>
  <si>
    <t>Care Medical Hospital - Almalaz</t>
  </si>
  <si>
    <t xml:space="preserve">شركة مستشفى العبير الطبية المحدودة </t>
  </si>
  <si>
    <t>Abeer Medical Group</t>
  </si>
  <si>
    <t xml:space="preserve">المستشفى الاهلي السعودي </t>
  </si>
  <si>
    <t xml:space="preserve">Saudi National Hospital </t>
  </si>
  <si>
    <t>مستشفى مركز مكة الطبي</t>
  </si>
  <si>
    <t>Makkah Medical Center Hospital</t>
  </si>
  <si>
    <t>مستشفى السعودى الألماني شركة الشرق الاوسط للرعاية الصحية</t>
  </si>
  <si>
    <t xml:space="preserve"> Saudi German Hospital Middle East Healthcare Company</t>
  </si>
  <si>
    <t>مستشفى محمد صالح باشراحيل</t>
  </si>
  <si>
    <t xml:space="preserve"> Muhammed Saleh Basharahil Hospital</t>
  </si>
  <si>
    <t xml:space="preserve">المستشفى السعودي من تشغيل مجموعة العبير الطبية </t>
  </si>
  <si>
    <t xml:space="preserve">Saudi National Hospital by Abeer Medical Group </t>
  </si>
  <si>
    <t>مستشفى د عواض البشري</t>
  </si>
  <si>
    <t>Dr Awwad Albishri hospital</t>
  </si>
  <si>
    <t>مستشفى الصاعدي</t>
  </si>
  <si>
    <t xml:space="preserve">Al Saedy Hospital </t>
  </si>
  <si>
    <t>مستشفى الدكتور سمير عباس</t>
  </si>
  <si>
    <t>Dr.Samir Abbas Hospital</t>
  </si>
  <si>
    <t xml:space="preserve">مستشفى د.عبدالرحمن بخش </t>
  </si>
  <si>
    <t xml:space="preserve">Dr. Abdulrahman Bakhsh Hospital </t>
  </si>
  <si>
    <t xml:space="preserve">مستشفى الزهراء </t>
  </si>
  <si>
    <t>Al Zahra Hospital</t>
  </si>
  <si>
    <t>مستشفى كلية إبن سينا الأهلية للعلوم الطبية</t>
  </si>
  <si>
    <t>Ibn Sina National College for Medical Studies Hospital</t>
  </si>
  <si>
    <t>مستشفى جدة الوطني الجديد</t>
  </si>
  <si>
    <t>New Jeddah National Hospital</t>
  </si>
  <si>
    <t xml:space="preserve">مستشفى عبد اللطيف جميل للتأهيل </t>
  </si>
  <si>
    <t xml:space="preserve">Abdul Latif Jameel Hospital for Rehabilitation </t>
  </si>
  <si>
    <t>مستشفى هالة عيسى بن لادن</t>
  </si>
  <si>
    <t>Hala Essa Bin Laden Hospital</t>
  </si>
  <si>
    <t>مستشفى اندلسية حي الجامعة</t>
  </si>
  <si>
    <t>Andalusia Hay El Jamea Hospital</t>
  </si>
  <si>
    <t>مستشفى بقشان العام</t>
  </si>
  <si>
    <t>Bugshan General Hospital</t>
  </si>
  <si>
    <t>مستشفى المستقبل الطبية</t>
  </si>
  <si>
    <t>Al Mostaqbal Medical Hospital</t>
  </si>
  <si>
    <t xml:space="preserve">مستشفى آية التخصصي الطبي </t>
  </si>
  <si>
    <t xml:space="preserve">Aya Specialist Hospital </t>
  </si>
  <si>
    <t>المستشفى السعودي</t>
  </si>
  <si>
    <t xml:space="preserve">Saudi Hospital </t>
  </si>
  <si>
    <t>مستشفى شركة الشرق الاوسط للرعاية الصحية الروابي</t>
  </si>
  <si>
    <t>Middle East Healthcare Hospital Company Alrawabi</t>
  </si>
  <si>
    <t>مستشفى السعودى الألماني</t>
  </si>
  <si>
    <t>Saudi German Hospital</t>
  </si>
  <si>
    <t xml:space="preserve">مستشفى د.حسان غزاوي </t>
  </si>
  <si>
    <t xml:space="preserve">Dr. Hassan Ghazzawi Hospital </t>
  </si>
  <si>
    <t>مستشفى الشبكة الشاملة للرعاية الطبية</t>
  </si>
  <si>
    <t xml:space="preserve">General Network of Healthcare Provider Hospital </t>
  </si>
  <si>
    <t>مستشفى الدكتور سليمان فقيه</t>
  </si>
  <si>
    <t xml:space="preserve">Dr. Soliman Fakeeh Hospital </t>
  </si>
  <si>
    <t>مركز الرعاية المزمنة التخصصية الطبي</t>
  </si>
  <si>
    <t xml:space="preserve">Chronic Specialist Care Medical Center	</t>
  </si>
  <si>
    <t>المركز الدولي للرعاية الممتدة</t>
  </si>
  <si>
    <t xml:space="preserve">International extended care center	</t>
  </si>
  <si>
    <t>مستشفى الجدعاني الجديد</t>
  </si>
  <si>
    <t xml:space="preserve">New Al Jedaani Hospital </t>
  </si>
  <si>
    <t>مستشفى أبوزنادة</t>
  </si>
  <si>
    <t xml:space="preserve"> Abuzinadah Hospital</t>
  </si>
  <si>
    <t xml:space="preserve">مستشفى الحمراء </t>
  </si>
  <si>
    <t xml:space="preserve">Al Hamra Hospital </t>
  </si>
  <si>
    <t>مستشفى الجدعاني</t>
  </si>
  <si>
    <t>Al Jedaani Hospital</t>
  </si>
  <si>
    <t xml:space="preserve">مستشفى جدة الأهلي </t>
  </si>
  <si>
    <t xml:space="preserve">Jeddah National Hospital </t>
  </si>
  <si>
    <t>شركة المركز الطبي الدولي</t>
  </si>
  <si>
    <t>International Medical Center Company</t>
  </si>
  <si>
    <t xml:space="preserve">مستشفى الأطباء المتحدون </t>
  </si>
  <si>
    <t xml:space="preserve">United Doctors Hospital </t>
  </si>
  <si>
    <t>مستشفى السعودى الألماني فرع الزهراء</t>
  </si>
  <si>
    <t>مستشفى الدكتور عرفان وباقدو العام</t>
  </si>
  <si>
    <t xml:space="preserve">Dr. Erfan &amp; Bagedo General Hospital </t>
  </si>
  <si>
    <t xml:space="preserve">مستشفى الظافر </t>
  </si>
  <si>
    <t xml:space="preserve">Al Zafer Hospital </t>
  </si>
  <si>
    <t>مستشفى الامين العام</t>
  </si>
  <si>
    <t>Al Ameen General Hospital</t>
  </si>
  <si>
    <t>مستشفى النهضة العام</t>
  </si>
  <si>
    <t>Al-Nahda General Hospital</t>
  </si>
  <si>
    <t>مستشفى العدواني العام</t>
  </si>
  <si>
    <t>Al Adwani General Hospital</t>
  </si>
  <si>
    <t>مستشفى ينبع الوطني للخدمات الطبية</t>
  </si>
  <si>
    <t>Yanbu National Hospital for Medical Services</t>
  </si>
  <si>
    <t xml:space="preserve">مستشفى المدينة الوطني </t>
  </si>
  <si>
    <t xml:space="preserve">Madinah National Hospital </t>
  </si>
  <si>
    <t xml:space="preserve">مستشفى الحياة الوطني </t>
  </si>
  <si>
    <t xml:space="preserve">Al-Hayat National Hospital </t>
  </si>
  <si>
    <t>مستشفى الأنصاري التخصصي - ينبع</t>
  </si>
  <si>
    <t xml:space="preserve">Al Ansari Specialist Hospital </t>
  </si>
  <si>
    <t xml:space="preserve">شركة مستشفى حامد سليمان الاحمدي </t>
  </si>
  <si>
    <t xml:space="preserve">Hamed Sulaiman Al-Ahmadi Hospital </t>
  </si>
  <si>
    <t>مستشفى المواساة ومراكز مغربي</t>
  </si>
  <si>
    <t>Al Mouwasat Hospital and Magrabi Center</t>
  </si>
  <si>
    <t xml:space="preserve">مركز المواساة للرعاية المديدة </t>
  </si>
  <si>
    <t>Mouwasat Hospital</t>
  </si>
  <si>
    <t xml:space="preserve">مستشفى الزهراء الخاص </t>
  </si>
  <si>
    <t xml:space="preserve">Alzahra Private Hospital </t>
  </si>
  <si>
    <t>مستشفى شركة بريدة التخصصي للرعاية الطبية</t>
  </si>
  <si>
    <t xml:space="preserve">Buraidah Al Takhassusi Hospital for Healthcare </t>
  </si>
  <si>
    <t>مستشفى الفريح للنساء والولادة</t>
  </si>
  <si>
    <t xml:space="preserve">Al Fraih Maternity Hospital </t>
  </si>
  <si>
    <t xml:space="preserve">مستشفى القصيم الوطني </t>
  </si>
  <si>
    <t xml:space="preserve">Qasseem National Hospital </t>
  </si>
  <si>
    <t>مستشفى الحياة الوطني بعنيزة</t>
  </si>
  <si>
    <t>Al Hayat National Hospital</t>
  </si>
  <si>
    <t>مستشفى المانع العام بالجبيل</t>
  </si>
  <si>
    <t>Almana General Hospital</t>
  </si>
  <si>
    <t>مستشفى المواساة بالجبيل</t>
  </si>
  <si>
    <t>مستشفى المواساة بالخبر</t>
  </si>
  <si>
    <t>Al Mouwasat Hospital.</t>
  </si>
  <si>
    <t xml:space="preserve">مستشفى محمد الدوسري </t>
  </si>
  <si>
    <t>Mohammad Al Dossary Hospital</t>
  </si>
  <si>
    <t>مستشفى السلام</t>
  </si>
  <si>
    <t>Al Salam Hospital</t>
  </si>
  <si>
    <t>شركة مستشفى دار السلامة الطبي</t>
  </si>
  <si>
    <t>Dar As Salama Medical Hospital</t>
  </si>
  <si>
    <t>مستشفي اليوسف للرعاية الطبية</t>
  </si>
  <si>
    <t>Al Yousif Hospital for Medical Care</t>
  </si>
  <si>
    <t>مستشفى المانع العام بالخبر</t>
  </si>
  <si>
    <t>Al Mana General Hospital</t>
  </si>
  <si>
    <t>مستشفى جاما الطبي</t>
  </si>
  <si>
    <t>Gama Medical Hospital</t>
  </si>
  <si>
    <t>شركة مستشفى الرعاية التخصصية</t>
  </si>
  <si>
    <t xml:space="preserve">Procare Riaya Hospital </t>
  </si>
  <si>
    <t>مستشفى عمليات الخفجي المشتركة</t>
  </si>
  <si>
    <t>Khafji Joint Operations Hospital</t>
  </si>
  <si>
    <t xml:space="preserve">شركة مستشفى الخفجي الأهلي </t>
  </si>
  <si>
    <t>Al-Khafji National Hospital Company</t>
  </si>
  <si>
    <t xml:space="preserve">مستشفى الروضة العام </t>
  </si>
  <si>
    <t>Al Rawdah General Hospital</t>
  </si>
  <si>
    <t>مستشفى المانع العام بالدمام</t>
  </si>
  <si>
    <t xml:space="preserve">Al Mana General Hospital </t>
  </si>
  <si>
    <t>مستشفى السعودي الألماني فرع شركة الشرق الأوسط للرعاية الصحية</t>
  </si>
  <si>
    <t xml:space="preserve">Saudi German Hospital Middle East Healthcare Company </t>
  </si>
  <si>
    <t xml:space="preserve">مستشفى تداوي للخدمات الطبية </t>
  </si>
  <si>
    <t xml:space="preserve">Tadawi Hospital for Medical Services </t>
  </si>
  <si>
    <t>مستشفى المواساة بالدمام</t>
  </si>
  <si>
    <t xml:space="preserve">Al Mouwasat Hospital </t>
  </si>
  <si>
    <t>مستشفى شركة سي ام ار سي العربية السعودية</t>
  </si>
  <si>
    <t xml:space="preserve">CMRC Saudi Arabia Company Hospital	</t>
  </si>
  <si>
    <t>جونز هوبكنز أرامكو الطبي</t>
  </si>
  <si>
    <t>Johns Hopkins ARAMCO Health Care.</t>
  </si>
  <si>
    <t xml:space="preserve">مستشفى الزهراء العام </t>
  </si>
  <si>
    <t xml:space="preserve">Al Zahra General Hospital </t>
  </si>
  <si>
    <t>مستشفى المواساة بالقطيف</t>
  </si>
  <si>
    <t>Al Mouwasat Hospital .</t>
  </si>
  <si>
    <t xml:space="preserve">مستشفى السعودي الألماني </t>
  </si>
  <si>
    <t xml:space="preserve">مستشفى شركة صحة الشرق الطبية المحدودة </t>
  </si>
  <si>
    <t>East Health Medical Company Hospital</t>
  </si>
  <si>
    <t>مستشفى دار العافية الطبي</t>
  </si>
  <si>
    <t>Dar Alafia Modern Medical Center</t>
  </si>
  <si>
    <t xml:space="preserve">مستشفى وي كير </t>
  </si>
  <si>
    <t>WeCare Hospital</t>
  </si>
  <si>
    <t>مستشفى الموسى للتأهيل</t>
  </si>
  <si>
    <t>Almoosa Rehabilitation Hospital</t>
  </si>
  <si>
    <t>مستشفى الصادق</t>
  </si>
  <si>
    <t>Al Sadiq Hospital</t>
  </si>
  <si>
    <t>مستشفى شركة حسين علي محمد العلي</t>
  </si>
  <si>
    <t>Hussein Al-Ali Company Hospital</t>
  </si>
  <si>
    <t>مستشفى الموسى التخصصي</t>
  </si>
  <si>
    <t>Al Moosa Specialist Hospital</t>
  </si>
  <si>
    <t>Johns Hopkins ARAMCO Health Care</t>
  </si>
  <si>
    <t xml:space="preserve">مستشفى عبيد التخصصي </t>
  </si>
  <si>
    <t>مستشفى الأحساء ومركز مغربي</t>
  </si>
  <si>
    <t>Al Ahsa Hospital and Magrabi Center</t>
  </si>
  <si>
    <t>مستشفى د.نور محمد خان العام</t>
  </si>
  <si>
    <t xml:space="preserve">Dr. Noor Muhammad Khan General Hospital </t>
  </si>
  <si>
    <t>Hafr Al Baten</t>
  </si>
  <si>
    <t>مستشفى شركة المعالي الطبية</t>
  </si>
  <si>
    <t>Al Maali Medical Company Hospital</t>
  </si>
  <si>
    <t>شركة مستشفى أبها الخاص العالمي</t>
  </si>
  <si>
    <t>Abha Private International Hospital Company</t>
  </si>
  <si>
    <t>مستشفى الحياة الوطني</t>
  </si>
  <si>
    <t xml:space="preserve">Al Hayat National Hospital </t>
  </si>
  <si>
    <t>مستشفى المداواة الطبي التخصصي</t>
  </si>
  <si>
    <t>Almodawat Specialized Medical Hospital</t>
  </si>
  <si>
    <t xml:space="preserve">مستشفى مستشارك </t>
  </si>
  <si>
    <t xml:space="preserve">Mustashark Hospital </t>
  </si>
  <si>
    <t xml:space="preserve">الشبكة الشاملة للرعاية الطبية </t>
  </si>
  <si>
    <t xml:space="preserve">General Network of Healthcare Provider </t>
  </si>
  <si>
    <t>مستشفى ريادة</t>
  </si>
  <si>
    <t>Ryadah Hospital</t>
  </si>
  <si>
    <t xml:space="preserve">المستشفى التخصصي فرع شركة العناية الفائقة للاستثمار </t>
  </si>
  <si>
    <t>Specialized Hospital, Intensive Care Investment Company Branch</t>
  </si>
  <si>
    <t xml:space="preserve">مستشفى تداوي الطبي </t>
  </si>
  <si>
    <t>Tadawi Medical Center</t>
  </si>
  <si>
    <t>مستشفى السعودى الألمانى فرع شركة الشرق الأوسط للرعاية</t>
  </si>
  <si>
    <t xml:space="preserve">Saudi German Hospital Middle East Care Company </t>
  </si>
  <si>
    <t>فرع شركة مستشفيات ومراكز مغربي خميس مشيط</t>
  </si>
  <si>
    <t xml:space="preserve">Magrabi Hospitals and Centers Company </t>
  </si>
  <si>
    <t>مستشفى العميس الأهلي بجازان</t>
  </si>
  <si>
    <t>Al-Emeis National Hospital -Jazan</t>
  </si>
  <si>
    <t xml:space="preserve">Hayat National Hospital </t>
  </si>
  <si>
    <t>مستشفى العميس الأهلي صبيا</t>
  </si>
  <si>
    <t>Al Emeis National Hospital -Sabya</t>
  </si>
  <si>
    <t>مستشفى شركة حائل الوطنية للخدمات الصحية</t>
  </si>
  <si>
    <t>Hail national company for healthcare services hospital</t>
  </si>
  <si>
    <t>مستشفى سلامات الصحية والطبية</t>
  </si>
  <si>
    <t>Salamat Health and Medical Hospital</t>
  </si>
  <si>
    <t>مستشفى الانوار الطبي</t>
  </si>
  <si>
    <t>Al Anwar Medical Hospital</t>
  </si>
  <si>
    <t>Al Zafer Hospital</t>
  </si>
  <si>
    <t>شركة مستشفى تخصصي نجران الطبي</t>
  </si>
  <si>
    <t>Specialized Najran Medical Co Hospital</t>
  </si>
  <si>
    <t xml:space="preserve">مستشفى الشفاء الطبي </t>
  </si>
  <si>
    <t xml:space="preserve">Al Shefa Medical Hospital </t>
  </si>
  <si>
    <t>مستشفى الدكتور سليمان عبد القادر فقيه</t>
  </si>
  <si>
    <t>Dr Soliman Abdel Kader Fakeeh Hospital Co</t>
  </si>
  <si>
    <t>مستشفى الأمير فهد بن سلطان</t>
  </si>
  <si>
    <t xml:space="preserve">Prince Fahd Bin Sultan Hospital </t>
  </si>
  <si>
    <t>الباب الثالث: الصحة العامة</t>
  </si>
  <si>
    <t>Chapter III : Public Health</t>
  </si>
  <si>
    <t>3-1</t>
  </si>
  <si>
    <t>التغطية التحصينية عام 2024م ومعدل حدوث الأمراض المستهدفة بالتحصين 
للأعوام الخمسة الأخيرة</t>
  </si>
  <si>
    <t>Immunization Coverage in 2024G and the incidence of vaccination target diseases for the last five years.</t>
  </si>
  <si>
    <t>3-2</t>
  </si>
  <si>
    <t>حالات الأمراض السارية ( المعدية )  المبلغة خلال 2024م حسب فروع ومكاتب وزارة الصحة</t>
  </si>
  <si>
    <t>Reported Cases of  Notifiable Communicable Diseases by MoH Branches &amp; Offices, 2024G</t>
  </si>
  <si>
    <t xml:space="preserve"> تكملة 3-2</t>
  </si>
  <si>
    <t>حالات الأمراض السارية ( المعدية )  المبلغة خلال 2024 م حسب فروع ومكاتب وزارة الصحة</t>
  </si>
  <si>
    <t>3-3</t>
  </si>
  <si>
    <t>حالات الأمرض السارية ( المعدية )  المبلغة خلال عام 2024م حسب الشهر</t>
  </si>
  <si>
    <t>Reported Cases of Notifiable Communicable Diseases  by Month, 2024G</t>
  </si>
  <si>
    <t>3-4</t>
  </si>
  <si>
    <t>حالات الأمراض السارية (المعدية) المبلغة خلال عام 2024م حسب فئة العمر</t>
  </si>
  <si>
    <t>Reported Cases of Notifiable Communicable Diseases  by Age Group, 2024G</t>
  </si>
  <si>
    <t>3-5</t>
  </si>
  <si>
    <t>حالات الأمراض السارية (المعدية)  المبلغة خلال عام 2024م حسب الجنسية والجنس</t>
  </si>
  <si>
    <t>Reported Cases of Notifiable  Communicable Diseases  by Nationality and Gender, 2024G</t>
  </si>
  <si>
    <t>3-6</t>
  </si>
  <si>
    <t xml:space="preserve">    الحالات المبلغة ومعدل الإصابة من بعض الأمراض السارية في الأعوام الخمسة الأخيرة</t>
  </si>
  <si>
    <t>Reported Cases and Incidence Rates of Certain Notifiable Communicable  Diseases in the last Five Years</t>
  </si>
  <si>
    <t>3-7</t>
  </si>
  <si>
    <t xml:space="preserve">حالات الدرن الرئوي حسب فروع ومكاتب وزارة الصحة وفئة العمر عام 2024م </t>
  </si>
  <si>
    <t>Pulmonary Tuberculosis by MoH Branches &amp; Offices, Age Group, 2024G</t>
  </si>
  <si>
    <t>3-8</t>
  </si>
  <si>
    <t xml:space="preserve">حالات الدرن غير الرئوي حسب فروع ومكاتب وزارة الصحة وفئة العمر عام 2024م </t>
  </si>
  <si>
    <t>Extrapulmonary Tuberculosis by MoH Branches &amp; Offices, Age Group, 2024G</t>
  </si>
  <si>
    <t>3-9</t>
  </si>
  <si>
    <t>حالات الجذام حسب فروع ومكاتب وزارة الصحة  للأعوام الخمسة الأخيرة</t>
  </si>
  <si>
    <t>Leprosy Cases by MoH Branches &amp; Offices for the last five years .</t>
  </si>
  <si>
    <t>3-10</t>
  </si>
  <si>
    <t>حالات الملاريا المبلغة حسب فروع ومكاتب وزارة الصحة ونوع الطفيل عام 2024م.</t>
  </si>
  <si>
    <t>Notified Malaria Cases by MoH Branches &amp; Offices&amp; Type of Parasite, 2024G.</t>
  </si>
  <si>
    <t>3-11</t>
  </si>
  <si>
    <t>حالات الملاريا المبلغة بأماكن التوطن بالمملكة حسب فئة العمر عام 2024م</t>
  </si>
  <si>
    <t>Notified Malaria Cases in Endemic Zones , KSA , by Age Group, 2024G</t>
  </si>
  <si>
    <t>3-12</t>
  </si>
  <si>
    <t>حالات الملاريا المبلغة بأماكن التوطن بالمملكة حسب فروع ومكاتب وزارة الصحة و الشهور عام 2024 م.</t>
  </si>
  <si>
    <t>Notified Malaria Cases in Endemic Zones , KSA , By MoH Branches &amp; Offices and Months, 2024G.</t>
  </si>
  <si>
    <t>3-13</t>
  </si>
  <si>
    <t xml:space="preserve"> حالات البلهارسيا المبلغة حسب فروع ومكاتب وزارة الصحة ونوع الإصابة والجنسية والجنس وفئة العمر لعام 2024م.</t>
  </si>
  <si>
    <t>Reported Bilharzial Cases by MoH Branches &amp; Offices, Type of Disease, Nationality, Gender and Age Group, 2024G.</t>
  </si>
  <si>
    <t>3-14</t>
  </si>
  <si>
    <t>حالات البلهارسيا المبلغة حسب نوع المرض والجنسية والجنس ومعدل الانتشار في الأعوام الخمسة الأخيرة</t>
  </si>
  <si>
    <t>Reported Bilharzial Cases According to Type of Disease, Nationality,Gender , and Prevalence Rate in the last Five Years</t>
  </si>
  <si>
    <t>3-15</t>
  </si>
  <si>
    <t xml:space="preserve"> حالات الليشمانيا الجلدية المبلغة حسب فروع ومكاتب وزارة الصحة والجنسية والجنس والإقامة وفئة العمر 2024م</t>
  </si>
  <si>
    <t>Reported Cases of  Cutaneous Leishmaniasis by MoH Branches &amp; Offices, Nationality , Gender , Residence and Age Group, 2024G</t>
  </si>
  <si>
    <t>3-16</t>
  </si>
  <si>
    <t xml:space="preserve"> حالات الليشمانيا الجلدية المبلغة حسب الشهر والجنسية والجنس والإقامة وفئة العمرعام 2024م</t>
  </si>
  <si>
    <t>Reported Cases of  Cutaneous Leishmaniasis by Month, Nationality, Gender, Residence and Age Group, 2024G</t>
  </si>
  <si>
    <t>3-17</t>
  </si>
  <si>
    <t>حالات الليشمانيا الحشوية  المبلغة حسب فروع ومكاتب وزارة الصحة في الأعوام الخمسة الأخيرة</t>
  </si>
  <si>
    <t>Reported Cases of  Visceral Leishmaniasis by MoH Branches &amp; Offices, in the last Five Years</t>
  </si>
  <si>
    <t>3-18</t>
  </si>
  <si>
    <t xml:space="preserve"> حالات الليشمانيا الجلدية والحشوية المبلغة حسب فروع ومكاتب وزارة الصحة والجنسية  2023-2024م </t>
  </si>
  <si>
    <t>Reported Cases of Cutaneous and Visceral Leishmaniasis by MoH Branches &amp; Offices and Nationality, 2023-2024G</t>
  </si>
  <si>
    <t>3-19</t>
  </si>
  <si>
    <t>أنشطة صحة البيئة بوزارة الصحة خلال عام 2024م</t>
  </si>
  <si>
    <t>Environmental Health Activities in MOH,  2024G.</t>
  </si>
  <si>
    <t>3-20</t>
  </si>
  <si>
    <t>أنشطة صحة البيئة بوزارة الصحة في الأعوام الخمسة الأخيرة</t>
  </si>
  <si>
    <t>Environmental Health Activities, MOH in the last Five Years</t>
  </si>
  <si>
    <t>3-21</t>
  </si>
  <si>
    <t>معدل حدوث الأمراض المتعلقة بصحة البيئة للأعوام الخمسة الأخيرة.</t>
  </si>
  <si>
    <t>Incidence Rate of environmental health related diseases for the last five years.</t>
  </si>
  <si>
    <t>3-22</t>
  </si>
  <si>
    <t>فاشيات الأمراض المنقولة بالغذاء وعدد الحالات المصابة موزعة حسب مصدر الفاشية والجنس والجنسية والفئات العمرية وفروع ومكاتب وزارة الصحة لعام 2024م</t>
  </si>
  <si>
    <t>Food Borne Outbreaks by source of infection, Gender, nationality,  age group and MoH Branches &amp; Offices, 2024 G.</t>
  </si>
  <si>
    <t>3-23</t>
  </si>
  <si>
    <t>حالات التسمم الكيميائي والدوائي موزعة حسب الجنس والجنسية  وفروع ومكاتب وزارة الصحة لعام 2024م</t>
  </si>
  <si>
    <t>Chemical and Drug intoxication  by Gender, nationality and MoH Branches &amp; Offices, 2024 G.</t>
  </si>
  <si>
    <t>التغطية التحصينية عام 2024م ومعدل حدوث الأمراض المستهدفة بالتحصين  للأعوام الخمسة الأخيرة</t>
  </si>
  <si>
    <t>جدول 3-1</t>
  </si>
  <si>
    <t>Table 3-1</t>
  </si>
  <si>
    <t>المرض</t>
  </si>
  <si>
    <t>معدل الإصابة لكل مائة ألف نسمة</t>
  </si>
  <si>
    <t>التغطية بالتحصينات بين الرضع %</t>
  </si>
  <si>
    <t>Disease</t>
  </si>
  <si>
    <t>Incidence Rate / 100 000 population</t>
  </si>
  <si>
    <t>Vaccination Coverage among infants %</t>
  </si>
  <si>
    <t>الدفتيريا</t>
  </si>
  <si>
    <t>Diphtheria</t>
  </si>
  <si>
    <t>السعال الديكي</t>
  </si>
  <si>
    <t>Pertusis</t>
  </si>
  <si>
    <t>الكزاز الوليدي*</t>
  </si>
  <si>
    <t>Tetanus neonatorum*</t>
  </si>
  <si>
    <t xml:space="preserve">شلل الأطفال </t>
  </si>
  <si>
    <t xml:space="preserve"> Polio  (OPV)</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</si>
  <si>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</si>
  <si>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</si>
  <si>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</si>
  <si>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</si>
  <si>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</si>
  <si>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</si>
  <si>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</si>
  <si>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</si>
  <si>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</si>
  <si>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المعدية المبلغة خلال 2024م حسب فروع ومكاتب وزارة الصحة</t>
  </si>
  <si>
    <t>Reported Cases of  Notifiable Infectious Diseases by MoH Branches &amp; Offices, 2024G</t>
  </si>
  <si>
    <t xml:space="preserve">جدول 3-2                                                                                                                                  </t>
  </si>
  <si>
    <t>Table3-2</t>
  </si>
  <si>
    <t>Cholera</t>
  </si>
  <si>
    <t>الكوليرا</t>
  </si>
  <si>
    <t>Whooping cough</t>
  </si>
  <si>
    <t>Tetanus neonatorum</t>
  </si>
  <si>
    <t>الكزاز الوليدي</t>
  </si>
  <si>
    <t>شلل الأطفال</t>
  </si>
  <si>
    <t>Chickenpox</t>
  </si>
  <si>
    <t>الجديري المائي</t>
  </si>
  <si>
    <t>Brucellosis</t>
  </si>
  <si>
    <t>الحمى المالطية (بروسيلا )</t>
  </si>
  <si>
    <t xml:space="preserve">       التهاب السحايا          Meningitis  </t>
  </si>
  <si>
    <t>Meningococcal</t>
  </si>
  <si>
    <t>المكورات السحائية</t>
  </si>
  <si>
    <t>Pneumococcal</t>
  </si>
  <si>
    <t>المكورات الرئوية</t>
  </si>
  <si>
    <t>Haemophilus Infl.</t>
  </si>
  <si>
    <t>المستدمية النزلية</t>
  </si>
  <si>
    <t>Other causes</t>
  </si>
  <si>
    <t>أسباب أخرى</t>
  </si>
  <si>
    <t>Ta`if</t>
  </si>
  <si>
    <t>Ha`il</t>
  </si>
  <si>
    <t xml:space="preserve">الحدود الشمالية </t>
  </si>
  <si>
    <t xml:space="preserve">جازان </t>
  </si>
  <si>
    <t xml:space="preserve">القريات </t>
  </si>
  <si>
    <t>يتبع</t>
  </si>
  <si>
    <t>Continued</t>
  </si>
  <si>
    <t>حالات الأمراض المعدية المبلغة خلال 2024 م حسب فروع ومكاتب وزارة الصحة</t>
  </si>
  <si>
    <t>تكملة جدول 3-2</t>
  </si>
  <si>
    <t>Continued table3-2</t>
  </si>
  <si>
    <t xml:space="preserve">Hepatitis               التهاب كبدي  </t>
  </si>
  <si>
    <t>Typhoid &amp; paratyphoid</t>
  </si>
  <si>
    <t>تيفوئيد والباراتيفوئيد</t>
  </si>
  <si>
    <t>Bacillary dysentery (Shigellosis)</t>
  </si>
  <si>
    <t>الزحار العصوي</t>
  </si>
  <si>
    <t>Salmonella</t>
  </si>
  <si>
    <t>السالمونيلا  *</t>
  </si>
  <si>
    <t>Echinococcus hydatid disease</t>
  </si>
  <si>
    <t>داء المشوكات</t>
  </si>
  <si>
    <t>Rabies</t>
  </si>
  <si>
    <t>داء الكلب</t>
  </si>
  <si>
    <t>Dengue fever</t>
  </si>
  <si>
    <t>حمى الضنك</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</si>
  <si>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</si>
  <si>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</si>
  <si>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</si>
  <si>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</si>
  <si>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</si>
  <si>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</si>
  <si>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</si>
  <si>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</si>
  <si>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</si>
  <si>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</si>
  <si>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</si>
  <si>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 ( HCV-AB)</t>
  </si>
  <si>
    <t>التهاب كبدي ج (الأجسام المضادة)</t>
  </si>
  <si>
    <t>Hepatitis C ( HCV-PCR)</t>
  </si>
  <si>
    <t>التهاب كبدي ج  (بي سي آر)</t>
  </si>
  <si>
    <t>Hepatitis D</t>
  </si>
  <si>
    <t>التهاب كبدي د</t>
  </si>
  <si>
    <t>Hepatitis E</t>
  </si>
  <si>
    <t>التهاب كبدي هـ</t>
  </si>
  <si>
    <t>Other infectious hepatitis</t>
  </si>
  <si>
    <t>التهاب كبدي (عدوى غير محددة)</t>
  </si>
  <si>
    <t xml:space="preserve"> Qaseem</t>
  </si>
  <si>
    <t xml:space="preserve"> Ha`il</t>
  </si>
  <si>
    <t xml:space="preserve"> Najran</t>
  </si>
  <si>
    <t>*تشمل الحالات المتفرقة فقط دون الفاشيات</t>
  </si>
  <si>
    <t>*Include sporadic cases only (not outbreaks)</t>
  </si>
  <si>
    <t>حالات الأمرض المعدية المبلغة خلال عام 2024م حسب الشهر.</t>
  </si>
  <si>
    <t>Reported Cases of Notifiable Infectious Diseases  by Month, 2024G.</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</si>
  <si>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</si>
  <si>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</si>
  <si>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</si>
  <si>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</si>
  <si>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</si>
  <si>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</si>
  <si>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</si>
  <si>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</si>
  <si>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</si>
  <si>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</si>
  <si>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</si>
  <si>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</si>
  <si>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</si>
  <si>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</si>
  <si>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</si>
  <si>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</si>
  <si>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</si>
  <si>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</si>
  <si>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</si>
  <si>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</si>
  <si>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</si>
  <si>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</si>
  <si>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</si>
  <si>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</si>
  <si>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</si>
  <si>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</si>
  <si>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</si>
  <si>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</si>
  <si>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</si>
  <si>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</si>
  <si>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</si>
  <si>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</si>
  <si>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</si>
  <si>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</si>
  <si>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</si>
  <si>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</si>
  <si>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 (الأجسام المضادة)</t>
  </si>
  <si>
    <t>Hepatitis C (PCR)</t>
  </si>
  <si>
    <t>التيفوئيد والباراتيفوئيد</t>
  </si>
  <si>
    <t>Typhoid &amp; Paratyphoid</t>
  </si>
  <si>
    <t>السالمونيلا *</t>
  </si>
  <si>
    <t>Echinococcus hyadatid disease</t>
  </si>
  <si>
    <t>Rift Valley Fever</t>
  </si>
  <si>
    <t>حالات الأمراض االمعدية المبلغة خلال عام 2024م حسب فئة العمر</t>
  </si>
  <si>
    <t>Reported Cases of Notifiable Infectious Diseases  by Age Group, 2024G</t>
  </si>
  <si>
    <t>جدول 3-4</t>
  </si>
  <si>
    <t>Table 3-4</t>
  </si>
  <si>
    <t xml:space="preserve">المرض </t>
  </si>
  <si>
    <t>Age group(years)               (فئة العمر (بالسنوات</t>
  </si>
  <si>
    <t>&lt;1</t>
  </si>
  <si>
    <t>1 - &lt; 5</t>
  </si>
  <si>
    <t>5 - &lt; 15</t>
  </si>
  <si>
    <t>15 - &lt; 45</t>
  </si>
  <si>
    <t>≥ 45</t>
  </si>
  <si>
    <t>غير معروف</t>
  </si>
  <si>
    <t>Unknown</t>
  </si>
  <si>
    <t>حالات الأمراض المعدية المبلغة خلال عام 2024م حسب الجنسية والجنس.</t>
  </si>
  <si>
    <t>Reported Cases of Notifiable  Infectious Diseases  by Nationality and  Gender, 2024G</t>
  </si>
  <si>
    <t>جدول 3-5</t>
  </si>
  <si>
    <t>Table 3-5</t>
  </si>
  <si>
    <t>سعودي   S</t>
  </si>
  <si>
    <t>غير سعودي   NS</t>
  </si>
  <si>
    <t>انثى</t>
  </si>
  <si>
    <t>M</t>
  </si>
  <si>
    <t>F</t>
  </si>
  <si>
    <t>T</t>
  </si>
  <si>
    <t>الكزار الوليدي **</t>
  </si>
  <si>
    <t>Tetanus neonatorum**</t>
  </si>
  <si>
    <t>االسالمونيلا ***</t>
  </si>
  <si>
    <t xml:space="preserve">    الحالات المبلغة ومعدل الإصابة من بعض الأمراض المعدية في الأعوام الخمسة الأخيرة</t>
  </si>
  <si>
    <t>Reported Cases and Incidence Rates of Certain Notifiable Infectious  Diseases in the last Five Years</t>
  </si>
  <si>
    <t>جدول 3-6</t>
  </si>
  <si>
    <t>Table 3-6</t>
  </si>
  <si>
    <t>الحالات</t>
  </si>
  <si>
    <t>معدل  الإصابة لكل مائة ألف من السكان</t>
  </si>
  <si>
    <t>Cases</t>
  </si>
  <si>
    <t>Incidence Rate per 100,000 population</t>
  </si>
  <si>
    <t>Diphtheria*</t>
  </si>
  <si>
    <t>Whooping cough*</t>
  </si>
  <si>
    <t>Poliomyelitis*</t>
  </si>
  <si>
    <t>Measles*</t>
  </si>
  <si>
    <t>Mumps*</t>
  </si>
  <si>
    <t>Rubella*</t>
  </si>
  <si>
    <t>السالمونيلا **</t>
  </si>
  <si>
    <t>Salmonella**</t>
  </si>
  <si>
    <t xml:space="preserve"> معدل  الإصابة لكل 100000 من السكان فيما عدا الكزاز الوليدي لكل 1000 مولود حي</t>
  </si>
  <si>
    <t>Incidence rate / 100,000 population except tetanus neonatorum incidence/1000 live birth</t>
  </si>
  <si>
    <t>.الأمراض المستهدفة بالبرنامج الموسع للتحصين *</t>
  </si>
  <si>
    <t>* Diseases targeted by the Expanded Program of Immunization</t>
  </si>
  <si>
    <t>**تشمل الحالات المتفرقة فقط دون الفاشيات</t>
  </si>
  <si>
    <t>**Include sporadic cases only (not outbreaks)</t>
  </si>
  <si>
    <t xml:space="preserve">حالات الدرن الرئوي بفروع ومكاتب وزارة الصحة حسب الجنسية والجنس وفئة العمر عام 2024م </t>
  </si>
  <si>
    <t>Pulmonary Tuberculosis in MoH Branches &amp; Offices by  Nationality, Gender, and Age Group, 2024G</t>
  </si>
  <si>
    <t xml:space="preserve"> جدول 3-7</t>
  </si>
  <si>
    <t>Table 3-7</t>
  </si>
  <si>
    <t>مجموع</t>
  </si>
  <si>
    <t>Age group (years)        (فئة العمر(بالسنوات</t>
  </si>
  <si>
    <t>سعودي      S</t>
  </si>
  <si>
    <t>غير سعودي    NS</t>
  </si>
  <si>
    <t>&lt;5</t>
  </si>
  <si>
    <t>15 - &lt; 25</t>
  </si>
  <si>
    <t>25 - &lt; 35</t>
  </si>
  <si>
    <t>35 - &lt; 45</t>
  </si>
  <si>
    <t>45 - &lt; 55</t>
  </si>
  <si>
    <t>55 - &lt; 65</t>
  </si>
  <si>
    <t>≥ 65</t>
  </si>
  <si>
    <t>cases</t>
  </si>
  <si>
    <t xml:space="preserve">حالات الدرن غير الرئوي بفروع ومكاتب وزارة الصحة حسب الجنسية والجنس وفئة العمر عام 2024م </t>
  </si>
  <si>
    <t>Extra Pulmonary Tuberculosis in MoH Branches &amp; Offices by  Nationality, Gender, and Age Group, 2024G</t>
  </si>
  <si>
    <t xml:space="preserve"> جدول 3-8</t>
  </si>
  <si>
    <t>Table 3-8</t>
  </si>
  <si>
    <r>
      <rPr>
        <b/>
        <sz val="18"/>
        <color theme="0"/>
        <rFont val="Calibri"/>
        <family val="2"/>
      </rPr>
      <t>≥</t>
    </r>
    <r>
      <rPr>
        <b/>
        <sz val="18"/>
        <color theme="0"/>
        <rFont val="Times New Roman"/>
        <family val="1"/>
      </rPr>
      <t xml:space="preserve"> 65</t>
    </r>
  </si>
  <si>
    <t xml:space="preserve"> جدول 3-9         </t>
  </si>
  <si>
    <t>Table 3-9</t>
  </si>
  <si>
    <t xml:space="preserve">معدل الإصابة لكل مائة ألف من السكان </t>
  </si>
  <si>
    <t>Incidence rate /100,000 population</t>
  </si>
  <si>
    <t>جدول 3-10</t>
  </si>
  <si>
    <t>Table 3-10</t>
  </si>
  <si>
    <t>عدد المفحوصين</t>
  </si>
  <si>
    <t>الحالات الايجابية</t>
  </si>
  <si>
    <t xml:space="preserve"> نسبة شرائح الفحص الإيجابية</t>
  </si>
  <si>
    <t>نوع الطفيل Parasite Type</t>
  </si>
  <si>
    <t>التصنيف Classification*</t>
  </si>
  <si>
    <t>المتصورة المنجلية (الخبيثة)</t>
  </si>
  <si>
    <t>المتصورة النشيطة والبيضاوية (الثلاثية الحميدة)</t>
  </si>
  <si>
    <t>المتصورة الملاريية (الرباعية الحميدة)</t>
  </si>
  <si>
    <t>مختلطة</t>
  </si>
  <si>
    <t>محلية</t>
  </si>
  <si>
    <t>مستقدمة</t>
  </si>
  <si>
    <t>وافدة</t>
  </si>
  <si>
    <t>No. Examined</t>
  </si>
  <si>
    <t>Positive cases</t>
  </si>
  <si>
    <t>Slide positivity (%)</t>
  </si>
  <si>
    <t>P. falciparum (Malignant)</t>
  </si>
  <si>
    <t>P. vivax and P.ovale (Benign Tertiary)</t>
  </si>
  <si>
    <t>P. malariae (Benign Quartan)</t>
  </si>
  <si>
    <t>Mixed</t>
  </si>
  <si>
    <t>Indigenous</t>
  </si>
  <si>
    <t>Introduced</t>
  </si>
  <si>
    <t>Imported</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</si>
  <si>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</si>
  <si>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</si>
  <si>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</si>
  <si>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حالات الملاريا المبلغة حسب فروع ومكاتب وزارة الصحة وفئة العمر عام 2024م.</t>
  </si>
  <si>
    <t>Notified Malaria Cases, by MoH Branches &amp; Offices and Age Group, 2024G.</t>
  </si>
  <si>
    <t>جدول 3-11</t>
  </si>
  <si>
    <t>Table 3-11</t>
  </si>
  <si>
    <t>(فئة العمر(بالسنوات</t>
  </si>
  <si>
    <t>الايجابية</t>
  </si>
  <si>
    <t>&lt; 1</t>
  </si>
  <si>
    <t>5 - &lt; 10</t>
  </si>
  <si>
    <t>10 - &lt; 15</t>
  </si>
  <si>
    <t>≥ 15</t>
  </si>
  <si>
    <t>العدد
.No</t>
  </si>
  <si>
    <t>حالات الملاريا المبلغة بأماكن التوطن بالمملكة حسب فروع وزارة الصحة و الشهور عام 2024 م.</t>
  </si>
  <si>
    <t>Notified Malaria Cases in Endemic Zones , KSA , By MoH Branches &amp; Offices and Month, 2024G.</t>
  </si>
  <si>
    <t>جدول 3-12</t>
  </si>
  <si>
    <t>Table 3-12</t>
  </si>
  <si>
    <t>فروع وزارة الصحة</t>
  </si>
  <si>
    <t>جازان Jazan</t>
  </si>
  <si>
    <t>عسير Aseer</t>
  </si>
  <si>
    <t>الشهور</t>
  </si>
  <si>
    <t>محلية Indigenous</t>
  </si>
  <si>
    <t>مستقدمة Introdused</t>
  </si>
  <si>
    <t>وافدة Imported</t>
  </si>
  <si>
    <t>Months</t>
  </si>
  <si>
    <t xml:space="preserve">يناير </t>
  </si>
  <si>
    <t xml:space="preserve">فبراير </t>
  </si>
  <si>
    <t xml:space="preserve">مارس </t>
  </si>
  <si>
    <t xml:space="preserve">ابريل </t>
  </si>
  <si>
    <t xml:space="preserve">مايو </t>
  </si>
  <si>
    <t xml:space="preserve">يونيو </t>
  </si>
  <si>
    <t xml:space="preserve">يوليو   </t>
  </si>
  <si>
    <t xml:space="preserve">اغسطس </t>
  </si>
  <si>
    <t xml:space="preserve">سبتمبر </t>
  </si>
  <si>
    <t xml:space="preserve">اكتوبر </t>
  </si>
  <si>
    <t xml:space="preserve">نوفمبر </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</si>
  <si>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</si>
  <si>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</si>
  <si>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</si>
  <si>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جدول3-13</t>
  </si>
  <si>
    <t>Table 3-13</t>
  </si>
  <si>
    <t>عدد</t>
  </si>
  <si>
    <t xml:space="preserve">نسبة </t>
  </si>
  <si>
    <t>نوع الحالة</t>
  </si>
  <si>
    <t>Type of disease</t>
  </si>
  <si>
    <t>الجنسية والجنس</t>
  </si>
  <si>
    <t>Nationality &amp; Gender</t>
  </si>
  <si>
    <t>فئة العمر</t>
  </si>
  <si>
    <t xml:space="preserve"> Age group</t>
  </si>
  <si>
    <t>المفحوصين</t>
  </si>
  <si>
    <t>المصابين</t>
  </si>
  <si>
    <t>الإيجابي</t>
  </si>
  <si>
    <t>بولية</t>
  </si>
  <si>
    <t>معوية</t>
  </si>
  <si>
    <t>مشتركه</t>
  </si>
  <si>
    <t>سعودي S</t>
  </si>
  <si>
    <t>غير سعودي NS</t>
  </si>
  <si>
    <t>(بالسنوات)</t>
  </si>
  <si>
    <t>(years)</t>
  </si>
  <si>
    <t xml:space="preserve">No. of </t>
  </si>
  <si>
    <t>No. of</t>
  </si>
  <si>
    <t xml:space="preserve"> &lt;5</t>
  </si>
  <si>
    <t>15 - &lt; 40</t>
  </si>
  <si>
    <t>≥ 40</t>
  </si>
  <si>
    <t>examined</t>
  </si>
  <si>
    <t xml:space="preserve">Positive </t>
  </si>
  <si>
    <t>Urinary</t>
  </si>
  <si>
    <t>Intestinal</t>
  </si>
  <si>
    <t>-</t>
  </si>
  <si>
    <t>القنفدة</t>
  </si>
  <si>
    <t>جدول 3-14</t>
  </si>
  <si>
    <t>Table 3-14</t>
  </si>
  <si>
    <t>البيان</t>
  </si>
  <si>
    <t>Data</t>
  </si>
  <si>
    <t xml:space="preserve">عدد الحالات </t>
  </si>
  <si>
    <t>No. of cases</t>
  </si>
  <si>
    <t xml:space="preserve">نوع المرض </t>
  </si>
  <si>
    <t xml:space="preserve"> % البولية </t>
  </si>
  <si>
    <t xml:space="preserve">Urinary %  </t>
  </si>
  <si>
    <t xml:space="preserve"> % المعوية</t>
  </si>
  <si>
    <t xml:space="preserve">Intestinal % </t>
  </si>
  <si>
    <t xml:space="preserve"> % المختلطة</t>
  </si>
  <si>
    <t xml:space="preserve">Mixed % </t>
  </si>
  <si>
    <t xml:space="preserve"> % ذكور</t>
  </si>
  <si>
    <t>Male%</t>
  </si>
  <si>
    <t xml:space="preserve"> % أناث </t>
  </si>
  <si>
    <t>Female%</t>
  </si>
  <si>
    <t xml:space="preserve"> % سعودي </t>
  </si>
  <si>
    <t>Saudi%</t>
  </si>
  <si>
    <t xml:space="preserve"> % غير سعودي</t>
  </si>
  <si>
    <t>Non Saudi%</t>
  </si>
  <si>
    <t xml:space="preserve"> معدل الانتشار لكل مائة ألف من السكان</t>
  </si>
  <si>
    <t xml:space="preserve"> سعودي </t>
  </si>
  <si>
    <t xml:space="preserve"> Prevalence rate/100,000 population</t>
  </si>
  <si>
    <t>Non Saudi</t>
  </si>
  <si>
    <t xml:space="preserve"> حالات الليشمانيا الجلدية المبلغة حسب فروع ومكاتب وزارة الصحة والجنسية والجنس والإقامة وفئة العمر 2024م.</t>
  </si>
  <si>
    <t>Reported Cases of  Cutaneous Leishmaniasis by MoH Branches &amp; Offices, Nationality , Gender , Residence and Age Group, 2024G.</t>
  </si>
  <si>
    <t>جدول 3-15</t>
  </si>
  <si>
    <t>Table 3-15</t>
  </si>
  <si>
    <t xml:space="preserve">الجنسية  Nationality </t>
  </si>
  <si>
    <t>الجنس     Gender</t>
  </si>
  <si>
    <t>الإقامة بالمنطقة     Residence</t>
  </si>
  <si>
    <t xml:space="preserve">        Age group (years)          (فئة العمر(بالسنوات</t>
  </si>
  <si>
    <t>عدد الحالات</t>
  </si>
  <si>
    <t>ذكور</t>
  </si>
  <si>
    <t>اناث</t>
  </si>
  <si>
    <t>مقيم</t>
  </si>
  <si>
    <t>غير مقيم</t>
  </si>
  <si>
    <t xml:space="preserve"> &lt; 1</t>
  </si>
  <si>
    <t>Non Resident</t>
  </si>
  <si>
    <t>الاحساء</t>
  </si>
  <si>
    <t>حفرالباطن</t>
  </si>
  <si>
    <t>AL jouf</t>
  </si>
  <si>
    <t xml:space="preserve"> حالات الليشمانيا الجلدية المبلغة حسب الشهر والجنسية والجنس والإقامة وفئة العمرعام 2024م.</t>
  </si>
  <si>
    <t>Reported Cases of  Cutaneous Leishmaniasis by Month, Nationality, Gender, Residence and Age Group, 2024G.</t>
  </si>
  <si>
    <t>جدول 3-16</t>
  </si>
  <si>
    <t>Table 3-16</t>
  </si>
  <si>
    <t>الشهر</t>
  </si>
  <si>
    <t>الجنسية  Nationality</t>
  </si>
  <si>
    <t>الإقامة بالمنطقة     Residency</t>
  </si>
  <si>
    <t xml:space="preserve"> Age group(years)               (فئة العمر(بالسنوات</t>
  </si>
  <si>
    <t>Month</t>
  </si>
  <si>
    <t>يونيو</t>
  </si>
  <si>
    <t>اغسطس</t>
  </si>
  <si>
    <t>حالات الليشمانيا الحشوية  المبلغة حسب فروع ومكاتب وزارة الصحة في الأعوام الخمسة الأخيرة*</t>
  </si>
  <si>
    <t>Reported Cases of  Visceral Leishmaniasis by MoH Branches &amp; Offices, in the last Five Years*</t>
  </si>
  <si>
    <t>جدول 3-17</t>
  </si>
  <si>
    <t>Table 3-17</t>
  </si>
  <si>
    <t>*لم تسجل حالات في باقي المناطق</t>
  </si>
  <si>
    <t>*No reported cases from other MoH Branches &amp; Officess</t>
  </si>
  <si>
    <t xml:space="preserve"> حالات الليشمانيا الجلدية والحشوية المبلغة حسب فروع ومكاتب وزارة الصحة والجنسية  2023-2024م .</t>
  </si>
  <si>
    <t>Reported Cases of Cutaneous and Visceral Leishmaniasis by MoH Branches &amp; Offices and Nationality, 2023-2024G.</t>
  </si>
  <si>
    <t>جدول 3-18</t>
  </si>
  <si>
    <t>Table 3-18</t>
  </si>
  <si>
    <t>جلدية</t>
  </si>
  <si>
    <t>Cutaneous</t>
  </si>
  <si>
    <t>حشوية</t>
  </si>
  <si>
    <t>Visceral</t>
  </si>
  <si>
    <t>الحدودالشمالية</t>
  </si>
  <si>
    <t>أنشطة صحة البيئة بوزارة الصحة خلال عام 2024م.</t>
  </si>
  <si>
    <t>Environmental Health Activities in MOH, 2024G.</t>
  </si>
  <si>
    <t>جدول 3-19</t>
  </si>
  <si>
    <t>Table 3-19</t>
  </si>
  <si>
    <t>عدد الزيارات Visits No</t>
  </si>
  <si>
    <t>عدد العينات Samples No</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</si>
  <si>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</si>
  <si>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</si>
  <si>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</si>
  <si>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</si>
  <si>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</si>
  <si>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</si>
  <si>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No. of workers checked for certificates</t>
  </si>
  <si>
    <t xml:space="preserve">No of visited  healthy houses of company workers </t>
  </si>
  <si>
    <t>Sources of Water supply</t>
  </si>
  <si>
    <t>Public places</t>
  </si>
  <si>
    <t>Health Utilities</t>
  </si>
  <si>
    <t>Water</t>
  </si>
  <si>
    <t xml:space="preserve"> Makkah Health Cluster - The Holy Capital</t>
  </si>
  <si>
    <t>تجمع الجوف الصحي - القريات</t>
  </si>
  <si>
    <t>Total AlJouf Health Cluster</t>
  </si>
  <si>
    <t>الإجمالي الكلي</t>
  </si>
  <si>
    <t>جدول 3-20</t>
  </si>
  <si>
    <t>Table 3-20</t>
  </si>
  <si>
    <t>النشاط</t>
  </si>
  <si>
    <t>2016G</t>
  </si>
  <si>
    <t>Activity</t>
  </si>
  <si>
    <t>عدد الزيارات</t>
  </si>
  <si>
    <t>مصادر مياة الشرب</t>
  </si>
  <si>
    <t>Sources of water supply</t>
  </si>
  <si>
    <t>Number of Visits</t>
  </si>
  <si>
    <t>الأماكن العامة</t>
  </si>
  <si>
    <t>المؤسسات الصحية</t>
  </si>
  <si>
    <t>عدد العينات</t>
  </si>
  <si>
    <t>Number of Samples</t>
  </si>
  <si>
    <t>مراجعة الشهادات الصحية للعاملين</t>
  </si>
  <si>
    <t>Check up of workers health certificates</t>
  </si>
  <si>
    <t>جدول 3-21</t>
  </si>
  <si>
    <t>Table 3-21</t>
  </si>
  <si>
    <t>Incidence Rate / 100,000 population</t>
  </si>
  <si>
    <t xml:space="preserve">السالمونيلا* </t>
  </si>
  <si>
    <t>Salmonella*</t>
  </si>
  <si>
    <t>الالتهاب الكبدي (أ)</t>
  </si>
  <si>
    <t>فاشيات الأمراض المنقولة بالغذاء وعدد الحالات المصابة موزعة حسب مصدر الفاشية والجنس والجنسية والفئات العمرية بفروع ومكاتب وزارة الصحة لعام 2024م.</t>
  </si>
  <si>
    <t>Food Borne Outbreaks by Source of Infection, Gender, Nationality and  Age Group in MoH Branches &amp; Offices, 2024G.</t>
  </si>
  <si>
    <t>جدول 3-22</t>
  </si>
  <si>
    <t>Table 3-22</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</si>
  <si>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</si>
  <si>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</si>
  <si>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</si>
  <si>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</si>
  <si>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</si>
  <si>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</si>
  <si>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</si>
  <si>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</si>
  <si>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</si>
  <si>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</si>
  <si>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</si>
  <si>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</si>
  <si>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</si>
  <si>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</si>
  <si>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إناث</t>
  </si>
  <si>
    <t>5-19</t>
  </si>
  <si>
    <t>20-49</t>
  </si>
  <si>
    <t>50+</t>
  </si>
  <si>
    <t>S.</t>
  </si>
  <si>
    <t>N.S.</t>
  </si>
  <si>
    <t>حالات التسمم الكيميائي والدوائي موزعة حسب الجنس والجنسية  بفروع ومكاتب وزارة الصحة لعام 2024م</t>
  </si>
  <si>
    <t>Chemical and Drug Intoxication  by Gender, Nationality  in MoH Branches &amp; Offices, 2024G.</t>
  </si>
  <si>
    <t>جدول 3-23</t>
  </si>
  <si>
    <t>Table 3-23</t>
  </si>
  <si>
    <t>التسمم الدوائي</t>
  </si>
  <si>
    <t>التسمم الكيميائي</t>
  </si>
  <si>
    <t>تسمم كيميائي أو دوائي غير معروف</t>
  </si>
  <si>
    <t>Total Cases</t>
  </si>
  <si>
    <t>Drug Intoxication</t>
  </si>
  <si>
    <t>Chemical Intoxication</t>
  </si>
  <si>
    <t>Uknown chemical or drug intoxication</t>
  </si>
  <si>
    <t xml:space="preserve">الباب الرابع: الأنشطة والخدمات الصحية </t>
  </si>
  <si>
    <t>Chapter IV : Health Activities and Services</t>
  </si>
  <si>
    <t>4-1</t>
  </si>
  <si>
    <t>زيارات واستشارات الرعاية الصحية الأولية بوزارة الصحة حسب التجمعات الصحية والجنس والجنسية عام 2024م.</t>
  </si>
  <si>
    <t>MoH PHC  Encounters and Consultations by Health Clusters, Gender and Nationality, 2024G.</t>
  </si>
  <si>
    <t>4-2</t>
  </si>
  <si>
    <t>زيارات واستشارات الرعاية الصحية الأولية بوزارة الصحة حسب التجمعات الصحية والفئة العمرية عام 2024م.</t>
  </si>
  <si>
    <t>MoH PHC  Encounters and Consultations by Health Clusters and Age Groups, 2024G.</t>
  </si>
  <si>
    <t>4-3</t>
  </si>
  <si>
    <t>زيارات مراجعي الطوارئ المرضية بمستشفيات وزارة الصحة حسب الجنس والجنسية والتجمعات الصحية عام 2024م.</t>
  </si>
  <si>
    <t>Medical Emergency Encounters in MoH Hospitals by Health Clusters, Gender and Nationality, 2024G.</t>
  </si>
  <si>
    <t>4-4</t>
  </si>
  <si>
    <t>زيارات مراجعي الطوارئ الجراحية بمستشفيات وزارة الصحة حسب الجنس والجنسية والتجمعات الصحية عام 2024م.</t>
  </si>
  <si>
    <t>Surgical Emergency Encounters in MoH Hospitals by Health Clusters, Gender and Nationality, 2024G.</t>
  </si>
  <si>
    <t>4-5</t>
  </si>
  <si>
    <t>زيارات مراجعي  العيادات الخارجية بمستشفيات وزارة الصحة حسب الجنس والجنسية والتجمعات الصحية عام 2024م.</t>
  </si>
  <si>
    <t xml:space="preserve"> Encounters to Outpatient Clinics in MoH Hospitals by Gender, Nationality  and Health Clusters, 2024G.</t>
  </si>
  <si>
    <t>4-6</t>
  </si>
  <si>
    <t>زيارات المراجعين  لمراكز الرعاية الصحية الأولية والعيادات الخارجية بمستشفيات وزارة الصحة حسب التجمعات الصحية عام 2024م</t>
  </si>
  <si>
    <t>PHCs' Encounters and Outpatients of MoH Hospitals by Health Clusters, 2024G.</t>
  </si>
  <si>
    <t>4-7</t>
  </si>
  <si>
    <t>زيارات المراجعين لمراكز الرعاية الصحية الأولية والعيادات الخارجية بمستشفيات وزارة الصحة حسب المنطقة الإدارية في الأعوام الخمسة الأخيرة</t>
  </si>
  <si>
    <t>PHCs' Encounters  and Outpatients in MOH Hospitals by Adminstrative Region in the last Five Years</t>
  </si>
  <si>
    <t>4-8</t>
  </si>
  <si>
    <t>مراكز الإسعاف والسيارات التابعة لهيئة الهلال الأحمر السعودي حسب المنطقة الإدارية  عام 2024م.</t>
  </si>
  <si>
    <t>First Aid Centers and Ambulances of the Saudi Red Crescent Authority  by Administrative Region, 2024G.</t>
  </si>
  <si>
    <t>4-9</t>
  </si>
  <si>
    <t xml:space="preserve">   المرضى والمصابون الذين تم إسعافهم ونقلهم إلى المستشفيات بواسطة هيئة الهلال الأحمر السعودي حسب المنطقة الإدارية ونوع الحالة عام 2024م</t>
  </si>
  <si>
    <t>Patients and Casualties Offered First Aid and Transported by Saudi Red Crescent Authority Ambulances by  Administrative Region and Type of Case, 2024G.</t>
  </si>
  <si>
    <t>4-10</t>
  </si>
  <si>
    <t>الحالات الإسعافية المنقولة بواسطة هيئة الهلال الأحمر السعودي حسب المنطقة الإدارية في الأعوام الخمسة الأخيرة</t>
  </si>
  <si>
    <t>Cases Offered First Aid and Transported by Ambulances of Saudi Red Crescent Authority by Administrative Region in the last Five Years</t>
  </si>
  <si>
    <t>4-11</t>
  </si>
  <si>
    <t>زيارات المراجعين بالجهات الحكومية الأخرى  حسب الجنسية عام 2024م</t>
  </si>
  <si>
    <t>OPD Encounters at  Other Governmental Sector by Nationality, 2024G.</t>
  </si>
  <si>
    <t>4-12</t>
  </si>
  <si>
    <t>زيارات العيادات الخارجية والطوارئ بمرافق القطاع الخاص حسب الجنس والجنسية والمنطقة الإدارية عام 2024م.</t>
  </si>
  <si>
    <t>Outpatient and ER Visits to all Private Sector Facilities by Gender, Nationality  and Administrative Region , 2024G.</t>
  </si>
  <si>
    <t>4-13</t>
  </si>
  <si>
    <t>زيارات العيادات الخارجية والطوارئ بمرافق القطاع الخاص حسب الفئة العمرية والمنطقة الإدارية عام 2024م.</t>
  </si>
  <si>
    <t>Outpatient and ER Visits to all Private Sector Facilities by Age Groups  and Administrative Region , 2024G.</t>
  </si>
  <si>
    <t>4-14</t>
  </si>
  <si>
    <t>زيارات العيادات الخارجية والطوارئ بمرافق القطاع الخاص حسب الجنس والجنسية والتصنيف الدولي للأمراض  عام 2024م.</t>
  </si>
  <si>
    <t>Outpatient and ER Visits to all Private Sector Facilities by Gender, Nationality  and ICD-10 Diagnosis, 2024G.</t>
  </si>
  <si>
    <t>4-15</t>
  </si>
  <si>
    <t>زيارات المراجعين للقطاعات الصحية بالمملكة ومتوسط عدد الزيارات لكل فرد من السكان في الأعوام الخمسة الأخيرة</t>
  </si>
  <si>
    <t>Encounters to Various Health Sectors &amp; Average No. of Encounters Per Person in the last Five Years</t>
  </si>
  <si>
    <t>4-16</t>
  </si>
  <si>
    <t>زيارات المراجعين لعيادات السكرى بمستشفيات وزارة الصحة حسب الجنس والجنسية والتجمع الصحي عام 2024م.</t>
  </si>
  <si>
    <t xml:space="preserve"> Encounters to  Diabetic  Clinics, MOH Hospitals by Gender, Nationality  and Health Cluster, 2024G.</t>
  </si>
  <si>
    <t>4-17</t>
  </si>
  <si>
    <t>مضاعفات الحمل والولادة  بمستشفيات وزارة الصحة لعام 2024م.</t>
  </si>
  <si>
    <t>Complications of pregnancy and child birth, MOH Hospitals, 2024G.</t>
  </si>
  <si>
    <t>4-18</t>
  </si>
  <si>
    <t>المراجعون والمنومون في أقسام الصحة النفسية بوزارة الصحة حسب المجموعات المرضية للتصنيف الدولي للأمراض (ICD-10 ) عام 2024م.</t>
  </si>
  <si>
    <t xml:space="preserve"> Outpatients and Inpatients in Mental Health Departments, MOH, According to Main Disease Groups of ICD-10, 2024G.      </t>
  </si>
  <si>
    <t>4-19</t>
  </si>
  <si>
    <t>زيارات المراجعين لعيادات الأسنان بوزارة الصحة حسب الجنس والجنسية والتجمع الصحي عام 2024م</t>
  </si>
  <si>
    <t xml:space="preserve"> Encounters to Dental Clinics, MoH by Gender, Nationality and Health Cluster, 2024G.</t>
  </si>
  <si>
    <t>4-20</t>
  </si>
  <si>
    <t>الخدمات الرئيسية للأسنان بمراكز طب الأسنان بوزارة الصحة حسب نوع الخدمة والتجمع الصحي عام 2024م.</t>
  </si>
  <si>
    <t>Main Dental Services in Dental Centers, MoH by Type of Service and Health Cluster, 2024G.</t>
  </si>
  <si>
    <t>4-21</t>
  </si>
  <si>
    <t>العمليات الجراحية للفك والأسنان وحالات الخلع بوزارة الصحة حسب التجمعات الصحية عام 2024م.</t>
  </si>
  <si>
    <t>Oral Surgery and Teeth Extraction at  MoH Facilities by Health Cluster, 2024G.</t>
  </si>
  <si>
    <t>4-22</t>
  </si>
  <si>
    <t>حالات الدخول لمستشفيات وزارة الصحة حسب التجمعات الصحية والجنس والجنسية عام 2024م.</t>
  </si>
  <si>
    <t>Admissions at MoH Hospitals by Health Clusters, Gender and Nationality, 2024G.</t>
  </si>
  <si>
    <t>4-23</t>
  </si>
  <si>
    <t>حالات الخروج من مستشفيات وزارة الصحة حسب التجمعات الصحية والجنس والجنسية عام 2024م.</t>
  </si>
  <si>
    <t>Discharges from MoH Hospitals by Health Cluster, Gender and Nationality, 2024G.</t>
  </si>
  <si>
    <t>4-24</t>
  </si>
  <si>
    <t>المرضى  المنومون بمستشفيات الرعاية المديدة وأسرة الرعاية المديدة بالمستشفيات العامة بوزارة الصحة حسب التجمعات الصحية عام 2024م.</t>
  </si>
  <si>
    <t>Inpatients at Long-term Hospitals and Long-term Beds of General Hospitals of MoH by Health Cluster, 2024 G.</t>
  </si>
  <si>
    <t>4-25</t>
  </si>
  <si>
    <t>المؤشرات المختارة عن خدمات مستشفيات وزارة الصحة حسب التجمعات الصحية عام 2024م .</t>
  </si>
  <si>
    <t xml:space="preserve">  Selected Indicators of MoH Hospital Services by Health Clusters, 2024G</t>
  </si>
  <si>
    <t>4-26</t>
  </si>
  <si>
    <t>بعض المؤشرات المختارة عن خدمات مستشفيات الصحة النفسية والرعاية المديدة والتأهيل بوزارة الصحة حسب التجمعات الصحية عام 2024م.</t>
  </si>
  <si>
    <t>Some Selected Indicators of MoH Psychiatric, Long Term Care and Rehabilitation Hospitals by Health Clusters, 2024G.</t>
  </si>
  <si>
    <t>4-27</t>
  </si>
  <si>
    <t xml:space="preserve">  المنومون بمستشفيات الجهات الحكومية الأخرى حسب  الجنسية  2024م</t>
  </si>
  <si>
    <t>Inpatients in Other Governmental Sector Hospitals by Nationality, 2024G</t>
  </si>
  <si>
    <t>4-28</t>
  </si>
  <si>
    <t>المنومون بمستشفيات القطاع الخاص حسب الجنس والجنسية والمنطقة الإدارية عام 2024م.</t>
  </si>
  <si>
    <t>Inpatients in Private Hospitals by Gender, Nationality  and Administrative Region , 2024G.</t>
  </si>
  <si>
    <t>4-29</t>
  </si>
  <si>
    <t>المنومون بمستشفيات القطاع الخاص حسب الفئات العمرية والمنطقة الإدارية عام 2024م.</t>
  </si>
  <si>
    <t>Inpatients in Private Hospitals by Age Groups and Administrative Region , 2024G.</t>
  </si>
  <si>
    <t>4-30</t>
  </si>
  <si>
    <t>4-31</t>
  </si>
  <si>
    <t xml:space="preserve"> المنومون بمستشفيات القطاعات الصحية بالمملكة في الأعوام الخمسة الأخيرة</t>
  </si>
  <si>
    <t>Inpatients in Health Sectors Hospitals, KSA in the last Five Years</t>
  </si>
  <si>
    <t>4-32</t>
  </si>
  <si>
    <t>المواليد الأحياء بوزارة الصحة حسب فروع ومكاتب وزارة الصحة ونوع الولادة والجنس والجنسية عام 2024م.</t>
  </si>
  <si>
    <t>Live Births in the Ministry of Health by Type of Delivery, Gender and Nationality in MoH Branches &amp; Offices, 2024G.</t>
  </si>
  <si>
    <t>4-33</t>
  </si>
  <si>
    <t>المواليد الأحياء بالجهات الحكومية الأخري حسب فروع ومكاتب وزارة الصحة ونوع الولادة والجنس والجنسية عام 2024م.</t>
  </si>
  <si>
    <t>Live Births in the Other Governmental Sector by Type of Delivery, Gender and Nationality in MoH Branches &amp; Offices, 2024G.</t>
  </si>
  <si>
    <t>4-34</t>
  </si>
  <si>
    <t>المواليد الأحياء بالقطاع الخاص حسب فروع ومكاتب وزارة الصحة ونوع الولادة والجنس والجنسية عام 2024م.</t>
  </si>
  <si>
    <t>Live Births in the Private Sector by Type of Delivery, Gender and Nationality in MoH Branches &amp; Offices, 2024G.</t>
  </si>
  <si>
    <t>4-35</t>
  </si>
  <si>
    <t>المواليد الأحياء بكافة القطاعات الصحية بالمملكة حسب فروع ومكاتب وزارة الصحة ونوع الولادة والجنس والجنسية عام 2024م.</t>
  </si>
  <si>
    <t>Live Births in all Health Sectors by Type of Delivery, Gender and Nationality in MoH Branches &amp; Offices, 2024G.</t>
  </si>
  <si>
    <t>4-36</t>
  </si>
  <si>
    <t>التدخلات الجراحية بمستشفيات وزارة الصحة حسب التجمعات الصحية والقسم لعام 2024م.</t>
  </si>
  <si>
    <t>Surgical Interventions at MoH Hospitals by Health Clusters and Hospital Sections, 2024G.</t>
  </si>
  <si>
    <t>4-37</t>
  </si>
  <si>
    <t>التدخلات الجراحية بمستشفيات الجهات الحكومية الأخرى حسب القسم لعام 2024م</t>
  </si>
  <si>
    <t>Surgical Interventions at Other Governmental Sector Hospitals by Section, 2024G</t>
  </si>
  <si>
    <t>4-38</t>
  </si>
  <si>
    <t>التدخلات الجراحية بمرافق القطاع الخاص حسب التصنيف الأسترالي للتدخلات الصحية والمنطقة الإدارية عام 2024م.</t>
  </si>
  <si>
    <t>Surgical Interventions at all Private Sector Facilities by Australian Classification of Health Interventions (ACHI) and Administrative Region, 2024G.</t>
  </si>
  <si>
    <t>4-39</t>
  </si>
  <si>
    <t>الأنشطة والخدمات الرئيسية بمستشفى الملك خالد التخصصي للعيون بالرياض في الأعوام الخمسة الأخيرة</t>
  </si>
  <si>
    <t>Main Activities and Services at King Khaled Eye Specialist Hospital, in the last Five Years</t>
  </si>
  <si>
    <t>4-40</t>
  </si>
  <si>
    <t>حالات الأورام الخبيثة التي سجلت بمستشفى الملك فيصل التخصصي ومركز الأبحاث حسب موضع الورم والجنس لعام 2024م.</t>
  </si>
  <si>
    <t>Cases of Malignant Tumours Registered at King Faisal Specialist Hospital and Research Center by Site and Gender, 2024G.</t>
  </si>
  <si>
    <t>4-41</t>
  </si>
  <si>
    <t>حالات الأطفال بتشخيص الأورام المحولين الي مستشفى الملك فيصل التخصصي ومركز الأبحاث حسب موضع الورم عام 2024م.</t>
  </si>
  <si>
    <t xml:space="preserve"> Cases of Tumours among Children Referred to King Faisal Specialist Hospital by Site, 2024G.</t>
  </si>
  <si>
    <t>4-42</t>
  </si>
  <si>
    <t>مراكز ومرضى الغسيل الكلوي حسب القطاعات الصحية عام 2024</t>
  </si>
  <si>
    <t xml:space="preserve"> Renal Dialysis Centers and Patients by Health Sectors, 2024G.</t>
  </si>
  <si>
    <t>4-43</t>
  </si>
  <si>
    <t>مرضى الغسيل الكلوي  حسب الجنس والجنسية عام 2024م</t>
  </si>
  <si>
    <t xml:space="preserve">  Renal Dialysis Patients by Gender and Nationality, 2024G.</t>
  </si>
  <si>
    <t>4-44</t>
  </si>
  <si>
    <t>عدد زيارات مراكز وأقسام التأهيل الطبي بوزارة الصحة عام 2024م .</t>
  </si>
  <si>
    <t>Number of Visits to Medical Rehabilitation Centers and Departments, MoH, 2024G.</t>
  </si>
  <si>
    <t>4-45</t>
  </si>
  <si>
    <t xml:space="preserve">زيارات ما بعد البتر لمراكز وأقسام التأهيل الطبي بوزارة الصحة حسب الجنس والجنسية وسبب الإصابة لعام  2024م. </t>
  </si>
  <si>
    <t>Post-Amputation Encounters to Medical Rehabilitation Centers &amp; Departments at MoH Facilities by Gender, Nationality and Cause of Injury, 2024G.</t>
  </si>
  <si>
    <t>4-46</t>
  </si>
  <si>
    <t>خدمات  التأهيل  بالجهات الحكومية الأخرى عام 2024م</t>
  </si>
  <si>
    <t>Medical Rehabilitation  Cases at Other Governmental Sector, 2024G.</t>
  </si>
  <si>
    <t>4-47</t>
  </si>
  <si>
    <t>عدد حالات التأهيل الطبي بالقطاع الخاص حسب نوع التأهيل والمنطقة الإدارية عام 2024م.</t>
  </si>
  <si>
    <t>Cases of Medical Rehabilitation in the Private Sector by Type of Rehabilitation and Administrative Region, 2024G.</t>
  </si>
  <si>
    <t>4-48</t>
  </si>
  <si>
    <t>عدد جلسات التأهيل الطبي بالقطاع الخاص حسب نوع التأهيل والمنطقة الإدارية عام 2024م.</t>
  </si>
  <si>
    <t>Sessions of Medical Rehabilitation in the Private Sector by Type of Rehabilitation and Administrative Region, 2024G.</t>
  </si>
  <si>
    <t>4-49</t>
  </si>
  <si>
    <t>خدمات مركز رعاية وتأهيل الأطفال ذوي الإعاقة حسب العمر خلال عام2024 م</t>
  </si>
  <si>
    <t>Services of Rehabilitation Center for Children with Disability by Age, 2024 G</t>
  </si>
  <si>
    <t>4-50</t>
  </si>
  <si>
    <t>الفحوص المخبرية وعدد مرضى الفحوص الشعاعية بوزارة الصحة حسب فروع الوزارة عام 2024م.</t>
  </si>
  <si>
    <t>Laboratory Investigations and Radiology patients at MoH Facilities by MoH Branches, 2024G.</t>
  </si>
  <si>
    <t>4-51</t>
  </si>
  <si>
    <t>الفحوص المخبرية بمستشفيات وزارة الصحة حسب التجمعات الصحية ونوع الفحص لعام 2024م.</t>
  </si>
  <si>
    <t>Laboratory Investigations at MoH Hospitals by Health Cluster and Type of Investigation, 2024G.</t>
  </si>
  <si>
    <t>4-52</t>
  </si>
  <si>
    <t>الفحوص المخبرية بالمختبرات الإقليمية التابعة لوزارة الصحة حسب فروع ومكاتب الوزارة ونوع الفحص لعام 2024م.</t>
  </si>
  <si>
    <t>Laboratory Investigations at MoH Regional Laboratories by MoH Branches and Offices &amp; Type of Investigation, 2024G.</t>
  </si>
  <si>
    <t>4-53</t>
  </si>
  <si>
    <t>فحوص الأشعة التشخيصية بمستشفيات وزارة الصحة حسب نوع الفحص عام 2024م.</t>
  </si>
  <si>
    <t>Diagnostic Radiology Investigations at MoH Hospitals by Type of Investigation, 2024G.</t>
  </si>
  <si>
    <t>4-54</t>
  </si>
  <si>
    <t>فحوص الأشعة التشخيصية بمرافق القطاع الخاص حسب نوع الفحص عام 2024م.</t>
  </si>
  <si>
    <t>Diagnostic Radiology Investigations at all Private Sector Facilities by Type of Investigation, 2024G.</t>
  </si>
  <si>
    <t>4-55</t>
  </si>
  <si>
    <t>الفحوص المخبرية وعدد مرضى الفحوص الشعاعية والتأهيل الطبي بوزارة الصحة في الأعوام الخمسة الأخيرة</t>
  </si>
  <si>
    <t>Laboratory Investigations and Number of  Radiology &amp; Physiotherapy patients at MoH Facilities, in the last Five Years</t>
  </si>
  <si>
    <t>4-56</t>
  </si>
  <si>
    <t>الفحوص المخبرية والشعاعية بالجهات الحكومية الأخرى عام 2024م</t>
  </si>
  <si>
    <t>Laboratory  and Radiology Investigations at Other Governmental Sector, 2024G</t>
  </si>
  <si>
    <t>4-57</t>
  </si>
  <si>
    <t>الفحوص المخبرية بمرافق القطاع الخاص حسب المنطقة الإدارية ونوع الفحص لعام 2024م.</t>
  </si>
  <si>
    <t>Number of Laboratory Investigations at all Private Sector Facilities by Administrative Region and Type of Investigatio , 2024G.</t>
  </si>
  <si>
    <t>4-58</t>
  </si>
  <si>
    <t>أعداد العينات والاختبارات التي أجريت بإدارات ووحدات خدمات السموم الشرعية بوزارة الصحة  حسب فروع ومكاتب الوزارة لعام 2024م.</t>
  </si>
  <si>
    <t>Number of Samples and Tests Conducted at MoH Forensic Toxicology Services Administrations (FTSA) / Forensic Toxicology Unit (FTU), by MoH Branches &amp; Offices, 2024G.</t>
  </si>
  <si>
    <t>4-59</t>
  </si>
  <si>
    <t>أنشطة بنوك الدم بوزارة الصحة حسب المنطقة الصحية عام 2024م.</t>
  </si>
  <si>
    <t>Activities at MoH Blood Banks by Health Region, 2024G.</t>
  </si>
  <si>
    <t>4-60</t>
  </si>
  <si>
    <t>أنشطة بنوك الدم بوزارة الصحة في الأعوام الخمسة الأخيرة</t>
  </si>
  <si>
    <t>Activities at MoH Blood Banks in the last Five Years</t>
  </si>
  <si>
    <t>4-61</t>
  </si>
  <si>
    <t>أنشطة بنوك الدم بالجهات الحكومية الأخرى لعام 2024م</t>
  </si>
  <si>
    <t>Activities of Blood Banks at  Other Governmental Sector, 2024G</t>
  </si>
  <si>
    <t>4-62</t>
  </si>
  <si>
    <t>الحالات المعروضة على مراكز الطب الشرعي بوزارة الصحة حسب المنطقة الصحية وطبيعة الفحص الطبي الشرعي لعام 2024م</t>
  </si>
  <si>
    <t>Cases of MoH Forensic Medicine Centers by Health Region and Different Examinations, 2024G.</t>
  </si>
  <si>
    <t>4-63</t>
  </si>
  <si>
    <t>الإحالات شاملة الإحالات العكسية التي تمت إحالتها إلى المستشفيات الحكومية العامة أو التخصصية حسب التجمع المحيل والمستقبل عام 2024م.</t>
  </si>
  <si>
    <t>Cases Referred to  Governmental General or Specialist Hospitals by Source and Destination Region , 2023G.</t>
  </si>
  <si>
    <t>4-64</t>
  </si>
  <si>
    <t>الحالات التي أرسلت للعلاج بالخارج من قبل الهيئة الطبية العليا حسب الدولة والحالة الطبية عام  2024م.</t>
  </si>
  <si>
    <t>Cases Referred abroad by Supreme Medical Committee for Treatment by Specialty and Country, 2024G.</t>
  </si>
  <si>
    <t>4-65</t>
  </si>
  <si>
    <t>المرضى المحالون إلى أقسام الخدمة الاجتماعية بمستشفيات وزارة الصحة حسب أسباب البحث الاجتماعي والجنس عام 2024م.</t>
  </si>
  <si>
    <t>Cases Referred to Social Service Departements at MOH Hospitals, According to Cause of Social Investigation and Gender, 2024G.</t>
  </si>
  <si>
    <t>4-66</t>
  </si>
  <si>
    <t>عدد الوجبات التقريبي لمستحقي التغذية في مستشفيات وزارة الصحة حسب فروع ومكاتب الوزارة  لعام 2024م.</t>
  </si>
  <si>
    <t>Approximate No. of Meals Served in MoH Hospitals by MoH Branches &amp; Offices, 2024G.</t>
  </si>
  <si>
    <t>4-67</t>
  </si>
  <si>
    <t>عدد المستشفيات المنفذة لبرنامج الرعاية الصحية المنزلية بوزارة الصحة والعاملين وعدد المستفيدين حسب فروع الوزارة لعام 2024م</t>
  </si>
  <si>
    <t>Number of MoH Hospitals Implementing Home Health Care Program, Manpower and Beneficiaries by MoH Branches, 2024 G</t>
  </si>
  <si>
    <t>4-68</t>
  </si>
  <si>
    <t>الخدمات المقدمة من الإدارة العامة لمراكز الاتصال خلال الأعوام الخمسة الأخيرة</t>
  </si>
  <si>
    <t xml:space="preserve"> Services Provided by General Directorate for Call Centers in the Last Five Years.</t>
  </si>
  <si>
    <t>4-69</t>
  </si>
  <si>
    <t>مؤشرات الإدارة العامة لمراكز الاتصال للأعوام الخمسة الأخيرة</t>
  </si>
  <si>
    <t xml:space="preserve">Indicators of the General Directorate for Call Centers in the Last Five Years.  </t>
  </si>
  <si>
    <t>4-70</t>
  </si>
  <si>
    <t>الخدمات التخصصية لمستشفى صحة الافتراضي - 2024م</t>
  </si>
  <si>
    <t>SEHA Virtual Hospital  Specialized Services- 2024G</t>
  </si>
  <si>
    <t>4-71</t>
  </si>
  <si>
    <t>عدد المواعيد الافتراضية المكتملة بمرافق وزارة الصحة حسب التجمعات الصحية  لعام 2024م.</t>
  </si>
  <si>
    <t>Number of Completed Virtual Appointments at Ministry of Health Facilities by Health Cluster, 2024G.</t>
  </si>
  <si>
    <t>4-72</t>
  </si>
  <si>
    <t>خدمات الصحة المدرسية حسب نوع الخدمة وفروع الوزارة  لعام 2024م</t>
  </si>
  <si>
    <t>School Health Services by Type of Service and MoH Branches, 2024G</t>
  </si>
  <si>
    <t>جدول  4-1</t>
  </si>
  <si>
    <t>Table 4-1</t>
  </si>
  <si>
    <t>الجنس والجنسية</t>
  </si>
  <si>
    <t>Gender &amp; Nationality</t>
  </si>
  <si>
    <t>سعودي ذكر</t>
  </si>
  <si>
    <t>سعودي أنثى</t>
  </si>
  <si>
    <t>غير سعودي ذكر</t>
  </si>
  <si>
    <t>غير سعودي أنثى</t>
  </si>
  <si>
    <t>غير محدد</t>
  </si>
  <si>
    <t>Saudi Male</t>
  </si>
  <si>
    <t>Saudi Female</t>
  </si>
  <si>
    <t>Non Saudi Male</t>
  </si>
  <si>
    <t>Non Saudi Female</t>
  </si>
  <si>
    <t>Undefined</t>
  </si>
  <si>
    <t>جدول  4-2</t>
  </si>
  <si>
    <t>Table 4-2</t>
  </si>
  <si>
    <t>الفئة العمرية (الأعوام)</t>
  </si>
  <si>
    <t>Age Groups (years)</t>
  </si>
  <si>
    <t>0-9</t>
  </si>
  <si>
    <t xml:space="preserve">10--19 </t>
  </si>
  <si>
    <t>20-29</t>
  </si>
  <si>
    <t>30-39</t>
  </si>
  <si>
    <t>40-49</t>
  </si>
  <si>
    <t>50-59</t>
  </si>
  <si>
    <t>60-69</t>
  </si>
  <si>
    <t>70-79</t>
  </si>
  <si>
    <t>80-89</t>
  </si>
  <si>
    <t>90-99</t>
  </si>
  <si>
    <t>100+</t>
  </si>
  <si>
    <t>جدول 4-3</t>
  </si>
  <si>
    <t>Table 4-3</t>
  </si>
  <si>
    <t>تجمع عسير الصحي - ببيشة</t>
  </si>
  <si>
    <t>جدول 4-4</t>
  </si>
  <si>
    <t>Table 4-4</t>
  </si>
  <si>
    <t xml:space="preserve">85031
</t>
  </si>
  <si>
    <t xml:space="preserve">50173
</t>
  </si>
  <si>
    <t xml:space="preserve">33019
</t>
  </si>
  <si>
    <t>جدول 4-5</t>
  </si>
  <si>
    <t>Table 4-5</t>
  </si>
  <si>
    <t>جدول 4-6</t>
  </si>
  <si>
    <t>Table 4-6</t>
  </si>
  <si>
    <t>زيارات الرعاية الصحية الأولية</t>
  </si>
  <si>
    <t>زيارات مراجعي العيادات الخارجية</t>
  </si>
  <si>
    <t>نسبة مراجعي الرعاية الصحية الأولية إلى مجموع المراجعين</t>
  </si>
  <si>
    <t>PHC Encounters</t>
  </si>
  <si>
    <t>OPD Encounters</t>
  </si>
  <si>
    <t xml:space="preserve">  PHC Encounters as % of total Encounters</t>
  </si>
  <si>
    <t>جدول 4-7</t>
  </si>
  <si>
    <t>Table 4-7</t>
  </si>
  <si>
    <t>المنطقة الصحية</t>
  </si>
  <si>
    <t>Health Region</t>
  </si>
  <si>
    <t>رعاية صحية أولية</t>
  </si>
  <si>
    <t>عيادات خارجية</t>
  </si>
  <si>
    <t>PHCs</t>
  </si>
  <si>
    <t>OPD</t>
  </si>
  <si>
    <t>غير محددة</t>
  </si>
  <si>
    <t xml:space="preserve">إجمالي الزيارات  </t>
  </si>
  <si>
    <t>Total Encounters</t>
  </si>
  <si>
    <t>متوسط عدد الزيارات لكل فرد من السكان في السنة</t>
  </si>
  <si>
    <t xml:space="preserve"> Average no. of Encounters person  year</t>
  </si>
  <si>
    <t>جدول 4-8</t>
  </si>
  <si>
    <t>Table 4-8</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</si>
  <si>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</si>
  <si>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</si>
  <si>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</si>
  <si>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</si>
  <si>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</si>
  <si>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Transported to hospitals</t>
  </si>
  <si>
    <t>عدد المراكز</t>
  </si>
  <si>
    <t>متوسط عدد الحالات للمركز</t>
  </si>
  <si>
    <t>عدد السيارت</t>
  </si>
  <si>
    <t xml:space="preserve"> متوسط عدد الحالات للسيارة</t>
  </si>
  <si>
    <t>No. of   centers</t>
  </si>
  <si>
    <t>Average No. of Cases/center</t>
  </si>
  <si>
    <t>No .of Ambulances</t>
  </si>
  <si>
    <t>Average No. of cases / Ambulance</t>
  </si>
  <si>
    <t xml:space="preserve"> Hail</t>
  </si>
  <si>
    <t xml:space="preserve"> Jazan</t>
  </si>
  <si>
    <t>جدول 4-9</t>
  </si>
  <si>
    <t>Table 4-9</t>
  </si>
  <si>
    <t xml:space="preserve">  المنطقة الإدارية</t>
  </si>
  <si>
    <t xml:space="preserve">  نوع الحالة </t>
  </si>
  <si>
    <t xml:space="preserve">  Type of the case</t>
  </si>
  <si>
    <t>حوادث طرق</t>
  </si>
  <si>
    <t>مشاجرة</t>
  </si>
  <si>
    <t>سقوط</t>
  </si>
  <si>
    <t>حروق</t>
  </si>
  <si>
    <t>غرق</t>
  </si>
  <si>
    <t>حوادث أخرى</t>
  </si>
  <si>
    <t>الأمراض</t>
  </si>
  <si>
    <t>Road accidents</t>
  </si>
  <si>
    <t>Altercation</t>
  </si>
  <si>
    <t>falls</t>
  </si>
  <si>
    <t>Burns</t>
  </si>
  <si>
    <t>Drowning</t>
  </si>
  <si>
    <t>Other accidents</t>
  </si>
  <si>
    <t>Diseases</t>
  </si>
  <si>
    <t xml:space="preserve"> عسير</t>
  </si>
  <si>
    <t>جدول 4-10</t>
  </si>
  <si>
    <t>Table  4-10</t>
  </si>
  <si>
    <t>المنطقة  الإدارية</t>
  </si>
  <si>
    <t xml:space="preserve">Year </t>
  </si>
  <si>
    <t>jazan</t>
  </si>
  <si>
    <t xml:space="preserve"> الباحة</t>
  </si>
  <si>
    <t>جدول 4-11</t>
  </si>
  <si>
    <t>Table 4-11</t>
  </si>
  <si>
    <t xml:space="preserve">الجهات الحكومية الأخرى </t>
  </si>
  <si>
    <t xml:space="preserve">عدد الزيارات </t>
  </si>
  <si>
    <t xml:space="preserve">No. of Encounters </t>
  </si>
  <si>
    <t xml:space="preserve">سعودي </t>
  </si>
  <si>
    <t xml:space="preserve">غير سعودي </t>
  </si>
  <si>
    <t>% سعودي</t>
  </si>
  <si>
    <t xml:space="preserve"> S</t>
  </si>
  <si>
    <t>S %</t>
  </si>
  <si>
    <t>…</t>
  </si>
  <si>
    <t xml:space="preserve"> وزارة الرياضة</t>
  </si>
  <si>
    <t>Ministry of Sports</t>
  </si>
  <si>
    <t>الهيئة السعودية للمياه</t>
  </si>
  <si>
    <t>Saudi Water Authority</t>
  </si>
  <si>
    <t xml:space="preserve">الخدمات الطبية بالخطوط السعودية </t>
  </si>
  <si>
    <t>Saudi Airlines Medical Services</t>
  </si>
  <si>
    <t>...</t>
  </si>
  <si>
    <t>... بيانات غير متوفرة</t>
  </si>
  <si>
    <t>. . . Non available data</t>
  </si>
  <si>
    <t>جامعة الامام الرياض</t>
  </si>
  <si>
    <t>جامعة الامام الدمام</t>
  </si>
  <si>
    <t>الشمالية</t>
  </si>
  <si>
    <t>عبد العزيز</t>
  </si>
  <si>
    <t>ام القري</t>
  </si>
  <si>
    <t>المجمعة</t>
  </si>
  <si>
    <t>نورة</t>
  </si>
  <si>
    <t>فيصل</t>
  </si>
  <si>
    <t>سطام</t>
  </si>
  <si>
    <t>سعود</t>
  </si>
  <si>
    <t>كاوست</t>
  </si>
  <si>
    <t>طيبة</t>
  </si>
  <si>
    <t>الاسلامية</t>
  </si>
  <si>
    <t>فهد بترول</t>
  </si>
  <si>
    <t>شقراء</t>
  </si>
  <si>
    <t>خالد</t>
  </si>
  <si>
    <t>الالكترونية</t>
  </si>
  <si>
    <t>جدول  4-12</t>
  </si>
  <si>
    <t>Table 4-12</t>
  </si>
  <si>
    <t>العيادات الخارجية
OPD</t>
  </si>
  <si>
    <t>الطوارئ
ER</t>
  </si>
  <si>
    <t>Not Defined</t>
  </si>
  <si>
    <t>المصدر: مجلس الضمان الصحي</t>
  </si>
  <si>
    <t>Source: Council of Health Insurance</t>
  </si>
  <si>
    <t>جدول  4-13</t>
  </si>
  <si>
    <t>Table 4-13</t>
  </si>
  <si>
    <t>الفئة العمرية (الأعوام)
Age Groups (years)</t>
  </si>
  <si>
    <t>جدول  4-14</t>
  </si>
  <si>
    <t>Table 4-14</t>
  </si>
  <si>
    <t>المجموعات المرضية</t>
  </si>
  <si>
    <t>Disease Groups</t>
  </si>
  <si>
    <t>بعض الأمراض المعدية والأمراض الطفيلية.</t>
  </si>
  <si>
    <t>Certain infectious and parasitic diseases</t>
  </si>
  <si>
    <t>الأورام.</t>
  </si>
  <si>
    <t>Neoplasms</t>
  </si>
  <si>
    <t>أمراض الدم وأعضاء تكوين الدم.</t>
  </si>
  <si>
    <t>Diseases of the blood and blood-forming organs and certain disorders involving the immune mechanism</t>
  </si>
  <si>
    <t>أمراض الغدد الصماء، والتغذية، والتمثيل الغذائي، واضطرابات المناعة.</t>
  </si>
  <si>
    <t>Endocrine, nutritional and metabolic diseases</t>
  </si>
  <si>
    <t>الاضطرابات النفسية والسلوكية.</t>
  </si>
  <si>
    <t>Mental and behavioural disorders</t>
  </si>
  <si>
    <t>الأمراض العصبية.</t>
  </si>
  <si>
    <t>Diseases of the nervous system</t>
  </si>
  <si>
    <t>أمراض العين والملحقات.</t>
  </si>
  <si>
    <t>Diseases of the eye and adnexa</t>
  </si>
  <si>
    <t>أمراض الأذن والناتئ الحلمي.</t>
  </si>
  <si>
    <t>Diseases of the ear and mastoid process</t>
  </si>
  <si>
    <t>أمراض الجهاز الدوري.</t>
  </si>
  <si>
    <t>Diseases of the circulatory system</t>
  </si>
  <si>
    <t>أمراض الجهاز التنفسي.</t>
  </si>
  <si>
    <t>Diseases of the respiratory system</t>
  </si>
  <si>
    <t>أمراض الجهاز الهضمي.</t>
  </si>
  <si>
    <t>Diseases of the digestive system</t>
  </si>
  <si>
    <t>الأمراض الجلدية والأنسجة تحت الجلد.</t>
  </si>
  <si>
    <t>Diseases of the skin and subcutaneous tissue</t>
  </si>
  <si>
    <t>أمراض الجهاز العضلي الهيكلي والنسيج الضام.</t>
  </si>
  <si>
    <t>Diseases of the musculoskeletal system and connective tissue</t>
  </si>
  <si>
    <t>أمراض الجهاز البولي التناسلي.</t>
  </si>
  <si>
    <t>Diseases of the genitourinary system</t>
  </si>
  <si>
    <t>الحمل والولادة والنفاس.</t>
  </si>
  <si>
    <t>Pregnancy, childbirth and the puerperium</t>
  </si>
  <si>
    <t>بعض الحالات التي تحدث خلال الفترة المحيطة بالولادة.</t>
  </si>
  <si>
    <t>Certain conditions originating in the perinatal period</t>
  </si>
  <si>
    <t>التشوهات الخلقية، وتشوهات الكروموسومات.</t>
  </si>
  <si>
    <t>Congenital malformations, deformations and chromosomal abnormalities</t>
  </si>
  <si>
    <t>الأعراض والعلامات الشاذة، والاختبارات السريرية والمرضية غير المصنفة في موضع آخر.</t>
  </si>
  <si>
    <t>Symptoms, signs and abnormal clinical and laboratory findings, not elsewhere classified</t>
  </si>
  <si>
    <t>الإصابات، والتسمم، وبعض العواقب الأخرى لأسباب خارجية.</t>
  </si>
  <si>
    <t>Injury, poisoning and certain other consequences of external causes</t>
  </si>
  <si>
    <t>الأسباب الخارجية للمرض والوفيات</t>
  </si>
  <si>
    <t>External causes of morbidity and mortality</t>
  </si>
  <si>
    <t>عوامل تؤثر على الحالة الصحية و الاتصال بخدمات الرعاية الصحية.</t>
  </si>
  <si>
    <t>Factors influencing health status and contact with health services</t>
  </si>
  <si>
    <t>جدول 4-15</t>
  </si>
  <si>
    <t>Table 4-15</t>
  </si>
  <si>
    <t xml:space="preserve">القطاع </t>
  </si>
  <si>
    <t xml:space="preserve">Other Governmental Sector </t>
  </si>
  <si>
    <t xml:space="preserve">القطاع الخاص </t>
  </si>
  <si>
    <t xml:space="preserve">Private Sector </t>
  </si>
  <si>
    <t>Average  no. of  Encounters per person/year</t>
  </si>
  <si>
    <t>جدول 4-16</t>
  </si>
  <si>
    <t>Table 4-16</t>
  </si>
  <si>
    <t xml:space="preserve"> Health Cluster</t>
  </si>
  <si>
    <t>جدول 4-17</t>
  </si>
  <si>
    <t>Table 4-17</t>
  </si>
  <si>
    <t>المضاعفات</t>
  </si>
  <si>
    <t>سعودية</t>
  </si>
  <si>
    <t>غير سعودية</t>
  </si>
  <si>
    <t>Complications</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</si>
  <si>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</si>
  <si>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</si>
  <si>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</si>
  <si>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</si>
  <si>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</si>
  <si>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</si>
  <si>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</si>
  <si>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</si>
  <si>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</si>
  <si>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</si>
  <si>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</si>
  <si>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</si>
  <si>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</si>
  <si>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</si>
  <si>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</si>
  <si>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</si>
  <si>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</si>
  <si>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</si>
  <si>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</si>
  <si>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</si>
  <si>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</si>
  <si>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</si>
  <si>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</si>
  <si>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</si>
  <si>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</si>
  <si>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</si>
  <si>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جدول 4-18</t>
  </si>
  <si>
    <t>Table 4-18</t>
  </si>
  <si>
    <t>الاضطرابات العقلية والسلوكية</t>
  </si>
  <si>
    <t xml:space="preserve">المراجعون </t>
  </si>
  <si>
    <t>Outpatients</t>
  </si>
  <si>
    <t>المنومون</t>
  </si>
  <si>
    <t>Inpatients</t>
  </si>
  <si>
    <t>التصنيف الدولي</t>
  </si>
  <si>
    <t>Mental &amp; behavioural disorders</t>
  </si>
  <si>
    <t>جديد
New</t>
  </si>
  <si>
    <t>متردد
Repeated</t>
  </si>
  <si>
    <t>ICD-10 Code</t>
  </si>
  <si>
    <t xml:space="preserve">الاضطرابات العقلية العضوية    </t>
  </si>
  <si>
    <t>F00-F09</t>
  </si>
  <si>
    <t>Organic, including symptomatic, mental disorders</t>
  </si>
  <si>
    <t>الاضطرابات العقلية والسلوكية نتيجة استخدام مواد مؤثرة نفسيا</t>
  </si>
  <si>
    <t>F10-F19</t>
  </si>
  <si>
    <t>Mental &amp; behavioural disorders due to psychoactive substance abuse</t>
  </si>
  <si>
    <t xml:space="preserve">الفصام والاضطرابات فصامية النمط  </t>
  </si>
  <si>
    <t>F20-F29</t>
  </si>
  <si>
    <t>Schizophrenia, schizotypal &amp; delusional disorders</t>
  </si>
  <si>
    <t>اضطرابات المزاج (الوجدانية )</t>
  </si>
  <si>
    <t>F30-F39</t>
  </si>
  <si>
    <t>Mood (affective) disorders</t>
  </si>
  <si>
    <t>الاضطرابات العصابية والمرتبطة بالكرب</t>
  </si>
  <si>
    <t>F40-F48</t>
  </si>
  <si>
    <t>Neurotic, stress-related &amp; somatoform disorders</t>
  </si>
  <si>
    <t>المتلازمات السلوكية المرتبطة باضطرابات في وظائف الأعضاء</t>
  </si>
  <si>
    <t>F50-F59</t>
  </si>
  <si>
    <t>Behavioural syndromes associated with physiological disturbanances &amp; physical factors</t>
  </si>
  <si>
    <t>اضطرابات فى شخصية وسلوكيات البالغ</t>
  </si>
  <si>
    <t>F60-F69</t>
  </si>
  <si>
    <t>Disorders of adult personality &amp; behaviour</t>
  </si>
  <si>
    <t>التخلف العقلي</t>
  </si>
  <si>
    <t>F70-F79</t>
  </si>
  <si>
    <t>Mental retardation</t>
  </si>
  <si>
    <t>اضطرابات النماء النفسي</t>
  </si>
  <si>
    <t>F80-F89</t>
  </si>
  <si>
    <t>Disorders of psychological  development</t>
  </si>
  <si>
    <t>اضطرابات سلوكية وعاطفية بدايتها فى الطفولة والمراهقة</t>
  </si>
  <si>
    <t>F90-F98</t>
  </si>
  <si>
    <t>Behavioural &amp; emotional disorders with onset usually occurring in childhood &amp;adolescence</t>
  </si>
  <si>
    <t>اضطرابات عقلية غير محددة</t>
  </si>
  <si>
    <t>F99</t>
  </si>
  <si>
    <t>Unspecified mental disorders</t>
  </si>
  <si>
    <t>المصدر: الإدارة العامة للصحة النفسية والاجتماعية</t>
  </si>
  <si>
    <t>Source: General Directorate of Mental and Social Health</t>
  </si>
  <si>
    <t>جدول 4-19</t>
  </si>
  <si>
    <t>Table 4-19</t>
  </si>
  <si>
    <t xml:space="preserve">التجمع الصحي </t>
  </si>
  <si>
    <t>الجنس Gender</t>
  </si>
  <si>
    <t>طفل
Child</t>
  </si>
  <si>
    <t xml:space="preserve">Nationality     الجنسية </t>
  </si>
  <si>
    <t>No. of Encounters</t>
  </si>
  <si>
    <t>ذكر 
Male</t>
  </si>
  <si>
    <t>غيرسعودي
Non-Saudi</t>
  </si>
  <si>
    <t>يشمل عيادات الأسنان بالمستشفيات ومراكز طب الأسنان ومراكز الرعاية الصحية الأولية</t>
  </si>
  <si>
    <t>Include dental clinics in the hospitals, dental centers and PHC</t>
  </si>
  <si>
    <t>المصدر: الإدارة العامة لطب الأسنان</t>
  </si>
  <si>
    <t>Source: General Directorate for Dentistry</t>
  </si>
  <si>
    <t>جدول 4-20</t>
  </si>
  <si>
    <t>Table 4-20</t>
  </si>
  <si>
    <t>صحة الفم</t>
  </si>
  <si>
    <t>أمراض اللثة</t>
  </si>
  <si>
    <t>الخلع وجراحات الفم البسيطة</t>
  </si>
  <si>
    <t>الأطفال</t>
  </si>
  <si>
    <t>التقويم</t>
  </si>
  <si>
    <t>علاج الجذور</t>
  </si>
  <si>
    <t>الحشو</t>
  </si>
  <si>
    <t>التركيبات</t>
  </si>
  <si>
    <t>الأشعة</t>
  </si>
  <si>
    <t>متحركة</t>
  </si>
  <si>
    <t>ثابتة</t>
  </si>
  <si>
    <t>خارج الفم</t>
  </si>
  <si>
    <t xml:space="preserve">داخل الفم </t>
  </si>
  <si>
    <t>Dental Hygiene</t>
  </si>
  <si>
    <t>Periodontics</t>
  </si>
  <si>
    <t>Minor Oral Surgery</t>
  </si>
  <si>
    <t>Pediatric Dentistry</t>
  </si>
  <si>
    <t>Orthodontics</t>
  </si>
  <si>
    <t>Endodontics</t>
  </si>
  <si>
    <t>Restorative Dentistry</t>
  </si>
  <si>
    <t>Prosthodontics</t>
  </si>
  <si>
    <t>X-Ray</t>
  </si>
  <si>
    <t>Removable</t>
  </si>
  <si>
    <t>Fixed</t>
  </si>
  <si>
    <t>Extra Oral</t>
  </si>
  <si>
    <t>Intra Oral</t>
  </si>
  <si>
    <t>جدول 4-21</t>
  </si>
  <si>
    <t>Table 4-21</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</si>
  <si>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</si>
  <si>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</si>
  <si>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</si>
  <si>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</si>
  <si>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</si>
  <si>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</si>
  <si>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t>
  </si>
  <si>
    <t>Faciodental Surgery</t>
  </si>
  <si>
    <t>يشمل عيادات وأقسام الأسنان بالمستشفيات ومراكز طب الأسنان ومراكز الرعاية الصحية الأولية</t>
  </si>
  <si>
    <t>Include dental clinics &amp; departments in the hospitals, dental centers and PHC</t>
  </si>
  <si>
    <t>جدول 4-22</t>
  </si>
  <si>
    <t>Table 4-22</t>
  </si>
  <si>
    <t xml:space="preserve">ذكر </t>
  </si>
  <si>
    <t>إجمالي حالات الدخول</t>
  </si>
  <si>
    <t>Total Admissions</t>
  </si>
  <si>
    <t>المصدر: مركز الإحالات الطبية</t>
  </si>
  <si>
    <t>Source: MRC</t>
  </si>
  <si>
    <t>جدول 4-23</t>
  </si>
  <si>
    <t>Table 4-23</t>
  </si>
  <si>
    <t>جدول 4-24</t>
  </si>
  <si>
    <t>Table 4-24</t>
  </si>
  <si>
    <t>مستشفيات الرعاية المديدة</t>
  </si>
  <si>
    <t>Long-term care hospitals</t>
  </si>
  <si>
    <t>مستشفيات عامة بها رعاية مديدة</t>
  </si>
  <si>
    <t>General Hospitals Having Long-term care</t>
  </si>
  <si>
    <t>إجمالي أسرة الرعاية المديدة</t>
  </si>
  <si>
    <t>إجمالي المرضى المنومين</t>
  </si>
  <si>
    <t>الأسرة النشطة</t>
  </si>
  <si>
    <t>المرضى المنومون</t>
  </si>
  <si>
    <t xml:space="preserve"> المستشفيات</t>
  </si>
  <si>
    <t>أسرة الرعاية المديدة</t>
  </si>
  <si>
    <t>Active Beds</t>
  </si>
  <si>
    <t>Long-term care Beds</t>
  </si>
  <si>
    <t>Total Long-term Beds</t>
  </si>
  <si>
    <t>Total Inpatients</t>
  </si>
  <si>
    <t>جدول 4-25</t>
  </si>
  <si>
    <t>Table 4-25</t>
  </si>
  <si>
    <t>معدل إشغال الأسرة %</t>
  </si>
  <si>
    <t>معدل إشغال العنايات المركزة %
BOR for ICUs</t>
  </si>
  <si>
    <t>معدل دوران السرير / الشهر</t>
  </si>
  <si>
    <t>متوسط مدة الإقامة باليوم</t>
  </si>
  <si>
    <t>BOR %</t>
  </si>
  <si>
    <t>العناية المركزة لحديثي الولادة
NICU</t>
  </si>
  <si>
    <t>العناية المركزة للأطفال
PICU</t>
  </si>
  <si>
    <t>العناية المركزة للكبار
ICU</t>
  </si>
  <si>
    <t>BTR / month</t>
  </si>
  <si>
    <t>ALOS (days)</t>
  </si>
  <si>
    <t>مؤشر وزارة الصحة</t>
  </si>
  <si>
    <t>MOH Indicator</t>
  </si>
  <si>
    <t>جدول 4-26</t>
  </si>
  <si>
    <t>Table 4-26</t>
  </si>
  <si>
    <t>جدول  4- 27</t>
  </si>
  <si>
    <t>Table  4-27</t>
  </si>
  <si>
    <t xml:space="preserve">عدد حالات التنويم </t>
  </si>
  <si>
    <t>No. of inpatients</t>
  </si>
  <si>
    <t>مستشفيات القوات المسلحة</t>
  </si>
  <si>
    <t>King Faisal Specialist Hospital &amp; R.C.</t>
  </si>
  <si>
    <t xml:space="preserve">مستشفيات الهيئه الملكية بالجبيل وينبع </t>
  </si>
  <si>
    <t>Royal Commission Hospitals in Jubail and Yanbu</t>
  </si>
  <si>
    <t xml:space="preserve">المجموع       </t>
  </si>
  <si>
    <t>عبدالعزيز</t>
  </si>
  <si>
    <t>المدينة</t>
  </si>
  <si>
    <t>جدول  4-28</t>
  </si>
  <si>
    <t>Table 4-28</t>
  </si>
  <si>
    <t>جدول  4-29</t>
  </si>
  <si>
    <t>Table 4-29</t>
  </si>
  <si>
    <t>المنومون بمستشفيات القطاع الخاص حسب الجنس والجنسية والتصنيف الدولي للأمراض عام 2024م.</t>
  </si>
  <si>
    <t>Inpatients in Private Hospitals by Gender, Nationality  and ICD-10 Diagnosis, 2024G.</t>
  </si>
  <si>
    <t>جدول  4-30</t>
  </si>
  <si>
    <t>Table 4-30</t>
  </si>
  <si>
    <t>Title</t>
  </si>
  <si>
    <t>جدول 4-31</t>
  </si>
  <si>
    <t>Table 4-31</t>
  </si>
  <si>
    <t xml:space="preserve">متوسط عدد حالات الدخول لكل 100 شخص </t>
  </si>
  <si>
    <t xml:space="preserve">Average no. of admissions per 100 persons </t>
  </si>
  <si>
    <t>جدول 4-32</t>
  </si>
  <si>
    <t>Table 4-32</t>
  </si>
  <si>
    <t xml:space="preserve">نوع الولادة </t>
  </si>
  <si>
    <t>Type of Delivery</t>
  </si>
  <si>
    <t>Abnormal deliveries</t>
  </si>
  <si>
    <t xml:space="preserve">طبيعية </t>
  </si>
  <si>
    <t>القيصرية</t>
  </si>
  <si>
    <t xml:space="preserve">Normal </t>
  </si>
  <si>
    <t>C.S.</t>
  </si>
  <si>
    <t>النسبة لإجمالي المواليد الأحياء</t>
  </si>
  <si>
    <t xml:space="preserve"> % of total  live births</t>
  </si>
  <si>
    <t xml:space="preserve">المصدر: نظام تسجيل بلاغات الولادة  </t>
  </si>
  <si>
    <t>Source: Birth Notification Registration System</t>
  </si>
  <si>
    <t>المواليد الأحياء بالجهات الحكومية الأخرى حسب فروع ومكاتب وزارة الصحة ونوع الولادة والجنس والجنسية عام 2024م.</t>
  </si>
  <si>
    <t>جدول 4-33</t>
  </si>
  <si>
    <t>Table 4-33</t>
  </si>
  <si>
    <t>جدول 4-34</t>
  </si>
  <si>
    <t>Table 4-34</t>
  </si>
  <si>
    <t>جدول 4-35</t>
  </si>
  <si>
    <t>Table 4-35</t>
  </si>
  <si>
    <t>جدول 4-36</t>
  </si>
  <si>
    <t>Table 4-36</t>
  </si>
  <si>
    <t>التجمعات الصحي</t>
  </si>
  <si>
    <t xml:space="preserve">القسم                                                                </t>
  </si>
  <si>
    <t>Department</t>
  </si>
  <si>
    <t>قلب وصدر وأوعية دموية</t>
  </si>
  <si>
    <t>فك وأسنان</t>
  </si>
  <si>
    <t>مخ وأعصاب</t>
  </si>
  <si>
    <t>Cardiac, Chest and Vascular</t>
  </si>
  <si>
    <t>Plastic</t>
  </si>
  <si>
    <t>E.N.T</t>
  </si>
  <si>
    <t>Faciodental</t>
  </si>
  <si>
    <t>جدول4-37</t>
  </si>
  <si>
    <t>Table 4-37</t>
  </si>
  <si>
    <t>القسم</t>
  </si>
  <si>
    <t>Section</t>
  </si>
  <si>
    <t>King Faisal Specialist Hospital&amp;R.C.</t>
  </si>
  <si>
    <t>Royal Commission Hospitals</t>
  </si>
  <si>
    <t xml:space="preserve">المجموع  </t>
  </si>
  <si>
    <t>جراحة عامة  General Surgery</t>
  </si>
  <si>
    <t>جراحة أوعية دموية   Vacular Surgery</t>
  </si>
  <si>
    <t>جراحة القلب المفتوح Open-Heart Surgery</t>
  </si>
  <si>
    <t xml:space="preserve">القساطر القلبية Cardiac  Catheters  </t>
  </si>
  <si>
    <t>جراحات القلب الأخرى Other  Heart  Surgeries</t>
  </si>
  <si>
    <t>جراحة صدرTho racic Surgery</t>
  </si>
  <si>
    <t>جراحة مسالك بولية Urology Surgery</t>
  </si>
  <si>
    <t>جراحة تجميل  Plastic Surgery</t>
  </si>
  <si>
    <t>جراحة عظام Orthopedic Surgery</t>
  </si>
  <si>
    <t>جراحة أنف وأذن وحنجرة            E.N.T Surgery</t>
  </si>
  <si>
    <t>جراحة فك وأسنان</t>
  </si>
  <si>
    <t xml:space="preserve">جراحة نساء وتوليد Obstetrical and Gynaecological Surgery </t>
  </si>
  <si>
    <t>جراحة عيون Ophthalmology Surgery</t>
  </si>
  <si>
    <t>جراحة مخ وأعصاب Neurosurgery</t>
  </si>
  <si>
    <t>جراحات أخرى     Other  Surgeries</t>
  </si>
  <si>
    <t xml:space="preserve">المجموع   Total </t>
  </si>
  <si>
    <t>جدول  4-38</t>
  </si>
  <si>
    <t>Table 4-38</t>
  </si>
  <si>
    <t>الجهاز العصبي</t>
  </si>
  <si>
    <t>الغدد الصماء</t>
  </si>
  <si>
    <t>العين وملحقاتها</t>
  </si>
  <si>
    <t>الأذن والخشاء</t>
  </si>
  <si>
    <t>الأنف والفم والبلعوم</t>
  </si>
  <si>
    <t>الفك والأسنان</t>
  </si>
  <si>
    <t>الجهاز التنفسي</t>
  </si>
  <si>
    <t>الجهاز القلبي الوعائي</t>
  </si>
  <si>
    <t>الدم والأعضاء المكونة للدم</t>
  </si>
  <si>
    <t>الجهاز الهضمي</t>
  </si>
  <si>
    <t>الجهاز البولي</t>
  </si>
  <si>
    <t>الأعضاء التناسلية الذكرية</t>
  </si>
  <si>
    <t>أمراض النساء</t>
  </si>
  <si>
    <t>الولادة</t>
  </si>
  <si>
    <t>الجهاز العضلي الهيكلي</t>
  </si>
  <si>
    <t>الجلد وجراحة التجميل</t>
  </si>
  <si>
    <t>الثدي</t>
  </si>
  <si>
    <t>Nervous system</t>
  </si>
  <si>
    <t>Endocrine</t>
  </si>
  <si>
    <t>Eye &amp; Adnexa</t>
  </si>
  <si>
    <t>Ear &amp; mastoid</t>
  </si>
  <si>
    <t xml:space="preserve"> Nose, mouth &amp; phayrnx</t>
  </si>
  <si>
    <t>Respiratory System</t>
  </si>
  <si>
    <t>Cardiovascular System</t>
  </si>
  <si>
    <t>Blood &amp; Blood forming organs</t>
  </si>
  <si>
    <t>Digesitive System</t>
  </si>
  <si>
    <t>Urinary System</t>
  </si>
  <si>
    <t>Male genital organs</t>
  </si>
  <si>
    <t>Gynecological</t>
  </si>
  <si>
    <t>Obstetrical</t>
  </si>
  <si>
    <t>Musculo-skeletal</t>
  </si>
  <si>
    <t xml:space="preserve">Dermatology &amp; Plastic </t>
  </si>
  <si>
    <t>Breast</t>
  </si>
  <si>
    <t>جدول 4-39</t>
  </si>
  <si>
    <t>Table 4-39</t>
  </si>
  <si>
    <t>Item</t>
  </si>
  <si>
    <t>العيادات الخارجية</t>
  </si>
  <si>
    <t>عدد الزيارات الأولية</t>
  </si>
  <si>
    <t>Initial Encounters</t>
  </si>
  <si>
    <t>Outpatient</t>
  </si>
  <si>
    <t>عدد زيارات المتابعة</t>
  </si>
  <si>
    <t>Follow-up Encounters</t>
  </si>
  <si>
    <t>الخدمات الفنية المساعدة</t>
  </si>
  <si>
    <t>Technical Ancillary Services</t>
  </si>
  <si>
    <t>عدد زيارات عيادة الفحص الشامل</t>
  </si>
  <si>
    <t>Screening clinic Encounters</t>
  </si>
  <si>
    <t>الطوارئ</t>
  </si>
  <si>
    <t>حالات من عيادة الفحص الأولي</t>
  </si>
  <si>
    <t>Cases from screening clinic</t>
  </si>
  <si>
    <t>حالات متابعة</t>
  </si>
  <si>
    <t>Follow-up</t>
  </si>
  <si>
    <t>حالات منومين</t>
  </si>
  <si>
    <t>Inpatient</t>
  </si>
  <si>
    <t>حالات أخرى</t>
  </si>
  <si>
    <t>Admissions</t>
  </si>
  <si>
    <t>متوسط مدة الاقامة</t>
  </si>
  <si>
    <t>Average length of stay</t>
  </si>
  <si>
    <t>العمليات الجراحية</t>
  </si>
  <si>
    <t>عدد الاجراءات الجراحية</t>
  </si>
  <si>
    <t>Surgical procedures</t>
  </si>
  <si>
    <t>عدد الحالات الجراحية</t>
  </si>
  <si>
    <t>Surgery cases</t>
  </si>
  <si>
    <t>الفحوص</t>
  </si>
  <si>
    <t>الفحوص المخبرية</t>
  </si>
  <si>
    <t xml:space="preserve"> Laboratory tests</t>
  </si>
  <si>
    <t>Investigations</t>
  </si>
  <si>
    <t>الفحوص الشعاعية</t>
  </si>
  <si>
    <t xml:space="preserve"> Radiology procedures</t>
  </si>
  <si>
    <t>اختبارات الجهاز التنفسي</t>
  </si>
  <si>
    <t>Respiratory therapy procedures</t>
  </si>
  <si>
    <t xml:space="preserve">  التصوير العيني </t>
  </si>
  <si>
    <t xml:space="preserve"> Ophthalmic photography </t>
  </si>
  <si>
    <t>بنك العيون</t>
  </si>
  <si>
    <t>عدد الجراحات</t>
  </si>
  <si>
    <t>Surgeries</t>
  </si>
  <si>
    <t>Eye Bank</t>
  </si>
  <si>
    <t xml:space="preserve">    قائمة الانتظار    </t>
  </si>
  <si>
    <t xml:space="preserve">Waiting list    </t>
  </si>
  <si>
    <t>جدول 4-40</t>
  </si>
  <si>
    <t>Table 4-40</t>
  </si>
  <si>
    <t>موضع الورم</t>
  </si>
  <si>
    <t xml:space="preserve">   الرياض                                   </t>
  </si>
  <si>
    <t xml:space="preserve">جدة                                           </t>
  </si>
  <si>
    <t xml:space="preserve">المدينة المنورة                            </t>
  </si>
  <si>
    <t>Site</t>
  </si>
  <si>
    <t xml:space="preserve">   Riyadh      </t>
  </si>
  <si>
    <t xml:space="preserve">    Jeddah</t>
  </si>
  <si>
    <t xml:space="preserve">     Madinah</t>
  </si>
  <si>
    <t>العدد .No</t>
  </si>
  <si>
    <t>ثدى</t>
  </si>
  <si>
    <t>الغدة الدرقية</t>
  </si>
  <si>
    <t>Thyroid gland</t>
  </si>
  <si>
    <t>لمفوما ( غير نوعية هودجكن)</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</si>
  <si>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</si>
  <si>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</si>
  <si>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</si>
  <si>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</si>
  <si>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</si>
  <si>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</si>
  <si>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</si>
  <si>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</si>
  <si>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</si>
  <si>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</si>
  <si>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</si>
  <si>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</si>
  <si>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</si>
  <si>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</si>
  <si>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</si>
  <si>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</si>
  <si>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</si>
  <si>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</si>
  <si>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</si>
  <si>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</si>
  <si>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</si>
  <si>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</si>
  <si>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</si>
  <si>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t>
  </si>
  <si>
    <t>Source : King Faisal Specialist Hospital and Research Center</t>
  </si>
  <si>
    <t>حالات الأطفال بتشخيص الأورام المحولين إلى مستشفى الملك فيصل التخصصي ومركز الأبحاث حسب موضع الورم عام 2024م.</t>
  </si>
  <si>
    <t>جدول  4-41</t>
  </si>
  <si>
    <t>Table 4-41</t>
  </si>
  <si>
    <t xml:space="preserve">موضع الورم </t>
  </si>
  <si>
    <t>الرياض
Riyadh</t>
  </si>
  <si>
    <t>جدة
Jeddah</t>
  </si>
  <si>
    <t xml:space="preserve"> المدينة المنورة
Madinah</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</si>
  <si>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</si>
  <si>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</si>
  <si>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</si>
  <si>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</si>
  <si>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</si>
  <si>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</si>
  <si>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</si>
  <si>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</si>
  <si>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</si>
  <si>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</si>
  <si>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</si>
  <si>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</si>
  <si>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</si>
  <si>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</si>
  <si>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المصدر : مستشفى الملك فيصل التخصصي  ومركز الابحاث</t>
  </si>
  <si>
    <t xml:space="preserve"> Source : King Faisal Specialist Hospital and Research Center</t>
  </si>
  <si>
    <t>جدول 4-42</t>
  </si>
  <si>
    <t>Table 4-42</t>
  </si>
  <si>
    <t xml:space="preserve">جهات حكومية أخرى  </t>
  </si>
  <si>
    <t>قطاع خاص</t>
  </si>
  <si>
    <t>Private sector</t>
  </si>
  <si>
    <t>عدد مراكز الغسيل الكلوي</t>
  </si>
  <si>
    <t xml:space="preserve">No. of Renal Dialysis Centers  </t>
  </si>
  <si>
    <t>عدد مرضى التنقية الدموية</t>
  </si>
  <si>
    <t>No. of  Haemodialysis Patients</t>
  </si>
  <si>
    <t xml:space="preserve"> عدد  مرضى التنقية البريتونية </t>
  </si>
  <si>
    <t xml:space="preserve"> No. of Peritoneodialysis Patients</t>
  </si>
  <si>
    <t>جدول 4-43</t>
  </si>
  <si>
    <t>Table  4-43</t>
  </si>
  <si>
    <t xml:space="preserve">عدد الحالات
 No. of cases </t>
  </si>
  <si>
    <t xml:space="preserve"> الجنس                           </t>
  </si>
  <si>
    <t xml:space="preserve"> الجنسية      </t>
  </si>
  <si>
    <t>ذكور
Males</t>
  </si>
  <si>
    <t>اناث
Females</t>
  </si>
  <si>
    <t>غير سعودي
Non Saudi</t>
  </si>
  <si>
    <t>جدول 4-44</t>
  </si>
  <si>
    <t>Table 4-44</t>
  </si>
  <si>
    <t>علاج طبيعي</t>
  </si>
  <si>
    <t>علاج وظيفي</t>
  </si>
  <si>
    <t>علاج السمع والتخاطب والبلع</t>
  </si>
  <si>
    <t>أطراف إصطناعية وأجهزة تعويضية</t>
  </si>
  <si>
    <t>Hearing, Speech &amp; Swallowing Therapy</t>
  </si>
  <si>
    <t>Orthotics and Prosthetic</t>
  </si>
  <si>
    <t>التجمع الصحي الأول بالرياض</t>
  </si>
  <si>
    <t>First Health Cluster - Riyadh</t>
  </si>
  <si>
    <t>التجمع الصحي الثاني بالرياض</t>
  </si>
  <si>
    <t>Second Health Cluster - Riyadh</t>
  </si>
  <si>
    <t>التجمع الصحي الثالث بالرياض</t>
  </si>
  <si>
    <t>Third Health Cluster - Riyadh</t>
  </si>
  <si>
    <t xml:space="preserve">التجمع الصحي بمكة المكرمة - العاصمة المقدسة </t>
  </si>
  <si>
    <t>التجمع الصحي بمكة المكرمة - القنفذة</t>
  </si>
  <si>
    <t>إجمالي التجمع الصحي بمكة المكرمة</t>
  </si>
  <si>
    <t>التجمع الصحي الأول بجدة</t>
  </si>
  <si>
    <t>First Health Cluster - Jeddah</t>
  </si>
  <si>
    <t>التجمع الصحي الثاني بجدة</t>
  </si>
  <si>
    <t>Second Health Cluster - Jeddah</t>
  </si>
  <si>
    <t xml:space="preserve">التجمع الصحي بالطائف </t>
  </si>
  <si>
    <t>Ta`if Health Cluster</t>
  </si>
  <si>
    <t xml:space="preserve">التجمع الصحي بالمدينة المنورة </t>
  </si>
  <si>
    <t xml:space="preserve">التجمع الصحي بالقصيم </t>
  </si>
  <si>
    <t xml:space="preserve">التجمع الصحي بالشرقية </t>
  </si>
  <si>
    <t>Eastern Region Health Cluster</t>
  </si>
  <si>
    <t xml:space="preserve">التجمع الصحي بالأحساء </t>
  </si>
  <si>
    <t>Al-Ahsa Health Cluster</t>
  </si>
  <si>
    <t xml:space="preserve">التجمع الصحي بحفر الباطن </t>
  </si>
  <si>
    <t>Hafr Al-Baten Health Cluster</t>
  </si>
  <si>
    <t xml:space="preserve">التجمع الصحي بعسير - عسير </t>
  </si>
  <si>
    <t>التجمع الصحي بعسير - ببيشة</t>
  </si>
  <si>
    <t>إجمالي التجمع الصحي بعسير</t>
  </si>
  <si>
    <t xml:space="preserve">التجمع الصحي بتبوك </t>
  </si>
  <si>
    <t>Tabouk Health Cluster</t>
  </si>
  <si>
    <t>التجمع الصحي بحائل</t>
  </si>
  <si>
    <t>التجمع الصحي بالحدود الشمالية</t>
  </si>
  <si>
    <t>Northern Border Health Cluster</t>
  </si>
  <si>
    <t>التجمع الصحي بجازان</t>
  </si>
  <si>
    <t xml:space="preserve">التجمع الصحي بنجران </t>
  </si>
  <si>
    <t xml:space="preserve">التجمع الصحي بالباحة </t>
  </si>
  <si>
    <t xml:space="preserve">التجمع الصحي بالجوف - الجوف </t>
  </si>
  <si>
    <t>التجمع الصحي بالجوف - القريات</t>
  </si>
  <si>
    <t>إجمالي التجمع الصحي بالجوف</t>
  </si>
  <si>
    <t>جدول 4-45</t>
  </si>
  <si>
    <t>Table 4-45</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</si>
  <si>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</si>
  <si>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</si>
  <si>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</si>
  <si>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</si>
  <si>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</si>
  <si>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</si>
  <si>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</si>
  <si>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</si>
  <si>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</si>
  <si>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</si>
  <si>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</si>
  <si>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</si>
  <si>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 xml:space="preserve">جدول 4-46 </t>
  </si>
  <si>
    <t>Table 4-46</t>
  </si>
  <si>
    <t>نوع الخدمة التأهيلية
Type of Rehabilitation Service</t>
  </si>
  <si>
    <t>اجمالي عدد الجلسات
Total Sessions</t>
  </si>
  <si>
    <t>Other governmental sector</t>
  </si>
  <si>
    <t>علاج طبيعي
Physiotherapy</t>
  </si>
  <si>
    <t>تأهيل وظيفي
Occupational Therapy</t>
  </si>
  <si>
    <t>علاج السمع والتخاطب والبلع
Hearing/ Speech/Swallowing Therapy</t>
  </si>
  <si>
    <t>الأطراف الصناعية والأجهزة المساعدة
Prosthesis &amp; Assisting Devices</t>
  </si>
  <si>
    <t>العلاج التنفسي
Respiratory Therapy</t>
  </si>
  <si>
    <t>تأهيل نفسي عصبي
Neuropsychology</t>
  </si>
  <si>
    <t>تأهيل النظر
Vision Therapy</t>
  </si>
  <si>
    <t>أخرى
Others</t>
  </si>
  <si>
    <t>عدد الجلسات 
No. of sessions</t>
  </si>
  <si>
    <t>….</t>
  </si>
  <si>
    <t xml:space="preserve">وزارة التعليم </t>
  </si>
  <si>
    <t>جدول  4-47</t>
  </si>
  <si>
    <t>Table 4-47</t>
  </si>
  <si>
    <t xml:space="preserve">  عدد الحالات              </t>
  </si>
  <si>
    <t>Number of Cases</t>
  </si>
  <si>
    <t>جدول  4-48</t>
  </si>
  <si>
    <t>Table 4-48</t>
  </si>
  <si>
    <t>عدد الجلسات</t>
  </si>
  <si>
    <t>Number of Sessions</t>
  </si>
  <si>
    <t>جدول 4-49</t>
  </si>
  <si>
    <t>Table 4-49</t>
  </si>
  <si>
    <t>فئة العمر (بالسنة)</t>
  </si>
  <si>
    <t>عدد الأطفال</t>
  </si>
  <si>
    <t>جلسات العلاج</t>
  </si>
  <si>
    <t>متوسط عدد الجلسات لكل طفل *</t>
  </si>
  <si>
    <t>Sessions of treatment</t>
  </si>
  <si>
    <t>بالعيادات</t>
  </si>
  <si>
    <t>بالعلاج الطبيعي</t>
  </si>
  <si>
    <t>بالعلاج الوظيفي</t>
  </si>
  <si>
    <t>النطق</t>
  </si>
  <si>
    <t>بعيادة الأسنان</t>
  </si>
  <si>
    <t>بالمدرسة</t>
  </si>
  <si>
    <t>النفسية</t>
  </si>
  <si>
    <t>التدخل المبكر</t>
  </si>
  <si>
    <t>الورشة الطبية</t>
  </si>
  <si>
    <t>العظام</t>
  </si>
  <si>
    <t>تمريض</t>
  </si>
  <si>
    <t>الخدمة الاجتماعية</t>
  </si>
  <si>
    <t>Age group (year)</t>
  </si>
  <si>
    <t>Clinics</t>
  </si>
  <si>
    <t>Occupational  therapy</t>
  </si>
  <si>
    <t>Speach therapy</t>
  </si>
  <si>
    <t>Dental clinic</t>
  </si>
  <si>
    <t>School</t>
  </si>
  <si>
    <t>Psychologist</t>
  </si>
  <si>
    <t>Early Intervention</t>
  </si>
  <si>
    <t>Orthotics</t>
  </si>
  <si>
    <t>Social services</t>
  </si>
  <si>
    <t>12+</t>
  </si>
  <si>
    <t>المجموع    Total</t>
  </si>
  <si>
    <t>* Average  sessions / child.</t>
  </si>
  <si>
    <t xml:space="preserve">المصدر : جمعية الأطفال ذوي الإعاقة  </t>
  </si>
  <si>
    <t>Source: Children with Disability Association</t>
  </si>
  <si>
    <t>جدول 4-50</t>
  </si>
  <si>
    <t>Table 4-50</t>
  </si>
  <si>
    <t>فروع الوزارة</t>
  </si>
  <si>
    <t xml:space="preserve">عدد مرضى الأشعة </t>
  </si>
  <si>
    <t xml:space="preserve"> MoH Branches</t>
  </si>
  <si>
    <t xml:space="preserve">Laboratory investigations </t>
  </si>
  <si>
    <t>No. of Radiology Patients</t>
  </si>
  <si>
    <t>جدول 4-51</t>
  </si>
  <si>
    <t>Table 4-51</t>
  </si>
  <si>
    <t xml:space="preserve"> Cytology علم الخلايا</t>
  </si>
  <si>
    <t xml:space="preserve">Cytogenetics الوراثة الخلوية </t>
  </si>
  <si>
    <t xml:space="preserve">Flowcytometry التدفق الخلوي </t>
  </si>
  <si>
    <t xml:space="preserve">Immunology المناعة </t>
  </si>
  <si>
    <t>البكتيريا  Bacteriology</t>
  </si>
  <si>
    <t>البول  Urine</t>
  </si>
  <si>
    <t xml:space="preserve">التشريح النسيجي Histopathology </t>
  </si>
  <si>
    <t>الجزيئات الحيوية Molecular Biology</t>
  </si>
  <si>
    <t>الدرن TB</t>
  </si>
  <si>
    <t xml:space="preserve">السموم Toxicology </t>
  </si>
  <si>
    <t>الطفيليات Parasitology</t>
  </si>
  <si>
    <t xml:space="preserve">الفيروسات بنك الدم  Virology in Blood Bank </t>
  </si>
  <si>
    <t xml:space="preserve">الكيمياء الحيوية Biochemistry </t>
  </si>
  <si>
    <t xml:space="preserve">المصليات Serology </t>
  </si>
  <si>
    <t>الهرمونات Hormones</t>
  </si>
  <si>
    <t>الوراثة Genetics</t>
  </si>
  <si>
    <t xml:space="preserve">أمراض الدم Hematology </t>
  </si>
  <si>
    <t xml:space="preserve">فيروسات Virology </t>
  </si>
  <si>
    <t xml:space="preserve">أخرى Others </t>
  </si>
  <si>
    <t xml:space="preserve">المجموع Total </t>
  </si>
  <si>
    <t>جدول 4-52</t>
  </si>
  <si>
    <t>Table 4-52</t>
  </si>
  <si>
    <t xml:space="preserve">فروع ومكاتب الوزارة </t>
  </si>
  <si>
    <t xml:space="preserve"> MoH Branches and Offices</t>
  </si>
  <si>
    <t>Al- Bahah</t>
  </si>
  <si>
    <t>جدول 4-53</t>
  </si>
  <si>
    <t>Table 4-53</t>
  </si>
  <si>
    <t>نوع الفحص</t>
  </si>
  <si>
    <t>Type of Investigation</t>
  </si>
  <si>
    <t>الأشعة العامة</t>
  </si>
  <si>
    <t>General X-ray</t>
  </si>
  <si>
    <t>أشعة الأسنان</t>
  </si>
  <si>
    <t>Dental X-ray</t>
  </si>
  <si>
    <t>أشعة المسالك البولية بإستخدام الصبغة</t>
  </si>
  <si>
    <t>IVU</t>
  </si>
  <si>
    <t xml:space="preserve">الموجات فوق الصوتية (عدا الثدي) </t>
  </si>
  <si>
    <t>Ultrasonography ( Except Breast)</t>
  </si>
  <si>
    <t>الأشعة المقطعية</t>
  </si>
  <si>
    <t xml:space="preserve">CT Scan </t>
  </si>
  <si>
    <t>الرنين المغناطيسي</t>
  </si>
  <si>
    <t>MRI</t>
  </si>
  <si>
    <t>التصوير بقسطرة الأوعية الدموية</t>
  </si>
  <si>
    <t>Angiography</t>
  </si>
  <si>
    <t>التنظير الإشعاعي</t>
  </si>
  <si>
    <t>Fluoroscopy</t>
  </si>
  <si>
    <t>الاشعة  التداخلية ( عدا خزعات الثدي  والتصوير بقسطرة الأوعية الدموية )</t>
  </si>
  <si>
    <t>Interventional Radiology ( except Angiography &amp; Breast Biopsies)</t>
  </si>
  <si>
    <t>قياس كثافة العظام</t>
  </si>
  <si>
    <t>Bone Densitometry</t>
  </si>
  <si>
    <t xml:space="preserve">الطب النووي </t>
  </si>
  <si>
    <t>Nuclear Medicine ( Gamma Camera )</t>
  </si>
  <si>
    <t>التصوير المقطعي أحادي الفوتون</t>
  </si>
  <si>
    <t>SPECT</t>
  </si>
  <si>
    <t>التصوير المقطعي  البوزيتروني</t>
  </si>
  <si>
    <t>PET/CT</t>
  </si>
  <si>
    <t>جدول 4-54</t>
  </si>
  <si>
    <t>Table 4-54</t>
  </si>
  <si>
    <t>General x-ray</t>
  </si>
  <si>
    <t xml:space="preserve">Ultrasound, except breast </t>
  </si>
  <si>
    <t>CT Scan</t>
  </si>
  <si>
    <t xml:space="preserve">Bone Densitometry </t>
  </si>
  <si>
    <t>Other s</t>
  </si>
  <si>
    <t>جدول 4-55</t>
  </si>
  <si>
    <t>Table  4-55</t>
  </si>
  <si>
    <t xml:space="preserve">Activity </t>
  </si>
  <si>
    <t>عدد الفحوص المخبرية</t>
  </si>
  <si>
    <t>Laboratory Investigations</t>
  </si>
  <si>
    <t>عدد مرضى الأشعة</t>
  </si>
  <si>
    <t xml:space="preserve"> No. of Radiology Cases</t>
  </si>
  <si>
    <t>عدد حالات التأهيل الطبي</t>
  </si>
  <si>
    <t>No. of Medical Rehabilitation Cases</t>
  </si>
  <si>
    <t>جدول 4-56</t>
  </si>
  <si>
    <t>Table 4-56</t>
  </si>
  <si>
    <t xml:space="preserve"> عدد الفحوص المخبرية</t>
  </si>
  <si>
    <t xml:space="preserve">عدد فحوص الأشعة </t>
  </si>
  <si>
    <t>No. of Laboratory Investigations</t>
  </si>
  <si>
    <t>No. of Radiology Investigations</t>
  </si>
  <si>
    <t xml:space="preserve">المجموع         </t>
  </si>
  <si>
    <t>جدول 4-57</t>
  </si>
  <si>
    <t>Table 4-57</t>
  </si>
  <si>
    <t xml:space="preserve"> جدول  4-58</t>
  </si>
  <si>
    <t>Table 4-58</t>
  </si>
  <si>
    <t>الإداراة/الوحدة</t>
  </si>
  <si>
    <t>عدد الإدارات/الوحدات</t>
  </si>
  <si>
    <t>عدد العينات البيولوجية</t>
  </si>
  <si>
    <t>عدد عينات المضبوطات</t>
  </si>
  <si>
    <t>إجمالي عدد العينات</t>
  </si>
  <si>
    <t>عدد الاختبارات</t>
  </si>
  <si>
    <t>FTSA/FTU</t>
  </si>
  <si>
    <t>No. of FTSA/FTU</t>
  </si>
  <si>
    <t>No. of Biological Samples</t>
  </si>
  <si>
    <t xml:space="preserve">No. of Samples of seized items </t>
  </si>
  <si>
    <t>Total No. of Samples</t>
  </si>
  <si>
    <t>No. of Tests</t>
  </si>
  <si>
    <t>إدارة خدمات السموم الشرعية بالرياض</t>
  </si>
  <si>
    <t>Riyadh FTSA</t>
  </si>
  <si>
    <t>إدارة خدمات السموم الشرعية بمكة المكرمة</t>
  </si>
  <si>
    <t>Makkah FTSA</t>
  </si>
  <si>
    <t>إدارة خدمات السموم الشرعية بجدة</t>
  </si>
  <si>
    <t>Jeddah FTSA</t>
  </si>
  <si>
    <t>إدارة خدمات السموم الشرعية بالمدينة المنورة</t>
  </si>
  <si>
    <t>AlMadina FTSA</t>
  </si>
  <si>
    <t>إدارة خدمات السموم الشرعية بالقصيم</t>
  </si>
  <si>
    <t>Qassim FTSA</t>
  </si>
  <si>
    <t>إدارة خدمات السموم الشرعية بالدمام</t>
  </si>
  <si>
    <t>Dammam FTSA</t>
  </si>
  <si>
    <t>إدارة خدمات السموم الشرعية بعسير</t>
  </si>
  <si>
    <t>Asser FTSA</t>
  </si>
  <si>
    <t>إدارة خدمات السموم الشرعية بتبوك</t>
  </si>
  <si>
    <t>Tabouk FTSA</t>
  </si>
  <si>
    <t>إدارة خدمات السموم الشرعية بجازان</t>
  </si>
  <si>
    <t>Jazan FTSA</t>
  </si>
  <si>
    <t>إدارة خدمات السموم الشرعية بالباحة</t>
  </si>
  <si>
    <t>Baha FTSA</t>
  </si>
  <si>
    <t>Albaha</t>
  </si>
  <si>
    <t>وحدة خدمات السموم الشرعية بحفر الباطن</t>
  </si>
  <si>
    <t>HafrAlbatin FTU</t>
  </si>
  <si>
    <t>Hafr Albatin</t>
  </si>
  <si>
    <t>وحدة خدمات السموم الشرعية بحائل</t>
  </si>
  <si>
    <t>Hail FTU</t>
  </si>
  <si>
    <t>وحدة خدمات السموم الشرعية بالجوف</t>
  </si>
  <si>
    <t>Jouf FTU</t>
  </si>
  <si>
    <t>Jouf</t>
  </si>
  <si>
    <t>وحدة خدمات السموم الشرعية بنجران</t>
  </si>
  <si>
    <t>Najran FTU</t>
  </si>
  <si>
    <t>وحدة خدمات السموم الشرعية بالحدود الشمالية</t>
  </si>
  <si>
    <t>Northern Borders FTU</t>
  </si>
  <si>
    <t>وحدة خدمات السموم الشرعية بالقنفذة</t>
  </si>
  <si>
    <t>Qunfudhah FTU</t>
  </si>
  <si>
    <t>Qunfudhah</t>
  </si>
  <si>
    <t>محافظة الطائف</t>
  </si>
  <si>
    <t>وحدة خدمات السموم الشرعية بالطائف</t>
  </si>
  <si>
    <t>Taif FTU</t>
  </si>
  <si>
    <t>جدول 4-59</t>
  </si>
  <si>
    <t>Table 4-59</t>
  </si>
  <si>
    <t>عدد الفحوص</t>
  </si>
  <si>
    <t>عدد المتبرعين بالدم</t>
  </si>
  <si>
    <t>عدد وحدات الدم المنقولة للمرضى</t>
  </si>
  <si>
    <t>No. of  Investigations</t>
  </si>
  <si>
    <t>No. of Blood Donors</t>
  </si>
  <si>
    <t>No. of transfused blood units</t>
  </si>
  <si>
    <t>المصدر: مركز خدمات نقل الدم</t>
  </si>
  <si>
    <t>Source: Blood Transfusion Services Center</t>
  </si>
  <si>
    <t>جدول 4-60</t>
  </si>
  <si>
    <t>Table 4-60</t>
  </si>
  <si>
    <t xml:space="preserve">النشاط </t>
  </si>
  <si>
    <t xml:space="preserve">عدد الفحوص  </t>
  </si>
  <si>
    <t xml:space="preserve"> No. of  Investigations</t>
  </si>
  <si>
    <t>No. of Transfused Blood Units</t>
  </si>
  <si>
    <t>جدول 4-61</t>
  </si>
  <si>
    <t>Table  4-61</t>
  </si>
  <si>
    <t>عدد بنوك الدم</t>
  </si>
  <si>
    <t xml:space="preserve">عدد الفحوص </t>
  </si>
  <si>
    <t xml:space="preserve">عدد المتبرعين </t>
  </si>
  <si>
    <t xml:space="preserve">عدد طلبات نقل الدم </t>
  </si>
  <si>
    <t>No. of blood Banks</t>
  </si>
  <si>
    <t>No. of investigations</t>
  </si>
  <si>
    <t>No. of blood donors</t>
  </si>
  <si>
    <t>No. of transfusion requests</t>
  </si>
  <si>
    <t>عدد الفحوص بوزارة الدفاع لعام 2023م لعدم ورود بيانات 2024م</t>
  </si>
  <si>
    <t>جدول 4-62</t>
  </si>
  <si>
    <t>Table 4-62</t>
  </si>
  <si>
    <t>حالات وفيات    Dead Cases</t>
  </si>
  <si>
    <t>حالات الأحياء</t>
  </si>
  <si>
    <t>إبداء الرأي الفني</t>
  </si>
  <si>
    <t>كشف ظاهري</t>
  </si>
  <si>
    <t>تشريح جثة</t>
  </si>
  <si>
    <t>External Examination</t>
  </si>
  <si>
    <t>Autopsy</t>
  </si>
  <si>
    <t>Living Cases</t>
  </si>
  <si>
    <t>Expert Opinion</t>
  </si>
  <si>
    <t>Grand Total</t>
  </si>
  <si>
    <t>مركز الخدمات الطبية الشرعية</t>
  </si>
  <si>
    <t>FMSC</t>
  </si>
  <si>
    <t>Referrals including reverse referrals to general or specialized government hospitals according to the referring and receiving cluster in 2024 G.</t>
  </si>
  <si>
    <t>جدول 4-63</t>
  </si>
  <si>
    <t>Table 4-63</t>
  </si>
  <si>
    <t>التجمعات الصحية المستقبلة</t>
  </si>
  <si>
    <t>تجمع الأحساء الصحي</t>
  </si>
  <si>
    <t>Referred from</t>
  </si>
  <si>
    <t>التجمعات الصحية المرسلة</t>
  </si>
  <si>
    <t>Riyadh Cluster I</t>
  </si>
  <si>
    <t>Riyadh Cluster II</t>
  </si>
  <si>
    <t>Riyadh Cluster III</t>
  </si>
  <si>
    <t>Jeddah Cluster I</t>
  </si>
  <si>
    <t>Jeddah Cluster II</t>
  </si>
  <si>
    <t>Referred to</t>
  </si>
  <si>
    <t>جدول 4-64</t>
  </si>
  <si>
    <t>Table 4-64</t>
  </si>
  <si>
    <t>أمريكا</t>
  </si>
  <si>
    <t xml:space="preserve">إيطاليا </t>
  </si>
  <si>
    <t>اسبانيا</t>
  </si>
  <si>
    <t>UK</t>
  </si>
  <si>
    <t>Italy</t>
  </si>
  <si>
    <t>جراحة تجميل ( ترميم )</t>
  </si>
  <si>
    <t>Plastic and Reconstructive Surgery</t>
  </si>
  <si>
    <t>الأورام</t>
  </si>
  <si>
    <t>Tumors</t>
  </si>
  <si>
    <t xml:space="preserve">جراحة عظام </t>
  </si>
  <si>
    <t xml:space="preserve">زراعة قلب / رئة </t>
  </si>
  <si>
    <t>Heart/ Lung Transplantation</t>
  </si>
  <si>
    <t>الأذن والأنف والحنجرة</t>
  </si>
  <si>
    <t>ENT</t>
  </si>
  <si>
    <t>طب وجراحة القلب</t>
  </si>
  <si>
    <t>Cardiology &amp; Cardiac Surgery</t>
  </si>
  <si>
    <t xml:space="preserve">زراعة نخاع </t>
  </si>
  <si>
    <t>Bone Marrow Transplant</t>
  </si>
  <si>
    <t>زراعة الأمعاء/ الكبد</t>
  </si>
  <si>
    <t>Intestinal / Liver Transplant</t>
  </si>
  <si>
    <t xml:space="preserve">طب الأعصاب </t>
  </si>
  <si>
    <t xml:space="preserve">مسالك بولية </t>
  </si>
  <si>
    <t xml:space="preserve">جراحة عمود فقري </t>
  </si>
  <si>
    <t>Spinal Surgery</t>
  </si>
  <si>
    <t xml:space="preserve">جراحة أعصاب </t>
  </si>
  <si>
    <t>أمراض الأطفال</t>
  </si>
  <si>
    <t>الباطنة العامة</t>
  </si>
  <si>
    <t xml:space="preserve">أمراض دم </t>
  </si>
  <si>
    <t>طب الفم والأسنان</t>
  </si>
  <si>
    <t>Oral and Dental Medicine</t>
  </si>
  <si>
    <t>جدول 4-65</t>
  </si>
  <si>
    <t>Table 4-65</t>
  </si>
  <si>
    <t>أسباب البحث الاجتماعي</t>
  </si>
  <si>
    <t>الإجمالي
Total</t>
  </si>
  <si>
    <t>Cause of Social Investigation</t>
  </si>
  <si>
    <t>الاعتداء والعنف</t>
  </si>
  <si>
    <t xml:space="preserve"> Assaults &amp; Violence</t>
  </si>
  <si>
    <t>خروج ضد النصيحة الطبية</t>
  </si>
  <si>
    <t>Discharge Against medical Advice</t>
  </si>
  <si>
    <t xml:space="preserve">أسباب مادية                  </t>
  </si>
  <si>
    <t xml:space="preserve">Financial causes                                  </t>
  </si>
  <si>
    <t>مرضى الإقامة الطويلة</t>
  </si>
  <si>
    <t xml:space="preserve">Long Stay Patients             </t>
  </si>
  <si>
    <t>ذوي الإحتياجات الخاصة</t>
  </si>
  <si>
    <t xml:space="preserve">Persons with Special Needs                        </t>
  </si>
  <si>
    <t xml:space="preserve">محاولات إيذاء النفس      </t>
  </si>
  <si>
    <t xml:space="preserve"> Self harm Attempts                   </t>
  </si>
  <si>
    <t>أسباب نفسية وإجتماعية مرتبطة بالمرض</t>
  </si>
  <si>
    <t xml:space="preserve">Sociopsychological Causes Related to the Disease </t>
  </si>
  <si>
    <t xml:space="preserve"> Other Causes  </t>
  </si>
  <si>
    <t>جدول 4-66</t>
  </si>
  <si>
    <t>Table 4-66</t>
  </si>
  <si>
    <t xml:space="preserve"> فروع ومكاتب الوزارة</t>
  </si>
  <si>
    <t>وجبات المرضى</t>
  </si>
  <si>
    <t>وجبات التمريض والمناوبين</t>
  </si>
  <si>
    <t>وجبات المرافقين</t>
  </si>
  <si>
    <t>مجموع الوجبات</t>
  </si>
  <si>
    <t xml:space="preserve">المتوسط اليومي لوجبات المرضى </t>
  </si>
  <si>
    <t xml:space="preserve"> نسبة وجبات المرضى لمجموع الوجبات</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</si>
  <si>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</si>
  <si>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</si>
  <si>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</si>
  <si>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</si>
  <si>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</si>
  <si>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</si>
  <si>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</si>
  <si>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</si>
  <si>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</si>
  <si>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المصدر: الإدارة العامة للتغذية</t>
  </si>
  <si>
    <t xml:space="preserve"> جدول  4-67</t>
  </si>
  <si>
    <t>Table 4-67</t>
  </si>
  <si>
    <t>مركز طب منزلي</t>
  </si>
  <si>
    <t>عدد العاملين</t>
  </si>
  <si>
    <t>عدد الحالات تحت الخدمة نهاية 2024</t>
  </si>
  <si>
    <t>عدد المستفيدين التراكمي نهاية عام 2024</t>
  </si>
  <si>
    <t>MoH Branches</t>
  </si>
  <si>
    <t>No. of Hospitals</t>
  </si>
  <si>
    <t>Home Health Care Center</t>
  </si>
  <si>
    <t>No. of Manpower</t>
  </si>
  <si>
    <t>Number of cases under service (end of 2024)</t>
  </si>
  <si>
    <t>Cumulative number of Beneficiaries by the end of 2024</t>
  </si>
  <si>
    <t>جدول 4-68</t>
  </si>
  <si>
    <t>Table 4-68</t>
  </si>
  <si>
    <t>الاستشارات الطبية 937</t>
  </si>
  <si>
    <t>Medical Consultations 937</t>
  </si>
  <si>
    <t>عدد الاستشارات الطبية</t>
  </si>
  <si>
    <t>Number of Medical Consultations</t>
  </si>
  <si>
    <t>متوسط نسبة الرضا (%)</t>
  </si>
  <si>
    <t>Satisfaction Level (%)</t>
  </si>
  <si>
    <t>نسبة المكالمات المجابة (%)</t>
  </si>
  <si>
    <t>% of Answered Calls</t>
  </si>
  <si>
    <t>تطبيق صحة</t>
  </si>
  <si>
    <t>Medical Consultations Sehha App.</t>
  </si>
  <si>
    <t>الوصفات الطبية الالكترونية</t>
  </si>
  <si>
    <t>Medical Electronic Prescriptions</t>
  </si>
  <si>
    <t>عدد الوصفات الطبية الالكترونية</t>
  </si>
  <si>
    <t>Number Medical Electronic Prescriptions</t>
  </si>
  <si>
    <t>الاستشارات الطبية عبر منصة اكس</t>
  </si>
  <si>
    <t>Medical Consultations, via X platform</t>
  </si>
  <si>
    <t>جدول 4-69</t>
  </si>
  <si>
    <t>Table 4-69</t>
  </si>
  <si>
    <t xml:space="preserve">المؤشرات </t>
  </si>
  <si>
    <t xml:space="preserve">مركز اتصال صحة ٩٣٧ </t>
  </si>
  <si>
    <t>Health Call Center 937</t>
  </si>
  <si>
    <t>المكالمات الواردة</t>
  </si>
  <si>
    <t xml:space="preserve">24.0M </t>
  </si>
  <si>
    <t xml:space="preserve">37.0M </t>
  </si>
  <si>
    <t>20.0M</t>
  </si>
  <si>
    <t>12.3M</t>
  </si>
  <si>
    <t>6.7M</t>
  </si>
  <si>
    <t>Incoming Calls</t>
  </si>
  <si>
    <t>حجز المواعيد</t>
  </si>
  <si>
    <t xml:space="preserve">3.2M </t>
  </si>
  <si>
    <t xml:space="preserve">2.8M </t>
  </si>
  <si>
    <t xml:space="preserve">2.0M </t>
  </si>
  <si>
    <t>2.6M</t>
  </si>
  <si>
    <t>1.7M</t>
  </si>
  <si>
    <t>Book Appointments</t>
  </si>
  <si>
    <t>البلاغات</t>
  </si>
  <si>
    <t xml:space="preserve">979K </t>
  </si>
  <si>
    <t xml:space="preserve">1M </t>
  </si>
  <si>
    <t>1M</t>
  </si>
  <si>
    <t>1.2M</t>
  </si>
  <si>
    <t>0.7M</t>
  </si>
  <si>
    <t>Complaints</t>
  </si>
  <si>
    <t>الاستشارات الطبية</t>
  </si>
  <si>
    <t xml:space="preserve">7.5M </t>
  </si>
  <si>
    <t xml:space="preserve">11.0M </t>
  </si>
  <si>
    <t>6.0M</t>
  </si>
  <si>
    <t>3.4M</t>
  </si>
  <si>
    <t>2M</t>
  </si>
  <si>
    <t>Medical Consultations</t>
  </si>
  <si>
    <t>رضا المستفيد عن الخدمات ٪</t>
  </si>
  <si>
    <t>Beneficiary satisfaction with Services%</t>
  </si>
  <si>
    <t>رضا المستفيد عن اغلاق البلاغات ٪</t>
  </si>
  <si>
    <t>Beneficiary Satisfaction with Communications%</t>
  </si>
  <si>
    <t xml:space="preserve">مستوى الخدمة للبلاغات  ٪ </t>
  </si>
  <si>
    <t>Ticket Service Level %</t>
  </si>
  <si>
    <t>عدد التفاعلات في منصة اكس</t>
  </si>
  <si>
    <t xml:space="preserve">117K </t>
  </si>
  <si>
    <t xml:space="preserve">2M </t>
  </si>
  <si>
    <t>831K</t>
  </si>
  <si>
    <t>484K</t>
  </si>
  <si>
    <t>644K</t>
  </si>
  <si>
    <t>Number of Interactions in X platform</t>
  </si>
  <si>
    <t>عدد التفاعلات في البريد الالكتروني</t>
  </si>
  <si>
    <t xml:space="preserve">73K </t>
  </si>
  <si>
    <t>142K</t>
  </si>
  <si>
    <t>70K</t>
  </si>
  <si>
    <t>76K</t>
  </si>
  <si>
    <t>Number of Interactions in e-mail</t>
  </si>
  <si>
    <t>عدد التفاعلات في الوتساب</t>
  </si>
  <si>
    <t>1.4M</t>
  </si>
  <si>
    <t>2.4M</t>
  </si>
  <si>
    <t>Number of Interactions in WhatsApp</t>
  </si>
  <si>
    <t xml:space="preserve">مركز اتصال خدمات الموظفين </t>
  </si>
  <si>
    <t>Employee Services Call Center</t>
  </si>
  <si>
    <t xml:space="preserve">المكالمات الواردة </t>
  </si>
  <si>
    <t>210K</t>
  </si>
  <si>
    <t xml:space="preserve">467K </t>
  </si>
  <si>
    <t>513K</t>
  </si>
  <si>
    <t>398K</t>
  </si>
  <si>
    <t>239K</t>
  </si>
  <si>
    <t>Incoming calls</t>
  </si>
  <si>
    <t>مستوى الخدمة للبلاغات  ٪</t>
  </si>
  <si>
    <t>Service Level%</t>
  </si>
  <si>
    <t>مستوى رضا المستفيد للبلاغات ٪</t>
  </si>
  <si>
    <t xml:space="preserve">مركز اتصال خدمات الاعمال </t>
  </si>
  <si>
    <t>Business Services Call Center</t>
  </si>
  <si>
    <t xml:space="preserve">5K </t>
  </si>
  <si>
    <t>7.2K</t>
  </si>
  <si>
    <t>8.7K</t>
  </si>
  <si>
    <t>12.1K</t>
  </si>
  <si>
    <t>رضا المستفيد عن البلاغات ٪</t>
  </si>
  <si>
    <t>مستوى الخدمة للبلاغات ٪</t>
  </si>
  <si>
    <t>مستوى رضا المستفيد عن المكالمات ٪</t>
  </si>
  <si>
    <t>Beneficiary Satisfaction level %</t>
  </si>
  <si>
    <t>المصدر: الإدارة العامة لمراكز الإتصال</t>
  </si>
  <si>
    <t>Source: General Directorate for Call Centers</t>
  </si>
  <si>
    <t>جدول 4-70</t>
  </si>
  <si>
    <t>Table 4-70</t>
  </si>
  <si>
    <t>اللجنة الوطنية الافتراضية للقلب</t>
  </si>
  <si>
    <t>خدمة العناية الحرجة (كبار)</t>
  </si>
  <si>
    <t>خدمة العناية الحرجة (أطفال)</t>
  </si>
  <si>
    <t>خدمة العناية الحرجة (حديثي الولادة)</t>
  </si>
  <si>
    <t>خدمة الأورام</t>
  </si>
  <si>
    <t>خدمة السكتات الدماغية</t>
  </si>
  <si>
    <t>خدمة كهربائية الدماغ</t>
  </si>
  <si>
    <t>خدمة الأشعة</t>
  </si>
  <si>
    <t>خدمة الاستشارات للمرضى المنومين</t>
  </si>
  <si>
    <t>مجموع الحالات</t>
  </si>
  <si>
    <t>National Virtual Heart Committee</t>
  </si>
  <si>
    <t>Critical Care Service (Adult)</t>
  </si>
  <si>
    <t>Critical Care Service (Pediatric)</t>
  </si>
  <si>
    <t>Critical Care Service (Neonatal)</t>
  </si>
  <si>
    <t>Oncology Service</t>
  </si>
  <si>
    <t>Stroke Service</t>
  </si>
  <si>
    <t>EEG Service</t>
  </si>
  <si>
    <t>Radiology Service</t>
  </si>
  <si>
    <t>Inpatient consultation service</t>
  </si>
  <si>
    <t>عدد الحالات (كبار)</t>
  </si>
  <si>
    <t>عدد الحالات (أطفال)</t>
  </si>
  <si>
    <t>Total cases</t>
  </si>
  <si>
    <t>No. of hospitals</t>
  </si>
  <si>
    <t>No. of cases (Adults)</t>
  </si>
  <si>
    <t>No. of cases (Pediatrics)</t>
  </si>
  <si>
    <t>مستشفيات جهات حكومية أخرى بالرياض</t>
  </si>
  <si>
    <t>Other Governmental Hospitals- Riyadh</t>
  </si>
  <si>
    <t>خارج المملكة العربية السعودية</t>
  </si>
  <si>
    <t>Outside KSA</t>
  </si>
  <si>
    <t>جدول 4-71</t>
  </si>
  <si>
    <t>Table 4-71</t>
  </si>
  <si>
    <t>عدد المواعيد الافتراضية المكتملة لمراكز الرعاية الصحية الأولية</t>
  </si>
  <si>
    <t>عدد المواعيد الافتراضية المكتملة للمستشفيات</t>
  </si>
  <si>
    <t>عدد الاستشارات الفورية الافتراضية عبر منصة صحتي</t>
  </si>
  <si>
    <t>Number of completed virtual appointments for PHCs</t>
  </si>
  <si>
    <t>Number of completed virtual appointments for Hospitals</t>
  </si>
  <si>
    <t>Number of virtual instant consultations via Sehaty platform</t>
  </si>
  <si>
    <t xml:space="preserve">مستشفى صحة الافتراضي </t>
  </si>
  <si>
    <t>SEHA Virtual Hospital</t>
  </si>
  <si>
    <t>جدول 4-72</t>
  </si>
  <si>
    <t>Table 4-72</t>
  </si>
  <si>
    <t>عدد الطلبة المستفيدين من الخدمة</t>
  </si>
  <si>
    <t>نوع الخدمة
Type of Service</t>
  </si>
  <si>
    <t>Enrollment Examination for the 1st Grade Primary School</t>
  </si>
  <si>
    <t>Exploratory Examination for School Students</t>
  </si>
  <si>
    <t>Contact for Followup of  Detected Cases from  Exploratory Screening Program</t>
  </si>
  <si>
    <t>Number of Beneficiaries</t>
  </si>
  <si>
    <t>فحص الالتحاق بالصف الاول ابتدائي</t>
  </si>
  <si>
    <t xml:space="preserve"> الفحص الاستكشافي لطلبة المدارس </t>
  </si>
  <si>
    <t>التواصل لمتابعة  الحالات المكتشفة في برنامج الفحص الاستكشافي</t>
  </si>
  <si>
    <t xml:space="preserve"> Al-Ahsa </t>
  </si>
  <si>
    <t>Hafr Al-Batin</t>
  </si>
  <si>
    <t>Tabok</t>
  </si>
  <si>
    <t>Northern Borders Border</t>
  </si>
  <si>
    <t xml:space="preserve">العيادات الخارجية – متوسط وقت الانتظار للموعد (بالايام) </t>
  </si>
  <si>
    <t>Outpatient - Waiting Time for an Appointment (in days)</t>
  </si>
  <si>
    <t>Waiting Time in days</t>
  </si>
  <si>
    <t>قسم الطوارئ – نسبة المرضى الذين انهيت اجراءاتهم خلال 4 ساعات</t>
  </si>
  <si>
    <t>Emergency Deparment - % of Patients Disposed in 4 Hours</t>
  </si>
  <si>
    <t>Disposed%of Patients,%</t>
  </si>
  <si>
    <t xml:space="preserve"> متوسط مدة الإقامة للمرضى داخل المستشفى (بالأيام)</t>
  </si>
  <si>
    <t>Inpatient Average Length of Stay (in days)</t>
  </si>
  <si>
    <t xml:space="preserve"> Average Length of Stay, days</t>
  </si>
  <si>
    <t>With Covid-19</t>
  </si>
  <si>
    <t>Without Covid-19</t>
  </si>
  <si>
    <t xml:space="preserve"> متوسط مدة الإقامة في العناية الحرجة (بالأيام)</t>
  </si>
  <si>
    <t>Critical Care Average Length of Stay (in days)</t>
  </si>
  <si>
    <t xml:space="preserve"> غرفة العمليات – متوسط وقت انتظار الجراحة (بالأيام)</t>
  </si>
  <si>
    <t>Operating Room - Surgical Waiting Time (in days)</t>
  </si>
  <si>
    <t>Waiting Time, Days</t>
  </si>
  <si>
    <t>معدل استخدام أجهزة الأشعة (%)</t>
  </si>
  <si>
    <t>Radiology Machines Utilization Rate (%)</t>
  </si>
  <si>
    <t>Utilization, %</t>
  </si>
  <si>
    <t xml:space="preserve"> الفترة الزمنية بين طلب وإجراء أشعة الرنين المغناطيسي والتصوير المقطعي (بالساعات)</t>
  </si>
  <si>
    <t>Order to Scan Times for MRI and CT (in hours)</t>
  </si>
  <si>
    <t>Order to Scan Times for MRI and CT</t>
  </si>
  <si>
    <t>CT</t>
  </si>
  <si>
    <t>الباب الخامس: الخدمات الصحية بموسم الحج</t>
  </si>
  <si>
    <t>Chapter V : Health Services During Hajj Season</t>
  </si>
  <si>
    <t>5-1</t>
  </si>
  <si>
    <t>الحجاج من داخل المملكة وخارجها في الأعوام العشرة الأخيرة</t>
  </si>
  <si>
    <t>Pilgrims From Inside and Outside the Kingdom in the last Ten Years</t>
  </si>
  <si>
    <t>5-2</t>
  </si>
  <si>
    <t>المرافق الصحية الدائمة والموسمية خلال موسم حج 1445هـ (2024م).</t>
  </si>
  <si>
    <t>Permanent and Seasonal Health Facilities in Hajj Season, 1445H (2024G).</t>
  </si>
  <si>
    <t>5-3</t>
  </si>
  <si>
    <t>العاملون بوزارة الصحة والمخصصون للعمل خلال موسم حج 1445هـ (2024م).</t>
  </si>
  <si>
    <t xml:space="preserve"> MoH  Manpower Devoted to Hajj season ,1445H (2024G).</t>
  </si>
  <si>
    <t>5-4</t>
  </si>
  <si>
    <t>أنشطة  مراكز المراقبة الصحية الوقائية بمنافذ الدخول خلال موسم حج 1445هـ (2024م).</t>
  </si>
  <si>
    <t>Activities of Control Health Centers at Entry Points ( Preventive Care ), 1445H (2024G).</t>
  </si>
  <si>
    <t>5-5</t>
  </si>
  <si>
    <t>زيارات الحجاج لمراكز الرعاية الصحية الأولية في الأعوام الخمسة الأخيرة</t>
  </si>
  <si>
    <t>Hajj Visits to PHCs  in the Last Five Years</t>
  </si>
  <si>
    <t>5-6</t>
  </si>
  <si>
    <t>زيارات الحجاج لأقسام الطوارئ بالمستشفيات في الأعوام الخمسة الأخيرة</t>
  </si>
  <si>
    <t>Hajj Visits to ER Hospital Departments in the Last Five Years</t>
  </si>
  <si>
    <t>5-7</t>
  </si>
  <si>
    <t>زيارات الحجاج للعيادات الخارجية بالمستشفيات في الأعوام الخمسة الأخيرة</t>
  </si>
  <si>
    <t>Hajj Visits to Hospital OPDs in the Last Five Years</t>
  </si>
  <si>
    <t>5-8</t>
  </si>
  <si>
    <t>حالات التنويم من الحجاج  بأقسام المستشفيات في الأعوام الخمسة الأخيرة</t>
  </si>
  <si>
    <t>Hajj Admissions to Hospital Departments in the Last Five Years</t>
  </si>
  <si>
    <t>5-9</t>
  </si>
  <si>
    <t>حالات الإرهاق الحراري بين الحجاج في الأعوام الخمسة الأخيرة</t>
  </si>
  <si>
    <t>Heat exhaustion Cases among Hajj in the Last Five Years</t>
  </si>
  <si>
    <t>5-10</t>
  </si>
  <si>
    <t>حالات  ضربات الحرارة بين الحجاج في الأعوام الخمسة الأخيرة</t>
  </si>
  <si>
    <t>Heat Stroke Cases among Hajj in the Last Five Years</t>
  </si>
  <si>
    <t>5-11</t>
  </si>
  <si>
    <t xml:space="preserve"> القساطر القلبية التي أجريت  للحجاج في الأعوام الخمسة الأخيرة</t>
  </si>
  <si>
    <t>Cardiac Catheter Cases among Hajj in the Last Five Years</t>
  </si>
  <si>
    <t>5-12</t>
  </si>
  <si>
    <t xml:space="preserve"> جراحات القلب المفتوح التي أجريت للحجاج في الأعوام الخمسة الأخيرة</t>
  </si>
  <si>
    <t>Open Heart Surgery among Hajj in the Last Five Years</t>
  </si>
  <si>
    <t>5-13</t>
  </si>
  <si>
    <t>جلسات غسيل الكلى للحجاج في الأعوام الخمسة الأخيرة</t>
  </si>
  <si>
    <t>Renal Dialysis Sessions among Hajj in the Last Five Years</t>
  </si>
  <si>
    <t>5-14</t>
  </si>
  <si>
    <t xml:space="preserve"> المناظير  التي أجريت للحجاج في الأعوام الخمسة الأخيرة</t>
  </si>
  <si>
    <t>Endoscopy Cases among Hajj in the Last Five Years</t>
  </si>
  <si>
    <t>5-15</t>
  </si>
  <si>
    <t>الولادات بين الحاجات في الأعوام الخمسة الأخيرة</t>
  </si>
  <si>
    <t>Deliveries among Hajj in the Last Five Years</t>
  </si>
  <si>
    <t>5-16</t>
  </si>
  <si>
    <t>الوفيات بين الحجاج في الأعوام الخمسة الأخيرة</t>
  </si>
  <si>
    <t>Deaths among Hajj in the Last Five Years</t>
  </si>
  <si>
    <t>جدول 5-1</t>
  </si>
  <si>
    <t>Table 5-1</t>
  </si>
  <si>
    <t>العام الهجري</t>
  </si>
  <si>
    <t>جملة الحجاج</t>
  </si>
  <si>
    <t>حجاج الداخل</t>
  </si>
  <si>
    <t>حجاج الخارج</t>
  </si>
  <si>
    <t>العام الميلادي</t>
  </si>
  <si>
    <t>H. Year</t>
  </si>
  <si>
    <t>Total No. of Plgrims</t>
  </si>
  <si>
    <t xml:space="preserve"> Inside Pilgrims</t>
  </si>
  <si>
    <t xml:space="preserve"> Outside Pilgrims</t>
  </si>
  <si>
    <t>1441*</t>
  </si>
  <si>
    <t>2020*</t>
  </si>
  <si>
    <t>Source: General Authority for Statistics</t>
  </si>
  <si>
    <t>* لم يتم الإعلان عن عدد الحجاج</t>
  </si>
  <si>
    <t>* The number of pilgrims has not been announced</t>
  </si>
  <si>
    <t>جدول 5-2</t>
  </si>
  <si>
    <t>Table 5-2</t>
  </si>
  <si>
    <t>نوع المرفق</t>
  </si>
  <si>
    <t>المشاعر المقدسة</t>
  </si>
  <si>
    <t>Facility Type</t>
  </si>
  <si>
    <t>Sacred places</t>
  </si>
  <si>
    <t xml:space="preserve">مستشفيات دائمة </t>
  </si>
  <si>
    <t>Permanent hospitals</t>
  </si>
  <si>
    <t>مستشفيات موسمية</t>
  </si>
  <si>
    <t>Seasonal hospitals</t>
  </si>
  <si>
    <t>مستشفيات ميدانية</t>
  </si>
  <si>
    <t>Field Hospitals</t>
  </si>
  <si>
    <t>عدد أسرة التنويم</t>
  </si>
  <si>
    <t>Inpatient Beds</t>
  </si>
  <si>
    <t>عدد أسرة العناية المركزة</t>
  </si>
  <si>
    <t>ICU Beds</t>
  </si>
  <si>
    <t xml:space="preserve">مراكز صحية دائمة </t>
  </si>
  <si>
    <t>Permanent HCs</t>
  </si>
  <si>
    <t>مراكز صحية موسمية</t>
  </si>
  <si>
    <t>Seasonal HCs</t>
  </si>
  <si>
    <t xml:space="preserve"> MoH Manpower Devoted to Hajj season ,1445H (2024G).</t>
  </si>
  <si>
    <t>جدول 5-3</t>
  </si>
  <si>
    <t>Table 5-3</t>
  </si>
  <si>
    <t>تصنيف الوظيفة</t>
  </si>
  <si>
    <t>سعودي
 Saudi</t>
  </si>
  <si>
    <t>Job Category</t>
  </si>
  <si>
    <t>طبيب استشاري</t>
  </si>
  <si>
    <t>Consultant Physician</t>
  </si>
  <si>
    <t>طبيب نائب</t>
  </si>
  <si>
    <t>Registrar Physician</t>
  </si>
  <si>
    <t>طبيب عام</t>
  </si>
  <si>
    <t>صيدلي</t>
  </si>
  <si>
    <t>Pharmacist</t>
  </si>
  <si>
    <t>ممرض</t>
  </si>
  <si>
    <t>Nurse</t>
  </si>
  <si>
    <t>إداري</t>
  </si>
  <si>
    <t>مهندس</t>
  </si>
  <si>
    <t>Engineer</t>
  </si>
  <si>
    <t>عامل / سائق</t>
  </si>
  <si>
    <t>Worker / Driver</t>
  </si>
  <si>
    <t>جدول 5-4</t>
  </si>
  <si>
    <t>Table 5-4</t>
  </si>
  <si>
    <t>مراكز المراقبة الصحية</t>
  </si>
  <si>
    <t>عدد الحجاج الذين تم تقديم الخدمات الوقائية لهم</t>
  </si>
  <si>
    <t xml:space="preserve">نسبة الحجاج الملتزمين باشتراط التطعيم بالحمى المخية الشوكية </t>
  </si>
  <si>
    <t>نسبة الحجاج الملتزمين باشتراط التطعيم بالحمى الصفراء من الدول المستهدفة</t>
  </si>
  <si>
    <t>نسبة الحجاج الملتزمين باشتراط التطعيم بلقاح شلل الأطفال من الدول المستهدفة</t>
  </si>
  <si>
    <t>عدد الحجاج من الدول المستهدفةالذين تم إعطاءهم العلاج الوقائي</t>
  </si>
  <si>
    <t>عدد الحجاج الذين  تم اعطاءهم لقاح شلل الأطفال بالمنفذ</t>
  </si>
  <si>
    <t xml:space="preserve">Control Health Centers at Entry Points </t>
  </si>
  <si>
    <t>Number of  Pilgrims who received preventive services</t>
  </si>
  <si>
    <t>Percentage of pilgrims complying  with Meningitis  vaccination Requirements</t>
  </si>
  <si>
    <t>Percentage of pilgrims complying  with Yellow Fever vaccination Requirements</t>
  </si>
  <si>
    <t>Percentage of pilgrims complying  with Polio vaccination Requirements</t>
  </si>
  <si>
    <t>Prophylactic Therapy</t>
  </si>
  <si>
    <t>Poliomyelitis vaccine upon arrival*</t>
  </si>
  <si>
    <t>المطارات</t>
  </si>
  <si>
    <t>Airports</t>
  </si>
  <si>
    <t>الموانئ البحرية</t>
  </si>
  <si>
    <t>Ports</t>
  </si>
  <si>
    <t>المنافذ البرية</t>
  </si>
  <si>
    <t>Ground crossings</t>
  </si>
  <si>
    <t>*يعطى لجميع االقادمين من الدول المستهدفة وفق الاشتراطات الصحية</t>
  </si>
  <si>
    <t>*Given to all arrivalls coming from targeted Countries in Health Requirements and Recommendations</t>
  </si>
  <si>
    <t>Pilgrims' Visits to PHCs  in the Last Five Years</t>
  </si>
  <si>
    <t>جدول 5-5</t>
  </si>
  <si>
    <t>Table 5-5</t>
  </si>
  <si>
    <t>المنطقة</t>
  </si>
  <si>
    <t>1441H
(2020G)</t>
  </si>
  <si>
    <t>1442H
(2021G)</t>
  </si>
  <si>
    <t>1443H
(2022G)</t>
  </si>
  <si>
    <t>1444H
(2023G)</t>
  </si>
  <si>
    <t>1445H
(2024G)</t>
  </si>
  <si>
    <t>Region</t>
  </si>
  <si>
    <t>منى</t>
  </si>
  <si>
    <t>Mena</t>
  </si>
  <si>
    <t xml:space="preserve">عرفات ومزدلفة </t>
  </si>
  <si>
    <t>Arafat and Mozdalifah</t>
  </si>
  <si>
    <t>من بداية شهر ذي القعدة حتى نهاية شهر ذي الحجة</t>
  </si>
  <si>
    <t>From 1st Dhu Al-Qadah to the end of Dhu Al-Hijjah</t>
  </si>
  <si>
    <t>Pilgrims' Visits to ER Hospital Departments in the Last Five Years</t>
  </si>
  <si>
    <t>جدول 5-6</t>
  </si>
  <si>
    <t>Table 5-6</t>
  </si>
  <si>
    <t>Pilgrims' Visits to Hospital OPDs in the Last Five Years</t>
  </si>
  <si>
    <t>جدول 5-7</t>
  </si>
  <si>
    <t>Table 5-7</t>
  </si>
  <si>
    <t>Pilgrims' Admissions to Hospital Departments in the Last Five Years</t>
  </si>
  <si>
    <t>جدول 5-8</t>
  </si>
  <si>
    <t>Table 5-8</t>
  </si>
  <si>
    <t>Heat exhaustion Cases among Pilgrims in the Last Five Years</t>
  </si>
  <si>
    <t>جدول 5-9</t>
  </si>
  <si>
    <t>Table 5-9</t>
  </si>
  <si>
    <t>Heat Stroke Cases among Pilgrims in the Last Five Years</t>
  </si>
  <si>
    <t>جدول 5-10</t>
  </si>
  <si>
    <t>Table 5-10</t>
  </si>
  <si>
    <t>Cardiac Catheters Performed for Pilgrims in the Last Five Years</t>
  </si>
  <si>
    <t>جدول 5-11</t>
  </si>
  <si>
    <t>Table 5-11</t>
  </si>
  <si>
    <t>Open Heart Surgery Performed for Pilgrims in the Last Five Years</t>
  </si>
  <si>
    <t>جدول 5-12</t>
  </si>
  <si>
    <t>Table 5-12</t>
  </si>
  <si>
    <t>Renal Dialysis Sessions Performed for Pilgrims in the Last Five Years</t>
  </si>
  <si>
    <t>جدول 5-13</t>
  </si>
  <si>
    <t>Table 5-13</t>
  </si>
  <si>
    <t>Endoscopy Performed for Pilgrims in the Last Five Years</t>
  </si>
  <si>
    <t>جدول 5-14</t>
  </si>
  <si>
    <t>Table 5-14</t>
  </si>
  <si>
    <t>Deliveries among Pilgrims in the Last Five Years</t>
  </si>
  <si>
    <t>جدول 5-15</t>
  </si>
  <si>
    <t>Table 5-15</t>
  </si>
  <si>
    <t>Deaths among Pilgrims in the Last Five Years</t>
  </si>
  <si>
    <t>جدول 5-16</t>
  </si>
  <si>
    <t>Table 5-16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</si>
</sst>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0.0"/>
    <numFmt numFmtId="165" formatCode="_-&quot;ر.س.‏&quot;\ * #,##0.00_-;_-&quot;ر.س.‏&quot;\ * #,##0.00\-;_-&quot;ر.س.‏&quot;\ * &quot;-&quot;??_-;_-@_-"/>
    <numFmt numFmtId="166" formatCode="#,##0.000"/>
    <numFmt numFmtId="167" formatCode="#,##0.0"/>
    <numFmt numFmtId="168" formatCode="0.000"/>
    <numFmt numFmtId="169" formatCode="_-* #,##0.00_-;_-* #,##0.00\-;_-* &quot;-&quot;??_-;_-@_-"/>
    <numFmt numFmtId="170" formatCode="_-* #,##0.00\ _ر_._س_._‏_-;\-* #,##0.00\ _ر_._س_._‏_-;_-* &quot;-&quot;??\ _ر_._س_._‏_-;_-@_-"/>
    <numFmt numFmtId="171" formatCode="#,##0.000_);[Red]\(#,##0.000\)"/>
    <numFmt numFmtId="172" formatCode="0.0%"/>
    <numFmt numFmtId="173" formatCode="0;0;\-"/>
    <numFmt numFmtId="174" formatCode="0.000%"/>
    <numFmt numFmtId="175" formatCode="#,##0.0;[Red]#,##0.0"/>
  </numFmts>
  <fonts count="161">
    <font>
      <sz val="11"/>
      <color theme="1"/>
      <name val="Calibri"/>
      <family val="2"/>
      <charset val="178"/>
      <scheme val="minor"/>
    </font>
    <font>
      <sz val="11"/>
      <color theme="1"/>
      <name val="Calibri"/>
      <family val="2"/>
      <scheme val="minor"/>
    </font>
    <font>
      <sz val="10"/>
      <name val="Arial"/>
      <family val="2"/>
    </font>
    <font>
      <sz val="11"/>
      <color theme="1"/>
      <name val="Calibri"/>
      <family val="2"/>
      <scheme val="minor"/>
    </font>
    <font>
      <sz val="10"/>
      <name val="MS Sans Serif"/>
      <family val="2"/>
      <charset val="178"/>
    </font>
    <font>
      <b/>
      <sz val="12"/>
      <name val="Calibri"/>
      <family val="2"/>
      <scheme val="minor"/>
    </font>
    <font>
      <u/>
      <sz val="11"/>
      <color theme="10"/>
      <name val="Calibri"/>
      <family val="2"/>
      <scheme val="minor"/>
    </font>
    <font>
      <sz val="10"/>
      <name val="MS Sans Serif"/>
      <charset val="178"/>
    </font>
    <font>
      <b/>
      <sz val="10"/>
      <name val="Arial"/>
      <family val="2"/>
      <charset val="178"/>
    </font>
    <font>
      <b/>
      <sz val="12"/>
      <color theme="1"/>
      <name val="Calibri"/>
      <family val="2"/>
      <scheme val="minor"/>
    </font>
    <font>
      <sz val="12"/>
      <color theme="1"/>
      <name val="Calibri"/>
      <family val="2"/>
      <scheme val="minor"/>
    </font>
    <font>
      <b/>
      <sz val="12"/>
      <color theme="1"/>
      <name val="Arial"/>
      <family val="2"/>
    </font>
    <font>
      <sz val="10"/>
      <name val="Arial"/>
      <family val="2"/>
    </font>
    <font>
      <sz val="9"/>
      <color indexed="81"/>
      <name val="Tahoma"/>
      <family val="2"/>
    </font>
    <font>
      <b/>
      <sz val="9"/>
      <color indexed="81"/>
      <name val="Tahoma"/>
      <family val="2"/>
    </font>
    <font>
      <sz val="11"/>
      <color theme="1"/>
      <name val="Calibri"/>
      <family val="2"/>
      <charset val="178"/>
      <scheme val="minor"/>
    </font>
    <font>
      <u/>
      <sz val="11"/>
      <color theme="10"/>
      <name val="Calibri"/>
      <family val="2"/>
      <charset val="178"/>
      <scheme val="minor"/>
    </font>
    <font>
      <sz val="11"/>
      <color indexed="8"/>
      <name val="Calibri"/>
      <family val="2"/>
      <charset val="178"/>
    </font>
    <font>
      <sz val="12"/>
      <name val="Calibri"/>
      <family val="2"/>
      <scheme val="minor"/>
    </font>
    <font>
      <sz val="12"/>
      <color rgb="FF000000"/>
      <name val="Calibri"/>
      <family val="2"/>
      <scheme val="minor"/>
    </font>
    <font>
      <b/>
      <sz val="14"/>
      <color theme="0"/>
      <name val="Calibri"/>
      <family val="2"/>
      <scheme val="minor"/>
    </font>
    <font>
      <b/>
      <sz val="14"/>
      <name val="Calibri"/>
      <family val="2"/>
      <scheme val="minor"/>
    </font>
    <font>
      <b/>
      <sz val="12"/>
      <color theme="0"/>
      <name val="Calibri"/>
      <family val="2"/>
      <scheme val="minor"/>
    </font>
    <font>
      <sz val="12"/>
      <color rgb="FFFF0000"/>
      <name val="Calibri"/>
      <family val="2"/>
      <scheme val="minor"/>
    </font>
    <font>
      <sz val="12"/>
      <name val="Times New Roman"/>
      <family val="1"/>
    </font>
    <font>
      <sz val="12"/>
      <color theme="1"/>
      <name val="Arial"/>
      <family val="2"/>
    </font>
    <font>
      <b/>
      <sz val="16"/>
      <color theme="0"/>
      <name val="Calibri"/>
      <family val="2"/>
      <scheme val="minor"/>
    </font>
    <font>
      <b/>
      <sz val="16"/>
      <name val="Calibri"/>
      <family val="2"/>
      <scheme val="minor"/>
    </font>
    <font>
      <b/>
      <sz val="18"/>
      <color theme="0"/>
      <name val="Calibri"/>
      <family val="2"/>
      <scheme val="minor"/>
    </font>
    <font>
      <b/>
      <sz val="24"/>
      <name val="Calibri"/>
      <family val="2"/>
      <scheme val="minor"/>
    </font>
    <font>
      <b/>
      <sz val="18"/>
      <color indexed="16"/>
      <name val="Calibri"/>
      <family val="2"/>
      <scheme val="minor"/>
    </font>
    <font>
      <b/>
      <sz val="20"/>
      <color theme="0"/>
      <name val="Calibri"/>
      <family val="2"/>
      <scheme val="minor"/>
    </font>
    <font>
      <b/>
      <sz val="18"/>
      <name val="Calibri"/>
      <family val="2"/>
      <scheme val="minor"/>
    </font>
    <font>
      <b/>
      <sz val="18"/>
      <color theme="1"/>
      <name val="Calibri"/>
      <family val="2"/>
      <scheme val="minor"/>
    </font>
    <font>
      <b/>
      <sz val="18"/>
      <color indexed="60"/>
      <name val="Calibri"/>
      <family val="2"/>
      <scheme val="minor"/>
    </font>
    <font>
      <sz val="10"/>
      <name val="Calibri"/>
      <family val="2"/>
      <scheme val="minor"/>
    </font>
    <font>
      <u/>
      <sz val="10"/>
      <color theme="10"/>
      <name val="Calibri"/>
      <family val="2"/>
      <scheme val="minor"/>
    </font>
    <font>
      <sz val="9"/>
      <name val="Calibri"/>
      <family val="2"/>
      <scheme val="minor"/>
    </font>
    <font>
      <b/>
      <sz val="14"/>
      <color theme="1"/>
      <name val="Calibri"/>
      <family val="2"/>
      <scheme val="minor"/>
    </font>
    <font>
      <b/>
      <sz val="13"/>
      <color rgb="FFFF0000"/>
      <name val="Calibri"/>
      <family val="2"/>
      <scheme val="minor"/>
    </font>
    <font>
      <b/>
      <sz val="13"/>
      <color theme="1"/>
      <name val="Calibri"/>
      <family val="2"/>
      <scheme val="minor"/>
    </font>
    <font>
      <b/>
      <sz val="13"/>
      <name val="Calibri"/>
      <family val="2"/>
      <scheme val="minor"/>
    </font>
    <font>
      <u/>
      <sz val="13"/>
      <color theme="10"/>
      <name val="Calibri"/>
      <family val="2"/>
      <scheme val="minor"/>
    </font>
    <font>
      <sz val="14"/>
      <color rgb="FF000000"/>
      <name val="Calibri"/>
      <family val="2"/>
      <scheme val="minor"/>
    </font>
    <font>
      <sz val="14"/>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16"/>
      <color theme="0"/>
      <name val="Times New Roman"/>
      <family val="1"/>
    </font>
    <font>
      <b/>
      <sz val="18"/>
      <color theme="0"/>
      <name val="Times New Roman"/>
      <family val="1"/>
    </font>
    <font>
      <b/>
      <sz val="14"/>
      <name val="Calibri Light"/>
      <family val="1"/>
      <scheme val="major"/>
    </font>
    <font>
      <b/>
      <sz val="14"/>
      <name val="Simplified Arabic"/>
      <family val="1"/>
    </font>
    <font>
      <b/>
      <sz val="16"/>
      <color theme="1"/>
      <name val="Times New Roman"/>
      <family val="1"/>
    </font>
    <font>
      <b/>
      <sz val="18"/>
      <color theme="1"/>
      <name val="Times New Roman"/>
      <family val="1"/>
    </font>
    <font>
      <b/>
      <sz val="12"/>
      <name val="Tahoma (Arabic)"/>
      <charset val="178"/>
    </font>
    <font>
      <b/>
      <sz val="12"/>
      <name val="Times New Roman"/>
      <family val="1"/>
    </font>
    <font>
      <b/>
      <sz val="14"/>
      <name val="Times New Roman"/>
      <family val="1"/>
    </font>
    <font>
      <b/>
      <sz val="14"/>
      <name val="Tahoma (Arabic)"/>
      <family val="2"/>
      <charset val="178"/>
    </font>
    <font>
      <b/>
      <sz val="12"/>
      <name val="Tahoma (Arabic)"/>
      <family val="2"/>
      <charset val="178"/>
    </font>
    <font>
      <b/>
      <sz val="14"/>
      <color rgb="FFFF0000"/>
      <name val="Tahoma (Arabic)"/>
      <charset val="178"/>
    </font>
    <font>
      <b/>
      <sz val="10"/>
      <color rgb="FFFF0000"/>
      <name val="Arial"/>
      <family val="2"/>
    </font>
    <font>
      <b/>
      <sz val="13"/>
      <color rgb="FFFF0000"/>
      <name val="Tahoma (Arabic)"/>
      <charset val="178"/>
    </font>
    <font>
      <b/>
      <sz val="14"/>
      <name val="Tahoma (Arabic)"/>
      <charset val="178"/>
    </font>
    <font>
      <b/>
      <sz val="18"/>
      <color rgb="FFFF0000"/>
      <name val="Tahoma (Arabic)"/>
      <charset val="178"/>
    </font>
    <font>
      <b/>
      <sz val="14"/>
      <color rgb="FFFF0000"/>
      <name val="Arial (Arabic)"/>
      <charset val="178"/>
    </font>
    <font>
      <b/>
      <sz val="12"/>
      <color rgb="FFFF0000"/>
      <name val="Arial (Arabic)"/>
      <charset val="178"/>
    </font>
    <font>
      <b/>
      <sz val="14"/>
      <color rgb="FFFF0000"/>
      <name val="Times New Roman"/>
      <family val="1"/>
      <charset val="178"/>
    </font>
    <font>
      <b/>
      <sz val="12"/>
      <color rgb="FFFF0000"/>
      <name val="Times New Roman"/>
      <family val="1"/>
      <charset val="178"/>
    </font>
    <font>
      <b/>
      <sz val="11"/>
      <color rgb="FFFF0000"/>
      <name val="Arial (Arabic)"/>
      <charset val="178"/>
    </font>
    <font>
      <b/>
      <sz val="11"/>
      <color rgb="FFFF0000"/>
      <name val="Tahoma (Arabic)"/>
      <family val="2"/>
      <charset val="178"/>
    </font>
    <font>
      <b/>
      <sz val="11"/>
      <name val="Times New Roman"/>
      <family val="1"/>
      <charset val="178"/>
    </font>
    <font>
      <b/>
      <sz val="18"/>
      <color rgb="FFFF0000"/>
      <name val="Times New Roman"/>
      <family val="1"/>
    </font>
    <font>
      <b/>
      <sz val="14"/>
      <color rgb="FFFF0000"/>
      <name val="Tahoma (Arabic)"/>
      <family val="2"/>
      <charset val="178"/>
    </font>
    <font>
      <b/>
      <sz val="16"/>
      <color rgb="FFFF0000"/>
      <name val="Times New Roman"/>
      <family val="1"/>
    </font>
    <font>
      <b/>
      <sz val="12"/>
      <color rgb="FFFF0000"/>
      <name val="Tahoma (Arabic)"/>
      <family val="2"/>
      <charset val="178"/>
    </font>
    <font>
      <b/>
      <sz val="13"/>
      <name val="Tahoma (Arabic)"/>
      <charset val="178"/>
    </font>
    <font>
      <b/>
      <sz val="14"/>
      <name val="Times New Roman"/>
      <family val="1"/>
      <charset val="178"/>
    </font>
    <font>
      <b/>
      <sz val="16"/>
      <name val="Simplified Arabic"/>
      <family val="1"/>
    </font>
    <font>
      <b/>
      <sz val="12"/>
      <color rgb="FFFF0000"/>
      <name val="Times New Roman"/>
      <family val="1"/>
    </font>
    <font>
      <b/>
      <sz val="14"/>
      <color rgb="FFFF0000"/>
      <name val="Times New Roman"/>
      <family val="1"/>
    </font>
    <font>
      <b/>
      <sz val="10"/>
      <color rgb="FFFF0000"/>
      <name val="Tahoma (Arabic)"/>
      <family val="2"/>
      <charset val="178"/>
    </font>
    <font>
      <b/>
      <sz val="16"/>
      <name val="Times New Roman"/>
      <family val="1"/>
    </font>
    <font>
      <b/>
      <sz val="16"/>
      <color theme="1"/>
      <name val="Calibri"/>
      <family val="2"/>
      <scheme val="minor"/>
    </font>
    <font>
      <sz val="10"/>
      <name val="Arabic Transparent"/>
      <charset val="178"/>
    </font>
    <font>
      <b/>
      <sz val="12"/>
      <color rgb="FFFF0000"/>
      <name val="Calibri"/>
      <family val="2"/>
      <scheme val="minor"/>
    </font>
    <font>
      <sz val="16"/>
      <name val="Calibri"/>
      <family val="2"/>
      <scheme val="minor"/>
    </font>
    <font>
      <sz val="16"/>
      <color theme="1"/>
      <name val="Calibri"/>
      <family val="2"/>
      <scheme val="minor"/>
    </font>
    <font>
      <sz val="16"/>
      <color rgb="FFFF0000"/>
      <name val="Calibri"/>
      <family val="2"/>
      <scheme val="minor"/>
    </font>
    <font>
      <sz val="14"/>
      <name val="Calibri"/>
      <family val="2"/>
      <scheme val="minor"/>
    </font>
    <font>
      <sz val="12"/>
      <color theme="0"/>
      <name val="Calibri"/>
      <family val="2"/>
      <scheme val="minor"/>
    </font>
    <font>
      <sz val="16"/>
      <color theme="0"/>
      <name val="Calibri"/>
      <family val="2"/>
      <scheme val="minor"/>
    </font>
    <font>
      <sz val="14"/>
      <color rgb="FFFF0000"/>
      <name val="Calibri"/>
      <family val="2"/>
      <scheme val="minor"/>
    </font>
    <font>
      <sz val="11"/>
      <name val="Calibri"/>
      <family val="2"/>
      <scheme val="minor"/>
    </font>
    <font>
      <sz val="14"/>
      <color theme="0"/>
      <name val="Calibri"/>
      <family val="2"/>
      <scheme val="minor"/>
    </font>
    <font>
      <b/>
      <sz val="22"/>
      <color theme="0"/>
      <name val="Calibri"/>
      <family val="2"/>
      <scheme val="minor"/>
    </font>
    <font>
      <b/>
      <sz val="20"/>
      <name val="Calibri"/>
      <family val="2"/>
      <scheme val="minor"/>
    </font>
    <font>
      <sz val="18"/>
      <name val="Calibri"/>
      <family val="2"/>
      <scheme val="minor"/>
    </font>
    <font>
      <b/>
      <sz val="10"/>
      <name val="Calibri"/>
      <family val="2"/>
      <scheme val="minor"/>
    </font>
    <font>
      <sz val="18"/>
      <color theme="0"/>
      <name val="Calibri"/>
      <family val="2"/>
      <scheme val="minor"/>
    </font>
    <font>
      <sz val="12"/>
      <color rgb="FF1F497D"/>
      <name val="Calibri"/>
      <family val="2"/>
      <scheme val="minor"/>
    </font>
    <font>
      <sz val="12"/>
      <color rgb="FF000000"/>
      <name val="Times New Roman"/>
      <family val="1"/>
    </font>
    <font>
      <b/>
      <sz val="14"/>
      <color theme="1"/>
      <name val="Times New Roman"/>
      <family val="1"/>
    </font>
    <font>
      <b/>
      <sz val="14"/>
      <color rgb="FFFF0000"/>
      <name val="Calibri"/>
      <family val="2"/>
      <scheme val="minor"/>
    </font>
    <font>
      <b/>
      <sz val="16"/>
      <color rgb="FFFF0000"/>
      <name val="Calibri"/>
      <family val="2"/>
      <scheme val="minor"/>
    </font>
    <font>
      <b/>
      <sz val="22"/>
      <name val="Calibri"/>
      <family val="2"/>
      <scheme val="minor"/>
    </font>
    <font>
      <b/>
      <sz val="20"/>
      <color rgb="FFFF0000"/>
      <name val="Calibri"/>
      <family val="2"/>
      <scheme val="minor"/>
    </font>
    <font>
      <b/>
      <sz val="20"/>
      <color theme="1"/>
      <name val="Calibri"/>
      <family val="2"/>
      <scheme val="minor"/>
    </font>
    <font>
      <sz val="10"/>
      <name val="Geneva"/>
      <family val="2"/>
    </font>
    <font>
      <b/>
      <sz val="18"/>
      <color rgb="FFFF0000"/>
      <name val="Calibri"/>
      <family val="2"/>
      <scheme val="minor"/>
    </font>
    <font>
      <b/>
      <sz val="18"/>
      <color theme="0"/>
      <name val="Calibri"/>
      <family val="2"/>
    </font>
    <font>
      <sz val="12"/>
      <name val="جêزة"/>
      <charset val="178"/>
    </font>
    <font>
      <b/>
      <sz val="24"/>
      <color theme="0"/>
      <name val="Calibri"/>
      <family val="2"/>
      <scheme val="minor"/>
    </font>
    <font>
      <b/>
      <sz val="22"/>
      <color theme="1"/>
      <name val="Calibri"/>
      <family val="2"/>
      <scheme val="minor"/>
    </font>
    <font>
      <sz val="11"/>
      <color theme="1"/>
      <name val="Arial"/>
      <family val="2"/>
    </font>
    <font>
      <b/>
      <sz val="12"/>
      <color rgb="FFFFFFFF"/>
      <name val="Calibri"/>
      <family val="2"/>
      <scheme val="minor"/>
    </font>
    <font>
      <b/>
      <sz val="18"/>
      <color rgb="FFE3EFDA"/>
      <name val="Calibri"/>
      <family val="2"/>
      <scheme val="minor"/>
    </font>
    <font>
      <b/>
      <sz val="26"/>
      <color theme="0"/>
      <name val="Calibri"/>
      <family val="2"/>
      <scheme val="minor"/>
    </font>
    <font>
      <b/>
      <sz val="26"/>
      <name val="Calibri"/>
      <family val="2"/>
      <scheme val="minor"/>
    </font>
    <font>
      <b/>
      <sz val="24"/>
      <color theme="1"/>
      <name val="Calibri"/>
      <family val="2"/>
      <scheme val="minor"/>
    </font>
    <font>
      <b/>
      <sz val="18"/>
      <color theme="0" tint="-4.9989318521683403E-2"/>
      <name val="Calibri"/>
      <family val="2"/>
      <scheme val="minor"/>
    </font>
    <font>
      <sz val="18"/>
      <color rgb="FFFF0000"/>
      <name val="Calibri"/>
      <family val="2"/>
      <scheme val="minor"/>
    </font>
    <font>
      <sz val="18"/>
      <color theme="0"/>
      <name val="Times New Roman"/>
      <family val="1"/>
    </font>
    <font>
      <sz val="14"/>
      <name val="Simplified Arabic"/>
      <family val="1"/>
    </font>
    <font>
      <sz val="18"/>
      <color theme="1"/>
      <name val="Times New Roman"/>
      <family val="1"/>
    </font>
    <font>
      <sz val="12"/>
      <name val="Tahoma (Arabic)"/>
      <charset val="178"/>
    </font>
    <font>
      <sz val="14"/>
      <color theme="1"/>
      <name val="Times New Roman"/>
      <family val="1"/>
    </font>
    <font>
      <sz val="10"/>
      <color rgb="FFFF0000"/>
      <name val="Arial"/>
      <family val="2"/>
    </font>
    <font>
      <sz val="18"/>
      <color rgb="FFFF0000"/>
      <name val="Tahoma (Arabic)"/>
      <charset val="178"/>
    </font>
    <font>
      <sz val="14"/>
      <color rgb="FFFF0000"/>
      <name val="Arial (Arabic)"/>
      <charset val="178"/>
    </font>
    <font>
      <sz val="12"/>
      <color rgb="FFFF0000"/>
      <name val="Arial (Arabic)"/>
      <charset val="178"/>
    </font>
    <font>
      <sz val="14"/>
      <color rgb="FFFF0000"/>
      <name val="Times New Roman"/>
      <family val="1"/>
      <charset val="178"/>
    </font>
    <font>
      <sz val="12"/>
      <color rgb="FFFF0000"/>
      <name val="Times New Roman"/>
      <family val="1"/>
      <charset val="178"/>
    </font>
    <font>
      <sz val="11"/>
      <color rgb="FFFF0000"/>
      <name val="Arial (Arabic)"/>
      <charset val="178"/>
    </font>
    <font>
      <sz val="11"/>
      <color rgb="FFFF0000"/>
      <name val="Tahoma (Arabic)"/>
      <family val="2"/>
      <charset val="178"/>
    </font>
    <font>
      <sz val="11"/>
      <name val="Times New Roman"/>
      <family val="1"/>
      <charset val="178"/>
    </font>
    <font>
      <sz val="18"/>
      <color rgb="FFFF0000"/>
      <name val="Times New Roman"/>
      <family val="1"/>
    </font>
    <font>
      <sz val="14"/>
      <color rgb="FFFF0000"/>
      <name val="Tahoma (Arabic)"/>
      <family val="2"/>
      <charset val="178"/>
    </font>
    <font>
      <sz val="16"/>
      <color rgb="FFFF0000"/>
      <name val="Times New Roman"/>
      <family val="1"/>
    </font>
    <font>
      <sz val="12"/>
      <color rgb="FFFF0000"/>
      <name val="Tahoma (Arabic)"/>
      <family val="2"/>
      <charset val="178"/>
    </font>
    <font>
      <sz val="14"/>
      <name val="Times New Roman"/>
      <family val="1"/>
      <charset val="178"/>
    </font>
    <font>
      <sz val="14"/>
      <color rgb="FFFF0000"/>
      <name val="Tahoma (Arabic)"/>
      <charset val="178"/>
    </font>
    <font>
      <sz val="11"/>
      <name val="Calibri"/>
      <family val="2"/>
      <charset val="178"/>
      <scheme val="minor"/>
    </font>
    <font>
      <sz val="12"/>
      <color rgb="FFFF0000"/>
      <name val="Times New Roman"/>
      <family val="1"/>
    </font>
    <font>
      <sz val="14"/>
      <color rgb="FFFF0000"/>
      <name val="Times New Roman"/>
      <family val="1"/>
    </font>
    <font>
      <sz val="10"/>
      <color rgb="FFFF0000"/>
      <name val="Tahoma (Arabic)"/>
      <family val="2"/>
      <charset val="178"/>
    </font>
    <font>
      <sz val="16"/>
      <name val="Simplified Arabic"/>
      <family val="1"/>
    </font>
    <font>
      <sz val="16"/>
      <name val="Times New Roman"/>
      <family val="1"/>
    </font>
    <font>
      <b/>
      <sz val="10"/>
      <color theme="0"/>
      <name val="Calibri"/>
      <family val="2"/>
      <scheme val="minor"/>
    </font>
    <font>
      <sz val="10"/>
      <color theme="0"/>
      <name val="Calibri"/>
      <family val="2"/>
      <scheme val="minor"/>
    </font>
    <font>
      <b/>
      <sz val="11"/>
      <name val="Calibri"/>
      <family val="2"/>
      <scheme val="minor"/>
    </font>
    <font>
      <b/>
      <sz val="9"/>
      <color theme="0"/>
      <name val="Calibri"/>
      <family val="2"/>
      <scheme val="minor"/>
    </font>
    <font>
      <sz val="10"/>
      <color rgb="FFFF0000"/>
      <name val="Calibri"/>
      <family val="2"/>
      <scheme val="minor"/>
    </font>
    <font>
      <sz val="10"/>
      <name val="Geneva"/>
      <charset val="178"/>
    </font>
    <font>
      <sz val="10"/>
      <color theme="1"/>
      <name val="Calibri"/>
      <family val="2"/>
      <scheme val="minor"/>
    </font>
    <font>
      <b/>
      <sz val="18"/>
      <color rgb="FFFFFFFF"/>
      <name val="Arial"/>
      <family val="2"/>
    </font>
    <font>
      <sz val="18"/>
      <color rgb="FF000000"/>
      <name val="Arial"/>
      <family val="2"/>
    </font>
    <font>
      <b/>
      <sz val="18"/>
      <color rgb="FF000000"/>
      <name val="Arial"/>
      <family val="2"/>
    </font>
    <font>
      <sz val="18"/>
      <color rgb="FFFFFFFF"/>
      <name val="Arial"/>
      <family val="2"/>
    </font>
    <font>
      <sz val="14"/>
      <name val="Tahoma (Arabic)"/>
      <family val="2"/>
      <charset val="178"/>
    </font>
    <font>
      <sz val="12"/>
      <name val="Tahoma (Arabic)"/>
      <family val="2"/>
      <charset val="178"/>
    </font>
    <font>
      <sz val="12"/>
      <name val="Arial (Arabic)"/>
      <family val="2"/>
      <charset val="178"/>
    </font>
  </fonts>
  <fills count="37">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rgb="FF008657"/>
        <bgColor indexed="64"/>
      </patternFill>
    </fill>
    <fill>
      <patternFill patternType="solid">
        <fgColor rgb="FFD5D2B9"/>
        <bgColor indexed="64"/>
      </patternFill>
    </fill>
    <fill>
      <patternFill patternType="solid">
        <fgColor rgb="FF068756"/>
        <bgColor indexed="64"/>
      </patternFill>
    </fill>
    <fill>
      <patternFill patternType="solid">
        <fgColor rgb="FFD6D3BA"/>
        <bgColor indexed="64"/>
      </patternFill>
    </fill>
    <fill>
      <patternFill patternType="solid">
        <fgColor rgb="FFE2F0DB"/>
        <bgColor indexed="64"/>
      </patternFill>
    </fill>
    <fill>
      <patternFill patternType="solid">
        <fgColor theme="0"/>
        <bgColor indexed="64"/>
      </patternFill>
    </fill>
    <fill>
      <patternFill patternType="solid">
        <fgColor rgb="FFDAEEF3"/>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indexed="9"/>
        <bgColor indexed="64"/>
      </patternFill>
    </fill>
    <fill>
      <patternFill patternType="solid">
        <fgColor theme="9"/>
        <bgColor indexed="64"/>
      </patternFill>
    </fill>
    <fill>
      <patternFill patternType="solid">
        <fgColor theme="0" tint="-0.14999847407452621"/>
        <bgColor rgb="FF000000"/>
      </patternFill>
    </fill>
    <fill>
      <patternFill patternType="solid">
        <fgColor rgb="FF038656"/>
        <bgColor indexed="64"/>
      </patternFill>
    </fill>
    <fill>
      <patternFill patternType="solid">
        <fgColor rgb="FFD4D3BA"/>
        <bgColor indexed="64"/>
      </patternFill>
    </fill>
    <fill>
      <patternFill patternType="solid">
        <fgColor rgb="FFFFFF00"/>
        <bgColor indexed="64"/>
      </patternFill>
    </fill>
    <fill>
      <patternFill patternType="solid">
        <fgColor theme="0" tint="-0.249977111117893"/>
        <bgColor indexed="64"/>
      </patternFill>
    </fill>
    <fill>
      <patternFill patternType="solid">
        <fgColor rgb="FFE2EFDA"/>
        <bgColor indexed="64"/>
      </patternFill>
    </fill>
    <fill>
      <patternFill patternType="solid">
        <fgColor rgb="FFD4D3B9"/>
        <bgColor indexed="64"/>
      </patternFill>
    </fill>
    <fill>
      <patternFill patternType="solid">
        <fgColor rgb="FFE3F0DB"/>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rgb="FF008657"/>
        <bgColor theme="4" tint="0.79998168889431442"/>
      </patternFill>
    </fill>
    <fill>
      <patternFill patternType="solid">
        <fgColor rgb="FFE3EFDA"/>
        <bgColor indexed="64"/>
      </patternFill>
    </fill>
    <fill>
      <patternFill patternType="solid">
        <fgColor rgb="FFE3EFDA"/>
        <bgColor rgb="FFE3EFDA"/>
      </patternFill>
    </fill>
    <fill>
      <patternFill patternType="solid">
        <fgColor rgb="FF008657"/>
        <bgColor rgb="FF008657"/>
      </patternFill>
    </fill>
    <fill>
      <patternFill patternType="solid">
        <fgColor rgb="FF038656"/>
        <bgColor rgb="FF038656"/>
      </patternFill>
    </fill>
    <fill>
      <patternFill patternType="solid">
        <fgColor rgb="FFD4D3BA"/>
        <bgColor rgb="FFD4D3BA"/>
      </patternFill>
    </fill>
    <fill>
      <patternFill patternType="solid">
        <fgColor rgb="FFBFBFBF"/>
        <bgColor rgb="FFBFBFBF"/>
      </patternFill>
    </fill>
    <fill>
      <patternFill patternType="solid">
        <fgColor rgb="FFE2EFDA"/>
        <bgColor indexed="0"/>
      </patternFill>
    </fill>
    <fill>
      <patternFill patternType="solid">
        <fgColor theme="0"/>
        <bgColor indexed="0"/>
      </patternFill>
    </fill>
    <fill>
      <patternFill patternType="solid">
        <fgColor theme="0" tint="-4.9989318521683403E-2"/>
        <bgColor rgb="FFD9D9D9"/>
      </patternFill>
    </fill>
    <fill>
      <patternFill patternType="solid">
        <fgColor theme="2" tint="-9.9978637043366805E-2"/>
        <bgColor indexed="64"/>
      </patternFill>
    </fill>
    <fill>
      <patternFill patternType="solid">
        <fgColor theme="1"/>
        <bgColor indexed="64"/>
      </patternFill>
    </fill>
  </fills>
  <borders count="98">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hair">
        <color indexed="64"/>
      </top>
      <bottom style="hair">
        <color indexed="64"/>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indexed="64"/>
      </left>
      <right/>
      <top/>
      <bottom style="thin">
        <color theme="0"/>
      </bottom>
      <diagonal/>
    </border>
    <border>
      <left/>
      <right/>
      <top/>
      <bottom style="thin">
        <color theme="0"/>
      </bottom>
      <diagonal/>
    </border>
    <border>
      <left/>
      <right style="thin">
        <color theme="0"/>
      </right>
      <top/>
      <bottom style="thin">
        <color theme="0"/>
      </bottom>
      <diagonal/>
    </border>
    <border>
      <left/>
      <right/>
      <top/>
      <bottom style="medium">
        <color theme="1"/>
      </bottom>
      <diagonal/>
    </border>
    <border>
      <left style="medium">
        <color theme="1"/>
      </left>
      <right style="medium">
        <color theme="1"/>
      </right>
      <top style="medium">
        <color theme="1"/>
      </top>
      <bottom style="medium">
        <color theme="1"/>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auto="1"/>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style="thin">
        <color indexed="64"/>
      </bottom>
      <diagonal/>
    </border>
    <border>
      <left style="thin">
        <color indexed="64"/>
      </left>
      <right style="thin">
        <color indexed="64"/>
      </right>
      <top style="double">
        <color indexed="64"/>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medium">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theme="0"/>
      </right>
      <top style="thin">
        <color indexed="64"/>
      </top>
      <bottom/>
      <diagonal/>
    </border>
    <border>
      <left/>
      <right style="thin">
        <color indexed="64"/>
      </right>
      <top/>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diagonal/>
    </border>
    <border>
      <left style="thin">
        <color theme="0"/>
      </left>
      <right/>
      <top style="thin">
        <color indexed="64"/>
      </top>
      <bottom/>
      <diagonal/>
    </border>
    <border>
      <left/>
      <right style="thin">
        <color theme="0"/>
      </right>
      <top style="thin">
        <color indexed="64"/>
      </top>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hair">
        <color indexed="64"/>
      </bottom>
      <diagonal/>
    </border>
    <border>
      <left/>
      <right/>
      <top style="thin">
        <color indexed="64"/>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hair">
        <color indexed="64"/>
      </top>
      <bottom/>
      <diagonal/>
    </border>
    <border>
      <left/>
      <right style="thin">
        <color theme="0"/>
      </right>
      <top/>
      <bottom style="thin">
        <color indexed="64"/>
      </bottom>
      <diagonal/>
    </border>
    <border>
      <left/>
      <right style="thin">
        <color theme="0"/>
      </right>
      <top style="thin">
        <color indexed="64"/>
      </top>
      <bottom style="thin">
        <color indexed="64"/>
      </bottom>
      <diagonal/>
    </border>
    <border>
      <left style="medium">
        <color indexed="64"/>
      </left>
      <right/>
      <top/>
      <bottom/>
      <diagonal/>
    </border>
    <border>
      <left style="thin">
        <color theme="0"/>
      </left>
      <right/>
      <top style="thin">
        <color indexed="64"/>
      </top>
      <bottom style="thin">
        <color indexed="64"/>
      </bottom>
      <diagonal/>
    </border>
    <border>
      <left style="medium">
        <color rgb="FFFFFFFF"/>
      </left>
      <right/>
      <top/>
      <bottom/>
      <diagonal/>
    </border>
    <border>
      <left style="medium">
        <color rgb="FFFFFFFF"/>
      </left>
      <right/>
      <top/>
      <bottom style="thin">
        <color theme="0"/>
      </bottom>
      <diagonal/>
    </border>
    <border>
      <left style="thin">
        <color theme="0"/>
      </left>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53">
    <xf numFmtId="0" fontId="0" fillId="0" borderId="0"/>
    <xf numFmtId="9" fontId="3" fillId="0" borderId="0" applyFont="0" applyFill="0" applyBorder="0" applyAlignment="0" applyProtection="0"/>
    <xf numFmtId="0" fontId="2" fillId="0" borderId="0"/>
    <xf numFmtId="0" fontId="3" fillId="0" borderId="0"/>
    <xf numFmtId="0" fontId="4" fillId="0" borderId="2" applyNumberFormat="0">
      <alignment horizontal="left"/>
    </xf>
    <xf numFmtId="0" fontId="6" fillId="0" borderId="0" applyNumberFormat="0" applyFill="0" applyBorder="0" applyAlignment="0" applyProtection="0"/>
    <xf numFmtId="0" fontId="2" fillId="0" borderId="0"/>
    <xf numFmtId="0" fontId="4" fillId="0" borderId="0"/>
    <xf numFmtId="0" fontId="2" fillId="0" borderId="0"/>
    <xf numFmtId="0" fontId="7" fillId="0" borderId="0"/>
    <xf numFmtId="0" fontId="2" fillId="0" borderId="0"/>
    <xf numFmtId="165" fontId="2" fillId="0" borderId="0" applyFont="0" applyFill="0" applyBorder="0" applyAlignment="0" applyProtection="0"/>
    <xf numFmtId="0" fontId="10" fillId="0" borderId="0"/>
    <xf numFmtId="0" fontId="12" fillId="0" borderId="0"/>
    <xf numFmtId="0" fontId="15" fillId="0" borderId="0"/>
    <xf numFmtId="0" fontId="16" fillId="0" borderId="0" applyNumberFormat="0" applyFill="0" applyBorder="0" applyAlignment="0" applyProtection="0"/>
    <xf numFmtId="0" fontId="15" fillId="0" borderId="0"/>
    <xf numFmtId="43" fontId="15" fillId="0" borderId="0" applyFont="0" applyFill="0" applyBorder="0" applyAlignment="0" applyProtection="0"/>
    <xf numFmtId="0" fontId="3" fillId="0" borderId="0"/>
    <xf numFmtId="169" fontId="17" fillId="0" borderId="0" applyFont="0" applyFill="0" applyBorder="0" applyAlignment="0" applyProtection="0"/>
    <xf numFmtId="170" fontId="3" fillId="0" borderId="0" applyFont="0" applyFill="0" applyBorder="0" applyAlignment="0" applyProtection="0"/>
    <xf numFmtId="43" fontId="15" fillId="0" borderId="0" applyFont="0" applyFill="0" applyBorder="0" applyAlignment="0" applyProtection="0"/>
    <xf numFmtId="0" fontId="2" fillId="0" borderId="0"/>
    <xf numFmtId="0" fontId="15" fillId="0" borderId="0"/>
    <xf numFmtId="0" fontId="4" fillId="0" borderId="0"/>
    <xf numFmtId="0" fontId="1" fillId="0" borderId="0"/>
    <xf numFmtId="0" fontId="15" fillId="0" borderId="0"/>
    <xf numFmtId="0" fontId="83" fillId="0" borderId="2" applyNumberFormat="0">
      <alignment horizontal="right"/>
    </xf>
    <xf numFmtId="171" fontId="4" fillId="0" borderId="2" applyNumberFormat="0" applyFill="0" applyBorder="0" applyProtection="0">
      <alignment horizontal="right" vertical="center"/>
    </xf>
    <xf numFmtId="9" fontId="1" fillId="0" borderId="0" applyFont="0" applyFill="0" applyBorder="0" applyAlignment="0" applyProtection="0"/>
    <xf numFmtId="43" fontId="1" fillId="0" borderId="0" applyFont="0" applyFill="0" applyBorder="0" applyAlignment="0" applyProtection="0"/>
    <xf numFmtId="0" fontId="2" fillId="0" borderId="0" applyNumberFormat="0" applyFill="0" applyBorder="0" applyAlignment="0" applyProtection="0"/>
    <xf numFmtId="0" fontId="15" fillId="0" borderId="0"/>
    <xf numFmtId="0" fontId="15" fillId="0" borderId="0"/>
    <xf numFmtId="0" fontId="4" fillId="0" borderId="0"/>
    <xf numFmtId="0" fontId="107" fillId="0" borderId="0"/>
    <xf numFmtId="0" fontId="2" fillId="0" borderId="0"/>
    <xf numFmtId="0" fontId="107" fillId="0" borderId="0"/>
    <xf numFmtId="0" fontId="110" fillId="0" borderId="0"/>
    <xf numFmtId="0" fontId="113" fillId="0" borderId="0"/>
    <xf numFmtId="9" fontId="15" fillId="0" borderId="0" applyFont="0" applyFill="0" applyBorder="0" applyAlignment="0" applyProtection="0"/>
    <xf numFmtId="0" fontId="1" fillId="0" borderId="0"/>
    <xf numFmtId="0" fontId="2" fillId="0" borderId="0" applyNumberFormat="0" applyFont="0" applyFill="0" applyBorder="0" applyAlignment="0" applyProtection="0"/>
    <xf numFmtId="0" fontId="15" fillId="0" borderId="0"/>
    <xf numFmtId="0" fontId="7" fillId="0" borderId="0"/>
    <xf numFmtId="40" fontId="4" fillId="0" borderId="0" applyFont="0" applyFill="0" applyBorder="0" applyAlignment="0" applyProtection="0"/>
    <xf numFmtId="0" fontId="2" fillId="0" borderId="0"/>
    <xf numFmtId="0" fontId="1" fillId="0" borderId="0"/>
    <xf numFmtId="0" fontId="152" fillId="0" borderId="0"/>
    <xf numFmtId="0" fontId="2" fillId="0" borderId="0"/>
    <xf numFmtId="0" fontId="110" fillId="0" borderId="0"/>
    <xf numFmtId="43" fontId="15" fillId="0" borderId="0" applyFont="0" applyFill="0" applyBorder="0" applyAlignment="0" applyProtection="0"/>
    <xf numFmtId="0" fontId="1" fillId="0" borderId="0"/>
  </cellStyleXfs>
  <cellXfs count="2439">
    <xf numFmtId="0" fontId="0" fillId="0" borderId="0" xfId="0"/>
    <xf numFmtId="0" fontId="5" fillId="0" borderId="1" xfId="3" applyFont="1" applyBorder="1" applyAlignment="1">
      <alignment vertical="center"/>
    </xf>
    <xf numFmtId="0" fontId="9" fillId="0" borderId="0" xfId="3" applyFont="1" applyAlignment="1">
      <alignment horizontal="center" vertical="center"/>
    </xf>
    <xf numFmtId="0" fontId="9" fillId="0" borderId="0" xfId="12" applyFont="1" applyAlignment="1">
      <alignment horizontal="center" vertical="center"/>
    </xf>
    <xf numFmtId="0" fontId="11" fillId="0" borderId="0" xfId="3" applyFont="1" applyAlignment="1">
      <alignment horizontal="center" vertical="center"/>
    </xf>
    <xf numFmtId="0" fontId="18" fillId="11" borderId="4" xfId="3" applyFont="1" applyFill="1" applyBorder="1" applyAlignment="1">
      <alignment horizontal="right" vertical="center" wrapText="1" readingOrder="2"/>
    </xf>
    <xf numFmtId="0" fontId="19" fillId="11" borderId="4" xfId="3" applyFont="1" applyFill="1" applyBorder="1" applyAlignment="1">
      <alignment horizontal="left" vertical="center" wrapText="1" readingOrder="1"/>
    </xf>
    <xf numFmtId="0" fontId="21" fillId="0" borderId="5" xfId="3" applyFont="1" applyBorder="1" applyAlignment="1">
      <alignment vertical="center"/>
    </xf>
    <xf numFmtId="0" fontId="21" fillId="0" borderId="1" xfId="3" applyFont="1" applyBorder="1" applyAlignment="1">
      <alignment vertical="center"/>
    </xf>
    <xf numFmtId="0" fontId="5" fillId="0" borderId="5" xfId="3" applyFont="1" applyBorder="1" applyAlignment="1">
      <alignment vertical="center"/>
    </xf>
    <xf numFmtId="0" fontId="10" fillId="7" borderId="4" xfId="8" applyFont="1" applyFill="1" applyBorder="1" applyAlignment="1">
      <alignment horizontal="center" vertical="center" wrapText="1" shrinkToFit="1"/>
    </xf>
    <xf numFmtId="3" fontId="18" fillId="8" borderId="4" xfId="8" applyNumberFormat="1" applyFont="1" applyFill="1" applyBorder="1" applyAlignment="1">
      <alignment horizontal="center" vertical="center"/>
    </xf>
    <xf numFmtId="0" fontId="18" fillId="8" borderId="4" xfId="8" applyFont="1" applyFill="1" applyBorder="1" applyAlignment="1">
      <alignment horizontal="center" vertical="center" readingOrder="1"/>
    </xf>
    <xf numFmtId="0" fontId="18" fillId="7" borderId="4" xfId="8" applyFont="1" applyFill="1" applyBorder="1" applyAlignment="1">
      <alignment horizontal="center" vertical="center" wrapText="1" shrinkToFit="1"/>
    </xf>
    <xf numFmtId="3" fontId="18" fillId="9" borderId="4" xfId="8" applyNumberFormat="1" applyFont="1" applyFill="1" applyBorder="1" applyAlignment="1">
      <alignment horizontal="center" vertical="center"/>
    </xf>
    <xf numFmtId="0" fontId="18" fillId="9" borderId="4" xfId="2" applyFont="1" applyFill="1" applyBorder="1" applyAlignment="1">
      <alignment horizontal="center" vertical="center" wrapText="1"/>
    </xf>
    <xf numFmtId="0" fontId="10" fillId="7" borderId="4" xfId="8" applyFont="1" applyFill="1" applyBorder="1" applyAlignment="1">
      <alignment horizontal="center" vertical="center" wrapText="1"/>
    </xf>
    <xf numFmtId="167" fontId="18" fillId="9" borderId="4" xfId="8" applyNumberFormat="1" applyFont="1" applyFill="1" applyBorder="1" applyAlignment="1">
      <alignment horizontal="center" vertical="center"/>
    </xf>
    <xf numFmtId="0" fontId="18" fillId="7" borderId="4" xfId="8" applyFont="1" applyFill="1" applyBorder="1" applyAlignment="1">
      <alignment horizontal="center" vertical="center" wrapText="1"/>
    </xf>
    <xf numFmtId="167" fontId="18" fillId="8" borderId="4" xfId="8" applyNumberFormat="1" applyFont="1" applyFill="1" applyBorder="1" applyAlignment="1">
      <alignment horizontal="center" vertical="center"/>
    </xf>
    <xf numFmtId="0" fontId="18" fillId="0" borderId="5" xfId="3" applyFont="1" applyBorder="1" applyAlignment="1">
      <alignment vertical="center"/>
    </xf>
    <xf numFmtId="0" fontId="18" fillId="0" borderId="1" xfId="3" applyFont="1" applyBorder="1" applyAlignment="1">
      <alignment vertical="center"/>
    </xf>
    <xf numFmtId="3" fontId="18" fillId="0" borderId="1" xfId="3" applyNumberFormat="1" applyFont="1" applyBorder="1" applyAlignment="1">
      <alignment vertical="center"/>
    </xf>
    <xf numFmtId="2" fontId="18" fillId="0" borderId="1" xfId="3" applyNumberFormat="1" applyFont="1" applyBorder="1" applyAlignment="1">
      <alignment vertical="center"/>
    </xf>
    <xf numFmtId="10" fontId="18" fillId="0" borderId="1" xfId="1" applyNumberFormat="1" applyFont="1" applyBorder="1" applyAlignment="1">
      <alignment vertical="center"/>
    </xf>
    <xf numFmtId="167" fontId="18" fillId="0" borderId="1" xfId="3" applyNumberFormat="1" applyFont="1" applyBorder="1" applyAlignment="1">
      <alignment vertical="center"/>
    </xf>
    <xf numFmtId="0" fontId="18" fillId="9" borderId="3" xfId="8" applyFont="1" applyFill="1" applyBorder="1" applyAlignment="1">
      <alignment vertical="center" wrapText="1"/>
    </xf>
    <xf numFmtId="0" fontId="22" fillId="6" borderId="4" xfId="6" applyFont="1" applyFill="1" applyBorder="1" applyAlignment="1">
      <alignment horizontal="center" vertical="center"/>
    </xf>
    <xf numFmtId="0" fontId="22" fillId="6" borderId="4" xfId="6" applyFont="1" applyFill="1" applyBorder="1" applyAlignment="1">
      <alignment horizontal="center" vertical="center" wrapText="1"/>
    </xf>
    <xf numFmtId="3" fontId="18" fillId="8" borderId="4" xfId="6" applyNumberFormat="1" applyFont="1" applyFill="1" applyBorder="1" applyAlignment="1">
      <alignment horizontal="center" vertical="center"/>
    </xf>
    <xf numFmtId="3" fontId="18" fillId="0" borderId="4" xfId="6" applyNumberFormat="1" applyFont="1" applyBorder="1" applyAlignment="1">
      <alignment horizontal="center" vertical="center"/>
    </xf>
    <xf numFmtId="0" fontId="5" fillId="0" borderId="0" xfId="6" applyFont="1" applyAlignment="1">
      <alignment vertical="center"/>
    </xf>
    <xf numFmtId="0" fontId="21" fillId="0" borderId="0" xfId="6" applyFont="1" applyAlignment="1">
      <alignment vertical="center"/>
    </xf>
    <xf numFmtId="0" fontId="18" fillId="7" borderId="4" xfId="6" applyFont="1" applyFill="1" applyBorder="1" applyAlignment="1">
      <alignment horizontal="center" vertical="center"/>
    </xf>
    <xf numFmtId="0" fontId="10" fillId="0" borderId="0" xfId="3" applyFont="1"/>
    <xf numFmtId="0" fontId="10" fillId="0" borderId="0" xfId="3" applyFont="1" applyAlignment="1">
      <alignment horizontal="left"/>
    </xf>
    <xf numFmtId="0" fontId="18" fillId="0" borderId="0" xfId="6" applyFont="1" applyAlignment="1">
      <alignment vertical="center"/>
    </xf>
    <xf numFmtId="3" fontId="18" fillId="0" borderId="0" xfId="6" applyNumberFormat="1" applyFont="1" applyAlignment="1">
      <alignment vertical="center"/>
    </xf>
    <xf numFmtId="165" fontId="18" fillId="0" borderId="0" xfId="11" applyFont="1" applyFill="1" applyBorder="1" applyAlignment="1">
      <alignment vertical="center"/>
    </xf>
    <xf numFmtId="166" fontId="18" fillId="0" borderId="0" xfId="6" applyNumberFormat="1" applyFont="1" applyAlignment="1">
      <alignment vertical="center"/>
    </xf>
    <xf numFmtId="1" fontId="18" fillId="0" borderId="0" xfId="6" applyNumberFormat="1" applyFont="1" applyAlignment="1">
      <alignment vertical="center"/>
    </xf>
    <xf numFmtId="167" fontId="18" fillId="0" borderId="0" xfId="6" applyNumberFormat="1" applyFont="1" applyAlignment="1">
      <alignment vertical="center"/>
    </xf>
    <xf numFmtId="164" fontId="18" fillId="0" borderId="0" xfId="6" applyNumberFormat="1" applyFont="1" applyAlignment="1">
      <alignment vertical="center"/>
    </xf>
    <xf numFmtId="3" fontId="22" fillId="6" borderId="4" xfId="6" applyNumberFormat="1" applyFont="1" applyFill="1" applyBorder="1" applyAlignment="1">
      <alignment horizontal="center" vertical="center"/>
    </xf>
    <xf numFmtId="3" fontId="18" fillId="9" borderId="4" xfId="8" applyNumberFormat="1" applyFont="1" applyFill="1" applyBorder="1" applyAlignment="1">
      <alignment horizontal="center" vertical="center" wrapText="1" shrinkToFit="1"/>
    </xf>
    <xf numFmtId="0" fontId="18" fillId="0" borderId="0" xfId="8" applyFont="1" applyAlignment="1">
      <alignment vertical="center" readingOrder="2"/>
    </xf>
    <xf numFmtId="3" fontId="18" fillId="8" borderId="4" xfId="8" applyNumberFormat="1" applyFont="1" applyFill="1" applyBorder="1" applyAlignment="1">
      <alignment horizontal="center" vertical="center" wrapText="1" shrinkToFit="1"/>
    </xf>
    <xf numFmtId="0" fontId="18" fillId="0" borderId="0" xfId="8" applyFont="1" applyAlignment="1">
      <alignment vertical="center"/>
    </xf>
    <xf numFmtId="0" fontId="18" fillId="2" borderId="4" xfId="8" applyFont="1" applyFill="1" applyBorder="1" applyAlignment="1">
      <alignment horizontal="center" vertical="center"/>
    </xf>
    <xf numFmtId="0" fontId="18" fillId="2" borderId="15" xfId="8" applyFont="1" applyFill="1" applyBorder="1" applyAlignment="1">
      <alignment horizontal="center" vertical="center"/>
    </xf>
    <xf numFmtId="0" fontId="18" fillId="2" borderId="16" xfId="8" quotePrefix="1" applyFont="1" applyFill="1" applyBorder="1" applyAlignment="1">
      <alignment horizontal="center" vertical="center"/>
    </xf>
    <xf numFmtId="0" fontId="18" fillId="2" borderId="16" xfId="8" applyFont="1" applyFill="1" applyBorder="1" applyAlignment="1">
      <alignment horizontal="center" vertical="center"/>
    </xf>
    <xf numFmtId="0" fontId="18" fillId="10" borderId="17" xfId="8" applyFont="1" applyFill="1" applyBorder="1" applyAlignment="1">
      <alignment horizontal="center" vertical="center"/>
    </xf>
    <xf numFmtId="3" fontId="18" fillId="10" borderId="18" xfId="8" applyNumberFormat="1" applyFont="1" applyFill="1" applyBorder="1" applyAlignment="1">
      <alignment horizontal="center" vertical="center"/>
    </xf>
    <xf numFmtId="0" fontId="18" fillId="7" borderId="6" xfId="6" applyFont="1" applyFill="1" applyBorder="1" applyAlignment="1">
      <alignment vertical="center"/>
    </xf>
    <xf numFmtId="0" fontId="18" fillId="7" borderId="8" xfId="6" applyFont="1" applyFill="1" applyBorder="1" applyAlignment="1">
      <alignment vertical="center"/>
    </xf>
    <xf numFmtId="0" fontId="18" fillId="7" borderId="7" xfId="6" applyFont="1" applyFill="1" applyBorder="1" applyAlignment="1">
      <alignment vertical="center"/>
    </xf>
    <xf numFmtId="164" fontId="10" fillId="0" borderId="0" xfId="3" applyNumberFormat="1" applyFont="1"/>
    <xf numFmtId="0" fontId="10" fillId="0" borderId="0" xfId="3" applyFont="1" applyAlignment="1">
      <alignment horizontal="center" vertical="center"/>
    </xf>
    <xf numFmtId="0" fontId="18" fillId="0" borderId="0" xfId="6" applyFont="1" applyAlignment="1">
      <alignment horizontal="center" vertical="center"/>
    </xf>
    <xf numFmtId="3" fontId="18" fillId="0" borderId="0" xfId="6" applyNumberFormat="1" applyFont="1" applyAlignment="1">
      <alignment horizontal="center" vertical="center"/>
    </xf>
    <xf numFmtId="164" fontId="18" fillId="0" borderId="0" xfId="6" applyNumberFormat="1" applyFont="1" applyAlignment="1">
      <alignment horizontal="left" vertical="center"/>
    </xf>
    <xf numFmtId="0" fontId="18" fillId="0" borderId="0" xfId="6" applyFont="1" applyAlignment="1">
      <alignment horizontal="left" vertical="center"/>
    </xf>
    <xf numFmtId="0" fontId="22" fillId="6" borderId="6" xfId="6" applyFont="1" applyFill="1" applyBorder="1" applyAlignment="1">
      <alignment horizontal="center" vertical="center"/>
    </xf>
    <xf numFmtId="0" fontId="22" fillId="6" borderId="8" xfId="6" applyFont="1" applyFill="1" applyBorder="1" applyAlignment="1">
      <alignment horizontal="center" vertical="center"/>
    </xf>
    <xf numFmtId="0" fontId="22" fillId="6" borderId="7" xfId="6" applyFont="1" applyFill="1" applyBorder="1" applyAlignment="1">
      <alignment horizontal="center" vertical="center"/>
    </xf>
    <xf numFmtId="3" fontId="22" fillId="6" borderId="4" xfId="6" applyNumberFormat="1" applyFont="1" applyFill="1" applyBorder="1" applyAlignment="1">
      <alignment horizontal="center" vertical="center" wrapText="1"/>
    </xf>
    <xf numFmtId="0" fontId="18" fillId="7" borderId="10" xfId="8" applyFont="1" applyFill="1" applyBorder="1" applyAlignment="1">
      <alignment vertical="center"/>
    </xf>
    <xf numFmtId="0" fontId="10" fillId="0" borderId="0" xfId="0" applyFont="1"/>
    <xf numFmtId="0" fontId="9" fillId="0" borderId="0" xfId="0" applyFont="1"/>
    <xf numFmtId="0" fontId="22" fillId="6" borderId="24" xfId="6" applyFont="1" applyFill="1" applyBorder="1" applyAlignment="1">
      <alignment horizontal="center" vertical="center"/>
    </xf>
    <xf numFmtId="0" fontId="22" fillId="6" borderId="14" xfId="6" applyFont="1" applyFill="1" applyBorder="1" applyAlignment="1">
      <alignment horizontal="center" vertical="center"/>
    </xf>
    <xf numFmtId="4" fontId="18" fillId="9" borderId="4" xfId="8" applyNumberFormat="1" applyFont="1" applyFill="1" applyBorder="1" applyAlignment="1">
      <alignment horizontal="center" vertical="center"/>
    </xf>
    <xf numFmtId="4" fontId="18" fillId="8" borderId="4" xfId="8" applyNumberFormat="1" applyFont="1" applyFill="1" applyBorder="1" applyAlignment="1">
      <alignment horizontal="center" vertical="center"/>
    </xf>
    <xf numFmtId="0" fontId="10" fillId="0" borderId="0" xfId="12" applyFont="1" applyAlignment="1">
      <alignment horizontal="center" vertical="center"/>
    </xf>
    <xf numFmtId="3" fontId="18" fillId="5" borderId="6" xfId="2" applyNumberFormat="1" applyFont="1" applyFill="1" applyBorder="1" applyAlignment="1">
      <alignment horizontal="right" vertical="center" wrapText="1"/>
    </xf>
    <xf numFmtId="0" fontId="18" fillId="9" borderId="4" xfId="8" applyFont="1" applyFill="1" applyBorder="1" applyAlignment="1">
      <alignment horizontal="center" vertical="center" readingOrder="1"/>
    </xf>
    <xf numFmtId="2" fontId="18" fillId="9" borderId="4" xfId="8" applyNumberFormat="1" applyFont="1" applyFill="1" applyBorder="1" applyAlignment="1">
      <alignment horizontal="center" vertical="center" readingOrder="1"/>
    </xf>
    <xf numFmtId="164" fontId="18" fillId="0" borderId="1" xfId="3" applyNumberFormat="1" applyFont="1" applyBorder="1" applyAlignment="1">
      <alignment vertical="center"/>
    </xf>
    <xf numFmtId="0" fontId="18" fillId="0" borderId="3" xfId="3" applyFont="1" applyBorder="1" applyAlignment="1">
      <alignment vertical="center"/>
    </xf>
    <xf numFmtId="9" fontId="18" fillId="0" borderId="1" xfId="1" applyFont="1" applyBorder="1" applyAlignment="1">
      <alignment vertical="center"/>
    </xf>
    <xf numFmtId="0" fontId="22" fillId="6" borderId="4" xfId="8" applyFont="1" applyFill="1" applyBorder="1" applyAlignment="1">
      <alignment horizontal="center" vertical="center" wrapText="1"/>
    </xf>
    <xf numFmtId="2" fontId="18" fillId="8" borderId="4" xfId="8" applyNumberFormat="1" applyFont="1" applyFill="1" applyBorder="1" applyAlignment="1">
      <alignment horizontal="center" vertical="center" wrapText="1" shrinkToFit="1"/>
    </xf>
    <xf numFmtId="2" fontId="18" fillId="9" borderId="4" xfId="8" applyNumberFormat="1" applyFont="1" applyFill="1" applyBorder="1" applyAlignment="1">
      <alignment horizontal="center" vertical="center" wrapText="1" shrinkToFit="1"/>
    </xf>
    <xf numFmtId="3" fontId="18" fillId="9" borderId="23" xfId="8" applyNumberFormat="1" applyFont="1" applyFill="1" applyBorder="1" applyAlignment="1">
      <alignment horizontal="center" vertical="center" wrapText="1" shrinkToFit="1"/>
    </xf>
    <xf numFmtId="2" fontId="18" fillId="9" borderId="23" xfId="8" applyNumberFormat="1" applyFont="1" applyFill="1" applyBorder="1" applyAlignment="1">
      <alignment horizontal="center" vertical="center" wrapText="1" shrinkToFit="1"/>
    </xf>
    <xf numFmtId="0" fontId="18" fillId="7" borderId="6" xfId="8" applyFont="1" applyFill="1" applyBorder="1" applyAlignment="1">
      <alignment vertical="center"/>
    </xf>
    <xf numFmtId="0" fontId="18" fillId="7" borderId="8" xfId="8" applyFont="1" applyFill="1" applyBorder="1" applyAlignment="1">
      <alignment vertical="center"/>
    </xf>
    <xf numFmtId="0" fontId="18" fillId="7" borderId="7" xfId="8" applyFont="1" applyFill="1" applyBorder="1" applyAlignment="1">
      <alignment vertical="center"/>
    </xf>
    <xf numFmtId="0" fontId="23" fillId="0" borderId="1" xfId="3" applyFont="1" applyBorder="1" applyAlignment="1">
      <alignment vertical="center"/>
    </xf>
    <xf numFmtId="0" fontId="18" fillId="0" borderId="1" xfId="3" applyFont="1" applyBorder="1" applyAlignment="1">
      <alignment vertical="center" readingOrder="2"/>
    </xf>
    <xf numFmtId="0" fontId="18" fillId="0" borderId="1" xfId="3" applyFont="1" applyBorder="1" applyAlignment="1">
      <alignment vertical="center" readingOrder="1"/>
    </xf>
    <xf numFmtId="0" fontId="18" fillId="0" borderId="1" xfId="3" applyFont="1" applyBorder="1" applyAlignment="1">
      <alignment horizontal="right" vertical="center" readingOrder="2"/>
    </xf>
    <xf numFmtId="0" fontId="18" fillId="0" borderId="1" xfId="3" applyFont="1" applyBorder="1" applyAlignment="1">
      <alignment horizontal="center" vertical="center"/>
    </xf>
    <xf numFmtId="0" fontId="22" fillId="6" borderId="4" xfId="8" applyFont="1" applyFill="1" applyBorder="1" applyAlignment="1">
      <alignment horizontal="center" vertical="center"/>
    </xf>
    <xf numFmtId="3" fontId="24" fillId="5" borderId="8" xfId="2" applyNumberFormat="1" applyFont="1" applyFill="1" applyBorder="1" applyAlignment="1">
      <alignment horizontal="right" vertical="center" wrapText="1"/>
    </xf>
    <xf numFmtId="0" fontId="24" fillId="7" borderId="8" xfId="8" applyFont="1" applyFill="1" applyBorder="1" applyAlignment="1">
      <alignment vertical="center"/>
    </xf>
    <xf numFmtId="164" fontId="18" fillId="9" borderId="4" xfId="8" applyNumberFormat="1" applyFont="1" applyFill="1" applyBorder="1" applyAlignment="1">
      <alignment horizontal="center" vertical="center" wrapText="1" shrinkToFit="1"/>
    </xf>
    <xf numFmtId="2" fontId="18" fillId="9" borderId="4" xfId="1" applyNumberFormat="1" applyFont="1" applyFill="1" applyBorder="1" applyAlignment="1">
      <alignment horizontal="center" vertical="center" wrapText="1" shrinkToFit="1"/>
    </xf>
    <xf numFmtId="4" fontId="18" fillId="9" borderId="4" xfId="8" applyNumberFormat="1" applyFont="1" applyFill="1" applyBorder="1" applyAlignment="1">
      <alignment horizontal="center" vertical="center" wrapText="1" shrinkToFit="1"/>
    </xf>
    <xf numFmtId="0" fontId="25" fillId="0" borderId="0" xfId="3" applyFont="1" applyAlignment="1">
      <alignment horizontal="center" vertical="center"/>
    </xf>
    <xf numFmtId="0" fontId="22" fillId="6" borderId="24" xfId="8" applyFont="1" applyFill="1" applyBorder="1" applyAlignment="1">
      <alignment vertical="center"/>
    </xf>
    <xf numFmtId="164" fontId="18" fillId="8" borderId="4" xfId="8" applyNumberFormat="1" applyFont="1" applyFill="1" applyBorder="1" applyAlignment="1">
      <alignment horizontal="center" vertical="center" wrapText="1" shrinkToFit="1"/>
    </xf>
    <xf numFmtId="164" fontId="18" fillId="8" borderId="4" xfId="8" applyNumberFormat="1" applyFont="1" applyFill="1" applyBorder="1" applyAlignment="1">
      <alignment horizontal="center" vertical="center"/>
    </xf>
    <xf numFmtId="164" fontId="18" fillId="0" borderId="4" xfId="8" applyNumberFormat="1" applyFont="1" applyBorder="1" applyAlignment="1">
      <alignment horizontal="center" vertical="center" wrapText="1" shrinkToFit="1"/>
    </xf>
    <xf numFmtId="164" fontId="18" fillId="0" borderId="4" xfId="8" applyNumberFormat="1" applyFont="1" applyBorder="1" applyAlignment="1">
      <alignment horizontal="center" vertical="center"/>
    </xf>
    <xf numFmtId="164" fontId="18" fillId="8" borderId="4" xfId="1" applyNumberFormat="1" applyFont="1" applyFill="1" applyBorder="1" applyAlignment="1">
      <alignment horizontal="center" vertical="center"/>
    </xf>
    <xf numFmtId="164" fontId="18" fillId="0" borderId="4" xfId="8" applyNumberFormat="1" applyFont="1" applyBorder="1" applyAlignment="1">
      <alignment horizontal="center" vertical="center" wrapText="1"/>
    </xf>
    <xf numFmtId="164" fontId="18" fillId="0" borderId="4" xfId="1" applyNumberFormat="1" applyFont="1" applyFill="1" applyBorder="1" applyAlignment="1">
      <alignment horizontal="center" vertical="center"/>
    </xf>
    <xf numFmtId="164" fontId="18" fillId="8" borderId="4" xfId="8" applyNumberFormat="1" applyFont="1" applyFill="1" applyBorder="1" applyAlignment="1">
      <alignment horizontal="center" vertical="center" wrapText="1"/>
    </xf>
    <xf numFmtId="2" fontId="18" fillId="8" borderId="4" xfId="8" applyNumberFormat="1" applyFont="1" applyFill="1" applyBorder="1" applyAlignment="1">
      <alignment horizontal="center" vertical="center" wrapText="1"/>
    </xf>
    <xf numFmtId="2" fontId="18" fillId="8" borderId="4" xfId="1" applyNumberFormat="1" applyFont="1" applyFill="1" applyBorder="1" applyAlignment="1">
      <alignment horizontal="center" vertical="center"/>
    </xf>
    <xf numFmtId="1" fontId="18" fillId="0" borderId="1" xfId="3" applyNumberFormat="1" applyFont="1" applyBorder="1" applyAlignment="1">
      <alignment vertical="center"/>
    </xf>
    <xf numFmtId="0" fontId="18" fillId="0" borderId="3" xfId="3" applyFont="1" applyBorder="1" applyAlignment="1">
      <alignment horizontal="center" vertical="center"/>
    </xf>
    <xf numFmtId="0" fontId="22" fillId="6" borderId="4" xfId="3" applyFont="1" applyFill="1" applyBorder="1" applyAlignment="1">
      <alignment horizontal="center" vertical="center"/>
    </xf>
    <xf numFmtId="0" fontId="18" fillId="9" borderId="0" xfId="8" applyFont="1" applyFill="1" applyAlignment="1">
      <alignment vertical="top"/>
    </xf>
    <xf numFmtId="0" fontId="18" fillId="9" borderId="0" xfId="8" applyFont="1" applyFill="1" applyAlignment="1">
      <alignment vertical="center" wrapText="1"/>
    </xf>
    <xf numFmtId="0" fontId="18" fillId="9" borderId="0" xfId="8" applyFont="1" applyFill="1" applyAlignment="1">
      <alignment horizontal="left" vertical="center" wrapText="1"/>
    </xf>
    <xf numFmtId="0" fontId="22" fillId="6" borderId="4" xfId="6" applyFont="1" applyFill="1" applyBorder="1" applyAlignment="1">
      <alignment horizontal="center" vertical="center" wrapText="1" shrinkToFit="1"/>
    </xf>
    <xf numFmtId="164" fontId="18" fillId="9" borderId="4" xfId="8" applyNumberFormat="1" applyFont="1" applyFill="1" applyBorder="1" applyAlignment="1">
      <alignment horizontal="center" vertical="center"/>
    </xf>
    <xf numFmtId="0" fontId="18" fillId="5" borderId="6" xfId="8" applyFont="1" applyFill="1" applyBorder="1" applyAlignment="1">
      <alignment horizontal="right" vertical="center"/>
    </xf>
    <xf numFmtId="2" fontId="18" fillId="8" borderId="4" xfId="8" applyNumberFormat="1" applyFont="1" applyFill="1" applyBorder="1" applyAlignment="1">
      <alignment horizontal="center" vertical="center"/>
    </xf>
    <xf numFmtId="2" fontId="18" fillId="9" borderId="4" xfId="8" applyNumberFormat="1" applyFont="1" applyFill="1" applyBorder="1" applyAlignment="1">
      <alignment horizontal="center" vertical="center"/>
    </xf>
    <xf numFmtId="168" fontId="18" fillId="9" borderId="4" xfId="8" applyNumberFormat="1" applyFont="1" applyFill="1" applyBorder="1" applyAlignment="1">
      <alignment horizontal="center" vertical="center"/>
    </xf>
    <xf numFmtId="2" fontId="23" fillId="0" borderId="1" xfId="3" applyNumberFormat="1" applyFont="1" applyBorder="1" applyAlignment="1">
      <alignment vertical="center"/>
    </xf>
    <xf numFmtId="0" fontId="18" fillId="7" borderId="6" xfId="8" applyFont="1" applyFill="1" applyBorder="1" applyAlignment="1">
      <alignment horizontal="right" vertical="center"/>
    </xf>
    <xf numFmtId="0" fontId="19" fillId="11" borderId="4" xfId="3" applyFont="1" applyFill="1" applyBorder="1" applyAlignment="1">
      <alignment horizontal="right" vertical="center" wrapText="1" readingOrder="2"/>
    </xf>
    <xf numFmtId="168" fontId="18" fillId="8" borderId="4" xfId="8" applyNumberFormat="1" applyFont="1" applyFill="1" applyBorder="1" applyAlignment="1">
      <alignment horizontal="center" vertical="center" wrapText="1" shrinkToFit="1"/>
    </xf>
    <xf numFmtId="1" fontId="18" fillId="9" borderId="4" xfId="8" applyNumberFormat="1" applyFont="1" applyFill="1" applyBorder="1" applyAlignment="1">
      <alignment horizontal="center" vertical="center" wrapText="1" shrinkToFit="1"/>
    </xf>
    <xf numFmtId="0" fontId="10" fillId="0" borderId="0" xfId="3" applyFont="1" applyAlignment="1">
      <alignment horizontal="right" vertical="center" readingOrder="2"/>
    </xf>
    <xf numFmtId="0" fontId="10" fillId="0" borderId="0" xfId="3" applyFont="1" applyAlignment="1">
      <alignment horizontal="left" vertical="center"/>
    </xf>
    <xf numFmtId="0" fontId="10" fillId="0" borderId="0" xfId="3" applyFont="1" applyAlignment="1">
      <alignment vertical="center"/>
    </xf>
    <xf numFmtId="3" fontId="18" fillId="5" borderId="7" xfId="2" applyNumberFormat="1" applyFont="1" applyFill="1" applyBorder="1" applyAlignment="1">
      <alignment horizontal="left" vertical="center" wrapText="1"/>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left" vertical="center" wrapText="1"/>
    </xf>
    <xf numFmtId="3" fontId="18" fillId="5" borderId="8" xfId="2" applyNumberFormat="1" applyFont="1" applyFill="1" applyBorder="1" applyAlignment="1">
      <alignment vertical="center" wrapText="1"/>
    </xf>
    <xf numFmtId="0" fontId="18" fillId="7" borderId="9" xfId="8" applyFont="1" applyFill="1" applyBorder="1" applyAlignment="1">
      <alignment vertical="center"/>
    </xf>
    <xf numFmtId="0" fontId="18" fillId="5" borderId="7" xfId="8" applyFont="1" applyFill="1" applyBorder="1" applyAlignment="1">
      <alignment vertical="center"/>
    </xf>
    <xf numFmtId="0" fontId="18" fillId="5" borderId="8" xfId="8" applyFont="1" applyFill="1" applyBorder="1" applyAlignment="1">
      <alignment vertical="center"/>
    </xf>
    <xf numFmtId="3" fontId="22" fillId="6" borderId="14" xfId="6" applyNumberFormat="1" applyFont="1" applyFill="1" applyBorder="1" applyAlignment="1">
      <alignment horizontal="center" vertical="center" wrapText="1"/>
    </xf>
    <xf numFmtId="0" fontId="30" fillId="13" borderId="0" xfId="22" applyFont="1" applyFill="1" applyAlignment="1">
      <alignment horizontal="center" vertical="center" wrapText="1" shrinkToFit="1" readingOrder="2"/>
    </xf>
    <xf numFmtId="0" fontId="31" fillId="14" borderId="33" xfId="22" applyFont="1" applyFill="1" applyBorder="1" applyAlignment="1">
      <alignment horizontal="center" vertical="center" wrapText="1" shrinkToFit="1" readingOrder="2"/>
    </xf>
    <xf numFmtId="0" fontId="32" fillId="13" borderId="0" xfId="22" applyFont="1" applyFill="1" applyAlignment="1">
      <alignment horizontal="center" vertical="center" wrapText="1" shrinkToFit="1" readingOrder="2"/>
    </xf>
    <xf numFmtId="0" fontId="33" fillId="15" borderId="33" xfId="23" applyFont="1" applyFill="1" applyBorder="1" applyAlignment="1">
      <alignment horizontal="center" vertical="center" wrapText="1"/>
    </xf>
    <xf numFmtId="0" fontId="32" fillId="13" borderId="0" xfId="8" applyFont="1" applyFill="1" applyAlignment="1">
      <alignment horizontal="center" vertical="center" wrapText="1" shrinkToFit="1" readingOrder="2"/>
    </xf>
    <xf numFmtId="0" fontId="34" fillId="13" borderId="0" xfId="22" applyFont="1" applyFill="1" applyAlignment="1">
      <alignment horizontal="center" vertical="center" wrapText="1" shrinkToFit="1" readingOrder="2"/>
    </xf>
    <xf numFmtId="0" fontId="22" fillId="6" borderId="21" xfId="6" applyFont="1" applyFill="1" applyBorder="1" applyAlignment="1">
      <alignment vertical="center" wrapText="1"/>
    </xf>
    <xf numFmtId="0" fontId="22" fillId="6" borderId="19" xfId="6" applyFont="1" applyFill="1" applyBorder="1" applyAlignment="1">
      <alignment vertical="center" wrapText="1"/>
    </xf>
    <xf numFmtId="0" fontId="5" fillId="7" borderId="4" xfId="6" applyFont="1" applyFill="1" applyBorder="1" applyAlignment="1">
      <alignment horizontal="center" vertical="center"/>
    </xf>
    <xf numFmtId="1" fontId="25" fillId="0" borderId="0" xfId="3" applyNumberFormat="1" applyFont="1" applyAlignment="1">
      <alignment horizontal="center" vertical="center"/>
    </xf>
    <xf numFmtId="0" fontId="26" fillId="6" borderId="24" xfId="8" applyFont="1" applyFill="1" applyBorder="1" applyAlignment="1">
      <alignment vertical="center"/>
    </xf>
    <xf numFmtId="0" fontId="20" fillId="6" borderId="4" xfId="8" applyFont="1" applyFill="1" applyBorder="1" applyAlignment="1">
      <alignment horizontal="center" vertical="center"/>
    </xf>
    <xf numFmtId="0" fontId="6" fillId="0" borderId="0" xfId="5" applyAlignment="1">
      <alignment horizontal="center" vertical="center"/>
    </xf>
    <xf numFmtId="0" fontId="35" fillId="0" borderId="3" xfId="3" applyFont="1" applyBorder="1" applyAlignment="1">
      <alignment horizontal="right" vertical="center" wrapText="1" readingOrder="2"/>
    </xf>
    <xf numFmtId="0" fontId="33" fillId="15" borderId="33" xfId="23" applyFont="1" applyFill="1" applyBorder="1" applyAlignment="1">
      <alignment horizontal="center" vertical="center" wrapText="1"/>
    </xf>
    <xf numFmtId="3" fontId="18" fillId="3" borderId="6" xfId="2" applyNumberFormat="1" applyFont="1" applyFill="1" applyBorder="1" applyAlignment="1">
      <alignment horizontal="right" vertical="center" wrapText="1" readingOrder="2"/>
    </xf>
    <xf numFmtId="3" fontId="18" fillId="3" borderId="8" xfId="2" applyNumberFormat="1" applyFont="1" applyFill="1" applyBorder="1" applyAlignment="1">
      <alignment vertical="center" wrapText="1" readingOrder="2"/>
    </xf>
    <xf numFmtId="3" fontId="18" fillId="3" borderId="8" xfId="2" applyNumberFormat="1" applyFont="1" applyFill="1" applyBorder="1" applyAlignment="1">
      <alignment vertical="center" wrapText="1"/>
    </xf>
    <xf numFmtId="3" fontId="18" fillId="3" borderId="7" xfId="2" applyNumberFormat="1" applyFont="1" applyFill="1" applyBorder="1" applyAlignment="1">
      <alignment horizontal="left" vertical="center" wrapText="1"/>
    </xf>
    <xf numFmtId="3" fontId="5" fillId="5" borderId="6" xfId="2" applyNumberFormat="1" applyFont="1" applyFill="1" applyBorder="1" applyAlignment="1">
      <alignment horizontal="right" vertical="center" wrapText="1"/>
    </xf>
    <xf numFmtId="3" fontId="5" fillId="5" borderId="8" xfId="2" applyNumberFormat="1" applyFont="1" applyFill="1" applyBorder="1" applyAlignment="1">
      <alignment vertical="center" wrapText="1"/>
    </xf>
    <xf numFmtId="3" fontId="5" fillId="5" borderId="7" xfId="2" applyNumberFormat="1" applyFont="1" applyFill="1" applyBorder="1" applyAlignment="1">
      <alignment horizontal="left" vertical="center" wrapText="1"/>
    </xf>
    <xf numFmtId="0" fontId="5" fillId="7" borderId="10" xfId="8" applyFont="1" applyFill="1" applyBorder="1" applyAlignment="1">
      <alignment vertical="center"/>
    </xf>
    <xf numFmtId="0" fontId="9" fillId="0" borderId="0" xfId="3" applyFont="1"/>
    <xf numFmtId="0" fontId="35" fillId="0" borderId="1" xfId="3" applyFont="1" applyBorder="1" applyAlignment="1">
      <alignment vertical="center" wrapText="1"/>
    </xf>
    <xf numFmtId="0" fontId="35" fillId="0" borderId="3" xfId="3" applyFont="1" applyBorder="1" applyAlignment="1">
      <alignment vertical="center"/>
    </xf>
    <xf numFmtId="0" fontId="37" fillId="0" borderId="3" xfId="3" applyFont="1" applyBorder="1" applyAlignment="1">
      <alignment vertical="center"/>
    </xf>
    <xf numFmtId="167" fontId="10" fillId="0" borderId="4" xfId="0" applyNumberFormat="1" applyFont="1" applyBorder="1" applyAlignment="1">
      <alignment horizontal="center" vertical="center"/>
    </xf>
    <xf numFmtId="167" fontId="10" fillId="12" borderId="4" xfId="0" applyNumberFormat="1" applyFont="1" applyFill="1" applyBorder="1" applyAlignment="1">
      <alignment horizontal="center" vertical="center"/>
    </xf>
    <xf numFmtId="167" fontId="22" fillId="6" borderId="4" xfId="6" applyNumberFormat="1" applyFont="1" applyFill="1" applyBorder="1" applyAlignment="1">
      <alignment horizontal="center" vertical="center"/>
    </xf>
    <xf numFmtId="0" fontId="21" fillId="0" borderId="1" xfId="3" applyFont="1" applyBorder="1" applyAlignment="1">
      <alignment vertical="center" wrapText="1"/>
    </xf>
    <xf numFmtId="0" fontId="21" fillId="0" borderId="1" xfId="4" applyFont="1" applyBorder="1" applyAlignment="1">
      <alignment vertical="center"/>
    </xf>
    <xf numFmtId="3" fontId="20" fillId="16" borderId="1" xfId="2" applyNumberFormat="1" applyFont="1" applyFill="1" applyBorder="1" applyAlignment="1">
      <alignment horizontal="center" vertical="center" wrapText="1"/>
    </xf>
    <xf numFmtId="0" fontId="38" fillId="0" borderId="1" xfId="3" applyFont="1" applyBorder="1" applyAlignment="1">
      <alignment vertical="center" wrapText="1"/>
    </xf>
    <xf numFmtId="3" fontId="38" fillId="17" borderId="1" xfId="2" applyNumberFormat="1" applyFont="1" applyFill="1" applyBorder="1" applyAlignment="1">
      <alignment horizontal="center" vertical="center" wrapText="1"/>
    </xf>
    <xf numFmtId="0" fontId="40" fillId="0" borderId="1" xfId="3" applyFont="1" applyBorder="1" applyAlignment="1">
      <alignment vertical="center" wrapText="1"/>
    </xf>
    <xf numFmtId="0" fontId="42" fillId="2" borderId="1" xfId="5" applyFont="1" applyFill="1" applyBorder="1" applyAlignment="1">
      <alignment horizontal="center" vertical="center" wrapText="1"/>
    </xf>
    <xf numFmtId="0" fontId="39" fillId="0" borderId="1" xfId="6" applyFont="1" applyBorder="1" applyAlignment="1">
      <alignment vertical="center" wrapText="1"/>
    </xf>
    <xf numFmtId="0" fontId="41" fillId="0" borderId="1" xfId="24" applyFont="1" applyBorder="1" applyAlignment="1">
      <alignment vertical="center"/>
    </xf>
    <xf numFmtId="0" fontId="42" fillId="3" borderId="1" xfId="5" applyFont="1" applyFill="1" applyBorder="1" applyAlignment="1">
      <alignment horizontal="center" vertical="center" wrapText="1"/>
    </xf>
    <xf numFmtId="0" fontId="41" fillId="0" borderId="1" xfId="24" applyFont="1" applyBorder="1"/>
    <xf numFmtId="0" fontId="41" fillId="0" borderId="1" xfId="7" applyFont="1" applyBorder="1" applyAlignment="1">
      <alignment vertical="center"/>
    </xf>
    <xf numFmtId="0" fontId="39" fillId="0" borderId="1" xfId="3" applyFont="1" applyBorder="1" applyAlignment="1">
      <alignment vertical="center"/>
    </xf>
    <xf numFmtId="0" fontId="41" fillId="0" borderId="1" xfId="7" applyFont="1" applyBorder="1"/>
    <xf numFmtId="49" fontId="40" fillId="0" borderId="1" xfId="3" applyNumberFormat="1" applyFont="1" applyBorder="1" applyAlignment="1">
      <alignment horizontal="center" vertical="center" wrapText="1"/>
    </xf>
    <xf numFmtId="0" fontId="40" fillId="0" borderId="1" xfId="3" applyFont="1" applyBorder="1" applyAlignment="1">
      <alignment horizontal="center" vertical="center" wrapText="1"/>
    </xf>
    <xf numFmtId="0" fontId="6" fillId="2" borderId="1" xfId="5" applyFill="1" applyBorder="1" applyAlignment="1">
      <alignment horizontal="center" vertical="center" wrapText="1"/>
    </xf>
    <xf numFmtId="0" fontId="6" fillId="3" borderId="1" xfId="5"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25" fillId="0" borderId="0" xfId="3" applyNumberFormat="1" applyFont="1" applyAlignment="1">
      <alignment horizontal="center" vertical="center"/>
    </xf>
    <xf numFmtId="3" fontId="18" fillId="5" borderId="6" xfId="2" applyNumberFormat="1" applyFont="1" applyFill="1" applyBorder="1" applyAlignment="1">
      <alignment vertical="center" wrapText="1" readingOrder="2"/>
    </xf>
    <xf numFmtId="3" fontId="18" fillId="5" borderId="8" xfId="2" applyNumberFormat="1" applyFont="1" applyFill="1" applyBorder="1" applyAlignment="1">
      <alignment vertical="center" wrapText="1" readingOrder="2"/>
    </xf>
    <xf numFmtId="0" fontId="43" fillId="11" borderId="4" xfId="3" applyFont="1" applyFill="1" applyBorder="1" applyAlignment="1">
      <alignment horizontal="left" vertical="center" wrapText="1"/>
    </xf>
    <xf numFmtId="0" fontId="43" fillId="11" borderId="4" xfId="3" applyFont="1" applyFill="1" applyBorder="1" applyAlignment="1">
      <alignment horizontal="left" vertical="center" wrapText="1" readingOrder="1"/>
    </xf>
    <xf numFmtId="0" fontId="44" fillId="11" borderId="4" xfId="3" applyFont="1" applyFill="1" applyBorder="1" applyAlignment="1">
      <alignment horizontal="left" vertical="center" wrapText="1"/>
    </xf>
    <xf numFmtId="0" fontId="20" fillId="4" borderId="6" xfId="9" applyFont="1" applyFill="1" applyBorder="1" applyAlignment="1">
      <alignment horizontal="center" vertical="center" wrapText="1"/>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18" fillId="5" borderId="7" xfId="2" applyNumberFormat="1" applyFont="1" applyFill="1" applyBorder="1" applyAlignment="1">
      <alignment horizontal="left" vertical="center" wrapText="1"/>
    </xf>
    <xf numFmtId="0" fontId="20" fillId="4" borderId="4" xfId="9" applyFont="1" applyFill="1" applyBorder="1" applyAlignment="1">
      <alignment horizontal="center" vertical="center" wrapText="1"/>
    </xf>
    <xf numFmtId="3" fontId="48" fillId="16" borderId="1" xfId="2" applyNumberFormat="1" applyFont="1" applyFill="1" applyBorder="1" applyAlignment="1">
      <alignment horizontal="center" vertical="center" wrapText="1"/>
    </xf>
    <xf numFmtId="3" fontId="49" fillId="16" borderId="1" xfId="2" applyNumberFormat="1" applyFont="1" applyFill="1" applyBorder="1" applyAlignment="1">
      <alignment horizontal="center" vertical="center" wrapText="1"/>
    </xf>
    <xf numFmtId="0" fontId="46" fillId="0" borderId="1" xfId="25" applyFont="1" applyBorder="1" applyAlignment="1">
      <alignment vertical="center" wrapText="1"/>
    </xf>
    <xf numFmtId="0" fontId="50" fillId="0" borderId="1" xfId="25" applyFont="1" applyBorder="1" applyAlignment="1">
      <alignment vertical="center" wrapText="1"/>
    </xf>
    <xf numFmtId="0" fontId="50" fillId="0" borderId="1" xfId="25" applyFont="1" applyBorder="1" applyAlignment="1">
      <alignment vertical="center"/>
    </xf>
    <xf numFmtId="0" fontId="51" fillId="0" borderId="1" xfId="4" applyFont="1" applyBorder="1" applyAlignment="1">
      <alignment vertical="center"/>
    </xf>
    <xf numFmtId="3" fontId="52" fillId="17" borderId="1" xfId="2" applyNumberFormat="1" applyFont="1" applyFill="1" applyBorder="1" applyAlignment="1">
      <alignment horizontal="center" vertical="center" wrapText="1"/>
    </xf>
    <xf numFmtId="3" fontId="53" fillId="17" borderId="1" xfId="2" applyNumberFormat="1" applyFont="1" applyFill="1" applyBorder="1" applyAlignment="1">
      <alignment horizontal="center" vertical="center" wrapText="1"/>
    </xf>
    <xf numFmtId="0" fontId="5" fillId="0" borderId="1" xfId="25" applyFont="1" applyBorder="1" applyAlignment="1">
      <alignment vertical="center" wrapText="1"/>
    </xf>
    <xf numFmtId="0" fontId="5" fillId="0" borderId="1" xfId="25" applyFont="1" applyBorder="1" applyAlignment="1">
      <alignment vertical="center"/>
    </xf>
    <xf numFmtId="0" fontId="54" fillId="0" borderId="1" xfId="4" applyFont="1" applyBorder="1" applyAlignment="1">
      <alignment vertical="center"/>
    </xf>
    <xf numFmtId="0" fontId="51" fillId="0" borderId="1" xfId="8" applyFont="1" applyBorder="1" applyAlignment="1">
      <alignment vertical="center"/>
    </xf>
    <xf numFmtId="0" fontId="55" fillId="0" borderId="1" xfId="8" applyFont="1" applyBorder="1" applyAlignment="1">
      <alignment vertical="center"/>
    </xf>
    <xf numFmtId="0" fontId="51" fillId="0" borderId="1" xfId="7" applyFont="1" applyBorder="1" applyAlignment="1">
      <alignment vertical="center"/>
    </xf>
    <xf numFmtId="0" fontId="55" fillId="0" borderId="1" xfId="7" applyFont="1" applyBorder="1"/>
    <xf numFmtId="0" fontId="56" fillId="0" borderId="1" xfId="7" applyFont="1" applyBorder="1"/>
    <xf numFmtId="0" fontId="57" fillId="0" borderId="1" xfId="25" applyFont="1" applyBorder="1" applyAlignment="1">
      <alignment vertical="center"/>
    </xf>
    <xf numFmtId="0" fontId="58" fillId="0" borderId="1" xfId="25" applyFont="1" applyBorder="1" applyAlignment="1">
      <alignment vertical="center"/>
    </xf>
    <xf numFmtId="0" fontId="59" fillId="0" borderId="1" xfId="25" applyFont="1" applyBorder="1" applyAlignment="1">
      <alignment readingOrder="2"/>
    </xf>
    <xf numFmtId="0" fontId="60" fillId="0" borderId="1" xfId="6" applyFont="1" applyBorder="1" applyAlignment="1">
      <alignment vertical="center" wrapText="1"/>
    </xf>
    <xf numFmtId="0" fontId="61" fillId="0" borderId="1" xfId="25" applyFont="1" applyBorder="1"/>
    <xf numFmtId="0" fontId="62" fillId="0" borderId="1" xfId="7" applyFont="1" applyBorder="1" applyAlignment="1">
      <alignment vertical="center"/>
    </xf>
    <xf numFmtId="0" fontId="63" fillId="0" borderId="1" xfId="25" applyFont="1" applyBorder="1"/>
    <xf numFmtId="0" fontId="54" fillId="0" borderId="1" xfId="7" applyFont="1" applyBorder="1"/>
    <xf numFmtId="0" fontId="51" fillId="0" borderId="1" xfId="24" applyFont="1" applyBorder="1" applyAlignment="1">
      <alignment vertical="center"/>
    </xf>
    <xf numFmtId="0" fontId="64" fillId="0" borderId="1" xfId="6" applyFont="1" applyBorder="1" applyAlignment="1">
      <alignment vertical="center" wrapText="1"/>
    </xf>
    <xf numFmtId="0" fontId="55" fillId="0" borderId="1" xfId="24" applyFont="1" applyBorder="1"/>
    <xf numFmtId="0" fontId="65" fillId="0" borderId="1" xfId="6" applyFont="1" applyBorder="1" applyAlignment="1">
      <alignment vertical="center" wrapText="1"/>
    </xf>
    <xf numFmtId="0" fontId="66" fillId="0" borderId="1" xfId="25" applyFont="1" applyBorder="1" applyAlignment="1">
      <alignment vertical="center"/>
    </xf>
    <xf numFmtId="0" fontId="67" fillId="0" borderId="1" xfId="25" applyFont="1" applyBorder="1" applyAlignment="1">
      <alignment vertical="center"/>
    </xf>
    <xf numFmtId="0" fontId="51" fillId="0" borderId="1" xfId="26" applyFont="1" applyBorder="1" applyAlignment="1">
      <alignment horizontal="center"/>
    </xf>
    <xf numFmtId="0" fontId="21" fillId="0" borderId="1" xfId="25" applyFont="1" applyBorder="1"/>
    <xf numFmtId="0" fontId="68" fillId="0" borderId="1" xfId="6" applyFont="1" applyBorder="1" applyAlignment="1">
      <alignment vertical="center" wrapText="1"/>
    </xf>
    <xf numFmtId="0" fontId="55" fillId="0" borderId="1" xfId="26" applyFont="1" applyBorder="1" applyAlignment="1">
      <alignment horizontal="center"/>
    </xf>
    <xf numFmtId="0" fontId="5" fillId="0" borderId="1" xfId="25" applyFont="1" applyBorder="1"/>
    <xf numFmtId="0" fontId="55" fillId="0" borderId="1" xfId="6" applyFont="1" applyBorder="1" applyAlignment="1">
      <alignment vertical="center"/>
    </xf>
    <xf numFmtId="0" fontId="51" fillId="0" borderId="1" xfId="25" applyFont="1" applyBorder="1"/>
    <xf numFmtId="0" fontId="69" fillId="0" borderId="1" xfId="7" applyFont="1" applyBorder="1" applyAlignment="1">
      <alignment vertical="center" wrapText="1"/>
    </xf>
    <xf numFmtId="0" fontId="70" fillId="0" borderId="1" xfId="25" applyFont="1" applyBorder="1"/>
    <xf numFmtId="0" fontId="71" fillId="0" borderId="1" xfId="25" applyFont="1" applyBorder="1"/>
    <xf numFmtId="0" fontId="72" fillId="9" borderId="1" xfId="8" applyFont="1" applyFill="1" applyBorder="1" applyAlignment="1">
      <alignment vertical="center" wrapText="1"/>
    </xf>
    <xf numFmtId="0" fontId="73" fillId="0" borderId="1" xfId="25" applyFont="1" applyBorder="1"/>
    <xf numFmtId="0" fontId="74" fillId="9" borderId="1" xfId="8" applyFont="1" applyFill="1" applyBorder="1" applyAlignment="1">
      <alignment vertical="center" wrapText="1"/>
    </xf>
    <xf numFmtId="0" fontId="75" fillId="0" borderId="1" xfId="24" applyFont="1" applyBorder="1" applyAlignment="1">
      <alignment vertical="center"/>
    </xf>
    <xf numFmtId="0" fontId="46" fillId="18" borderId="1" xfId="25" applyFont="1" applyFill="1" applyBorder="1" applyAlignment="1">
      <alignment vertical="center" wrapText="1"/>
    </xf>
    <xf numFmtId="0" fontId="51" fillId="0" borderId="1" xfId="24" applyFont="1" applyBorder="1"/>
    <xf numFmtId="0" fontId="56" fillId="0" borderId="1" xfId="24" applyFont="1" applyBorder="1"/>
    <xf numFmtId="0" fontId="56" fillId="0" borderId="1" xfId="24" applyFont="1" applyBorder="1" applyAlignment="1">
      <alignment wrapText="1"/>
    </xf>
    <xf numFmtId="0" fontId="76" fillId="0" borderId="1" xfId="25" applyFont="1" applyBorder="1" applyAlignment="1">
      <alignment vertical="center"/>
    </xf>
    <xf numFmtId="0" fontId="55" fillId="0" borderId="1" xfId="24" applyFont="1" applyBorder="1" applyAlignment="1">
      <alignment wrapText="1"/>
    </xf>
    <xf numFmtId="0" fontId="59" fillId="0" borderId="1" xfId="25" applyFont="1" applyBorder="1"/>
    <xf numFmtId="0" fontId="51" fillId="0" borderId="1" xfId="7" applyFont="1" applyBorder="1"/>
    <xf numFmtId="0" fontId="77" fillId="0" borderId="1" xfId="8" applyFont="1" applyBorder="1" applyAlignment="1">
      <alignment horizontal="center" vertical="center"/>
    </xf>
    <xf numFmtId="0" fontId="78" fillId="0" borderId="1" xfId="25" applyFont="1" applyBorder="1"/>
    <xf numFmtId="0" fontId="50" fillId="0" borderId="1" xfId="8" applyFont="1" applyBorder="1" applyAlignment="1">
      <alignment horizontal="center" vertical="center"/>
    </xf>
    <xf numFmtId="0" fontId="57" fillId="0" borderId="1" xfId="8" applyFont="1" applyBorder="1"/>
    <xf numFmtId="0" fontId="79" fillId="0" borderId="1" xfId="25" applyFont="1" applyBorder="1"/>
    <xf numFmtId="0" fontId="58" fillId="0" borderId="1" xfId="8" applyFont="1" applyBorder="1" applyAlignment="1">
      <alignment horizontal="center"/>
    </xf>
    <xf numFmtId="0" fontId="38" fillId="0" borderId="1" xfId="25" applyFont="1" applyBorder="1" applyAlignment="1">
      <alignment vertical="center" wrapText="1"/>
    </xf>
    <xf numFmtId="0" fontId="38" fillId="0" borderId="1" xfId="25" applyFont="1" applyBorder="1" applyAlignment="1">
      <alignment vertical="center"/>
    </xf>
    <xf numFmtId="0" fontId="66" fillId="0" borderId="1" xfId="25" applyFont="1" applyBorder="1"/>
    <xf numFmtId="0" fontId="9" fillId="0" borderId="1" xfId="25" applyFont="1" applyBorder="1" applyAlignment="1">
      <alignment vertical="center" wrapText="1"/>
    </xf>
    <xf numFmtId="0" fontId="9" fillId="0" borderId="1" xfId="25" applyFont="1" applyBorder="1" applyAlignment="1">
      <alignment vertical="center"/>
    </xf>
    <xf numFmtId="0" fontId="56" fillId="0" borderId="1" xfId="8" applyFont="1" applyBorder="1" applyAlignment="1">
      <alignment vertical="center"/>
    </xf>
    <xf numFmtId="0" fontId="74" fillId="0" borderId="1" xfId="25" applyFont="1" applyBorder="1" applyAlignment="1">
      <alignment horizontal="left"/>
    </xf>
    <xf numFmtId="0" fontId="80" fillId="0" borderId="1" xfId="25" applyFont="1" applyBorder="1" applyAlignment="1">
      <alignment horizontal="left"/>
    </xf>
    <xf numFmtId="0" fontId="77" fillId="0" borderId="1" xfId="25" applyFont="1" applyBorder="1" applyAlignment="1">
      <alignment horizontal="center"/>
    </xf>
    <xf numFmtId="0" fontId="81" fillId="0" borderId="1" xfId="25" applyFont="1" applyBorder="1" applyAlignment="1">
      <alignment horizontal="center"/>
    </xf>
    <xf numFmtId="49" fontId="82" fillId="0" borderId="1" xfId="25" applyNumberFormat="1" applyFont="1" applyBorder="1" applyAlignment="1">
      <alignment horizontal="center" vertical="center" wrapText="1"/>
    </xf>
    <xf numFmtId="0" fontId="46" fillId="0" borderId="1" xfId="25" applyFont="1" applyBorder="1" applyAlignment="1">
      <alignment horizontal="center" vertical="center" wrapText="1"/>
    </xf>
    <xf numFmtId="0" fontId="21" fillId="0" borderId="1" xfId="9" applyFont="1" applyBorder="1"/>
    <xf numFmtId="3" fontId="18" fillId="5" borderId="39" xfId="2" applyNumberFormat="1" applyFont="1" applyFill="1" applyBorder="1" applyAlignment="1">
      <alignment horizontal="right" vertical="center" wrapText="1"/>
    </xf>
    <xf numFmtId="3" fontId="18" fillId="5" borderId="40" xfId="2" applyNumberFormat="1" applyFont="1" applyFill="1" applyBorder="1" applyAlignment="1">
      <alignment vertical="center" wrapText="1"/>
    </xf>
    <xf numFmtId="3" fontId="18" fillId="5" borderId="41" xfId="2" applyNumberFormat="1" applyFont="1" applyFill="1" applyBorder="1" applyAlignment="1">
      <alignment horizontal="left" vertical="center" wrapText="1"/>
    </xf>
    <xf numFmtId="0" fontId="18" fillId="0" borderId="5" xfId="9" applyFont="1" applyBorder="1"/>
    <xf numFmtId="0" fontId="18" fillId="0" borderId="1" xfId="9" applyFont="1" applyBorder="1"/>
    <xf numFmtId="0" fontId="22" fillId="4" borderId="42" xfId="27" applyFont="1" applyFill="1" applyBorder="1" applyAlignment="1">
      <alignment horizontal="center" vertical="center" wrapText="1"/>
    </xf>
    <xf numFmtId="0" fontId="22" fillId="4" borderId="4" xfId="27" applyFont="1" applyFill="1" applyBorder="1" applyAlignment="1">
      <alignment horizontal="center" vertical="center" wrapText="1"/>
    </xf>
    <xf numFmtId="0" fontId="22" fillId="4" borderId="4" xfId="9" applyFont="1" applyFill="1" applyBorder="1" applyAlignment="1">
      <alignment horizontal="center" vertical="center"/>
    </xf>
    <xf numFmtId="0" fontId="5" fillId="0" borderId="1" xfId="9" applyFont="1" applyBorder="1"/>
    <xf numFmtId="0" fontId="22" fillId="4" borderId="24" xfId="4" applyFont="1" applyFill="1" applyBorder="1" applyAlignment="1">
      <alignment horizontal="center" vertical="center"/>
    </xf>
    <xf numFmtId="0" fontId="22" fillId="4" borderId="4" xfId="4" applyFont="1" applyFill="1" applyBorder="1" applyAlignment="1">
      <alignment horizontal="center" vertical="center" wrapText="1"/>
    </xf>
    <xf numFmtId="1" fontId="18" fillId="5" borderId="4" xfId="28" applyNumberFormat="1" applyFont="1" applyFill="1" applyBorder="1" applyAlignment="1">
      <alignment horizontal="center" vertical="center"/>
    </xf>
    <xf numFmtId="3" fontId="18" fillId="2" borderId="4" xfId="2" applyNumberFormat="1" applyFont="1" applyFill="1" applyBorder="1" applyAlignment="1">
      <alignment horizontal="center" vertical="center" wrapText="1"/>
    </xf>
    <xf numFmtId="167" fontId="18" fillId="2" borderId="4" xfId="2" applyNumberFormat="1" applyFont="1" applyFill="1" applyBorder="1" applyAlignment="1">
      <alignment horizontal="center" vertical="center" wrapText="1"/>
    </xf>
    <xf numFmtId="172" fontId="18" fillId="2" borderId="4" xfId="29" applyNumberFormat="1" applyFont="1" applyFill="1" applyBorder="1" applyAlignment="1">
      <alignment horizontal="center" vertical="center" wrapText="1"/>
    </xf>
    <xf numFmtId="3" fontId="18" fillId="9" borderId="4" xfId="2" applyNumberFormat="1" applyFont="1" applyFill="1" applyBorder="1" applyAlignment="1">
      <alignment horizontal="center" vertical="center" wrapText="1"/>
    </xf>
    <xf numFmtId="167" fontId="18" fillId="9" borderId="4" xfId="2" applyNumberFormat="1" applyFont="1" applyFill="1" applyBorder="1" applyAlignment="1">
      <alignment horizontal="center" vertical="center" wrapText="1"/>
    </xf>
    <xf numFmtId="172" fontId="18" fillId="9" borderId="4" xfId="2" applyNumberFormat="1" applyFont="1" applyFill="1" applyBorder="1" applyAlignment="1">
      <alignment horizontal="center" vertical="center" wrapText="1"/>
    </xf>
    <xf numFmtId="0" fontId="18" fillId="0" borderId="1" xfId="9" applyFont="1" applyBorder="1" applyAlignment="1">
      <alignment vertical="center"/>
    </xf>
    <xf numFmtId="38" fontId="18" fillId="0" borderId="1" xfId="9" applyNumberFormat="1" applyFont="1" applyBorder="1"/>
    <xf numFmtId="3" fontId="18" fillId="0" borderId="1" xfId="9" applyNumberFormat="1" applyFont="1" applyBorder="1"/>
    <xf numFmtId="0" fontId="18" fillId="0" borderId="0" xfId="9" applyFont="1"/>
    <xf numFmtId="0" fontId="22" fillId="4" borderId="6" xfId="9" applyFont="1" applyFill="1" applyBorder="1" applyAlignment="1">
      <alignment vertical="center"/>
    </xf>
    <xf numFmtId="0" fontId="22" fillId="4" borderId="8" xfId="9" applyFont="1" applyFill="1" applyBorder="1" applyAlignment="1">
      <alignment vertical="center"/>
    </xf>
    <xf numFmtId="0" fontId="5" fillId="0" borderId="0" xfId="9" applyFont="1"/>
    <xf numFmtId="0" fontId="22" fillId="4" borderId="4" xfId="9" applyFont="1" applyFill="1" applyBorder="1" applyAlignment="1">
      <alignment horizontal="center" vertical="center" textRotation="90"/>
    </xf>
    <xf numFmtId="0" fontId="22" fillId="4" borderId="6" xfId="9" applyFont="1" applyFill="1" applyBorder="1" applyAlignment="1">
      <alignment horizontal="center" vertical="center" textRotation="90"/>
    </xf>
    <xf numFmtId="164" fontId="18" fillId="0" borderId="0" xfId="9" applyNumberFormat="1" applyFont="1"/>
    <xf numFmtId="2" fontId="18" fillId="0" borderId="0" xfId="9" applyNumberFormat="1" applyFont="1"/>
    <xf numFmtId="0" fontId="18" fillId="0" borderId="0" xfId="25" applyFont="1" applyAlignment="1">
      <alignment vertical="center"/>
    </xf>
    <xf numFmtId="0" fontId="18" fillId="0" borderId="0" xfId="9" applyFont="1" applyAlignment="1">
      <alignment readingOrder="1"/>
    </xf>
    <xf numFmtId="3" fontId="18" fillId="0" borderId="0" xfId="9" applyNumberFormat="1" applyFont="1"/>
    <xf numFmtId="0" fontId="18" fillId="0" borderId="5" xfId="9" applyFont="1" applyBorder="1" applyAlignment="1">
      <alignment horizontal="center" vertical="center" wrapText="1"/>
    </xf>
    <xf numFmtId="0" fontId="18" fillId="0" borderId="1" xfId="9" applyFont="1" applyBorder="1" applyAlignment="1">
      <alignment horizontal="center" vertical="center" wrapText="1"/>
    </xf>
    <xf numFmtId="0" fontId="5" fillId="0" borderId="5" xfId="9" applyFont="1" applyBorder="1" applyAlignment="1">
      <alignment horizontal="center" vertical="center" wrapText="1"/>
    </xf>
    <xf numFmtId="0" fontId="5" fillId="0" borderId="1" xfId="9" applyFont="1" applyBorder="1" applyAlignment="1">
      <alignment horizontal="center" vertical="center" wrapText="1"/>
    </xf>
    <xf numFmtId="0" fontId="22" fillId="4" borderId="4" xfId="9" applyFont="1" applyFill="1" applyBorder="1" applyAlignment="1">
      <alignment horizontal="center" vertical="center" wrapText="1"/>
    </xf>
    <xf numFmtId="0" fontId="84" fillId="0" borderId="1" xfId="9" applyFont="1" applyBorder="1" applyAlignment="1">
      <alignment horizontal="center" vertical="center" wrapText="1"/>
    </xf>
    <xf numFmtId="3" fontId="18" fillId="20" borderId="4" xfId="9" applyNumberFormat="1" applyFont="1" applyFill="1" applyBorder="1" applyAlignment="1">
      <alignment horizontal="center" vertical="center" wrapText="1"/>
    </xf>
    <xf numFmtId="3" fontId="18" fillId="0" borderId="1" xfId="9" applyNumberFormat="1" applyFont="1" applyBorder="1" applyAlignment="1">
      <alignment horizontal="center" vertical="center" wrapText="1"/>
    </xf>
    <xf numFmtId="0" fontId="23" fillId="0" borderId="1" xfId="9" applyFont="1" applyBorder="1" applyAlignment="1">
      <alignment horizontal="center" vertical="center" wrapText="1"/>
    </xf>
    <xf numFmtId="3" fontId="18" fillId="0" borderId="4" xfId="9" applyNumberFormat="1" applyFont="1" applyBorder="1" applyAlignment="1">
      <alignment horizontal="center" vertical="center" wrapText="1"/>
    </xf>
    <xf numFmtId="3" fontId="22" fillId="4" borderId="4" xfId="9" applyNumberFormat="1" applyFont="1" applyFill="1" applyBorder="1" applyAlignment="1">
      <alignment horizontal="center" vertical="center" wrapText="1"/>
    </xf>
    <xf numFmtId="3" fontId="5" fillId="0" borderId="1" xfId="9" applyNumberFormat="1" applyFont="1" applyBorder="1" applyAlignment="1">
      <alignment horizontal="center" vertical="center" wrapText="1"/>
    </xf>
    <xf numFmtId="0" fontId="18" fillId="0" borderId="3" xfId="9" applyFont="1" applyBorder="1" applyAlignment="1">
      <alignment horizontal="center" vertical="center" wrapText="1"/>
    </xf>
    <xf numFmtId="0" fontId="27" fillId="0" borderId="0" xfId="9" applyFont="1"/>
    <xf numFmtId="3" fontId="85" fillId="5" borderId="6" xfId="2" applyNumberFormat="1" applyFont="1" applyFill="1" applyBorder="1" applyAlignment="1">
      <alignment horizontal="right" vertical="center" wrapText="1"/>
    </xf>
    <xf numFmtId="3" fontId="85" fillId="5" borderId="8" xfId="2" applyNumberFormat="1" applyFont="1" applyFill="1" applyBorder="1" applyAlignment="1">
      <alignment horizontal="right" vertical="center" wrapText="1"/>
    </xf>
    <xf numFmtId="3" fontId="85" fillId="5" borderId="8" xfId="2" applyNumberFormat="1" applyFont="1" applyFill="1" applyBorder="1" applyAlignment="1">
      <alignment vertical="center" wrapText="1"/>
    </xf>
    <xf numFmtId="3" fontId="85" fillId="5" borderId="7" xfId="2" applyNumberFormat="1" applyFont="1" applyFill="1" applyBorder="1" applyAlignment="1">
      <alignment horizontal="left" vertical="center" wrapText="1"/>
    </xf>
    <xf numFmtId="0" fontId="85" fillId="0" borderId="0" xfId="9" applyFont="1"/>
    <xf numFmtId="0" fontId="26" fillId="4" borderId="24" xfId="9" applyFont="1" applyFill="1" applyBorder="1" applyAlignment="1">
      <alignment horizontal="center" vertical="center" wrapText="1"/>
    </xf>
    <xf numFmtId="0" fontId="27" fillId="0" borderId="0" xfId="9" applyFont="1" applyAlignment="1">
      <alignment vertical="center"/>
    </xf>
    <xf numFmtId="0" fontId="26" fillId="4" borderId="14" xfId="9" applyFont="1" applyFill="1" applyBorder="1" applyAlignment="1">
      <alignment horizontal="center" vertical="center" wrapText="1"/>
    </xf>
    <xf numFmtId="1" fontId="85" fillId="5" borderId="4" xfId="28" applyNumberFormat="1" applyFont="1" applyFill="1" applyBorder="1" applyAlignment="1">
      <alignment horizontal="center" vertical="center"/>
    </xf>
    <xf numFmtId="3" fontId="85" fillId="2" borderId="6" xfId="2" applyNumberFormat="1" applyFont="1" applyFill="1" applyBorder="1" applyAlignment="1">
      <alignment horizontal="center" vertical="center" wrapText="1"/>
    </xf>
    <xf numFmtId="3" fontId="86" fillId="2" borderId="6" xfId="2" applyNumberFormat="1" applyFont="1" applyFill="1" applyBorder="1" applyAlignment="1">
      <alignment horizontal="center" vertical="center" wrapText="1"/>
    </xf>
    <xf numFmtId="3" fontId="85" fillId="0" borderId="0" xfId="9" applyNumberFormat="1" applyFont="1"/>
    <xf numFmtId="0" fontId="87" fillId="0" borderId="0" xfId="9" applyFont="1"/>
    <xf numFmtId="3" fontId="85" fillId="9" borderId="6" xfId="2" applyNumberFormat="1" applyFont="1" applyFill="1" applyBorder="1" applyAlignment="1">
      <alignment horizontal="center" vertical="center" wrapText="1"/>
    </xf>
    <xf numFmtId="3" fontId="86" fillId="9" borderId="6" xfId="2" applyNumberFormat="1" applyFont="1" applyFill="1" applyBorder="1" applyAlignment="1">
      <alignment horizontal="center" vertical="center" wrapText="1"/>
    </xf>
    <xf numFmtId="1" fontId="85" fillId="5" borderId="4" xfId="28" applyNumberFormat="1" applyFont="1" applyFill="1" applyBorder="1" applyAlignment="1">
      <alignment horizontal="center" vertical="center" wrapText="1"/>
    </xf>
    <xf numFmtId="0" fontId="26" fillId="4" borderId="24" xfId="9" applyFont="1" applyFill="1" applyBorder="1" applyAlignment="1">
      <alignment horizontal="center" vertical="center"/>
    </xf>
    <xf numFmtId="3" fontId="26" fillId="4" borderId="24" xfId="9" applyNumberFormat="1" applyFont="1" applyFill="1" applyBorder="1" applyAlignment="1">
      <alignment horizontal="center" vertical="center"/>
    </xf>
    <xf numFmtId="3" fontId="27" fillId="0" borderId="0" xfId="9" applyNumberFormat="1" applyFont="1"/>
    <xf numFmtId="0" fontId="87" fillId="0" borderId="0" xfId="9" applyFont="1" applyAlignment="1">
      <alignment horizontal="center"/>
    </xf>
    <xf numFmtId="0" fontId="85" fillId="0" borderId="5" xfId="31" applyFont="1" applyBorder="1"/>
    <xf numFmtId="0" fontId="85" fillId="0" borderId="1" xfId="31" applyFont="1" applyBorder="1"/>
    <xf numFmtId="0" fontId="87" fillId="9" borderId="0" xfId="9" applyFont="1" applyFill="1"/>
    <xf numFmtId="3" fontId="88" fillId="5" borderId="44" xfId="2" applyNumberFormat="1" applyFont="1" applyFill="1" applyBorder="1" applyAlignment="1">
      <alignment horizontal="right" vertical="center" wrapText="1"/>
    </xf>
    <xf numFmtId="3" fontId="88" fillId="5" borderId="45" xfId="2" applyNumberFormat="1" applyFont="1" applyFill="1" applyBorder="1" applyAlignment="1">
      <alignment vertical="center" wrapText="1"/>
    </xf>
    <xf numFmtId="3" fontId="88" fillId="5" borderId="8" xfId="2" applyNumberFormat="1" applyFont="1" applyFill="1" applyBorder="1" applyAlignment="1">
      <alignment vertical="center" wrapText="1"/>
    </xf>
    <xf numFmtId="3" fontId="88" fillId="5" borderId="8" xfId="2" applyNumberFormat="1" applyFont="1" applyFill="1" applyBorder="1" applyAlignment="1">
      <alignment horizontal="left" vertical="center" wrapText="1"/>
    </xf>
    <xf numFmtId="0" fontId="88" fillId="0" borderId="0" xfId="9" applyFont="1"/>
    <xf numFmtId="0" fontId="20" fillId="4" borderId="15" xfId="9" applyFont="1" applyFill="1" applyBorder="1" applyAlignment="1">
      <alignment horizontal="center" vertical="center" wrapText="1" shrinkToFit="1"/>
    </xf>
    <xf numFmtId="0" fontId="21" fillId="0" borderId="0" xfId="9" applyFont="1"/>
    <xf numFmtId="1" fontId="88" fillId="5" borderId="4" xfId="28" applyNumberFormat="1" applyFont="1" applyFill="1" applyBorder="1" applyAlignment="1">
      <alignment horizontal="center" vertical="center"/>
    </xf>
    <xf numFmtId="0" fontId="88" fillId="0" borderId="0" xfId="9" applyFont="1" applyAlignment="1">
      <alignment horizontal="center" vertical="center"/>
    </xf>
    <xf numFmtId="0" fontId="20" fillId="4" borderId="6" xfId="9" applyFont="1" applyFill="1" applyBorder="1" applyAlignment="1">
      <alignment horizontal="center" vertical="center"/>
    </xf>
    <xf numFmtId="3" fontId="20" fillId="4" borderId="4" xfId="9" applyNumberFormat="1" applyFont="1" applyFill="1" applyBorder="1" applyAlignment="1">
      <alignment horizontal="center" vertical="center"/>
    </xf>
    <xf numFmtId="0" fontId="20" fillId="4" borderId="46" xfId="9" applyFont="1" applyFill="1" applyBorder="1" applyAlignment="1" applyProtection="1">
      <alignment horizontal="center" vertical="center"/>
      <protection locked="0"/>
    </xf>
    <xf numFmtId="0" fontId="21" fillId="0" borderId="0" xfId="9" applyFont="1" applyAlignment="1">
      <alignment horizontal="right"/>
    </xf>
    <xf numFmtId="3" fontId="88" fillId="0" borderId="0" xfId="9" applyNumberFormat="1" applyFont="1"/>
    <xf numFmtId="0" fontId="18" fillId="0" borderId="0" xfId="9" applyFont="1" applyAlignment="1">
      <alignment horizontal="center" vertical="center"/>
    </xf>
    <xf numFmtId="3" fontId="18" fillId="5" borderId="44" xfId="2" applyNumberFormat="1" applyFont="1" applyFill="1" applyBorder="1" applyAlignment="1">
      <alignment horizontal="right" vertical="center" wrapText="1"/>
    </xf>
    <xf numFmtId="0" fontId="5" fillId="0" borderId="0" xfId="9" applyFont="1" applyAlignment="1">
      <alignment horizontal="center" vertical="center"/>
    </xf>
    <xf numFmtId="0" fontId="22" fillId="4" borderId="24" xfId="9" applyFont="1" applyFill="1" applyBorder="1" applyAlignment="1">
      <alignment horizontal="center" vertical="center"/>
    </xf>
    <xf numFmtId="0" fontId="5" fillId="0" borderId="0" xfId="25" applyFont="1" applyAlignment="1">
      <alignment horizontal="center" vertical="center"/>
    </xf>
    <xf numFmtId="3" fontId="18" fillId="0" borderId="0" xfId="25" applyNumberFormat="1" applyFont="1" applyAlignment="1">
      <alignment horizontal="center" vertical="center"/>
    </xf>
    <xf numFmtId="3" fontId="18" fillId="0" borderId="0" xfId="9" applyNumberFormat="1" applyFont="1" applyAlignment="1">
      <alignment horizontal="center" vertical="center"/>
    </xf>
    <xf numFmtId="0" fontId="23" fillId="0" borderId="0" xfId="9" applyFont="1" applyAlignment="1">
      <alignment horizontal="center" vertical="center"/>
    </xf>
    <xf numFmtId="0" fontId="22" fillId="4" borderId="6" xfId="9" applyFont="1" applyFill="1" applyBorder="1" applyAlignment="1">
      <alignment horizontal="center" vertical="center"/>
    </xf>
    <xf numFmtId="3" fontId="22" fillId="4" borderId="4" xfId="9" applyNumberFormat="1" applyFont="1" applyFill="1" applyBorder="1" applyAlignment="1">
      <alignment horizontal="center" vertical="center"/>
    </xf>
    <xf numFmtId="3" fontId="22" fillId="4" borderId="7" xfId="9" applyNumberFormat="1" applyFont="1" applyFill="1" applyBorder="1" applyAlignment="1">
      <alignment horizontal="center" vertical="center"/>
    </xf>
    <xf numFmtId="3" fontId="22" fillId="4" borderId="6" xfId="9" applyNumberFormat="1" applyFont="1" applyFill="1" applyBorder="1" applyAlignment="1">
      <alignment horizontal="center" vertical="center"/>
    </xf>
    <xf numFmtId="0" fontId="18" fillId="0" borderId="0" xfId="9" applyFont="1" applyAlignment="1">
      <alignment horizontal="center" vertical="center" readingOrder="1"/>
    </xf>
    <xf numFmtId="3" fontId="5" fillId="5" borderId="44" xfId="2" applyNumberFormat="1" applyFont="1" applyFill="1" applyBorder="1" applyAlignment="1">
      <alignment horizontal="right" vertical="center" wrapText="1"/>
    </xf>
    <xf numFmtId="3" fontId="5" fillId="5" borderId="45" xfId="2" applyNumberFormat="1" applyFont="1" applyFill="1" applyBorder="1" applyAlignment="1">
      <alignment vertical="center" wrapText="1"/>
    </xf>
    <xf numFmtId="3" fontId="5" fillId="5" borderId="8" xfId="2" applyNumberFormat="1" applyFont="1" applyFill="1" applyBorder="1" applyAlignment="1">
      <alignment horizontal="left" vertical="center" wrapText="1"/>
    </xf>
    <xf numFmtId="1" fontId="18" fillId="5" borderId="4" xfId="28" applyNumberFormat="1" applyFont="1" applyFill="1" applyBorder="1" applyAlignment="1">
      <alignment horizontal="right" vertical="center"/>
    </xf>
    <xf numFmtId="3" fontId="18" fillId="19" borderId="4" xfId="2" applyNumberFormat="1" applyFont="1" applyFill="1" applyBorder="1" applyAlignment="1">
      <alignment horizontal="center" vertical="center" wrapText="1"/>
    </xf>
    <xf numFmtId="1" fontId="18" fillId="5" borderId="4" xfId="28" applyNumberFormat="1" applyFont="1" applyFill="1" applyBorder="1" applyAlignment="1">
      <alignment horizontal="left" vertical="center"/>
    </xf>
    <xf numFmtId="1" fontId="18" fillId="5" borderId="4" xfId="28" applyNumberFormat="1" applyFont="1" applyFill="1" applyBorder="1" applyAlignment="1">
      <alignment horizontal="right" vertical="center" wrapText="1"/>
    </xf>
    <xf numFmtId="3" fontId="10" fillId="2" borderId="4" xfId="2" applyNumberFormat="1" applyFont="1" applyFill="1" applyBorder="1" applyAlignment="1">
      <alignment horizontal="center" vertical="center" wrapText="1"/>
    </xf>
    <xf numFmtId="0" fontId="89" fillId="4" borderId="24" xfId="9" applyFont="1" applyFill="1" applyBorder="1" applyAlignment="1">
      <alignment horizontal="center" vertical="center"/>
    </xf>
    <xf numFmtId="3" fontId="89" fillId="4" borderId="4" xfId="9" applyNumberFormat="1" applyFont="1" applyFill="1" applyBorder="1" applyAlignment="1">
      <alignment horizontal="center" vertical="center"/>
    </xf>
    <xf numFmtId="0" fontId="18" fillId="5" borderId="0" xfId="9" applyFont="1" applyFill="1"/>
    <xf numFmtId="1" fontId="18" fillId="5" borderId="4" xfId="28" applyNumberFormat="1" applyFont="1" applyFill="1" applyBorder="1" applyAlignment="1">
      <alignment horizontal="center" vertical="center" wrapText="1"/>
    </xf>
    <xf numFmtId="0" fontId="18" fillId="0" borderId="0" xfId="9" applyFont="1" applyAlignment="1">
      <alignment horizontal="right" readingOrder="1"/>
    </xf>
    <xf numFmtId="0" fontId="18" fillId="9" borderId="0" xfId="9" applyFont="1" applyFill="1" applyAlignment="1" applyProtection="1">
      <alignment horizontal="center" vertical="center"/>
      <protection locked="0"/>
    </xf>
    <xf numFmtId="0" fontId="22" fillId="4" borderId="4" xfId="9" applyFont="1" applyFill="1" applyBorder="1" applyAlignment="1">
      <alignment horizontal="center" vertical="center" textRotation="90" wrapText="1"/>
    </xf>
    <xf numFmtId="0" fontId="5" fillId="0" borderId="0" xfId="9" applyFont="1" applyAlignment="1" applyProtection="1">
      <alignment horizontal="center" vertical="center" textRotation="90" wrapText="1"/>
      <protection locked="0"/>
    </xf>
    <xf numFmtId="3" fontId="10" fillId="2" borderId="7" xfId="2" applyNumberFormat="1" applyFont="1" applyFill="1" applyBorder="1" applyAlignment="1">
      <alignment horizontal="center" vertical="center" wrapText="1"/>
    </xf>
    <xf numFmtId="0" fontId="18" fillId="0" borderId="0" xfId="9" applyFont="1" applyAlignment="1" applyProtection="1">
      <alignment horizontal="center" vertical="center"/>
      <protection locked="0"/>
    </xf>
    <xf numFmtId="3" fontId="10" fillId="9" borderId="7" xfId="2" applyNumberFormat="1" applyFont="1" applyFill="1" applyBorder="1" applyAlignment="1">
      <alignment horizontal="center" vertical="center" wrapText="1"/>
    </xf>
    <xf numFmtId="1" fontId="18" fillId="5" borderId="4" xfId="28" applyNumberFormat="1" applyFont="1" applyFill="1" applyBorder="1" applyAlignment="1">
      <alignment horizontal="left" vertical="center" wrapText="1"/>
    </xf>
    <xf numFmtId="0" fontId="22" fillId="4" borderId="4" xfId="9" applyFont="1" applyFill="1" applyBorder="1" applyAlignment="1">
      <alignment horizontal="right" vertical="center"/>
    </xf>
    <xf numFmtId="0" fontId="22" fillId="4" borderId="50" xfId="9" applyFont="1" applyFill="1" applyBorder="1" applyAlignment="1" applyProtection="1">
      <alignment horizontal="left" vertical="center"/>
      <protection locked="0"/>
    </xf>
    <xf numFmtId="3" fontId="84" fillId="0" borderId="0" xfId="9" applyNumberFormat="1" applyFont="1" applyAlignment="1" applyProtection="1">
      <alignment horizontal="center" vertical="center"/>
      <protection locked="0"/>
    </xf>
    <xf numFmtId="0" fontId="84" fillId="0" borderId="0" xfId="9" applyFont="1" applyAlignment="1" applyProtection="1">
      <alignment horizontal="center" vertical="center"/>
      <protection locked="0"/>
    </xf>
    <xf numFmtId="0" fontId="85" fillId="9" borderId="0" xfId="9" applyFont="1" applyFill="1" applyProtection="1">
      <protection locked="0"/>
    </xf>
    <xf numFmtId="3" fontId="85" fillId="5" borderId="8" xfId="2" applyNumberFormat="1" applyFont="1" applyFill="1" applyBorder="1" applyAlignment="1">
      <alignment horizontal="left" vertical="center" wrapText="1"/>
    </xf>
    <xf numFmtId="0" fontId="85" fillId="0" borderId="0" xfId="25" applyFont="1" applyAlignment="1">
      <alignment horizontal="left"/>
    </xf>
    <xf numFmtId="0" fontId="85" fillId="0" borderId="0" xfId="25" applyFont="1"/>
    <xf numFmtId="0" fontId="26" fillId="4" borderId="24" xfId="9" applyFont="1" applyFill="1" applyBorder="1" applyAlignment="1">
      <alignment horizontal="center" vertical="center" textRotation="90" wrapText="1"/>
    </xf>
    <xf numFmtId="0" fontId="27" fillId="0" borderId="0" xfId="9" applyFont="1" applyAlignment="1" applyProtection="1">
      <alignment horizontal="center" vertical="center" textRotation="90" wrapText="1"/>
      <protection locked="0"/>
    </xf>
    <xf numFmtId="0" fontId="26" fillId="4" borderId="14" xfId="9" applyFont="1" applyFill="1" applyBorder="1" applyAlignment="1">
      <alignment horizontal="center" vertical="center" textRotation="90" wrapText="1"/>
    </xf>
    <xf numFmtId="3" fontId="88" fillId="2" borderId="4" xfId="2" applyNumberFormat="1" applyFont="1" applyFill="1" applyBorder="1" applyAlignment="1">
      <alignment horizontal="center" vertical="center" wrapText="1"/>
    </xf>
    <xf numFmtId="3" fontId="85" fillId="19" borderId="7" xfId="2" applyNumberFormat="1" applyFont="1" applyFill="1" applyBorder="1" applyAlignment="1">
      <alignment horizontal="center" vertical="center" wrapText="1"/>
    </xf>
    <xf numFmtId="0" fontId="87" fillId="0" borderId="0" xfId="9" applyFont="1" applyAlignment="1" applyProtection="1">
      <alignment horizontal="center" vertical="center"/>
      <protection locked="0"/>
    </xf>
    <xf numFmtId="3" fontId="88" fillId="9" borderId="4" xfId="2" applyNumberFormat="1" applyFont="1" applyFill="1" applyBorder="1" applyAlignment="1">
      <alignment horizontal="center" vertical="center" wrapText="1"/>
    </xf>
    <xf numFmtId="0" fontId="85" fillId="0" borderId="0" xfId="9" applyFont="1" applyAlignment="1" applyProtection="1">
      <alignment horizontal="center" vertical="center"/>
      <protection locked="0"/>
    </xf>
    <xf numFmtId="3" fontId="87" fillId="0" borderId="0" xfId="9" applyNumberFormat="1" applyFont="1" applyAlignment="1" applyProtection="1">
      <alignment horizontal="center" vertical="center"/>
      <protection locked="0"/>
    </xf>
    <xf numFmtId="0" fontId="90" fillId="4" borderId="4" xfId="9" applyFont="1" applyFill="1" applyBorder="1" applyAlignment="1">
      <alignment horizontal="center" vertical="center"/>
    </xf>
    <xf numFmtId="3" fontId="90" fillId="4" borderId="4" xfId="9" applyNumberFormat="1" applyFont="1" applyFill="1" applyBorder="1" applyAlignment="1">
      <alignment horizontal="center" vertical="center"/>
    </xf>
    <xf numFmtId="3" fontId="90" fillId="4" borderId="50" xfId="9" applyNumberFormat="1" applyFont="1" applyFill="1" applyBorder="1" applyAlignment="1">
      <alignment horizontal="center" vertical="center"/>
    </xf>
    <xf numFmtId="0" fontId="90" fillId="4" borderId="50" xfId="9" applyFont="1" applyFill="1" applyBorder="1" applyAlignment="1" applyProtection="1">
      <alignment horizontal="center" vertical="center"/>
      <protection locked="0"/>
    </xf>
    <xf numFmtId="0" fontId="18" fillId="0" borderId="0" xfId="9" applyFont="1" applyAlignment="1">
      <alignment horizontal="right"/>
    </xf>
    <xf numFmtId="3" fontId="18" fillId="19" borderId="7" xfId="2" applyNumberFormat="1" applyFont="1" applyFill="1" applyBorder="1" applyAlignment="1">
      <alignment horizontal="center" vertical="center" wrapText="1"/>
    </xf>
    <xf numFmtId="0" fontId="23" fillId="0" borderId="0" xfId="9" applyFont="1" applyAlignment="1" applyProtection="1">
      <alignment horizontal="center" vertical="center"/>
      <protection locked="0"/>
    </xf>
    <xf numFmtId="3" fontId="22" fillId="4" borderId="50" xfId="9" applyNumberFormat="1" applyFont="1" applyFill="1" applyBorder="1" applyAlignment="1">
      <alignment horizontal="center" vertical="center"/>
    </xf>
    <xf numFmtId="0" fontId="22" fillId="4" borderId="50" xfId="9" applyFont="1" applyFill="1" applyBorder="1" applyAlignment="1" applyProtection="1">
      <alignment horizontal="center" vertical="center"/>
      <protection locked="0"/>
    </xf>
    <xf numFmtId="3" fontId="18" fillId="0" borderId="0" xfId="9" applyNumberFormat="1" applyFont="1" applyAlignment="1">
      <alignment horizontal="right"/>
    </xf>
    <xf numFmtId="0" fontId="18" fillId="9" borderId="0" xfId="9" applyFont="1" applyFill="1" applyAlignment="1" applyProtection="1">
      <alignment horizontal="center"/>
      <protection locked="0"/>
    </xf>
    <xf numFmtId="0" fontId="18" fillId="9" borderId="0" xfId="9" applyFont="1" applyFill="1" applyProtection="1">
      <protection locked="0"/>
    </xf>
    <xf numFmtId="3" fontId="22" fillId="4" borderId="24" xfId="9" applyNumberFormat="1" applyFont="1" applyFill="1" applyBorder="1" applyAlignment="1" applyProtection="1">
      <alignment horizontal="center" vertical="center"/>
      <protection locked="0"/>
    </xf>
    <xf numFmtId="0" fontId="5" fillId="0" borderId="0" xfId="9" applyFont="1" applyAlignment="1" applyProtection="1">
      <alignment horizontal="center"/>
      <protection locked="0"/>
    </xf>
    <xf numFmtId="0" fontId="5" fillId="0" borderId="0" xfId="9" applyFont="1" applyProtection="1">
      <protection locked="0"/>
    </xf>
    <xf numFmtId="3" fontId="22" fillId="4" borderId="14" xfId="9" applyNumberFormat="1" applyFont="1" applyFill="1" applyBorder="1" applyAlignment="1" applyProtection="1">
      <alignment horizontal="center" vertical="center"/>
      <protection locked="0"/>
    </xf>
    <xf numFmtId="3" fontId="18" fillId="5" borderId="4" xfId="2" applyNumberFormat="1" applyFont="1" applyFill="1" applyBorder="1" applyAlignment="1">
      <alignment horizontal="center" vertical="center" wrapText="1"/>
    </xf>
    <xf numFmtId="3" fontId="18" fillId="0" borderId="0" xfId="9" applyNumberFormat="1" applyFont="1" applyAlignment="1" applyProtection="1">
      <alignment horizontal="center"/>
      <protection locked="0"/>
    </xf>
    <xf numFmtId="0" fontId="18" fillId="0" borderId="0" xfId="9" applyFont="1" applyProtection="1">
      <protection locked="0"/>
    </xf>
    <xf numFmtId="0" fontId="22" fillId="4" borderId="4" xfId="9" applyFont="1" applyFill="1" applyBorder="1" applyAlignment="1">
      <alignment vertical="center"/>
    </xf>
    <xf numFmtId="3" fontId="22" fillId="4" borderId="4" xfId="9" applyNumberFormat="1" applyFont="1" applyFill="1" applyBorder="1" applyAlignment="1" applyProtection="1">
      <alignment horizontal="center" vertical="center"/>
      <protection locked="0"/>
    </xf>
    <xf numFmtId="0" fontId="22" fillId="4" borderId="4" xfId="9" applyFont="1" applyFill="1" applyBorder="1" applyAlignment="1" applyProtection="1">
      <alignment horizontal="left" vertical="center"/>
      <protection locked="0"/>
    </xf>
    <xf numFmtId="0" fontId="18" fillId="0" borderId="0" xfId="9" applyFont="1" applyAlignment="1" applyProtection="1">
      <alignment vertical="center"/>
      <protection locked="0"/>
    </xf>
    <xf numFmtId="0" fontId="38" fillId="0" borderId="0" xfId="25" applyFont="1" applyAlignment="1">
      <alignment wrapText="1"/>
    </xf>
    <xf numFmtId="0" fontId="21" fillId="9" borderId="0" xfId="9" applyFont="1" applyFill="1" applyAlignment="1" applyProtection="1">
      <alignment wrapText="1"/>
      <protection locked="0"/>
    </xf>
    <xf numFmtId="0" fontId="10" fillId="0" borderId="0" xfId="25" applyFont="1" applyAlignment="1">
      <alignment wrapText="1"/>
    </xf>
    <xf numFmtId="0" fontId="22" fillId="4" borderId="24" xfId="9" applyFont="1" applyFill="1" applyBorder="1" applyAlignment="1">
      <alignment horizontal="center" vertical="center" wrapText="1"/>
    </xf>
    <xf numFmtId="0" fontId="9" fillId="0" borderId="0" xfId="25" applyFont="1" applyAlignment="1">
      <alignment wrapText="1"/>
    </xf>
    <xf numFmtId="0" fontId="22" fillId="4" borderId="14" xfId="9" applyFont="1" applyFill="1" applyBorder="1" applyAlignment="1">
      <alignment horizontal="center" vertical="center" wrapText="1"/>
    </xf>
    <xf numFmtId="3" fontId="10" fillId="0" borderId="0" xfId="25" applyNumberFormat="1" applyFont="1" applyAlignment="1">
      <alignment wrapText="1"/>
    </xf>
    <xf numFmtId="1" fontId="22" fillId="4" borderId="4" xfId="9" applyNumberFormat="1" applyFont="1" applyFill="1" applyBorder="1" applyAlignment="1">
      <alignment horizontal="center" vertical="center" wrapText="1"/>
    </xf>
    <xf numFmtId="3" fontId="9" fillId="0" borderId="0" xfId="25" applyNumberFormat="1" applyFont="1" applyAlignment="1">
      <alignment wrapText="1"/>
    </xf>
    <xf numFmtId="0" fontId="23" fillId="0" borderId="0" xfId="8" applyFont="1"/>
    <xf numFmtId="0" fontId="18" fillId="0" borderId="0" xfId="25" applyFont="1" applyAlignment="1">
      <alignment horizontal="right"/>
    </xf>
    <xf numFmtId="0" fontId="18" fillId="0" borderId="0" xfId="8" applyFont="1"/>
    <xf numFmtId="0" fontId="22" fillId="4" borderId="24" xfId="8" applyFont="1" applyFill="1" applyBorder="1" applyAlignment="1">
      <alignment vertical="center"/>
    </xf>
    <xf numFmtId="0" fontId="22" fillId="4" borderId="4" xfId="8" applyFont="1" applyFill="1" applyBorder="1" applyAlignment="1">
      <alignment horizontal="center" vertical="center" textRotation="90" wrapText="1" readingOrder="2"/>
    </xf>
    <xf numFmtId="0" fontId="22" fillId="4" borderId="4" xfId="8" applyFont="1" applyFill="1" applyBorder="1" applyAlignment="1">
      <alignment horizontal="center" vertical="center" textRotation="90" wrapText="1"/>
    </xf>
    <xf numFmtId="0" fontId="22" fillId="4" borderId="4" xfId="8" applyFont="1" applyFill="1" applyBorder="1" applyAlignment="1">
      <alignment vertical="center" textRotation="90" wrapText="1"/>
    </xf>
    <xf numFmtId="0" fontId="22" fillId="4" borderId="4" xfId="8" applyFont="1" applyFill="1" applyBorder="1" applyAlignment="1">
      <alignment vertical="center" textRotation="90" wrapText="1" readingOrder="2"/>
    </xf>
    <xf numFmtId="0" fontId="22" fillId="4" borderId="4" xfId="8" applyFont="1" applyFill="1" applyBorder="1" applyAlignment="1">
      <alignment vertical="center"/>
    </xf>
    <xf numFmtId="0" fontId="5" fillId="0" borderId="0" xfId="8" applyFont="1" applyAlignment="1">
      <alignment vertical="center"/>
    </xf>
    <xf numFmtId="0" fontId="5" fillId="0" borderId="0" xfId="8" applyFont="1"/>
    <xf numFmtId="0" fontId="18" fillId="21" borderId="4" xfId="8" applyFont="1" applyFill="1" applyBorder="1" applyAlignment="1">
      <alignment horizontal="center" vertical="center"/>
    </xf>
    <xf numFmtId="3" fontId="18" fillId="22" borderId="4" xfId="8" applyNumberFormat="1" applyFont="1" applyFill="1" applyBorder="1" applyAlignment="1">
      <alignment horizontal="center" vertical="center"/>
    </xf>
    <xf numFmtId="3" fontId="18" fillId="0" borderId="0" xfId="8" applyNumberFormat="1" applyFont="1" applyAlignment="1">
      <alignment vertical="center"/>
    </xf>
    <xf numFmtId="3" fontId="18" fillId="0" borderId="0" xfId="8" applyNumberFormat="1" applyFont="1"/>
    <xf numFmtId="0" fontId="22" fillId="4" borderId="4" xfId="8" applyFont="1" applyFill="1" applyBorder="1" applyAlignment="1">
      <alignment horizontal="center" vertical="center"/>
    </xf>
    <xf numFmtId="3" fontId="22" fillId="4" borderId="4" xfId="8" applyNumberFormat="1" applyFont="1" applyFill="1" applyBorder="1" applyAlignment="1">
      <alignment horizontal="center" vertical="center"/>
    </xf>
    <xf numFmtId="0" fontId="5" fillId="0" borderId="0" xfId="25" applyFont="1" applyAlignment="1">
      <alignment horizontal="right"/>
    </xf>
    <xf numFmtId="0" fontId="18" fillId="9" borderId="0" xfId="8" applyFont="1" applyFill="1"/>
    <xf numFmtId="0" fontId="18" fillId="9" borderId="23" xfId="8" applyFont="1" applyFill="1" applyBorder="1"/>
    <xf numFmtId="0" fontId="18" fillId="0" borderId="0" xfId="8" applyFont="1" applyAlignment="1">
      <alignment horizontal="right" vertical="center"/>
    </xf>
    <xf numFmtId="0" fontId="18" fillId="0" borderId="0" xfId="8" applyFont="1" applyAlignment="1">
      <alignment horizontal="center"/>
    </xf>
    <xf numFmtId="0" fontId="18" fillId="0" borderId="0" xfId="25" applyFont="1"/>
    <xf numFmtId="0" fontId="18" fillId="0" borderId="0" xfId="8" applyFont="1" applyAlignment="1">
      <alignment horizontal="right" readingOrder="2"/>
    </xf>
    <xf numFmtId="0" fontId="91" fillId="0" borderId="0" xfId="9" applyFont="1"/>
    <xf numFmtId="0" fontId="22" fillId="4" borderId="7" xfId="9" applyFont="1" applyFill="1" applyBorder="1" applyAlignment="1">
      <alignment horizontal="center" vertical="center" textRotation="90"/>
    </xf>
    <xf numFmtId="0" fontId="84" fillId="0" borderId="0" xfId="9" applyFont="1"/>
    <xf numFmtId="0" fontId="10" fillId="21" borderId="4" xfId="9" applyFont="1" applyFill="1" applyBorder="1" applyAlignment="1">
      <alignment horizontal="right" vertical="center"/>
    </xf>
    <xf numFmtId="0" fontId="10" fillId="21" borderId="4" xfId="9" applyFont="1" applyFill="1" applyBorder="1" applyAlignment="1">
      <alignment horizontal="left" vertical="center"/>
    </xf>
    <xf numFmtId="0" fontId="23" fillId="0" borderId="0" xfId="9" applyFont="1"/>
    <xf numFmtId="0" fontId="10" fillId="21" borderId="4" xfId="8" applyFont="1" applyFill="1" applyBorder="1" applyAlignment="1">
      <alignment horizontal="left" vertical="center"/>
    </xf>
    <xf numFmtId="0" fontId="9" fillId="4" borderId="4" xfId="9" applyFont="1" applyFill="1" applyBorder="1" applyAlignment="1">
      <alignment horizontal="center" vertical="center"/>
    </xf>
    <xf numFmtId="0" fontId="92" fillId="0" borderId="0" xfId="9" applyFont="1" applyAlignment="1">
      <alignment horizontal="right" vertical="center" readingOrder="2"/>
    </xf>
    <xf numFmtId="0" fontId="85" fillId="0" borderId="0" xfId="9" applyFont="1" applyAlignment="1">
      <alignment horizontal="center" vertical="center" wrapText="1"/>
    </xf>
    <xf numFmtId="0" fontId="18" fillId="0" borderId="0" xfId="9" applyFont="1" applyAlignment="1">
      <alignment horizontal="center" vertical="center" wrapText="1"/>
    </xf>
    <xf numFmtId="0" fontId="5" fillId="0" borderId="0" xfId="9" applyFont="1" applyAlignment="1">
      <alignment horizontal="center" vertical="center" wrapText="1"/>
    </xf>
    <xf numFmtId="0" fontId="22" fillId="4" borderId="55" xfId="9" applyFont="1" applyFill="1" applyBorder="1" applyAlignment="1">
      <alignment horizontal="center" vertical="center" wrapText="1"/>
    </xf>
    <xf numFmtId="0" fontId="22" fillId="4" borderId="52" xfId="9" applyFont="1" applyFill="1" applyBorder="1" applyAlignment="1">
      <alignment horizontal="center" vertical="center" wrapText="1"/>
    </xf>
    <xf numFmtId="3" fontId="18" fillId="20" borderId="52" xfId="9" applyNumberFormat="1" applyFont="1" applyFill="1" applyBorder="1" applyAlignment="1">
      <alignment horizontal="center" vertical="center" wrapText="1"/>
    </xf>
    <xf numFmtId="164" fontId="18" fillId="20" borderId="52" xfId="9" applyNumberFormat="1" applyFont="1" applyFill="1" applyBorder="1" applyAlignment="1">
      <alignment horizontal="center" vertical="center" wrapText="1"/>
    </xf>
    <xf numFmtId="172" fontId="18" fillId="0" borderId="0" xfId="29" applyNumberFormat="1" applyFont="1" applyAlignment="1">
      <alignment horizontal="center" vertical="center" wrapText="1"/>
    </xf>
    <xf numFmtId="164" fontId="18" fillId="0" borderId="4" xfId="9" applyNumberFormat="1" applyFont="1" applyBorder="1" applyAlignment="1">
      <alignment horizontal="center" vertical="center" wrapText="1"/>
    </xf>
    <xf numFmtId="164" fontId="18" fillId="20" borderId="4" xfId="9" applyNumberFormat="1" applyFont="1" applyFill="1" applyBorder="1" applyAlignment="1">
      <alignment horizontal="center" vertical="center" wrapText="1"/>
    </xf>
    <xf numFmtId="172" fontId="18" fillId="0" borderId="0" xfId="29" applyNumberFormat="1" applyFont="1"/>
    <xf numFmtId="3" fontId="18" fillId="0" borderId="55" xfId="9" applyNumberFormat="1" applyFont="1" applyBorder="1" applyAlignment="1">
      <alignment horizontal="center" vertical="center" wrapText="1"/>
    </xf>
    <xf numFmtId="164" fontId="18" fillId="0" borderId="55" xfId="9" applyNumberFormat="1" applyFont="1" applyBorder="1" applyAlignment="1">
      <alignment horizontal="center" vertical="center" wrapText="1"/>
    </xf>
    <xf numFmtId="9" fontId="18" fillId="0" borderId="0" xfId="29" applyFont="1" applyAlignment="1">
      <alignment horizontal="center" vertical="center" wrapText="1"/>
    </xf>
    <xf numFmtId="164" fontId="18" fillId="0" borderId="0" xfId="9" applyNumberFormat="1" applyFont="1" applyAlignment="1">
      <alignment horizontal="center" vertical="center" wrapText="1"/>
    </xf>
    <xf numFmtId="3" fontId="18" fillId="0" borderId="0" xfId="9" applyNumberFormat="1" applyFont="1" applyAlignment="1">
      <alignment horizontal="center" vertical="center" wrapText="1"/>
    </xf>
    <xf numFmtId="0" fontId="5" fillId="0" borderId="0" xfId="9" applyFont="1" applyAlignment="1">
      <alignment horizontal="right" vertical="center" wrapText="1" readingOrder="2"/>
    </xf>
    <xf numFmtId="0" fontId="18" fillId="0" borderId="0" xfId="9" applyFont="1" applyAlignment="1">
      <alignment horizontal="left" vertical="center" wrapText="1"/>
    </xf>
    <xf numFmtId="3" fontId="5" fillId="0" borderId="0" xfId="9" applyNumberFormat="1" applyFont="1" applyAlignment="1">
      <alignment horizontal="center" vertical="center" wrapText="1"/>
    </xf>
    <xf numFmtId="0" fontId="18" fillId="0" borderId="1" xfId="25" applyFont="1" applyBorder="1" applyAlignment="1">
      <alignment wrapText="1"/>
    </xf>
    <xf numFmtId="0" fontId="18" fillId="0" borderId="5" xfId="25" applyFont="1" applyBorder="1" applyAlignment="1">
      <alignment wrapText="1"/>
    </xf>
    <xf numFmtId="0" fontId="5" fillId="0" borderId="1" xfId="25" applyFont="1" applyBorder="1" applyAlignment="1">
      <alignment wrapText="1"/>
    </xf>
    <xf numFmtId="0" fontId="10" fillId="0" borderId="1" xfId="25" applyFont="1" applyBorder="1"/>
    <xf numFmtId="3" fontId="10" fillId="0" borderId="1" xfId="25" applyNumberFormat="1" applyFont="1" applyBorder="1"/>
    <xf numFmtId="3" fontId="18" fillId="19" borderId="4" xfId="9" applyNumberFormat="1" applyFont="1" applyFill="1" applyBorder="1" applyAlignment="1">
      <alignment horizontal="center" vertical="center" wrapText="1"/>
    </xf>
    <xf numFmtId="3" fontId="18" fillId="9" borderId="4" xfId="9" applyNumberFormat="1" applyFont="1" applyFill="1" applyBorder="1" applyAlignment="1">
      <alignment horizontal="center" vertical="center" wrapText="1"/>
    </xf>
    <xf numFmtId="3" fontId="5" fillId="0" borderId="1" xfId="9" applyNumberFormat="1" applyFont="1" applyBorder="1"/>
    <xf numFmtId="0" fontId="18" fillId="0" borderId="3" xfId="9" applyFont="1" applyBorder="1"/>
    <xf numFmtId="0" fontId="18" fillId="9" borderId="3" xfId="9" applyFont="1" applyFill="1" applyBorder="1"/>
    <xf numFmtId="0" fontId="18" fillId="0" borderId="3" xfId="9" applyFont="1" applyBorder="1" applyAlignment="1">
      <alignment horizontal="left"/>
    </xf>
    <xf numFmtId="0" fontId="18" fillId="9" borderId="1" xfId="9" applyFont="1" applyFill="1" applyBorder="1"/>
    <xf numFmtId="0" fontId="18" fillId="0" borderId="1" xfId="9" applyFont="1" applyBorder="1" applyAlignment="1">
      <alignment horizontal="left"/>
    </xf>
    <xf numFmtId="172" fontId="18" fillId="0" borderId="1" xfId="29" applyNumberFormat="1" applyFont="1" applyBorder="1" applyAlignment="1">
      <alignment horizontal="left"/>
    </xf>
    <xf numFmtId="3" fontId="10" fillId="20" borderId="4" xfId="9" applyNumberFormat="1" applyFont="1" applyFill="1" applyBorder="1" applyAlignment="1">
      <alignment horizontal="center" vertical="center" wrapText="1"/>
    </xf>
    <xf numFmtId="3" fontId="10" fillId="19" borderId="4" xfId="9" applyNumberFormat="1" applyFont="1" applyFill="1" applyBorder="1" applyAlignment="1">
      <alignment horizontal="center" vertical="center" wrapText="1"/>
    </xf>
    <xf numFmtId="3" fontId="10" fillId="9" borderId="4" xfId="9" applyNumberFormat="1" applyFont="1" applyFill="1" applyBorder="1" applyAlignment="1">
      <alignment horizontal="center" vertical="center" wrapText="1"/>
    </xf>
    <xf numFmtId="3" fontId="18" fillId="9" borderId="1" xfId="9" applyNumberFormat="1" applyFont="1" applyFill="1" applyBorder="1"/>
    <xf numFmtId="0" fontId="5" fillId="0" borderId="5" xfId="25" applyFont="1" applyBorder="1" applyAlignment="1">
      <alignment wrapText="1"/>
    </xf>
    <xf numFmtId="3" fontId="18" fillId="0" borderId="1" xfId="25" applyNumberFormat="1" applyFont="1" applyBorder="1" applyAlignment="1">
      <alignment wrapText="1"/>
    </xf>
    <xf numFmtId="0" fontId="23" fillId="0" borderId="1" xfId="25" applyFont="1" applyBorder="1" applyAlignment="1">
      <alignment wrapText="1"/>
    </xf>
    <xf numFmtId="3" fontId="23" fillId="0" borderId="1" xfId="25" applyNumberFormat="1" applyFont="1" applyBorder="1" applyAlignment="1">
      <alignment wrapText="1"/>
    </xf>
    <xf numFmtId="0" fontId="44" fillId="0" borderId="1" xfId="25" applyFont="1" applyBorder="1" applyAlignment="1">
      <alignment wrapText="1"/>
    </xf>
    <xf numFmtId="0" fontId="88" fillId="0" borderId="1" xfId="25" applyFont="1" applyBorder="1" applyAlignment="1">
      <alignment wrapText="1"/>
    </xf>
    <xf numFmtId="3" fontId="88" fillId="5" borderId="8" xfId="2" applyNumberFormat="1" applyFont="1" applyFill="1" applyBorder="1" applyAlignment="1">
      <alignment horizontal="right" vertical="center" wrapText="1"/>
    </xf>
    <xf numFmtId="0" fontId="88" fillId="0" borderId="5" xfId="25" applyFont="1" applyBorder="1" applyAlignment="1">
      <alignment wrapText="1"/>
    </xf>
    <xf numFmtId="3" fontId="88" fillId="5" borderId="4" xfId="2" applyNumberFormat="1" applyFont="1" applyFill="1" applyBorder="1" applyAlignment="1">
      <alignment horizontal="center" vertical="center" wrapText="1"/>
    </xf>
    <xf numFmtId="0" fontId="44" fillId="0" borderId="1" xfId="25" applyFont="1" applyBorder="1"/>
    <xf numFmtId="0" fontId="91" fillId="0" borderId="1" xfId="25" applyFont="1" applyBorder="1" applyAlignment="1">
      <alignment wrapText="1"/>
    </xf>
    <xf numFmtId="3" fontId="88" fillId="0" borderId="1" xfId="25" applyNumberFormat="1" applyFont="1" applyBorder="1" applyAlignment="1">
      <alignment wrapText="1"/>
    </xf>
    <xf numFmtId="0" fontId="44" fillId="0" borderId="5" xfId="25" applyFont="1" applyBorder="1"/>
    <xf numFmtId="0" fontId="88" fillId="0" borderId="3" xfId="25" applyFont="1" applyBorder="1" applyAlignment="1">
      <alignment wrapText="1"/>
    </xf>
    <xf numFmtId="0" fontId="35" fillId="0" borderId="5" xfId="9" applyFont="1" applyBorder="1"/>
    <xf numFmtId="0" fontId="35" fillId="0" borderId="1" xfId="9" applyFont="1" applyBorder="1"/>
    <xf numFmtId="3" fontId="96" fillId="5" borderId="6" xfId="2" applyNumberFormat="1" applyFont="1" applyFill="1" applyBorder="1" applyAlignment="1">
      <alignment horizontal="right" vertical="center" wrapText="1"/>
    </xf>
    <xf numFmtId="3" fontId="96" fillId="5" borderId="8" xfId="2" applyNumberFormat="1" applyFont="1" applyFill="1" applyBorder="1" applyAlignment="1">
      <alignment vertical="center" wrapText="1"/>
    </xf>
    <xf numFmtId="3" fontId="96" fillId="5" borderId="7" xfId="2" applyNumberFormat="1" applyFont="1" applyFill="1" applyBorder="1" applyAlignment="1">
      <alignment horizontal="left" vertical="center" wrapText="1"/>
    </xf>
    <xf numFmtId="0" fontId="97" fillId="0" borderId="5" xfId="9" applyFont="1" applyBorder="1"/>
    <xf numFmtId="0" fontId="97" fillId="0" borderId="1" xfId="9" applyFont="1" applyBorder="1"/>
    <xf numFmtId="0" fontId="20" fillId="4" borderId="4" xfId="9" applyFont="1" applyFill="1" applyBorder="1" applyAlignment="1">
      <alignment horizontal="center" vertical="center" textRotation="90"/>
    </xf>
    <xf numFmtId="0" fontId="85" fillId="21" borderId="4" xfId="9" applyFont="1" applyFill="1" applyBorder="1" applyAlignment="1">
      <alignment horizontal="center" vertical="center"/>
    </xf>
    <xf numFmtId="3" fontId="44" fillId="22" borderId="4" xfId="9" applyNumberFormat="1" applyFont="1" applyFill="1" applyBorder="1" applyAlignment="1">
      <alignment horizontal="center" vertical="center"/>
    </xf>
    <xf numFmtId="3" fontId="44" fillId="0" borderId="4" xfId="9" applyNumberFormat="1" applyFont="1" applyBorder="1" applyAlignment="1">
      <alignment horizontal="center" vertical="center"/>
    </xf>
    <xf numFmtId="3" fontId="44" fillId="9" borderId="4" xfId="9" applyNumberFormat="1" applyFont="1" applyFill="1" applyBorder="1" applyAlignment="1">
      <alignment horizontal="center" vertical="center"/>
    </xf>
    <xf numFmtId="0" fontId="18" fillId="21" borderId="4" xfId="9" applyFont="1" applyFill="1" applyBorder="1" applyAlignment="1">
      <alignment horizontal="center" vertical="center"/>
    </xf>
    <xf numFmtId="0" fontId="26" fillId="4" borderId="4" xfId="9" applyFont="1" applyFill="1" applyBorder="1" applyAlignment="1">
      <alignment horizontal="center" vertical="center"/>
    </xf>
    <xf numFmtId="0" fontId="35" fillId="0" borderId="66" xfId="9" applyFont="1" applyBorder="1"/>
    <xf numFmtId="0" fontId="35" fillId="9" borderId="66" xfId="9" applyFont="1" applyFill="1" applyBorder="1"/>
    <xf numFmtId="3" fontId="88" fillId="22" borderId="4" xfId="9" applyNumberFormat="1" applyFont="1" applyFill="1" applyBorder="1" applyAlignment="1">
      <alignment horizontal="center" vertical="center"/>
    </xf>
    <xf numFmtId="3" fontId="88" fillId="0" borderId="4" xfId="9" applyNumberFormat="1" applyFont="1" applyBorder="1" applyAlignment="1">
      <alignment horizontal="center" vertical="center"/>
    </xf>
    <xf numFmtId="3" fontId="88" fillId="9" borderId="4" xfId="9" applyNumberFormat="1" applyFont="1" applyFill="1" applyBorder="1" applyAlignment="1">
      <alignment horizontal="center" vertical="center"/>
    </xf>
    <xf numFmtId="0" fontId="35" fillId="0" borderId="3" xfId="9" applyFont="1" applyBorder="1"/>
    <xf numFmtId="0" fontId="35" fillId="9" borderId="3" xfId="9" applyFont="1" applyFill="1" applyBorder="1"/>
    <xf numFmtId="0" fontId="35" fillId="9" borderId="1" xfId="9" applyFont="1" applyFill="1" applyBorder="1"/>
    <xf numFmtId="0" fontId="85" fillId="0" borderId="5" xfId="9" applyFont="1" applyBorder="1"/>
    <xf numFmtId="0" fontId="85" fillId="0" borderId="1" xfId="9" applyFont="1" applyBorder="1"/>
    <xf numFmtId="0" fontId="88" fillId="0" borderId="5" xfId="9" applyFont="1" applyBorder="1"/>
    <xf numFmtId="0" fontId="88" fillId="0" borderId="1" xfId="9" applyFont="1" applyBorder="1"/>
    <xf numFmtId="0" fontId="93" fillId="4" borderId="4" xfId="9" applyFont="1" applyFill="1" applyBorder="1" applyAlignment="1">
      <alignment horizontal="center" vertical="center" textRotation="90"/>
    </xf>
    <xf numFmtId="0" fontId="88" fillId="21" borderId="4" xfId="9" applyFont="1" applyFill="1" applyBorder="1" applyAlignment="1">
      <alignment horizontal="center" vertical="center"/>
    </xf>
    <xf numFmtId="1" fontId="88" fillId="5" borderId="4" xfId="28" applyNumberFormat="1" applyFont="1" applyFill="1" applyBorder="1" applyAlignment="1">
      <alignment horizontal="center" vertical="center" wrapText="1"/>
    </xf>
    <xf numFmtId="0" fontId="93" fillId="4" borderId="4" xfId="9" applyFont="1" applyFill="1" applyBorder="1" applyAlignment="1">
      <alignment horizontal="center" vertical="center"/>
    </xf>
    <xf numFmtId="3" fontId="93" fillId="4" borderId="4" xfId="9" applyNumberFormat="1" applyFont="1" applyFill="1" applyBorder="1" applyAlignment="1">
      <alignment horizontal="center" vertical="center"/>
    </xf>
    <xf numFmtId="0" fontId="88" fillId="0" borderId="66" xfId="9" applyFont="1" applyBorder="1"/>
    <xf numFmtId="0" fontId="88" fillId="9" borderId="66" xfId="9" applyFont="1" applyFill="1" applyBorder="1"/>
    <xf numFmtId="0" fontId="88" fillId="0" borderId="3" xfId="9" applyFont="1" applyBorder="1"/>
    <xf numFmtId="0" fontId="88" fillId="9" borderId="3" xfId="9" applyFont="1" applyFill="1" applyBorder="1"/>
    <xf numFmtId="0" fontId="88" fillId="9" borderId="1" xfId="9" applyFont="1" applyFill="1" applyBorder="1"/>
    <xf numFmtId="0" fontId="35" fillId="0" borderId="5" xfId="9" applyFont="1" applyBorder="1" applyAlignment="1">
      <alignment wrapText="1"/>
    </xf>
    <xf numFmtId="0" fontId="35" fillId="0" borderId="1" xfId="9" applyFont="1" applyBorder="1" applyAlignment="1">
      <alignment wrapText="1"/>
    </xf>
    <xf numFmtId="0" fontId="93" fillId="4" borderId="4" xfId="9" applyFont="1" applyFill="1" applyBorder="1" applyAlignment="1">
      <alignment horizontal="center" vertical="center" textRotation="90" wrapText="1"/>
    </xf>
    <xf numFmtId="0" fontId="85" fillId="21" borderId="4" xfId="9" applyFont="1" applyFill="1" applyBorder="1" applyAlignment="1">
      <alignment horizontal="center" vertical="center" wrapText="1"/>
    </xf>
    <xf numFmtId="3" fontId="44" fillId="22" borderId="4" xfId="9" applyNumberFormat="1" applyFont="1" applyFill="1" applyBorder="1" applyAlignment="1">
      <alignment horizontal="center" vertical="center" wrapText="1"/>
    </xf>
    <xf numFmtId="3" fontId="44" fillId="0" borderId="4" xfId="9" applyNumberFormat="1" applyFont="1" applyBorder="1" applyAlignment="1">
      <alignment horizontal="center" vertical="center" wrapText="1"/>
    </xf>
    <xf numFmtId="3" fontId="44" fillId="9" borderId="4" xfId="9" applyNumberFormat="1" applyFont="1" applyFill="1" applyBorder="1" applyAlignment="1">
      <alignment horizontal="center" vertical="center" wrapText="1"/>
    </xf>
    <xf numFmtId="0" fontId="18" fillId="21" borderId="4" xfId="9" applyFont="1" applyFill="1" applyBorder="1" applyAlignment="1">
      <alignment horizontal="center" vertical="center" wrapText="1"/>
    </xf>
    <xf numFmtId="0" fontId="90" fillId="4" borderId="4" xfId="9" applyFont="1" applyFill="1" applyBorder="1" applyAlignment="1">
      <alignment horizontal="center" vertical="center" wrapText="1"/>
    </xf>
    <xf numFmtId="3" fontId="93" fillId="4" borderId="4" xfId="9" applyNumberFormat="1" applyFont="1" applyFill="1" applyBorder="1" applyAlignment="1">
      <alignment horizontal="center" vertical="center" wrapText="1"/>
    </xf>
    <xf numFmtId="3" fontId="89" fillId="4" borderId="4" xfId="9" applyNumberFormat="1" applyFont="1" applyFill="1" applyBorder="1" applyAlignment="1">
      <alignment horizontal="center" vertical="center" wrapText="1"/>
    </xf>
    <xf numFmtId="0" fontId="18" fillId="0" borderId="1" xfId="9" applyFont="1" applyBorder="1" applyAlignment="1">
      <alignment wrapText="1"/>
    </xf>
    <xf numFmtId="0" fontId="18" fillId="0" borderId="5" xfId="9" applyFont="1" applyBorder="1" applyAlignment="1">
      <alignment wrapText="1"/>
    </xf>
    <xf numFmtId="3" fontId="18" fillId="0" borderId="1" xfId="9" applyNumberFormat="1" applyFont="1" applyBorder="1" applyAlignment="1">
      <alignment wrapText="1"/>
    </xf>
    <xf numFmtId="0" fontId="18" fillId="0" borderId="3" xfId="9" applyFont="1" applyBorder="1" applyAlignment="1">
      <alignment wrapText="1"/>
    </xf>
    <xf numFmtId="0" fontId="22" fillId="14" borderId="4" xfId="9" applyFont="1" applyFill="1" applyBorder="1" applyAlignment="1">
      <alignment horizontal="center" vertical="center"/>
    </xf>
    <xf numFmtId="0" fontId="5" fillId="0" borderId="5" xfId="9" applyFont="1" applyBorder="1"/>
    <xf numFmtId="0" fontId="22" fillId="14" borderId="4" xfId="9" applyFont="1" applyFill="1" applyBorder="1" applyAlignment="1">
      <alignment horizontal="center" vertical="center" wrapText="1"/>
    </xf>
    <xf numFmtId="3" fontId="18" fillId="11" borderId="4" xfId="2" applyNumberFormat="1" applyFont="1" applyFill="1" applyBorder="1" applyAlignment="1">
      <alignment horizontal="center" vertical="center" wrapText="1"/>
    </xf>
    <xf numFmtId="3" fontId="22" fillId="14" borderId="4" xfId="9" applyNumberFormat="1" applyFont="1" applyFill="1" applyBorder="1" applyAlignment="1">
      <alignment horizontal="center" vertical="center"/>
    </xf>
    <xf numFmtId="3" fontId="18" fillId="5" borderId="23" xfId="2" applyNumberFormat="1" applyFont="1" applyFill="1" applyBorder="1" applyAlignment="1">
      <alignment vertical="center" wrapText="1"/>
    </xf>
    <xf numFmtId="3" fontId="18" fillId="5" borderId="42" xfId="2" applyNumberFormat="1" applyFont="1" applyFill="1" applyBorder="1" applyAlignment="1">
      <alignment horizontal="left" vertical="center" wrapText="1"/>
    </xf>
    <xf numFmtId="0" fontId="22" fillId="14" borderId="8" xfId="9" applyFont="1" applyFill="1" applyBorder="1" applyAlignment="1">
      <alignment vertical="center" shrinkToFit="1"/>
    </xf>
    <xf numFmtId="0" fontId="22" fillId="14" borderId="4" xfId="9" applyFont="1" applyFill="1" applyBorder="1" applyAlignment="1">
      <alignment horizontal="center" vertical="center" wrapText="1" shrinkToFit="1"/>
    </xf>
    <xf numFmtId="0" fontId="5" fillId="0" borderId="0" xfId="9" applyFont="1" applyAlignment="1">
      <alignment horizontal="center"/>
    </xf>
    <xf numFmtId="0" fontId="18" fillId="5" borderId="4" xfId="9" applyFont="1" applyFill="1" applyBorder="1" applyAlignment="1">
      <alignment horizontal="center" vertical="center" shrinkToFit="1"/>
    </xf>
    <xf numFmtId="3" fontId="18" fillId="0" borderId="0" xfId="9" applyNumberFormat="1" applyFont="1" applyAlignment="1">
      <alignment horizontal="center"/>
    </xf>
    <xf numFmtId="0" fontId="18" fillId="0" borderId="0" xfId="9" applyFont="1" applyAlignment="1">
      <alignment horizontal="center"/>
    </xf>
    <xf numFmtId="172" fontId="18" fillId="0" borderId="0" xfId="29" applyNumberFormat="1" applyFont="1" applyAlignment="1">
      <alignment horizontal="center"/>
    </xf>
    <xf numFmtId="0" fontId="23" fillId="0" borderId="0" xfId="9" applyFont="1" applyAlignment="1">
      <alignment horizontal="center"/>
    </xf>
    <xf numFmtId="0" fontId="18" fillId="0" borderId="0" xfId="9" applyFont="1" applyAlignment="1">
      <alignment wrapText="1"/>
    </xf>
    <xf numFmtId="3" fontId="18" fillId="5" borderId="23" xfId="2" applyNumberFormat="1" applyFont="1" applyFill="1" applyBorder="1" applyAlignment="1">
      <alignment horizontal="left" vertical="center" wrapText="1"/>
    </xf>
    <xf numFmtId="3" fontId="44" fillId="9" borderId="4" xfId="2" applyNumberFormat="1" applyFont="1" applyFill="1" applyBorder="1" applyAlignment="1">
      <alignment horizontal="center" vertical="center" wrapText="1"/>
    </xf>
    <xf numFmtId="3" fontId="44" fillId="2" borderId="4" xfId="2" applyNumberFormat="1" applyFont="1" applyFill="1" applyBorder="1" applyAlignment="1">
      <alignment horizontal="center" vertical="center" wrapText="1"/>
    </xf>
    <xf numFmtId="3" fontId="18" fillId="23" borderId="4" xfId="2" applyNumberFormat="1" applyFont="1" applyFill="1" applyBorder="1" applyAlignment="1">
      <alignment horizontal="center" vertical="center" wrapText="1"/>
    </xf>
    <xf numFmtId="0" fontId="18" fillId="23" borderId="1" xfId="25" applyFont="1" applyFill="1" applyBorder="1" applyAlignment="1">
      <alignment wrapText="1"/>
    </xf>
    <xf numFmtId="0" fontId="18" fillId="0" borderId="0" xfId="8" applyFont="1" applyAlignment="1">
      <alignment horizontal="center" vertical="center"/>
    </xf>
    <xf numFmtId="0" fontId="5" fillId="0" borderId="0" xfId="8" applyFont="1" applyAlignment="1">
      <alignment horizontal="center" vertical="center"/>
    </xf>
    <xf numFmtId="0" fontId="18" fillId="21" borderId="24" xfId="8" applyFont="1" applyFill="1" applyBorder="1" applyAlignment="1">
      <alignment horizontal="center" vertical="center" wrapText="1"/>
    </xf>
    <xf numFmtId="0" fontId="18" fillId="21" borderId="14" xfId="8" applyFont="1" applyFill="1" applyBorder="1" applyAlignment="1">
      <alignment horizontal="center" vertical="center" wrapText="1"/>
    </xf>
    <xf numFmtId="37" fontId="10" fillId="0" borderId="72" xfId="30" applyNumberFormat="1" applyFont="1" applyBorder="1" applyAlignment="1">
      <alignment horizontal="center" vertical="center"/>
    </xf>
    <xf numFmtId="37" fontId="10" fillId="0" borderId="73" xfId="30" applyNumberFormat="1" applyFont="1" applyBorder="1" applyAlignment="1">
      <alignment horizontal="center" vertical="center"/>
    </xf>
    <xf numFmtId="37" fontId="10" fillId="0" borderId="74" xfId="30" applyNumberFormat="1" applyFont="1" applyBorder="1" applyAlignment="1">
      <alignment horizontal="center" vertical="center"/>
    </xf>
    <xf numFmtId="37" fontId="18" fillId="19" borderId="72" xfId="30" applyNumberFormat="1" applyFont="1" applyFill="1" applyBorder="1" applyAlignment="1">
      <alignment horizontal="center" vertical="center"/>
    </xf>
    <xf numFmtId="0" fontId="10" fillId="0" borderId="0" xfId="25" applyFont="1" applyAlignment="1">
      <alignment horizontal="center" vertical="center"/>
    </xf>
    <xf numFmtId="37" fontId="10" fillId="0" borderId="0" xfId="25" applyNumberFormat="1" applyFont="1" applyAlignment="1">
      <alignment horizontal="center" vertical="center"/>
    </xf>
    <xf numFmtId="37" fontId="18" fillId="0" borderId="0" xfId="8" applyNumberFormat="1" applyFont="1" applyAlignment="1">
      <alignment horizontal="center" vertical="center"/>
    </xf>
    <xf numFmtId="37" fontId="10" fillId="0" borderId="75" xfId="30" applyNumberFormat="1" applyFont="1" applyBorder="1" applyAlignment="1">
      <alignment horizontal="center" vertical="center"/>
    </xf>
    <xf numFmtId="37" fontId="10" fillId="0" borderId="76" xfId="30" applyNumberFormat="1" applyFont="1" applyBorder="1" applyAlignment="1">
      <alignment horizontal="center" vertical="center"/>
    </xf>
    <xf numFmtId="37" fontId="10" fillId="0" borderId="77" xfId="30" applyNumberFormat="1" applyFont="1" applyBorder="1" applyAlignment="1">
      <alignment horizontal="center" vertical="center"/>
    </xf>
    <xf numFmtId="37" fontId="10" fillId="22" borderId="78" xfId="30" applyNumberFormat="1" applyFont="1" applyFill="1" applyBorder="1" applyAlignment="1">
      <alignment horizontal="center" vertical="center"/>
    </xf>
    <xf numFmtId="0" fontId="5" fillId="0" borderId="0" xfId="9" applyFont="1" applyAlignment="1">
      <alignment wrapText="1"/>
    </xf>
    <xf numFmtId="0" fontId="18" fillId="0" borderId="0" xfId="9" applyFont="1" applyAlignment="1">
      <alignment vertical="center" wrapText="1"/>
    </xf>
    <xf numFmtId="0" fontId="22" fillId="4" borderId="48" xfId="9" applyFont="1" applyFill="1" applyBorder="1" applyAlignment="1">
      <alignment horizontal="center" vertical="center" wrapText="1"/>
    </xf>
    <xf numFmtId="0" fontId="5" fillId="0" borderId="0" xfId="9" applyFont="1" applyAlignment="1">
      <alignment vertical="center" wrapText="1"/>
    </xf>
    <xf numFmtId="0" fontId="18" fillId="5" borderId="6" xfId="9" applyFont="1" applyFill="1" applyBorder="1" applyAlignment="1">
      <alignment horizontal="center" vertical="center" wrapText="1"/>
    </xf>
    <xf numFmtId="0" fontId="18" fillId="5" borderId="8" xfId="9" applyFont="1" applyFill="1" applyBorder="1" applyAlignment="1">
      <alignment horizontal="center" vertical="center" wrapText="1"/>
    </xf>
    <xf numFmtId="0" fontId="18" fillId="5" borderId="7" xfId="9" applyFont="1" applyFill="1" applyBorder="1" applyAlignment="1">
      <alignment horizontal="center" vertical="center" wrapText="1"/>
    </xf>
    <xf numFmtId="0" fontId="35" fillId="21" borderId="4" xfId="9" applyFont="1" applyFill="1" applyBorder="1" applyAlignment="1">
      <alignment horizontal="right" vertical="center" wrapText="1"/>
    </xf>
    <xf numFmtId="0" fontId="18" fillId="22" borderId="4" xfId="9" applyFont="1" applyFill="1" applyBorder="1" applyAlignment="1">
      <alignment horizontal="center" vertical="center" wrapText="1"/>
    </xf>
    <xf numFmtId="0" fontId="35" fillId="21" borderId="4" xfId="9" applyFont="1" applyFill="1" applyBorder="1" applyAlignment="1">
      <alignment horizontal="left" vertical="center" wrapText="1"/>
    </xf>
    <xf numFmtId="0" fontId="18" fillId="0" borderId="4" xfId="9" applyFont="1" applyBorder="1" applyAlignment="1">
      <alignment horizontal="center" vertical="center" wrapText="1"/>
    </xf>
    <xf numFmtId="0" fontId="22" fillId="4" borderId="43" xfId="9" applyFont="1" applyFill="1" applyBorder="1" applyAlignment="1">
      <alignment horizontal="center" vertical="center" wrapText="1"/>
    </xf>
    <xf numFmtId="0" fontId="22" fillId="4" borderId="22" xfId="9" applyFont="1" applyFill="1" applyBorder="1" applyAlignment="1">
      <alignment horizontal="center" vertical="center" wrapText="1"/>
    </xf>
    <xf numFmtId="0" fontId="18" fillId="5" borderId="4" xfId="9" applyFont="1" applyFill="1" applyBorder="1" applyAlignment="1">
      <alignment horizontal="center" vertical="center" wrapText="1"/>
    </xf>
    <xf numFmtId="0" fontId="22" fillId="11" borderId="0" xfId="9" applyFont="1" applyFill="1" applyAlignment="1">
      <alignment horizontal="center" vertical="center" wrapText="1"/>
    </xf>
    <xf numFmtId="0" fontId="18" fillId="0" borderId="0" xfId="9" applyFont="1" applyAlignment="1">
      <alignment horizontal="right" vertical="center" wrapText="1"/>
    </xf>
    <xf numFmtId="0" fontId="21" fillId="0" borderId="0" xfId="9" applyFont="1" applyAlignment="1">
      <alignment vertical="center" wrapText="1"/>
    </xf>
    <xf numFmtId="0" fontId="18" fillId="21" borderId="4" xfId="9" applyFont="1" applyFill="1" applyBorder="1" applyAlignment="1">
      <alignment horizontal="right" vertical="center" wrapText="1"/>
    </xf>
    <xf numFmtId="0" fontId="18" fillId="21" borderId="4" xfId="9" applyFont="1" applyFill="1" applyBorder="1" applyAlignment="1">
      <alignment horizontal="left" vertical="center" wrapText="1"/>
    </xf>
    <xf numFmtId="0" fontId="22" fillId="4" borderId="4" xfId="8" applyFont="1" applyFill="1" applyBorder="1" applyAlignment="1">
      <alignment horizontal="right" vertical="center" wrapText="1"/>
    </xf>
    <xf numFmtId="0" fontId="22" fillId="4" borderId="4" xfId="8" applyFont="1" applyFill="1" applyBorder="1" applyAlignment="1">
      <alignment horizontal="center" vertical="center" wrapText="1"/>
    </xf>
    <xf numFmtId="0" fontId="22" fillId="4" borderId="4" xfId="8" applyFont="1" applyFill="1" applyBorder="1" applyAlignment="1">
      <alignment horizontal="left" vertical="center" wrapText="1"/>
    </xf>
    <xf numFmtId="0" fontId="9" fillId="0" borderId="0" xfId="23" applyFont="1"/>
    <xf numFmtId="0" fontId="9" fillId="0" borderId="0" xfId="23" applyFont="1" applyAlignment="1">
      <alignment horizontal="center"/>
    </xf>
    <xf numFmtId="0" fontId="10" fillId="0" borderId="0" xfId="23" applyFont="1"/>
    <xf numFmtId="0" fontId="10" fillId="0" borderId="0" xfId="23" applyFont="1" applyAlignment="1">
      <alignment horizontal="center"/>
    </xf>
    <xf numFmtId="0" fontId="10" fillId="9" borderId="0" xfId="23" applyFont="1" applyFill="1"/>
    <xf numFmtId="0" fontId="23" fillId="0" borderId="0" xfId="9" applyFont="1" applyAlignment="1">
      <alignment horizontal="center" vertical="center" wrapText="1"/>
    </xf>
    <xf numFmtId="0" fontId="19" fillId="0" borderId="0" xfId="25" applyFont="1" applyAlignment="1">
      <alignment horizontal="right" vertical="center" readingOrder="2"/>
    </xf>
    <xf numFmtId="0" fontId="10" fillId="0" borderId="0" xfId="25" applyFont="1"/>
    <xf numFmtId="0" fontId="10" fillId="0" borderId="0" xfId="25" applyFont="1" applyAlignment="1">
      <alignment horizontal="right" vertical="center" readingOrder="2"/>
    </xf>
    <xf numFmtId="0" fontId="99" fillId="0" borderId="0" xfId="25" applyFont="1" applyAlignment="1">
      <alignment horizontal="right" vertical="center" readingOrder="2"/>
    </xf>
    <xf numFmtId="0" fontId="20" fillId="24" borderId="4" xfId="8" applyFont="1" applyFill="1" applyBorder="1" applyAlignment="1">
      <alignment horizontal="right" vertical="center" wrapText="1"/>
    </xf>
    <xf numFmtId="0" fontId="20" fillId="24" borderId="4" xfId="8" applyFont="1" applyFill="1" applyBorder="1" applyAlignment="1">
      <alignment horizontal="center" vertical="center" wrapText="1"/>
    </xf>
    <xf numFmtId="0" fontId="20" fillId="24" borderId="4" xfId="8" applyFont="1" applyFill="1" applyBorder="1" applyAlignment="1">
      <alignment horizontal="left" vertical="center" wrapText="1"/>
    </xf>
    <xf numFmtId="0" fontId="38" fillId="0" borderId="0" xfId="23" applyFont="1"/>
    <xf numFmtId="0" fontId="38" fillId="0" borderId="0" xfId="23" applyFont="1" applyAlignment="1">
      <alignment horizontal="center"/>
    </xf>
    <xf numFmtId="0" fontId="21" fillId="0" borderId="0" xfId="8" applyFont="1" applyAlignment="1">
      <alignment wrapText="1"/>
    </xf>
    <xf numFmtId="0" fontId="18" fillId="21" borderId="0" xfId="8" applyFont="1" applyFill="1" applyAlignment="1">
      <alignment horizontal="right" wrapText="1"/>
    </xf>
    <xf numFmtId="0" fontId="18" fillId="21" borderId="0" xfId="8" applyFont="1" applyFill="1" applyAlignment="1">
      <alignment horizontal="center" wrapText="1"/>
    </xf>
    <xf numFmtId="0" fontId="18" fillId="21" borderId="0" xfId="8" applyFont="1" applyFill="1" applyAlignment="1">
      <alignment horizontal="left" wrapText="1"/>
    </xf>
    <xf numFmtId="0" fontId="18" fillId="0" borderId="0" xfId="8" applyFont="1" applyAlignment="1">
      <alignment wrapText="1"/>
    </xf>
    <xf numFmtId="0" fontId="20" fillId="4" borderId="24" xfId="8" applyFont="1" applyFill="1" applyBorder="1" applyAlignment="1">
      <alignment horizontal="center" vertical="center" wrapText="1"/>
    </xf>
    <xf numFmtId="0" fontId="20" fillId="4" borderId="14" xfId="8" applyFont="1" applyFill="1" applyBorder="1" applyAlignment="1">
      <alignment horizontal="center" vertical="center" wrapText="1"/>
    </xf>
    <xf numFmtId="0" fontId="18" fillId="21" borderId="4" xfId="8" applyFont="1" applyFill="1" applyBorder="1" applyAlignment="1">
      <alignment horizontal="right" vertical="center" wrapText="1"/>
    </xf>
    <xf numFmtId="173" fontId="18" fillId="22" borderId="4" xfId="8" applyNumberFormat="1" applyFont="1" applyFill="1" applyBorder="1" applyAlignment="1">
      <alignment horizontal="center" vertical="center" wrapText="1"/>
    </xf>
    <xf numFmtId="0" fontId="18" fillId="21" borderId="4" xfId="8" applyFont="1" applyFill="1" applyBorder="1" applyAlignment="1">
      <alignment horizontal="left" vertical="center" wrapText="1"/>
    </xf>
    <xf numFmtId="173" fontId="18" fillId="0" borderId="4" xfId="8" applyNumberFormat="1" applyFont="1" applyBorder="1" applyAlignment="1">
      <alignment horizontal="center" vertical="center" wrapText="1"/>
    </xf>
    <xf numFmtId="3" fontId="22" fillId="4" borderId="4" xfId="8" applyNumberFormat="1" applyFont="1" applyFill="1" applyBorder="1" applyAlignment="1">
      <alignment horizontal="center" vertical="center" wrapText="1"/>
    </xf>
    <xf numFmtId="0" fontId="5" fillId="0" borderId="0" xfId="8" applyFont="1" applyAlignment="1">
      <alignment wrapText="1"/>
    </xf>
    <xf numFmtId="0" fontId="18" fillId="0" borderId="0" xfId="8" applyFont="1" applyAlignment="1">
      <alignment horizontal="left" wrapText="1"/>
    </xf>
    <xf numFmtId="0" fontId="21" fillId="0" borderId="0" xfId="32" applyFont="1" applyAlignment="1">
      <alignment horizontal="center" vertical="center" wrapText="1"/>
    </xf>
    <xf numFmtId="0" fontId="18" fillId="21" borderId="0" xfId="8" applyFont="1" applyFill="1" applyAlignment="1">
      <alignment horizontal="right" vertical="center"/>
    </xf>
    <xf numFmtId="0" fontId="18" fillId="21" borderId="0" xfId="8" applyFont="1" applyFill="1" applyAlignment="1">
      <alignment vertical="center"/>
    </xf>
    <xf numFmtId="0" fontId="5" fillId="0" borderId="0" xfId="32" applyFont="1" applyAlignment="1">
      <alignment horizontal="center" vertical="center" wrapText="1"/>
    </xf>
    <xf numFmtId="0" fontId="22" fillId="25" borderId="4" xfId="32" applyFont="1" applyFill="1" applyBorder="1" applyAlignment="1">
      <alignment horizontal="center" vertical="center" wrapText="1"/>
    </xf>
    <xf numFmtId="0" fontId="18" fillId="19" borderId="6" xfId="32" applyFont="1" applyFill="1" applyBorder="1" applyAlignment="1">
      <alignment vertical="center" wrapText="1"/>
    </xf>
    <xf numFmtId="0" fontId="18" fillId="19" borderId="0" xfId="32" applyFont="1" applyFill="1" applyAlignment="1">
      <alignment horizontal="center" vertical="center" wrapText="1"/>
    </xf>
    <xf numFmtId="0" fontId="18" fillId="19" borderId="7" xfId="32" applyFont="1" applyFill="1" applyBorder="1" applyAlignment="1">
      <alignment vertical="center" wrapText="1"/>
    </xf>
    <xf numFmtId="0" fontId="18" fillId="0" borderId="0" xfId="32" applyFont="1" applyAlignment="1">
      <alignment horizontal="center" vertical="center" wrapText="1"/>
    </xf>
    <xf numFmtId="0" fontId="18" fillId="21" borderId="4" xfId="32" applyFont="1" applyFill="1" applyBorder="1" applyAlignment="1">
      <alignment vertical="center" wrapText="1"/>
    </xf>
    <xf numFmtId="0" fontId="18" fillId="0" borderId="4" xfId="32" applyFont="1" applyBorder="1" applyAlignment="1">
      <alignment horizontal="center" vertical="center" wrapText="1"/>
    </xf>
    <xf numFmtId="0" fontId="18" fillId="22" borderId="4" xfId="32" applyFont="1" applyFill="1" applyBorder="1" applyAlignment="1">
      <alignment horizontal="center" vertical="center" wrapText="1"/>
    </xf>
    <xf numFmtId="0" fontId="18" fillId="0" borderId="0" xfId="32" applyFont="1" applyAlignment="1">
      <alignment vertical="center" wrapText="1"/>
    </xf>
    <xf numFmtId="0" fontId="18" fillId="21" borderId="0" xfId="8" applyFont="1" applyFill="1"/>
    <xf numFmtId="0" fontId="23" fillId="0" borderId="0" xfId="32" applyFont="1" applyAlignment="1">
      <alignment horizontal="center" vertical="center" wrapText="1"/>
    </xf>
    <xf numFmtId="0" fontId="18" fillId="21" borderId="6" xfId="32" applyFont="1" applyFill="1" applyBorder="1" applyAlignment="1">
      <alignment vertical="center" wrapText="1"/>
    </xf>
    <xf numFmtId="0" fontId="18" fillId="0" borderId="8" xfId="32" applyFont="1" applyBorder="1" applyAlignment="1">
      <alignment horizontal="center" vertical="center" wrapText="1"/>
    </xf>
    <xf numFmtId="0" fontId="18" fillId="21" borderId="7" xfId="32" applyFont="1" applyFill="1" applyBorder="1" applyAlignment="1">
      <alignment vertical="center" wrapText="1"/>
    </xf>
    <xf numFmtId="0" fontId="18" fillId="21" borderId="4" xfId="32" applyFont="1" applyFill="1" applyBorder="1" applyAlignment="1">
      <alignment vertical="center" wrapText="1" readingOrder="2"/>
    </xf>
    <xf numFmtId="0" fontId="21" fillId="9" borderId="0" xfId="8" applyFont="1" applyFill="1" applyAlignment="1">
      <alignment wrapText="1"/>
    </xf>
    <xf numFmtId="0" fontId="5" fillId="5" borderId="8" xfId="2" applyFont="1" applyFill="1" applyBorder="1" applyAlignment="1">
      <alignment vertical="center" wrapText="1"/>
    </xf>
    <xf numFmtId="0" fontId="5" fillId="5" borderId="7" xfId="2" applyFont="1" applyFill="1" applyBorder="1" applyAlignment="1">
      <alignment vertical="center" wrapText="1"/>
    </xf>
    <xf numFmtId="0" fontId="5" fillId="9" borderId="0" xfId="8" applyFont="1" applyFill="1" applyAlignment="1">
      <alignment wrapText="1"/>
    </xf>
    <xf numFmtId="0" fontId="18" fillId="9" borderId="4" xfId="9" applyFont="1" applyFill="1" applyBorder="1" applyAlignment="1">
      <alignment horizontal="center" vertical="center" wrapText="1"/>
    </xf>
    <xf numFmtId="0" fontId="18" fillId="9" borderId="0" xfId="8" applyFont="1" applyFill="1" applyAlignment="1">
      <alignment wrapText="1"/>
    </xf>
    <xf numFmtId="0" fontId="22" fillId="4" borderId="7" xfId="8" applyFont="1" applyFill="1" applyBorder="1" applyAlignment="1">
      <alignment horizontal="center" vertical="center" wrapText="1"/>
    </xf>
    <xf numFmtId="0" fontId="18" fillId="9" borderId="0" xfId="8" applyFont="1" applyFill="1" applyAlignment="1">
      <alignment horizontal="center" vertical="center" wrapText="1"/>
    </xf>
    <xf numFmtId="0" fontId="18" fillId="9" borderId="0" xfId="8" applyFont="1" applyFill="1" applyAlignment="1">
      <alignment horizontal="right" wrapText="1"/>
    </xf>
    <xf numFmtId="0" fontId="18" fillId="9" borderId="0" xfId="8" applyFont="1" applyFill="1" applyAlignment="1">
      <alignment horizontal="left" wrapText="1"/>
    </xf>
    <xf numFmtId="0" fontId="18" fillId="9" borderId="0" xfId="8" applyFont="1" applyFill="1" applyAlignment="1">
      <alignment horizontal="center" wrapText="1"/>
    </xf>
    <xf numFmtId="0" fontId="89" fillId="4" borderId="14" xfId="8" applyFont="1" applyFill="1" applyBorder="1" applyAlignment="1">
      <alignment horizontal="center" vertical="center" wrapText="1"/>
    </xf>
    <xf numFmtId="0" fontId="89" fillId="4" borderId="4" xfId="8" applyFont="1" applyFill="1" applyBorder="1" applyAlignment="1">
      <alignment horizontal="center" vertical="center" wrapText="1"/>
    </xf>
    <xf numFmtId="0" fontId="89" fillId="4" borderId="43" xfId="8" applyFont="1" applyFill="1" applyBorder="1" applyAlignment="1">
      <alignment horizontal="center" vertical="center" wrapText="1"/>
    </xf>
    <xf numFmtId="0" fontId="23" fillId="9" borderId="0" xfId="9" applyFont="1" applyFill="1" applyAlignment="1">
      <alignment wrapText="1"/>
    </xf>
    <xf numFmtId="0" fontId="18" fillId="9" borderId="0" xfId="9" applyFont="1" applyFill="1" applyAlignment="1">
      <alignment wrapText="1"/>
    </xf>
    <xf numFmtId="0" fontId="23" fillId="9" borderId="0" xfId="8" applyFont="1" applyFill="1" applyAlignment="1">
      <alignment wrapText="1"/>
    </xf>
    <xf numFmtId="0" fontId="18" fillId="18" borderId="0" xfId="9" applyFont="1" applyFill="1" applyAlignment="1">
      <alignment wrapText="1"/>
    </xf>
    <xf numFmtId="0" fontId="5" fillId="9" borderId="0" xfId="9" applyFont="1" applyFill="1" applyAlignment="1">
      <alignment wrapText="1"/>
    </xf>
    <xf numFmtId="0" fontId="18" fillId="9" borderId="0" xfId="9" applyFont="1" applyFill="1" applyAlignment="1">
      <alignment horizontal="center" vertical="center" wrapText="1"/>
    </xf>
    <xf numFmtId="0" fontId="18" fillId="9" borderId="0" xfId="9" applyFont="1" applyFill="1" applyAlignment="1">
      <alignment horizontal="right" wrapText="1"/>
    </xf>
    <xf numFmtId="0" fontId="18" fillId="9" borderId="0" xfId="9" applyFont="1" applyFill="1" applyAlignment="1">
      <alignment horizontal="left" wrapText="1"/>
    </xf>
    <xf numFmtId="0" fontId="18" fillId="9" borderId="0" xfId="9" applyFont="1" applyFill="1" applyAlignment="1">
      <alignment horizontal="center" wrapText="1"/>
    </xf>
    <xf numFmtId="0" fontId="51" fillId="0" borderId="1" xfId="33" applyFont="1" applyBorder="1" applyAlignment="1">
      <alignment horizontal="center"/>
    </xf>
    <xf numFmtId="0" fontId="55" fillId="0" borderId="1" xfId="33" applyFont="1" applyBorder="1" applyAlignment="1">
      <alignment horizontal="center"/>
    </xf>
    <xf numFmtId="49" fontId="46" fillId="0" borderId="1" xfId="25" applyNumberFormat="1" applyFont="1" applyBorder="1" applyAlignment="1">
      <alignment horizontal="center" vertical="center" wrapText="1"/>
    </xf>
    <xf numFmtId="0" fontId="21" fillId="0" borderId="0" xfId="32" applyFont="1" applyAlignment="1">
      <alignment wrapText="1"/>
    </xf>
    <xf numFmtId="3" fontId="21" fillId="5" borderId="6" xfId="2" applyNumberFormat="1" applyFont="1" applyFill="1" applyBorder="1" applyAlignment="1">
      <alignment horizontal="right" vertical="center" wrapText="1"/>
    </xf>
    <xf numFmtId="3" fontId="21" fillId="5" borderId="8" xfId="2" applyNumberFormat="1" applyFont="1" applyFill="1" applyBorder="1" applyAlignment="1">
      <alignment vertical="center" wrapText="1"/>
    </xf>
    <xf numFmtId="3" fontId="21" fillId="5" borderId="8" xfId="2" applyNumberFormat="1" applyFont="1" applyFill="1" applyBorder="1" applyAlignment="1">
      <alignment horizontal="left" vertical="center" wrapText="1"/>
    </xf>
    <xf numFmtId="3" fontId="20" fillId="4" borderId="61" xfId="2" applyNumberFormat="1" applyFont="1" applyFill="1" applyBorder="1" applyAlignment="1">
      <alignment horizontal="center" vertical="center" wrapText="1"/>
    </xf>
    <xf numFmtId="3" fontId="20" fillId="16" borderId="4" xfId="2" applyNumberFormat="1" applyFont="1" applyFill="1" applyBorder="1" applyAlignment="1">
      <alignment horizontal="center" vertical="center" wrapText="1"/>
    </xf>
    <xf numFmtId="3" fontId="21" fillId="17" borderId="7" xfId="2" applyNumberFormat="1" applyFont="1" applyFill="1" applyBorder="1" applyAlignment="1">
      <alignment horizontal="center" vertical="center" wrapText="1"/>
    </xf>
    <xf numFmtId="168" fontId="21" fillId="26" borderId="4" xfId="32" applyNumberFormat="1" applyFont="1" applyFill="1" applyBorder="1" applyAlignment="1">
      <alignment horizontal="center" vertical="center" wrapText="1"/>
    </xf>
    <xf numFmtId="164" fontId="21" fillId="26" borderId="4" xfId="32" applyNumberFormat="1" applyFont="1" applyFill="1" applyBorder="1" applyAlignment="1">
      <alignment horizontal="center" vertical="center" wrapText="1"/>
    </xf>
    <xf numFmtId="0" fontId="102" fillId="0" borderId="0" xfId="32" applyFont="1" applyAlignment="1">
      <alignment horizontal="center" vertical="center" wrapText="1"/>
    </xf>
    <xf numFmtId="168" fontId="102" fillId="0" borderId="0" xfId="32" applyNumberFormat="1" applyFont="1" applyAlignment="1">
      <alignment horizontal="center" vertical="center" wrapText="1"/>
    </xf>
    <xf numFmtId="0" fontId="102" fillId="0" borderId="0" xfId="32" applyFont="1" applyAlignment="1">
      <alignment wrapText="1"/>
    </xf>
    <xf numFmtId="168" fontId="21" fillId="0" borderId="4" xfId="32" applyNumberFormat="1" applyFont="1" applyBorder="1" applyAlignment="1">
      <alignment horizontal="center" vertical="center" wrapText="1"/>
    </xf>
    <xf numFmtId="164" fontId="21" fillId="0" borderId="4" xfId="32" applyNumberFormat="1" applyFont="1" applyBorder="1" applyAlignment="1">
      <alignment horizontal="center" vertical="center" wrapText="1"/>
    </xf>
    <xf numFmtId="3" fontId="21" fillId="5" borderId="8" xfId="2" applyNumberFormat="1" applyFont="1" applyFill="1" applyBorder="1" applyAlignment="1">
      <alignment horizontal="right" vertical="center" wrapText="1" readingOrder="1"/>
    </xf>
    <xf numFmtId="0" fontId="27" fillId="0" borderId="0" xfId="34" applyFont="1"/>
    <xf numFmtId="3" fontId="27" fillId="5" borderId="6" xfId="2" applyNumberFormat="1" applyFont="1" applyFill="1" applyBorder="1" applyAlignment="1">
      <alignment horizontal="right" vertical="center" wrapText="1"/>
    </xf>
    <xf numFmtId="3" fontId="27" fillId="5" borderId="8" xfId="2" applyNumberFormat="1" applyFont="1" applyFill="1" applyBorder="1" applyAlignment="1">
      <alignment vertical="center" wrapText="1"/>
    </xf>
    <xf numFmtId="3" fontId="27" fillId="5" borderId="8" xfId="2" applyNumberFormat="1" applyFont="1" applyFill="1" applyBorder="1" applyAlignment="1">
      <alignment horizontal="left" vertical="center" wrapText="1"/>
    </xf>
    <xf numFmtId="3" fontId="26" fillId="16" borderId="4" xfId="2" applyNumberFormat="1" applyFont="1" applyFill="1" applyBorder="1" applyAlignment="1">
      <alignment horizontal="center" vertical="center" textRotation="90" wrapText="1"/>
    </xf>
    <xf numFmtId="0" fontId="103" fillId="0" borderId="0" xfId="34" applyFont="1"/>
    <xf numFmtId="3" fontId="82" fillId="17" borderId="7" xfId="2" applyNumberFormat="1" applyFont="1" applyFill="1" applyBorder="1" applyAlignment="1">
      <alignment horizontal="center" vertical="center" wrapText="1"/>
    </xf>
    <xf numFmtId="3" fontId="26" fillId="16" borderId="7" xfId="2" applyNumberFormat="1" applyFont="1" applyFill="1" applyBorder="1" applyAlignment="1">
      <alignment horizontal="center" vertical="center" wrapText="1"/>
    </xf>
    <xf numFmtId="0" fontId="27" fillId="0" borderId="0" xfId="34" applyFont="1" applyAlignment="1">
      <alignment vertical="center"/>
    </xf>
    <xf numFmtId="0" fontId="95" fillId="0" borderId="0" xfId="34" applyFont="1"/>
    <xf numFmtId="3" fontId="95" fillId="5" borderId="6" xfId="2" applyNumberFormat="1" applyFont="1" applyFill="1" applyBorder="1" applyAlignment="1">
      <alignment horizontal="right" vertical="center" wrapText="1"/>
    </xf>
    <xf numFmtId="3" fontId="95" fillId="5" borderId="8" xfId="2" applyNumberFormat="1" applyFont="1" applyFill="1" applyBorder="1" applyAlignment="1">
      <alignment vertical="center" wrapText="1"/>
    </xf>
    <xf numFmtId="3" fontId="95" fillId="5" borderId="8" xfId="2" applyNumberFormat="1" applyFont="1" applyFill="1" applyBorder="1" applyAlignment="1">
      <alignment horizontal="left" vertical="center" wrapText="1"/>
    </xf>
    <xf numFmtId="3" fontId="31" fillId="16" borderId="7" xfId="2" applyNumberFormat="1" applyFont="1" applyFill="1" applyBorder="1" applyAlignment="1">
      <alignment horizontal="center" vertical="center" textRotation="90" wrapText="1"/>
    </xf>
    <xf numFmtId="0" fontId="105" fillId="0" borderId="0" xfId="34" applyFont="1"/>
    <xf numFmtId="3" fontId="106" fillId="17" borderId="7" xfId="2" applyNumberFormat="1" applyFont="1" applyFill="1" applyBorder="1" applyAlignment="1">
      <alignment horizontal="center" vertical="center" wrapText="1"/>
    </xf>
    <xf numFmtId="3" fontId="31" fillId="16" borderId="7" xfId="2" applyNumberFormat="1" applyFont="1" applyFill="1" applyBorder="1" applyAlignment="1">
      <alignment horizontal="center" vertical="center" wrapText="1"/>
    </xf>
    <xf numFmtId="0" fontId="32" fillId="0" borderId="0" xfId="35" applyFont="1"/>
    <xf numFmtId="3" fontId="32" fillId="5" borderId="6" xfId="2" applyNumberFormat="1" applyFont="1" applyFill="1" applyBorder="1" applyAlignment="1">
      <alignment horizontal="right" vertical="center" wrapText="1"/>
    </xf>
    <xf numFmtId="3" fontId="32" fillId="5" borderId="8" xfId="2" applyNumberFormat="1" applyFont="1" applyFill="1" applyBorder="1" applyAlignment="1">
      <alignment vertical="center" wrapText="1"/>
    </xf>
    <xf numFmtId="3" fontId="32" fillId="5" borderId="8" xfId="2" applyNumberFormat="1" applyFont="1" applyFill="1" applyBorder="1" applyAlignment="1">
      <alignment horizontal="left" vertical="center" wrapText="1"/>
    </xf>
    <xf numFmtId="3" fontId="28" fillId="16" borderId="24" xfId="2" applyNumberFormat="1" applyFont="1" applyFill="1" applyBorder="1" applyAlignment="1">
      <alignment horizontal="center" vertical="center" wrapText="1"/>
    </xf>
    <xf numFmtId="3" fontId="28" fillId="16" borderId="42" xfId="2" applyNumberFormat="1" applyFont="1" applyFill="1" applyBorder="1" applyAlignment="1">
      <alignment horizontal="center" vertical="center" wrapText="1"/>
    </xf>
    <xf numFmtId="3" fontId="28" fillId="16" borderId="43" xfId="2" applyNumberFormat="1" applyFont="1" applyFill="1" applyBorder="1" applyAlignment="1">
      <alignment horizontal="center" vertical="center" wrapText="1"/>
    </xf>
    <xf numFmtId="3" fontId="28" fillId="16" borderId="63" xfId="2" applyNumberFormat="1" applyFont="1" applyFill="1" applyBorder="1" applyAlignment="1">
      <alignment horizontal="center" vertical="center" wrapText="1"/>
    </xf>
    <xf numFmtId="3" fontId="33" fillId="17" borderId="7" xfId="2" applyNumberFormat="1" applyFont="1" applyFill="1" applyBorder="1" applyAlignment="1">
      <alignment horizontal="center" vertical="center" wrapText="1"/>
    </xf>
    <xf numFmtId="3" fontId="32" fillId="26" borderId="4" xfId="35" applyNumberFormat="1" applyFont="1" applyFill="1" applyBorder="1" applyAlignment="1">
      <alignment horizontal="center" vertical="center"/>
    </xf>
    <xf numFmtId="3" fontId="32" fillId="19" borderId="4" xfId="2" applyNumberFormat="1" applyFont="1" applyFill="1" applyBorder="1" applyAlignment="1">
      <alignment horizontal="center" vertical="center" wrapText="1"/>
    </xf>
    <xf numFmtId="3" fontId="32" fillId="0" borderId="4" xfId="35" applyNumberFormat="1" applyFont="1" applyBorder="1" applyAlignment="1">
      <alignment horizontal="center" vertical="center"/>
    </xf>
    <xf numFmtId="0" fontId="32" fillId="9" borderId="0" xfId="35" applyFont="1" applyFill="1"/>
    <xf numFmtId="0" fontId="108" fillId="0" borderId="0" xfId="35" applyFont="1"/>
    <xf numFmtId="3" fontId="33" fillId="0" borderId="82" xfId="25" applyNumberFormat="1" applyFont="1" applyBorder="1" applyAlignment="1">
      <alignment horizontal="center" vertical="center"/>
    </xf>
    <xf numFmtId="3" fontId="33" fillId="19" borderId="4" xfId="2" applyNumberFormat="1" applyFont="1" applyFill="1" applyBorder="1" applyAlignment="1">
      <alignment horizontal="center" vertical="center" wrapText="1"/>
    </xf>
    <xf numFmtId="3" fontId="33" fillId="27" borderId="82" xfId="25" applyNumberFormat="1" applyFont="1" applyFill="1" applyBorder="1" applyAlignment="1">
      <alignment horizontal="center" vertical="center"/>
    </xf>
    <xf numFmtId="3" fontId="32" fillId="0" borderId="0" xfId="35" applyNumberFormat="1" applyFont="1"/>
    <xf numFmtId="0" fontId="32" fillId="0" borderId="0" xfId="35" applyFont="1" applyAlignment="1">
      <alignment horizontal="center"/>
    </xf>
    <xf numFmtId="0" fontId="27" fillId="0" borderId="0" xfId="35" applyFont="1" applyAlignment="1">
      <alignment horizontal="center"/>
    </xf>
    <xf numFmtId="0" fontId="27" fillId="0" borderId="0" xfId="35" applyFont="1"/>
    <xf numFmtId="3" fontId="27" fillId="5" borderId="8" xfId="2" applyNumberFormat="1" applyFont="1" applyFill="1" applyBorder="1" applyAlignment="1">
      <alignment horizontal="center" vertical="center" wrapText="1"/>
    </xf>
    <xf numFmtId="0" fontId="27" fillId="0" borderId="0" xfId="35" applyFont="1" applyAlignment="1">
      <alignment horizontal="left"/>
    </xf>
    <xf numFmtId="3" fontId="27" fillId="26" borderId="4" xfId="35" applyNumberFormat="1" applyFont="1" applyFill="1" applyBorder="1" applyAlignment="1">
      <alignment horizontal="center" vertical="center"/>
    </xf>
    <xf numFmtId="3" fontId="27" fillId="26" borderId="4" xfId="35" quotePrefix="1" applyNumberFormat="1" applyFont="1" applyFill="1" applyBorder="1" applyAlignment="1">
      <alignment horizontal="center" vertical="center"/>
    </xf>
    <xf numFmtId="3" fontId="27" fillId="19" borderId="4" xfId="2" applyNumberFormat="1" applyFont="1" applyFill="1" applyBorder="1" applyAlignment="1">
      <alignment horizontal="center" vertical="center" wrapText="1"/>
    </xf>
    <xf numFmtId="1" fontId="27" fillId="0" borderId="0" xfId="35" applyNumberFormat="1" applyFont="1" applyAlignment="1">
      <alignment horizontal="center"/>
    </xf>
    <xf numFmtId="3" fontId="27" fillId="0" borderId="4" xfId="35" applyNumberFormat="1" applyFont="1" applyBorder="1" applyAlignment="1">
      <alignment horizontal="center" vertical="center"/>
    </xf>
    <xf numFmtId="1" fontId="27" fillId="9" borderId="0" xfId="35" applyNumberFormat="1" applyFont="1" applyFill="1" applyAlignment="1">
      <alignment horizontal="center"/>
    </xf>
    <xf numFmtId="1" fontId="27" fillId="0" borderId="0" xfId="35" applyNumberFormat="1" applyFont="1"/>
    <xf numFmtId="1" fontId="82" fillId="0" borderId="0" xfId="35" applyNumberFormat="1" applyFont="1" applyAlignment="1">
      <alignment horizontal="center"/>
    </xf>
    <xf numFmtId="0" fontId="82" fillId="0" borderId="0" xfId="35" applyFont="1"/>
    <xf numFmtId="0" fontId="32" fillId="9" borderId="0" xfId="35" applyFont="1" applyFill="1" applyAlignment="1">
      <alignment wrapText="1"/>
    </xf>
    <xf numFmtId="3" fontId="32" fillId="5" borderId="7" xfId="2" applyNumberFormat="1" applyFont="1" applyFill="1" applyBorder="1" applyAlignment="1">
      <alignment horizontal="left" vertical="center" wrapText="1"/>
    </xf>
    <xf numFmtId="0" fontId="32" fillId="9" borderId="0" xfId="35" applyFont="1" applyFill="1" applyAlignment="1">
      <alignment vertical="center" wrapText="1"/>
    </xf>
    <xf numFmtId="3" fontId="28" fillId="16" borderId="4" xfId="2" applyNumberFormat="1" applyFont="1" applyFill="1" applyBorder="1" applyAlignment="1">
      <alignment horizontal="center" vertical="center" wrapText="1"/>
    </xf>
    <xf numFmtId="3" fontId="33" fillId="17" borderId="4" xfId="2" applyNumberFormat="1" applyFont="1" applyFill="1" applyBorder="1" applyAlignment="1">
      <alignment horizontal="center" vertical="center" wrapText="1"/>
    </xf>
    <xf numFmtId="3" fontId="32" fillId="9" borderId="4" xfId="35" applyNumberFormat="1" applyFont="1" applyFill="1" applyBorder="1" applyAlignment="1">
      <alignment horizontal="center" vertical="center" wrapText="1"/>
    </xf>
    <xf numFmtId="3" fontId="32" fillId="9" borderId="0" xfId="35" applyNumberFormat="1" applyFont="1" applyFill="1" applyAlignment="1">
      <alignment wrapText="1"/>
    </xf>
    <xf numFmtId="3" fontId="32" fillId="26" borderId="4" xfId="35" applyNumberFormat="1" applyFont="1" applyFill="1" applyBorder="1" applyAlignment="1">
      <alignment horizontal="center" vertical="center" wrapText="1"/>
    </xf>
    <xf numFmtId="3" fontId="108" fillId="19" borderId="4" xfId="2" applyNumberFormat="1" applyFont="1" applyFill="1" applyBorder="1" applyAlignment="1">
      <alignment horizontal="center" vertical="center" wrapText="1"/>
    </xf>
    <xf numFmtId="0" fontId="32" fillId="9" borderId="0" xfId="35" applyFont="1" applyFill="1" applyAlignment="1">
      <alignment horizontal="center" wrapText="1"/>
    </xf>
    <xf numFmtId="0" fontId="21" fillId="9" borderId="0" xfId="35" applyFont="1" applyFill="1"/>
    <xf numFmtId="3" fontId="21" fillId="5" borderId="4" xfId="2" applyNumberFormat="1" applyFont="1" applyFill="1" applyBorder="1" applyAlignment="1">
      <alignment horizontal="right" vertical="center" wrapText="1"/>
    </xf>
    <xf numFmtId="3" fontId="21" fillId="5" borderId="7" xfId="2" applyNumberFormat="1" applyFont="1" applyFill="1" applyBorder="1" applyAlignment="1">
      <alignment horizontal="left" vertical="center" wrapText="1"/>
    </xf>
    <xf numFmtId="3" fontId="38" fillId="17" borderId="4" xfId="2" applyNumberFormat="1" applyFont="1" applyFill="1" applyBorder="1" applyAlignment="1">
      <alignment horizontal="center" vertical="center" wrapText="1"/>
    </xf>
    <xf numFmtId="3" fontId="21" fillId="26" borderId="4" xfId="35" applyNumberFormat="1" applyFont="1" applyFill="1" applyBorder="1" applyAlignment="1">
      <alignment horizontal="center" vertical="center"/>
    </xf>
    <xf numFmtId="4" fontId="21" fillId="26" borderId="4" xfId="35" applyNumberFormat="1" applyFont="1" applyFill="1" applyBorder="1" applyAlignment="1">
      <alignment horizontal="center" vertical="center"/>
    </xf>
    <xf numFmtId="3" fontId="21" fillId="9" borderId="4" xfId="35" applyNumberFormat="1" applyFont="1" applyFill="1" applyBorder="1" applyAlignment="1">
      <alignment horizontal="center" vertical="center"/>
    </xf>
    <xf numFmtId="4" fontId="21" fillId="9" borderId="4" xfId="35" applyNumberFormat="1" applyFont="1" applyFill="1" applyBorder="1" applyAlignment="1">
      <alignment horizontal="center" vertical="center"/>
    </xf>
    <xf numFmtId="166" fontId="21" fillId="9" borderId="4" xfId="35" applyNumberFormat="1" applyFont="1" applyFill="1" applyBorder="1" applyAlignment="1">
      <alignment horizontal="center" vertical="center"/>
    </xf>
    <xf numFmtId="3" fontId="21" fillId="5" borderId="23" xfId="2" applyNumberFormat="1" applyFont="1" applyFill="1" applyBorder="1" applyAlignment="1">
      <alignment vertical="center" wrapText="1" readingOrder="1"/>
    </xf>
    <xf numFmtId="3" fontId="21" fillId="5" borderId="0" xfId="2" applyNumberFormat="1" applyFont="1" applyFill="1" applyAlignment="1">
      <alignment vertical="center" wrapText="1" readingOrder="1"/>
    </xf>
    <xf numFmtId="3" fontId="21" fillId="5" borderId="60" xfId="2" applyNumberFormat="1" applyFont="1" applyFill="1" applyBorder="1" applyAlignment="1">
      <alignment vertical="center" wrapText="1" readingOrder="1"/>
    </xf>
    <xf numFmtId="0" fontId="27" fillId="9" borderId="0" xfId="36" applyFont="1" applyFill="1"/>
    <xf numFmtId="3" fontId="27" fillId="5" borderId="23" xfId="2" applyNumberFormat="1" applyFont="1" applyFill="1" applyBorder="1" applyAlignment="1">
      <alignment vertical="center" wrapText="1"/>
    </xf>
    <xf numFmtId="3" fontId="26" fillId="16" borderId="24" xfId="2" applyNumberFormat="1" applyFont="1" applyFill="1" applyBorder="1" applyAlignment="1">
      <alignment horizontal="center" vertical="center" wrapText="1"/>
    </xf>
    <xf numFmtId="0" fontId="82" fillId="0" borderId="0" xfId="25" applyFont="1"/>
    <xf numFmtId="3" fontId="26" fillId="16" borderId="43" xfId="2" applyNumberFormat="1" applyFont="1" applyFill="1" applyBorder="1" applyAlignment="1">
      <alignment horizontal="center" vertical="center" wrapText="1"/>
    </xf>
    <xf numFmtId="3" fontId="26" fillId="16" borderId="4" xfId="2" applyNumberFormat="1" applyFont="1" applyFill="1" applyBorder="1" applyAlignment="1">
      <alignment horizontal="center" vertical="center" wrapText="1"/>
    </xf>
    <xf numFmtId="3" fontId="26" fillId="16" borderId="14" xfId="2" applyNumberFormat="1" applyFont="1" applyFill="1" applyBorder="1" applyAlignment="1">
      <alignment horizontal="center" vertical="center" wrapText="1"/>
    </xf>
    <xf numFmtId="3" fontId="82" fillId="17" borderId="4" xfId="2" applyNumberFormat="1" applyFont="1" applyFill="1" applyBorder="1" applyAlignment="1">
      <alignment horizontal="center" vertical="center" wrapText="1"/>
    </xf>
    <xf numFmtId="0" fontId="27" fillId="26" borderId="14" xfId="37" applyFont="1" applyFill="1" applyBorder="1" applyAlignment="1">
      <alignment horizontal="center" vertical="center"/>
    </xf>
    <xf numFmtId="0" fontId="27" fillId="26" borderId="4" xfId="37" applyFont="1" applyFill="1" applyBorder="1" applyAlignment="1">
      <alignment horizontal="center" vertical="center"/>
    </xf>
    <xf numFmtId="3" fontId="27" fillId="9" borderId="0" xfId="36" applyNumberFormat="1" applyFont="1" applyFill="1"/>
    <xf numFmtId="0" fontId="27" fillId="9" borderId="4" xfId="37" applyFont="1" applyFill="1" applyBorder="1" applyAlignment="1">
      <alignment horizontal="center" vertical="center"/>
    </xf>
    <xf numFmtId="3" fontId="26" fillId="16" borderId="4" xfId="37" applyNumberFormat="1" applyFont="1" applyFill="1" applyBorder="1" applyAlignment="1">
      <alignment horizontal="center" vertical="center"/>
    </xf>
    <xf numFmtId="164" fontId="27" fillId="9" borderId="0" xfId="36" applyNumberFormat="1" applyFont="1" applyFill="1"/>
    <xf numFmtId="0" fontId="85" fillId="9" borderId="0" xfId="36" applyFont="1" applyFill="1"/>
    <xf numFmtId="0" fontId="21" fillId="0" borderId="0" xfId="35" applyFont="1"/>
    <xf numFmtId="3" fontId="20" fillId="4" borderId="24" xfId="2" applyNumberFormat="1" applyFont="1" applyFill="1" applyBorder="1" applyAlignment="1">
      <alignment horizontal="center" vertical="center" wrapText="1"/>
    </xf>
    <xf numFmtId="3" fontId="20" fillId="4" borderId="43" xfId="2" applyNumberFormat="1" applyFont="1" applyFill="1" applyBorder="1" applyAlignment="1">
      <alignment horizontal="center" vertical="center" wrapText="1"/>
    </xf>
    <xf numFmtId="3" fontId="20" fillId="4" borderId="43" xfId="2" applyNumberFormat="1" applyFont="1" applyFill="1" applyBorder="1" applyAlignment="1" applyProtection="1">
      <alignment horizontal="center" vertical="center" wrapText="1"/>
      <protection locked="0"/>
    </xf>
    <xf numFmtId="3" fontId="38" fillId="17" borderId="7" xfId="2" applyNumberFormat="1" applyFont="1" applyFill="1" applyBorder="1" applyAlignment="1">
      <alignment horizontal="center" vertical="center" wrapText="1"/>
    </xf>
    <xf numFmtId="0" fontId="21" fillId="26" borderId="4" xfId="35" applyFont="1" applyFill="1" applyBorder="1" applyAlignment="1">
      <alignment horizontal="center" vertical="center"/>
    </xf>
    <xf numFmtId="0" fontId="21" fillId="26" borderId="7" xfId="35" applyFont="1" applyFill="1" applyBorder="1" applyAlignment="1">
      <alignment horizontal="center" vertical="center"/>
    </xf>
    <xf numFmtId="0" fontId="21" fillId="26" borderId="7" xfId="35" applyFont="1" applyFill="1" applyBorder="1" applyAlignment="1" applyProtection="1">
      <alignment horizontal="center" vertical="center"/>
      <protection locked="0"/>
    </xf>
    <xf numFmtId="0" fontId="21" fillId="0" borderId="4" xfId="35" applyFont="1" applyBorder="1" applyAlignment="1">
      <alignment horizontal="center" vertical="center"/>
    </xf>
    <xf numFmtId="0" fontId="21" fillId="0" borderId="7" xfId="35" applyFont="1" applyBorder="1" applyAlignment="1">
      <alignment horizontal="center" vertical="center"/>
    </xf>
    <xf numFmtId="0" fontId="21" fillId="0" borderId="7" xfId="35" applyFont="1" applyBorder="1" applyAlignment="1" applyProtection="1">
      <alignment horizontal="center" vertical="center"/>
      <protection locked="0"/>
    </xf>
    <xf numFmtId="3" fontId="20" fillId="16" borderId="7" xfId="2" applyNumberFormat="1" applyFont="1" applyFill="1" applyBorder="1" applyAlignment="1">
      <alignment horizontal="center" vertical="center" wrapText="1"/>
    </xf>
    <xf numFmtId="0" fontId="20" fillId="16" borderId="4" xfId="35" applyFont="1" applyFill="1" applyBorder="1" applyAlignment="1">
      <alignment horizontal="center" vertical="center"/>
    </xf>
    <xf numFmtId="2" fontId="21" fillId="0" borderId="4" xfId="35" applyNumberFormat="1" applyFont="1" applyBorder="1" applyAlignment="1">
      <alignment horizontal="center" vertical="center"/>
    </xf>
    <xf numFmtId="2" fontId="21" fillId="0" borderId="7" xfId="35" applyNumberFormat="1" applyFont="1" applyBorder="1" applyAlignment="1">
      <alignment horizontal="center" vertical="center"/>
    </xf>
    <xf numFmtId="2" fontId="21" fillId="0" borderId="7" xfId="35" applyNumberFormat="1" applyFont="1" applyBorder="1" applyAlignment="1" applyProtection="1">
      <alignment horizontal="center" vertical="center"/>
      <protection locked="0"/>
    </xf>
    <xf numFmtId="0" fontId="21" fillId="0" borderId="0" xfId="35" applyFont="1" applyAlignment="1">
      <alignment horizontal="center" vertical="center"/>
    </xf>
    <xf numFmtId="0" fontId="21" fillId="0" borderId="0" xfId="35" applyFont="1" applyAlignment="1">
      <alignment horizontal="center"/>
    </xf>
    <xf numFmtId="2" fontId="21" fillId="0" borderId="0" xfId="35" applyNumberFormat="1" applyFont="1" applyAlignment="1">
      <alignment horizontal="center" vertical="center"/>
    </xf>
    <xf numFmtId="0" fontId="32" fillId="0" borderId="0" xfId="38" applyFont="1" applyAlignment="1">
      <alignment horizontal="center" wrapText="1"/>
    </xf>
    <xf numFmtId="0" fontId="32" fillId="0" borderId="0" xfId="38" applyFont="1" applyAlignment="1">
      <alignment wrapText="1"/>
    </xf>
    <xf numFmtId="3" fontId="28" fillId="16" borderId="61" xfId="2" applyNumberFormat="1" applyFont="1" applyFill="1" applyBorder="1" applyAlignment="1">
      <alignment horizontal="center" vertical="center" wrapText="1"/>
    </xf>
    <xf numFmtId="3" fontId="28" fillId="16" borderId="14" xfId="2" applyNumberFormat="1" applyFont="1" applyFill="1" applyBorder="1" applyAlignment="1">
      <alignment horizontal="center" vertical="center" wrapText="1"/>
    </xf>
    <xf numFmtId="3" fontId="32" fillId="26" borderId="4" xfId="38" applyNumberFormat="1" applyFont="1" applyFill="1" applyBorder="1" applyAlignment="1">
      <alignment horizontal="center" vertical="center" wrapText="1"/>
    </xf>
    <xf numFmtId="0" fontId="32" fillId="26" borderId="4" xfId="38" applyFont="1" applyFill="1" applyBorder="1" applyAlignment="1">
      <alignment horizontal="center" vertical="center" wrapText="1"/>
    </xf>
    <xf numFmtId="2" fontId="32" fillId="26" borderId="4" xfId="38" applyNumberFormat="1" applyFont="1" applyFill="1" applyBorder="1" applyAlignment="1">
      <alignment horizontal="center" vertical="center" wrapText="1"/>
    </xf>
    <xf numFmtId="3" fontId="32" fillId="0" borderId="4" xfId="38" applyNumberFormat="1" applyFont="1" applyBorder="1" applyAlignment="1">
      <alignment horizontal="center" vertical="center" wrapText="1"/>
    </xf>
    <xf numFmtId="0" fontId="32" fillId="0" borderId="4" xfId="38" applyFont="1" applyBorder="1" applyAlignment="1">
      <alignment horizontal="center" vertical="center" wrapText="1"/>
    </xf>
    <xf numFmtId="3" fontId="28" fillId="16" borderId="7" xfId="2" applyNumberFormat="1" applyFont="1" applyFill="1" applyBorder="1" applyAlignment="1">
      <alignment horizontal="center" vertical="center" wrapText="1"/>
    </xf>
    <xf numFmtId="3" fontId="28" fillId="16" borderId="83" xfId="38" applyNumberFormat="1" applyFont="1" applyFill="1" applyBorder="1" applyAlignment="1">
      <alignment horizontal="center" vertical="center" wrapText="1"/>
    </xf>
    <xf numFmtId="4" fontId="28" fillId="16" borderId="83" xfId="38" applyNumberFormat="1" applyFont="1" applyFill="1" applyBorder="1" applyAlignment="1">
      <alignment horizontal="center" vertical="center" wrapText="1"/>
    </xf>
    <xf numFmtId="0" fontId="104" fillId="0" borderId="0" xfId="6" applyFont="1" applyAlignment="1">
      <alignment vertical="center"/>
    </xf>
    <xf numFmtId="3" fontId="94" fillId="16" borderId="43" xfId="2" applyNumberFormat="1" applyFont="1" applyFill="1" applyBorder="1" applyAlignment="1">
      <alignment horizontal="center" wrapText="1"/>
    </xf>
    <xf numFmtId="3" fontId="94" fillId="16" borderId="43" xfId="2" applyNumberFormat="1" applyFont="1" applyFill="1" applyBorder="1" applyAlignment="1">
      <alignment horizontal="center" vertical="center" wrapText="1"/>
    </xf>
    <xf numFmtId="3" fontId="94" fillId="16" borderId="14" xfId="2" applyNumberFormat="1" applyFont="1" applyFill="1" applyBorder="1" applyAlignment="1">
      <alignment horizontal="center" vertical="center" wrapText="1"/>
    </xf>
    <xf numFmtId="3" fontId="94" fillId="16" borderId="42" xfId="2" applyNumberFormat="1" applyFont="1" applyFill="1" applyBorder="1" applyAlignment="1">
      <alignment horizontal="center" vertical="center" wrapText="1"/>
    </xf>
    <xf numFmtId="3" fontId="112" fillId="17" borderId="7" xfId="2" applyNumberFormat="1" applyFont="1" applyFill="1" applyBorder="1" applyAlignment="1">
      <alignment horizontal="center" vertical="center" wrapText="1"/>
    </xf>
    <xf numFmtId="0" fontId="104" fillId="9" borderId="14" xfId="6" applyFont="1" applyFill="1" applyBorder="1" applyAlignment="1">
      <alignment horizontal="center" vertical="center"/>
    </xf>
    <xf numFmtId="0" fontId="104" fillId="9" borderId="4" xfId="6" applyFont="1" applyFill="1" applyBorder="1" applyAlignment="1">
      <alignment horizontal="center" vertical="center"/>
    </xf>
    <xf numFmtId="164" fontId="104" fillId="9" borderId="4" xfId="6" applyNumberFormat="1" applyFont="1" applyFill="1" applyBorder="1" applyAlignment="1">
      <alignment horizontal="center" vertical="center"/>
    </xf>
    <xf numFmtId="2" fontId="104" fillId="0" borderId="0" xfId="6" applyNumberFormat="1" applyFont="1" applyAlignment="1">
      <alignment vertical="center"/>
    </xf>
    <xf numFmtId="0" fontId="104" fillId="0" borderId="0" xfId="6" applyFont="1" applyAlignment="1">
      <alignment horizontal="center" vertical="center"/>
    </xf>
    <xf numFmtId="0" fontId="104" fillId="26" borderId="4" xfId="6" applyFont="1" applyFill="1" applyBorder="1" applyAlignment="1">
      <alignment horizontal="center" vertical="center"/>
    </xf>
    <xf numFmtId="164" fontId="104" fillId="26" borderId="4" xfId="6" applyNumberFormat="1" applyFont="1" applyFill="1" applyBorder="1" applyAlignment="1">
      <alignment horizontal="center" vertical="center"/>
    </xf>
    <xf numFmtId="3" fontId="94" fillId="16" borderId="4" xfId="2" applyNumberFormat="1" applyFont="1" applyFill="1" applyBorder="1" applyAlignment="1">
      <alignment horizontal="center" vertical="center" wrapText="1"/>
    </xf>
    <xf numFmtId="167" fontId="94" fillId="16" borderId="4" xfId="2" applyNumberFormat="1" applyFont="1" applyFill="1" applyBorder="1" applyAlignment="1">
      <alignment horizontal="center" vertical="center" wrapText="1"/>
    </xf>
    <xf numFmtId="0" fontId="10" fillId="0" borderId="0" xfId="39" applyFont="1" applyAlignment="1">
      <alignment vertical="center"/>
    </xf>
    <xf numFmtId="0" fontId="10" fillId="0" borderId="0" xfId="39" applyFont="1"/>
    <xf numFmtId="3" fontId="22" fillId="28" borderId="85" xfId="39" applyNumberFormat="1" applyFont="1" applyFill="1" applyBorder="1" applyAlignment="1">
      <alignment horizontal="center" vertical="center" wrapText="1"/>
    </xf>
    <xf numFmtId="3" fontId="22" fillId="29" borderId="82" xfId="39" applyNumberFormat="1" applyFont="1" applyFill="1" applyBorder="1" applyAlignment="1">
      <alignment horizontal="center" vertical="center" wrapText="1"/>
    </xf>
    <xf numFmtId="3" fontId="22" fillId="28" borderId="82" xfId="39" applyNumberFormat="1" applyFont="1" applyFill="1" applyBorder="1" applyAlignment="1">
      <alignment horizontal="center" vertical="center" wrapText="1"/>
    </xf>
    <xf numFmtId="0" fontId="9" fillId="0" borderId="0" xfId="39" applyFont="1" applyAlignment="1">
      <alignment vertical="center"/>
    </xf>
    <xf numFmtId="0" fontId="9" fillId="0" borderId="0" xfId="39" applyFont="1"/>
    <xf numFmtId="3" fontId="114" fillId="28" borderId="85" xfId="39" applyNumberFormat="1" applyFont="1" applyFill="1" applyBorder="1" applyAlignment="1">
      <alignment horizontal="center" vertical="center" wrapText="1"/>
    </xf>
    <xf numFmtId="3" fontId="114" fillId="29" borderId="82" xfId="39" applyNumberFormat="1" applyFont="1" applyFill="1" applyBorder="1" applyAlignment="1">
      <alignment horizontal="center" vertical="center" wrapText="1"/>
    </xf>
    <xf numFmtId="3" fontId="114" fillId="29" borderId="0" xfId="39" applyNumberFormat="1" applyFont="1" applyFill="1" applyAlignment="1">
      <alignment horizontal="center" vertical="center" wrapText="1"/>
    </xf>
    <xf numFmtId="3" fontId="9" fillId="30" borderId="82" xfId="39" applyNumberFormat="1" applyFont="1" applyFill="1" applyBorder="1" applyAlignment="1">
      <alignment horizontal="center" vertical="center" wrapText="1" readingOrder="2"/>
    </xf>
    <xf numFmtId="0" fontId="18" fillId="26" borderId="4" xfId="6" applyFont="1" applyFill="1" applyBorder="1" applyAlignment="1">
      <alignment horizontal="center" vertical="center"/>
    </xf>
    <xf numFmtId="3" fontId="10" fillId="31" borderId="82" xfId="39" applyNumberFormat="1" applyFont="1" applyFill="1" applyBorder="1" applyAlignment="1">
      <alignment horizontal="center" vertical="center" wrapText="1"/>
    </xf>
    <xf numFmtId="3" fontId="9" fillId="30" borderId="82" xfId="39" applyNumberFormat="1" applyFont="1" applyFill="1" applyBorder="1" applyAlignment="1">
      <alignment horizontal="center" vertical="center" wrapText="1"/>
    </xf>
    <xf numFmtId="0" fontId="18" fillId="9" borderId="14" xfId="6" applyFont="1" applyFill="1" applyBorder="1" applyAlignment="1">
      <alignment horizontal="center" vertical="center"/>
    </xf>
    <xf numFmtId="3" fontId="89" fillId="29" borderId="82" xfId="39" applyNumberFormat="1" applyFont="1" applyFill="1" applyBorder="1" applyAlignment="1">
      <alignment horizontal="center" vertical="center" wrapText="1"/>
    </xf>
    <xf numFmtId="3" fontId="10" fillId="0" borderId="0" xfId="39" applyNumberFormat="1" applyFont="1" applyAlignment="1">
      <alignment vertical="center"/>
    </xf>
    <xf numFmtId="0" fontId="85" fillId="0" borderId="0" xfId="35" applyFont="1" applyAlignment="1">
      <alignment horizontal="center" vertical="center" wrapText="1"/>
    </xf>
    <xf numFmtId="3" fontId="26" fillId="16" borderId="6" xfId="2" applyNumberFormat="1" applyFont="1" applyFill="1" applyBorder="1" applyAlignment="1">
      <alignment horizontal="center" vertical="center" wrapText="1"/>
    </xf>
    <xf numFmtId="3" fontId="26" fillId="16" borderId="60" xfId="2" applyNumberFormat="1" applyFont="1" applyFill="1" applyBorder="1" applyAlignment="1">
      <alignment horizontal="center" vertical="center" wrapText="1"/>
    </xf>
    <xf numFmtId="3" fontId="26" fillId="16" borderId="61" xfId="2" applyNumberFormat="1" applyFont="1" applyFill="1" applyBorder="1" applyAlignment="1">
      <alignment horizontal="center" vertical="center" wrapText="1"/>
    </xf>
    <xf numFmtId="3" fontId="26" fillId="16" borderId="42" xfId="2" applyNumberFormat="1" applyFont="1" applyFill="1" applyBorder="1" applyAlignment="1">
      <alignment horizontal="center" vertical="center" wrapText="1"/>
    </xf>
    <xf numFmtId="3" fontId="26" fillId="16" borderId="63" xfId="2" applyNumberFormat="1" applyFont="1" applyFill="1" applyBorder="1" applyAlignment="1">
      <alignment horizontal="center" vertical="center" wrapText="1"/>
    </xf>
    <xf numFmtId="3" fontId="27" fillId="26" borderId="4" xfId="35" applyNumberFormat="1" applyFont="1" applyFill="1" applyBorder="1" applyAlignment="1">
      <alignment horizontal="center" vertical="center" wrapText="1"/>
    </xf>
    <xf numFmtId="0" fontId="27" fillId="26" borderId="4" xfId="35" applyFont="1" applyFill="1" applyBorder="1" applyAlignment="1">
      <alignment horizontal="center" vertical="center" wrapText="1"/>
    </xf>
    <xf numFmtId="168" fontId="27" fillId="26" borderId="4" xfId="40" applyNumberFormat="1" applyFont="1" applyFill="1" applyBorder="1" applyAlignment="1">
      <alignment horizontal="center" vertical="center" wrapText="1"/>
    </xf>
    <xf numFmtId="3" fontId="85" fillId="19" borderId="4" xfId="2" applyNumberFormat="1" applyFont="1" applyFill="1" applyBorder="1" applyAlignment="1">
      <alignment horizontal="center" vertical="center" wrapText="1"/>
    </xf>
    <xf numFmtId="0" fontId="82" fillId="27" borderId="82" xfId="25" applyFont="1" applyFill="1" applyBorder="1" applyAlignment="1">
      <alignment horizontal="center" vertical="center" wrapText="1"/>
    </xf>
    <xf numFmtId="0" fontId="27" fillId="0" borderId="0" xfId="35" applyFont="1" applyAlignment="1">
      <alignment horizontal="center" vertical="center" wrapText="1"/>
    </xf>
    <xf numFmtId="3" fontId="85" fillId="0" borderId="0" xfId="35" applyNumberFormat="1" applyFont="1" applyAlignment="1">
      <alignment horizontal="center" vertical="center" wrapText="1"/>
    </xf>
    <xf numFmtId="3" fontId="27" fillId="0" borderId="4" xfId="35" applyNumberFormat="1" applyFont="1" applyBorder="1" applyAlignment="1">
      <alignment horizontal="center" vertical="center" wrapText="1"/>
    </xf>
    <xf numFmtId="0" fontId="27" fillId="0" borderId="4" xfId="35" applyFont="1" applyBorder="1" applyAlignment="1">
      <alignment horizontal="center" vertical="center" wrapText="1"/>
    </xf>
    <xf numFmtId="0" fontId="27" fillId="0" borderId="4" xfId="35" quotePrefix="1" applyFont="1" applyBorder="1" applyAlignment="1">
      <alignment horizontal="center" vertical="center" wrapText="1"/>
    </xf>
    <xf numFmtId="0" fontId="82" fillId="0" borderId="82" xfId="25" applyFont="1" applyBorder="1" applyAlignment="1">
      <alignment horizontal="center" vertical="center" wrapText="1"/>
    </xf>
    <xf numFmtId="168" fontId="27" fillId="0" borderId="4" xfId="35" applyNumberFormat="1" applyFont="1" applyBorder="1" applyAlignment="1">
      <alignment horizontal="center" vertical="center" wrapText="1"/>
    </xf>
    <xf numFmtId="0" fontId="27" fillId="27" borderId="82" xfId="25" applyFont="1" applyFill="1" applyBorder="1" applyAlignment="1">
      <alignment horizontal="center" vertical="center" wrapText="1"/>
    </xf>
    <xf numFmtId="0" fontId="85" fillId="0" borderId="87" xfId="35" applyFont="1" applyBorder="1" applyAlignment="1">
      <alignment horizontal="center" vertical="center" wrapText="1"/>
    </xf>
    <xf numFmtId="166" fontId="26" fillId="16" borderId="4" xfId="2" applyNumberFormat="1" applyFont="1" applyFill="1" applyBorder="1" applyAlignment="1">
      <alignment horizontal="center" vertical="center" wrapText="1"/>
    </xf>
    <xf numFmtId="168" fontId="85" fillId="0" borderId="0" xfId="35" applyNumberFormat="1" applyFont="1" applyAlignment="1">
      <alignment horizontal="center" vertical="center" wrapText="1"/>
    </xf>
    <xf numFmtId="0" fontId="85" fillId="9" borderId="0" xfId="35" applyFont="1" applyFill="1" applyAlignment="1">
      <alignment horizontal="center" vertical="center" wrapText="1"/>
    </xf>
    <xf numFmtId="172" fontId="85" fillId="0" borderId="0" xfId="29" applyNumberFormat="1" applyFont="1" applyAlignment="1">
      <alignment horizontal="center" vertical="center" wrapText="1"/>
    </xf>
    <xf numFmtId="0" fontId="96" fillId="0" borderId="0" xfId="6" applyFont="1" applyAlignment="1">
      <alignment vertical="center"/>
    </xf>
    <xf numFmtId="3" fontId="28" fillId="4" borderId="6" xfId="2" applyNumberFormat="1" applyFont="1" applyFill="1" applyBorder="1" applyAlignment="1">
      <alignment horizontal="right" vertical="center" wrapText="1"/>
    </xf>
    <xf numFmtId="3" fontId="28" fillId="4" borderId="8" xfId="2" applyNumberFormat="1" applyFont="1" applyFill="1" applyBorder="1" applyAlignment="1">
      <alignment vertical="center" wrapText="1"/>
    </xf>
    <xf numFmtId="3" fontId="28" fillId="4" borderId="8" xfId="2" applyNumberFormat="1" applyFont="1" applyFill="1" applyBorder="1" applyAlignment="1">
      <alignment horizontal="left" vertical="center" wrapText="1"/>
    </xf>
    <xf numFmtId="3" fontId="28" fillId="4" borderId="7" xfId="2" applyNumberFormat="1" applyFont="1" applyFill="1" applyBorder="1" applyAlignment="1">
      <alignment horizontal="left" vertical="center" wrapText="1"/>
    </xf>
    <xf numFmtId="0" fontId="32" fillId="0" borderId="0" xfId="6" applyFont="1" applyAlignment="1">
      <alignment vertical="center"/>
    </xf>
    <xf numFmtId="0" fontId="115" fillId="16" borderId="4" xfId="2" applyFont="1" applyFill="1" applyBorder="1" applyAlignment="1">
      <alignment horizontal="center" vertical="center" wrapText="1"/>
    </xf>
    <xf numFmtId="0" fontId="115" fillId="16" borderId="60" xfId="2" applyFont="1" applyFill="1" applyBorder="1" applyAlignment="1">
      <alignment horizontal="center" vertical="center" wrapText="1"/>
    </xf>
    <xf numFmtId="3" fontId="33" fillId="17" borderId="8" xfId="2" applyNumberFormat="1" applyFont="1" applyFill="1" applyBorder="1" applyAlignment="1">
      <alignment vertical="center" wrapText="1"/>
    </xf>
    <xf numFmtId="3" fontId="33" fillId="17" borderId="7" xfId="2" applyNumberFormat="1" applyFont="1" applyFill="1" applyBorder="1" applyAlignment="1">
      <alignment vertical="center" wrapText="1"/>
    </xf>
    <xf numFmtId="3" fontId="32" fillId="26" borderId="4" xfId="2" applyNumberFormat="1" applyFont="1" applyFill="1" applyBorder="1" applyAlignment="1">
      <alignment horizontal="center" vertical="center" wrapText="1"/>
    </xf>
    <xf numFmtId="0" fontId="96" fillId="0" borderId="0" xfId="25" applyFont="1" applyAlignment="1">
      <alignment vertical="center"/>
    </xf>
    <xf numFmtId="2" fontId="96" fillId="0" borderId="4" xfId="37" applyNumberFormat="1" applyFont="1" applyBorder="1" applyAlignment="1">
      <alignment horizontal="center" vertical="center"/>
    </xf>
    <xf numFmtId="0" fontId="96" fillId="0" borderId="0" xfId="25" applyFont="1"/>
    <xf numFmtId="2" fontId="96" fillId="26" borderId="4" xfId="37" applyNumberFormat="1" applyFont="1" applyFill="1" applyBorder="1" applyAlignment="1">
      <alignment horizontal="center" vertical="center"/>
    </xf>
    <xf numFmtId="2" fontId="32" fillId="0" borderId="0" xfId="6" applyNumberFormat="1" applyFont="1" applyAlignment="1">
      <alignment vertical="center"/>
    </xf>
    <xf numFmtId="2" fontId="96" fillId="0" borderId="0" xfId="6" applyNumberFormat="1" applyFont="1" applyAlignment="1">
      <alignment vertical="center"/>
    </xf>
    <xf numFmtId="3" fontId="32" fillId="17" borderId="7" xfId="2" applyNumberFormat="1" applyFont="1" applyFill="1" applyBorder="1" applyAlignment="1">
      <alignment horizontal="center" vertical="center" wrapText="1"/>
    </xf>
    <xf numFmtId="3" fontId="32" fillId="17" borderId="4" xfId="2" applyNumberFormat="1" applyFont="1" applyFill="1" applyBorder="1" applyAlignment="1">
      <alignment horizontal="center" vertical="center" wrapText="1"/>
    </xf>
    <xf numFmtId="1" fontId="96" fillId="0" borderId="0" xfId="6" applyNumberFormat="1" applyFont="1" applyAlignment="1">
      <alignment vertical="center"/>
    </xf>
    <xf numFmtId="3" fontId="32" fillId="17" borderId="8" xfId="2" applyNumberFormat="1" applyFont="1" applyFill="1" applyBorder="1" applyAlignment="1">
      <alignment horizontal="center" vertical="center" wrapText="1"/>
    </xf>
    <xf numFmtId="0" fontId="32" fillId="9" borderId="0" xfId="6" applyFont="1" applyFill="1" applyAlignment="1">
      <alignment horizontal="center"/>
    </xf>
    <xf numFmtId="0" fontId="32" fillId="9" borderId="0" xfId="6" applyFont="1" applyFill="1"/>
    <xf numFmtId="0" fontId="32" fillId="26" borderId="4" xfId="37" applyFont="1" applyFill="1" applyBorder="1" applyAlignment="1">
      <alignment horizontal="center" vertical="center"/>
    </xf>
    <xf numFmtId="0" fontId="32" fillId="26" borderId="14" xfId="37" applyFont="1" applyFill="1" applyBorder="1" applyAlignment="1">
      <alignment horizontal="center" vertical="center"/>
    </xf>
    <xf numFmtId="0" fontId="32" fillId="9" borderId="0" xfId="6" applyFont="1" applyFill="1" applyAlignment="1">
      <alignment horizontal="center" vertical="center"/>
    </xf>
    <xf numFmtId="0" fontId="32" fillId="9" borderId="4" xfId="37" applyFont="1" applyFill="1" applyBorder="1" applyAlignment="1">
      <alignment horizontal="center" vertical="center"/>
    </xf>
    <xf numFmtId="3" fontId="28" fillId="4" borderId="7" xfId="2" applyNumberFormat="1" applyFont="1" applyFill="1" applyBorder="1" applyAlignment="1">
      <alignment horizontal="center" vertical="center" wrapText="1"/>
    </xf>
    <xf numFmtId="3" fontId="28" fillId="16" borderId="61" xfId="37" applyNumberFormat="1" applyFont="1" applyFill="1" applyBorder="1" applyAlignment="1">
      <alignment horizontal="center" vertical="center"/>
    </xf>
    <xf numFmtId="0" fontId="29" fillId="0" borderId="0" xfId="6" applyFont="1" applyAlignment="1">
      <alignment wrapText="1"/>
    </xf>
    <xf numFmtId="3" fontId="111" fillId="16" borderId="42" xfId="2" applyNumberFormat="1" applyFont="1" applyFill="1" applyBorder="1" applyAlignment="1">
      <alignment horizontal="center" vertical="center" wrapText="1"/>
    </xf>
    <xf numFmtId="3" fontId="111" fillId="16" borderId="63" xfId="2" applyNumberFormat="1" applyFont="1" applyFill="1" applyBorder="1" applyAlignment="1">
      <alignment horizontal="center" vertical="center" wrapText="1"/>
    </xf>
    <xf numFmtId="3" fontId="111" fillId="16" borderId="61" xfId="2" applyNumberFormat="1" applyFont="1" applyFill="1" applyBorder="1" applyAlignment="1">
      <alignment horizontal="center" vertical="center" wrapText="1"/>
    </xf>
    <xf numFmtId="3" fontId="118" fillId="17" borderId="7" xfId="2" applyNumberFormat="1" applyFont="1" applyFill="1" applyBorder="1" applyAlignment="1">
      <alignment horizontal="center" vertical="center" wrapText="1"/>
    </xf>
    <xf numFmtId="0" fontId="29" fillId="26" borderId="4" xfId="37" applyFont="1" applyFill="1" applyBorder="1" applyAlignment="1">
      <alignment horizontal="center" vertical="center" wrapText="1"/>
    </xf>
    <xf numFmtId="0" fontId="29" fillId="0" borderId="0" xfId="6" applyFont="1" applyAlignment="1">
      <alignment horizontal="center" vertical="center" wrapText="1"/>
    </xf>
    <xf numFmtId="0" fontId="29" fillId="0" borderId="4" xfId="37" applyFont="1" applyBorder="1" applyAlignment="1">
      <alignment horizontal="center" vertical="center" wrapText="1"/>
    </xf>
    <xf numFmtId="3" fontId="29" fillId="0" borderId="0" xfId="6" applyNumberFormat="1" applyFont="1" applyAlignment="1">
      <alignment horizontal="center" vertical="center" wrapText="1"/>
    </xf>
    <xf numFmtId="3" fontId="111" fillId="4" borderId="7" xfId="2" applyNumberFormat="1" applyFont="1" applyFill="1" applyBorder="1" applyAlignment="1">
      <alignment horizontal="center" vertical="center" wrapText="1"/>
    </xf>
    <xf numFmtId="3" fontId="111" fillId="16" borderId="4" xfId="37" applyNumberFormat="1" applyFont="1" applyFill="1" applyBorder="1" applyAlignment="1">
      <alignment horizontal="center" vertical="center" wrapText="1"/>
    </xf>
    <xf numFmtId="3" fontId="29" fillId="0" borderId="0" xfId="6" applyNumberFormat="1" applyFont="1" applyAlignment="1">
      <alignment wrapText="1"/>
    </xf>
    <xf numFmtId="0" fontId="21" fillId="0" borderId="0" xfId="37" applyFont="1"/>
    <xf numFmtId="3" fontId="20" fillId="4" borderId="7" xfId="2" applyNumberFormat="1" applyFont="1" applyFill="1" applyBorder="1" applyAlignment="1">
      <alignment horizontal="center" vertical="center" wrapText="1"/>
    </xf>
    <xf numFmtId="0" fontId="20" fillId="16" borderId="7" xfId="35" applyFont="1" applyFill="1" applyBorder="1" applyAlignment="1">
      <alignment horizontal="center" vertical="center"/>
    </xf>
    <xf numFmtId="0" fontId="32" fillId="0" borderId="0" xfId="35" applyFont="1" applyAlignment="1">
      <alignment vertical="center"/>
    </xf>
    <xf numFmtId="3" fontId="119" fillId="16" borderId="6" xfId="2" applyNumberFormat="1" applyFont="1" applyFill="1" applyBorder="1" applyAlignment="1">
      <alignment horizontal="right" vertical="center" wrapText="1"/>
    </xf>
    <xf numFmtId="3" fontId="119" fillId="16" borderId="8" xfId="2" applyNumberFormat="1" applyFont="1" applyFill="1" applyBorder="1" applyAlignment="1">
      <alignment vertical="center" wrapText="1"/>
    </xf>
    <xf numFmtId="3" fontId="119" fillId="16" borderId="8" xfId="2" applyNumberFormat="1" applyFont="1" applyFill="1" applyBorder="1" applyAlignment="1">
      <alignment horizontal="left" vertical="center" wrapText="1"/>
    </xf>
    <xf numFmtId="3" fontId="119" fillId="16" borderId="7" xfId="2" applyNumberFormat="1" applyFont="1" applyFill="1" applyBorder="1" applyAlignment="1">
      <alignment horizontal="left" vertical="center" wrapText="1"/>
    </xf>
    <xf numFmtId="3" fontId="119" fillId="16" borderId="42" xfId="2" applyNumberFormat="1" applyFont="1" applyFill="1" applyBorder="1" applyAlignment="1">
      <alignment horizontal="center" vertical="center" wrapText="1"/>
    </xf>
    <xf numFmtId="3" fontId="119" fillId="16" borderId="61" xfId="2" applyNumberFormat="1" applyFont="1" applyFill="1" applyBorder="1" applyAlignment="1">
      <alignment horizontal="center" vertical="center" wrapText="1"/>
    </xf>
    <xf numFmtId="0" fontId="32" fillId="26" borderId="4" xfId="35" applyFont="1" applyFill="1" applyBorder="1" applyAlignment="1">
      <alignment horizontal="center" vertical="center"/>
    </xf>
    <xf numFmtId="0" fontId="32" fillId="19" borderId="4" xfId="35" applyFont="1" applyFill="1" applyBorder="1" applyAlignment="1">
      <alignment horizontal="center" vertical="center"/>
    </xf>
    <xf numFmtId="0" fontId="32" fillId="0" borderId="4" xfId="35" applyFont="1" applyBorder="1" applyAlignment="1">
      <alignment horizontal="center" vertical="center"/>
    </xf>
    <xf numFmtId="0" fontId="28" fillId="16" borderId="4" xfId="37" applyFont="1" applyFill="1" applyBorder="1" applyAlignment="1">
      <alignment horizontal="center" vertical="center"/>
    </xf>
    <xf numFmtId="0" fontId="28" fillId="16" borderId="4" xfId="35" applyFont="1" applyFill="1" applyBorder="1" applyAlignment="1">
      <alignment horizontal="center" vertical="center"/>
    </xf>
    <xf numFmtId="0" fontId="32" fillId="0" borderId="0" xfId="35" applyFont="1" applyAlignment="1">
      <alignment horizontal="right"/>
    </xf>
    <xf numFmtId="0" fontId="32" fillId="0" borderId="0" xfId="35" applyFont="1" applyAlignment="1">
      <alignment horizontal="left" vertical="center"/>
    </xf>
    <xf numFmtId="3" fontId="27" fillId="5" borderId="4" xfId="2" applyNumberFormat="1" applyFont="1" applyFill="1" applyBorder="1" applyAlignment="1">
      <alignment horizontal="right" vertical="center" wrapText="1"/>
    </xf>
    <xf numFmtId="3" fontId="27" fillId="26" borderId="4" xfId="34" applyNumberFormat="1" applyFont="1" applyFill="1" applyBorder="1" applyAlignment="1">
      <alignment horizontal="center" vertical="center"/>
    </xf>
    <xf numFmtId="3" fontId="27" fillId="5" borderId="4" xfId="2" applyNumberFormat="1" applyFont="1" applyFill="1" applyBorder="1" applyAlignment="1">
      <alignment horizontal="left" vertical="center" wrapText="1"/>
    </xf>
    <xf numFmtId="3" fontId="27" fillId="0" borderId="4" xfId="34" applyNumberFormat="1" applyFont="1" applyBorder="1" applyAlignment="1">
      <alignment horizontal="center" vertical="center"/>
    </xf>
    <xf numFmtId="3" fontId="27" fillId="0" borderId="4" xfId="34" applyNumberFormat="1" applyFont="1" applyBorder="1" applyAlignment="1">
      <alignment horizontal="center" vertical="center" wrapText="1"/>
    </xf>
    <xf numFmtId="3" fontId="27" fillId="0" borderId="0" xfId="34" applyNumberFormat="1" applyFont="1" applyAlignment="1">
      <alignment horizontal="center" vertical="center"/>
    </xf>
    <xf numFmtId="3" fontId="27" fillId="0" borderId="0" xfId="34" applyNumberFormat="1" applyFont="1" applyAlignment="1">
      <alignment vertical="center"/>
    </xf>
    <xf numFmtId="3" fontId="27" fillId="26" borderId="4" xfId="34" applyNumberFormat="1" applyFont="1" applyFill="1" applyBorder="1" applyAlignment="1">
      <alignment horizontal="center" vertical="center" wrapText="1"/>
    </xf>
    <xf numFmtId="0" fontId="32" fillId="0" borderId="0" xfId="34" applyFont="1"/>
    <xf numFmtId="3" fontId="32" fillId="5" borderId="4" xfId="2" applyNumberFormat="1" applyFont="1" applyFill="1" applyBorder="1" applyAlignment="1">
      <alignment horizontal="center" vertical="center" wrapText="1"/>
    </xf>
    <xf numFmtId="3" fontId="32" fillId="26" borderId="4" xfId="34" applyNumberFormat="1" applyFont="1" applyFill="1" applyBorder="1" applyAlignment="1">
      <alignment horizontal="center" vertical="center"/>
    </xf>
    <xf numFmtId="3" fontId="32" fillId="0" borderId="4" xfId="34" applyNumberFormat="1" applyFont="1" applyBorder="1" applyAlignment="1">
      <alignment horizontal="center" vertical="center"/>
    </xf>
    <xf numFmtId="0" fontId="32" fillId="0" borderId="0" xfId="25" applyFont="1" applyAlignment="1">
      <alignment vertical="center"/>
    </xf>
    <xf numFmtId="0" fontId="32" fillId="0" borderId="0" xfId="25" applyFont="1"/>
    <xf numFmtId="0" fontId="96" fillId="0" borderId="0" xfId="32" applyFont="1"/>
    <xf numFmtId="3" fontId="28" fillId="16" borderId="49" xfId="2" applyNumberFormat="1" applyFont="1" applyFill="1" applyBorder="1" applyAlignment="1">
      <alignment horizontal="center" vertical="center" wrapText="1"/>
    </xf>
    <xf numFmtId="3" fontId="28" fillId="16" borderId="22" xfId="2" applyNumberFormat="1" applyFont="1" applyFill="1" applyBorder="1" applyAlignment="1" applyProtection="1">
      <alignment horizontal="center" vertical="center" wrapText="1"/>
      <protection locked="0"/>
    </xf>
    <xf numFmtId="2" fontId="96" fillId="0" borderId="4" xfId="32" applyNumberFormat="1" applyFont="1" applyBorder="1" applyAlignment="1">
      <alignment horizontal="center" vertical="center"/>
    </xf>
    <xf numFmtId="2" fontId="96" fillId="0" borderId="7" xfId="32" applyNumberFormat="1" applyFont="1" applyBorder="1" applyAlignment="1">
      <alignment horizontal="center" vertical="center"/>
    </xf>
    <xf numFmtId="2" fontId="96" fillId="0" borderId="7" xfId="32" applyNumberFormat="1" applyFont="1" applyBorder="1" applyAlignment="1" applyProtection="1">
      <alignment horizontal="center" vertical="center"/>
      <protection locked="0"/>
    </xf>
    <xf numFmtId="0" fontId="120" fillId="0" borderId="0" xfId="32" applyFont="1" applyAlignment="1">
      <alignment vertical="center"/>
    </xf>
    <xf numFmtId="2" fontId="108" fillId="0" borderId="0" xfId="32" applyNumberFormat="1" applyFont="1" applyAlignment="1">
      <alignment horizontal="center" vertical="center"/>
    </xf>
    <xf numFmtId="2" fontId="96" fillId="26" borderId="4" xfId="32" applyNumberFormat="1" applyFont="1" applyFill="1" applyBorder="1" applyAlignment="1">
      <alignment horizontal="center" vertical="center"/>
    </xf>
    <xf numFmtId="2" fontId="96" fillId="26" borderId="7" xfId="32" applyNumberFormat="1" applyFont="1" applyFill="1" applyBorder="1" applyAlignment="1">
      <alignment horizontal="center" vertical="center"/>
    </xf>
    <xf numFmtId="2" fontId="96" fillId="26" borderId="7" xfId="32" applyNumberFormat="1" applyFont="1" applyFill="1" applyBorder="1" applyAlignment="1" applyProtection="1">
      <alignment horizontal="center" vertical="center"/>
      <protection locked="0"/>
    </xf>
    <xf numFmtId="0" fontId="18" fillId="0" borderId="0" xfId="25" applyFont="1" applyAlignment="1">
      <alignment horizontal="center" vertical="center" wrapText="1"/>
    </xf>
    <xf numFmtId="0" fontId="18" fillId="0" borderId="0" xfId="25" applyFont="1" applyAlignment="1">
      <alignment horizontal="center" vertical="center"/>
    </xf>
    <xf numFmtId="3" fontId="22" fillId="16" borderId="4" xfId="2" applyNumberFormat="1" applyFont="1" applyFill="1" applyBorder="1" applyAlignment="1">
      <alignment horizontal="center" vertical="center" wrapText="1"/>
    </xf>
    <xf numFmtId="3" fontId="9" fillId="17" borderId="7" xfId="2" applyNumberFormat="1" applyFont="1" applyFill="1" applyBorder="1" applyAlignment="1">
      <alignment horizontal="center" vertical="center" wrapText="1"/>
    </xf>
    <xf numFmtId="0" fontId="5" fillId="26" borderId="4" xfId="25" applyFont="1" applyFill="1" applyBorder="1" applyAlignment="1">
      <alignment horizontal="center" vertical="center"/>
    </xf>
    <xf numFmtId="0" fontId="9" fillId="9" borderId="4" xfId="41" applyFont="1" applyFill="1" applyBorder="1" applyAlignment="1">
      <alignment horizontal="center" vertical="center"/>
    </xf>
    <xf numFmtId="0" fontId="9" fillId="0" borderId="4" xfId="41" applyFont="1" applyBorder="1" applyAlignment="1">
      <alignment horizontal="center" vertical="center" wrapText="1"/>
    </xf>
    <xf numFmtId="3" fontId="22" fillId="16" borderId="7" xfId="2" applyNumberFormat="1" applyFont="1" applyFill="1" applyBorder="1" applyAlignment="1">
      <alignment horizontal="center" vertical="center" wrapText="1"/>
    </xf>
    <xf numFmtId="3" fontId="22" fillId="16" borderId="4" xfId="25" applyNumberFormat="1" applyFont="1" applyFill="1" applyBorder="1" applyAlignment="1">
      <alignment horizontal="center" vertical="center"/>
    </xf>
    <xf numFmtId="0" fontId="18" fillId="0" borderId="0" xfId="25" applyFont="1" applyAlignment="1">
      <alignment horizontal="right" vertical="center"/>
    </xf>
    <xf numFmtId="0" fontId="96" fillId="0" borderId="0" xfId="25" applyFont="1" applyAlignment="1">
      <alignment horizontal="center" vertical="center" wrapText="1"/>
    </xf>
    <xf numFmtId="0" fontId="96" fillId="0" borderId="0" xfId="25" applyFont="1" applyAlignment="1">
      <alignment horizontal="center" vertical="center"/>
    </xf>
    <xf numFmtId="0" fontId="96" fillId="2" borderId="4" xfId="42" applyNumberFormat="1" applyFont="1" applyFill="1" applyBorder="1" applyAlignment="1">
      <alignment horizontal="center" vertical="center"/>
    </xf>
    <xf numFmtId="0" fontId="96" fillId="0" borderId="4" xfId="42" applyNumberFormat="1" applyFont="1" applyFill="1" applyBorder="1" applyAlignment="1">
      <alignment horizontal="center" vertical="center"/>
    </xf>
    <xf numFmtId="0" fontId="96" fillId="26" borderId="4" xfId="42" applyNumberFormat="1" applyFont="1" applyFill="1" applyBorder="1" applyAlignment="1">
      <alignment horizontal="center" vertical="center"/>
    </xf>
    <xf numFmtId="3" fontId="28" fillId="16" borderId="4" xfId="25" applyNumberFormat="1" applyFont="1" applyFill="1" applyBorder="1" applyAlignment="1">
      <alignment horizontal="center" vertical="center"/>
    </xf>
    <xf numFmtId="0" fontId="96" fillId="0" borderId="0" xfId="25" applyFont="1" applyAlignment="1">
      <alignment horizontal="right" vertical="center"/>
    </xf>
    <xf numFmtId="3" fontId="121" fillId="16" borderId="1" xfId="2" applyNumberFormat="1" applyFont="1" applyFill="1" applyBorder="1" applyAlignment="1">
      <alignment horizontal="center" vertical="center" wrapText="1"/>
    </xf>
    <xf numFmtId="0" fontId="1" fillId="0" borderId="1" xfId="25" applyBorder="1" applyAlignment="1">
      <alignment vertical="center" wrapText="1"/>
    </xf>
    <xf numFmtId="0" fontId="122" fillId="0" borderId="1" xfId="4" applyFont="1" applyBorder="1" applyAlignment="1">
      <alignment vertical="center"/>
    </xf>
    <xf numFmtId="3" fontId="123" fillId="17" borderId="1" xfId="2" applyNumberFormat="1" applyFont="1" applyFill="1" applyBorder="1" applyAlignment="1">
      <alignment horizontal="center" vertical="center" wrapText="1"/>
    </xf>
    <xf numFmtId="0" fontId="124" fillId="0" borderId="1" xfId="4" applyFont="1" applyBorder="1" applyAlignment="1">
      <alignment vertical="center"/>
    </xf>
    <xf numFmtId="0" fontId="126" fillId="0" borderId="1" xfId="6" applyFont="1" applyBorder="1" applyAlignment="1">
      <alignment vertical="center" wrapText="1"/>
    </xf>
    <xf numFmtId="0" fontId="127" fillId="0" borderId="1" xfId="25" applyFont="1" applyBorder="1"/>
    <xf numFmtId="0" fontId="128" fillId="0" borderId="1" xfId="6" applyFont="1" applyBorder="1" applyAlignment="1">
      <alignment vertical="center" wrapText="1"/>
    </xf>
    <xf numFmtId="0" fontId="129" fillId="0" borderId="1" xfId="6" applyFont="1" applyBorder="1" applyAlignment="1">
      <alignment vertical="center" wrapText="1"/>
    </xf>
    <xf numFmtId="0" fontId="130" fillId="0" borderId="1" xfId="25" applyFont="1" applyBorder="1" applyAlignment="1">
      <alignment vertical="center"/>
    </xf>
    <xf numFmtId="0" fontId="131" fillId="0" borderId="1" xfId="25" applyFont="1" applyBorder="1" applyAlignment="1">
      <alignment vertical="center"/>
    </xf>
    <xf numFmtId="0" fontId="51" fillId="0" borderId="1" xfId="43" applyFont="1" applyBorder="1" applyAlignment="1">
      <alignment horizontal="center"/>
    </xf>
    <xf numFmtId="0" fontId="88" fillId="0" borderId="1" xfId="25" applyFont="1" applyBorder="1"/>
    <xf numFmtId="0" fontId="132" fillId="0" borderId="1" xfId="6" applyFont="1" applyBorder="1" applyAlignment="1">
      <alignment vertical="center" wrapText="1"/>
    </xf>
    <xf numFmtId="0" fontId="55" fillId="0" borderId="1" xfId="43" applyFont="1" applyBorder="1" applyAlignment="1">
      <alignment horizontal="center"/>
    </xf>
    <xf numFmtId="0" fontId="18" fillId="0" borderId="1" xfId="25" applyFont="1" applyBorder="1"/>
    <xf numFmtId="0" fontId="122" fillId="0" borderId="1" xfId="25" applyFont="1" applyBorder="1"/>
    <xf numFmtId="0" fontId="133" fillId="0" borderId="1" xfId="7" applyFont="1" applyBorder="1" applyAlignment="1">
      <alignment vertical="center" wrapText="1"/>
    </xf>
    <xf numFmtId="0" fontId="134" fillId="0" borderId="1" xfId="25" applyFont="1" applyBorder="1"/>
    <xf numFmtId="0" fontId="24" fillId="0" borderId="1" xfId="7" applyFont="1" applyBorder="1"/>
    <xf numFmtId="0" fontId="135" fillId="0" borderId="1" xfId="25" applyFont="1" applyBorder="1"/>
    <xf numFmtId="0" fontId="136" fillId="9" borderId="1" xfId="8" applyFont="1" applyFill="1" applyBorder="1" applyAlignment="1">
      <alignment vertical="center" wrapText="1"/>
    </xf>
    <xf numFmtId="0" fontId="137" fillId="0" borderId="1" xfId="25" applyFont="1" applyBorder="1"/>
    <xf numFmtId="0" fontId="138" fillId="9" borderId="1" xfId="8" applyFont="1" applyFill="1" applyBorder="1" applyAlignment="1">
      <alignment vertical="center" wrapText="1"/>
    </xf>
    <xf numFmtId="0" fontId="139" fillId="0" borderId="1" xfId="25" applyFont="1" applyBorder="1" applyAlignment="1">
      <alignment vertical="center"/>
    </xf>
    <xf numFmtId="0" fontId="140" fillId="0" borderId="1" xfId="25" applyFont="1" applyBorder="1" applyAlignment="1">
      <alignment readingOrder="2"/>
    </xf>
    <xf numFmtId="0" fontId="140" fillId="0" borderId="1" xfId="25" applyFont="1" applyBorder="1"/>
    <xf numFmtId="0" fontId="141" fillId="0" borderId="1" xfId="44" applyFont="1" applyBorder="1"/>
    <xf numFmtId="0" fontId="142" fillId="0" borderId="1" xfId="25" applyFont="1" applyBorder="1"/>
    <xf numFmtId="0" fontId="143" fillId="0" borderId="1" xfId="25" applyFont="1" applyBorder="1"/>
    <xf numFmtId="0" fontId="138" fillId="0" borderId="1" xfId="25" applyFont="1" applyBorder="1" applyAlignment="1">
      <alignment horizontal="left"/>
    </xf>
    <xf numFmtId="0" fontId="144" fillId="0" borderId="1" xfId="25" applyFont="1" applyBorder="1" applyAlignment="1">
      <alignment horizontal="left"/>
    </xf>
    <xf numFmtId="0" fontId="145" fillId="0" borderId="1" xfId="25" applyFont="1" applyBorder="1" applyAlignment="1">
      <alignment horizontal="center"/>
    </xf>
    <xf numFmtId="0" fontId="146" fillId="0" borderId="1" xfId="25" applyFont="1" applyBorder="1" applyAlignment="1">
      <alignment horizontal="center"/>
    </xf>
    <xf numFmtId="0" fontId="1" fillId="0" borderId="1" xfId="25" applyBorder="1" applyAlignment="1">
      <alignment horizontal="center" vertical="center" wrapText="1"/>
    </xf>
    <xf numFmtId="0" fontId="92" fillId="0" borderId="1" xfId="31" applyFont="1" applyBorder="1" applyAlignment="1">
      <alignment horizontal="center" vertical="center"/>
    </xf>
    <xf numFmtId="0" fontId="92" fillId="0" borderId="1" xfId="31" applyFont="1" applyBorder="1"/>
    <xf numFmtId="3" fontId="92" fillId="5" borderId="49" xfId="2" applyNumberFormat="1" applyFont="1" applyFill="1" applyBorder="1" applyAlignment="1">
      <alignment horizontal="right" vertical="center" wrapText="1"/>
    </xf>
    <xf numFmtId="3" fontId="92" fillId="5" borderId="60" xfId="2" applyNumberFormat="1" applyFont="1" applyFill="1" applyBorder="1" applyAlignment="1">
      <alignment vertical="center" wrapText="1"/>
    </xf>
    <xf numFmtId="3" fontId="92" fillId="5" borderId="60" xfId="2" applyNumberFormat="1" applyFont="1" applyFill="1" applyBorder="1" applyAlignment="1">
      <alignment horizontal="left" vertical="center" wrapText="1"/>
    </xf>
    <xf numFmtId="3" fontId="147" fillId="4" borderId="8" xfId="2" applyNumberFormat="1" applyFont="1" applyFill="1" applyBorder="1" applyAlignment="1">
      <alignment vertical="center" wrapText="1"/>
    </xf>
    <xf numFmtId="0" fontId="97" fillId="0" borderId="1" xfId="31" applyFont="1" applyBorder="1" applyAlignment="1">
      <alignment horizontal="center" vertical="center"/>
    </xf>
    <xf numFmtId="0" fontId="97" fillId="0" borderId="1" xfId="31" applyFont="1" applyBorder="1"/>
    <xf numFmtId="3" fontId="147" fillId="4" borderId="4" xfId="2" applyNumberFormat="1" applyFont="1" applyFill="1" applyBorder="1" applyAlignment="1">
      <alignment horizontal="center" vertical="center" wrapText="1"/>
    </xf>
    <xf numFmtId="3" fontId="147" fillId="4" borderId="14" xfId="2" applyNumberFormat="1" applyFont="1" applyFill="1" applyBorder="1" applyAlignment="1">
      <alignment horizontal="center" vertical="center" wrapText="1"/>
    </xf>
    <xf numFmtId="3" fontId="92" fillId="5" borderId="4" xfId="2" applyNumberFormat="1" applyFont="1" applyFill="1" applyBorder="1" applyAlignment="1">
      <alignment horizontal="center" vertical="center" wrapText="1"/>
    </xf>
    <xf numFmtId="3" fontId="92" fillId="20" borderId="4" xfId="44" applyNumberFormat="1" applyFont="1" applyFill="1" applyBorder="1" applyAlignment="1">
      <alignment horizontal="center" vertical="center"/>
    </xf>
    <xf numFmtId="3" fontId="92" fillId="0" borderId="4" xfId="44" applyNumberFormat="1" applyFont="1" applyBorder="1" applyAlignment="1">
      <alignment horizontal="center" vertical="center"/>
    </xf>
    <xf numFmtId="3" fontId="92" fillId="0" borderId="1" xfId="31" applyNumberFormat="1" applyFont="1" applyBorder="1" applyAlignment="1">
      <alignment horizontal="center" vertical="center"/>
    </xf>
    <xf numFmtId="0" fontId="47" fillId="16" borderId="4" xfId="44" applyFont="1" applyFill="1" applyBorder="1" applyAlignment="1">
      <alignment horizontal="right" vertical="center"/>
    </xf>
    <xf numFmtId="3" fontId="47" fillId="16" borderId="4" xfId="44" applyNumberFormat="1" applyFont="1" applyFill="1" applyBorder="1" applyAlignment="1">
      <alignment horizontal="center" vertical="center"/>
    </xf>
    <xf numFmtId="0" fontId="47" fillId="16" borderId="4" xfId="44" applyFont="1" applyFill="1" applyBorder="1" applyAlignment="1">
      <alignment horizontal="left" vertical="center"/>
    </xf>
    <xf numFmtId="0" fontId="35" fillId="0" borderId="1" xfId="31" applyFont="1" applyBorder="1" applyAlignment="1">
      <alignment horizontal="center" vertical="center"/>
    </xf>
    <xf numFmtId="0" fontId="35" fillId="0" borderId="1" xfId="31" applyFont="1" applyBorder="1"/>
    <xf numFmtId="3" fontId="35" fillId="5" borderId="49" xfId="2" applyNumberFormat="1" applyFont="1" applyFill="1" applyBorder="1" applyAlignment="1">
      <alignment horizontal="right" vertical="center" wrapText="1"/>
    </xf>
    <xf numFmtId="3" fontId="35" fillId="5" borderId="60" xfId="2" applyNumberFormat="1" applyFont="1" applyFill="1" applyBorder="1" applyAlignment="1">
      <alignment vertical="center" wrapText="1"/>
    </xf>
    <xf numFmtId="3" fontId="147" fillId="4" borderId="6" xfId="2" applyNumberFormat="1" applyFont="1" applyFill="1" applyBorder="1" applyAlignment="1">
      <alignment horizontal="center" vertical="center" wrapText="1"/>
    </xf>
    <xf numFmtId="3" fontId="147" fillId="4" borderId="48" xfId="2" applyNumberFormat="1" applyFont="1" applyFill="1" applyBorder="1" applyAlignment="1">
      <alignment horizontal="center" vertical="center" wrapText="1"/>
    </xf>
    <xf numFmtId="3" fontId="35" fillId="5" borderId="4" xfId="2" applyNumberFormat="1" applyFont="1" applyFill="1" applyBorder="1" applyAlignment="1">
      <alignment horizontal="center" vertical="center" wrapText="1"/>
    </xf>
    <xf numFmtId="3" fontId="35" fillId="20" borderId="4" xfId="44" applyNumberFormat="1" applyFont="1" applyFill="1" applyBorder="1" applyAlignment="1">
      <alignment horizontal="center" vertical="center"/>
    </xf>
    <xf numFmtId="3" fontId="35" fillId="0" borderId="1" xfId="31" applyNumberFormat="1" applyFont="1" applyBorder="1"/>
    <xf numFmtId="3" fontId="35" fillId="0" borderId="4" xfId="44" applyNumberFormat="1" applyFont="1" applyBorder="1" applyAlignment="1">
      <alignment horizontal="center" vertical="center"/>
    </xf>
    <xf numFmtId="0" fontId="148" fillId="16" borderId="4" xfId="44" applyFont="1" applyFill="1" applyBorder="1" applyAlignment="1">
      <alignment horizontal="right" vertical="center"/>
    </xf>
    <xf numFmtId="3" fontId="148" fillId="16" borderId="4" xfId="44" applyNumberFormat="1" applyFont="1" applyFill="1" applyBorder="1" applyAlignment="1">
      <alignment horizontal="center" vertical="center"/>
    </xf>
    <xf numFmtId="0" fontId="23" fillId="0" borderId="1" xfId="44" applyFont="1" applyBorder="1"/>
    <xf numFmtId="0" fontId="18" fillId="0" borderId="1" xfId="44" applyFont="1" applyBorder="1"/>
    <xf numFmtId="3" fontId="20" fillId="4" borderId="4" xfId="2" applyNumberFormat="1" applyFont="1" applyFill="1" applyBorder="1" applyAlignment="1">
      <alignment horizontal="center" vertical="center" wrapText="1"/>
    </xf>
    <xf numFmtId="0" fontId="21" fillId="0" borderId="1" xfId="44" applyFont="1" applyBorder="1"/>
    <xf numFmtId="3" fontId="10" fillId="5" borderId="4" xfId="2" applyNumberFormat="1" applyFont="1" applyFill="1" applyBorder="1" applyAlignment="1">
      <alignment horizontal="center" vertical="center"/>
    </xf>
    <xf numFmtId="3" fontId="10" fillId="20" borderId="4" xfId="44" applyNumberFormat="1" applyFont="1" applyFill="1" applyBorder="1" applyAlignment="1">
      <alignment horizontal="center" vertical="center"/>
    </xf>
    <xf numFmtId="3" fontId="10" fillId="19" borderId="4" xfId="44" applyNumberFormat="1" applyFont="1" applyFill="1" applyBorder="1" applyAlignment="1">
      <alignment horizontal="center" vertical="center"/>
    </xf>
    <xf numFmtId="3" fontId="10" fillId="5" borderId="4" xfId="2" applyNumberFormat="1" applyFont="1" applyFill="1" applyBorder="1" applyAlignment="1">
      <alignment horizontal="center" vertical="center" wrapText="1"/>
    </xf>
    <xf numFmtId="0" fontId="18" fillId="0" borderId="1" xfId="41" applyFont="1" applyBorder="1"/>
    <xf numFmtId="3" fontId="18" fillId="0" borderId="1" xfId="41" applyNumberFormat="1" applyFont="1" applyBorder="1"/>
    <xf numFmtId="3" fontId="10" fillId="0" borderId="4" xfId="44" applyNumberFormat="1" applyFont="1" applyBorder="1" applyAlignment="1">
      <alignment horizontal="center" vertical="center"/>
    </xf>
    <xf numFmtId="0" fontId="89" fillId="4" borderId="4" xfId="44" applyFont="1" applyFill="1" applyBorder="1" applyAlignment="1">
      <alignment horizontal="center" vertical="center"/>
    </xf>
    <xf numFmtId="3" fontId="89" fillId="4" borderId="4" xfId="44" applyNumberFormat="1" applyFont="1" applyFill="1" applyBorder="1" applyAlignment="1">
      <alignment horizontal="center" vertical="center"/>
    </xf>
    <xf numFmtId="0" fontId="18" fillId="0" borderId="1" xfId="41" applyFont="1" applyBorder="1" applyAlignment="1">
      <alignment horizontal="center"/>
    </xf>
    <xf numFmtId="0" fontId="18" fillId="0" borderId="0" xfId="44" applyFont="1"/>
    <xf numFmtId="3" fontId="22" fillId="4" borderId="4" xfId="2" applyNumberFormat="1" applyFont="1" applyFill="1" applyBorder="1" applyAlignment="1">
      <alignment horizontal="center" vertical="center" wrapText="1"/>
    </xf>
    <xf numFmtId="3" fontId="22" fillId="4" borderId="7" xfId="2" applyNumberFormat="1" applyFont="1" applyFill="1" applyBorder="1" applyAlignment="1">
      <alignment horizontal="center" vertical="center" wrapText="1"/>
    </xf>
    <xf numFmtId="3" fontId="22" fillId="4" borderId="6" xfId="2" applyNumberFormat="1" applyFont="1" applyFill="1" applyBorder="1" applyAlignment="1">
      <alignment horizontal="center" vertical="center" wrapText="1"/>
    </xf>
    <xf numFmtId="0" fontId="5" fillId="0" borderId="0" xfId="44" applyFont="1"/>
    <xf numFmtId="38" fontId="18" fillId="0" borderId="4" xfId="45" applyNumberFormat="1" applyFont="1" applyBorder="1" applyAlignment="1">
      <alignment horizontal="center" vertical="center"/>
    </xf>
    <xf numFmtId="38" fontId="18" fillId="19" borderId="4" xfId="45" applyNumberFormat="1" applyFont="1" applyFill="1" applyBorder="1" applyAlignment="1">
      <alignment horizontal="center" vertical="center"/>
    </xf>
    <xf numFmtId="9" fontId="18" fillId="0" borderId="4" xfId="29" applyFont="1" applyBorder="1" applyAlignment="1">
      <alignment horizontal="center" vertical="center"/>
    </xf>
    <xf numFmtId="38" fontId="18" fillId="20" borderId="4" xfId="45" applyNumberFormat="1" applyFont="1" applyFill="1" applyBorder="1" applyAlignment="1">
      <alignment horizontal="center" vertical="center"/>
    </xf>
    <xf numFmtId="9" fontId="18" fillId="20" borderId="4" xfId="29" applyFont="1" applyFill="1" applyBorder="1" applyAlignment="1">
      <alignment horizontal="center" vertical="center"/>
    </xf>
    <xf numFmtId="1" fontId="18" fillId="0" borderId="0" xfId="44" applyNumberFormat="1" applyFont="1"/>
    <xf numFmtId="0" fontId="89" fillId="4" borderId="6" xfId="44" applyFont="1" applyFill="1" applyBorder="1" applyAlignment="1">
      <alignment horizontal="center" vertical="center"/>
    </xf>
    <xf numFmtId="3" fontId="89" fillId="4" borderId="6" xfId="44" applyNumberFormat="1" applyFont="1" applyFill="1" applyBorder="1" applyAlignment="1">
      <alignment horizontal="center" vertical="center"/>
    </xf>
    <xf numFmtId="9" fontId="89" fillId="4" borderId="6" xfId="29" applyFont="1" applyFill="1" applyBorder="1" applyAlignment="1">
      <alignment horizontal="center" vertical="center"/>
    </xf>
    <xf numFmtId="0" fontId="18" fillId="0" borderId="0" xfId="44" applyFont="1" applyAlignment="1">
      <alignment horizontal="left"/>
    </xf>
    <xf numFmtId="3" fontId="18" fillId="0" borderId="0" xfId="44" applyNumberFormat="1" applyFont="1"/>
    <xf numFmtId="0" fontId="92" fillId="0" borderId="0" xfId="44" applyFont="1" applyAlignment="1">
      <alignment vertical="center"/>
    </xf>
    <xf numFmtId="3" fontId="92" fillId="5" borderId="6" xfId="2" applyNumberFormat="1" applyFont="1" applyFill="1" applyBorder="1" applyAlignment="1">
      <alignment horizontal="right" vertical="center" wrapText="1"/>
    </xf>
    <xf numFmtId="3" fontId="92" fillId="5" borderId="8" xfId="2" applyNumberFormat="1" applyFont="1" applyFill="1" applyBorder="1" applyAlignment="1">
      <alignment vertical="center" wrapText="1"/>
    </xf>
    <xf numFmtId="3" fontId="92" fillId="5" borderId="7" xfId="2" applyNumberFormat="1" applyFont="1" applyFill="1" applyBorder="1" applyAlignment="1">
      <alignment horizontal="left" vertical="center" wrapText="1"/>
    </xf>
    <xf numFmtId="0" fontId="149" fillId="0" borderId="0" xfId="44" applyFont="1" applyAlignment="1">
      <alignment vertical="center"/>
    </xf>
    <xf numFmtId="3" fontId="45" fillId="4" borderId="4" xfId="2" applyNumberFormat="1" applyFont="1" applyFill="1" applyBorder="1" applyAlignment="1">
      <alignment horizontal="center" vertical="center" wrapText="1"/>
    </xf>
    <xf numFmtId="3" fontId="45" fillId="4" borderId="6" xfId="2" applyNumberFormat="1" applyFont="1" applyFill="1" applyBorder="1" applyAlignment="1">
      <alignment horizontal="center" vertical="center" wrapText="1"/>
    </xf>
    <xf numFmtId="3" fontId="45" fillId="4" borderId="7" xfId="2" applyNumberFormat="1" applyFont="1" applyFill="1" applyBorder="1" applyAlignment="1">
      <alignment horizontal="center" vertical="center" wrapText="1"/>
    </xf>
    <xf numFmtId="1" fontId="92" fillId="0" borderId="0" xfId="44" applyNumberFormat="1" applyFont="1" applyAlignment="1">
      <alignment vertical="center"/>
    </xf>
    <xf numFmtId="0" fontId="92" fillId="0" borderId="0" xfId="44" applyFont="1" applyAlignment="1">
      <alignment horizontal="center" vertical="center"/>
    </xf>
    <xf numFmtId="0" fontId="92" fillId="0" borderId="0" xfId="46" applyFont="1" applyAlignment="1">
      <alignment vertical="center"/>
    </xf>
    <xf numFmtId="3" fontId="92" fillId="0" borderId="0" xfId="44" applyNumberFormat="1" applyFont="1" applyAlignment="1">
      <alignment vertical="center"/>
    </xf>
    <xf numFmtId="0" fontId="47" fillId="4" borderId="4" xfId="44" applyFont="1" applyFill="1" applyBorder="1" applyAlignment="1">
      <alignment horizontal="center" vertical="center"/>
    </xf>
    <xf numFmtId="3" fontId="47" fillId="4" borderId="4" xfId="2" applyNumberFormat="1" applyFont="1" applyFill="1" applyBorder="1" applyAlignment="1">
      <alignment horizontal="center" vertical="center" wrapText="1"/>
    </xf>
    <xf numFmtId="0" fontId="92" fillId="0" borderId="0" xfId="44" applyFont="1" applyAlignment="1">
      <alignment vertical="center" readingOrder="1"/>
    </xf>
    <xf numFmtId="0" fontId="92" fillId="0" borderId="0" xfId="44" applyFont="1" applyAlignment="1">
      <alignment horizontal="left" vertical="center"/>
    </xf>
    <xf numFmtId="0" fontId="92" fillId="0" borderId="0" xfId="41" applyFont="1"/>
    <xf numFmtId="0" fontId="21" fillId="0" borderId="0" xfId="41" applyFont="1" applyAlignment="1">
      <alignment wrapText="1"/>
    </xf>
    <xf numFmtId="0" fontId="18" fillId="0" borderId="0" xfId="41" applyFont="1" applyAlignment="1">
      <alignment wrapText="1"/>
    </xf>
    <xf numFmtId="0" fontId="149" fillId="0" borderId="0" xfId="41" applyFont="1" applyAlignment="1">
      <alignment wrapText="1"/>
    </xf>
    <xf numFmtId="3" fontId="18" fillId="20" borderId="4" xfId="41" applyNumberFormat="1" applyFont="1" applyFill="1" applyBorder="1" applyAlignment="1">
      <alignment horizontal="center" vertical="center" wrapText="1"/>
    </xf>
    <xf numFmtId="0" fontId="18" fillId="20" borderId="4" xfId="41" applyFont="1" applyFill="1" applyBorder="1" applyAlignment="1">
      <alignment horizontal="center" vertical="center" wrapText="1"/>
    </xf>
    <xf numFmtId="1" fontId="18" fillId="20" borderId="4" xfId="41" applyNumberFormat="1" applyFont="1" applyFill="1" applyBorder="1" applyAlignment="1">
      <alignment horizontal="center" vertical="center" wrapText="1"/>
    </xf>
    <xf numFmtId="3" fontId="18" fillId="0" borderId="4" xfId="41" applyNumberFormat="1" applyFont="1" applyBorder="1" applyAlignment="1">
      <alignment horizontal="center" vertical="center" wrapText="1"/>
    </xf>
    <xf numFmtId="0" fontId="18" fillId="0" borderId="4" xfId="41" applyFont="1" applyBorder="1" applyAlignment="1">
      <alignment horizontal="center" vertical="center" wrapText="1"/>
    </xf>
    <xf numFmtId="1" fontId="18" fillId="0" borderId="4" xfId="41" applyNumberFormat="1" applyFont="1" applyBorder="1" applyAlignment="1">
      <alignment horizontal="center" vertical="center" wrapText="1"/>
    </xf>
    <xf numFmtId="0" fontId="22" fillId="4" borderId="4" xfId="44" applyFont="1" applyFill="1" applyBorder="1" applyAlignment="1">
      <alignment horizontal="center" vertical="center"/>
    </xf>
    <xf numFmtId="3" fontId="22" fillId="4" borderId="6" xfId="44" applyNumberFormat="1" applyFont="1" applyFill="1" applyBorder="1" applyAlignment="1">
      <alignment horizontal="center" vertical="center"/>
    </xf>
    <xf numFmtId="3" fontId="22" fillId="4" borderId="7" xfId="44" applyNumberFormat="1" applyFont="1" applyFill="1" applyBorder="1" applyAlignment="1">
      <alignment horizontal="center" vertical="center"/>
    </xf>
    <xf numFmtId="3" fontId="22" fillId="4" borderId="4" xfId="44" applyNumberFormat="1" applyFont="1" applyFill="1" applyBorder="1" applyAlignment="1">
      <alignment horizontal="center" vertical="center"/>
    </xf>
    <xf numFmtId="0" fontId="5" fillId="0" borderId="0" xfId="41" applyFont="1" applyAlignment="1">
      <alignment wrapText="1"/>
    </xf>
    <xf numFmtId="0" fontId="18" fillId="0" borderId="0" xfId="41" applyFont="1" applyAlignment="1">
      <alignment wrapText="1" readingOrder="2"/>
    </xf>
    <xf numFmtId="0" fontId="10" fillId="0" borderId="0" xfId="41" applyFont="1"/>
    <xf numFmtId="0" fontId="18" fillId="0" borderId="0" xfId="41" applyFont="1" applyAlignment="1">
      <alignment horizontal="right" wrapText="1"/>
    </xf>
    <xf numFmtId="3" fontId="45" fillId="4" borderId="8" xfId="2" applyNumberFormat="1" applyFont="1" applyFill="1" applyBorder="1" applyAlignment="1">
      <alignment horizontal="center" vertical="center" wrapText="1"/>
    </xf>
    <xf numFmtId="0" fontId="149" fillId="0" borderId="1" xfId="41" applyFont="1" applyBorder="1"/>
    <xf numFmtId="3" fontId="18" fillId="20" borderId="4" xfId="41" applyNumberFormat="1" applyFont="1" applyFill="1" applyBorder="1" applyAlignment="1">
      <alignment horizontal="center" vertical="center"/>
    </xf>
    <xf numFmtId="3" fontId="18" fillId="19" borderId="4" xfId="41" applyNumberFormat="1" applyFont="1" applyFill="1" applyBorder="1" applyAlignment="1">
      <alignment horizontal="center" vertical="center"/>
    </xf>
    <xf numFmtId="3" fontId="18" fillId="0" borderId="4" xfId="41" applyNumberFormat="1" applyFont="1" applyBorder="1" applyAlignment="1">
      <alignment horizontal="center" vertical="center"/>
    </xf>
    <xf numFmtId="0" fontId="5" fillId="0" borderId="1" xfId="41" applyFont="1" applyBorder="1"/>
    <xf numFmtId="0" fontId="18" fillId="0" borderId="3" xfId="41" applyFont="1" applyBorder="1" applyAlignment="1">
      <alignment horizontal="right" vertical="center" readingOrder="2"/>
    </xf>
    <xf numFmtId="0" fontId="18" fillId="0" borderId="3" xfId="41" applyFont="1" applyBorder="1" applyAlignment="1">
      <alignment vertical="center"/>
    </xf>
    <xf numFmtId="0" fontId="18" fillId="0" borderId="3" xfId="41" applyFont="1" applyBorder="1" applyAlignment="1">
      <alignment horizontal="left" vertical="center"/>
    </xf>
    <xf numFmtId="0" fontId="18" fillId="0" borderId="0" xfId="44" applyFont="1" applyAlignment="1">
      <alignment horizontal="centerContinuous"/>
    </xf>
    <xf numFmtId="3" fontId="22" fillId="4" borderId="8" xfId="2" applyNumberFormat="1" applyFont="1" applyFill="1" applyBorder="1" applyAlignment="1">
      <alignment horizontal="center" vertical="center" wrapText="1"/>
    </xf>
    <xf numFmtId="3" fontId="22" fillId="4" borderId="8" xfId="2" applyNumberFormat="1" applyFont="1" applyFill="1" applyBorder="1" applyAlignment="1">
      <alignment horizontal="right" vertical="center" wrapText="1"/>
    </xf>
    <xf numFmtId="3" fontId="22" fillId="4" borderId="8" xfId="2" applyNumberFormat="1" applyFont="1" applyFill="1" applyBorder="1" applyAlignment="1">
      <alignment horizontal="left" vertical="center" wrapText="1"/>
    </xf>
    <xf numFmtId="0" fontId="5" fillId="0" borderId="0" xfId="44" applyFont="1" applyAlignment="1">
      <alignment horizontal="center" vertical="center"/>
    </xf>
    <xf numFmtId="3" fontId="18" fillId="20" borderId="83" xfId="44" applyNumberFormat="1" applyFont="1" applyFill="1" applyBorder="1" applyAlignment="1">
      <alignment horizontal="center" vertical="center"/>
    </xf>
    <xf numFmtId="0" fontId="18" fillId="0" borderId="0" xfId="44" applyFont="1" applyAlignment="1">
      <alignment horizontal="right" vertical="center"/>
    </xf>
    <xf numFmtId="3" fontId="18" fillId="0" borderId="83" xfId="44" applyNumberFormat="1" applyFont="1" applyBorder="1" applyAlignment="1">
      <alignment horizontal="center" vertical="center"/>
    </xf>
    <xf numFmtId="3" fontId="18" fillId="0" borderId="2" xfId="44" applyNumberFormat="1" applyFont="1" applyBorder="1" applyAlignment="1">
      <alignment horizontal="center" vertical="center"/>
    </xf>
    <xf numFmtId="0" fontId="18" fillId="0" borderId="0" xfId="41" applyFont="1" applyAlignment="1">
      <alignment vertical="center"/>
    </xf>
    <xf numFmtId="0" fontId="18" fillId="0" borderId="0" xfId="41" applyFont="1"/>
    <xf numFmtId="0" fontId="5" fillId="0" borderId="0" xfId="44" applyFont="1" applyAlignment="1">
      <alignment horizontal="right" vertical="center"/>
    </xf>
    <xf numFmtId="0" fontId="84" fillId="0" borderId="0" xfId="41" applyFont="1" applyAlignment="1">
      <alignment wrapText="1"/>
    </xf>
    <xf numFmtId="0" fontId="9" fillId="0" borderId="0" xfId="41" applyFont="1" applyAlignment="1">
      <alignment wrapText="1"/>
    </xf>
    <xf numFmtId="3" fontId="18" fillId="0" borderId="4" xfId="45" applyNumberFormat="1" applyFont="1" applyBorder="1" applyAlignment="1">
      <alignment horizontal="center" vertical="center" wrapText="1"/>
    </xf>
    <xf numFmtId="3" fontId="18" fillId="19" borderId="4" xfId="44" applyNumberFormat="1" applyFont="1" applyFill="1" applyBorder="1" applyAlignment="1">
      <alignment horizontal="center" vertical="center"/>
    </xf>
    <xf numFmtId="3" fontId="18" fillId="20" borderId="4" xfId="45" applyNumberFormat="1" applyFont="1" applyFill="1" applyBorder="1" applyAlignment="1">
      <alignment horizontal="center" vertical="center" wrapText="1"/>
    </xf>
    <xf numFmtId="0" fontId="84" fillId="0" borderId="0" xfId="41" applyFont="1" applyAlignment="1">
      <alignment horizontal="center" wrapText="1"/>
    </xf>
    <xf numFmtId="0" fontId="5" fillId="0" borderId="0" xfId="41" applyFont="1" applyAlignment="1">
      <alignment horizontal="right" vertical="center" wrapText="1" readingOrder="2"/>
    </xf>
    <xf numFmtId="0" fontId="5" fillId="0" borderId="0" xfId="41" applyFont="1" applyAlignment="1">
      <alignment horizontal="center" vertical="center" wrapText="1"/>
    </xf>
    <xf numFmtId="0" fontId="5" fillId="0" borderId="0" xfId="41" applyFont="1" applyAlignment="1">
      <alignment horizontal="center" wrapText="1"/>
    </xf>
    <xf numFmtId="0" fontId="5" fillId="0" borderId="0" xfId="41" applyFont="1" applyAlignment="1">
      <alignment horizontal="left" vertical="center" wrapText="1" readingOrder="1"/>
    </xf>
    <xf numFmtId="0" fontId="5" fillId="0" borderId="0" xfId="41" applyFont="1" applyAlignment="1">
      <alignment vertical="center" wrapText="1"/>
    </xf>
    <xf numFmtId="3" fontId="84" fillId="5" borderId="4" xfId="2" applyNumberFormat="1" applyFont="1" applyFill="1" applyBorder="1" applyAlignment="1">
      <alignment horizontal="center" vertical="center" wrapText="1"/>
    </xf>
    <xf numFmtId="0" fontId="84" fillId="0" borderId="4" xfId="41" applyFont="1" applyBorder="1" applyAlignment="1">
      <alignment horizontal="center" vertical="center" wrapText="1"/>
    </xf>
    <xf numFmtId="0" fontId="84" fillId="0" borderId="4" xfId="41" applyFont="1" applyBorder="1" applyAlignment="1">
      <alignment vertical="center" wrapText="1"/>
    </xf>
    <xf numFmtId="0" fontId="84" fillId="0" borderId="0" xfId="41" applyFont="1" applyAlignment="1">
      <alignment vertical="center" wrapText="1"/>
    </xf>
    <xf numFmtId="0" fontId="84" fillId="0" borderId="0" xfId="41" applyFont="1" applyAlignment="1">
      <alignment horizontal="left" vertical="center" wrapText="1" readingOrder="1"/>
    </xf>
    <xf numFmtId="0" fontId="84" fillId="0" borderId="0" xfId="41" applyFont="1" applyAlignment="1">
      <alignment horizontal="right" vertical="center" wrapText="1" readingOrder="2"/>
    </xf>
    <xf numFmtId="0" fontId="5" fillId="9" borderId="0" xfId="41" applyFont="1" applyFill="1" applyAlignment="1">
      <alignment wrapText="1"/>
    </xf>
    <xf numFmtId="0" fontId="5" fillId="0" borderId="0" xfId="41" applyFont="1" applyAlignment="1">
      <alignment horizontal="center" vertical="center"/>
    </xf>
    <xf numFmtId="1" fontId="5" fillId="0" borderId="0" xfId="41" applyNumberFormat="1" applyFont="1" applyAlignment="1">
      <alignment horizontal="center" wrapText="1"/>
    </xf>
    <xf numFmtId="1" fontId="5" fillId="0" borderId="0" xfId="41" applyNumberFormat="1" applyFont="1" applyAlignment="1">
      <alignment wrapText="1"/>
    </xf>
    <xf numFmtId="0" fontId="9" fillId="0" borderId="0" xfId="41" applyFont="1" applyAlignment="1">
      <alignment horizontal="center" vertical="center" wrapText="1"/>
    </xf>
    <xf numFmtId="0" fontId="9" fillId="0" borderId="0" xfId="41" applyFont="1" applyAlignment="1">
      <alignment horizontal="center" wrapText="1"/>
    </xf>
    <xf numFmtId="0" fontId="5" fillId="0" borderId="1" xfId="44" applyFont="1" applyBorder="1"/>
    <xf numFmtId="0" fontId="5" fillId="0" borderId="1" xfId="44" applyFont="1" applyBorder="1" applyAlignment="1">
      <alignment wrapText="1"/>
    </xf>
    <xf numFmtId="0" fontId="18" fillId="0" borderId="1" xfId="47" applyFont="1" applyBorder="1"/>
    <xf numFmtId="3" fontId="18" fillId="0" borderId="1" xfId="47" applyNumberFormat="1" applyFont="1" applyBorder="1"/>
    <xf numFmtId="0" fontId="5" fillId="0" borderId="1" xfId="47" applyFont="1" applyBorder="1"/>
    <xf numFmtId="0" fontId="35" fillId="0" borderId="1" xfId="47" applyFont="1" applyBorder="1"/>
    <xf numFmtId="0" fontId="92" fillId="0" borderId="1" xfId="47" applyFont="1" applyBorder="1"/>
    <xf numFmtId="0" fontId="15" fillId="0" borderId="0" xfId="43"/>
    <xf numFmtId="3" fontId="147" fillId="4" borderId="24" xfId="2" applyNumberFormat="1" applyFont="1" applyFill="1" applyBorder="1" applyAlignment="1">
      <alignment horizontal="center" vertical="center" wrapText="1"/>
    </xf>
    <xf numFmtId="3" fontId="150" fillId="4" borderId="4" xfId="2" applyNumberFormat="1" applyFont="1" applyFill="1" applyBorder="1" applyAlignment="1">
      <alignment horizontal="center" vertical="center" wrapText="1"/>
    </xf>
    <xf numFmtId="3" fontId="37" fillId="20" borderId="4" xfId="44" applyNumberFormat="1" applyFont="1" applyFill="1" applyBorder="1" applyAlignment="1">
      <alignment horizontal="center" vertical="center"/>
    </xf>
    <xf numFmtId="3" fontId="37" fillId="0" borderId="4" xfId="44" applyNumberFormat="1" applyFont="1" applyBorder="1" applyAlignment="1">
      <alignment horizontal="center" vertical="center"/>
    </xf>
    <xf numFmtId="3" fontId="150" fillId="16" borderId="4" xfId="44" applyNumberFormat="1" applyFont="1" applyFill="1" applyBorder="1" applyAlignment="1">
      <alignment horizontal="center" vertical="center"/>
    </xf>
    <xf numFmtId="3" fontId="147" fillId="16" borderId="4" xfId="44" applyNumberFormat="1" applyFont="1" applyFill="1" applyBorder="1" applyAlignment="1">
      <alignment horizontal="center" vertical="center"/>
    </xf>
    <xf numFmtId="0" fontId="35" fillId="9" borderId="35" xfId="8" applyFont="1" applyFill="1" applyBorder="1" applyAlignment="1">
      <alignment vertical="top" wrapText="1"/>
    </xf>
    <xf numFmtId="0" fontId="35" fillId="9" borderId="36" xfId="8" applyFont="1" applyFill="1" applyBorder="1" applyAlignment="1">
      <alignment vertical="top" wrapText="1"/>
    </xf>
    <xf numFmtId="0" fontId="35" fillId="0" borderId="1" xfId="31" applyFont="1" applyBorder="1" applyAlignment="1">
      <alignment horizontal="left" vertical="center"/>
    </xf>
    <xf numFmtId="0" fontId="92" fillId="0" borderId="1" xfId="31" applyFont="1" applyBorder="1" applyAlignment="1">
      <alignment horizontal="center" vertical="center" wrapText="1"/>
    </xf>
    <xf numFmtId="0" fontId="92" fillId="0" borderId="1" xfId="31" applyFont="1" applyBorder="1" applyAlignment="1">
      <alignment wrapText="1"/>
    </xf>
    <xf numFmtId="0" fontId="23" fillId="0" borderId="1" xfId="44" applyFont="1" applyBorder="1" applyAlignment="1">
      <alignment wrapText="1"/>
    </xf>
    <xf numFmtId="0" fontId="5" fillId="0" borderId="1" xfId="31" applyFont="1" applyBorder="1" applyAlignment="1">
      <alignment horizontal="center" vertical="center" wrapText="1"/>
    </xf>
    <xf numFmtId="0" fontId="5" fillId="0" borderId="1" xfId="31" applyFont="1" applyBorder="1" applyAlignment="1">
      <alignment wrapText="1"/>
    </xf>
    <xf numFmtId="3" fontId="18" fillId="20" borderId="4" xfId="44" applyNumberFormat="1" applyFont="1" applyFill="1" applyBorder="1" applyAlignment="1">
      <alignment horizontal="right" vertical="center" wrapText="1"/>
    </xf>
    <xf numFmtId="3" fontId="18" fillId="20" borderId="4" xfId="44" applyNumberFormat="1" applyFont="1" applyFill="1" applyBorder="1" applyAlignment="1">
      <alignment horizontal="center" vertical="center" wrapText="1"/>
    </xf>
    <xf numFmtId="3" fontId="18" fillId="20" borderId="4" xfId="44" applyNumberFormat="1" applyFont="1" applyFill="1" applyBorder="1" applyAlignment="1">
      <alignment horizontal="left" vertical="center" wrapText="1"/>
    </xf>
    <xf numFmtId="0" fontId="18" fillId="0" borderId="1" xfId="31" applyFont="1" applyBorder="1" applyAlignment="1">
      <alignment horizontal="center" vertical="center" wrapText="1"/>
    </xf>
    <xf numFmtId="0" fontId="18" fillId="0" borderId="1" xfId="31" applyFont="1" applyBorder="1" applyAlignment="1">
      <alignment wrapText="1"/>
    </xf>
    <xf numFmtId="3" fontId="18" fillId="0" borderId="4" xfId="44" applyNumberFormat="1" applyFont="1" applyBorder="1" applyAlignment="1">
      <alignment horizontal="right" vertical="center" wrapText="1"/>
    </xf>
    <xf numFmtId="3" fontId="18" fillId="0" borderId="4" xfId="44" applyNumberFormat="1" applyFont="1" applyBorder="1" applyAlignment="1">
      <alignment horizontal="center" vertical="center" wrapText="1"/>
    </xf>
    <xf numFmtId="3" fontId="18" fillId="0" borderId="4" xfId="44" applyNumberFormat="1" applyFont="1" applyBorder="1" applyAlignment="1">
      <alignment horizontal="left" vertical="center" wrapText="1"/>
    </xf>
    <xf numFmtId="3" fontId="18" fillId="0" borderId="1" xfId="31" applyNumberFormat="1" applyFont="1" applyBorder="1" applyAlignment="1">
      <alignment horizontal="center" vertical="center" wrapText="1"/>
    </xf>
    <xf numFmtId="3" fontId="22" fillId="16" borderId="4" xfId="44" applyNumberFormat="1" applyFont="1" applyFill="1" applyBorder="1" applyAlignment="1">
      <alignment horizontal="right" vertical="center" wrapText="1"/>
    </xf>
    <xf numFmtId="3" fontId="22" fillId="16" borderId="4" xfId="44" applyNumberFormat="1" applyFont="1" applyFill="1" applyBorder="1" applyAlignment="1">
      <alignment horizontal="center" vertical="center" wrapText="1"/>
    </xf>
    <xf numFmtId="3" fontId="22" fillId="16" borderId="4" xfId="44" applyNumberFormat="1" applyFont="1" applyFill="1" applyBorder="1" applyAlignment="1">
      <alignment horizontal="left" vertical="center" wrapText="1"/>
    </xf>
    <xf numFmtId="0" fontId="18" fillId="9" borderId="36" xfId="8" applyFont="1" applyFill="1" applyBorder="1" applyAlignment="1">
      <alignment horizontal="right" vertical="top" wrapText="1"/>
    </xf>
    <xf numFmtId="3" fontId="18" fillId="0" borderId="1" xfId="31" applyNumberFormat="1" applyFont="1" applyBorder="1" applyAlignment="1">
      <alignment wrapText="1"/>
    </xf>
    <xf numFmtId="0" fontId="18" fillId="0" borderId="1" xfId="31" applyFont="1" applyBorder="1" applyAlignment="1">
      <alignment vertical="center" wrapText="1"/>
    </xf>
    <xf numFmtId="0" fontId="18" fillId="0" borderId="1" xfId="31" applyFont="1" applyBorder="1" applyAlignment="1">
      <alignment horizontal="left" wrapText="1"/>
    </xf>
    <xf numFmtId="0" fontId="35" fillId="0" borderId="0" xfId="44" applyFont="1"/>
    <xf numFmtId="3" fontId="18" fillId="5" borderId="4" xfId="2" applyNumberFormat="1" applyFont="1" applyFill="1" applyBorder="1" applyAlignment="1">
      <alignment horizontal="right" vertical="center" wrapText="1"/>
    </xf>
    <xf numFmtId="3" fontId="93" fillId="4" borderId="6" xfId="2" applyNumberFormat="1" applyFont="1" applyFill="1" applyBorder="1" applyAlignment="1">
      <alignment horizontal="right" vertical="center" wrapText="1"/>
    </xf>
    <xf numFmtId="3" fontId="93" fillId="4" borderId="60" xfId="2" applyNumberFormat="1" applyFont="1" applyFill="1" applyBorder="1" applyAlignment="1">
      <alignment horizontal="center" vertical="center" wrapText="1"/>
    </xf>
    <xf numFmtId="3" fontId="93" fillId="4" borderId="60" xfId="2" applyNumberFormat="1" applyFont="1" applyFill="1" applyBorder="1" applyAlignment="1">
      <alignment horizontal="left" vertical="center" wrapText="1"/>
    </xf>
    <xf numFmtId="3" fontId="93" fillId="4" borderId="6" xfId="2" applyNumberFormat="1" applyFont="1" applyFill="1" applyBorder="1" applyAlignment="1">
      <alignment horizontal="center" vertical="center" wrapText="1"/>
    </xf>
    <xf numFmtId="3" fontId="18" fillId="5" borderId="24" xfId="2" applyNumberFormat="1" applyFont="1" applyFill="1" applyBorder="1" applyAlignment="1">
      <alignment horizontal="center" vertical="center" wrapText="1"/>
    </xf>
    <xf numFmtId="3" fontId="18" fillId="0" borderId="24" xfId="45" applyNumberFormat="1" applyFont="1" applyBorder="1" applyAlignment="1">
      <alignment horizontal="center" vertical="center" wrapText="1"/>
    </xf>
    <xf numFmtId="0" fontId="1" fillId="0" borderId="0" xfId="41" applyFont="1" applyAlignment="1">
      <alignment vertical="center"/>
    </xf>
    <xf numFmtId="3" fontId="18" fillId="20" borderId="24" xfId="45" applyNumberFormat="1" applyFont="1" applyFill="1" applyBorder="1" applyAlignment="1">
      <alignment horizontal="center" vertical="center" wrapText="1"/>
    </xf>
    <xf numFmtId="0" fontId="91" fillId="0" borderId="0" xfId="44" applyFont="1"/>
    <xf numFmtId="2" fontId="89" fillId="4" borderId="6" xfId="44" applyNumberFormat="1" applyFont="1" applyFill="1" applyBorder="1" applyAlignment="1">
      <alignment horizontal="center" vertical="center"/>
    </xf>
    <xf numFmtId="164" fontId="89" fillId="4" borderId="4" xfId="44" applyNumberFormat="1" applyFont="1" applyFill="1" applyBorder="1" applyAlignment="1">
      <alignment horizontal="center" vertical="center"/>
    </xf>
    <xf numFmtId="164" fontId="89" fillId="4" borderId="6" xfId="44" applyNumberFormat="1" applyFont="1" applyFill="1" applyBorder="1" applyAlignment="1">
      <alignment horizontal="center" vertical="center"/>
    </xf>
    <xf numFmtId="2" fontId="47" fillId="4" borderId="6" xfId="44" applyNumberFormat="1" applyFont="1" applyFill="1" applyBorder="1" applyAlignment="1">
      <alignment horizontal="left" vertical="center" wrapText="1"/>
    </xf>
    <xf numFmtId="0" fontId="151" fillId="0" borderId="0" xfId="44" applyFont="1" applyAlignment="1">
      <alignment vertical="center"/>
    </xf>
    <xf numFmtId="0" fontId="35" fillId="0" borderId="0" xfId="44" applyFont="1" applyAlignment="1">
      <alignment vertical="center"/>
    </xf>
    <xf numFmtId="3" fontId="35" fillId="0" borderId="0" xfId="44" applyNumberFormat="1" applyFont="1"/>
    <xf numFmtId="3" fontId="10" fillId="5" borderId="4" xfId="2" applyNumberFormat="1" applyFont="1" applyFill="1" applyBorder="1" applyAlignment="1">
      <alignment horizontal="right" vertical="center"/>
    </xf>
    <xf numFmtId="3" fontId="10" fillId="5" borderId="4" xfId="2" applyNumberFormat="1" applyFont="1" applyFill="1" applyBorder="1" applyAlignment="1">
      <alignment horizontal="left" vertical="center" wrapText="1"/>
    </xf>
    <xf numFmtId="0" fontId="22" fillId="4" borderId="4" xfId="44" applyFont="1" applyFill="1" applyBorder="1" applyAlignment="1">
      <alignment horizontal="right" vertical="center"/>
    </xf>
    <xf numFmtId="0" fontId="22" fillId="4" borderId="4" xfId="44" applyFont="1" applyFill="1" applyBorder="1" applyAlignment="1">
      <alignment horizontal="left" vertical="center"/>
    </xf>
    <xf numFmtId="0" fontId="18" fillId="0" borderId="1" xfId="41" applyFont="1" applyBorder="1" applyAlignment="1">
      <alignment horizontal="right" vertical="center"/>
    </xf>
    <xf numFmtId="0" fontId="18" fillId="0" borderId="1" xfId="41" applyFont="1" applyBorder="1" applyAlignment="1">
      <alignment horizontal="left"/>
    </xf>
    <xf numFmtId="0" fontId="18" fillId="0" borderId="0" xfId="48" applyFont="1" applyAlignment="1">
      <alignment horizontal="center" vertical="center"/>
    </xf>
    <xf numFmtId="3" fontId="47" fillId="4" borderId="8" xfId="2" applyNumberFormat="1" applyFont="1" applyFill="1" applyBorder="1" applyAlignment="1">
      <alignment horizontal="center" vertical="center" wrapText="1"/>
    </xf>
    <xf numFmtId="0" fontId="18" fillId="0" borderId="0" xfId="48" applyFont="1" applyAlignment="1">
      <alignment horizontal="center" vertical="center" wrapText="1"/>
    </xf>
    <xf numFmtId="3" fontId="97" fillId="32" borderId="4" xfId="49" applyNumberFormat="1" applyFont="1" applyFill="1" applyBorder="1" applyAlignment="1" applyProtection="1">
      <alignment horizontal="center" vertical="center" wrapText="1" readingOrder="1"/>
      <protection locked="0"/>
    </xf>
    <xf numFmtId="3" fontId="18" fillId="0" borderId="0" xfId="48" applyNumberFormat="1" applyFont="1" applyAlignment="1">
      <alignment horizontal="center" vertical="center" wrapText="1"/>
    </xf>
    <xf numFmtId="3" fontId="97" fillId="33" borderId="4" xfId="49" applyNumberFormat="1" applyFont="1" applyFill="1" applyBorder="1" applyAlignment="1" applyProtection="1">
      <alignment horizontal="center" vertical="center" wrapText="1" readingOrder="1"/>
      <protection locked="0"/>
    </xf>
    <xf numFmtId="0" fontId="35" fillId="0" borderId="0" xfId="36" applyFont="1"/>
    <xf numFmtId="0" fontId="27" fillId="0" borderId="0" xfId="44" applyFont="1" applyAlignment="1">
      <alignment vertical="center"/>
    </xf>
    <xf numFmtId="3" fontId="26" fillId="4" borderId="6" xfId="2" applyNumberFormat="1" applyFont="1" applyFill="1" applyBorder="1" applyAlignment="1">
      <alignment horizontal="center" vertical="center" wrapText="1"/>
    </xf>
    <xf numFmtId="3" fontId="26" fillId="4" borderId="8" xfId="2" applyNumberFormat="1" applyFont="1" applyFill="1" applyBorder="1" applyAlignment="1">
      <alignment horizontal="center" vertical="center" wrapText="1"/>
    </xf>
    <xf numFmtId="3" fontId="26" fillId="4" borderId="7" xfId="2" applyNumberFormat="1" applyFont="1" applyFill="1" applyBorder="1" applyAlignment="1">
      <alignment horizontal="center" vertical="center" wrapText="1"/>
    </xf>
    <xf numFmtId="3" fontId="26" fillId="4" borderId="4" xfId="2" applyNumberFormat="1" applyFont="1" applyFill="1" applyBorder="1" applyAlignment="1">
      <alignment horizontal="center" vertical="center" wrapText="1"/>
    </xf>
    <xf numFmtId="3" fontId="27" fillId="5" borderId="4" xfId="2" applyNumberFormat="1" applyFont="1" applyFill="1" applyBorder="1" applyAlignment="1">
      <alignment horizontal="center" vertical="center" wrapText="1"/>
    </xf>
    <xf numFmtId="3" fontId="88" fillId="20" borderId="24" xfId="36" applyNumberFormat="1" applyFont="1" applyFill="1" applyBorder="1" applyAlignment="1">
      <alignment horizontal="center" vertical="center"/>
    </xf>
    <xf numFmtId="3" fontId="21" fillId="19" borderId="24" xfId="36" applyNumberFormat="1" applyFont="1" applyFill="1" applyBorder="1" applyAlignment="1">
      <alignment horizontal="center" vertical="center"/>
    </xf>
    <xf numFmtId="0" fontId="21" fillId="5" borderId="4" xfId="44" applyFont="1" applyFill="1" applyBorder="1" applyAlignment="1">
      <alignment horizontal="center" vertical="center"/>
    </xf>
    <xf numFmtId="3" fontId="88" fillId="0" borderId="24" xfId="36" applyNumberFormat="1" applyFont="1" applyBorder="1" applyAlignment="1">
      <alignment horizontal="center" vertical="center"/>
    </xf>
    <xf numFmtId="0" fontId="35" fillId="0" borderId="0" xfId="36" applyFont="1" applyAlignment="1">
      <alignment vertical="center"/>
    </xf>
    <xf numFmtId="0" fontId="28" fillId="4" borderId="4" xfId="44" applyFont="1" applyFill="1" applyBorder="1" applyAlignment="1">
      <alignment horizontal="center" vertical="center"/>
    </xf>
    <xf numFmtId="3" fontId="28" fillId="4" borderId="4" xfId="44" applyNumberFormat="1" applyFont="1" applyFill="1" applyBorder="1" applyAlignment="1">
      <alignment horizontal="center" vertical="center"/>
    </xf>
    <xf numFmtId="0" fontId="96" fillId="0" borderId="0" xfId="36" applyFont="1"/>
    <xf numFmtId="3" fontId="85" fillId="5" borderId="6" xfId="2" applyNumberFormat="1" applyFont="1" applyFill="1" applyBorder="1" applyAlignment="1">
      <alignment horizontal="right" vertical="center" wrapText="1" readingOrder="1"/>
    </xf>
    <xf numFmtId="3" fontId="85" fillId="5" borderId="8" xfId="2" applyNumberFormat="1" applyFont="1" applyFill="1" applyBorder="1" applyAlignment="1">
      <alignment vertical="center" wrapText="1" readingOrder="1"/>
    </xf>
    <xf numFmtId="3" fontId="88" fillId="5" borderId="7" xfId="2" applyNumberFormat="1" applyFont="1" applyFill="1" applyBorder="1" applyAlignment="1">
      <alignment horizontal="left" vertical="center" wrapText="1" readingOrder="1"/>
    </xf>
    <xf numFmtId="0" fontId="85" fillId="0" borderId="0" xfId="36" applyFont="1" applyAlignment="1">
      <alignment horizontal="center" vertical="center"/>
    </xf>
    <xf numFmtId="0" fontId="35" fillId="0" borderId="0" xfId="36" applyFont="1" applyAlignment="1">
      <alignment horizontal="center" vertical="center"/>
    </xf>
    <xf numFmtId="0" fontId="35" fillId="0" borderId="0" xfId="36" applyFont="1" applyAlignment="1">
      <alignment vertical="center" wrapText="1"/>
    </xf>
    <xf numFmtId="0" fontId="1" fillId="0" borderId="0" xfId="41" applyFont="1"/>
    <xf numFmtId="3" fontId="5" fillId="20" borderId="4" xfId="44" applyNumberFormat="1" applyFont="1" applyFill="1" applyBorder="1" applyAlignment="1">
      <alignment horizontal="center" vertical="center"/>
    </xf>
    <xf numFmtId="3" fontId="149" fillId="20" borderId="4" xfId="31" applyNumberFormat="1" applyFont="1" applyFill="1" applyBorder="1" applyAlignment="1">
      <alignment horizontal="center" vertical="center"/>
    </xf>
    <xf numFmtId="3" fontId="149" fillId="0" borderId="4" xfId="31" applyNumberFormat="1" applyFont="1" applyFill="1" applyBorder="1" applyAlignment="1">
      <alignment horizontal="center" vertical="center"/>
    </xf>
    <xf numFmtId="2" fontId="92" fillId="0" borderId="1" xfId="31" applyNumberFormat="1" applyFont="1" applyBorder="1"/>
    <xf numFmtId="1" fontId="92" fillId="0" borderId="1" xfId="31" applyNumberFormat="1" applyFont="1" applyBorder="1"/>
    <xf numFmtId="3" fontId="88" fillId="5" borderId="4" xfId="2" applyNumberFormat="1" applyFont="1" applyFill="1" applyBorder="1" applyAlignment="1">
      <alignment horizontal="right" vertical="center" wrapText="1"/>
    </xf>
    <xf numFmtId="3" fontId="88" fillId="20" borderId="4" xfId="41" applyNumberFormat="1" applyFont="1" applyFill="1" applyBorder="1" applyAlignment="1">
      <alignment horizontal="center" vertical="center"/>
    </xf>
    <xf numFmtId="3" fontId="88" fillId="5" borderId="4" xfId="2" applyNumberFormat="1" applyFont="1" applyFill="1" applyBorder="1" applyAlignment="1">
      <alignment horizontal="left" vertical="center" wrapText="1"/>
    </xf>
    <xf numFmtId="3" fontId="88" fillId="9" borderId="4" xfId="41" applyNumberFormat="1" applyFont="1" applyFill="1" applyBorder="1" applyAlignment="1">
      <alignment horizontal="center" vertical="center"/>
    </xf>
    <xf numFmtId="3" fontId="88" fillId="0" borderId="4" xfId="44" applyNumberFormat="1" applyFont="1" applyBorder="1" applyAlignment="1">
      <alignment horizontal="center" vertical="center"/>
    </xf>
    <xf numFmtId="1" fontId="20" fillId="4" borderId="4" xfId="44" applyNumberFormat="1" applyFont="1" applyFill="1" applyBorder="1" applyAlignment="1">
      <alignment horizontal="center" vertical="center"/>
    </xf>
    <xf numFmtId="3" fontId="93" fillId="4" borderId="4" xfId="44" applyNumberFormat="1" applyFont="1" applyFill="1" applyBorder="1" applyAlignment="1">
      <alignment horizontal="center" vertical="center"/>
    </xf>
    <xf numFmtId="0" fontId="92" fillId="0" borderId="1" xfId="44" applyFont="1" applyBorder="1"/>
    <xf numFmtId="2" fontId="92" fillId="0" borderId="1" xfId="44" applyNumberFormat="1" applyFont="1" applyBorder="1"/>
    <xf numFmtId="3" fontId="92" fillId="0" borderId="1" xfId="44" applyNumberFormat="1" applyFont="1" applyBorder="1"/>
    <xf numFmtId="3" fontId="88" fillId="19" borderId="4" xfId="44" applyNumberFormat="1" applyFont="1" applyFill="1" applyBorder="1" applyAlignment="1">
      <alignment horizontal="center" vertical="center"/>
    </xf>
    <xf numFmtId="0" fontId="18" fillId="0" borderId="0" xfId="31" applyFont="1" applyFill="1" applyAlignment="1">
      <alignment horizontal="center" vertical="center"/>
    </xf>
    <xf numFmtId="3" fontId="5" fillId="5" borderId="4" xfId="2" applyNumberFormat="1" applyFont="1" applyFill="1" applyBorder="1" applyAlignment="1">
      <alignment horizontal="center" vertical="center" wrapText="1"/>
    </xf>
    <xf numFmtId="3" fontId="5" fillId="20" borderId="4" xfId="31" applyNumberFormat="1" applyFont="1" applyFill="1" applyBorder="1" applyAlignment="1">
      <alignment horizontal="center" vertical="center"/>
    </xf>
    <xf numFmtId="3" fontId="5" fillId="19" borderId="4" xfId="31" applyNumberFormat="1" applyFont="1" applyFill="1" applyBorder="1" applyAlignment="1">
      <alignment horizontal="center" vertical="center"/>
    </xf>
    <xf numFmtId="3" fontId="5" fillId="0" borderId="4" xfId="31" applyNumberFormat="1" applyFont="1" applyFill="1" applyBorder="1" applyAlignment="1">
      <alignment horizontal="center" vertical="center"/>
    </xf>
    <xf numFmtId="0" fontId="23" fillId="0" borderId="0" xfId="31" applyFont="1" applyFill="1" applyAlignment="1">
      <alignment horizontal="center" vertical="center"/>
    </xf>
    <xf numFmtId="0" fontId="26" fillId="4" borderId="4" xfId="44" applyFont="1" applyFill="1" applyBorder="1" applyAlignment="1">
      <alignment horizontal="center" vertical="center"/>
    </xf>
    <xf numFmtId="3" fontId="26" fillId="4" borderId="4" xfId="31" applyNumberFormat="1" applyFont="1" applyFill="1" applyBorder="1" applyAlignment="1">
      <alignment horizontal="center" vertical="center"/>
    </xf>
    <xf numFmtId="0" fontId="5" fillId="0" borderId="3" xfId="31" applyFont="1" applyFill="1" applyBorder="1" applyAlignment="1">
      <alignment horizontal="center" vertical="center"/>
    </xf>
    <xf numFmtId="0" fontId="5" fillId="0" borderId="1" xfId="31" applyFont="1" applyFill="1" applyBorder="1" applyAlignment="1">
      <alignment horizontal="center" vertical="center"/>
    </xf>
    <xf numFmtId="0" fontId="5" fillId="0" borderId="5" xfId="31" applyFont="1" applyFill="1" applyBorder="1" applyAlignment="1">
      <alignment horizontal="center" vertical="center"/>
    </xf>
    <xf numFmtId="3" fontId="5" fillId="19" borderId="4" xfId="44" applyNumberFormat="1" applyFont="1" applyFill="1" applyBorder="1" applyAlignment="1">
      <alignment horizontal="center" vertical="center"/>
    </xf>
    <xf numFmtId="0" fontId="18" fillId="0" borderId="1" xfId="31" applyFont="1" applyFill="1" applyBorder="1" applyAlignment="1">
      <alignment horizontal="center" vertical="center"/>
    </xf>
    <xf numFmtId="0" fontId="18" fillId="0" borderId="5" xfId="31" applyFont="1" applyFill="1" applyBorder="1" applyAlignment="1">
      <alignment horizontal="center" vertical="center"/>
    </xf>
    <xf numFmtId="3" fontId="21" fillId="5" borderId="4" xfId="2" applyNumberFormat="1" applyFont="1" applyFill="1" applyBorder="1" applyAlignment="1">
      <alignment horizontal="center" vertical="center" wrapText="1"/>
    </xf>
    <xf numFmtId="164" fontId="10" fillId="20" borderId="4" xfId="31" applyNumberFormat="1" applyFont="1" applyFill="1" applyBorder="1" applyAlignment="1">
      <alignment horizontal="center" vertical="center" wrapText="1"/>
    </xf>
    <xf numFmtId="164" fontId="18" fillId="20" borderId="4" xfId="31" applyNumberFormat="1" applyFont="1" applyFill="1" applyBorder="1" applyAlignment="1">
      <alignment horizontal="center" vertical="center"/>
    </xf>
    <xf numFmtId="164" fontId="10" fillId="0" borderId="4" xfId="31" applyNumberFormat="1" applyFont="1" applyFill="1" applyBorder="1" applyAlignment="1">
      <alignment horizontal="center" vertical="center" wrapText="1"/>
    </xf>
    <xf numFmtId="164" fontId="18" fillId="0" borderId="4" xfId="31" applyNumberFormat="1" applyFont="1" applyFill="1" applyBorder="1" applyAlignment="1">
      <alignment horizontal="center" vertical="center"/>
    </xf>
    <xf numFmtId="0" fontId="23" fillId="0" borderId="1" xfId="31" applyFont="1" applyFill="1" applyBorder="1" applyAlignment="1">
      <alignment horizontal="center" vertical="center"/>
    </xf>
    <xf numFmtId="164" fontId="18" fillId="0" borderId="1" xfId="31" applyNumberFormat="1" applyFont="1" applyFill="1" applyBorder="1" applyAlignment="1">
      <alignment horizontal="center" vertical="center"/>
    </xf>
    <xf numFmtId="1" fontId="18" fillId="0" borderId="1" xfId="31" applyNumberFormat="1" applyFont="1" applyFill="1" applyBorder="1" applyAlignment="1">
      <alignment horizontal="center" vertical="center"/>
    </xf>
    <xf numFmtId="164" fontId="22" fillId="4" borderId="4" xfId="44" applyNumberFormat="1" applyFont="1" applyFill="1" applyBorder="1" applyAlignment="1">
      <alignment horizontal="center" vertical="center"/>
    </xf>
    <xf numFmtId="2" fontId="22" fillId="4" borderId="4" xfId="44" applyNumberFormat="1" applyFont="1" applyFill="1" applyBorder="1" applyAlignment="1">
      <alignment horizontal="center" vertical="center"/>
    </xf>
    <xf numFmtId="0" fontId="18" fillId="0" borderId="1" xfId="31" applyFont="1" applyFill="1" applyBorder="1" applyAlignment="1">
      <alignment horizontal="center" vertical="center" wrapText="1"/>
    </xf>
    <xf numFmtId="0" fontId="5" fillId="0" borderId="1" xfId="31" applyFont="1" applyFill="1" applyBorder="1" applyAlignment="1">
      <alignment horizontal="center" vertical="center" wrapText="1"/>
    </xf>
    <xf numFmtId="3" fontId="89" fillId="4" borderId="4" xfId="2" applyNumberFormat="1" applyFont="1" applyFill="1" applyBorder="1" applyAlignment="1">
      <alignment horizontal="center" vertical="center" wrapText="1"/>
    </xf>
    <xf numFmtId="2" fontId="10" fillId="3" borderId="4" xfId="31" applyNumberFormat="1" applyFont="1" applyFill="1" applyBorder="1" applyAlignment="1">
      <alignment horizontal="center" vertical="center" wrapText="1"/>
    </xf>
    <xf numFmtId="2" fontId="10" fillId="3" borderId="4" xfId="41" applyNumberFormat="1" applyFont="1" applyFill="1" applyBorder="1" applyAlignment="1">
      <alignment horizontal="center" vertical="center"/>
    </xf>
    <xf numFmtId="0" fontId="23" fillId="0" borderId="1" xfId="31" applyFont="1" applyFill="1" applyBorder="1" applyAlignment="1">
      <alignment horizontal="center" vertical="center" wrapText="1"/>
    </xf>
    <xf numFmtId="2" fontId="10" fillId="34" borderId="4" xfId="41" applyNumberFormat="1" applyFont="1" applyFill="1" applyBorder="1" applyAlignment="1">
      <alignment horizontal="center" vertical="center"/>
    </xf>
    <xf numFmtId="0" fontId="18" fillId="0" borderId="5" xfId="31" applyFont="1" applyFill="1" applyBorder="1" applyAlignment="1">
      <alignment horizontal="center" vertical="center" wrapText="1"/>
    </xf>
    <xf numFmtId="0" fontId="5" fillId="0" borderId="5" xfId="31" applyFont="1" applyFill="1" applyBorder="1" applyAlignment="1">
      <alignment horizontal="center" vertical="center" wrapText="1"/>
    </xf>
    <xf numFmtId="0" fontId="10" fillId="0" borderId="1" xfId="41" applyFont="1" applyBorder="1" applyAlignment="1">
      <alignment horizontal="center" vertical="center" wrapText="1"/>
    </xf>
    <xf numFmtId="0" fontId="91" fillId="0" borderId="0" xfId="41" applyFont="1"/>
    <xf numFmtId="0" fontId="88" fillId="0" borderId="0" xfId="41" applyFont="1"/>
    <xf numFmtId="3" fontId="20" fillId="4" borderId="6" xfId="2" applyNumberFormat="1" applyFont="1" applyFill="1" applyBorder="1" applyAlignment="1">
      <alignment horizontal="center" vertical="center" wrapText="1"/>
    </xf>
    <xf numFmtId="3" fontId="88" fillId="19" borderId="4" xfId="41" applyNumberFormat="1" applyFont="1" applyFill="1" applyBorder="1" applyAlignment="1">
      <alignment horizontal="center" vertical="center"/>
    </xf>
    <xf numFmtId="164" fontId="88" fillId="20" borderId="4" xfId="41" applyNumberFormat="1" applyFont="1" applyFill="1" applyBorder="1" applyAlignment="1">
      <alignment horizontal="center" vertical="center"/>
    </xf>
    <xf numFmtId="3" fontId="88" fillId="0" borderId="4" xfId="41" applyNumberFormat="1" applyFont="1" applyBorder="1" applyAlignment="1">
      <alignment horizontal="center" vertical="center"/>
    </xf>
    <xf numFmtId="3" fontId="44" fillId="5" borderId="4" xfId="2" applyNumberFormat="1" applyFont="1" applyFill="1" applyBorder="1" applyAlignment="1">
      <alignment horizontal="center" vertical="center" wrapText="1"/>
    </xf>
    <xf numFmtId="3" fontId="44" fillId="20" borderId="4" xfId="41" applyNumberFormat="1" applyFont="1" applyFill="1" applyBorder="1" applyAlignment="1">
      <alignment horizontal="center" vertical="center"/>
    </xf>
    <xf numFmtId="3" fontId="44" fillId="19" borderId="4" xfId="41" applyNumberFormat="1" applyFont="1" applyFill="1" applyBorder="1" applyAlignment="1">
      <alignment horizontal="center" vertical="center"/>
    </xf>
    <xf numFmtId="164" fontId="44" fillId="0" borderId="4" xfId="41" applyNumberFormat="1" applyFont="1" applyBorder="1" applyAlignment="1">
      <alignment horizontal="center" vertical="center"/>
    </xf>
    <xf numFmtId="0" fontId="44" fillId="0" borderId="0" xfId="41" applyFont="1"/>
    <xf numFmtId="2" fontId="20" fillId="4" borderId="4" xfId="44" applyNumberFormat="1" applyFont="1" applyFill="1" applyBorder="1" applyAlignment="1">
      <alignment horizontal="center" vertical="center"/>
    </xf>
    <xf numFmtId="3" fontId="20" fillId="4" borderId="4" xfId="44" applyNumberFormat="1" applyFont="1" applyFill="1" applyBorder="1" applyAlignment="1">
      <alignment horizontal="center" vertical="center"/>
    </xf>
    <xf numFmtId="0" fontId="21" fillId="0" borderId="0" xfId="41" applyFont="1" applyAlignment="1">
      <alignment horizontal="right" vertical="center" wrapText="1" readingOrder="2"/>
    </xf>
    <xf numFmtId="0" fontId="21" fillId="0" borderId="0" xfId="41" applyFont="1" applyAlignment="1">
      <alignment horizontal="center" vertical="center" wrapText="1"/>
    </xf>
    <xf numFmtId="0" fontId="21" fillId="0" borderId="0" xfId="41" applyFont="1" applyAlignment="1">
      <alignment horizontal="center" wrapText="1"/>
    </xf>
    <xf numFmtId="0" fontId="21" fillId="0" borderId="0" xfId="41" applyFont="1" applyAlignment="1">
      <alignment horizontal="left" vertical="center" wrapText="1" readingOrder="1"/>
    </xf>
    <xf numFmtId="0" fontId="21" fillId="0" borderId="0" xfId="41" applyFont="1"/>
    <xf numFmtId="0" fontId="102" fillId="0" borderId="0" xfId="41" applyFont="1" applyAlignment="1">
      <alignment horizontal="center" vertical="center" wrapText="1"/>
    </xf>
    <xf numFmtId="0" fontId="102" fillId="0" borderId="0" xfId="41" applyFont="1" applyAlignment="1">
      <alignment horizontal="center" vertical="center" wrapText="1" readingOrder="1"/>
    </xf>
    <xf numFmtId="0" fontId="102" fillId="0" borderId="0" xfId="41" applyFont="1" applyAlignment="1">
      <alignment horizontal="center" wrapText="1"/>
    </xf>
    <xf numFmtId="0" fontId="102" fillId="0" borderId="0" xfId="41" applyFont="1" applyAlignment="1">
      <alignment horizontal="left" vertical="center" wrapText="1" readingOrder="1"/>
    </xf>
    <xf numFmtId="0" fontId="102" fillId="0" borderId="0" xfId="41" applyFont="1" applyAlignment="1">
      <alignment wrapText="1"/>
    </xf>
    <xf numFmtId="0" fontId="102" fillId="0" borderId="0" xfId="41" applyFont="1" applyAlignment="1">
      <alignment horizontal="right" vertical="center" wrapText="1" readingOrder="2"/>
    </xf>
    <xf numFmtId="0" fontId="88" fillId="0" borderId="0" xfId="41" applyFont="1" applyAlignment="1">
      <alignment horizontal="right" vertical="center"/>
    </xf>
    <xf numFmtId="3" fontId="88" fillId="0" borderId="0" xfId="41" applyNumberFormat="1" applyFont="1"/>
    <xf numFmtId="0" fontId="88" fillId="0" borderId="0" xfId="41" applyFont="1" applyAlignment="1">
      <alignment vertical="center"/>
    </xf>
    <xf numFmtId="3" fontId="88" fillId="0" borderId="0" xfId="41" applyNumberFormat="1" applyFont="1" applyAlignment="1">
      <alignment vertical="center"/>
    </xf>
    <xf numFmtId="0" fontId="88" fillId="0" borderId="0" xfId="41" applyFont="1" applyAlignment="1">
      <alignment wrapText="1"/>
    </xf>
    <xf numFmtId="0" fontId="88" fillId="0" borderId="0" xfId="41" applyFont="1" applyAlignment="1">
      <alignment horizontal="center" vertical="center" wrapText="1"/>
    </xf>
    <xf numFmtId="0" fontId="18" fillId="0" borderId="1" xfId="47" applyFont="1" applyBorder="1" applyAlignment="1">
      <alignment vertical="top" wrapText="1"/>
    </xf>
    <xf numFmtId="3" fontId="35" fillId="0" borderId="1" xfId="31" applyNumberFormat="1" applyFont="1" applyBorder="1" applyAlignment="1">
      <alignment horizontal="center" vertical="center"/>
    </xf>
    <xf numFmtId="3" fontId="22" fillId="4" borderId="4" xfId="2" applyNumberFormat="1" applyFont="1" applyFill="1" applyBorder="1" applyAlignment="1">
      <alignment vertical="center" wrapText="1"/>
    </xf>
    <xf numFmtId="0" fontId="5" fillId="0" borderId="5" xfId="31" applyFont="1" applyBorder="1" applyAlignment="1">
      <alignment wrapText="1"/>
    </xf>
    <xf numFmtId="0" fontId="18" fillId="0" borderId="36" xfId="31" applyFont="1" applyBorder="1" applyAlignment="1">
      <alignment horizontal="right" vertical="top" wrapText="1"/>
    </xf>
    <xf numFmtId="0" fontId="18" fillId="0" borderId="1" xfId="31" applyFont="1" applyBorder="1" applyAlignment="1">
      <alignment horizontal="left" vertical="center" wrapText="1"/>
    </xf>
    <xf numFmtId="3" fontId="22" fillId="4" borderId="6" xfId="2" applyNumberFormat="1" applyFont="1" applyFill="1" applyBorder="1" applyAlignment="1">
      <alignment horizontal="right" vertical="center" wrapText="1"/>
    </xf>
    <xf numFmtId="3" fontId="22" fillId="4" borderId="60" xfId="2" applyNumberFormat="1" applyFont="1" applyFill="1" applyBorder="1" applyAlignment="1">
      <alignment horizontal="center" vertical="center" wrapText="1"/>
    </xf>
    <xf numFmtId="3" fontId="22" fillId="4" borderId="60" xfId="2" applyNumberFormat="1" applyFont="1" applyFill="1" applyBorder="1" applyAlignment="1">
      <alignment horizontal="left" vertical="center" wrapText="1"/>
    </xf>
    <xf numFmtId="3" fontId="5" fillId="0" borderId="4" xfId="45" applyNumberFormat="1" applyFont="1" applyBorder="1" applyAlignment="1">
      <alignment horizontal="center" vertical="center" wrapText="1"/>
    </xf>
    <xf numFmtId="3" fontId="5" fillId="0" borderId="24" xfId="45" applyNumberFormat="1" applyFont="1" applyBorder="1" applyAlignment="1">
      <alignment horizontal="center" vertical="center" wrapText="1"/>
    </xf>
    <xf numFmtId="3" fontId="5" fillId="20" borderId="4" xfId="45" applyNumberFormat="1" applyFont="1" applyFill="1" applyBorder="1" applyAlignment="1">
      <alignment horizontal="center" vertical="center" wrapText="1"/>
    </xf>
    <xf numFmtId="3" fontId="5" fillId="20" borderId="24" xfId="45" applyNumberFormat="1" applyFont="1" applyFill="1" applyBorder="1" applyAlignment="1">
      <alignment horizontal="center" vertical="center" wrapText="1"/>
    </xf>
    <xf numFmtId="2" fontId="22" fillId="4" borderId="6" xfId="44" applyNumberFormat="1" applyFont="1" applyFill="1" applyBorder="1" applyAlignment="1">
      <alignment horizontal="center" vertical="center"/>
    </xf>
    <xf numFmtId="164" fontId="22" fillId="4" borderId="6" xfId="44" applyNumberFormat="1" applyFont="1" applyFill="1" applyBorder="1" applyAlignment="1">
      <alignment horizontal="center" vertical="center"/>
    </xf>
    <xf numFmtId="2" fontId="45" fillId="4" borderId="6" xfId="44" applyNumberFormat="1" applyFont="1" applyFill="1" applyBorder="1" applyAlignment="1">
      <alignment horizontal="left" vertical="center" wrapText="1"/>
    </xf>
    <xf numFmtId="164" fontId="35" fillId="0" borderId="0" xfId="44" applyNumberFormat="1" applyFont="1"/>
    <xf numFmtId="3" fontId="47" fillId="4" borderId="6" xfId="2" applyNumberFormat="1" applyFont="1" applyFill="1" applyBorder="1" applyAlignment="1">
      <alignment horizontal="right" vertical="center" wrapText="1"/>
    </xf>
    <xf numFmtId="3" fontId="47" fillId="4" borderId="8" xfId="2" applyNumberFormat="1" applyFont="1" applyFill="1" applyBorder="1" applyAlignment="1">
      <alignment vertical="center" wrapText="1"/>
    </xf>
    <xf numFmtId="3" fontId="47" fillId="4" borderId="7" xfId="2" applyNumberFormat="1" applyFont="1" applyFill="1" applyBorder="1" applyAlignment="1">
      <alignment horizontal="left" vertical="center" wrapText="1"/>
    </xf>
    <xf numFmtId="3" fontId="10" fillId="5" borderId="60" xfId="2" applyNumberFormat="1" applyFont="1" applyFill="1" applyBorder="1" applyAlignment="1">
      <alignment horizontal="center" vertical="center" wrapText="1"/>
    </xf>
    <xf numFmtId="3" fontId="153" fillId="20" borderId="83" xfId="44" applyNumberFormat="1" applyFont="1" applyFill="1" applyBorder="1" applyAlignment="1">
      <alignment horizontal="center" vertical="center"/>
    </xf>
    <xf numFmtId="9" fontId="151" fillId="0" borderId="0" xfId="29" applyFont="1" applyBorder="1"/>
    <xf numFmtId="0" fontId="151" fillId="0" borderId="0" xfId="44" applyFont="1"/>
    <xf numFmtId="3" fontId="1" fillId="0" borderId="2" xfId="44" applyNumberFormat="1" applyFont="1" applyBorder="1" applyAlignment="1">
      <alignment horizontal="center" vertical="center"/>
    </xf>
    <xf numFmtId="2" fontId="89" fillId="4" borderId="4" xfId="44" applyNumberFormat="1" applyFont="1" applyFill="1" applyBorder="1" applyAlignment="1">
      <alignment horizontal="center" vertical="center"/>
    </xf>
    <xf numFmtId="2" fontId="89" fillId="4" borderId="14" xfId="44" applyNumberFormat="1" applyFont="1" applyFill="1" applyBorder="1" applyAlignment="1">
      <alignment horizontal="center" vertical="center"/>
    </xf>
    <xf numFmtId="3" fontId="47" fillId="4" borderId="6" xfId="2" applyNumberFormat="1" applyFont="1" applyFill="1" applyBorder="1" applyAlignment="1">
      <alignment horizontal="center" vertical="center" wrapText="1"/>
    </xf>
    <xf numFmtId="174" fontId="47" fillId="4" borderId="6" xfId="29" applyNumberFormat="1" applyFont="1" applyFill="1" applyBorder="1" applyAlignment="1">
      <alignment horizontal="center" vertical="center" wrapText="1"/>
    </xf>
    <xf numFmtId="10" fontId="47" fillId="4" borderId="6" xfId="29" applyNumberFormat="1" applyFont="1" applyFill="1" applyBorder="1" applyAlignment="1">
      <alignment horizontal="center" vertical="center" wrapText="1"/>
    </xf>
    <xf numFmtId="172" fontId="47" fillId="4" borderId="6" xfId="29" applyNumberFormat="1" applyFont="1" applyFill="1" applyBorder="1" applyAlignment="1">
      <alignment horizontal="center" vertical="center" wrapText="1"/>
    </xf>
    <xf numFmtId="9" fontId="35" fillId="0" borderId="0" xfId="29" applyFont="1"/>
    <xf numFmtId="3" fontId="151" fillId="0" borderId="0" xfId="44" applyNumberFormat="1" applyFont="1"/>
    <xf numFmtId="0" fontId="23" fillId="0" borderId="0" xfId="44" applyFont="1"/>
    <xf numFmtId="3" fontId="22" fillId="4" borderId="48" xfId="2" applyNumberFormat="1" applyFont="1" applyFill="1" applyBorder="1" applyAlignment="1">
      <alignment horizontal="center" vertical="center" wrapText="1"/>
    </xf>
    <xf numFmtId="3" fontId="22" fillId="4" borderId="24" xfId="2" applyNumberFormat="1" applyFont="1" applyFill="1" applyBorder="1" applyAlignment="1">
      <alignment horizontal="center" vertical="center" wrapText="1"/>
    </xf>
    <xf numFmtId="3" fontId="22" fillId="4" borderId="49" xfId="2" applyNumberFormat="1" applyFont="1" applyFill="1" applyBorder="1" applyAlignment="1">
      <alignment horizontal="center" vertical="center" wrapText="1"/>
    </xf>
    <xf numFmtId="3" fontId="18" fillId="5" borderId="60" xfId="2" applyNumberFormat="1" applyFont="1" applyFill="1" applyBorder="1" applyAlignment="1">
      <alignment horizontal="center" vertical="center" wrapText="1"/>
    </xf>
    <xf numFmtId="3" fontId="18" fillId="20" borderId="74" xfId="44" applyNumberFormat="1" applyFont="1" applyFill="1" applyBorder="1" applyAlignment="1">
      <alignment horizontal="center" vertical="center"/>
    </xf>
    <xf numFmtId="3" fontId="18" fillId="0" borderId="74" xfId="44" applyNumberFormat="1" applyFont="1" applyBorder="1" applyAlignment="1">
      <alignment horizontal="center" vertical="center"/>
    </xf>
    <xf numFmtId="1" fontId="89" fillId="4" borderId="4" xfId="44" applyNumberFormat="1" applyFont="1" applyFill="1" applyBorder="1" applyAlignment="1">
      <alignment horizontal="center" vertical="center"/>
    </xf>
    <xf numFmtId="0" fontId="18" fillId="9" borderId="0" xfId="44" applyFont="1" applyFill="1"/>
    <xf numFmtId="0" fontId="23" fillId="9" borderId="0" xfId="44" applyFont="1" applyFill="1"/>
    <xf numFmtId="0" fontId="23" fillId="0" borderId="0" xfId="41" applyFont="1" applyAlignment="1">
      <alignment vertical="center"/>
    </xf>
    <xf numFmtId="3" fontId="22" fillId="4" borderId="48" xfId="2" applyNumberFormat="1" applyFont="1" applyFill="1" applyBorder="1" applyAlignment="1">
      <alignment horizontal="center" vertical="center" textRotation="180" wrapText="1"/>
    </xf>
    <xf numFmtId="3" fontId="22" fillId="4" borderId="22" xfId="2" applyNumberFormat="1" applyFont="1" applyFill="1" applyBorder="1" applyAlignment="1">
      <alignment horizontal="center" vertical="center" textRotation="180" wrapText="1"/>
    </xf>
    <xf numFmtId="3" fontId="18" fillId="20" borderId="4" xfId="44" applyNumberFormat="1" applyFont="1" applyFill="1" applyBorder="1" applyAlignment="1">
      <alignment horizontal="center" vertical="center"/>
    </xf>
    <xf numFmtId="3" fontId="18" fillId="0" borderId="4" xfId="44" applyNumberFormat="1" applyFont="1" applyBorder="1" applyAlignment="1">
      <alignment horizontal="center" vertical="center"/>
    </xf>
    <xf numFmtId="0" fontId="10" fillId="0" borderId="0" xfId="41" applyFont="1" applyAlignment="1">
      <alignment vertical="center"/>
    </xf>
    <xf numFmtId="1" fontId="22" fillId="4" borderId="4" xfId="44" applyNumberFormat="1" applyFont="1" applyFill="1" applyBorder="1" applyAlignment="1">
      <alignment horizontal="center" vertical="center"/>
    </xf>
    <xf numFmtId="0" fontId="84" fillId="0" borderId="0" xfId="41" applyFont="1" applyAlignment="1">
      <alignment vertical="center"/>
    </xf>
    <xf numFmtId="0" fontId="23" fillId="0" borderId="0" xfId="41" applyFont="1" applyAlignment="1">
      <alignment horizontal="right" vertical="center" wrapText="1"/>
    </xf>
    <xf numFmtId="0" fontId="23" fillId="0" borderId="0" xfId="41" applyFont="1" applyAlignment="1">
      <alignment horizontal="left" vertical="center"/>
    </xf>
    <xf numFmtId="0" fontId="18" fillId="0" borderId="0" xfId="41" applyFont="1" applyAlignment="1">
      <alignment vertical="center" wrapText="1"/>
    </xf>
    <xf numFmtId="0" fontId="18" fillId="0" borderId="0" xfId="41" applyFont="1" applyAlignment="1">
      <alignment horizontal="center" vertical="center" wrapText="1"/>
    </xf>
    <xf numFmtId="0" fontId="18" fillId="0" borderId="0" xfId="41" applyFont="1" applyAlignment="1">
      <alignment horizontal="center" vertical="center"/>
    </xf>
    <xf numFmtId="0" fontId="23" fillId="0" borderId="0" xfId="41" applyFont="1" applyAlignment="1">
      <alignment horizontal="center" vertical="center" wrapText="1" readingOrder="2"/>
    </xf>
    <xf numFmtId="0" fontId="23" fillId="0" borderId="0" xfId="41" applyFont="1" applyAlignment="1">
      <alignment horizontal="center" vertical="center" wrapText="1"/>
    </xf>
    <xf numFmtId="0" fontId="23" fillId="0" borderId="0" xfId="41" applyFont="1" applyAlignment="1">
      <alignment horizontal="center" wrapText="1"/>
    </xf>
    <xf numFmtId="0" fontId="18" fillId="0" borderId="0" xfId="41" applyFont="1" applyAlignment="1">
      <alignment horizontal="right" vertical="center" wrapText="1" readingOrder="2"/>
    </xf>
    <xf numFmtId="0" fontId="18" fillId="0" borderId="0" xfId="41" applyFont="1" applyAlignment="1">
      <alignment horizontal="center" vertical="center" wrapText="1" readingOrder="2"/>
    </xf>
    <xf numFmtId="3" fontId="22" fillId="4" borderId="14" xfId="2" applyNumberFormat="1" applyFont="1" applyFill="1" applyBorder="1" applyAlignment="1">
      <alignment horizontal="center" vertical="center" wrapText="1"/>
    </xf>
    <xf numFmtId="0" fontId="18" fillId="0" borderId="0" xfId="44" applyFont="1" applyAlignment="1">
      <alignment vertical="center"/>
    </xf>
    <xf numFmtId="3" fontId="89" fillId="4" borderId="48" xfId="2" applyNumberFormat="1" applyFont="1" applyFill="1" applyBorder="1" applyAlignment="1">
      <alignment horizontal="center" vertical="center" wrapText="1"/>
    </xf>
    <xf numFmtId="164" fontId="18" fillId="0" borderId="4" xfId="44" applyNumberFormat="1" applyFont="1" applyBorder="1" applyAlignment="1">
      <alignment horizontal="center" vertical="center"/>
    </xf>
    <xf numFmtId="0" fontId="18" fillId="0" borderId="0" xfId="50" applyFont="1"/>
    <xf numFmtId="0" fontId="5" fillId="0" borderId="0" xfId="50" applyFont="1" applyAlignment="1">
      <alignment vertical="center"/>
    </xf>
    <xf numFmtId="3" fontId="22" fillId="4" borderId="23" xfId="2" applyNumberFormat="1" applyFont="1" applyFill="1" applyBorder="1" applyAlignment="1">
      <alignment horizontal="center" vertical="center" wrapText="1"/>
    </xf>
    <xf numFmtId="0" fontId="5" fillId="0" borderId="0" xfId="50" applyFont="1"/>
    <xf numFmtId="0" fontId="10" fillId="20" borderId="4" xfId="50" applyFont="1" applyFill="1" applyBorder="1" applyAlignment="1">
      <alignment horizontal="center" vertical="center"/>
    </xf>
    <xf numFmtId="164" fontId="10" fillId="20" borderId="4" xfId="50" applyNumberFormat="1" applyFont="1" applyFill="1" applyBorder="1" applyAlignment="1">
      <alignment horizontal="center" vertical="center"/>
    </xf>
    <xf numFmtId="0" fontId="18" fillId="20" borderId="4" xfId="50" applyFont="1" applyFill="1" applyBorder="1" applyAlignment="1">
      <alignment horizontal="center" vertical="center"/>
    </xf>
    <xf numFmtId="164" fontId="18" fillId="20" borderId="4" xfId="50" applyNumberFormat="1" applyFont="1" applyFill="1" applyBorder="1" applyAlignment="1">
      <alignment horizontal="center" vertical="center"/>
    </xf>
    <xf numFmtId="0" fontId="10" fillId="0" borderId="0" xfId="50" applyFont="1"/>
    <xf numFmtId="0" fontId="10" fillId="0" borderId="4" xfId="50" applyFont="1" applyBorder="1" applyAlignment="1">
      <alignment horizontal="center" vertical="center"/>
    </xf>
    <xf numFmtId="164" fontId="10" fillId="0" borderId="4" xfId="50" applyNumberFormat="1" applyFont="1" applyBorder="1" applyAlignment="1">
      <alignment horizontal="center" vertical="center"/>
    </xf>
    <xf numFmtId="0" fontId="18" fillId="0" borderId="4" xfId="50" applyFont="1" applyBorder="1" applyAlignment="1">
      <alignment horizontal="center" vertical="center"/>
    </xf>
    <xf numFmtId="164" fontId="18" fillId="0" borderId="4" xfId="50" applyNumberFormat="1" applyFont="1" applyBorder="1" applyAlignment="1">
      <alignment horizontal="center" vertical="center"/>
    </xf>
    <xf numFmtId="167" fontId="22" fillId="4" borderId="4" xfId="44" applyNumberFormat="1" applyFont="1" applyFill="1" applyBorder="1" applyAlignment="1">
      <alignment horizontal="center" vertical="center"/>
    </xf>
    <xf numFmtId="0" fontId="18" fillId="0" borderId="0" xfId="50" applyFont="1" applyAlignment="1">
      <alignment vertical="center"/>
    </xf>
    <xf numFmtId="0" fontId="21" fillId="0" borderId="0" xfId="44" applyFont="1"/>
    <xf numFmtId="0" fontId="22" fillId="4" borderId="48" xfId="2" applyNumberFormat="1" applyFont="1" applyFill="1" applyBorder="1" applyAlignment="1">
      <alignment horizontal="center" vertical="center" wrapText="1"/>
    </xf>
    <xf numFmtId="0" fontId="18" fillId="0" borderId="0" xfId="44" applyFont="1" applyAlignment="1">
      <alignment wrapText="1"/>
    </xf>
    <xf numFmtId="0" fontId="18" fillId="0" borderId="1" xfId="31" applyFont="1" applyBorder="1"/>
    <xf numFmtId="0" fontId="5" fillId="0" borderId="1" xfId="31" applyFont="1" applyBorder="1"/>
    <xf numFmtId="3" fontId="22" fillId="4" borderId="0" xfId="2" applyNumberFormat="1" applyFont="1" applyFill="1" applyAlignment="1">
      <alignment horizontal="center" vertical="center" wrapText="1"/>
    </xf>
    <xf numFmtId="3" fontId="18" fillId="20" borderId="4" xfId="34" applyNumberFormat="1" applyFont="1" applyFill="1" applyBorder="1" applyAlignment="1">
      <alignment horizontal="center" vertical="center"/>
    </xf>
    <xf numFmtId="3" fontId="18" fillId="20" borderId="4" xfId="31" applyNumberFormat="1" applyFont="1" applyFill="1" applyBorder="1" applyAlignment="1">
      <alignment horizontal="center" vertical="center"/>
    </xf>
    <xf numFmtId="0" fontId="23" fillId="0" borderId="1" xfId="31" applyFont="1" applyBorder="1"/>
    <xf numFmtId="3" fontId="18" fillId="9" borderId="4" xfId="34" applyNumberFormat="1" applyFont="1" applyFill="1" applyBorder="1" applyAlignment="1">
      <alignment horizontal="center" vertical="center"/>
    </xf>
    <xf numFmtId="0" fontId="23" fillId="9" borderId="1" xfId="31" applyFont="1" applyFill="1" applyBorder="1"/>
    <xf numFmtId="3" fontId="18" fillId="0" borderId="1" xfId="31" applyNumberFormat="1" applyFont="1" applyBorder="1"/>
    <xf numFmtId="1" fontId="18" fillId="20" borderId="4" xfId="31" applyNumberFormat="1" applyFont="1" applyFill="1" applyBorder="1" applyAlignment="1">
      <alignment horizontal="center" vertical="center"/>
    </xf>
    <xf numFmtId="1" fontId="18" fillId="19" borderId="14" xfId="44" applyNumberFormat="1" applyFont="1" applyFill="1" applyBorder="1" applyAlignment="1">
      <alignment horizontal="center" vertical="center"/>
    </xf>
    <xf numFmtId="1" fontId="18" fillId="0" borderId="4" xfId="31" applyNumberFormat="1" applyFont="1" applyFill="1" applyBorder="1" applyAlignment="1">
      <alignment horizontal="center" vertical="center"/>
    </xf>
    <xf numFmtId="1" fontId="18" fillId="19" borderId="4" xfId="44" applyNumberFormat="1" applyFont="1" applyFill="1" applyBorder="1" applyAlignment="1">
      <alignment horizontal="center" vertical="center"/>
    </xf>
    <xf numFmtId="0" fontId="18" fillId="0" borderId="3" xfId="31" applyFont="1" applyBorder="1" applyAlignment="1"/>
    <xf numFmtId="0" fontId="18" fillId="0" borderId="3" xfId="31" applyFont="1" applyBorder="1"/>
    <xf numFmtId="0" fontId="18" fillId="0" borderId="3" xfId="31" applyFont="1" applyBorder="1" applyAlignment="1">
      <alignment horizontal="left"/>
    </xf>
    <xf numFmtId="0" fontId="18" fillId="0" borderId="1" xfId="31" applyFont="1" applyBorder="1" applyAlignment="1"/>
    <xf numFmtId="0" fontId="18" fillId="0" borderId="1" xfId="31" applyFont="1" applyBorder="1" applyAlignment="1">
      <alignment horizontal="left"/>
    </xf>
    <xf numFmtId="0" fontId="23" fillId="0" borderId="0" xfId="41" applyFont="1"/>
    <xf numFmtId="0" fontId="5" fillId="0" borderId="0" xfId="41" applyFont="1"/>
    <xf numFmtId="3" fontId="22" fillId="4" borderId="43" xfId="2" applyNumberFormat="1" applyFont="1" applyFill="1" applyBorder="1" applyAlignment="1">
      <alignment horizontal="center" vertical="center" wrapText="1"/>
    </xf>
    <xf numFmtId="3" fontId="22" fillId="4" borderId="22" xfId="2" applyNumberFormat="1" applyFont="1" applyFill="1" applyBorder="1" applyAlignment="1">
      <alignment horizontal="center" vertical="center" wrapText="1"/>
    </xf>
    <xf numFmtId="3" fontId="18" fillId="0" borderId="0" xfId="41" applyNumberFormat="1" applyFont="1"/>
    <xf numFmtId="0" fontId="18" fillId="0" borderId="0" xfId="41" applyFont="1" applyAlignment="1">
      <alignment horizontal="right" vertical="center" readingOrder="2"/>
    </xf>
    <xf numFmtId="0" fontId="18" fillId="0" borderId="0" xfId="41" applyFont="1" applyAlignment="1">
      <alignment horizontal="right" vertical="center"/>
    </xf>
    <xf numFmtId="3" fontId="18" fillId="0" borderId="0" xfId="41" applyNumberFormat="1" applyFont="1" applyAlignment="1">
      <alignment horizontal="center" vertical="center"/>
    </xf>
    <xf numFmtId="3" fontId="85" fillId="5" borderId="49" xfId="2" applyNumberFormat="1" applyFont="1" applyFill="1" applyBorder="1" applyAlignment="1">
      <alignment horizontal="center" vertical="center" wrapText="1"/>
    </xf>
    <xf numFmtId="0" fontId="18" fillId="9" borderId="4" xfId="34" applyFont="1" applyFill="1" applyBorder="1" applyAlignment="1">
      <alignment horizontal="center" vertical="center"/>
    </xf>
    <xf numFmtId="0" fontId="18" fillId="20" borderId="4" xfId="34" applyFont="1" applyFill="1" applyBorder="1" applyAlignment="1">
      <alignment horizontal="center" vertical="center"/>
    </xf>
    <xf numFmtId="3" fontId="89" fillId="4" borderId="14" xfId="2" applyNumberFormat="1" applyFont="1" applyFill="1" applyBorder="1" applyAlignment="1">
      <alignment horizontal="center" vertical="center" wrapText="1"/>
    </xf>
    <xf numFmtId="3" fontId="89" fillId="4" borderId="22" xfId="2" applyNumberFormat="1" applyFont="1" applyFill="1" applyBorder="1" applyAlignment="1">
      <alignment horizontal="center" vertical="center" wrapText="1"/>
    </xf>
    <xf numFmtId="3" fontId="18" fillId="5" borderId="14" xfId="2" applyNumberFormat="1" applyFont="1" applyFill="1" applyBorder="1" applyAlignment="1">
      <alignment horizontal="center" vertical="center" wrapText="1"/>
    </xf>
    <xf numFmtId="167" fontId="18" fillId="0" borderId="4" xfId="41" applyNumberFormat="1" applyFont="1" applyBorder="1" applyAlignment="1">
      <alignment horizontal="center" vertical="center"/>
    </xf>
    <xf numFmtId="167" fontId="18" fillId="20" borderId="4" xfId="41" applyNumberFormat="1" applyFont="1" applyFill="1" applyBorder="1" applyAlignment="1">
      <alignment horizontal="center" vertical="center"/>
    </xf>
    <xf numFmtId="167" fontId="89" fillId="4" borderId="4" xfId="44" applyNumberFormat="1" applyFont="1" applyFill="1" applyBorder="1" applyAlignment="1">
      <alignment horizontal="center" vertical="center"/>
    </xf>
    <xf numFmtId="0" fontId="5" fillId="9" borderId="0" xfId="44" applyFont="1" applyFill="1"/>
    <xf numFmtId="0" fontId="84" fillId="0" borderId="0" xfId="44" applyFont="1"/>
    <xf numFmtId="3" fontId="18" fillId="20" borderId="14" xfId="44" applyNumberFormat="1" applyFont="1" applyFill="1" applyBorder="1" applyAlignment="1">
      <alignment horizontal="center" vertical="center"/>
    </xf>
    <xf numFmtId="3" fontId="18" fillId="20" borderId="49" xfId="44" applyNumberFormat="1" applyFont="1" applyFill="1" applyBorder="1" applyAlignment="1">
      <alignment horizontal="center" vertical="center"/>
    </xf>
    <xf numFmtId="3" fontId="18" fillId="9" borderId="4" xfId="44" applyNumberFormat="1" applyFont="1" applyFill="1" applyBorder="1" applyAlignment="1">
      <alignment horizontal="center" vertical="center"/>
    </xf>
    <xf numFmtId="3" fontId="18" fillId="9" borderId="6" xfId="44" applyNumberFormat="1" applyFont="1" applyFill="1" applyBorder="1" applyAlignment="1">
      <alignment horizontal="center" vertical="center"/>
    </xf>
    <xf numFmtId="3" fontId="18" fillId="20" borderId="6" xfId="44" applyNumberFormat="1" applyFont="1" applyFill="1" applyBorder="1" applyAlignment="1">
      <alignment horizontal="center" vertical="center"/>
    </xf>
    <xf numFmtId="0" fontId="23" fillId="0" borderId="0" xfId="44" applyFont="1" applyAlignment="1">
      <alignment horizontal="center" vertical="center"/>
    </xf>
    <xf numFmtId="3" fontId="23" fillId="0" borderId="0" xfId="44" applyNumberFormat="1" applyFont="1" applyAlignment="1">
      <alignment horizontal="center" vertical="center"/>
    </xf>
    <xf numFmtId="3" fontId="20" fillId="4" borderId="43" xfId="2" applyNumberFormat="1" applyFont="1" applyFill="1" applyBorder="1" applyAlignment="1">
      <alignment horizontal="center" vertical="center" textRotation="90" wrapText="1"/>
    </xf>
    <xf numFmtId="0" fontId="102" fillId="0" borderId="0" xfId="41" applyFont="1"/>
    <xf numFmtId="3" fontId="18" fillId="5" borderId="49" xfId="2" applyNumberFormat="1" applyFont="1" applyFill="1" applyBorder="1" applyAlignment="1">
      <alignment horizontal="center" vertical="center" wrapText="1"/>
    </xf>
    <xf numFmtId="3" fontId="1" fillId="20" borderId="4" xfId="44" applyNumberFormat="1" applyFont="1" applyFill="1" applyBorder="1" applyAlignment="1">
      <alignment horizontal="center" vertical="center"/>
    </xf>
    <xf numFmtId="3" fontId="18" fillId="5" borderId="7" xfId="2" applyNumberFormat="1" applyFont="1" applyFill="1" applyBorder="1" applyAlignment="1">
      <alignment horizontal="center" vertical="center" wrapText="1"/>
    </xf>
    <xf numFmtId="3" fontId="10" fillId="9" borderId="4" xfId="44" applyNumberFormat="1" applyFont="1" applyFill="1" applyBorder="1" applyAlignment="1">
      <alignment horizontal="center" vertical="center"/>
    </xf>
    <xf numFmtId="3" fontId="1" fillId="9" borderId="4" xfId="44" applyNumberFormat="1" applyFont="1" applyFill="1" applyBorder="1" applyAlignment="1">
      <alignment horizontal="center" vertical="center"/>
    </xf>
    <xf numFmtId="3" fontId="18" fillId="5" borderId="22" xfId="2" applyNumberFormat="1" applyFont="1" applyFill="1" applyBorder="1" applyAlignment="1">
      <alignment horizontal="center" vertical="center" wrapText="1"/>
    </xf>
    <xf numFmtId="3" fontId="18" fillId="5" borderId="42" xfId="2" applyNumberFormat="1" applyFont="1" applyFill="1" applyBorder="1" applyAlignment="1">
      <alignment horizontal="center" vertical="center" wrapText="1"/>
    </xf>
    <xf numFmtId="3" fontId="18" fillId="5" borderId="6" xfId="2" applyNumberFormat="1" applyFont="1" applyFill="1" applyBorder="1" applyAlignment="1">
      <alignment horizontal="center" vertical="center" wrapText="1"/>
    </xf>
    <xf numFmtId="3" fontId="23" fillId="0" borderId="0" xfId="41" applyNumberFormat="1" applyFont="1"/>
    <xf numFmtId="1" fontId="89" fillId="4" borderId="90" xfId="44" applyNumberFormat="1" applyFont="1" applyFill="1" applyBorder="1" applyAlignment="1">
      <alignment horizontal="center" vertical="center"/>
    </xf>
    <xf numFmtId="3" fontId="47" fillId="4" borderId="4" xfId="44" applyNumberFormat="1" applyFont="1" applyFill="1" applyBorder="1" applyAlignment="1">
      <alignment horizontal="center" vertical="center"/>
    </xf>
    <xf numFmtId="1" fontId="89" fillId="4" borderId="63" xfId="44" applyNumberFormat="1" applyFont="1" applyFill="1" applyBorder="1" applyAlignment="1">
      <alignment horizontal="center" vertical="center"/>
    </xf>
    <xf numFmtId="0" fontId="84" fillId="0" borderId="0" xfId="41" applyFont="1"/>
    <xf numFmtId="1" fontId="22" fillId="4" borderId="90" xfId="44" applyNumberFormat="1" applyFont="1" applyFill="1" applyBorder="1" applyAlignment="1">
      <alignment horizontal="center" vertical="center"/>
    </xf>
    <xf numFmtId="1" fontId="22" fillId="4" borderId="63" xfId="44" applyNumberFormat="1" applyFont="1" applyFill="1" applyBorder="1" applyAlignment="1">
      <alignment horizontal="center" vertical="center"/>
    </xf>
    <xf numFmtId="0" fontId="18" fillId="0" borderId="0" xfId="6" applyFont="1" applyAlignment="1">
      <alignment horizontal="center" vertical="center" wrapText="1"/>
    </xf>
    <xf numFmtId="3" fontId="5" fillId="5" borderId="4" xfId="2" applyNumberFormat="1" applyFont="1" applyFill="1" applyBorder="1" applyAlignment="1">
      <alignment horizontal="right" vertical="center" wrapText="1"/>
    </xf>
    <xf numFmtId="3" fontId="5" fillId="20" borderId="14" xfId="44" applyNumberFormat="1" applyFont="1" applyFill="1" applyBorder="1" applyAlignment="1">
      <alignment horizontal="center" vertical="center"/>
    </xf>
    <xf numFmtId="3" fontId="5" fillId="5" borderId="4" xfId="2" applyNumberFormat="1" applyFont="1" applyFill="1" applyBorder="1" applyAlignment="1">
      <alignment horizontal="left" vertical="center" wrapText="1"/>
    </xf>
    <xf numFmtId="3" fontId="5" fillId="9" borderId="4" xfId="44" applyNumberFormat="1" applyFont="1" applyFill="1" applyBorder="1" applyAlignment="1">
      <alignment horizontal="center" vertical="center"/>
    </xf>
    <xf numFmtId="3" fontId="18" fillId="0" borderId="0" xfId="6" applyNumberFormat="1" applyFont="1" applyAlignment="1">
      <alignment horizontal="center" vertical="center" wrapText="1"/>
    </xf>
    <xf numFmtId="0" fontId="18" fillId="0" borderId="0" xfId="6" applyFont="1" applyAlignment="1">
      <alignment horizontal="right" vertical="top" wrapText="1"/>
    </xf>
    <xf numFmtId="0" fontId="18" fillId="0" borderId="0" xfId="6" applyFont="1" applyAlignment="1">
      <alignment horizontal="left" vertical="center" wrapText="1"/>
    </xf>
    <xf numFmtId="3" fontId="10" fillId="0" borderId="0" xfId="41" applyNumberFormat="1" applyFont="1" applyAlignment="1">
      <alignment wrapText="1"/>
    </xf>
    <xf numFmtId="3" fontId="18" fillId="0" borderId="0" xfId="44" applyNumberFormat="1" applyFont="1" applyAlignment="1">
      <alignment wrapText="1"/>
    </xf>
    <xf numFmtId="0" fontId="18" fillId="0" borderId="22" xfId="44" applyFont="1" applyBorder="1" applyAlignment="1">
      <alignment vertical="center" wrapText="1"/>
    </xf>
    <xf numFmtId="1" fontId="18" fillId="0" borderId="0" xfId="44" applyNumberFormat="1" applyFont="1" applyAlignment="1">
      <alignment wrapText="1"/>
    </xf>
    <xf numFmtId="0" fontId="23" fillId="0" borderId="0" xfId="41" applyFont="1" applyAlignment="1">
      <alignment wrapText="1"/>
    </xf>
    <xf numFmtId="0" fontId="23" fillId="0" borderId="0" xfId="44" applyFont="1" applyAlignment="1">
      <alignment wrapText="1"/>
    </xf>
    <xf numFmtId="0" fontId="10" fillId="0" borderId="0" xfId="44" applyFont="1" applyAlignment="1">
      <alignment wrapText="1"/>
    </xf>
    <xf numFmtId="0" fontId="21" fillId="5" borderId="0" xfId="9" applyFont="1" applyFill="1" applyAlignment="1">
      <alignment vertical="center" wrapText="1"/>
    </xf>
    <xf numFmtId="3" fontId="26" fillId="4" borderId="43" xfId="2" applyNumberFormat="1" applyFont="1" applyFill="1" applyBorder="1" applyAlignment="1">
      <alignment horizontal="center" vertical="center" textRotation="90" wrapText="1"/>
    </xf>
    <xf numFmtId="0" fontId="102" fillId="0" borderId="0" xfId="47" applyFont="1"/>
    <xf numFmtId="0" fontId="10" fillId="9" borderId="4" xfId="51" applyNumberFormat="1" applyFont="1" applyFill="1" applyBorder="1" applyAlignment="1">
      <alignment horizontal="center" vertical="center"/>
    </xf>
    <xf numFmtId="0" fontId="23" fillId="0" borderId="0" xfId="47" applyFont="1"/>
    <xf numFmtId="0" fontId="10" fillId="20" borderId="4" xfId="51" applyNumberFormat="1" applyFont="1" applyFill="1" applyBorder="1" applyAlignment="1">
      <alignment horizontal="center" vertical="center"/>
    </xf>
    <xf numFmtId="0" fontId="10" fillId="0" borderId="0" xfId="47" applyFont="1" applyAlignment="1">
      <alignment vertical="top" wrapText="1"/>
    </xf>
    <xf numFmtId="0" fontId="18" fillId="0" borderId="0" xfId="47" applyFont="1" applyAlignment="1">
      <alignment vertical="top"/>
    </xf>
    <xf numFmtId="0" fontId="18" fillId="0" borderId="1" xfId="31" applyFont="1" applyBorder="1" applyAlignment="1">
      <alignment vertical="center"/>
    </xf>
    <xf numFmtId="3" fontId="22" fillId="4" borderId="42" xfId="2" applyNumberFormat="1" applyFont="1" applyFill="1" applyBorder="1" applyAlignment="1">
      <alignment horizontal="center" vertical="center" wrapText="1"/>
    </xf>
    <xf numFmtId="0" fontId="5" fillId="0" borderId="1" xfId="31" applyFont="1" applyBorder="1" applyAlignment="1">
      <alignment vertical="center"/>
    </xf>
    <xf numFmtId="3" fontId="22" fillId="4" borderId="61" xfId="2" applyNumberFormat="1" applyFont="1" applyFill="1" applyBorder="1" applyAlignment="1">
      <alignment horizontal="center" vertical="center" wrapText="1"/>
    </xf>
    <xf numFmtId="173" fontId="18" fillId="20" borderId="4" xfId="31" applyNumberFormat="1" applyFont="1" applyFill="1" applyBorder="1" applyAlignment="1">
      <alignment horizontal="center" vertical="center"/>
    </xf>
    <xf numFmtId="173" fontId="18" fillId="0" borderId="4" xfId="31" applyNumberFormat="1" applyFont="1" applyBorder="1" applyAlignment="1">
      <alignment horizontal="center" vertical="center"/>
    </xf>
    <xf numFmtId="3" fontId="18" fillId="0" borderId="4" xfId="31" applyNumberFormat="1" applyFont="1" applyBorder="1" applyAlignment="1">
      <alignment horizontal="center" vertical="center"/>
    </xf>
    <xf numFmtId="0" fontId="18" fillId="0" borderId="0" xfId="44" applyFont="1" applyAlignment="1">
      <alignment horizontal="right" readingOrder="2"/>
    </xf>
    <xf numFmtId="0" fontId="23" fillId="0" borderId="0" xfId="41" applyFont="1" applyAlignment="1">
      <alignment vertical="center" wrapText="1"/>
    </xf>
    <xf numFmtId="0" fontId="18" fillId="0" borderId="0" xfId="41" applyFont="1" applyAlignment="1">
      <alignment vertical="center" wrapText="1" readingOrder="2"/>
    </xf>
    <xf numFmtId="0" fontId="18" fillId="0" borderId="0" xfId="41" applyFont="1" applyAlignment="1">
      <alignment vertical="center" wrapText="1" readingOrder="1"/>
    </xf>
    <xf numFmtId="0" fontId="23" fillId="0" borderId="0" xfId="41" applyFont="1" applyAlignment="1">
      <alignment vertical="center" wrapText="1" readingOrder="2"/>
    </xf>
    <xf numFmtId="0" fontId="23" fillId="0" borderId="0" xfId="41" applyFont="1" applyAlignment="1">
      <alignment vertical="center" wrapText="1" readingOrder="1"/>
    </xf>
    <xf numFmtId="0" fontId="18" fillId="0" borderId="0" xfId="46" applyFont="1" applyAlignment="1">
      <alignment horizontal="center" vertical="center"/>
    </xf>
    <xf numFmtId="0" fontId="18" fillId="0" borderId="0" xfId="44" applyFont="1" applyAlignment="1">
      <alignment vertical="center" wrapText="1"/>
    </xf>
    <xf numFmtId="3" fontId="18" fillId="19" borderId="4" xfId="44" applyNumberFormat="1" applyFont="1" applyFill="1" applyBorder="1" applyAlignment="1">
      <alignment horizontal="center" vertical="center" wrapText="1"/>
    </xf>
    <xf numFmtId="0" fontId="18" fillId="0" borderId="0" xfId="44" applyFont="1" applyAlignment="1">
      <alignment horizontal="center" vertical="center" wrapText="1"/>
    </xf>
    <xf numFmtId="0" fontId="18" fillId="0" borderId="0" xfId="36" applyFont="1"/>
    <xf numFmtId="3" fontId="22" fillId="4" borderId="4" xfId="2" applyNumberFormat="1" applyFont="1" applyFill="1" applyBorder="1" applyAlignment="1">
      <alignment horizontal="center" vertical="center" textRotation="90" wrapText="1"/>
    </xf>
    <xf numFmtId="0" fontId="5" fillId="0" borderId="0" xfId="36" applyFont="1" applyAlignment="1">
      <alignment wrapText="1"/>
    </xf>
    <xf numFmtId="3" fontId="18" fillId="35" borderId="4" xfId="36" applyNumberFormat="1" applyFont="1" applyFill="1" applyBorder="1" applyAlignment="1">
      <alignment horizontal="center" vertical="center"/>
    </xf>
    <xf numFmtId="3" fontId="18" fillId="20" borderId="4" xfId="36" applyNumberFormat="1" applyFont="1" applyFill="1" applyBorder="1" applyAlignment="1">
      <alignment horizontal="center" vertical="center"/>
    </xf>
    <xf numFmtId="3" fontId="18" fillId="9" borderId="4" xfId="36" applyNumberFormat="1" applyFont="1" applyFill="1" applyBorder="1" applyAlignment="1">
      <alignment horizontal="center" vertical="center"/>
    </xf>
    <xf numFmtId="0" fontId="18" fillId="0" borderId="0" xfId="36" applyFont="1" applyAlignment="1">
      <alignment wrapText="1"/>
    </xf>
    <xf numFmtId="0" fontId="5" fillId="0" borderId="0" xfId="36" applyFont="1"/>
    <xf numFmtId="0" fontId="18" fillId="0" borderId="5" xfId="44" applyFont="1" applyBorder="1" applyAlignment="1">
      <alignment horizontal="center" vertical="center"/>
    </xf>
    <xf numFmtId="0" fontId="18" fillId="0" borderId="1" xfId="36" applyFont="1" applyBorder="1"/>
    <xf numFmtId="0" fontId="18" fillId="0" borderId="5" xfId="36" applyFont="1" applyBorder="1"/>
    <xf numFmtId="0" fontId="10" fillId="0" borderId="5" xfId="52" applyFont="1" applyBorder="1"/>
    <xf numFmtId="0" fontId="10" fillId="0" borderId="1" xfId="52" applyFont="1" applyBorder="1"/>
    <xf numFmtId="0" fontId="18" fillId="20" borderId="4" xfId="36" applyFont="1" applyFill="1" applyBorder="1" applyAlignment="1">
      <alignment horizontal="center" vertical="center"/>
    </xf>
    <xf numFmtId="0" fontId="18" fillId="0" borderId="4" xfId="36" applyFont="1" applyBorder="1" applyAlignment="1">
      <alignment horizontal="center" vertical="center"/>
    </xf>
    <xf numFmtId="0" fontId="10" fillId="0" borderId="3" xfId="52" applyFont="1" applyBorder="1"/>
    <xf numFmtId="3" fontId="18" fillId="20" borderId="14" xfId="44" applyNumberFormat="1" applyFont="1" applyFill="1" applyBorder="1" applyAlignment="1">
      <alignment horizontal="center" vertical="center" wrapText="1"/>
    </xf>
    <xf numFmtId="3" fontId="18" fillId="19" borderId="14" xfId="44" applyNumberFormat="1" applyFont="1" applyFill="1" applyBorder="1" applyAlignment="1">
      <alignment horizontal="center" vertical="center" wrapText="1"/>
    </xf>
    <xf numFmtId="3" fontId="22" fillId="4" borderId="63" xfId="2" applyNumberFormat="1" applyFont="1" applyFill="1" applyBorder="1" applyAlignment="1">
      <alignment horizontal="center" vertical="center" wrapText="1"/>
    </xf>
    <xf numFmtId="0" fontId="18" fillId="20" borderId="4" xfId="9" applyFont="1" applyFill="1" applyBorder="1" applyAlignment="1">
      <alignment horizontal="center" vertical="center"/>
    </xf>
    <xf numFmtId="3" fontId="18" fillId="20" borderId="4" xfId="9" applyNumberFormat="1" applyFont="1" applyFill="1" applyBorder="1" applyAlignment="1">
      <alignment horizontal="center" vertical="center"/>
    </xf>
    <xf numFmtId="1" fontId="18" fillId="20" borderId="4" xfId="9" applyNumberFormat="1" applyFont="1" applyFill="1" applyBorder="1" applyAlignment="1">
      <alignment horizontal="center" vertical="center"/>
    </xf>
    <xf numFmtId="9" fontId="18" fillId="20" borderId="4" xfId="9" applyNumberFormat="1" applyFont="1" applyFill="1" applyBorder="1" applyAlignment="1">
      <alignment horizontal="center" vertical="center"/>
    </xf>
    <xf numFmtId="0" fontId="18" fillId="0" borderId="4" xfId="9" applyFont="1" applyBorder="1" applyAlignment="1">
      <alignment horizontal="center" vertical="center"/>
    </xf>
    <xf numFmtId="3" fontId="18" fillId="0" borderId="4" xfId="9" applyNumberFormat="1" applyFont="1" applyBorder="1" applyAlignment="1">
      <alignment horizontal="center" vertical="center"/>
    </xf>
    <xf numFmtId="1" fontId="18" fillId="0" borderId="4" xfId="9" applyNumberFormat="1" applyFont="1" applyBorder="1" applyAlignment="1">
      <alignment horizontal="center" vertical="center"/>
    </xf>
    <xf numFmtId="9" fontId="18" fillId="0" borderId="4" xfId="9" applyNumberFormat="1" applyFont="1" applyBorder="1" applyAlignment="1">
      <alignment horizontal="center" vertical="center"/>
    </xf>
    <xf numFmtId="1" fontId="22" fillId="4" borderId="17" xfId="44" applyNumberFormat="1" applyFont="1" applyFill="1" applyBorder="1" applyAlignment="1">
      <alignment horizontal="center" vertical="center"/>
    </xf>
    <xf numFmtId="3" fontId="22" fillId="4" borderId="18" xfId="44" applyNumberFormat="1" applyFont="1" applyFill="1" applyBorder="1" applyAlignment="1">
      <alignment horizontal="center" vertical="center"/>
    </xf>
    <xf numFmtId="9" fontId="22" fillId="4" borderId="18" xfId="29" applyFont="1" applyFill="1" applyBorder="1" applyAlignment="1">
      <alignment horizontal="center" vertical="center"/>
    </xf>
    <xf numFmtId="1" fontId="22" fillId="4" borderId="18" xfId="44" applyNumberFormat="1" applyFont="1" applyFill="1" applyBorder="1" applyAlignment="1">
      <alignment horizontal="center" vertical="center"/>
    </xf>
    <xf numFmtId="0" fontId="23" fillId="0" borderId="0" xfId="9" applyFont="1" applyAlignment="1">
      <alignment horizontal="left"/>
    </xf>
    <xf numFmtId="3" fontId="18" fillId="20" borderId="4" xfId="31" applyNumberFormat="1" applyFont="1" applyFill="1" applyBorder="1" applyAlignment="1">
      <alignment horizontal="center" vertical="center" wrapText="1"/>
    </xf>
    <xf numFmtId="1" fontId="22" fillId="4" borderId="22" xfId="44" applyNumberFormat="1" applyFont="1" applyFill="1" applyBorder="1" applyAlignment="1">
      <alignment horizontal="center" vertical="center"/>
    </xf>
    <xf numFmtId="1" fontId="22" fillId="4" borderId="0" xfId="44" applyNumberFormat="1" applyFont="1" applyFill="1" applyAlignment="1">
      <alignment horizontal="center" vertical="center"/>
    </xf>
    <xf numFmtId="10" fontId="18" fillId="0" borderId="4" xfId="29" applyNumberFormat="1" applyFont="1" applyBorder="1" applyAlignment="1">
      <alignment horizontal="center" vertical="center"/>
    </xf>
    <xf numFmtId="0" fontId="18" fillId="0" borderId="3" xfId="31" applyFont="1" applyBorder="1" applyAlignment="1">
      <alignment vertical="center"/>
    </xf>
    <xf numFmtId="0" fontId="10" fillId="0" borderId="1" xfId="41" applyFont="1" applyBorder="1" applyAlignment="1">
      <alignment wrapText="1"/>
    </xf>
    <xf numFmtId="3" fontId="22" fillId="4" borderId="8" xfId="2" applyNumberFormat="1" applyFont="1" applyFill="1" applyBorder="1" applyAlignment="1">
      <alignment vertical="center" wrapText="1"/>
    </xf>
    <xf numFmtId="3" fontId="22" fillId="4" borderId="7" xfId="2" applyNumberFormat="1" applyFont="1" applyFill="1" applyBorder="1" applyAlignment="1">
      <alignment horizontal="left" vertical="center" wrapText="1"/>
    </xf>
    <xf numFmtId="167" fontId="18" fillId="0" borderId="4" xfId="44" applyNumberFormat="1" applyFont="1" applyBorder="1" applyAlignment="1">
      <alignment horizontal="center" vertical="center" wrapText="1"/>
    </xf>
    <xf numFmtId="167" fontId="18" fillId="0" borderId="4" xfId="29" applyNumberFormat="1" applyFont="1" applyFill="1" applyBorder="1" applyAlignment="1">
      <alignment horizontal="center" vertical="center" wrapText="1"/>
    </xf>
    <xf numFmtId="172" fontId="18" fillId="0" borderId="4" xfId="29" applyNumberFormat="1" applyFont="1" applyFill="1" applyBorder="1" applyAlignment="1">
      <alignment horizontal="center" vertical="center" wrapText="1"/>
    </xf>
    <xf numFmtId="164" fontId="18" fillId="0" borderId="4" xfId="29" applyNumberFormat="1" applyFont="1" applyFill="1" applyBorder="1" applyAlignment="1">
      <alignment horizontal="center" vertical="center" wrapText="1"/>
    </xf>
    <xf numFmtId="164" fontId="18" fillId="0" borderId="4" xfId="44" applyNumberFormat="1" applyFont="1" applyBorder="1" applyAlignment="1">
      <alignment horizontal="center" vertical="center" wrapText="1"/>
    </xf>
    <xf numFmtId="0" fontId="18" fillId="0" borderId="4" xfId="29" applyNumberFormat="1" applyFont="1" applyFill="1" applyBorder="1" applyAlignment="1">
      <alignment horizontal="center" vertical="center" wrapText="1"/>
    </xf>
    <xf numFmtId="0" fontId="9" fillId="0" borderId="0" xfId="41" applyFont="1"/>
    <xf numFmtId="1" fontId="18" fillId="0" borderId="4" xfId="29" applyNumberFormat="1" applyFont="1" applyFill="1" applyBorder="1" applyAlignment="1">
      <alignment horizontal="center" vertical="center" wrapText="1"/>
    </xf>
    <xf numFmtId="1" fontId="18" fillId="0" borderId="6" xfId="29" applyNumberFormat="1" applyFont="1" applyFill="1" applyBorder="1" applyAlignment="1">
      <alignment horizontal="center" vertical="center" wrapText="1"/>
    </xf>
    <xf numFmtId="172" fontId="18" fillId="0" borderId="6" xfId="29" applyNumberFormat="1" applyFont="1" applyFill="1" applyBorder="1" applyAlignment="1">
      <alignment horizontal="center" vertical="center" wrapText="1"/>
    </xf>
    <xf numFmtId="164" fontId="18" fillId="0" borderId="6" xfId="29" applyNumberFormat="1" applyFont="1" applyFill="1" applyBorder="1" applyAlignment="1">
      <alignment horizontal="center" vertical="center" wrapText="1"/>
    </xf>
    <xf numFmtId="172" fontId="18" fillId="0" borderId="4" xfId="44" applyNumberFormat="1" applyFont="1" applyBorder="1" applyAlignment="1">
      <alignment horizontal="center" vertical="center" wrapText="1"/>
    </xf>
    <xf numFmtId="172" fontId="18" fillId="0" borderId="6" xfId="44" applyNumberFormat="1" applyFont="1" applyBorder="1" applyAlignment="1">
      <alignment horizontal="center" vertical="center" wrapText="1"/>
    </xf>
    <xf numFmtId="3" fontId="18" fillId="5" borderId="6" xfId="2" applyNumberFormat="1" applyFont="1" applyFill="1" applyBorder="1" applyAlignment="1">
      <alignment horizontal="right" vertical="center" wrapText="1" readingOrder="1"/>
    </xf>
    <xf numFmtId="3" fontId="18" fillId="5" borderId="8" xfId="2" applyNumberFormat="1" applyFont="1" applyFill="1" applyBorder="1" applyAlignment="1">
      <alignment vertical="center" wrapText="1" readingOrder="1"/>
    </xf>
    <xf numFmtId="3" fontId="18" fillId="5" borderId="8" xfId="2" applyNumberFormat="1" applyFont="1" applyFill="1" applyBorder="1" applyAlignment="1">
      <alignment horizontal="left" vertical="center" wrapText="1" readingOrder="1"/>
    </xf>
    <xf numFmtId="0" fontId="10" fillId="0" borderId="1" xfId="41" applyFont="1" applyBorder="1" applyAlignment="1">
      <alignment horizontal="center" wrapText="1"/>
    </xf>
    <xf numFmtId="0" fontId="10" fillId="0" borderId="1" xfId="41" applyFont="1" applyBorder="1" applyAlignment="1">
      <alignment horizontal="right" wrapText="1"/>
    </xf>
    <xf numFmtId="0" fontId="10" fillId="0" borderId="1" xfId="41" applyFont="1" applyBorder="1" applyAlignment="1">
      <alignment horizontal="left" wrapText="1"/>
    </xf>
    <xf numFmtId="3" fontId="18" fillId="5" borderId="60" xfId="2" applyNumberFormat="1" applyFont="1" applyFill="1" applyBorder="1" applyAlignment="1">
      <alignment horizontal="right" vertical="center" wrapText="1"/>
    </xf>
    <xf numFmtId="3" fontId="18" fillId="5" borderId="0" xfId="2" applyNumberFormat="1" applyFont="1" applyFill="1" applyAlignment="1">
      <alignment horizontal="right" vertical="center" wrapText="1"/>
    </xf>
    <xf numFmtId="3" fontId="18" fillId="5" borderId="0" xfId="2" applyNumberFormat="1" applyFont="1" applyFill="1" applyAlignment="1">
      <alignment horizontal="left" vertical="center" wrapText="1"/>
    </xf>
    <xf numFmtId="3" fontId="18" fillId="0" borderId="4" xfId="31" applyNumberFormat="1" applyFont="1" applyFill="1" applyBorder="1" applyAlignment="1">
      <alignment horizontal="center" vertical="center"/>
    </xf>
    <xf numFmtId="0" fontId="88" fillId="0" borderId="1" xfId="31" applyFont="1" applyFill="1" applyBorder="1" applyAlignment="1">
      <alignment horizontal="center" vertical="center"/>
    </xf>
    <xf numFmtId="3" fontId="88" fillId="9" borderId="39" xfId="2" applyNumberFormat="1" applyFont="1" applyFill="1" applyBorder="1" applyAlignment="1">
      <alignment horizontal="right" vertical="center" wrapText="1"/>
    </xf>
    <xf numFmtId="3" fontId="88" fillId="9" borderId="40" xfId="2" applyNumberFormat="1" applyFont="1" applyFill="1" applyBorder="1" applyAlignment="1">
      <alignment vertical="center" wrapText="1"/>
    </xf>
    <xf numFmtId="3" fontId="88" fillId="9" borderId="91" xfId="2" applyNumberFormat="1" applyFont="1" applyFill="1" applyBorder="1" applyAlignment="1">
      <alignment vertical="center" wrapText="1"/>
    </xf>
    <xf numFmtId="3" fontId="88" fillId="9" borderId="7" xfId="2" applyNumberFormat="1" applyFont="1" applyFill="1" applyBorder="1" applyAlignment="1">
      <alignment horizontal="left" vertical="center" wrapText="1"/>
    </xf>
    <xf numFmtId="0" fontId="88" fillId="0" borderId="5" xfId="31" applyFont="1" applyFill="1" applyBorder="1" applyAlignment="1">
      <alignment horizontal="center" vertical="center"/>
    </xf>
    <xf numFmtId="0" fontId="44" fillId="0" borderId="0" xfId="41" applyFont="1" applyAlignment="1">
      <alignment horizontal="right"/>
    </xf>
    <xf numFmtId="3" fontId="20" fillId="4" borderId="14" xfId="2" applyNumberFormat="1" applyFont="1" applyFill="1" applyBorder="1" applyAlignment="1">
      <alignment horizontal="center" vertical="center" wrapText="1"/>
    </xf>
    <xf numFmtId="3" fontId="88" fillId="5" borderId="4" xfId="2" applyNumberFormat="1" applyFont="1" applyFill="1" applyBorder="1" applyAlignment="1">
      <alignment horizontal="left" vertical="top" wrapText="1"/>
    </xf>
    <xf numFmtId="3" fontId="44" fillId="0" borderId="0" xfId="41" applyNumberFormat="1" applyFont="1" applyAlignment="1">
      <alignment horizontal="right"/>
    </xf>
    <xf numFmtId="0" fontId="26" fillId="16" borderId="4" xfId="44" applyFont="1" applyFill="1" applyBorder="1" applyAlignment="1">
      <alignment horizontal="center" vertical="center"/>
    </xf>
    <xf numFmtId="3" fontId="26" fillId="16" borderId="4" xfId="44" applyNumberFormat="1" applyFont="1" applyFill="1" applyBorder="1" applyAlignment="1">
      <alignment horizontal="center" vertical="center"/>
    </xf>
    <xf numFmtId="0" fontId="82" fillId="0" borderId="0" xfId="41" applyFont="1" applyAlignment="1">
      <alignment horizontal="right"/>
    </xf>
    <xf numFmtId="0" fontId="44" fillId="0" borderId="0" xfId="41" applyFont="1" applyAlignment="1">
      <alignment horizontal="right" vertical="top"/>
    </xf>
    <xf numFmtId="0" fontId="18" fillId="0" borderId="0" xfId="31" applyFont="1" applyBorder="1"/>
    <xf numFmtId="3" fontId="22" fillId="4" borderId="14" xfId="2" applyNumberFormat="1" applyFont="1" applyFill="1" applyBorder="1" applyAlignment="1">
      <alignment horizontal="center" vertical="center" wrapText="1" readingOrder="2"/>
    </xf>
    <xf numFmtId="3" fontId="22" fillId="4" borderId="4" xfId="2" applyNumberFormat="1" applyFont="1" applyFill="1" applyBorder="1" applyAlignment="1">
      <alignment horizontal="center" vertical="center" wrapText="1" readingOrder="2"/>
    </xf>
    <xf numFmtId="3" fontId="10" fillId="0" borderId="0" xfId="41" applyNumberFormat="1" applyFont="1"/>
    <xf numFmtId="3" fontId="9" fillId="0" borderId="0" xfId="41" applyNumberFormat="1" applyFont="1"/>
    <xf numFmtId="0" fontId="10" fillId="0" borderId="0" xfId="41" applyFont="1" applyAlignment="1">
      <alignment horizontal="center"/>
    </xf>
    <xf numFmtId="0" fontId="1" fillId="0" borderId="1" xfId="41" applyBorder="1"/>
    <xf numFmtId="0" fontId="1" fillId="0" borderId="38" xfId="41" applyBorder="1"/>
    <xf numFmtId="0" fontId="1" fillId="0" borderId="70" xfId="41" applyBorder="1"/>
    <xf numFmtId="0" fontId="1" fillId="0" borderId="4" xfId="41" applyBorder="1" applyAlignment="1">
      <alignment horizontal="center" vertical="center"/>
    </xf>
    <xf numFmtId="0" fontId="1" fillId="0" borderId="5" xfId="41" applyBorder="1"/>
    <xf numFmtId="0" fontId="1" fillId="0" borderId="43" xfId="41" applyBorder="1" applyAlignment="1">
      <alignment horizontal="center" vertical="center"/>
    </xf>
    <xf numFmtId="0" fontId="47" fillId="36" borderId="0" xfId="41" applyFont="1" applyFill="1" applyAlignment="1">
      <alignment horizontal="center" vertical="center"/>
    </xf>
    <xf numFmtId="0" fontId="47" fillId="36" borderId="4" xfId="41" applyFont="1" applyFill="1" applyBorder="1" applyAlignment="1">
      <alignment horizontal="center" vertical="center"/>
    </xf>
    <xf numFmtId="1" fontId="0" fillId="0" borderId="4" xfId="29" applyNumberFormat="1" applyFont="1" applyBorder="1"/>
    <xf numFmtId="0" fontId="1" fillId="0" borderId="4" xfId="41" applyBorder="1"/>
    <xf numFmtId="0" fontId="0" fillId="0" borderId="4" xfId="29" applyNumberFormat="1" applyFont="1" applyBorder="1"/>
    <xf numFmtId="0" fontId="0" fillId="0" borderId="6" xfId="29" applyNumberFormat="1" applyFont="1" applyBorder="1"/>
    <xf numFmtId="0" fontId="0" fillId="18" borderId="4" xfId="29" applyNumberFormat="1" applyFont="1" applyFill="1" applyBorder="1"/>
    <xf numFmtId="10" fontId="0" fillId="0" borderId="4" xfId="29" applyNumberFormat="1" applyFont="1" applyBorder="1" applyAlignment="1">
      <alignment horizontal="center" vertical="center"/>
    </xf>
    <xf numFmtId="10" fontId="1" fillId="0" borderId="4" xfId="41" applyNumberFormat="1" applyBorder="1" applyAlignment="1">
      <alignment horizontal="center" vertical="center"/>
    </xf>
    <xf numFmtId="0" fontId="1" fillId="0" borderId="24" xfId="41" applyBorder="1" applyAlignment="1">
      <alignment vertical="center"/>
    </xf>
    <xf numFmtId="0" fontId="1" fillId="0" borderId="22" xfId="41" applyBorder="1" applyAlignment="1">
      <alignment horizontal="center" vertical="center"/>
    </xf>
    <xf numFmtId="0" fontId="1" fillId="0" borderId="28" xfId="41" applyBorder="1" applyAlignment="1">
      <alignment horizontal="center" vertical="center"/>
    </xf>
    <xf numFmtId="0" fontId="0" fillId="0" borderId="4" xfId="29" applyNumberFormat="1" applyFont="1" applyBorder="1" applyAlignment="1">
      <alignment horizontal="center" vertical="center"/>
    </xf>
    <xf numFmtId="0" fontId="1" fillId="0" borderId="1" xfId="41" applyBorder="1" applyAlignment="1">
      <alignment horizontal="center" vertical="center"/>
    </xf>
    <xf numFmtId="9" fontId="0" fillId="0" borderId="1" xfId="29" applyFont="1" applyBorder="1" applyAlignment="1">
      <alignment horizontal="center" vertical="center"/>
    </xf>
    <xf numFmtId="2" fontId="0" fillId="0" borderId="4" xfId="29" applyNumberFormat="1" applyFont="1" applyBorder="1" applyAlignment="1">
      <alignment horizontal="center" vertical="center"/>
    </xf>
    <xf numFmtId="0" fontId="1" fillId="0" borderId="4" xfId="41" applyBorder="1" applyAlignment="1">
      <alignment horizontal="center"/>
    </xf>
    <xf numFmtId="2" fontId="1" fillId="0" borderId="4" xfId="41" applyNumberFormat="1" applyBorder="1" applyAlignment="1">
      <alignment horizontal="center"/>
    </xf>
    <xf numFmtId="9" fontId="0" fillId="0" borderId="1" xfId="29" applyFont="1" applyBorder="1"/>
    <xf numFmtId="0" fontId="0" fillId="0" borderId="1" xfId="29" applyNumberFormat="1" applyFont="1" applyBorder="1"/>
    <xf numFmtId="172" fontId="1" fillId="0" borderId="1" xfId="41" applyNumberFormat="1" applyBorder="1"/>
    <xf numFmtId="0" fontId="46" fillId="0" borderId="1" xfId="41" applyFont="1" applyBorder="1"/>
    <xf numFmtId="10" fontId="46" fillId="0" borderId="1" xfId="41" applyNumberFormat="1" applyFont="1" applyBorder="1"/>
    <xf numFmtId="172" fontId="0" fillId="0" borderId="4" xfId="29" applyNumberFormat="1" applyFont="1" applyBorder="1" applyAlignment="1">
      <alignment horizontal="center" vertical="center"/>
    </xf>
    <xf numFmtId="46" fontId="1" fillId="0" borderId="4" xfId="41" applyNumberFormat="1" applyBorder="1"/>
    <xf numFmtId="0" fontId="55" fillId="0" borderId="1" xfId="7" applyFont="1" applyBorder="1" applyAlignment="1"/>
    <xf numFmtId="0" fontId="56" fillId="0" borderId="1" xfId="7" applyFont="1" applyBorder="1" applyAlignment="1"/>
    <xf numFmtId="0" fontId="158" fillId="0" borderId="1" xfId="25" applyFont="1" applyBorder="1" applyAlignment="1">
      <alignment vertical="center"/>
    </xf>
    <xf numFmtId="0" fontId="159" fillId="0" borderId="1" xfId="25" applyFont="1" applyBorder="1" applyAlignment="1">
      <alignment vertical="center"/>
    </xf>
    <xf numFmtId="0" fontId="61" fillId="0" borderId="1" xfId="25" applyFont="1" applyBorder="1" applyAlignment="1"/>
    <xf numFmtId="0" fontId="127" fillId="0" borderId="1" xfId="25" applyFont="1" applyBorder="1" applyAlignment="1"/>
    <xf numFmtId="0" fontId="54" fillId="0" borderId="1" xfId="7" applyFont="1" applyBorder="1" applyAlignment="1"/>
    <xf numFmtId="0" fontId="55" fillId="0" borderId="1" xfId="24" applyFont="1" applyBorder="1" applyAlignment="1"/>
    <xf numFmtId="0" fontId="88" fillId="0" borderId="1" xfId="25" applyFont="1" applyBorder="1" applyAlignment="1"/>
    <xf numFmtId="0" fontId="18" fillId="0" borderId="1" xfId="25" applyFont="1" applyBorder="1" applyAlignment="1"/>
    <xf numFmtId="0" fontId="160" fillId="2" borderId="1" xfId="8" applyFont="1" applyFill="1" applyBorder="1" applyAlignment="1">
      <alignment horizontal="center" vertical="center" wrapText="1"/>
    </xf>
    <xf numFmtId="0" fontId="122" fillId="0" borderId="1" xfId="25" applyFont="1" applyFill="1" applyBorder="1" applyAlignment="1"/>
    <xf numFmtId="0" fontId="160" fillId="3" borderId="1" xfId="8" applyFont="1" applyFill="1" applyBorder="1" applyAlignment="1">
      <alignment horizontal="center" vertical="center" wrapText="1"/>
    </xf>
    <xf numFmtId="0" fontId="134" fillId="0" borderId="1" xfId="25" applyFont="1" applyFill="1" applyBorder="1" applyAlignment="1"/>
    <xf numFmtId="0" fontId="24" fillId="0" borderId="1" xfId="7" applyFont="1" applyBorder="1" applyAlignment="1"/>
    <xf numFmtId="0" fontId="135" fillId="0" borderId="1" xfId="25" applyFont="1" applyBorder="1" applyAlignment="1"/>
    <xf numFmtId="0" fontId="137" fillId="0" borderId="1" xfId="25" applyFont="1" applyBorder="1" applyAlignment="1"/>
    <xf numFmtId="0" fontId="51" fillId="0" borderId="1" xfId="24" applyFont="1" applyBorder="1" applyAlignment="1"/>
    <xf numFmtId="0" fontId="56" fillId="0" borderId="1" xfId="24" applyFont="1" applyBorder="1" applyAlignment="1"/>
    <xf numFmtId="0" fontId="139" fillId="0" borderId="1" xfId="25" applyFont="1" applyFill="1" applyBorder="1" applyAlignment="1">
      <alignment vertical="center"/>
    </xf>
    <xf numFmtId="0" fontId="18" fillId="0" borderId="0" xfId="50" applyFont="1" applyFill="1"/>
    <xf numFmtId="1" fontId="18" fillId="5" borderId="4" xfId="2" applyNumberFormat="1" applyFont="1" applyFill="1" applyBorder="1" applyAlignment="1">
      <alignment horizontal="center" vertical="center" wrapText="1"/>
    </xf>
    <xf numFmtId="9" fontId="18" fillId="2" borderId="4" xfId="29" applyFont="1" applyFill="1" applyBorder="1" applyAlignment="1">
      <alignment horizontal="center" vertical="center" wrapText="1"/>
    </xf>
    <xf numFmtId="3" fontId="18" fillId="0" borderId="0" xfId="50" applyNumberFormat="1" applyFont="1" applyFill="1"/>
    <xf numFmtId="9" fontId="18" fillId="9" borderId="4" xfId="29" applyFont="1" applyFill="1" applyBorder="1" applyAlignment="1">
      <alignment horizontal="center" vertical="center" wrapText="1"/>
    </xf>
    <xf numFmtId="9" fontId="18" fillId="0" borderId="0" xfId="29" applyFont="1" applyFill="1"/>
    <xf numFmtId="1" fontId="18" fillId="5" borderId="6" xfId="2" applyNumberFormat="1" applyFont="1" applyFill="1" applyBorder="1" applyAlignment="1">
      <alignment horizontal="center" vertical="center" wrapText="1"/>
    </xf>
    <xf numFmtId="0" fontId="85" fillId="0" borderId="0" xfId="50" applyFont="1" applyAlignment="1">
      <alignment wrapText="1"/>
    </xf>
    <xf numFmtId="3" fontId="90" fillId="4" borderId="0" xfId="2" applyNumberFormat="1" applyFont="1" applyFill="1" applyBorder="1" applyAlignment="1">
      <alignment horizontal="center" vertical="center" wrapText="1"/>
    </xf>
    <xf numFmtId="3" fontId="90" fillId="4" borderId="24" xfId="2" applyNumberFormat="1" applyFont="1" applyFill="1" applyBorder="1" applyAlignment="1">
      <alignment horizontal="center" vertical="center" wrapText="1"/>
    </xf>
    <xf numFmtId="3" fontId="90" fillId="4" borderId="63" xfId="2" applyNumberFormat="1" applyFont="1" applyFill="1" applyBorder="1" applyAlignment="1">
      <alignment horizontal="center" vertical="center" wrapText="1"/>
    </xf>
    <xf numFmtId="0" fontId="85" fillId="0" borderId="0" xfId="34" applyFont="1" applyFill="1"/>
    <xf numFmtId="3" fontId="90" fillId="4" borderId="61" xfId="2" applyNumberFormat="1" applyFont="1" applyFill="1" applyBorder="1" applyAlignment="1">
      <alignment horizontal="center" vertical="center" wrapText="1"/>
    </xf>
    <xf numFmtId="3" fontId="90" fillId="4" borderId="14" xfId="2" applyNumberFormat="1" applyFont="1" applyFill="1" applyBorder="1" applyAlignment="1">
      <alignment horizontal="center" vertical="center" wrapText="1"/>
    </xf>
    <xf numFmtId="3" fontId="85" fillId="5" borderId="4" xfId="2" applyNumberFormat="1" applyFont="1" applyFill="1" applyBorder="1" applyAlignment="1">
      <alignment horizontal="center" vertical="center" wrapText="1"/>
    </xf>
    <xf numFmtId="3" fontId="85" fillId="2" borderId="4" xfId="2" applyNumberFormat="1" applyFont="1" applyFill="1" applyBorder="1" applyAlignment="1">
      <alignment horizontal="center" vertical="center" wrapText="1"/>
    </xf>
    <xf numFmtId="3" fontId="85" fillId="9" borderId="4" xfId="2" applyNumberFormat="1" applyFont="1" applyFill="1" applyBorder="1" applyAlignment="1">
      <alignment horizontal="center" vertical="center" wrapText="1"/>
    </xf>
    <xf numFmtId="0" fontId="87" fillId="0" borderId="22" xfId="34" applyFont="1" applyFill="1" applyBorder="1" applyAlignment="1">
      <alignment vertical="center"/>
    </xf>
    <xf numFmtId="0" fontId="85" fillId="0" borderId="0" xfId="34" applyFont="1" applyFill="1" applyAlignment="1">
      <alignment vertical="center"/>
    </xf>
    <xf numFmtId="0" fontId="85" fillId="0" borderId="0" xfId="50" applyFont="1" applyFill="1"/>
    <xf numFmtId="3" fontId="90" fillId="4" borderId="4" xfId="2" applyNumberFormat="1" applyFont="1" applyFill="1" applyBorder="1" applyAlignment="1">
      <alignment horizontal="center" vertical="center" wrapText="1"/>
    </xf>
    <xf numFmtId="3" fontId="85" fillId="5" borderId="4" xfId="2" applyNumberFormat="1" applyFont="1" applyFill="1" applyBorder="1" applyAlignment="1">
      <alignment horizontal="right" vertical="center" wrapText="1"/>
    </xf>
    <xf numFmtId="3" fontId="85" fillId="5" borderId="4" xfId="2" applyNumberFormat="1" applyFont="1" applyFill="1" applyBorder="1" applyAlignment="1">
      <alignment horizontal="left" vertical="center" wrapText="1"/>
    </xf>
    <xf numFmtId="0" fontId="85" fillId="0" borderId="0" xfId="50" applyFont="1" applyFill="1" applyAlignment="1">
      <alignment wrapText="1"/>
    </xf>
    <xf numFmtId="0" fontId="5" fillId="0" borderId="0" xfId="50" applyFont="1" applyAlignment="1">
      <alignment wrapText="1"/>
    </xf>
    <xf numFmtId="3" fontId="22" fillId="4" borderId="24" xfId="2" applyNumberFormat="1" applyFont="1" applyFill="1" applyBorder="1" applyAlignment="1">
      <alignment horizontal="center" vertical="center" wrapText="1" readingOrder="2"/>
    </xf>
    <xf numFmtId="3" fontId="5" fillId="2" borderId="4" xfId="2" applyNumberFormat="1" applyFont="1" applyFill="1" applyBorder="1" applyAlignment="1">
      <alignment horizontal="center" vertical="center" wrapText="1"/>
    </xf>
    <xf numFmtId="175" fontId="5" fillId="2" borderId="4" xfId="2" applyNumberFormat="1" applyFont="1" applyFill="1" applyBorder="1" applyAlignment="1">
      <alignment horizontal="center" vertical="center" wrapText="1"/>
    </xf>
    <xf numFmtId="3" fontId="5" fillId="9" borderId="4" xfId="2" applyNumberFormat="1" applyFont="1" applyFill="1" applyBorder="1" applyAlignment="1">
      <alignment horizontal="center" vertical="center" wrapText="1"/>
    </xf>
    <xf numFmtId="175" fontId="5" fillId="9" borderId="4" xfId="2" applyNumberFormat="1" applyFont="1" applyFill="1" applyBorder="1" applyAlignment="1">
      <alignment horizontal="center" vertical="center" wrapText="1"/>
    </xf>
    <xf numFmtId="172" fontId="5" fillId="2" borderId="4" xfId="2" applyNumberFormat="1" applyFont="1" applyFill="1" applyBorder="1" applyAlignment="1">
      <alignment horizontal="center" vertical="center" wrapText="1"/>
    </xf>
    <xf numFmtId="175" fontId="22" fillId="4" borderId="4" xfId="2" applyNumberFormat="1" applyFont="1" applyFill="1" applyBorder="1" applyAlignment="1">
      <alignment horizontal="center" vertical="center" wrapText="1"/>
    </xf>
    <xf numFmtId="0" fontId="5" fillId="5" borderId="23" xfId="50" applyFont="1" applyFill="1" applyBorder="1" applyAlignment="1">
      <alignment horizontal="right" vertical="center" wrapText="1" readingOrder="2"/>
    </xf>
    <xf numFmtId="0" fontId="18" fillId="0" borderId="0" xfId="50" applyFont="1" applyAlignment="1">
      <alignment wrapText="1"/>
    </xf>
    <xf numFmtId="0" fontId="22" fillId="4" borderId="4" xfId="50" applyFont="1" applyFill="1" applyBorder="1" applyAlignment="1">
      <alignment horizontal="center" vertical="center" wrapText="1"/>
    </xf>
    <xf numFmtId="0" fontId="33" fillId="15" borderId="33" xfId="23" applyFont="1" applyFill="1" applyBorder="1" applyAlignment="1">
      <alignment horizontal="center" vertical="center" wrapText="1"/>
    </xf>
    <xf numFmtId="0" fontId="29" fillId="13" borderId="32" xfId="22" applyFont="1" applyFill="1" applyBorder="1" applyAlignment="1">
      <alignment horizontal="center" vertical="center" wrapText="1" shrinkToFit="1" readingOrder="2"/>
    </xf>
    <xf numFmtId="0" fontId="29" fillId="13" borderId="32" xfId="22" applyFont="1" applyFill="1" applyBorder="1" applyAlignment="1">
      <alignment horizontal="center" vertical="center" wrapText="1" shrinkToFit="1" readingOrder="1"/>
    </xf>
    <xf numFmtId="49" fontId="40" fillId="17" borderId="38" xfId="2" applyNumberFormat="1" applyFont="1" applyFill="1" applyBorder="1" applyAlignment="1">
      <alignment horizontal="center" vertical="center" wrapText="1"/>
    </xf>
    <xf numFmtId="49" fontId="40" fillId="17" borderId="3" xfId="2" applyNumberFormat="1" applyFont="1" applyFill="1" applyBorder="1" applyAlignment="1">
      <alignment horizontal="center" vertical="center" wrapText="1"/>
    </xf>
    <xf numFmtId="3" fontId="40" fillId="17" borderId="1" xfId="2" applyNumberFormat="1" applyFont="1" applyFill="1" applyBorder="1" applyAlignment="1">
      <alignment horizontal="center" vertical="center" wrapText="1"/>
    </xf>
    <xf numFmtId="0" fontId="26" fillId="4" borderId="4" xfId="9" applyFont="1" applyFill="1" applyBorder="1" applyAlignment="1">
      <alignment horizontal="center" vertical="center" wrapText="1"/>
    </xf>
    <xf numFmtId="0" fontId="27" fillId="5" borderId="4" xfId="9" applyFont="1" applyFill="1" applyBorder="1" applyAlignment="1">
      <alignment horizontal="center" vertical="center" wrapText="1"/>
    </xf>
    <xf numFmtId="0" fontId="26" fillId="4" borderId="6" xfId="9" applyFont="1" applyFill="1" applyBorder="1" applyAlignment="1">
      <alignment horizontal="center" vertical="center" wrapText="1"/>
    </xf>
    <xf numFmtId="0" fontId="26" fillId="4" borderId="8" xfId="9" applyFont="1" applyFill="1" applyBorder="1" applyAlignment="1">
      <alignment horizontal="center" vertical="center" wrapText="1"/>
    </xf>
    <xf numFmtId="0" fontId="21" fillId="5" borderId="6" xfId="9" applyFont="1" applyFill="1" applyBorder="1" applyAlignment="1">
      <alignment horizontal="center" vertical="center" wrapText="1"/>
    </xf>
    <xf numFmtId="0" fontId="21" fillId="5" borderId="8" xfId="9" applyFont="1" applyFill="1" applyBorder="1" applyAlignment="1">
      <alignment horizontal="center" vertical="center" wrapText="1"/>
    </xf>
    <xf numFmtId="0" fontId="5" fillId="7" borderId="9" xfId="8" applyFont="1" applyFill="1" applyBorder="1" applyAlignment="1">
      <alignment horizontal="right" vertical="center"/>
    </xf>
    <xf numFmtId="0" fontId="5" fillId="7" borderId="10" xfId="8" applyFont="1" applyFill="1" applyBorder="1" applyAlignment="1">
      <alignment horizontal="right" vertical="center"/>
    </xf>
    <xf numFmtId="3" fontId="18" fillId="5" borderId="19" xfId="2" applyNumberFormat="1" applyFont="1" applyFill="1" applyBorder="1" applyAlignment="1">
      <alignment horizontal="right" vertical="center" wrapText="1" readingOrder="2"/>
    </xf>
    <xf numFmtId="3" fontId="18" fillId="5" borderId="20" xfId="2" applyNumberFormat="1" applyFont="1" applyFill="1" applyBorder="1" applyAlignment="1">
      <alignment horizontal="right" vertical="center" wrapText="1" readingOrder="2"/>
    </xf>
    <xf numFmtId="3" fontId="18" fillId="5" borderId="20" xfId="2" applyNumberFormat="1" applyFont="1" applyFill="1" applyBorder="1" applyAlignment="1">
      <alignment horizontal="left" vertical="center" wrapText="1"/>
    </xf>
    <xf numFmtId="3" fontId="18" fillId="5" borderId="21" xfId="2" applyNumberFormat="1" applyFont="1" applyFill="1" applyBorder="1" applyAlignment="1">
      <alignment horizontal="left" vertical="center" wrapText="1"/>
    </xf>
    <xf numFmtId="0" fontId="20" fillId="4" borderId="6" xfId="9" applyFont="1" applyFill="1" applyBorder="1" applyAlignment="1">
      <alignment horizontal="center" vertical="center" wrapText="1"/>
    </xf>
    <xf numFmtId="0" fontId="20" fillId="4" borderId="8" xfId="9" applyFont="1" applyFill="1" applyBorder="1" applyAlignment="1">
      <alignment horizontal="center" vertical="center" wrapText="1"/>
    </xf>
    <xf numFmtId="0" fontId="20" fillId="4" borderId="7" xfId="9" applyFont="1" applyFill="1" applyBorder="1" applyAlignment="1">
      <alignment horizontal="center" vertical="center" wrapText="1"/>
    </xf>
    <xf numFmtId="0" fontId="21" fillId="5" borderId="7" xfId="9" applyFont="1" applyFill="1" applyBorder="1" applyAlignment="1">
      <alignment horizontal="center" vertical="center" wrapText="1"/>
    </xf>
    <xf numFmtId="0" fontId="19" fillId="2" borderId="11" xfId="3" applyFont="1" applyFill="1" applyBorder="1" applyAlignment="1">
      <alignment horizontal="center" vertical="center" wrapText="1" readingOrder="2"/>
    </xf>
    <xf numFmtId="0" fontId="19" fillId="2" borderId="14" xfId="3" applyFont="1" applyFill="1" applyBorder="1" applyAlignment="1">
      <alignment horizontal="center" vertical="center" wrapText="1" readingOrder="2"/>
    </xf>
    <xf numFmtId="0" fontId="18" fillId="2" borderId="12" xfId="8" applyFont="1" applyFill="1" applyBorder="1" applyAlignment="1">
      <alignment horizontal="center" vertical="center"/>
    </xf>
    <xf numFmtId="0" fontId="18" fillId="2" borderId="13" xfId="8" applyFont="1" applyFill="1" applyBorder="1" applyAlignment="1">
      <alignment horizontal="center" vertical="center"/>
    </xf>
    <xf numFmtId="0" fontId="20" fillId="4" borderId="22" xfId="9" applyFont="1" applyFill="1" applyBorder="1" applyAlignment="1">
      <alignment horizontal="center" vertical="center" wrapText="1"/>
    </xf>
    <xf numFmtId="0" fontId="20" fillId="4" borderId="0" xfId="9" applyFont="1" applyFill="1" applyAlignment="1">
      <alignment horizontal="center" vertical="center" wrapText="1"/>
    </xf>
    <xf numFmtId="0" fontId="21" fillId="5" borderId="22" xfId="9" applyFont="1" applyFill="1" applyBorder="1" applyAlignment="1">
      <alignment horizontal="center" vertical="center" wrapText="1"/>
    </xf>
    <xf numFmtId="0" fontId="21" fillId="5" borderId="0" xfId="9" applyFont="1" applyFill="1" applyAlignment="1">
      <alignment horizontal="center" vertical="center" wrapText="1"/>
    </xf>
    <xf numFmtId="0" fontId="18" fillId="7" borderId="8" xfId="6" applyFont="1" applyFill="1" applyBorder="1" applyAlignment="1">
      <alignment horizontal="left" vertical="center"/>
    </xf>
    <xf numFmtId="3" fontId="18" fillId="5" borderId="6" xfId="2" applyNumberFormat="1" applyFont="1" applyFill="1" applyBorder="1" applyAlignment="1">
      <alignment horizontal="right" vertical="center" wrapText="1"/>
    </xf>
    <xf numFmtId="3" fontId="18" fillId="5" borderId="8" xfId="2" applyNumberFormat="1" applyFont="1" applyFill="1" applyBorder="1" applyAlignment="1">
      <alignment horizontal="right" vertical="center" wrapText="1"/>
    </xf>
    <xf numFmtId="3" fontId="18" fillId="5" borderId="8" xfId="2" applyNumberFormat="1" applyFont="1" applyFill="1" applyBorder="1" applyAlignment="1">
      <alignment horizontal="center" vertical="center" wrapText="1"/>
    </xf>
    <xf numFmtId="3" fontId="18" fillId="5" borderId="8" xfId="2" applyNumberFormat="1" applyFont="1" applyFill="1" applyBorder="1" applyAlignment="1">
      <alignment horizontal="left" vertical="center" wrapText="1"/>
    </xf>
    <xf numFmtId="3" fontId="18" fillId="5" borderId="7" xfId="2" applyNumberFormat="1" applyFont="1" applyFill="1" applyBorder="1" applyAlignment="1">
      <alignment horizontal="left" vertical="center" wrapText="1"/>
    </xf>
    <xf numFmtId="0" fontId="20" fillId="4" borderId="4" xfId="9" applyFont="1" applyFill="1" applyBorder="1" applyAlignment="1">
      <alignment horizontal="center" vertical="center" wrapText="1"/>
    </xf>
    <xf numFmtId="0" fontId="21" fillId="5" borderId="4" xfId="9" applyFont="1" applyFill="1" applyBorder="1" applyAlignment="1">
      <alignment horizontal="center" vertical="center" wrapText="1"/>
    </xf>
    <xf numFmtId="3" fontId="18" fillId="5" borderId="4" xfId="2" applyNumberFormat="1" applyFont="1" applyFill="1" applyBorder="1" applyAlignment="1">
      <alignment horizontal="right" vertical="center" wrapText="1" readingOrder="2"/>
    </xf>
    <xf numFmtId="3" fontId="18" fillId="5" borderId="6" xfId="2" applyNumberFormat="1" applyFont="1" applyFill="1" applyBorder="1" applyAlignment="1">
      <alignment horizontal="right" vertical="center" wrapText="1" readingOrder="2"/>
    </xf>
    <xf numFmtId="3" fontId="18" fillId="5" borderId="4" xfId="2" applyNumberFormat="1" applyFont="1" applyFill="1" applyBorder="1" applyAlignment="1">
      <alignment horizontal="left" vertical="center" wrapText="1"/>
    </xf>
    <xf numFmtId="0" fontId="23" fillId="0" borderId="25" xfId="3" applyFont="1" applyBorder="1" applyAlignment="1">
      <alignment horizontal="center" vertical="center"/>
    </xf>
    <xf numFmtId="0" fontId="23" fillId="0" borderId="26" xfId="3" applyFont="1" applyBorder="1" applyAlignment="1">
      <alignment horizontal="center" vertical="center"/>
    </xf>
    <xf numFmtId="0" fontId="23" fillId="0" borderId="27" xfId="3" applyFont="1" applyBorder="1" applyAlignment="1">
      <alignment horizontal="center" vertical="center"/>
    </xf>
    <xf numFmtId="0" fontId="23" fillId="0" borderId="22" xfId="3" applyFont="1" applyBorder="1" applyAlignment="1">
      <alignment horizontal="center" vertical="center"/>
    </xf>
    <xf numFmtId="0" fontId="23" fillId="0" borderId="0" xfId="3" applyFont="1" applyAlignment="1">
      <alignment horizontal="center" vertical="center"/>
    </xf>
    <xf numFmtId="0" fontId="23" fillId="0" borderId="28" xfId="3" applyFont="1" applyBorder="1" applyAlignment="1">
      <alignment horizontal="center" vertical="center"/>
    </xf>
    <xf numFmtId="0" fontId="23" fillId="0" borderId="29" xfId="3" applyFont="1" applyBorder="1" applyAlignment="1">
      <alignment horizontal="center" vertical="center"/>
    </xf>
    <xf numFmtId="0" fontId="23" fillId="0" borderId="30" xfId="3" applyFont="1" applyBorder="1" applyAlignment="1">
      <alignment horizontal="center" vertical="center"/>
    </xf>
    <xf numFmtId="0" fontId="23" fillId="0" borderId="31" xfId="3" applyFont="1" applyBorder="1" applyAlignment="1">
      <alignment horizontal="center" vertical="center"/>
    </xf>
    <xf numFmtId="0" fontId="18" fillId="0" borderId="1" xfId="3" applyFont="1" applyBorder="1" applyAlignment="1">
      <alignment horizontal="center" vertical="center"/>
    </xf>
    <xf numFmtId="0" fontId="18" fillId="0" borderId="1" xfId="3" applyFont="1" applyBorder="1" applyAlignment="1">
      <alignment horizontal="right" vertical="center" readingOrder="2"/>
    </xf>
    <xf numFmtId="0" fontId="18" fillId="0" borderId="1" xfId="3" applyFont="1" applyBorder="1" applyAlignment="1">
      <alignment horizontal="left" vertical="center"/>
    </xf>
    <xf numFmtId="0" fontId="28" fillId="4" borderId="22" xfId="9" applyFont="1" applyFill="1" applyBorder="1" applyAlignment="1">
      <alignment horizontal="center" vertical="center" wrapText="1"/>
    </xf>
    <xf numFmtId="0" fontId="28" fillId="4" borderId="0" xfId="9" applyFont="1" applyFill="1" applyBorder="1" applyAlignment="1">
      <alignment horizontal="center" vertical="center" wrapText="1"/>
    </xf>
    <xf numFmtId="0" fontId="28" fillId="4" borderId="28" xfId="9" applyFont="1" applyFill="1" applyBorder="1" applyAlignment="1">
      <alignment horizontal="center" vertical="center" wrapText="1"/>
    </xf>
    <xf numFmtId="0" fontId="6" fillId="0" borderId="34" xfId="5" applyBorder="1" applyAlignment="1">
      <alignment horizontal="center" vertical="center"/>
    </xf>
    <xf numFmtId="0" fontId="6" fillId="0" borderId="35" xfId="5" applyBorder="1" applyAlignment="1">
      <alignment horizontal="center" vertical="center"/>
    </xf>
    <xf numFmtId="0" fontId="6" fillId="0" borderId="36" xfId="5" applyBorder="1" applyAlignment="1">
      <alignment horizontal="center" vertical="center"/>
    </xf>
    <xf numFmtId="0" fontId="36" fillId="0" borderId="37" xfId="5" applyFont="1" applyBorder="1" applyAlignment="1">
      <alignment horizontal="center" vertical="center"/>
    </xf>
    <xf numFmtId="0" fontId="36" fillId="0" borderId="30" xfId="5" applyFont="1" applyBorder="1" applyAlignment="1">
      <alignment horizontal="center" vertical="center"/>
    </xf>
    <xf numFmtId="0" fontId="36" fillId="0" borderId="31" xfId="5" applyFont="1" applyBorder="1" applyAlignment="1">
      <alignment horizontal="center" vertical="center"/>
    </xf>
    <xf numFmtId="3" fontId="18" fillId="5" borderId="8" xfId="2" applyNumberFormat="1" applyFont="1" applyFill="1" applyBorder="1" applyAlignment="1">
      <alignment horizontal="right" vertical="center" wrapText="1" readingOrder="2"/>
    </xf>
    <xf numFmtId="0" fontId="10" fillId="0" borderId="0" xfId="3" applyFont="1" applyAlignment="1">
      <alignment horizontal="left" vertical="center"/>
    </xf>
    <xf numFmtId="0" fontId="28" fillId="4" borderId="6" xfId="9" applyFont="1" applyFill="1" applyBorder="1" applyAlignment="1">
      <alignment horizontal="center" vertical="center" wrapText="1"/>
    </xf>
    <xf numFmtId="0" fontId="28" fillId="4" borderId="8" xfId="9" applyFont="1" applyFill="1" applyBorder="1" applyAlignment="1">
      <alignment horizontal="center" vertical="center" wrapText="1"/>
    </xf>
    <xf numFmtId="0" fontId="28" fillId="4" borderId="7" xfId="9" applyFont="1" applyFill="1" applyBorder="1" applyAlignment="1">
      <alignment horizontal="center" vertical="center" wrapText="1"/>
    </xf>
    <xf numFmtId="0" fontId="32" fillId="5" borderId="6" xfId="9" applyFont="1" applyFill="1" applyBorder="1" applyAlignment="1">
      <alignment horizontal="center" vertical="center" wrapText="1"/>
    </xf>
    <xf numFmtId="0" fontId="32" fillId="5" borderId="8" xfId="9" applyFont="1" applyFill="1" applyBorder="1" applyAlignment="1">
      <alignment horizontal="center" vertical="center" wrapText="1"/>
    </xf>
    <xf numFmtId="0" fontId="32" fillId="5" borderId="7" xfId="9" applyFont="1" applyFill="1" applyBorder="1" applyAlignment="1">
      <alignment horizontal="center" vertical="center" wrapText="1"/>
    </xf>
    <xf numFmtId="49" fontId="52" fillId="17" borderId="1" xfId="2" applyNumberFormat="1" applyFont="1" applyFill="1" applyBorder="1" applyAlignment="1">
      <alignment horizontal="center" vertical="center" wrapText="1"/>
    </xf>
    <xf numFmtId="3" fontId="53" fillId="17" borderId="1" xfId="2" applyNumberFormat="1" applyFont="1" applyFill="1" applyBorder="1" applyAlignment="1">
      <alignment horizontal="center" vertical="center" wrapText="1"/>
    </xf>
    <xf numFmtId="0" fontId="22" fillId="4" borderId="24" xfId="9" applyFont="1" applyFill="1" applyBorder="1" applyAlignment="1">
      <alignment horizontal="center" vertical="center"/>
    </xf>
    <xf numFmtId="0" fontId="22" fillId="4" borderId="43" xfId="9" applyFont="1" applyFill="1" applyBorder="1" applyAlignment="1">
      <alignment horizontal="center" vertical="center"/>
    </xf>
    <xf numFmtId="0" fontId="22" fillId="4" borderId="14" xfId="9" applyFont="1" applyFill="1" applyBorder="1" applyAlignment="1">
      <alignment horizontal="center" vertical="center"/>
    </xf>
    <xf numFmtId="0" fontId="22" fillId="4" borderId="4" xfId="9" applyFont="1" applyFill="1" applyBorder="1" applyAlignment="1">
      <alignment horizontal="center" vertical="center"/>
    </xf>
    <xf numFmtId="0" fontId="22" fillId="4" borderId="6" xfId="9" applyFont="1" applyFill="1" applyBorder="1" applyAlignment="1">
      <alignment horizontal="center" vertical="center"/>
    </xf>
    <xf numFmtId="3" fontId="18" fillId="2" borderId="4" xfId="2" applyNumberFormat="1" applyFont="1" applyFill="1" applyBorder="1" applyAlignment="1">
      <alignment horizontal="center" vertical="center" wrapText="1"/>
    </xf>
    <xf numFmtId="3" fontId="18" fillId="9" borderId="4" xfId="2" applyNumberFormat="1" applyFont="1" applyFill="1" applyBorder="1" applyAlignment="1">
      <alignment horizontal="center" vertical="center" wrapText="1"/>
    </xf>
    <xf numFmtId="43" fontId="18" fillId="19" borderId="4" xfId="30" applyFont="1" applyFill="1" applyBorder="1" applyAlignment="1">
      <alignment horizontal="center" vertical="center" wrapText="1"/>
    </xf>
    <xf numFmtId="167" fontId="18" fillId="2" borderId="6" xfId="2" applyNumberFormat="1" applyFont="1" applyFill="1" applyBorder="1" applyAlignment="1">
      <alignment horizontal="center" vertical="center" wrapText="1"/>
    </xf>
    <xf numFmtId="167" fontId="18" fillId="2" borderId="7" xfId="2" applyNumberFormat="1" applyFont="1" applyFill="1" applyBorder="1" applyAlignment="1">
      <alignment horizontal="center" vertical="center" wrapText="1"/>
    </xf>
    <xf numFmtId="0" fontId="18" fillId="0" borderId="0" xfId="9" applyFont="1" applyAlignment="1">
      <alignment horizontal="center"/>
    </xf>
    <xf numFmtId="0" fontId="22" fillId="4" borderId="4" xfId="9" applyFont="1" applyFill="1" applyBorder="1" applyAlignment="1">
      <alignment horizontal="center" vertical="center" wrapText="1"/>
    </xf>
    <xf numFmtId="3" fontId="85" fillId="9" borderId="24" xfId="2" applyNumberFormat="1" applyFont="1" applyFill="1" applyBorder="1" applyAlignment="1">
      <alignment horizontal="center" vertical="center" wrapText="1"/>
    </xf>
    <xf numFmtId="3" fontId="85" fillId="9" borderId="43" xfId="2" applyNumberFormat="1" applyFont="1" applyFill="1" applyBorder="1" applyAlignment="1">
      <alignment horizontal="center" vertical="center" wrapText="1"/>
    </xf>
    <xf numFmtId="3" fontId="85" fillId="9" borderId="14" xfId="2" applyNumberFormat="1" applyFont="1" applyFill="1" applyBorder="1" applyAlignment="1">
      <alignment horizontal="center" vertical="center" wrapText="1"/>
    </xf>
    <xf numFmtId="0" fontId="28" fillId="4" borderId="4" xfId="9" applyFont="1" applyFill="1" applyBorder="1" applyAlignment="1">
      <alignment horizontal="center" vertical="center" wrapText="1"/>
    </xf>
    <xf numFmtId="0" fontId="32" fillId="5" borderId="4" xfId="9" applyFont="1" applyFill="1" applyBorder="1" applyAlignment="1">
      <alignment horizontal="center" vertical="center" wrapText="1"/>
    </xf>
    <xf numFmtId="0" fontId="26" fillId="4" borderId="4" xfId="9" applyFont="1" applyFill="1" applyBorder="1" applyAlignment="1">
      <alignment horizontal="center" vertical="center"/>
    </xf>
    <xf numFmtId="0" fontId="27" fillId="5" borderId="6" xfId="9" applyFont="1" applyFill="1" applyBorder="1" applyAlignment="1">
      <alignment horizontal="center" vertical="center" wrapText="1"/>
    </xf>
    <xf numFmtId="0" fontId="27" fillId="5" borderId="8" xfId="9" applyFont="1" applyFill="1" applyBorder="1" applyAlignment="1">
      <alignment horizontal="center" vertical="center" wrapText="1"/>
    </xf>
    <xf numFmtId="0" fontId="21" fillId="5" borderId="23" xfId="9" applyFont="1" applyFill="1" applyBorder="1" applyAlignment="1">
      <alignment horizontal="center" vertical="center" wrapText="1"/>
    </xf>
    <xf numFmtId="0" fontId="22" fillId="4" borderId="47" xfId="9" applyFont="1" applyFill="1" applyBorder="1" applyAlignment="1">
      <alignment horizontal="center" vertical="center" wrapText="1"/>
    </xf>
    <xf numFmtId="0" fontId="22" fillId="4" borderId="43" xfId="9" applyFont="1" applyFill="1" applyBorder="1" applyAlignment="1">
      <alignment horizontal="center" vertical="center" wrapText="1"/>
    </xf>
    <xf numFmtId="0" fontId="22" fillId="4" borderId="14" xfId="9" applyFont="1" applyFill="1" applyBorder="1" applyAlignment="1">
      <alignment horizontal="center" vertical="center" wrapText="1"/>
    </xf>
    <xf numFmtId="0" fontId="22" fillId="4" borderId="6" xfId="9" applyFont="1" applyFill="1" applyBorder="1" applyAlignment="1">
      <alignment horizontal="center" vertical="center" wrapText="1"/>
    </xf>
    <xf numFmtId="0" fontId="22" fillId="4" borderId="7" xfId="9" applyFont="1" applyFill="1" applyBorder="1" applyAlignment="1">
      <alignment horizontal="center" vertical="center" wrapText="1"/>
    </xf>
    <xf numFmtId="0" fontId="22" fillId="4" borderId="48" xfId="9" applyFont="1" applyFill="1" applyBorder="1" applyAlignment="1">
      <alignment horizontal="center" vertical="center" wrapText="1"/>
    </xf>
    <xf numFmtId="0" fontId="22" fillId="4" borderId="22" xfId="9" applyFont="1" applyFill="1" applyBorder="1" applyAlignment="1">
      <alignment horizontal="center" vertical="center" wrapText="1"/>
    </xf>
    <xf numFmtId="0" fontId="22" fillId="4" borderId="49" xfId="9" applyFont="1" applyFill="1" applyBorder="1" applyAlignment="1">
      <alignment horizontal="center" vertical="center" wrapText="1"/>
    </xf>
    <xf numFmtId="0" fontId="22" fillId="4" borderId="24" xfId="9" applyFont="1" applyFill="1" applyBorder="1" applyAlignment="1">
      <alignment horizontal="center" vertical="center" wrapText="1"/>
    </xf>
    <xf numFmtId="0" fontId="32" fillId="5" borderId="48" xfId="9" applyFont="1" applyFill="1" applyBorder="1" applyAlignment="1">
      <alignment horizontal="center" vertical="center" wrapText="1"/>
    </xf>
    <xf numFmtId="0" fontId="32" fillId="5" borderId="23" xfId="9" applyFont="1" applyFill="1" applyBorder="1" applyAlignment="1">
      <alignment horizontal="center" vertical="center" wrapText="1"/>
    </xf>
    <xf numFmtId="0" fontId="26" fillId="4" borderId="47" xfId="9" applyFont="1" applyFill="1" applyBorder="1" applyAlignment="1">
      <alignment horizontal="center" vertical="center"/>
    </xf>
    <xf numFmtId="0" fontId="26" fillId="4" borderId="43" xfId="9" applyFont="1" applyFill="1" applyBorder="1" applyAlignment="1">
      <alignment horizontal="center" vertical="center"/>
    </xf>
    <xf numFmtId="0" fontId="26" fillId="4" borderId="14" xfId="9" applyFont="1" applyFill="1" applyBorder="1" applyAlignment="1">
      <alignment horizontal="center" vertical="center"/>
    </xf>
    <xf numFmtId="0" fontId="26" fillId="4" borderId="24" xfId="9" applyFont="1" applyFill="1" applyBorder="1" applyAlignment="1">
      <alignment horizontal="center" vertical="center"/>
    </xf>
    <xf numFmtId="0" fontId="22" fillId="4" borderId="8" xfId="9" applyFont="1" applyFill="1" applyBorder="1" applyAlignment="1">
      <alignment horizontal="center" vertical="center"/>
    </xf>
    <xf numFmtId="0" fontId="22" fillId="4" borderId="7" xfId="9" applyFont="1" applyFill="1" applyBorder="1" applyAlignment="1">
      <alignment horizontal="center" vertical="center"/>
    </xf>
    <xf numFmtId="0" fontId="21" fillId="5" borderId="48" xfId="9" applyFont="1" applyFill="1" applyBorder="1" applyAlignment="1">
      <alignment horizontal="center" vertical="center" wrapText="1"/>
    </xf>
    <xf numFmtId="0" fontId="20" fillId="4" borderId="4" xfId="9" applyFont="1" applyFill="1" applyBorder="1" applyAlignment="1" applyProtection="1">
      <alignment horizontal="center" vertical="center" wrapText="1"/>
      <protection locked="0"/>
    </xf>
    <xf numFmtId="0" fontId="26" fillId="4" borderId="4" xfId="9" applyFont="1" applyFill="1" applyBorder="1" applyAlignment="1" applyProtection="1">
      <alignment horizontal="center" vertical="center" wrapText="1"/>
      <protection locked="0"/>
    </xf>
    <xf numFmtId="0" fontId="22" fillId="4" borderId="4" xfId="9" applyFont="1" applyFill="1" applyBorder="1" applyAlignment="1" applyProtection="1">
      <alignment horizontal="center" vertical="center" wrapText="1"/>
      <protection locked="0"/>
    </xf>
    <xf numFmtId="0" fontId="22" fillId="4" borderId="4" xfId="9" applyFont="1" applyFill="1" applyBorder="1" applyAlignment="1" applyProtection="1">
      <alignment horizontal="center" vertical="center"/>
      <protection locked="0"/>
    </xf>
    <xf numFmtId="0" fontId="22" fillId="4" borderId="24" xfId="9" applyFont="1" applyFill="1" applyBorder="1" applyAlignment="1" applyProtection="1">
      <alignment horizontal="center" vertical="center"/>
      <protection locked="0"/>
    </xf>
    <xf numFmtId="0" fontId="22" fillId="4" borderId="14" xfId="9" applyFont="1" applyFill="1" applyBorder="1" applyAlignment="1" applyProtection="1">
      <alignment horizontal="center" vertical="center"/>
      <protection locked="0"/>
    </xf>
    <xf numFmtId="0" fontId="22" fillId="4" borderId="24" xfId="9" applyFont="1" applyFill="1" applyBorder="1" applyAlignment="1" applyProtection="1">
      <alignment horizontal="center" vertical="center" wrapText="1"/>
      <protection locked="0"/>
    </xf>
    <xf numFmtId="0" fontId="22" fillId="4" borderId="14" xfId="9" applyFont="1" applyFill="1" applyBorder="1" applyAlignment="1" applyProtection="1">
      <alignment horizontal="center" vertical="center" wrapText="1"/>
      <protection locked="0"/>
    </xf>
    <xf numFmtId="0" fontId="18" fillId="0" borderId="23" xfId="8" applyFont="1" applyBorder="1" applyAlignment="1">
      <alignment horizontal="right" readingOrder="2"/>
    </xf>
    <xf numFmtId="0" fontId="18" fillId="9" borderId="0" xfId="8" applyFont="1" applyFill="1" applyAlignment="1">
      <alignment horizontal="center"/>
    </xf>
    <xf numFmtId="0" fontId="22" fillId="4" borderId="4" xfId="8" applyFont="1" applyFill="1" applyBorder="1" applyAlignment="1">
      <alignment horizontal="center" vertical="center" wrapText="1"/>
    </xf>
    <xf numFmtId="0" fontId="22" fillId="4" borderId="4" xfId="8" applyFont="1" applyFill="1" applyBorder="1" applyAlignment="1">
      <alignment horizontal="center" vertical="center"/>
    </xf>
    <xf numFmtId="0" fontId="10" fillId="0" borderId="4" xfId="9" applyFont="1" applyBorder="1" applyAlignment="1">
      <alignment horizontal="center" vertical="center"/>
    </xf>
    <xf numFmtId="0" fontId="10" fillId="19" borderId="4" xfId="9" applyFont="1" applyFill="1" applyBorder="1" applyAlignment="1">
      <alignment horizontal="center" vertical="center"/>
    </xf>
    <xf numFmtId="0" fontId="10" fillId="22" borderId="4" xfId="9" applyFont="1" applyFill="1" applyBorder="1" applyAlignment="1">
      <alignment horizontal="center" vertical="center"/>
    </xf>
    <xf numFmtId="0" fontId="9" fillId="4" borderId="4" xfId="9" applyFont="1" applyFill="1" applyBorder="1" applyAlignment="1">
      <alignment horizontal="center" vertical="center"/>
    </xf>
    <xf numFmtId="0" fontId="5" fillId="5" borderId="53" xfId="9" applyFont="1" applyFill="1" applyBorder="1" applyAlignment="1">
      <alignment horizontal="center" vertical="center" textRotation="90" wrapText="1"/>
    </xf>
    <xf numFmtId="0" fontId="5" fillId="5" borderId="56" xfId="9" applyFont="1" applyFill="1" applyBorder="1" applyAlignment="1">
      <alignment horizontal="center" vertical="center" textRotation="90" wrapText="1"/>
    </xf>
    <xf numFmtId="3" fontId="5" fillId="5" borderId="24" xfId="2" applyNumberFormat="1" applyFont="1" applyFill="1" applyBorder="1" applyAlignment="1">
      <alignment horizontal="right" vertical="center" wrapText="1"/>
    </xf>
    <xf numFmtId="3" fontId="5" fillId="5" borderId="48" xfId="2" applyNumberFormat="1" applyFont="1" applyFill="1" applyBorder="1" applyAlignment="1">
      <alignment horizontal="right" vertical="center" wrapText="1"/>
    </xf>
    <xf numFmtId="3" fontId="5" fillId="5" borderId="7" xfId="2" applyNumberFormat="1" applyFont="1" applyFill="1" applyBorder="1" applyAlignment="1">
      <alignment horizontal="left" vertical="center" wrapText="1"/>
    </xf>
    <xf numFmtId="3" fontId="5" fillId="5" borderId="4" xfId="2" applyNumberFormat="1" applyFont="1" applyFill="1" applyBorder="1" applyAlignment="1">
      <alignment horizontal="left" vertical="center" wrapText="1"/>
    </xf>
    <xf numFmtId="0" fontId="5" fillId="5" borderId="51" xfId="9" applyFont="1" applyFill="1" applyBorder="1" applyAlignment="1">
      <alignment horizontal="center" vertical="center" textRotation="90" wrapText="1"/>
    </xf>
    <xf numFmtId="0" fontId="5" fillId="5" borderId="54" xfId="9" applyFont="1" applyFill="1" applyBorder="1" applyAlignment="1">
      <alignment horizontal="center" vertical="center" textRotation="90" wrapText="1"/>
    </xf>
    <xf numFmtId="0" fontId="22" fillId="4" borderId="52" xfId="9" applyFont="1" applyFill="1" applyBorder="1" applyAlignment="1">
      <alignment horizontal="center" vertical="center" wrapText="1"/>
    </xf>
    <xf numFmtId="0" fontId="22" fillId="4" borderId="55" xfId="9" applyFont="1" applyFill="1" applyBorder="1" applyAlignment="1">
      <alignment horizontal="center" vertical="center" wrapText="1"/>
    </xf>
    <xf numFmtId="0" fontId="5" fillId="5" borderId="58" xfId="9" applyFont="1" applyFill="1" applyBorder="1" applyAlignment="1">
      <alignment horizontal="center" vertical="center" textRotation="90" wrapText="1"/>
    </xf>
    <xf numFmtId="0" fontId="5" fillId="5" borderId="57" xfId="9" applyFont="1" applyFill="1" applyBorder="1" applyAlignment="1">
      <alignment horizontal="center" vertical="center" textRotation="90" wrapText="1"/>
    </xf>
    <xf numFmtId="0" fontId="5" fillId="5" borderId="59" xfId="9" applyFont="1" applyFill="1" applyBorder="1" applyAlignment="1">
      <alignment horizontal="center" vertical="center" textRotation="90" wrapText="1"/>
    </xf>
    <xf numFmtId="3" fontId="89" fillId="14" borderId="4" xfId="2" applyNumberFormat="1" applyFont="1" applyFill="1" applyBorder="1" applyAlignment="1">
      <alignment horizontal="center" vertical="center" wrapText="1"/>
    </xf>
    <xf numFmtId="0" fontId="20" fillId="14" borderId="22" xfId="9" applyFont="1" applyFill="1" applyBorder="1" applyAlignment="1">
      <alignment horizontal="center" vertical="center" wrapText="1"/>
    </xf>
    <xf numFmtId="0" fontId="20" fillId="14" borderId="0" xfId="9" applyFont="1" applyFill="1" applyAlignment="1">
      <alignment horizontal="center" vertical="center" wrapText="1"/>
    </xf>
    <xf numFmtId="0" fontId="20" fillId="14" borderId="28" xfId="9" applyFont="1" applyFill="1" applyBorder="1" applyAlignment="1">
      <alignment horizontal="center" vertical="center" wrapText="1"/>
    </xf>
    <xf numFmtId="0" fontId="21" fillId="5" borderId="28" xfId="9" applyFont="1" applyFill="1" applyBorder="1" applyAlignment="1">
      <alignment horizontal="center" vertical="center" wrapText="1"/>
    </xf>
    <xf numFmtId="3" fontId="89" fillId="14" borderId="43" xfId="2" applyNumberFormat="1" applyFont="1" applyFill="1" applyBorder="1" applyAlignment="1">
      <alignment horizontal="center" vertical="center" wrapText="1"/>
    </xf>
    <xf numFmtId="3" fontId="89" fillId="14" borderId="14" xfId="2" applyNumberFormat="1" applyFont="1" applyFill="1" applyBorder="1" applyAlignment="1">
      <alignment horizontal="center" vertical="center" wrapText="1"/>
    </xf>
    <xf numFmtId="3" fontId="22" fillId="14" borderId="14" xfId="2" applyNumberFormat="1" applyFont="1" applyFill="1" applyBorder="1" applyAlignment="1">
      <alignment horizontal="center" vertical="center" wrapText="1"/>
    </xf>
    <xf numFmtId="3" fontId="22" fillId="14" borderId="4" xfId="2" applyNumberFormat="1" applyFont="1" applyFill="1" applyBorder="1" applyAlignment="1">
      <alignment horizontal="center" vertical="center" wrapText="1"/>
    </xf>
    <xf numFmtId="0" fontId="22" fillId="4" borderId="6" xfId="9" applyFont="1" applyFill="1" applyBorder="1" applyAlignment="1">
      <alignment horizontal="center" vertical="center" wrapText="1" readingOrder="2"/>
    </xf>
    <xf numFmtId="0" fontId="22" fillId="4" borderId="8" xfId="9" applyFont="1" applyFill="1" applyBorder="1" applyAlignment="1">
      <alignment horizontal="center" vertical="center" wrapText="1" readingOrder="2"/>
    </xf>
    <xf numFmtId="0" fontId="22" fillId="4" borderId="7" xfId="9" applyFont="1" applyFill="1" applyBorder="1" applyAlignment="1">
      <alignment horizontal="center" vertical="center" wrapText="1" readingOrder="2"/>
    </xf>
    <xf numFmtId="0" fontId="21" fillId="5" borderId="24" xfId="9" applyFont="1" applyFill="1" applyBorder="1" applyAlignment="1">
      <alignment horizontal="center" vertical="center" wrapText="1"/>
    </xf>
    <xf numFmtId="0" fontId="22" fillId="4" borderId="49" xfId="9" applyFont="1" applyFill="1" applyBorder="1" applyAlignment="1">
      <alignment horizontal="center" vertical="center" wrapText="1" readingOrder="2"/>
    </xf>
    <xf numFmtId="0" fontId="22" fillId="4" borderId="60" xfId="9" applyFont="1" applyFill="1" applyBorder="1" applyAlignment="1">
      <alignment horizontal="center" vertical="center" wrapText="1" readingOrder="2"/>
    </xf>
    <xf numFmtId="0" fontId="22" fillId="4" borderId="61" xfId="9" applyFont="1" applyFill="1" applyBorder="1" applyAlignment="1">
      <alignment horizontal="center" vertical="center" wrapText="1" readingOrder="2"/>
    </xf>
    <xf numFmtId="3" fontId="22" fillId="4" borderId="6" xfId="9" applyNumberFormat="1" applyFont="1" applyFill="1" applyBorder="1" applyAlignment="1">
      <alignment horizontal="center" vertical="center" wrapText="1"/>
    </xf>
    <xf numFmtId="3" fontId="22" fillId="4" borderId="7" xfId="9" applyNumberFormat="1" applyFont="1" applyFill="1" applyBorder="1" applyAlignment="1">
      <alignment horizontal="center" vertical="center" wrapText="1"/>
    </xf>
    <xf numFmtId="0" fontId="22" fillId="4" borderId="42" xfId="9" applyFont="1" applyFill="1" applyBorder="1" applyAlignment="1">
      <alignment horizontal="center" vertical="center"/>
    </xf>
    <xf numFmtId="0" fontId="22" fillId="4" borderId="63" xfId="9" applyFont="1" applyFill="1" applyBorder="1" applyAlignment="1">
      <alignment horizontal="center" vertical="center"/>
    </xf>
    <xf numFmtId="0" fontId="22" fillId="4" borderId="61" xfId="9" applyFont="1" applyFill="1" applyBorder="1" applyAlignment="1">
      <alignment horizontal="center" vertical="center"/>
    </xf>
    <xf numFmtId="0" fontId="22" fillId="4" borderId="62" xfId="9" applyFont="1" applyFill="1" applyBorder="1" applyAlignment="1">
      <alignment horizontal="center" vertical="center"/>
    </xf>
    <xf numFmtId="0" fontId="22" fillId="4" borderId="64" xfId="9" applyFont="1" applyFill="1" applyBorder="1" applyAlignment="1">
      <alignment horizontal="center" vertical="center"/>
    </xf>
    <xf numFmtId="0" fontId="22" fillId="4" borderId="65" xfId="9" applyFont="1" applyFill="1" applyBorder="1" applyAlignment="1">
      <alignment horizontal="center" vertical="center"/>
    </xf>
    <xf numFmtId="0" fontId="38" fillId="14" borderId="22" xfId="9" applyFont="1" applyFill="1" applyBorder="1" applyAlignment="1">
      <alignment horizontal="center" vertical="center" wrapText="1"/>
    </xf>
    <xf numFmtId="0" fontId="38" fillId="14" borderId="0" xfId="9" applyFont="1" applyFill="1" applyAlignment="1">
      <alignment horizontal="center" vertical="center" wrapText="1"/>
    </xf>
    <xf numFmtId="0" fontId="38" fillId="14" borderId="28" xfId="9" applyFont="1" applyFill="1" applyBorder="1" applyAlignment="1">
      <alignment horizontal="center" vertical="center" wrapText="1"/>
    </xf>
    <xf numFmtId="0" fontId="38" fillId="5" borderId="22" xfId="9" applyFont="1" applyFill="1" applyBorder="1" applyAlignment="1">
      <alignment horizontal="center" vertical="center" wrapText="1"/>
    </xf>
    <xf numFmtId="0" fontId="38" fillId="5" borderId="0" xfId="9" applyFont="1" applyFill="1" applyAlignment="1">
      <alignment horizontal="center" vertical="center" wrapText="1"/>
    </xf>
    <xf numFmtId="0" fontId="38" fillId="5" borderId="28" xfId="9" applyFont="1" applyFill="1" applyBorder="1" applyAlignment="1">
      <alignment horizontal="center" vertical="center" wrapText="1"/>
    </xf>
    <xf numFmtId="3" fontId="89" fillId="14" borderId="24" xfId="2" applyNumberFormat="1" applyFont="1" applyFill="1" applyBorder="1" applyAlignment="1">
      <alignment horizontal="center" vertical="center" wrapText="1"/>
    </xf>
    <xf numFmtId="3" fontId="18" fillId="9" borderId="6" xfId="2" applyNumberFormat="1" applyFont="1" applyFill="1" applyBorder="1" applyAlignment="1">
      <alignment horizontal="center" vertical="center" wrapText="1"/>
    </xf>
    <xf numFmtId="3" fontId="18" fillId="9" borderId="8" xfId="2" applyNumberFormat="1" applyFont="1" applyFill="1" applyBorder="1" applyAlignment="1">
      <alignment horizontal="center" vertical="center" wrapText="1"/>
    </xf>
    <xf numFmtId="3" fontId="18" fillId="9" borderId="7" xfId="2" applyNumberFormat="1" applyFont="1" applyFill="1" applyBorder="1" applyAlignment="1">
      <alignment horizontal="center" vertical="center" wrapText="1"/>
    </xf>
    <xf numFmtId="3" fontId="18" fillId="20" borderId="6" xfId="2" applyNumberFormat="1" applyFont="1" applyFill="1" applyBorder="1" applyAlignment="1">
      <alignment horizontal="center" vertical="center" wrapText="1"/>
    </xf>
    <xf numFmtId="3" fontId="18" fillId="20" borderId="8" xfId="2" applyNumberFormat="1" applyFont="1" applyFill="1" applyBorder="1" applyAlignment="1">
      <alignment horizontal="center" vertical="center" wrapText="1"/>
    </xf>
    <xf numFmtId="3" fontId="18" fillId="20" borderId="7" xfId="2" applyNumberFormat="1" applyFont="1" applyFill="1" applyBorder="1" applyAlignment="1">
      <alignment horizontal="center" vertical="center" wrapText="1"/>
    </xf>
    <xf numFmtId="3" fontId="18" fillId="5" borderId="6" xfId="2" applyNumberFormat="1" applyFont="1" applyFill="1" applyBorder="1" applyAlignment="1">
      <alignment horizontal="center" vertical="center" wrapText="1"/>
    </xf>
    <xf numFmtId="3" fontId="18" fillId="5" borderId="7" xfId="2" applyNumberFormat="1" applyFont="1" applyFill="1" applyBorder="1" applyAlignment="1">
      <alignment horizontal="center" vertical="center" wrapText="1"/>
    </xf>
    <xf numFmtId="3" fontId="22" fillId="14" borderId="6" xfId="2" applyNumberFormat="1" applyFont="1" applyFill="1" applyBorder="1" applyAlignment="1">
      <alignment horizontal="center" vertical="center" wrapText="1"/>
    </xf>
    <xf numFmtId="3" fontId="22" fillId="14" borderId="8" xfId="2" applyNumberFormat="1" applyFont="1" applyFill="1" applyBorder="1" applyAlignment="1">
      <alignment horizontal="center" vertical="center" wrapText="1"/>
    </xf>
    <xf numFmtId="3" fontId="22" fillId="14" borderId="7" xfId="2" applyNumberFormat="1" applyFont="1" applyFill="1" applyBorder="1" applyAlignment="1">
      <alignment horizontal="center" vertical="center" wrapText="1"/>
    </xf>
    <xf numFmtId="0" fontId="86" fillId="14" borderId="22" xfId="9" applyFont="1" applyFill="1" applyBorder="1" applyAlignment="1">
      <alignment horizontal="center" vertical="center" wrapText="1"/>
    </xf>
    <xf numFmtId="0" fontId="86" fillId="14" borderId="0" xfId="9" applyFont="1" applyFill="1" applyAlignment="1">
      <alignment horizontal="center" vertical="center" wrapText="1"/>
    </xf>
    <xf numFmtId="0" fontId="86" fillId="14" borderId="28" xfId="9" applyFont="1" applyFill="1" applyBorder="1" applyAlignment="1">
      <alignment horizontal="center" vertical="center" wrapText="1"/>
    </xf>
    <xf numFmtId="0" fontId="86" fillId="5" borderId="22" xfId="9" applyFont="1" applyFill="1" applyBorder="1" applyAlignment="1">
      <alignment horizontal="center" vertical="center" wrapText="1"/>
    </xf>
    <xf numFmtId="0" fontId="86" fillId="5" borderId="0" xfId="9" applyFont="1" applyFill="1" applyAlignment="1">
      <alignment horizontal="center" vertical="center" wrapText="1"/>
    </xf>
    <xf numFmtId="0" fontId="86" fillId="5" borderId="28" xfId="9" applyFont="1" applyFill="1" applyBorder="1" applyAlignment="1">
      <alignment horizontal="center" vertical="center" wrapText="1"/>
    </xf>
    <xf numFmtId="3" fontId="89" fillId="14" borderId="6" xfId="2" applyNumberFormat="1" applyFont="1" applyFill="1" applyBorder="1" applyAlignment="1">
      <alignment horizontal="center" vertical="center" wrapText="1"/>
    </xf>
    <xf numFmtId="3" fontId="89" fillId="14" borderId="8" xfId="2" applyNumberFormat="1" applyFont="1" applyFill="1" applyBorder="1" applyAlignment="1">
      <alignment horizontal="center" vertical="center" wrapText="1"/>
    </xf>
    <xf numFmtId="3" fontId="89" fillId="14" borderId="7" xfId="2" applyNumberFormat="1" applyFont="1" applyFill="1" applyBorder="1" applyAlignment="1">
      <alignment horizontal="center" vertical="center" wrapText="1"/>
    </xf>
    <xf numFmtId="3" fontId="93" fillId="14" borderId="4" xfId="2" applyNumberFormat="1" applyFont="1" applyFill="1" applyBorder="1" applyAlignment="1">
      <alignment horizontal="center" vertical="center" wrapText="1"/>
    </xf>
    <xf numFmtId="0" fontId="82" fillId="14" borderId="22" xfId="9" applyFont="1" applyFill="1" applyBorder="1" applyAlignment="1">
      <alignment horizontal="center" vertical="center" wrapText="1"/>
    </xf>
    <xf numFmtId="0" fontId="82" fillId="14" borderId="0" xfId="9" applyFont="1" applyFill="1" applyAlignment="1">
      <alignment horizontal="center" vertical="center" wrapText="1"/>
    </xf>
    <xf numFmtId="0" fontId="82" fillId="14" borderId="28" xfId="9" applyFont="1" applyFill="1" applyBorder="1" applyAlignment="1">
      <alignment horizontal="center" vertical="center" wrapText="1"/>
    </xf>
    <xf numFmtId="0" fontId="27" fillId="5" borderId="22" xfId="9" applyFont="1" applyFill="1" applyBorder="1" applyAlignment="1">
      <alignment horizontal="center" vertical="center" wrapText="1"/>
    </xf>
    <xf numFmtId="0" fontId="27" fillId="5" borderId="0" xfId="9" applyFont="1" applyFill="1" applyAlignment="1">
      <alignment horizontal="center" vertical="center" wrapText="1"/>
    </xf>
    <xf numFmtId="0" fontId="27" fillId="5" borderId="28" xfId="9" applyFont="1" applyFill="1" applyBorder="1" applyAlignment="1">
      <alignment horizontal="center" vertical="center" wrapText="1"/>
    </xf>
    <xf numFmtId="3" fontId="93" fillId="14" borderId="24" xfId="2" applyNumberFormat="1" applyFont="1" applyFill="1" applyBorder="1" applyAlignment="1">
      <alignment horizontal="center" vertical="center" wrapText="1"/>
    </xf>
    <xf numFmtId="3" fontId="93" fillId="14" borderId="43" xfId="2" applyNumberFormat="1" applyFont="1" applyFill="1" applyBorder="1" applyAlignment="1">
      <alignment horizontal="center" vertical="center" wrapText="1"/>
    </xf>
    <xf numFmtId="3" fontId="93" fillId="14" borderId="14" xfId="2" applyNumberFormat="1" applyFont="1" applyFill="1" applyBorder="1" applyAlignment="1">
      <alignment horizontal="center" vertical="center" wrapText="1"/>
    </xf>
    <xf numFmtId="3" fontId="88" fillId="5" borderId="4" xfId="2" applyNumberFormat="1" applyFont="1" applyFill="1" applyBorder="1" applyAlignment="1">
      <alignment horizontal="center" vertical="center" wrapText="1"/>
    </xf>
    <xf numFmtId="3" fontId="93" fillId="14" borderId="22" xfId="2" applyNumberFormat="1" applyFont="1" applyFill="1" applyBorder="1" applyAlignment="1">
      <alignment horizontal="center" vertical="center" wrapText="1"/>
    </xf>
    <xf numFmtId="3" fontId="93" fillId="14" borderId="0" xfId="2" applyNumberFormat="1" applyFont="1" applyFill="1" applyBorder="1" applyAlignment="1">
      <alignment horizontal="center" vertical="center" wrapText="1"/>
    </xf>
    <xf numFmtId="3" fontId="93" fillId="14" borderId="63" xfId="2" applyNumberFormat="1" applyFont="1" applyFill="1" applyBorder="1" applyAlignment="1">
      <alignment horizontal="center" vertical="center" wrapText="1"/>
    </xf>
    <xf numFmtId="0" fontId="94" fillId="4" borderId="4" xfId="9" applyFont="1" applyFill="1" applyBorder="1" applyAlignment="1">
      <alignment horizontal="center" vertical="center" wrapText="1"/>
    </xf>
    <xf numFmtId="0" fontId="95" fillId="5" borderId="4" xfId="9" applyFont="1" applyFill="1" applyBorder="1" applyAlignment="1">
      <alignment horizontal="center" vertical="center" wrapText="1"/>
    </xf>
    <xf numFmtId="0" fontId="28" fillId="4" borderId="4" xfId="9" applyFont="1" applyFill="1" applyBorder="1" applyAlignment="1">
      <alignment horizontal="center" vertical="center"/>
    </xf>
    <xf numFmtId="0" fontId="28" fillId="4" borderId="6" xfId="9" applyFont="1" applyFill="1" applyBorder="1" applyAlignment="1">
      <alignment horizontal="center" vertical="center" readingOrder="2"/>
    </xf>
    <xf numFmtId="0" fontId="28" fillId="4" borderId="8" xfId="9" applyFont="1" applyFill="1" applyBorder="1" applyAlignment="1">
      <alignment horizontal="center" vertical="center" readingOrder="2"/>
    </xf>
    <xf numFmtId="0" fontId="28" fillId="4" borderId="7" xfId="9" applyFont="1" applyFill="1" applyBorder="1" applyAlignment="1">
      <alignment horizontal="center" vertical="center" readingOrder="2"/>
    </xf>
    <xf numFmtId="0" fontId="93" fillId="4" borderId="4" xfId="9" applyFont="1" applyFill="1" applyBorder="1" applyAlignment="1">
      <alignment horizontal="center" vertical="center"/>
    </xf>
    <xf numFmtId="0" fontId="93" fillId="4" borderId="6" xfId="9" applyFont="1" applyFill="1" applyBorder="1" applyAlignment="1">
      <alignment horizontal="center" vertical="center" readingOrder="2"/>
    </xf>
    <xf numFmtId="0" fontId="93" fillId="4" borderId="8" xfId="9" applyFont="1" applyFill="1" applyBorder="1" applyAlignment="1">
      <alignment horizontal="center" vertical="center" readingOrder="2"/>
    </xf>
    <xf numFmtId="0" fontId="93" fillId="4" borderId="7" xfId="9" applyFont="1" applyFill="1" applyBorder="1" applyAlignment="1">
      <alignment horizontal="center" vertical="center" readingOrder="2"/>
    </xf>
    <xf numFmtId="0" fontId="98" fillId="4" borderId="4" xfId="9" applyFont="1" applyFill="1" applyBorder="1" applyAlignment="1">
      <alignment horizontal="center" vertical="center" wrapText="1"/>
    </xf>
    <xf numFmtId="0" fontId="98" fillId="4" borderId="6" xfId="9" applyFont="1" applyFill="1" applyBorder="1" applyAlignment="1">
      <alignment horizontal="center" vertical="center" wrapText="1" readingOrder="2"/>
    </xf>
    <xf numFmtId="0" fontId="98" fillId="4" borderId="8" xfId="9" applyFont="1" applyFill="1" applyBorder="1" applyAlignment="1">
      <alignment horizontal="center" vertical="center" wrapText="1" readingOrder="2"/>
    </xf>
    <xf numFmtId="0" fontId="98" fillId="4" borderId="7" xfId="9" applyFont="1" applyFill="1" applyBorder="1" applyAlignment="1">
      <alignment horizontal="center" vertical="center" wrapText="1" readingOrder="2"/>
    </xf>
    <xf numFmtId="1" fontId="88" fillId="5" borderId="6" xfId="28" applyNumberFormat="1" applyFont="1" applyFill="1" applyBorder="1" applyAlignment="1">
      <alignment horizontal="center" vertical="center" wrapText="1"/>
    </xf>
    <xf numFmtId="1" fontId="88" fillId="5" borderId="8" xfId="28" applyNumberFormat="1" applyFont="1" applyFill="1" applyBorder="1" applyAlignment="1">
      <alignment horizontal="center" vertical="center" wrapText="1"/>
    </xf>
    <xf numFmtId="1" fontId="88" fillId="5" borderId="7" xfId="28" applyNumberFormat="1" applyFont="1" applyFill="1" applyBorder="1" applyAlignment="1">
      <alignment horizontal="center" vertical="center" wrapText="1"/>
    </xf>
    <xf numFmtId="3" fontId="18" fillId="9" borderId="67" xfId="2" applyNumberFormat="1" applyFont="1" applyFill="1" applyBorder="1" applyAlignment="1">
      <alignment horizontal="center" vertical="center" wrapText="1"/>
    </xf>
    <xf numFmtId="3" fontId="18" fillId="9" borderId="23" xfId="2" applyNumberFormat="1" applyFont="1" applyFill="1" applyBorder="1" applyAlignment="1">
      <alignment horizontal="center" vertical="center" wrapText="1"/>
    </xf>
    <xf numFmtId="3" fontId="18" fillId="9" borderId="68" xfId="2" applyNumberFormat="1" applyFont="1" applyFill="1" applyBorder="1" applyAlignment="1">
      <alignment horizontal="center" vertical="center" wrapText="1"/>
    </xf>
    <xf numFmtId="3" fontId="18" fillId="5" borderId="0" xfId="2" applyNumberFormat="1" applyFont="1" applyFill="1" applyBorder="1" applyAlignment="1">
      <alignment horizontal="left" vertical="center" wrapText="1"/>
    </xf>
    <xf numFmtId="3" fontId="18" fillId="5" borderId="28" xfId="2" applyNumberFormat="1" applyFont="1" applyFill="1" applyBorder="1" applyAlignment="1">
      <alignment horizontal="left" vertical="center" wrapText="1"/>
    </xf>
    <xf numFmtId="0" fontId="98" fillId="4" borderId="48" xfId="9" applyFont="1" applyFill="1" applyBorder="1" applyAlignment="1">
      <alignment horizontal="center" vertical="center" wrapText="1"/>
    </xf>
    <xf numFmtId="0" fontId="98" fillId="4" borderId="23" xfId="9" applyFont="1" applyFill="1" applyBorder="1" applyAlignment="1">
      <alignment horizontal="center" vertical="center" wrapText="1"/>
    </xf>
    <xf numFmtId="0" fontId="98" fillId="4" borderId="42" xfId="9" applyFont="1" applyFill="1" applyBorder="1" applyAlignment="1">
      <alignment horizontal="center" vertical="center" wrapText="1"/>
    </xf>
    <xf numFmtId="0" fontId="98" fillId="4" borderId="22" xfId="9" applyFont="1" applyFill="1" applyBorder="1" applyAlignment="1">
      <alignment horizontal="center" vertical="center" wrapText="1"/>
    </xf>
    <xf numFmtId="0" fontId="98" fillId="4" borderId="0" xfId="9" applyFont="1" applyFill="1" applyBorder="1" applyAlignment="1">
      <alignment horizontal="center" vertical="center" wrapText="1"/>
    </xf>
    <xf numFmtId="0" fontId="98" fillId="4" borderId="63" xfId="9" applyFont="1" applyFill="1" applyBorder="1" applyAlignment="1">
      <alignment horizontal="center" vertical="center" wrapText="1"/>
    </xf>
    <xf numFmtId="0" fontId="98" fillId="4" borderId="49" xfId="9" applyFont="1" applyFill="1" applyBorder="1" applyAlignment="1">
      <alignment horizontal="center" vertical="center" wrapText="1"/>
    </xf>
    <xf numFmtId="0" fontId="98" fillId="4" borderId="60" xfId="9" applyFont="1" applyFill="1" applyBorder="1" applyAlignment="1">
      <alignment horizontal="center" vertical="center" wrapText="1"/>
    </xf>
    <xf numFmtId="0" fontId="98" fillId="4" borderId="61" xfId="9" applyFont="1" applyFill="1" applyBorder="1" applyAlignment="1">
      <alignment horizontal="center" vertical="center" wrapText="1"/>
    </xf>
    <xf numFmtId="1" fontId="18" fillId="5" borderId="6" xfId="28" applyNumberFormat="1" applyFont="1" applyFill="1" applyBorder="1" applyAlignment="1">
      <alignment horizontal="center" vertical="center" wrapText="1"/>
    </xf>
    <xf numFmtId="1" fontId="18" fillId="5" borderId="8" xfId="28" applyNumberFormat="1" applyFont="1" applyFill="1" applyBorder="1" applyAlignment="1">
      <alignment horizontal="center" vertical="center" wrapText="1"/>
    </xf>
    <xf numFmtId="1" fontId="18" fillId="5" borderId="7" xfId="28" applyNumberFormat="1" applyFont="1" applyFill="1" applyBorder="1" applyAlignment="1">
      <alignment horizontal="center" vertical="center" wrapText="1"/>
    </xf>
    <xf numFmtId="0" fontId="90" fillId="4" borderId="6" xfId="9" applyFont="1" applyFill="1" applyBorder="1" applyAlignment="1">
      <alignment horizontal="center" vertical="center" wrapText="1"/>
    </xf>
    <xf numFmtId="0" fontId="90" fillId="4" borderId="8" xfId="9" applyFont="1" applyFill="1" applyBorder="1" applyAlignment="1">
      <alignment horizontal="center" vertical="center" wrapText="1"/>
    </xf>
    <xf numFmtId="0" fontId="90" fillId="4" borderId="7" xfId="9" applyFont="1" applyFill="1" applyBorder="1" applyAlignment="1">
      <alignment horizontal="center" vertical="center" wrapText="1"/>
    </xf>
    <xf numFmtId="3" fontId="18" fillId="9" borderId="69" xfId="2" applyNumberFormat="1" applyFont="1" applyFill="1" applyBorder="1" applyAlignment="1">
      <alignment horizontal="center" vertical="center" wrapText="1"/>
    </xf>
    <xf numFmtId="3" fontId="18" fillId="9" borderId="0" xfId="2" applyNumberFormat="1" applyFont="1" applyFill="1" applyBorder="1" applyAlignment="1">
      <alignment horizontal="center" vertical="center" wrapText="1"/>
    </xf>
    <xf numFmtId="3" fontId="18" fillId="9" borderId="28" xfId="2" applyNumberFormat="1" applyFont="1" applyFill="1" applyBorder="1" applyAlignment="1">
      <alignment horizontal="center" vertical="center" wrapText="1"/>
    </xf>
    <xf numFmtId="0" fontId="20" fillId="14" borderId="4" xfId="9" applyFont="1" applyFill="1" applyBorder="1" applyAlignment="1">
      <alignment horizontal="center" vertical="center" wrapText="1"/>
    </xf>
    <xf numFmtId="0" fontId="22" fillId="14" borderId="24" xfId="9" applyFont="1" applyFill="1" applyBorder="1" applyAlignment="1">
      <alignment horizontal="center" vertical="center"/>
    </xf>
    <xf numFmtId="0" fontId="22" fillId="14" borderId="14" xfId="9" applyFont="1" applyFill="1" applyBorder="1" applyAlignment="1">
      <alignment horizontal="center" vertical="center"/>
    </xf>
    <xf numFmtId="0" fontId="22" fillId="14" borderId="4" xfId="9" applyFont="1" applyFill="1" applyBorder="1" applyAlignment="1">
      <alignment horizontal="center" vertical="center"/>
    </xf>
    <xf numFmtId="0" fontId="20" fillId="14" borderId="6" xfId="9" applyFont="1" applyFill="1" applyBorder="1" applyAlignment="1">
      <alignment horizontal="center" vertical="center" wrapText="1"/>
    </xf>
    <xf numFmtId="0" fontId="20" fillId="14" borderId="8" xfId="9" applyFont="1" applyFill="1" applyBorder="1" applyAlignment="1">
      <alignment horizontal="center" vertical="center" wrapText="1"/>
    </xf>
    <xf numFmtId="0" fontId="22" fillId="14" borderId="4" xfId="9" applyFont="1" applyFill="1" applyBorder="1" applyAlignment="1">
      <alignment horizontal="center" vertical="center" wrapText="1" shrinkToFit="1"/>
    </xf>
    <xf numFmtId="0" fontId="22" fillId="14" borderId="4" xfId="9" applyFont="1" applyFill="1" applyBorder="1" applyAlignment="1">
      <alignment horizontal="center" vertical="center" shrinkToFit="1"/>
    </xf>
    <xf numFmtId="3" fontId="88" fillId="9" borderId="6" xfId="2" applyNumberFormat="1" applyFont="1" applyFill="1" applyBorder="1" applyAlignment="1">
      <alignment horizontal="center" vertical="center" wrapText="1"/>
    </xf>
    <xf numFmtId="3" fontId="88" fillId="9" borderId="8" xfId="2" applyNumberFormat="1" applyFont="1" applyFill="1" applyBorder="1" applyAlignment="1">
      <alignment horizontal="center" vertical="center" wrapText="1"/>
    </xf>
    <xf numFmtId="3" fontId="88" fillId="9" borderId="7" xfId="2" applyNumberFormat="1" applyFont="1" applyFill="1" applyBorder="1" applyAlignment="1">
      <alignment horizontal="center" vertical="center" wrapText="1"/>
    </xf>
    <xf numFmtId="3" fontId="93" fillId="14" borderId="6" xfId="2" applyNumberFormat="1" applyFont="1" applyFill="1" applyBorder="1" applyAlignment="1">
      <alignment horizontal="center" vertical="center" wrapText="1"/>
    </xf>
    <xf numFmtId="3" fontId="93" fillId="14" borderId="8" xfId="2" applyNumberFormat="1" applyFont="1" applyFill="1" applyBorder="1" applyAlignment="1">
      <alignment horizontal="center" vertical="center" wrapText="1"/>
    </xf>
    <xf numFmtId="3" fontId="93" fillId="14" borderId="7" xfId="2" applyNumberFormat="1" applyFont="1" applyFill="1" applyBorder="1" applyAlignment="1">
      <alignment horizontal="center" vertical="center" wrapText="1"/>
    </xf>
    <xf numFmtId="3" fontId="88" fillId="5" borderId="6" xfId="2" applyNumberFormat="1" applyFont="1" applyFill="1" applyBorder="1" applyAlignment="1">
      <alignment horizontal="center" vertical="center" wrapText="1"/>
    </xf>
    <xf numFmtId="3" fontId="88" fillId="5" borderId="8" xfId="2" applyNumberFormat="1" applyFont="1" applyFill="1" applyBorder="1" applyAlignment="1">
      <alignment horizontal="center" vertical="center" wrapText="1"/>
    </xf>
    <xf numFmtId="3" fontId="88" fillId="5" borderId="7" xfId="2" applyNumberFormat="1" applyFont="1" applyFill="1" applyBorder="1" applyAlignment="1">
      <alignment horizontal="center" vertical="center" wrapText="1"/>
    </xf>
    <xf numFmtId="3" fontId="88" fillId="20" borderId="6" xfId="2" applyNumberFormat="1" applyFont="1" applyFill="1" applyBorder="1" applyAlignment="1">
      <alignment horizontal="center" vertical="center" wrapText="1"/>
    </xf>
    <xf numFmtId="3" fontId="88" fillId="20" borderId="8" xfId="2" applyNumberFormat="1" applyFont="1" applyFill="1" applyBorder="1" applyAlignment="1">
      <alignment horizontal="center" vertical="center" wrapText="1"/>
    </xf>
    <xf numFmtId="3" fontId="88" fillId="20" borderId="7" xfId="2" applyNumberFormat="1" applyFont="1" applyFill="1" applyBorder="1" applyAlignment="1">
      <alignment horizontal="center" vertical="center" wrapText="1"/>
    </xf>
    <xf numFmtId="3" fontId="89" fillId="4" borderId="4" xfId="2" applyNumberFormat="1" applyFont="1" applyFill="1" applyBorder="1" applyAlignment="1">
      <alignment horizontal="center" vertical="center" wrapText="1"/>
    </xf>
    <xf numFmtId="0" fontId="20" fillId="4" borderId="28" xfId="9" applyFont="1" applyFill="1" applyBorder="1" applyAlignment="1">
      <alignment horizontal="center" vertical="center" wrapText="1"/>
    </xf>
    <xf numFmtId="3" fontId="89" fillId="4" borderId="24" xfId="2" applyNumberFormat="1" applyFont="1" applyFill="1" applyBorder="1" applyAlignment="1">
      <alignment horizontal="center" vertical="center" wrapText="1"/>
    </xf>
    <xf numFmtId="3" fontId="89" fillId="4" borderId="43" xfId="2" applyNumberFormat="1" applyFont="1" applyFill="1" applyBorder="1" applyAlignment="1">
      <alignment horizontal="center" vertical="center" wrapText="1"/>
    </xf>
    <xf numFmtId="3" fontId="89" fillId="4" borderId="14" xfId="2" applyNumberFormat="1" applyFont="1" applyFill="1" applyBorder="1" applyAlignment="1">
      <alignment horizontal="center" vertical="center" wrapText="1"/>
    </xf>
    <xf numFmtId="3" fontId="89" fillId="4" borderId="6" xfId="2" applyNumberFormat="1" applyFont="1" applyFill="1" applyBorder="1" applyAlignment="1">
      <alignment horizontal="center" vertical="center" wrapText="1"/>
    </xf>
    <xf numFmtId="3" fontId="89" fillId="4" borderId="8" xfId="2" applyNumberFormat="1" applyFont="1" applyFill="1" applyBorder="1" applyAlignment="1">
      <alignment horizontal="center" vertical="center" wrapText="1"/>
    </xf>
    <xf numFmtId="3" fontId="89" fillId="4" borderId="7" xfId="2" applyNumberFormat="1" applyFont="1" applyFill="1" applyBorder="1" applyAlignment="1">
      <alignment horizontal="center" vertical="center" wrapText="1"/>
    </xf>
    <xf numFmtId="0" fontId="18" fillId="0" borderId="70" xfId="25" applyFont="1" applyBorder="1" applyAlignment="1">
      <alignment horizontal="right" vertical="center" wrapText="1"/>
    </xf>
    <xf numFmtId="0" fontId="18" fillId="0" borderId="71" xfId="25" applyFont="1" applyBorder="1" applyAlignment="1">
      <alignment horizontal="right" vertical="center" wrapText="1"/>
    </xf>
    <xf numFmtId="0" fontId="18" fillId="0" borderId="5" xfId="25" applyFont="1" applyBorder="1" applyAlignment="1">
      <alignment horizontal="right" vertical="center" wrapText="1"/>
    </xf>
    <xf numFmtId="0" fontId="18" fillId="0" borderId="70" xfId="25" applyFont="1" applyBorder="1" applyAlignment="1">
      <alignment horizontal="left" vertical="center" wrapText="1"/>
    </xf>
    <xf numFmtId="0" fontId="18" fillId="0" borderId="71" xfId="25" applyFont="1" applyBorder="1" applyAlignment="1">
      <alignment horizontal="left" vertical="center" wrapText="1"/>
    </xf>
    <xf numFmtId="0" fontId="18" fillId="0" borderId="5" xfId="25" applyFont="1" applyBorder="1" applyAlignment="1">
      <alignment horizontal="left" vertical="center" wrapText="1"/>
    </xf>
    <xf numFmtId="0" fontId="22" fillId="14" borderId="24" xfId="9" applyFont="1" applyFill="1" applyBorder="1" applyAlignment="1">
      <alignment horizontal="center" vertical="center" wrapText="1" shrinkToFit="1"/>
    </xf>
    <xf numFmtId="0" fontId="22" fillId="14" borderId="43" xfId="9" applyFont="1" applyFill="1" applyBorder="1" applyAlignment="1">
      <alignment horizontal="center" vertical="center" wrapText="1" shrinkToFit="1"/>
    </xf>
    <xf numFmtId="0" fontId="22" fillId="14" borderId="14" xfId="9" applyFont="1" applyFill="1" applyBorder="1" applyAlignment="1">
      <alignment horizontal="center" vertical="center" wrapText="1" shrinkToFit="1"/>
    </xf>
    <xf numFmtId="0" fontId="89" fillId="14" borderId="24" xfId="9" applyFont="1" applyFill="1" applyBorder="1" applyAlignment="1">
      <alignment horizontal="center" vertical="center" shrinkToFit="1"/>
    </xf>
    <xf numFmtId="0" fontId="89" fillId="14" borderId="43" xfId="9" applyFont="1" applyFill="1" applyBorder="1" applyAlignment="1">
      <alignment horizontal="center" vertical="center" shrinkToFit="1"/>
    </xf>
    <xf numFmtId="0" fontId="89" fillId="14" borderId="14" xfId="9" applyFont="1" applyFill="1" applyBorder="1" applyAlignment="1">
      <alignment horizontal="center" vertical="center" shrinkToFit="1"/>
    </xf>
    <xf numFmtId="0" fontId="22" fillId="14" borderId="48" xfId="8" applyFont="1" applyFill="1" applyBorder="1" applyAlignment="1">
      <alignment horizontal="center" vertical="center" wrapText="1"/>
    </xf>
    <xf numFmtId="0" fontId="22" fillId="14" borderId="23" xfId="8" applyFont="1" applyFill="1" applyBorder="1" applyAlignment="1">
      <alignment horizontal="center" vertical="center" wrapText="1"/>
    </xf>
    <xf numFmtId="0" fontId="22" fillId="14" borderId="42" xfId="8" applyFont="1" applyFill="1" applyBorder="1" applyAlignment="1">
      <alignment horizontal="center" vertical="center" wrapText="1"/>
    </xf>
    <xf numFmtId="0" fontId="22" fillId="14" borderId="49" xfId="8" applyFont="1" applyFill="1" applyBorder="1" applyAlignment="1">
      <alignment horizontal="center" vertical="center" wrapText="1"/>
    </xf>
    <xf numFmtId="0" fontId="22" fillId="14" borderId="60" xfId="8" applyFont="1" applyFill="1" applyBorder="1" applyAlignment="1">
      <alignment horizontal="center" vertical="center" wrapText="1"/>
    </xf>
    <xf numFmtId="0" fontId="22" fillId="14" borderId="61" xfId="8" applyFont="1" applyFill="1" applyBorder="1" applyAlignment="1">
      <alignment horizontal="center" vertical="center" wrapText="1"/>
    </xf>
    <xf numFmtId="0" fontId="22" fillId="11" borderId="24" xfId="9" applyFont="1" applyFill="1" applyBorder="1" applyAlignment="1">
      <alignment horizontal="center" vertical="center" wrapText="1"/>
    </xf>
    <xf numFmtId="0" fontId="22" fillId="11" borderId="43" xfId="9" applyFont="1" applyFill="1" applyBorder="1" applyAlignment="1">
      <alignment horizontal="center" vertical="center" wrapText="1"/>
    </xf>
    <xf numFmtId="0" fontId="22" fillId="11" borderId="14" xfId="9" applyFont="1" applyFill="1" applyBorder="1" applyAlignment="1">
      <alignment horizontal="center" vertical="center" wrapText="1"/>
    </xf>
    <xf numFmtId="0" fontId="20" fillId="4" borderId="4" xfId="8" applyFont="1" applyFill="1" applyBorder="1" applyAlignment="1">
      <alignment horizontal="center" vertical="center" wrapText="1"/>
    </xf>
    <xf numFmtId="0" fontId="22" fillId="25" borderId="4" xfId="32" applyFont="1" applyFill="1" applyBorder="1" applyAlignment="1">
      <alignment horizontal="center" vertical="center" wrapText="1"/>
    </xf>
    <xf numFmtId="0" fontId="18" fillId="21" borderId="8" xfId="8" applyFont="1" applyFill="1" applyBorder="1" applyAlignment="1">
      <alignment horizontal="center"/>
    </xf>
    <xf numFmtId="0" fontId="22" fillId="25" borderId="4" xfId="32" applyFont="1" applyFill="1" applyBorder="1" applyAlignment="1">
      <alignment vertical="center" wrapText="1"/>
    </xf>
    <xf numFmtId="0" fontId="22" fillId="4" borderId="24" xfId="8" applyFont="1" applyFill="1" applyBorder="1" applyAlignment="1">
      <alignment horizontal="center" vertical="center" wrapText="1"/>
    </xf>
    <xf numFmtId="0" fontId="22" fillId="4" borderId="43" xfId="8" applyFont="1" applyFill="1" applyBorder="1" applyAlignment="1">
      <alignment horizontal="center" vertical="center" wrapText="1"/>
    </xf>
    <xf numFmtId="0" fontId="22" fillId="4" borderId="14" xfId="8" applyFont="1" applyFill="1" applyBorder="1" applyAlignment="1">
      <alignment horizontal="center" vertical="center" wrapText="1"/>
    </xf>
    <xf numFmtId="0" fontId="22" fillId="4" borderId="63" xfId="8" applyFont="1" applyFill="1" applyBorder="1" applyAlignment="1">
      <alignment horizontal="center" vertical="center" wrapText="1"/>
    </xf>
    <xf numFmtId="0" fontId="22" fillId="4" borderId="61" xfId="8" applyFont="1" applyFill="1" applyBorder="1" applyAlignment="1">
      <alignment horizontal="center" vertical="center" wrapText="1"/>
    </xf>
    <xf numFmtId="0" fontId="22" fillId="4" borderId="22" xfId="8" applyFont="1" applyFill="1" applyBorder="1" applyAlignment="1">
      <alignment horizontal="center" vertical="center" wrapText="1"/>
    </xf>
    <xf numFmtId="0" fontId="22" fillId="4" borderId="49" xfId="8" applyFont="1" applyFill="1" applyBorder="1" applyAlignment="1">
      <alignment horizontal="center" vertical="center" wrapText="1"/>
    </xf>
    <xf numFmtId="0" fontId="18" fillId="9" borderId="23" xfId="8" applyFont="1" applyFill="1" applyBorder="1" applyAlignment="1">
      <alignment horizontal="right" vertical="center" wrapText="1"/>
    </xf>
    <xf numFmtId="0" fontId="18" fillId="9" borderId="23" xfId="8" applyFont="1" applyFill="1" applyBorder="1" applyAlignment="1">
      <alignment horizontal="left" vertical="center" wrapText="1"/>
    </xf>
    <xf numFmtId="0" fontId="89" fillId="4" borderId="4" xfId="8" applyFont="1" applyFill="1" applyBorder="1" applyAlignment="1">
      <alignment horizontal="center" vertical="center" wrapText="1"/>
    </xf>
    <xf numFmtId="0" fontId="89" fillId="4" borderId="24" xfId="8" applyFont="1" applyFill="1" applyBorder="1" applyAlignment="1">
      <alignment horizontal="center" vertical="center" wrapText="1"/>
    </xf>
    <xf numFmtId="0" fontId="89" fillId="4" borderId="43" xfId="8" applyFont="1" applyFill="1" applyBorder="1" applyAlignment="1">
      <alignment horizontal="center" vertical="center" wrapText="1"/>
    </xf>
    <xf numFmtId="0" fontId="89" fillId="4" borderId="14" xfId="8" applyFont="1" applyFill="1" applyBorder="1" applyAlignment="1">
      <alignment horizontal="center" vertical="center" wrapText="1"/>
    </xf>
    <xf numFmtId="3" fontId="101" fillId="17" borderId="1" xfId="2" applyNumberFormat="1" applyFont="1" applyFill="1" applyBorder="1" applyAlignment="1">
      <alignment horizontal="center" vertical="center" wrapText="1"/>
    </xf>
    <xf numFmtId="49" fontId="101" fillId="17" borderId="1" xfId="2" applyNumberFormat="1" applyFont="1" applyFill="1" applyBorder="1" applyAlignment="1">
      <alignment horizontal="center" vertical="center" wrapText="1"/>
    </xf>
    <xf numFmtId="3" fontId="21" fillId="5" borderId="4" xfId="2" applyNumberFormat="1" applyFont="1" applyFill="1" applyBorder="1" applyAlignment="1">
      <alignment horizontal="right" vertical="center" wrapText="1" readingOrder="1"/>
    </xf>
    <xf numFmtId="3" fontId="21" fillId="5" borderId="6" xfId="2" applyNumberFormat="1" applyFont="1" applyFill="1" applyBorder="1" applyAlignment="1">
      <alignment horizontal="right" vertical="center" wrapText="1" readingOrder="1"/>
    </xf>
    <xf numFmtId="3" fontId="21" fillId="5" borderId="8" xfId="2" applyNumberFormat="1" applyFont="1" applyFill="1" applyBorder="1" applyAlignment="1">
      <alignment horizontal="left" vertical="center" wrapText="1"/>
    </xf>
    <xf numFmtId="3" fontId="21" fillId="5" borderId="7" xfId="2" applyNumberFormat="1" applyFont="1" applyFill="1" applyBorder="1" applyAlignment="1">
      <alignment horizontal="left" vertical="center" wrapText="1"/>
    </xf>
    <xf numFmtId="3" fontId="20" fillId="4" borderId="14" xfId="2" applyNumberFormat="1" applyFont="1" applyFill="1" applyBorder="1" applyAlignment="1">
      <alignment horizontal="center" vertical="center" wrapText="1"/>
    </xf>
    <xf numFmtId="3" fontId="20" fillId="4" borderId="4" xfId="2" applyNumberFormat="1" applyFont="1" applyFill="1" applyBorder="1" applyAlignment="1">
      <alignment horizontal="center" vertical="center" wrapText="1"/>
    </xf>
    <xf numFmtId="3" fontId="20" fillId="4" borderId="6" xfId="2" applyNumberFormat="1" applyFont="1" applyFill="1" applyBorder="1" applyAlignment="1">
      <alignment horizontal="center" vertical="center" wrapText="1"/>
    </xf>
    <xf numFmtId="3" fontId="20" fillId="4" borderId="8" xfId="2" applyNumberFormat="1" applyFont="1" applyFill="1" applyBorder="1" applyAlignment="1">
      <alignment horizontal="center" vertical="center" wrapText="1"/>
    </xf>
    <xf numFmtId="3" fontId="20" fillId="4" borderId="7" xfId="2" applyNumberFormat="1" applyFont="1" applyFill="1" applyBorder="1" applyAlignment="1">
      <alignment horizontal="center" vertical="center" wrapText="1"/>
    </xf>
    <xf numFmtId="3" fontId="20" fillId="16" borderId="6" xfId="2" applyNumberFormat="1" applyFont="1" applyFill="1" applyBorder="1" applyAlignment="1">
      <alignment horizontal="center" vertical="center" wrapText="1"/>
    </xf>
    <xf numFmtId="3" fontId="20" fillId="16" borderId="8" xfId="2" applyNumberFormat="1" applyFont="1" applyFill="1" applyBorder="1" applyAlignment="1">
      <alignment horizontal="center" vertical="center" wrapText="1"/>
    </xf>
    <xf numFmtId="3" fontId="20" fillId="16" borderId="7" xfId="2" applyNumberFormat="1" applyFont="1" applyFill="1" applyBorder="1" applyAlignment="1">
      <alignment horizontal="center" vertical="center" wrapText="1"/>
    </xf>
    <xf numFmtId="3" fontId="26" fillId="4" borderId="49" xfId="2" applyNumberFormat="1" applyFont="1" applyFill="1" applyBorder="1" applyAlignment="1">
      <alignment horizontal="center" vertical="center" wrapText="1"/>
    </xf>
    <xf numFmtId="3" fontId="26" fillId="4" borderId="6" xfId="2" applyNumberFormat="1" applyFont="1" applyFill="1" applyBorder="1" applyAlignment="1">
      <alignment horizontal="center" vertical="center" wrapText="1"/>
    </xf>
    <xf numFmtId="3" fontId="26" fillId="16" borderId="22" xfId="2" applyNumberFormat="1" applyFont="1" applyFill="1" applyBorder="1" applyAlignment="1">
      <alignment horizontal="center" vertical="center" textRotation="90" wrapText="1"/>
    </xf>
    <xf numFmtId="3" fontId="26" fillId="16" borderId="49" xfId="2" applyNumberFormat="1" applyFont="1" applyFill="1" applyBorder="1" applyAlignment="1">
      <alignment horizontal="center" vertical="center" textRotation="90" wrapText="1"/>
    </xf>
    <xf numFmtId="3" fontId="26" fillId="16" borderId="63" xfId="2" applyNumberFormat="1" applyFont="1" applyFill="1" applyBorder="1" applyAlignment="1">
      <alignment horizontal="center" vertical="center" textRotation="90" wrapText="1"/>
    </xf>
    <xf numFmtId="3" fontId="26" fillId="16" borderId="61" xfId="2" applyNumberFormat="1" applyFont="1" applyFill="1" applyBorder="1" applyAlignment="1">
      <alignment horizontal="center" vertical="center" textRotation="90" wrapText="1"/>
    </xf>
    <xf numFmtId="3" fontId="26" fillId="16" borderId="49" xfId="2" applyNumberFormat="1" applyFont="1" applyFill="1" applyBorder="1" applyAlignment="1">
      <alignment horizontal="center" vertical="center" wrapText="1"/>
    </xf>
    <xf numFmtId="3" fontId="26" fillId="16" borderId="60" xfId="2" applyNumberFormat="1" applyFont="1" applyFill="1" applyBorder="1" applyAlignment="1">
      <alignment horizontal="center" vertical="center" wrapText="1"/>
    </xf>
    <xf numFmtId="3" fontId="26" fillId="16" borderId="61" xfId="2" applyNumberFormat="1" applyFont="1" applyFill="1" applyBorder="1" applyAlignment="1">
      <alignment horizontal="center" vertical="center" wrapText="1"/>
    </xf>
    <xf numFmtId="3" fontId="26" fillId="4" borderId="22" xfId="2" applyNumberFormat="1" applyFont="1" applyFill="1" applyBorder="1" applyAlignment="1">
      <alignment horizontal="center" vertical="center" wrapText="1"/>
    </xf>
    <xf numFmtId="0" fontId="82" fillId="27" borderId="80" xfId="25" applyFont="1" applyFill="1" applyBorder="1" applyAlignment="1">
      <alignment horizontal="center" vertical="center"/>
    </xf>
    <xf numFmtId="0" fontId="27" fillId="0" borderId="81" xfId="25" applyFont="1" applyBorder="1"/>
    <xf numFmtId="0" fontId="27" fillId="0" borderId="6" xfId="34" applyFont="1" applyBorder="1" applyAlignment="1">
      <alignment horizontal="center" vertical="center"/>
    </xf>
    <xf numFmtId="0" fontId="27" fillId="0" borderId="79" xfId="34" applyFont="1" applyBorder="1" applyAlignment="1">
      <alignment horizontal="center" vertical="center"/>
    </xf>
    <xf numFmtId="0" fontId="82" fillId="0" borderId="80" xfId="25" applyFont="1" applyBorder="1" applyAlignment="1">
      <alignment horizontal="center" vertical="center"/>
    </xf>
    <xf numFmtId="0" fontId="27" fillId="26" borderId="6" xfId="34" applyFont="1" applyFill="1" applyBorder="1" applyAlignment="1">
      <alignment horizontal="center" vertical="center"/>
    </xf>
    <xf numFmtId="0" fontId="27" fillId="26" borderId="79" xfId="34" applyFont="1" applyFill="1" applyBorder="1" applyAlignment="1">
      <alignment horizontal="center" vertical="center"/>
    </xf>
    <xf numFmtId="3" fontId="26" fillId="16" borderId="4" xfId="30" applyNumberFormat="1" applyFont="1" applyFill="1" applyBorder="1" applyAlignment="1">
      <alignment horizontal="center" vertical="center"/>
    </xf>
    <xf numFmtId="3" fontId="27" fillId="5" borderId="6" xfId="2" applyNumberFormat="1" applyFont="1" applyFill="1" applyBorder="1" applyAlignment="1">
      <alignment horizontal="right" vertical="center" wrapText="1"/>
    </xf>
    <xf numFmtId="3" fontId="27" fillId="5" borderId="8" xfId="2" applyNumberFormat="1" applyFont="1" applyFill="1" applyBorder="1" applyAlignment="1">
      <alignment horizontal="right" vertical="center" wrapText="1"/>
    </xf>
    <xf numFmtId="3" fontId="27" fillId="5" borderId="8" xfId="2" applyNumberFormat="1" applyFont="1" applyFill="1" applyBorder="1" applyAlignment="1">
      <alignment horizontal="left" vertical="center" wrapText="1"/>
    </xf>
    <xf numFmtId="0" fontId="94" fillId="4" borderId="6" xfId="9" applyFont="1" applyFill="1" applyBorder="1" applyAlignment="1">
      <alignment horizontal="center" vertical="center" wrapText="1"/>
    </xf>
    <xf numFmtId="0" fontId="94" fillId="4" borderId="8" xfId="9" applyFont="1" applyFill="1" applyBorder="1" applyAlignment="1">
      <alignment horizontal="center" vertical="center" wrapText="1"/>
    </xf>
    <xf numFmtId="0" fontId="94" fillId="4" borderId="7" xfId="9" applyFont="1" applyFill="1" applyBorder="1" applyAlignment="1">
      <alignment horizontal="center" vertical="center" wrapText="1"/>
    </xf>
    <xf numFmtId="0" fontId="104" fillId="5" borderId="6" xfId="9" applyFont="1" applyFill="1" applyBorder="1" applyAlignment="1">
      <alignment horizontal="center" vertical="center" wrapText="1"/>
    </xf>
    <xf numFmtId="0" fontId="104" fillId="5" borderId="8" xfId="9" applyFont="1" applyFill="1" applyBorder="1" applyAlignment="1">
      <alignment horizontal="center" vertical="center" wrapText="1"/>
    </xf>
    <xf numFmtId="0" fontId="104" fillId="5" borderId="7" xfId="9" applyFont="1" applyFill="1" applyBorder="1" applyAlignment="1">
      <alignment horizontal="center" vertical="center" wrapText="1"/>
    </xf>
    <xf numFmtId="3" fontId="31" fillId="4" borderId="49" xfId="2" applyNumberFormat="1" applyFont="1" applyFill="1" applyBorder="1" applyAlignment="1">
      <alignment horizontal="center" vertical="center" wrapText="1"/>
    </xf>
    <xf numFmtId="3" fontId="31" fillId="4" borderId="6" xfId="2" applyNumberFormat="1" applyFont="1" applyFill="1" applyBorder="1" applyAlignment="1">
      <alignment horizontal="center" vertical="center" wrapText="1"/>
    </xf>
    <xf numFmtId="3" fontId="31" fillId="16" borderId="60" xfId="2" applyNumberFormat="1" applyFont="1" applyFill="1" applyBorder="1" applyAlignment="1">
      <alignment horizontal="center" vertical="center" wrapText="1"/>
    </xf>
    <xf numFmtId="3" fontId="31" fillId="16" borderId="61" xfId="2" applyNumberFormat="1" applyFont="1" applyFill="1" applyBorder="1" applyAlignment="1">
      <alignment horizontal="center" vertical="center" wrapText="1"/>
    </xf>
    <xf numFmtId="3" fontId="31" fillId="16" borderId="0" xfId="2" applyNumberFormat="1" applyFont="1" applyFill="1" applyAlignment="1">
      <alignment horizontal="center" vertical="center" textRotation="90" wrapText="1"/>
    </xf>
    <xf numFmtId="3" fontId="31" fillId="16" borderId="60" xfId="2" applyNumberFormat="1" applyFont="1" applyFill="1" applyBorder="1" applyAlignment="1">
      <alignment horizontal="center" vertical="center" textRotation="90" wrapText="1"/>
    </xf>
    <xf numFmtId="3" fontId="31" fillId="16" borderId="22" xfId="2" applyNumberFormat="1" applyFont="1" applyFill="1" applyBorder="1" applyAlignment="1">
      <alignment horizontal="center" vertical="center" textRotation="90" wrapText="1"/>
    </xf>
    <xf numFmtId="3" fontId="31" fillId="16" borderId="49" xfId="2" applyNumberFormat="1" applyFont="1" applyFill="1" applyBorder="1" applyAlignment="1">
      <alignment horizontal="center" vertical="center" textRotation="90" wrapText="1"/>
    </xf>
    <xf numFmtId="3" fontId="95" fillId="26" borderId="6" xfId="34" applyNumberFormat="1" applyFont="1" applyFill="1" applyBorder="1" applyAlignment="1">
      <alignment horizontal="center" vertical="center"/>
    </xf>
    <xf numFmtId="3" fontId="95" fillId="26" borderId="7" xfId="34" applyNumberFormat="1" applyFont="1" applyFill="1" applyBorder="1" applyAlignment="1">
      <alignment horizontal="center" vertical="center"/>
    </xf>
    <xf numFmtId="3" fontId="106" fillId="27" borderId="80" xfId="25" applyNumberFormat="1" applyFont="1" applyFill="1" applyBorder="1" applyAlignment="1">
      <alignment horizontal="center" vertical="center"/>
    </xf>
    <xf numFmtId="0" fontId="95" fillId="0" borderId="81" xfId="25" applyFont="1" applyBorder="1"/>
    <xf numFmtId="3" fontId="95" fillId="0" borderId="6" xfId="34" applyNumberFormat="1" applyFont="1" applyBorder="1" applyAlignment="1">
      <alignment horizontal="center" vertical="center"/>
    </xf>
    <xf numFmtId="3" fontId="95" fillId="0" borderId="7" xfId="34" applyNumberFormat="1" applyFont="1" applyBorder="1" applyAlignment="1">
      <alignment horizontal="center" vertical="center"/>
    </xf>
    <xf numFmtId="3" fontId="106" fillId="0" borderId="80" xfId="25" applyNumberFormat="1" applyFont="1" applyBorder="1" applyAlignment="1">
      <alignment horizontal="center" vertical="center"/>
    </xf>
    <xf numFmtId="3" fontId="31" fillId="16" borderId="4" xfId="34" applyNumberFormat="1" applyFont="1" applyFill="1" applyBorder="1" applyAlignment="1">
      <alignment horizontal="center" vertical="center"/>
    </xf>
    <xf numFmtId="3" fontId="95" fillId="5" borderId="6" xfId="2" applyNumberFormat="1" applyFont="1" applyFill="1" applyBorder="1" applyAlignment="1">
      <alignment horizontal="right" vertical="center" wrapText="1" readingOrder="2"/>
    </xf>
    <xf numFmtId="3" fontId="95" fillId="5" borderId="8" xfId="2" applyNumberFormat="1" applyFont="1" applyFill="1" applyBorder="1" applyAlignment="1">
      <alignment horizontal="right" vertical="center" wrapText="1" readingOrder="2"/>
    </xf>
    <xf numFmtId="3" fontId="95" fillId="5" borderId="8" xfId="2" applyNumberFormat="1" applyFont="1" applyFill="1" applyBorder="1" applyAlignment="1">
      <alignment horizontal="left" vertical="center" wrapText="1"/>
    </xf>
    <xf numFmtId="3" fontId="31" fillId="4" borderId="0" xfId="2" applyNumberFormat="1" applyFont="1" applyFill="1" applyAlignment="1">
      <alignment horizontal="center" vertical="center" wrapText="1"/>
    </xf>
    <xf numFmtId="0" fontId="95" fillId="5" borderId="6" xfId="9" applyFont="1" applyFill="1" applyBorder="1" applyAlignment="1">
      <alignment horizontal="center" vertical="center" wrapText="1"/>
    </xf>
    <xf numFmtId="0" fontId="95" fillId="5" borderId="8" xfId="9" applyFont="1" applyFill="1" applyBorder="1" applyAlignment="1">
      <alignment horizontal="center" vertical="center" wrapText="1"/>
    </xf>
    <xf numFmtId="0" fontId="95" fillId="5" borderId="7" xfId="9" applyFont="1" applyFill="1" applyBorder="1" applyAlignment="1">
      <alignment horizontal="center" vertical="center" wrapText="1"/>
    </xf>
    <xf numFmtId="3" fontId="28" fillId="16" borderId="42" xfId="2" applyNumberFormat="1" applyFont="1" applyFill="1" applyBorder="1" applyAlignment="1">
      <alignment horizontal="center" vertical="center" wrapText="1"/>
    </xf>
    <xf numFmtId="3" fontId="28" fillId="16" borderId="61" xfId="2" applyNumberFormat="1" applyFont="1" applyFill="1" applyBorder="1" applyAlignment="1">
      <alignment horizontal="center" vertical="center" wrapText="1"/>
    </xf>
    <xf numFmtId="3" fontId="28" fillId="16" borderId="24" xfId="2" applyNumberFormat="1" applyFont="1" applyFill="1" applyBorder="1" applyAlignment="1">
      <alignment horizontal="center" vertical="center" wrapText="1"/>
    </xf>
    <xf numFmtId="3" fontId="28" fillId="16" borderId="14" xfId="2" applyNumberFormat="1" applyFont="1" applyFill="1" applyBorder="1" applyAlignment="1">
      <alignment horizontal="center" vertical="center" wrapText="1"/>
    </xf>
    <xf numFmtId="3" fontId="32" fillId="5" borderId="4" xfId="2" applyNumberFormat="1" applyFont="1" applyFill="1" applyBorder="1" applyAlignment="1">
      <alignment horizontal="right" vertical="center" wrapText="1" readingOrder="2"/>
    </xf>
    <xf numFmtId="3" fontId="32" fillId="5" borderId="6" xfId="2" applyNumberFormat="1" applyFont="1" applyFill="1" applyBorder="1" applyAlignment="1">
      <alignment horizontal="right" vertical="center" wrapText="1" readingOrder="2"/>
    </xf>
    <xf numFmtId="3" fontId="32" fillId="5" borderId="8" xfId="2" applyNumberFormat="1" applyFont="1" applyFill="1" applyBorder="1" applyAlignment="1">
      <alignment horizontal="left" vertical="center" wrapText="1"/>
    </xf>
    <xf numFmtId="3" fontId="32" fillId="5" borderId="7" xfId="2" applyNumberFormat="1" applyFont="1" applyFill="1" applyBorder="1" applyAlignment="1">
      <alignment horizontal="left" vertical="center" wrapText="1"/>
    </xf>
    <xf numFmtId="3" fontId="26" fillId="16" borderId="24" xfId="2" applyNumberFormat="1" applyFont="1" applyFill="1" applyBorder="1" applyAlignment="1">
      <alignment horizontal="center" vertical="center" wrapText="1"/>
    </xf>
    <xf numFmtId="3" fontId="26" fillId="16" borderId="43" xfId="2" applyNumberFormat="1" applyFont="1" applyFill="1" applyBorder="1" applyAlignment="1">
      <alignment horizontal="center" vertical="center" wrapText="1"/>
    </xf>
    <xf numFmtId="3" fontId="27" fillId="5" borderId="6" xfId="2" applyNumberFormat="1" applyFont="1" applyFill="1" applyBorder="1" applyAlignment="1">
      <alignment horizontal="right" vertical="center" wrapText="1" readingOrder="2"/>
    </xf>
    <xf numFmtId="3" fontId="27" fillId="5" borderId="8" xfId="2" applyNumberFormat="1" applyFont="1" applyFill="1" applyBorder="1" applyAlignment="1">
      <alignment horizontal="right" vertical="center" wrapText="1" readingOrder="2"/>
    </xf>
    <xf numFmtId="3" fontId="27" fillId="5" borderId="7" xfId="2" applyNumberFormat="1" applyFont="1" applyFill="1" applyBorder="1" applyAlignment="1">
      <alignment horizontal="left" vertical="center" wrapText="1"/>
    </xf>
    <xf numFmtId="3" fontId="27" fillId="5" borderId="4" xfId="2" applyNumberFormat="1" applyFont="1" applyFill="1" applyBorder="1" applyAlignment="1">
      <alignment horizontal="left" vertical="center" wrapText="1"/>
    </xf>
    <xf numFmtId="3" fontId="26" fillId="4" borderId="63" xfId="2" applyNumberFormat="1" applyFont="1" applyFill="1" applyBorder="1" applyAlignment="1">
      <alignment horizontal="center" vertical="center" wrapText="1"/>
    </xf>
    <xf numFmtId="3" fontId="26" fillId="4" borderId="61" xfId="2" applyNumberFormat="1" applyFont="1" applyFill="1" applyBorder="1" applyAlignment="1">
      <alignment horizontal="center" vertical="center" wrapText="1"/>
    </xf>
    <xf numFmtId="3" fontId="26" fillId="16" borderId="6" xfId="2" applyNumberFormat="1" applyFont="1" applyFill="1" applyBorder="1" applyAlignment="1">
      <alignment horizontal="center" vertical="center" wrapText="1"/>
    </xf>
    <xf numFmtId="3" fontId="26" fillId="16" borderId="8" xfId="2" applyNumberFormat="1" applyFont="1" applyFill="1" applyBorder="1" applyAlignment="1">
      <alignment horizontal="center" vertical="center" wrapText="1"/>
    </xf>
    <xf numFmtId="3" fontId="26" fillId="16" borderId="7" xfId="2" applyNumberFormat="1" applyFont="1" applyFill="1" applyBorder="1" applyAlignment="1">
      <alignment horizontal="center" vertical="center" wrapText="1"/>
    </xf>
    <xf numFmtId="3" fontId="26" fillId="4" borderId="43" xfId="2" applyNumberFormat="1" applyFont="1" applyFill="1" applyBorder="1" applyAlignment="1">
      <alignment horizontal="center" vertical="center" wrapText="1"/>
    </xf>
    <xf numFmtId="3" fontId="26" fillId="4" borderId="14" xfId="2" applyNumberFormat="1" applyFont="1" applyFill="1" applyBorder="1" applyAlignment="1">
      <alignment horizontal="center" vertical="center" wrapText="1"/>
    </xf>
    <xf numFmtId="0" fontId="31" fillId="4" borderId="4" xfId="9" applyFont="1" applyFill="1" applyBorder="1" applyAlignment="1">
      <alignment horizontal="center" vertical="center" wrapText="1"/>
    </xf>
    <xf numFmtId="3" fontId="28" fillId="4" borderId="4" xfId="2" applyNumberFormat="1" applyFont="1" applyFill="1" applyBorder="1" applyAlignment="1">
      <alignment horizontal="center" vertical="center" wrapText="1"/>
    </xf>
    <xf numFmtId="3" fontId="28" fillId="16" borderId="4" xfId="2" applyNumberFormat="1" applyFont="1" applyFill="1" applyBorder="1" applyAlignment="1">
      <alignment horizontal="center" vertical="center" wrapText="1"/>
    </xf>
    <xf numFmtId="3" fontId="20" fillId="16" borderId="4" xfId="2" applyNumberFormat="1" applyFont="1" applyFill="1" applyBorder="1" applyAlignment="1">
      <alignment horizontal="center" vertical="center" wrapText="1"/>
    </xf>
    <xf numFmtId="3" fontId="21" fillId="5" borderId="23" xfId="2" applyNumberFormat="1" applyFont="1" applyFill="1" applyBorder="1" applyAlignment="1">
      <alignment horizontal="right" vertical="center" wrapText="1" readingOrder="1"/>
    </xf>
    <xf numFmtId="3" fontId="21" fillId="5" borderId="23" xfId="2" applyNumberFormat="1" applyFont="1" applyFill="1" applyBorder="1" applyAlignment="1">
      <alignment horizontal="center" vertical="center" wrapText="1" readingOrder="1"/>
    </xf>
    <xf numFmtId="3" fontId="21" fillId="5" borderId="42" xfId="2" applyNumberFormat="1" applyFont="1" applyFill="1" applyBorder="1" applyAlignment="1">
      <alignment horizontal="center" vertical="center" wrapText="1" readingOrder="1"/>
    </xf>
    <xf numFmtId="3" fontId="21" fillId="5" borderId="0" xfId="2" applyNumberFormat="1" applyFont="1" applyFill="1" applyAlignment="1">
      <alignment horizontal="right" vertical="center" wrapText="1" readingOrder="1"/>
    </xf>
    <xf numFmtId="3" fontId="21" fillId="5" borderId="0" xfId="2" applyNumberFormat="1" applyFont="1" applyFill="1" applyBorder="1" applyAlignment="1">
      <alignment horizontal="left" vertical="center" wrapText="1" readingOrder="1"/>
    </xf>
    <xf numFmtId="3" fontId="21" fillId="5" borderId="63" xfId="2" applyNumberFormat="1" applyFont="1" applyFill="1" applyBorder="1" applyAlignment="1">
      <alignment horizontal="left" vertical="center" wrapText="1" readingOrder="1"/>
    </xf>
    <xf numFmtId="3" fontId="21" fillId="5" borderId="60" xfId="2" applyNumberFormat="1" applyFont="1" applyFill="1" applyBorder="1" applyAlignment="1">
      <alignment horizontal="right" vertical="center" wrapText="1" readingOrder="2"/>
    </xf>
    <xf numFmtId="3" fontId="21" fillId="5" borderId="60" xfId="2" applyNumberFormat="1" applyFont="1" applyFill="1" applyBorder="1" applyAlignment="1">
      <alignment horizontal="left" vertical="center" wrapText="1" readingOrder="1"/>
    </xf>
    <xf numFmtId="3" fontId="21" fillId="5" borderId="61" xfId="2" applyNumberFormat="1" applyFont="1" applyFill="1" applyBorder="1" applyAlignment="1">
      <alignment horizontal="left" vertical="center" wrapText="1" readingOrder="1"/>
    </xf>
    <xf numFmtId="3" fontId="31" fillId="4" borderId="24" xfId="2" applyNumberFormat="1" applyFont="1" applyFill="1" applyBorder="1" applyAlignment="1">
      <alignment horizontal="center" vertical="center" wrapText="1"/>
    </xf>
    <xf numFmtId="3" fontId="31" fillId="4" borderId="43" xfId="2" applyNumberFormat="1" applyFont="1" applyFill="1" applyBorder="1" applyAlignment="1">
      <alignment horizontal="center" vertical="center" wrapText="1"/>
    </xf>
    <xf numFmtId="3" fontId="31" fillId="4" borderId="14" xfId="2" applyNumberFormat="1" applyFont="1" applyFill="1" applyBorder="1" applyAlignment="1">
      <alignment horizontal="center" vertical="center" wrapText="1"/>
    </xf>
    <xf numFmtId="3" fontId="26" fillId="16" borderId="4" xfId="2" applyNumberFormat="1" applyFont="1" applyFill="1" applyBorder="1" applyAlignment="1">
      <alignment horizontal="center" vertical="center" wrapText="1"/>
    </xf>
    <xf numFmtId="3" fontId="28" fillId="4" borderId="24" xfId="2" applyNumberFormat="1" applyFont="1" applyFill="1" applyBorder="1" applyAlignment="1">
      <alignment horizontal="center" vertical="center" wrapText="1"/>
    </xf>
    <xf numFmtId="3" fontId="28" fillId="4" borderId="43" xfId="2" applyNumberFormat="1" applyFont="1" applyFill="1" applyBorder="1" applyAlignment="1">
      <alignment horizontal="center" vertical="center" wrapText="1"/>
    </xf>
    <xf numFmtId="3" fontId="28" fillId="4" borderId="14" xfId="2" applyNumberFormat="1" applyFont="1" applyFill="1" applyBorder="1" applyAlignment="1">
      <alignment horizontal="center" vertical="center" wrapText="1"/>
    </xf>
    <xf numFmtId="0" fontId="32" fillId="0" borderId="0" xfId="38" applyFont="1" applyAlignment="1">
      <alignment horizontal="left" wrapText="1" readingOrder="1"/>
    </xf>
    <xf numFmtId="3" fontId="32" fillId="5" borderId="4" xfId="2" applyNumberFormat="1" applyFont="1" applyFill="1" applyBorder="1" applyAlignment="1">
      <alignment horizontal="right" vertical="center" wrapText="1"/>
    </xf>
    <xf numFmtId="3" fontId="32" fillId="5" borderId="6" xfId="2" applyNumberFormat="1" applyFont="1" applyFill="1" applyBorder="1" applyAlignment="1">
      <alignment horizontal="right" vertical="center" wrapText="1"/>
    </xf>
    <xf numFmtId="3" fontId="28" fillId="16" borderId="43" xfId="2" applyNumberFormat="1" applyFont="1" applyFill="1" applyBorder="1" applyAlignment="1">
      <alignment horizontal="center" vertical="center" wrapText="1"/>
    </xf>
    <xf numFmtId="3" fontId="28" fillId="16" borderId="6" xfId="2" applyNumberFormat="1" applyFont="1" applyFill="1" applyBorder="1" applyAlignment="1">
      <alignment horizontal="center" vertical="center" wrapText="1"/>
    </xf>
    <xf numFmtId="3" fontId="28" fillId="16" borderId="8" xfId="2" applyNumberFormat="1" applyFont="1" applyFill="1" applyBorder="1" applyAlignment="1">
      <alignment horizontal="center" vertical="center" wrapText="1"/>
    </xf>
    <xf numFmtId="3" fontId="28" fillId="16" borderId="7" xfId="2" applyNumberFormat="1" applyFont="1" applyFill="1" applyBorder="1" applyAlignment="1">
      <alignment horizontal="center" vertical="center" wrapText="1"/>
    </xf>
    <xf numFmtId="3" fontId="94" fillId="16" borderId="6" xfId="2" applyNumberFormat="1" applyFont="1" applyFill="1" applyBorder="1" applyAlignment="1">
      <alignment horizontal="center" vertical="center" wrapText="1"/>
    </xf>
    <xf numFmtId="3" fontId="94" fillId="16" borderId="7" xfId="2" applyNumberFormat="1" applyFont="1" applyFill="1" applyBorder="1" applyAlignment="1">
      <alignment horizontal="center" vertical="center" wrapText="1"/>
    </xf>
    <xf numFmtId="0" fontId="111" fillId="4" borderId="4" xfId="9" applyFont="1" applyFill="1" applyBorder="1" applyAlignment="1">
      <alignment horizontal="center" vertical="center" wrapText="1"/>
    </xf>
    <xf numFmtId="0" fontId="29" fillId="5" borderId="4" xfId="9" applyFont="1" applyFill="1" applyBorder="1" applyAlignment="1">
      <alignment horizontal="center" vertical="center" wrapText="1"/>
    </xf>
    <xf numFmtId="3" fontId="104" fillId="5" borderId="6" xfId="2" applyNumberFormat="1" applyFont="1" applyFill="1" applyBorder="1" applyAlignment="1">
      <alignment horizontal="right" vertical="center" wrapText="1"/>
    </xf>
    <xf numFmtId="3" fontId="104" fillId="5" borderId="8" xfId="2" applyNumberFormat="1" applyFont="1" applyFill="1" applyBorder="1" applyAlignment="1">
      <alignment horizontal="right" vertical="center" wrapText="1"/>
    </xf>
    <xf numFmtId="3" fontId="104" fillId="5" borderId="8" xfId="2" applyNumberFormat="1" applyFont="1" applyFill="1" applyBorder="1" applyAlignment="1">
      <alignment horizontal="left" vertical="center" wrapText="1"/>
    </xf>
    <xf numFmtId="3" fontId="104" fillId="5" borderId="7" xfId="2" applyNumberFormat="1" applyFont="1" applyFill="1" applyBorder="1" applyAlignment="1">
      <alignment horizontal="left" vertical="center" wrapText="1"/>
    </xf>
    <xf numFmtId="3" fontId="94" fillId="4" borderId="24" xfId="2" applyNumberFormat="1" applyFont="1" applyFill="1" applyBorder="1" applyAlignment="1">
      <alignment horizontal="center" vertical="center" wrapText="1"/>
    </xf>
    <xf numFmtId="3" fontId="94" fillId="4" borderId="43" xfId="2" applyNumberFormat="1" applyFont="1" applyFill="1" applyBorder="1" applyAlignment="1">
      <alignment horizontal="center" vertical="center" wrapText="1"/>
    </xf>
    <xf numFmtId="3" fontId="94" fillId="4" borderId="14" xfId="2" applyNumberFormat="1" applyFont="1" applyFill="1" applyBorder="1" applyAlignment="1">
      <alignment horizontal="center" vertical="center" wrapText="1"/>
    </xf>
    <xf numFmtId="3" fontId="94" fillId="16" borderId="60" xfId="2" applyNumberFormat="1" applyFont="1" applyFill="1" applyBorder="1" applyAlignment="1">
      <alignment horizontal="center" vertical="center" wrapText="1"/>
    </xf>
    <xf numFmtId="3" fontId="94" fillId="16" borderId="61" xfId="2" applyNumberFormat="1" applyFont="1" applyFill="1" applyBorder="1" applyAlignment="1">
      <alignment horizontal="center" vertical="center" wrapText="1"/>
    </xf>
    <xf numFmtId="3" fontId="94" fillId="16" borderId="8" xfId="2" applyNumberFormat="1" applyFont="1" applyFill="1" applyBorder="1" applyAlignment="1">
      <alignment horizontal="center" vertical="center" wrapText="1"/>
    </xf>
    <xf numFmtId="3" fontId="18" fillId="5" borderId="48" xfId="2" applyNumberFormat="1" applyFont="1" applyFill="1" applyBorder="1" applyAlignment="1">
      <alignment horizontal="right" vertical="center" wrapText="1"/>
    </xf>
    <xf numFmtId="3" fontId="18" fillId="5" borderId="23" xfId="2" applyNumberFormat="1" applyFont="1" applyFill="1" applyBorder="1" applyAlignment="1">
      <alignment horizontal="right" vertical="center" wrapText="1"/>
    </xf>
    <xf numFmtId="3" fontId="18" fillId="5" borderId="84" xfId="2" applyNumberFormat="1" applyFont="1" applyFill="1" applyBorder="1" applyAlignment="1">
      <alignment horizontal="left" vertical="center" wrapText="1"/>
    </xf>
    <xf numFmtId="3" fontId="114" fillId="29" borderId="80" xfId="39" applyNumberFormat="1" applyFont="1" applyFill="1" applyBorder="1" applyAlignment="1">
      <alignment horizontal="center" vertical="center" wrapText="1" readingOrder="2"/>
    </xf>
    <xf numFmtId="0" fontId="5" fillId="0" borderId="86" xfId="39" applyFont="1" applyBorder="1"/>
    <xf numFmtId="0" fontId="5" fillId="0" borderId="81" xfId="39" applyFont="1" applyBorder="1"/>
    <xf numFmtId="3" fontId="114" fillId="29" borderId="80" xfId="39" applyNumberFormat="1" applyFont="1" applyFill="1" applyBorder="1" applyAlignment="1">
      <alignment horizontal="center" vertical="center" wrapText="1"/>
    </xf>
    <xf numFmtId="0" fontId="31" fillId="4" borderId="6" xfId="9" applyFont="1" applyFill="1" applyBorder="1" applyAlignment="1">
      <alignment horizontal="center" vertical="center" wrapText="1"/>
    </xf>
    <xf numFmtId="0" fontId="31" fillId="4" borderId="8" xfId="9" applyFont="1" applyFill="1" applyBorder="1" applyAlignment="1">
      <alignment horizontal="center" vertical="center" wrapText="1"/>
    </xf>
    <xf numFmtId="0" fontId="31" fillId="4" borderId="7" xfId="9" applyFont="1" applyFill="1" applyBorder="1" applyAlignment="1">
      <alignment horizontal="center" vertical="center" wrapText="1"/>
    </xf>
    <xf numFmtId="3" fontId="85" fillId="5" borderId="6" xfId="2" applyNumberFormat="1" applyFont="1" applyFill="1" applyBorder="1" applyAlignment="1">
      <alignment horizontal="right" vertical="center" wrapText="1"/>
    </xf>
    <xf numFmtId="3" fontId="85" fillId="5" borderId="8" xfId="2" applyNumberFormat="1" applyFont="1" applyFill="1" applyBorder="1" applyAlignment="1">
      <alignment horizontal="right" vertical="center" wrapText="1"/>
    </xf>
    <xf numFmtId="3" fontId="85" fillId="5" borderId="8" xfId="2" applyNumberFormat="1" applyFont="1" applyFill="1" applyBorder="1" applyAlignment="1">
      <alignment horizontal="left" vertical="center" wrapText="1"/>
    </xf>
    <xf numFmtId="3" fontId="85" fillId="5" borderId="7" xfId="2" applyNumberFormat="1" applyFont="1" applyFill="1" applyBorder="1" applyAlignment="1">
      <alignment horizontal="left" vertical="center" wrapText="1"/>
    </xf>
    <xf numFmtId="3" fontId="26" fillId="4" borderId="24" xfId="2" applyNumberFormat="1" applyFont="1" applyFill="1" applyBorder="1" applyAlignment="1">
      <alignment horizontal="center" vertical="center" wrapText="1"/>
    </xf>
    <xf numFmtId="3" fontId="26" fillId="16" borderId="23" xfId="2" applyNumberFormat="1" applyFont="1" applyFill="1" applyBorder="1" applyAlignment="1">
      <alignment horizontal="center" vertical="center" wrapText="1"/>
    </xf>
    <xf numFmtId="3" fontId="26" fillId="16" borderId="42" xfId="2" applyNumberFormat="1" applyFont="1" applyFill="1" applyBorder="1" applyAlignment="1">
      <alignment horizontal="center" vertical="center" wrapText="1"/>
    </xf>
    <xf numFmtId="3" fontId="26" fillId="4" borderId="42" xfId="2" applyNumberFormat="1" applyFont="1" applyFill="1" applyBorder="1" applyAlignment="1">
      <alignment horizontal="center" vertical="center" wrapText="1"/>
    </xf>
    <xf numFmtId="0" fontId="31" fillId="4" borderId="22" xfId="9" applyFont="1" applyFill="1" applyBorder="1" applyAlignment="1">
      <alignment horizontal="center" vertical="center" wrapText="1"/>
    </xf>
    <xf numFmtId="0" fontId="31" fillId="4" borderId="0" xfId="9" applyFont="1" applyFill="1" applyAlignment="1">
      <alignment horizontal="center" vertical="center" wrapText="1"/>
    </xf>
    <xf numFmtId="0" fontId="95" fillId="5" borderId="22" xfId="9" applyFont="1" applyFill="1" applyBorder="1" applyAlignment="1">
      <alignment horizontal="center" vertical="center" wrapText="1"/>
    </xf>
    <xf numFmtId="0" fontId="95" fillId="5" borderId="0" xfId="9" applyFont="1" applyFill="1" applyAlignment="1">
      <alignment horizontal="center" vertical="center" wrapText="1"/>
    </xf>
    <xf numFmtId="3" fontId="96" fillId="5" borderId="6" xfId="2" applyNumberFormat="1" applyFont="1" applyFill="1" applyBorder="1" applyAlignment="1">
      <alignment horizontal="right" vertical="center" wrapText="1"/>
    </xf>
    <xf numFmtId="3" fontId="96" fillId="5" borderId="8" xfId="2" applyNumberFormat="1" applyFont="1" applyFill="1" applyBorder="1" applyAlignment="1">
      <alignment horizontal="right" vertical="center" wrapText="1"/>
    </xf>
    <xf numFmtId="3" fontId="96" fillId="5" borderId="23" xfId="2" applyNumberFormat="1" applyFont="1" applyFill="1" applyBorder="1" applyAlignment="1">
      <alignment horizontal="left" vertical="center" wrapText="1"/>
    </xf>
    <xf numFmtId="3" fontId="28" fillId="4" borderId="48" xfId="2" applyNumberFormat="1" applyFont="1" applyFill="1" applyBorder="1" applyAlignment="1">
      <alignment horizontal="center" vertical="center" wrapText="1"/>
    </xf>
    <xf numFmtId="3" fontId="28" fillId="4" borderId="42" xfId="2" applyNumberFormat="1" applyFont="1" applyFill="1" applyBorder="1" applyAlignment="1">
      <alignment horizontal="center" vertical="center" wrapText="1"/>
    </xf>
    <xf numFmtId="3" fontId="28" fillId="4" borderId="49" xfId="2" applyNumberFormat="1" applyFont="1" applyFill="1" applyBorder="1" applyAlignment="1">
      <alignment horizontal="center" vertical="center" wrapText="1"/>
    </xf>
    <xf numFmtId="3" fontId="28" fillId="4" borderId="61" xfId="2" applyNumberFormat="1" applyFont="1" applyFill="1" applyBorder="1" applyAlignment="1">
      <alignment horizontal="center" vertical="center" wrapText="1"/>
    </xf>
    <xf numFmtId="3" fontId="28" fillId="4" borderId="22" xfId="2" applyNumberFormat="1" applyFont="1" applyFill="1" applyBorder="1" applyAlignment="1">
      <alignment horizontal="center" vertical="center" wrapText="1"/>
    </xf>
    <xf numFmtId="3" fontId="28" fillId="4" borderId="0" xfId="2" applyNumberFormat="1" applyFont="1" applyFill="1" applyAlignment="1">
      <alignment horizontal="center" vertical="center" wrapText="1"/>
    </xf>
    <xf numFmtId="3" fontId="28" fillId="4" borderId="60" xfId="2" applyNumberFormat="1" applyFont="1" applyFill="1" applyBorder="1" applyAlignment="1">
      <alignment horizontal="center" vertical="center" wrapText="1"/>
    </xf>
    <xf numFmtId="43" fontId="32" fillId="17" borderId="4" xfId="30" applyFont="1" applyFill="1" applyBorder="1" applyAlignment="1">
      <alignment horizontal="center" vertical="center" wrapText="1"/>
    </xf>
    <xf numFmtId="3" fontId="33" fillId="17" borderId="4" xfId="2" applyNumberFormat="1" applyFont="1" applyFill="1" applyBorder="1" applyAlignment="1">
      <alignment horizontal="center" vertical="center" wrapText="1"/>
    </xf>
    <xf numFmtId="3" fontId="33" fillId="17" borderId="24" xfId="2" applyNumberFormat="1" applyFont="1" applyFill="1" applyBorder="1" applyAlignment="1">
      <alignment horizontal="center" vertical="center" wrapText="1"/>
    </xf>
    <xf numFmtId="3" fontId="33" fillId="17" borderId="43" xfId="2" applyNumberFormat="1" applyFont="1" applyFill="1" applyBorder="1" applyAlignment="1">
      <alignment horizontal="center" vertical="center" wrapText="1"/>
    </xf>
    <xf numFmtId="3" fontId="33" fillId="17" borderId="14" xfId="2" applyNumberFormat="1" applyFont="1" applyFill="1" applyBorder="1" applyAlignment="1">
      <alignment horizontal="center" vertical="center" wrapText="1"/>
    </xf>
    <xf numFmtId="3" fontId="33" fillId="17" borderId="42" xfId="2" applyNumberFormat="1" applyFont="1" applyFill="1" applyBorder="1" applyAlignment="1">
      <alignment horizontal="center" vertical="center" wrapText="1"/>
    </xf>
    <xf numFmtId="3" fontId="33" fillId="17" borderId="61" xfId="2" applyNumberFormat="1" applyFont="1" applyFill="1" applyBorder="1" applyAlignment="1">
      <alignment horizontal="center" vertical="center" wrapText="1"/>
    </xf>
    <xf numFmtId="43" fontId="33" fillId="17" borderId="42" xfId="30" applyFont="1" applyFill="1" applyBorder="1" applyAlignment="1">
      <alignment horizontal="center" vertical="center" wrapText="1"/>
    </xf>
    <xf numFmtId="43" fontId="33" fillId="17" borderId="61" xfId="30" applyFont="1" applyFill="1" applyBorder="1" applyAlignment="1">
      <alignment horizontal="center" vertical="center" wrapText="1"/>
    </xf>
    <xf numFmtId="43" fontId="33" fillId="17" borderId="4" xfId="30" applyFont="1" applyFill="1" applyBorder="1" applyAlignment="1">
      <alignment horizontal="center" vertical="center" wrapText="1"/>
    </xf>
    <xf numFmtId="0" fontId="111" fillId="4" borderId="6" xfId="9" applyFont="1" applyFill="1" applyBorder="1" applyAlignment="1">
      <alignment horizontal="center" vertical="center" wrapText="1"/>
    </xf>
    <xf numFmtId="0" fontId="111" fillId="4" borderId="8" xfId="9" applyFont="1" applyFill="1" applyBorder="1" applyAlignment="1">
      <alignment horizontal="center" vertical="center" wrapText="1"/>
    </xf>
    <xf numFmtId="0" fontId="111" fillId="4" borderId="7" xfId="9" applyFont="1" applyFill="1" applyBorder="1" applyAlignment="1">
      <alignment horizontal="center" vertical="center" wrapText="1"/>
    </xf>
    <xf numFmtId="3" fontId="32" fillId="5" borderId="8" xfId="2" applyNumberFormat="1" applyFont="1" applyFill="1" applyBorder="1" applyAlignment="1">
      <alignment horizontal="right" vertical="center" wrapText="1"/>
    </xf>
    <xf numFmtId="3" fontId="28" fillId="16" borderId="63" xfId="2" applyNumberFormat="1" applyFont="1" applyFill="1" applyBorder="1" applyAlignment="1">
      <alignment horizontal="center" vertical="center" wrapText="1"/>
    </xf>
    <xf numFmtId="3" fontId="111" fillId="16" borderId="42" xfId="2" applyNumberFormat="1" applyFont="1" applyFill="1" applyBorder="1" applyAlignment="1">
      <alignment horizontal="center" vertical="center" wrapText="1"/>
    </xf>
    <xf numFmtId="3" fontId="111" fillId="16" borderId="63" xfId="2" applyNumberFormat="1" applyFont="1" applyFill="1" applyBorder="1" applyAlignment="1">
      <alignment horizontal="center" vertical="center" wrapText="1"/>
    </xf>
    <xf numFmtId="0" fontId="116" fillId="4" borderId="6" xfId="9" applyFont="1" applyFill="1" applyBorder="1" applyAlignment="1">
      <alignment horizontal="center" vertical="center" wrapText="1"/>
    </xf>
    <xf numFmtId="0" fontId="116" fillId="4" borderId="8" xfId="9" applyFont="1" applyFill="1" applyBorder="1" applyAlignment="1">
      <alignment horizontal="center" vertical="center" wrapText="1"/>
    </xf>
    <xf numFmtId="0" fontId="116" fillId="4" borderId="7" xfId="9" applyFont="1" applyFill="1" applyBorder="1" applyAlignment="1">
      <alignment horizontal="center" vertical="center" wrapText="1"/>
    </xf>
    <xf numFmtId="0" fontId="117" fillId="5" borderId="6" xfId="9" applyFont="1" applyFill="1" applyBorder="1" applyAlignment="1">
      <alignment horizontal="center" vertical="center" wrapText="1"/>
    </xf>
    <xf numFmtId="0" fontId="117" fillId="5" borderId="8" xfId="9" applyFont="1" applyFill="1" applyBorder="1" applyAlignment="1">
      <alignment horizontal="center" vertical="center" wrapText="1"/>
    </xf>
    <xf numFmtId="0" fontId="117" fillId="5" borderId="7" xfId="9" applyFont="1" applyFill="1" applyBorder="1" applyAlignment="1">
      <alignment horizontal="center" vertical="center" wrapText="1"/>
    </xf>
    <xf numFmtId="3" fontId="29" fillId="5" borderId="6" xfId="2" applyNumberFormat="1" applyFont="1" applyFill="1" applyBorder="1" applyAlignment="1">
      <alignment horizontal="right" vertical="center" wrapText="1"/>
    </xf>
    <xf numFmtId="3" fontId="29" fillId="5" borderId="8" xfId="2" applyNumberFormat="1" applyFont="1" applyFill="1" applyBorder="1" applyAlignment="1">
      <alignment horizontal="right" vertical="center" wrapText="1"/>
    </xf>
    <xf numFmtId="3" fontId="29" fillId="5" borderId="8" xfId="2" applyNumberFormat="1" applyFont="1" applyFill="1" applyBorder="1" applyAlignment="1">
      <alignment horizontal="left" vertical="center" wrapText="1"/>
    </xf>
    <xf numFmtId="3" fontId="29" fillId="5" borderId="7" xfId="2" applyNumberFormat="1" applyFont="1" applyFill="1" applyBorder="1" applyAlignment="1">
      <alignment horizontal="left" vertical="center" wrapText="1"/>
    </xf>
    <xf numFmtId="3" fontId="111" fillId="4" borderId="4" xfId="2" applyNumberFormat="1" applyFont="1" applyFill="1" applyBorder="1" applyAlignment="1">
      <alignment horizontal="center" vertical="center" wrapText="1"/>
    </xf>
    <xf numFmtId="3" fontId="111" fillId="16" borderId="6" xfId="2" applyNumberFormat="1" applyFont="1" applyFill="1" applyBorder="1" applyAlignment="1">
      <alignment horizontal="center" vertical="center" wrapText="1"/>
    </xf>
    <xf numFmtId="3" fontId="111" fillId="16" borderId="8" xfId="2" applyNumberFormat="1" applyFont="1" applyFill="1" applyBorder="1" applyAlignment="1">
      <alignment horizontal="center" vertical="center" wrapText="1"/>
    </xf>
    <xf numFmtId="3" fontId="111" fillId="16" borderId="7" xfId="2" applyNumberFormat="1" applyFont="1" applyFill="1" applyBorder="1" applyAlignment="1">
      <alignment horizontal="center" vertical="center" wrapText="1"/>
    </xf>
    <xf numFmtId="3" fontId="111" fillId="4" borderId="48" xfId="2" applyNumberFormat="1" applyFont="1" applyFill="1" applyBorder="1" applyAlignment="1">
      <alignment horizontal="center" vertical="center" wrapText="1"/>
    </xf>
    <xf numFmtId="3" fontId="111" fillId="4" borderId="22" xfId="2" applyNumberFormat="1" applyFont="1" applyFill="1" applyBorder="1" applyAlignment="1">
      <alignment horizontal="center" vertical="center" wrapText="1"/>
    </xf>
    <xf numFmtId="3" fontId="21" fillId="5" borderId="6" xfId="2" applyNumberFormat="1" applyFont="1" applyFill="1" applyBorder="1" applyAlignment="1">
      <alignment horizontal="right" vertical="center" wrapText="1"/>
    </xf>
    <xf numFmtId="3" fontId="21" fillId="5" borderId="8" xfId="2" applyNumberFormat="1" applyFont="1" applyFill="1" applyBorder="1" applyAlignment="1">
      <alignment horizontal="right" vertical="center" wrapText="1"/>
    </xf>
    <xf numFmtId="3" fontId="21" fillId="5" borderId="4" xfId="2" applyNumberFormat="1" applyFont="1" applyFill="1" applyBorder="1" applyAlignment="1">
      <alignment horizontal="right" vertical="center" wrapText="1" readingOrder="2"/>
    </xf>
    <xf numFmtId="3" fontId="21" fillId="5" borderId="6" xfId="2" applyNumberFormat="1" applyFont="1" applyFill="1" applyBorder="1" applyAlignment="1">
      <alignment horizontal="right" vertical="center" wrapText="1" readingOrder="2"/>
    </xf>
    <xf numFmtId="0" fontId="104" fillId="5" borderId="4" xfId="9" applyFont="1" applyFill="1" applyBorder="1" applyAlignment="1">
      <alignment horizontal="center" vertical="center" wrapText="1"/>
    </xf>
    <xf numFmtId="3" fontId="119" fillId="16" borderId="6" xfId="2" applyNumberFormat="1" applyFont="1" applyFill="1" applyBorder="1" applyAlignment="1">
      <alignment horizontal="center" vertical="center" wrapText="1"/>
    </xf>
    <xf numFmtId="3" fontId="119" fillId="16" borderId="8" xfId="2" applyNumberFormat="1" applyFont="1" applyFill="1" applyBorder="1" applyAlignment="1">
      <alignment horizontal="center" vertical="center" wrapText="1"/>
    </xf>
    <xf numFmtId="3" fontId="119" fillId="16" borderId="7" xfId="2" applyNumberFormat="1" applyFont="1" applyFill="1" applyBorder="1" applyAlignment="1">
      <alignment horizontal="center" vertical="center" wrapText="1"/>
    </xf>
    <xf numFmtId="3" fontId="27" fillId="5" borderId="4" xfId="2" applyNumberFormat="1" applyFont="1" applyFill="1" applyBorder="1" applyAlignment="1">
      <alignment horizontal="right" vertical="center" wrapText="1"/>
    </xf>
    <xf numFmtId="0" fontId="32" fillId="5" borderId="22" xfId="9" applyFont="1" applyFill="1" applyBorder="1" applyAlignment="1">
      <alignment horizontal="center" vertical="center" wrapText="1"/>
    </xf>
    <xf numFmtId="0" fontId="32" fillId="5" borderId="0" xfId="9" applyFont="1" applyFill="1" applyBorder="1" applyAlignment="1">
      <alignment horizontal="center" vertical="center" wrapText="1"/>
    </xf>
    <xf numFmtId="3" fontId="96" fillId="5" borderId="6" xfId="2" applyNumberFormat="1" applyFont="1" applyFill="1" applyBorder="1" applyAlignment="1">
      <alignment horizontal="right" vertical="center" wrapText="1" readingOrder="2"/>
    </xf>
    <xf numFmtId="3" fontId="96" fillId="5" borderId="8" xfId="2" applyNumberFormat="1" applyFont="1" applyFill="1" applyBorder="1" applyAlignment="1">
      <alignment horizontal="right" vertical="center" wrapText="1" readingOrder="2"/>
    </xf>
    <xf numFmtId="3" fontId="96" fillId="5" borderId="8" xfId="2" applyNumberFormat="1" applyFont="1" applyFill="1" applyBorder="1" applyAlignment="1">
      <alignment horizontal="left" vertical="center" wrapText="1"/>
    </xf>
    <xf numFmtId="3" fontId="96" fillId="5" borderId="7" xfId="2" applyNumberFormat="1" applyFont="1" applyFill="1" applyBorder="1" applyAlignment="1">
      <alignment horizontal="left" vertical="center" wrapText="1"/>
    </xf>
    <xf numFmtId="3" fontId="22" fillId="4" borderId="24" xfId="2" applyNumberFormat="1" applyFont="1" applyFill="1" applyBorder="1" applyAlignment="1">
      <alignment horizontal="center" vertical="center" wrapText="1"/>
    </xf>
    <xf numFmtId="3" fontId="22" fillId="4" borderId="43" xfId="2" applyNumberFormat="1" applyFont="1" applyFill="1" applyBorder="1" applyAlignment="1">
      <alignment horizontal="center" vertical="center" wrapText="1"/>
    </xf>
    <xf numFmtId="3" fontId="22" fillId="4" borderId="14" xfId="2" applyNumberFormat="1" applyFont="1" applyFill="1" applyBorder="1" applyAlignment="1">
      <alignment horizontal="center" vertical="center" wrapText="1"/>
    </xf>
    <xf numFmtId="3" fontId="22" fillId="16" borderId="24" xfId="2" applyNumberFormat="1" applyFont="1" applyFill="1" applyBorder="1" applyAlignment="1">
      <alignment horizontal="center" vertical="center" wrapText="1"/>
    </xf>
    <xf numFmtId="3" fontId="22" fillId="16" borderId="14" xfId="2" applyNumberFormat="1" applyFont="1" applyFill="1" applyBorder="1" applyAlignment="1">
      <alignment horizontal="center" vertical="center" wrapText="1"/>
    </xf>
    <xf numFmtId="3" fontId="22" fillId="16" borderId="6" xfId="2" applyNumberFormat="1" applyFont="1" applyFill="1" applyBorder="1" applyAlignment="1">
      <alignment horizontal="center" vertical="center" wrapText="1"/>
    </xf>
    <xf numFmtId="3" fontId="22" fillId="16" borderId="8" xfId="2" applyNumberFormat="1" applyFont="1" applyFill="1" applyBorder="1" applyAlignment="1">
      <alignment horizontal="center" vertical="center" wrapText="1"/>
    </xf>
    <xf numFmtId="3" fontId="22" fillId="16" borderId="7" xfId="2" applyNumberFormat="1" applyFont="1" applyFill="1" applyBorder="1" applyAlignment="1">
      <alignment horizontal="center" vertical="center" wrapText="1"/>
    </xf>
    <xf numFmtId="3" fontId="22" fillId="16" borderId="42" xfId="2" applyNumberFormat="1" applyFont="1" applyFill="1" applyBorder="1" applyAlignment="1">
      <alignment horizontal="center" vertical="center" wrapText="1"/>
    </xf>
    <xf numFmtId="3" fontId="22" fillId="16" borderId="63" xfId="2" applyNumberFormat="1" applyFont="1" applyFill="1" applyBorder="1" applyAlignment="1">
      <alignment horizontal="center" vertical="center" wrapText="1"/>
    </xf>
    <xf numFmtId="3" fontId="96" fillId="5" borderId="4" xfId="2" applyNumberFormat="1" applyFont="1" applyFill="1" applyBorder="1" applyAlignment="1">
      <alignment horizontal="right" vertical="center" wrapText="1"/>
    </xf>
    <xf numFmtId="3" fontId="96" fillId="5" borderId="4" xfId="2" applyNumberFormat="1" applyFont="1" applyFill="1" applyBorder="1" applyAlignment="1">
      <alignment horizontal="left" vertical="center" wrapText="1"/>
    </xf>
    <xf numFmtId="3" fontId="96" fillId="5" borderId="6" xfId="2" applyNumberFormat="1" applyFont="1" applyFill="1" applyBorder="1" applyAlignment="1">
      <alignment horizontal="left" vertical="center" wrapText="1"/>
    </xf>
    <xf numFmtId="3" fontId="28" fillId="16" borderId="48" xfId="2" applyNumberFormat="1" applyFont="1" applyFill="1" applyBorder="1" applyAlignment="1">
      <alignment horizontal="center" vertical="center" wrapText="1"/>
    </xf>
    <xf numFmtId="3" fontId="28" fillId="16" borderId="49" xfId="2" applyNumberFormat="1" applyFont="1" applyFill="1" applyBorder="1" applyAlignment="1">
      <alignment horizontal="center" vertical="center" wrapText="1"/>
    </xf>
    <xf numFmtId="49" fontId="125" fillId="17" borderId="1" xfId="2" applyNumberFormat="1" applyFont="1" applyFill="1" applyBorder="1" applyAlignment="1">
      <alignment horizontal="center" vertical="center" wrapText="1"/>
    </xf>
    <xf numFmtId="3" fontId="123" fillId="17" borderId="1" xfId="2" applyNumberFormat="1" applyFont="1" applyFill="1" applyBorder="1" applyAlignment="1">
      <alignment horizontal="center" vertical="center" wrapText="1"/>
    </xf>
    <xf numFmtId="0" fontId="22" fillId="4" borderId="0" xfId="9" applyFont="1" applyFill="1" applyBorder="1" applyAlignment="1">
      <alignment horizontal="center" vertical="center" wrapText="1"/>
    </xf>
    <xf numFmtId="0" fontId="22" fillId="4" borderId="28" xfId="9" applyFont="1" applyFill="1" applyBorder="1" applyAlignment="1">
      <alignment horizontal="center" vertical="center" wrapText="1"/>
    </xf>
    <xf numFmtId="0" fontId="5" fillId="5" borderId="22" xfId="9" applyFont="1" applyFill="1" applyBorder="1" applyAlignment="1">
      <alignment horizontal="center" vertical="center" wrapText="1"/>
    </xf>
    <xf numFmtId="0" fontId="5" fillId="5" borderId="0" xfId="9" applyFont="1" applyFill="1" applyBorder="1" applyAlignment="1">
      <alignment horizontal="center" vertical="center" wrapText="1"/>
    </xf>
    <xf numFmtId="0" fontId="5" fillId="5" borderId="28" xfId="9" applyFont="1" applyFill="1" applyBorder="1" applyAlignment="1">
      <alignment horizontal="center" vertical="center" wrapText="1"/>
    </xf>
    <xf numFmtId="3" fontId="147" fillId="4" borderId="6" xfId="2" applyNumberFormat="1" applyFont="1" applyFill="1" applyBorder="1" applyAlignment="1">
      <alignment horizontal="right" vertical="center" wrapText="1"/>
    </xf>
    <xf numFmtId="3" fontId="147" fillId="4" borderId="8" xfId="2" applyNumberFormat="1" applyFont="1" applyFill="1" applyBorder="1" applyAlignment="1">
      <alignment horizontal="right" vertical="center" wrapText="1"/>
    </xf>
    <xf numFmtId="3" fontId="147" fillId="4" borderId="23" xfId="2" applyNumberFormat="1" applyFont="1" applyFill="1" applyBorder="1" applyAlignment="1">
      <alignment horizontal="left" vertical="center" wrapText="1"/>
    </xf>
    <xf numFmtId="3" fontId="147" fillId="4" borderId="42" xfId="2" applyNumberFormat="1" applyFont="1" applyFill="1" applyBorder="1" applyAlignment="1">
      <alignment horizontal="left" vertical="center" wrapText="1"/>
    </xf>
    <xf numFmtId="3" fontId="35" fillId="5" borderId="60" xfId="2" applyNumberFormat="1" applyFont="1" applyFill="1" applyBorder="1" applyAlignment="1">
      <alignment horizontal="left" vertical="center" wrapText="1"/>
    </xf>
    <xf numFmtId="3" fontId="35" fillId="5" borderId="88" xfId="2" applyNumberFormat="1" applyFont="1" applyFill="1" applyBorder="1" applyAlignment="1">
      <alignment horizontal="left" vertical="center" wrapText="1"/>
    </xf>
    <xf numFmtId="3" fontId="147" fillId="4" borderId="8" xfId="2" applyNumberFormat="1" applyFont="1" applyFill="1" applyBorder="1" applyAlignment="1">
      <alignment horizontal="left" vertical="center" wrapText="1"/>
    </xf>
    <xf numFmtId="3" fontId="147" fillId="4" borderId="7" xfId="2" applyNumberFormat="1" applyFont="1" applyFill="1" applyBorder="1" applyAlignment="1">
      <alignment horizontal="left" vertical="center" wrapText="1"/>
    </xf>
    <xf numFmtId="3" fontId="18" fillId="5" borderId="4" xfId="2" applyNumberFormat="1" applyFont="1" applyFill="1" applyBorder="1" applyAlignment="1">
      <alignment horizontal="right" vertical="center" wrapText="1"/>
    </xf>
    <xf numFmtId="0" fontId="18" fillId="0" borderId="0" xfId="44" applyFont="1" applyAlignment="1">
      <alignment horizontal="right" vertical="center"/>
    </xf>
    <xf numFmtId="0" fontId="92" fillId="0" borderId="0" xfId="44" applyFont="1" applyAlignment="1">
      <alignment horizontal="center" vertical="center"/>
    </xf>
    <xf numFmtId="0" fontId="22" fillId="4" borderId="8" xfId="9" applyFont="1" applyFill="1" applyBorder="1" applyAlignment="1">
      <alignment horizontal="center" vertical="center" wrapText="1"/>
    </xf>
    <xf numFmtId="0" fontId="5" fillId="5" borderId="48" xfId="9" applyFont="1" applyFill="1" applyBorder="1" applyAlignment="1">
      <alignment horizontal="center" vertical="center" wrapText="1"/>
    </xf>
    <xf numFmtId="0" fontId="5" fillId="5" borderId="23" xfId="9" applyFont="1" applyFill="1" applyBorder="1" applyAlignment="1">
      <alignment horizontal="center" vertical="center" wrapText="1"/>
    </xf>
    <xf numFmtId="0" fontId="5" fillId="5" borderId="42" xfId="9" applyFont="1" applyFill="1" applyBorder="1" applyAlignment="1">
      <alignment horizontal="center" vertical="center" wrapText="1"/>
    </xf>
    <xf numFmtId="3" fontId="45" fillId="4" borderId="24" xfId="2" applyNumberFormat="1" applyFont="1" applyFill="1" applyBorder="1" applyAlignment="1">
      <alignment horizontal="center" vertical="center" wrapText="1"/>
    </xf>
    <xf numFmtId="3" fontId="45" fillId="4" borderId="43" xfId="2" applyNumberFormat="1" applyFont="1" applyFill="1" applyBorder="1" applyAlignment="1">
      <alignment horizontal="center" vertical="center" wrapText="1"/>
    </xf>
    <xf numFmtId="3" fontId="45" fillId="4" borderId="14" xfId="2" applyNumberFormat="1" applyFont="1" applyFill="1" applyBorder="1" applyAlignment="1">
      <alignment horizontal="center" vertical="center" wrapText="1"/>
    </xf>
    <xf numFmtId="3" fontId="45" fillId="4" borderId="6" xfId="2" applyNumberFormat="1" applyFont="1" applyFill="1" applyBorder="1" applyAlignment="1">
      <alignment horizontal="center" vertical="center" wrapText="1"/>
    </xf>
    <xf numFmtId="3" fontId="45" fillId="4" borderId="7" xfId="2" applyNumberFormat="1" applyFont="1" applyFill="1" applyBorder="1" applyAlignment="1">
      <alignment horizontal="center" vertical="center" wrapText="1"/>
    </xf>
    <xf numFmtId="3" fontId="47" fillId="4" borderId="6" xfId="44" applyNumberFormat="1" applyFont="1" applyFill="1" applyBorder="1" applyAlignment="1">
      <alignment horizontal="center" vertical="center"/>
    </xf>
    <xf numFmtId="3" fontId="47" fillId="4" borderId="7" xfId="44" applyNumberFormat="1" applyFont="1" applyFill="1" applyBorder="1" applyAlignment="1">
      <alignment horizontal="center" vertical="center"/>
    </xf>
    <xf numFmtId="167" fontId="47" fillId="4" borderId="6" xfId="2" applyNumberFormat="1" applyFont="1" applyFill="1" applyBorder="1" applyAlignment="1">
      <alignment horizontal="center" vertical="center" wrapText="1"/>
    </xf>
    <xf numFmtId="167" fontId="47" fillId="4" borderId="7" xfId="2" applyNumberFormat="1" applyFont="1" applyFill="1" applyBorder="1" applyAlignment="1">
      <alignment horizontal="center" vertical="center" wrapText="1"/>
    </xf>
    <xf numFmtId="3" fontId="45" fillId="4" borderId="4" xfId="2" applyNumberFormat="1" applyFont="1" applyFill="1" applyBorder="1" applyAlignment="1">
      <alignment horizontal="center" vertical="center" wrapText="1"/>
    </xf>
    <xf numFmtId="3" fontId="45" fillId="4" borderId="8" xfId="2" applyNumberFormat="1" applyFont="1" applyFill="1" applyBorder="1" applyAlignment="1">
      <alignment horizontal="left" vertical="center" wrapText="1"/>
    </xf>
    <xf numFmtId="3" fontId="45" fillId="4" borderId="7" xfId="2" applyNumberFormat="1" applyFont="1" applyFill="1" applyBorder="1" applyAlignment="1">
      <alignment horizontal="left" vertical="center" wrapText="1"/>
    </xf>
    <xf numFmtId="0" fontId="18" fillId="0" borderId="23" xfId="44" applyFont="1" applyBorder="1" applyAlignment="1">
      <alignment horizontal="right" readingOrder="2"/>
    </xf>
    <xf numFmtId="3" fontId="22" fillId="4" borderId="6" xfId="2" applyNumberFormat="1" applyFont="1" applyFill="1" applyBorder="1" applyAlignment="1">
      <alignment horizontal="center" vertical="center" wrapText="1"/>
    </xf>
    <xf numFmtId="3" fontId="22" fillId="4" borderId="8" xfId="2" applyNumberFormat="1" applyFont="1" applyFill="1" applyBorder="1" applyAlignment="1">
      <alignment horizontal="center" vertical="center" wrapText="1"/>
    </xf>
    <xf numFmtId="3" fontId="22" fillId="4" borderId="7" xfId="2" applyNumberFormat="1" applyFont="1" applyFill="1" applyBorder="1" applyAlignment="1">
      <alignment horizontal="center" vertical="center" wrapText="1"/>
    </xf>
    <xf numFmtId="0" fontId="20" fillId="4" borderId="0" xfId="9" applyFont="1" applyFill="1" applyBorder="1" applyAlignment="1">
      <alignment horizontal="center" vertical="center" wrapText="1"/>
    </xf>
    <xf numFmtId="0" fontId="21" fillId="5" borderId="60" xfId="9" applyFont="1" applyFill="1" applyBorder="1" applyAlignment="1">
      <alignment horizontal="center" vertical="center" wrapText="1"/>
    </xf>
    <xf numFmtId="0" fontId="21" fillId="5" borderId="88" xfId="9" applyFont="1" applyFill="1" applyBorder="1" applyAlignment="1">
      <alignment horizontal="center" vertical="center" wrapText="1"/>
    </xf>
    <xf numFmtId="0" fontId="22" fillId="4" borderId="43" xfId="9" applyFont="1" applyFill="1" applyBorder="1" applyAlignment="1" applyProtection="1">
      <alignment horizontal="center" vertical="center"/>
      <protection locked="0"/>
    </xf>
    <xf numFmtId="3" fontId="22" fillId="4" borderId="4" xfId="2" applyNumberFormat="1" applyFont="1" applyFill="1" applyBorder="1" applyAlignment="1">
      <alignment horizontal="center" vertical="center" wrapText="1"/>
    </xf>
    <xf numFmtId="0" fontId="21" fillId="5" borderId="0" xfId="9" applyFont="1" applyFill="1" applyBorder="1" applyAlignment="1">
      <alignment horizontal="center" vertical="center" wrapText="1"/>
    </xf>
    <xf numFmtId="3" fontId="147" fillId="4" borderId="48" xfId="2" applyNumberFormat="1" applyFont="1" applyFill="1" applyBorder="1" applyAlignment="1">
      <alignment horizontal="center" vertical="center" wrapText="1"/>
    </xf>
    <xf numFmtId="3" fontId="147" fillId="4" borderId="23" xfId="2" applyNumberFormat="1" applyFont="1" applyFill="1" applyBorder="1" applyAlignment="1">
      <alignment horizontal="center" vertical="center" wrapText="1"/>
    </xf>
    <xf numFmtId="3" fontId="147" fillId="4" borderId="68" xfId="2" applyNumberFormat="1" applyFont="1" applyFill="1" applyBorder="1" applyAlignment="1">
      <alignment horizontal="center" vertical="center" wrapText="1"/>
    </xf>
    <xf numFmtId="3" fontId="147" fillId="4" borderId="6" xfId="2" applyNumberFormat="1" applyFont="1" applyFill="1" applyBorder="1" applyAlignment="1">
      <alignment horizontal="center" vertical="center" wrapText="1"/>
    </xf>
    <xf numFmtId="3" fontId="147" fillId="4" borderId="7" xfId="2" applyNumberFormat="1" applyFont="1" applyFill="1" applyBorder="1" applyAlignment="1">
      <alignment horizontal="center" vertical="center" wrapText="1"/>
    </xf>
    <xf numFmtId="0" fontId="15" fillId="0" borderId="30" xfId="43" applyBorder="1" applyAlignment="1">
      <alignment horizontal="center"/>
    </xf>
    <xf numFmtId="0" fontId="15" fillId="0" borderId="31" xfId="43" applyBorder="1" applyAlignment="1">
      <alignment horizontal="center"/>
    </xf>
    <xf numFmtId="0" fontId="26" fillId="4" borderId="22" xfId="9" applyFont="1" applyFill="1" applyBorder="1" applyAlignment="1">
      <alignment horizontal="center" vertical="center" wrapText="1"/>
    </xf>
    <xf numFmtId="0" fontId="26" fillId="4" borderId="0" xfId="9" applyFont="1" applyFill="1" applyBorder="1" applyAlignment="1">
      <alignment horizontal="center" vertical="center" wrapText="1"/>
    </xf>
    <xf numFmtId="0" fontId="26" fillId="4" borderId="28" xfId="9" applyFont="1" applyFill="1" applyBorder="1" applyAlignment="1">
      <alignment horizontal="center" vertical="center" wrapText="1"/>
    </xf>
    <xf numFmtId="3" fontId="26" fillId="4" borderId="4" xfId="2" applyNumberFormat="1" applyFont="1" applyFill="1" applyBorder="1" applyAlignment="1">
      <alignment horizontal="center" vertical="center" wrapText="1"/>
    </xf>
    <xf numFmtId="0" fontId="18" fillId="5" borderId="48" xfId="9" applyFont="1" applyFill="1" applyBorder="1" applyAlignment="1">
      <alignment horizontal="center" vertical="center" wrapText="1"/>
    </xf>
    <xf numFmtId="0" fontId="18" fillId="5" borderId="23" xfId="9" applyFont="1" applyFill="1" applyBorder="1" applyAlignment="1">
      <alignment horizontal="center" vertical="center" wrapText="1"/>
    </xf>
    <xf numFmtId="3" fontId="98" fillId="4" borderId="24" xfId="2" applyNumberFormat="1" applyFont="1" applyFill="1" applyBorder="1" applyAlignment="1">
      <alignment horizontal="center" vertical="center" wrapText="1"/>
    </xf>
    <xf numFmtId="3" fontId="98" fillId="4" borderId="14" xfId="2" applyNumberFormat="1" applyFont="1" applyFill="1" applyBorder="1" applyAlignment="1">
      <alignment horizontal="center" vertical="center" wrapText="1"/>
    </xf>
    <xf numFmtId="3" fontId="98" fillId="4" borderId="4" xfId="2" applyNumberFormat="1" applyFont="1" applyFill="1" applyBorder="1" applyAlignment="1">
      <alignment horizontal="center" vertical="center" wrapText="1"/>
    </xf>
    <xf numFmtId="0" fontId="149" fillId="5" borderId="48" xfId="9" applyFont="1" applyFill="1" applyBorder="1" applyAlignment="1">
      <alignment horizontal="center" vertical="center" wrapText="1"/>
    </xf>
    <xf numFmtId="0" fontId="149" fillId="5" borderId="23" xfId="9" applyFont="1" applyFill="1" applyBorder="1" applyAlignment="1">
      <alignment horizontal="center" vertical="center" wrapText="1"/>
    </xf>
    <xf numFmtId="0" fontId="27" fillId="5" borderId="48" xfId="9" applyFont="1" applyFill="1" applyBorder="1" applyAlignment="1">
      <alignment horizontal="center" vertical="center" wrapText="1"/>
    </xf>
    <xf numFmtId="0" fontId="27" fillId="5" borderId="23" xfId="9" applyFont="1" applyFill="1" applyBorder="1" applyAlignment="1">
      <alignment horizontal="center" vertical="center" wrapText="1"/>
    </xf>
    <xf numFmtId="3" fontId="92" fillId="5" borderId="4" xfId="2" applyNumberFormat="1" applyFont="1" applyFill="1" applyBorder="1" applyAlignment="1">
      <alignment horizontal="center" vertical="center" wrapText="1" readingOrder="1"/>
    </xf>
    <xf numFmtId="3" fontId="18" fillId="5" borderId="6" xfId="2" applyNumberFormat="1" applyFont="1" applyFill="1" applyBorder="1" applyAlignment="1">
      <alignment horizontal="center" vertical="center" wrapText="1" readingOrder="1"/>
    </xf>
    <xf numFmtId="3" fontId="18" fillId="5" borderId="8" xfId="2" applyNumberFormat="1" applyFont="1" applyFill="1" applyBorder="1" applyAlignment="1">
      <alignment horizontal="center" vertical="center" wrapText="1" readingOrder="1"/>
    </xf>
    <xf numFmtId="3" fontId="18" fillId="5" borderId="7" xfId="2" applyNumberFormat="1" applyFont="1" applyFill="1" applyBorder="1" applyAlignment="1">
      <alignment horizontal="center" vertical="center" wrapText="1" readingOrder="1"/>
    </xf>
    <xf numFmtId="3" fontId="18" fillId="5" borderId="4" xfId="2" applyNumberFormat="1" applyFont="1" applyFill="1" applyBorder="1" applyAlignment="1">
      <alignment horizontal="center" vertical="center" wrapText="1" readingOrder="1"/>
    </xf>
    <xf numFmtId="0" fontId="5" fillId="5" borderId="4" xfId="9" applyFont="1" applyFill="1" applyBorder="1" applyAlignment="1">
      <alignment horizontal="center" vertical="center" wrapText="1"/>
    </xf>
    <xf numFmtId="3" fontId="21" fillId="5" borderId="4" xfId="2" applyNumberFormat="1" applyFont="1" applyFill="1" applyBorder="1" applyAlignment="1">
      <alignment horizontal="right" vertical="center" wrapText="1"/>
    </xf>
    <xf numFmtId="3" fontId="22" fillId="4" borderId="42" xfId="2" applyNumberFormat="1" applyFont="1" applyFill="1" applyBorder="1" applyAlignment="1">
      <alignment horizontal="center" vertical="center" wrapText="1"/>
    </xf>
    <xf numFmtId="3" fontId="22" fillId="4" borderId="61" xfId="2" applyNumberFormat="1" applyFont="1" applyFill="1" applyBorder="1" applyAlignment="1">
      <alignment horizontal="center" vertical="center" wrapText="1"/>
    </xf>
    <xf numFmtId="3" fontId="27" fillId="5" borderId="6" xfId="2" applyNumberFormat="1" applyFont="1" applyFill="1" applyBorder="1" applyAlignment="1">
      <alignment horizontal="right" vertical="center" wrapText="1" readingOrder="1"/>
    </xf>
    <xf numFmtId="3" fontId="27" fillId="5" borderId="8" xfId="2" applyNumberFormat="1" applyFont="1" applyFill="1" applyBorder="1" applyAlignment="1">
      <alignment horizontal="right" vertical="center" wrapText="1" readingOrder="1"/>
    </xf>
    <xf numFmtId="3" fontId="27" fillId="5" borderId="8" xfId="2" applyNumberFormat="1" applyFont="1" applyFill="1" applyBorder="1" applyAlignment="1">
      <alignment horizontal="left" vertical="center" wrapText="1" readingOrder="1"/>
    </xf>
    <xf numFmtId="3" fontId="27" fillId="5" borderId="89" xfId="2" applyNumberFormat="1" applyFont="1" applyFill="1" applyBorder="1" applyAlignment="1">
      <alignment horizontal="left" vertical="center" wrapText="1" readingOrder="1"/>
    </xf>
    <xf numFmtId="3" fontId="5" fillId="5" borderId="4" xfId="2" applyNumberFormat="1" applyFont="1" applyFill="1" applyBorder="1" applyAlignment="1">
      <alignment horizontal="right" vertical="center" wrapText="1" readingOrder="1"/>
    </xf>
    <xf numFmtId="3" fontId="5" fillId="5" borderId="6" xfId="2" applyNumberFormat="1" applyFont="1" applyFill="1" applyBorder="1" applyAlignment="1">
      <alignment horizontal="left" vertical="center" wrapText="1" readingOrder="1"/>
    </xf>
    <xf numFmtId="3" fontId="5" fillId="5" borderId="8" xfId="2" applyNumberFormat="1" applyFont="1" applyFill="1" applyBorder="1" applyAlignment="1">
      <alignment horizontal="left" vertical="center" wrapText="1" readingOrder="1"/>
    </xf>
    <xf numFmtId="3" fontId="5" fillId="5" borderId="7" xfId="2" applyNumberFormat="1" applyFont="1" applyFill="1" applyBorder="1" applyAlignment="1">
      <alignment horizontal="left" vertical="center" wrapText="1" readingOrder="1"/>
    </xf>
    <xf numFmtId="3" fontId="18" fillId="5" borderId="4" xfId="2" applyNumberFormat="1" applyFont="1" applyFill="1" applyBorder="1" applyAlignment="1">
      <alignment horizontal="right" vertical="center" wrapText="1" readingOrder="1"/>
    </xf>
    <xf numFmtId="3" fontId="18" fillId="5" borderId="48" xfId="2" applyNumberFormat="1" applyFont="1" applyFill="1" applyBorder="1" applyAlignment="1">
      <alignment horizontal="left" vertical="center" wrapText="1" readingOrder="1"/>
    </xf>
    <xf numFmtId="3" fontId="18" fillId="5" borderId="23" xfId="2" applyNumberFormat="1" applyFont="1" applyFill="1" applyBorder="1" applyAlignment="1">
      <alignment horizontal="left" vertical="center" wrapText="1" readingOrder="1"/>
    </xf>
    <xf numFmtId="0" fontId="28" fillId="4" borderId="0" xfId="9" applyFont="1" applyFill="1" applyAlignment="1">
      <alignment horizontal="center" vertical="center" wrapText="1"/>
    </xf>
    <xf numFmtId="3" fontId="18" fillId="5" borderId="14" xfId="2" applyNumberFormat="1" applyFont="1" applyFill="1" applyBorder="1" applyAlignment="1">
      <alignment horizontal="right" vertical="center" wrapText="1"/>
    </xf>
    <xf numFmtId="3" fontId="18" fillId="5" borderId="49" xfId="2" applyNumberFormat="1" applyFont="1" applyFill="1" applyBorder="1" applyAlignment="1">
      <alignment horizontal="right" vertical="center" wrapText="1"/>
    </xf>
    <xf numFmtId="3" fontId="18" fillId="5" borderId="60" xfId="2" applyNumberFormat="1" applyFont="1" applyFill="1" applyBorder="1" applyAlignment="1">
      <alignment horizontal="left" vertical="center" wrapText="1"/>
    </xf>
    <xf numFmtId="0" fontId="27" fillId="5" borderId="0" xfId="9" applyFont="1" applyFill="1" applyBorder="1" applyAlignment="1">
      <alignment horizontal="center" vertical="center" wrapText="1"/>
    </xf>
    <xf numFmtId="3" fontId="22" fillId="4" borderId="8" xfId="2" applyNumberFormat="1" applyFont="1" applyFill="1" applyBorder="1" applyAlignment="1">
      <alignment horizontal="left" vertical="center" wrapText="1"/>
    </xf>
    <xf numFmtId="3" fontId="22" fillId="4" borderId="7" xfId="2" applyNumberFormat="1" applyFont="1" applyFill="1" applyBorder="1" applyAlignment="1">
      <alignment horizontal="left" vertical="center" wrapText="1"/>
    </xf>
    <xf numFmtId="3" fontId="22" fillId="4" borderId="60" xfId="2" applyNumberFormat="1" applyFont="1" applyFill="1" applyBorder="1" applyAlignment="1">
      <alignment horizontal="center" vertical="center" wrapText="1"/>
    </xf>
    <xf numFmtId="3" fontId="98" fillId="4" borderId="22" xfId="2" applyNumberFormat="1" applyFont="1" applyFill="1" applyBorder="1" applyAlignment="1">
      <alignment horizontal="center" vertical="center" wrapText="1"/>
    </xf>
    <xf numFmtId="3" fontId="98" fillId="4" borderId="49" xfId="2" applyNumberFormat="1" applyFont="1" applyFill="1" applyBorder="1" applyAlignment="1">
      <alignment horizontal="center" vertical="center" wrapText="1"/>
    </xf>
    <xf numFmtId="3" fontId="85" fillId="5" borderId="4" xfId="2" applyNumberFormat="1" applyFont="1" applyFill="1" applyBorder="1" applyAlignment="1">
      <alignment horizontal="right" vertical="center" wrapText="1" readingOrder="1"/>
    </xf>
    <xf numFmtId="3" fontId="85" fillId="5" borderId="6" xfId="2" applyNumberFormat="1" applyFont="1" applyFill="1" applyBorder="1" applyAlignment="1">
      <alignment horizontal="left" vertical="center" wrapText="1" readingOrder="1"/>
    </xf>
    <xf numFmtId="3" fontId="85" fillId="5" borderId="8" xfId="2" applyNumberFormat="1" applyFont="1" applyFill="1" applyBorder="1" applyAlignment="1">
      <alignment horizontal="left" vertical="center" wrapText="1" readingOrder="1"/>
    </xf>
    <xf numFmtId="3" fontId="85" fillId="5" borderId="7" xfId="2" applyNumberFormat="1" applyFont="1" applyFill="1" applyBorder="1" applyAlignment="1">
      <alignment horizontal="left" vertical="center" wrapText="1" readingOrder="1"/>
    </xf>
    <xf numFmtId="3" fontId="18" fillId="5" borderId="6" xfId="2" applyNumberFormat="1" applyFont="1" applyFill="1" applyBorder="1" applyAlignment="1">
      <alignment horizontal="left" vertical="center" wrapText="1" readingOrder="1"/>
    </xf>
    <xf numFmtId="3" fontId="18" fillId="5" borderId="8" xfId="2" applyNumberFormat="1" applyFont="1" applyFill="1" applyBorder="1" applyAlignment="1">
      <alignment horizontal="left" vertical="center" wrapText="1" readingOrder="1"/>
    </xf>
    <xf numFmtId="3" fontId="18" fillId="5" borderId="7" xfId="2" applyNumberFormat="1" applyFont="1" applyFill="1" applyBorder="1" applyAlignment="1">
      <alignment horizontal="left" vertical="center" wrapText="1" readingOrder="1"/>
    </xf>
    <xf numFmtId="0" fontId="22" fillId="4" borderId="4" xfId="9" applyFont="1" applyFill="1" applyBorder="1" applyAlignment="1">
      <alignment horizontal="center" vertical="center" wrapText="1" readingOrder="2"/>
    </xf>
    <xf numFmtId="3" fontId="88" fillId="5" borderId="6" xfId="2" applyNumberFormat="1" applyFont="1" applyFill="1" applyBorder="1" applyAlignment="1">
      <alignment horizontal="right" vertical="center" wrapText="1"/>
    </xf>
    <xf numFmtId="3" fontId="88" fillId="5" borderId="8" xfId="2" applyNumberFormat="1" applyFont="1" applyFill="1" applyBorder="1" applyAlignment="1">
      <alignment horizontal="right" vertical="center" wrapText="1"/>
    </xf>
    <xf numFmtId="3" fontId="88" fillId="5" borderId="8" xfId="2" applyNumberFormat="1" applyFont="1" applyFill="1" applyBorder="1" applyAlignment="1">
      <alignment horizontal="left" vertical="center" wrapText="1"/>
    </xf>
    <xf numFmtId="3" fontId="88" fillId="5" borderId="7" xfId="2" applyNumberFormat="1" applyFont="1" applyFill="1" applyBorder="1" applyAlignment="1">
      <alignment horizontal="left" vertical="center" wrapText="1"/>
    </xf>
    <xf numFmtId="3" fontId="93" fillId="4" borderId="24" xfId="2" applyNumberFormat="1" applyFont="1" applyFill="1" applyBorder="1" applyAlignment="1">
      <alignment horizontal="center" vertical="center" wrapText="1"/>
    </xf>
    <xf numFmtId="3" fontId="93" fillId="4" borderId="43" xfId="2" applyNumberFormat="1" applyFont="1" applyFill="1" applyBorder="1" applyAlignment="1">
      <alignment horizontal="center" vertical="center" wrapText="1"/>
    </xf>
    <xf numFmtId="3" fontId="93" fillId="4" borderId="14" xfId="2" applyNumberFormat="1" applyFont="1" applyFill="1" applyBorder="1" applyAlignment="1">
      <alignment horizontal="center" vertical="center" wrapText="1"/>
    </xf>
    <xf numFmtId="3" fontId="22" fillId="4" borderId="4" xfId="2" applyNumberFormat="1" applyFont="1" applyFill="1" applyBorder="1" applyAlignment="1">
      <alignment horizontal="left" vertical="center" wrapText="1"/>
    </xf>
    <xf numFmtId="3" fontId="98" fillId="4" borderId="48" xfId="2" applyNumberFormat="1" applyFont="1" applyFill="1" applyBorder="1" applyAlignment="1">
      <alignment horizontal="center" vertical="center" wrapText="1"/>
    </xf>
    <xf numFmtId="3" fontId="92" fillId="5" borderId="6" xfId="2" applyNumberFormat="1" applyFont="1" applyFill="1" applyBorder="1" applyAlignment="1">
      <alignment horizontal="right" vertical="center" wrapText="1" readingOrder="1"/>
    </xf>
    <xf numFmtId="3" fontId="92" fillId="5" borderId="8" xfId="2" applyNumberFormat="1" applyFont="1" applyFill="1" applyBorder="1" applyAlignment="1">
      <alignment horizontal="right" vertical="center" wrapText="1" readingOrder="1"/>
    </xf>
    <xf numFmtId="0" fontId="18" fillId="0" borderId="0" xfId="44" applyFont="1" applyAlignment="1">
      <alignment horizontal="right" readingOrder="2"/>
    </xf>
    <xf numFmtId="3" fontId="90" fillId="4" borderId="24" xfId="2" applyNumberFormat="1" applyFont="1" applyFill="1" applyBorder="1" applyAlignment="1">
      <alignment horizontal="center" vertical="center" wrapText="1"/>
    </xf>
    <xf numFmtId="3" fontId="90" fillId="4" borderId="43" xfId="2" applyNumberFormat="1" applyFont="1" applyFill="1" applyBorder="1" applyAlignment="1">
      <alignment horizontal="center" vertical="center" wrapText="1"/>
    </xf>
    <xf numFmtId="3" fontId="47" fillId="4" borderId="4" xfId="2" applyNumberFormat="1" applyFont="1" applyFill="1" applyBorder="1" applyAlignment="1">
      <alignment horizontal="right" vertical="center" wrapText="1"/>
    </xf>
    <xf numFmtId="3" fontId="47" fillId="4" borderId="6" xfId="2" applyNumberFormat="1" applyFont="1" applyFill="1" applyBorder="1" applyAlignment="1">
      <alignment horizontal="right" vertical="center" wrapText="1"/>
    </xf>
    <xf numFmtId="3" fontId="47" fillId="4" borderId="7" xfId="2" applyNumberFormat="1" applyFont="1" applyFill="1" applyBorder="1" applyAlignment="1">
      <alignment horizontal="left" vertical="center" wrapText="1"/>
    </xf>
    <xf numFmtId="3" fontId="47" fillId="4" borderId="4" xfId="2" applyNumberFormat="1" applyFont="1" applyFill="1" applyBorder="1" applyAlignment="1">
      <alignment horizontal="left" vertical="center" wrapText="1"/>
    </xf>
    <xf numFmtId="0" fontId="88" fillId="5" borderId="48" xfId="9" applyFont="1" applyFill="1" applyBorder="1" applyAlignment="1">
      <alignment horizontal="center" vertical="center" wrapText="1"/>
    </xf>
    <xf numFmtId="0" fontId="88" fillId="5" borderId="23" xfId="9" applyFont="1" applyFill="1" applyBorder="1" applyAlignment="1">
      <alignment horizontal="center" vertical="center" wrapText="1"/>
    </xf>
    <xf numFmtId="3" fontId="22" fillId="4" borderId="48" xfId="2" applyNumberFormat="1" applyFont="1" applyFill="1" applyBorder="1" applyAlignment="1">
      <alignment horizontal="center" vertical="center" wrapText="1"/>
    </xf>
    <xf numFmtId="3" fontId="22" fillId="4" borderId="22" xfId="2" applyNumberFormat="1" applyFont="1" applyFill="1" applyBorder="1" applyAlignment="1">
      <alignment horizontal="center" vertical="center" wrapText="1"/>
    </xf>
    <xf numFmtId="3" fontId="22" fillId="4" borderId="49" xfId="2" applyNumberFormat="1" applyFont="1" applyFill="1" applyBorder="1" applyAlignment="1">
      <alignment horizontal="center" vertical="center" wrapText="1"/>
    </xf>
    <xf numFmtId="3" fontId="22" fillId="4" borderId="23" xfId="2" applyNumberFormat="1" applyFont="1" applyFill="1" applyBorder="1" applyAlignment="1">
      <alignment horizontal="center" vertical="center" wrapText="1"/>
    </xf>
    <xf numFmtId="0" fontId="26" fillId="4" borderId="24" xfId="9" applyFont="1" applyFill="1" applyBorder="1" applyAlignment="1" applyProtection="1">
      <alignment horizontal="center" vertical="center"/>
      <protection locked="0"/>
    </xf>
    <xf numFmtId="0" fontId="26" fillId="4" borderId="14" xfId="9" applyFont="1" applyFill="1" applyBorder="1" applyAlignment="1" applyProtection="1">
      <alignment horizontal="center" vertical="center"/>
      <protection locked="0"/>
    </xf>
    <xf numFmtId="0" fontId="18" fillId="0" borderId="0" xfId="50" applyFont="1" applyAlignment="1">
      <alignment horizontal="right" vertical="center" readingOrder="2"/>
    </xf>
    <xf numFmtId="3" fontId="18" fillId="5" borderId="6" xfId="2" applyNumberFormat="1" applyFont="1" applyFill="1" applyBorder="1" applyAlignment="1">
      <alignment horizontal="right" vertical="center" wrapText="1" readingOrder="1"/>
    </xf>
    <xf numFmtId="3" fontId="18" fillId="5" borderId="8" xfId="2" applyNumberFormat="1" applyFont="1" applyFill="1" applyBorder="1" applyAlignment="1">
      <alignment horizontal="right" vertical="center" wrapText="1" readingOrder="1"/>
    </xf>
    <xf numFmtId="3" fontId="18" fillId="5" borderId="4" xfId="2" applyNumberFormat="1" applyFont="1" applyFill="1" applyBorder="1" applyAlignment="1">
      <alignment horizontal="left" vertical="center" wrapText="1" readingOrder="1"/>
    </xf>
    <xf numFmtId="0" fontId="18" fillId="0" borderId="0" xfId="50" applyFont="1" applyAlignment="1">
      <alignment horizontal="right" vertical="center"/>
    </xf>
    <xf numFmtId="0" fontId="22" fillId="4" borderId="24" xfId="2" applyNumberFormat="1" applyFont="1" applyFill="1" applyBorder="1" applyAlignment="1">
      <alignment horizontal="center" vertical="center" wrapText="1"/>
    </xf>
    <xf numFmtId="0" fontId="22" fillId="4" borderId="43" xfId="2" applyNumberFormat="1" applyFont="1" applyFill="1" applyBorder="1" applyAlignment="1">
      <alignment horizontal="center" vertical="center" wrapText="1"/>
    </xf>
    <xf numFmtId="0" fontId="22" fillId="4" borderId="14" xfId="2" applyNumberFormat="1" applyFont="1" applyFill="1" applyBorder="1" applyAlignment="1">
      <alignment horizontal="center" vertical="center" wrapText="1"/>
    </xf>
    <xf numFmtId="0" fontId="22" fillId="4" borderId="48" xfId="2" applyNumberFormat="1" applyFont="1" applyFill="1" applyBorder="1" applyAlignment="1">
      <alignment horizontal="center" vertical="center" wrapText="1"/>
    </xf>
    <xf numFmtId="0" fontId="22" fillId="4" borderId="42" xfId="2" applyNumberFormat="1" applyFont="1" applyFill="1" applyBorder="1" applyAlignment="1">
      <alignment horizontal="center" vertical="center" wrapText="1"/>
    </xf>
    <xf numFmtId="0" fontId="22" fillId="4" borderId="49" xfId="2" applyNumberFormat="1" applyFont="1" applyFill="1" applyBorder="1" applyAlignment="1">
      <alignment horizontal="center" vertical="center" wrapText="1"/>
    </xf>
    <xf numFmtId="0" fontId="22" fillId="4" borderId="61" xfId="2" applyNumberFormat="1" applyFont="1" applyFill="1" applyBorder="1" applyAlignment="1">
      <alignment horizontal="center" vertical="center" wrapText="1"/>
    </xf>
    <xf numFmtId="3" fontId="22" fillId="4" borderId="0" xfId="2" applyNumberFormat="1" applyFont="1" applyFill="1" applyAlignment="1">
      <alignment horizontal="center" vertical="center" wrapText="1"/>
    </xf>
    <xf numFmtId="0" fontId="18" fillId="0" borderId="1" xfId="31" applyFont="1" applyBorder="1" applyAlignment="1">
      <alignment horizontal="center" readingOrder="2"/>
    </xf>
    <xf numFmtId="3" fontId="22" fillId="4" borderId="6" xfId="2" applyNumberFormat="1" applyFont="1" applyFill="1" applyBorder="1" applyAlignment="1">
      <alignment horizontal="right" vertical="center" wrapText="1"/>
    </xf>
    <xf numFmtId="3" fontId="22" fillId="4" borderId="8" xfId="2" applyNumberFormat="1" applyFont="1" applyFill="1" applyBorder="1" applyAlignment="1">
      <alignment horizontal="right" vertical="center" wrapText="1"/>
    </xf>
    <xf numFmtId="0" fontId="89" fillId="4" borderId="6" xfId="9" applyFont="1" applyFill="1" applyBorder="1" applyAlignment="1">
      <alignment horizontal="center" vertical="center" wrapText="1"/>
    </xf>
    <xf numFmtId="0" fontId="89" fillId="4" borderId="8" xfId="9" applyFont="1" applyFill="1" applyBorder="1" applyAlignment="1">
      <alignment horizontal="center" vertical="center" wrapText="1"/>
    </xf>
    <xf numFmtId="0" fontId="10" fillId="5" borderId="4" xfId="9" applyFont="1" applyFill="1" applyBorder="1" applyAlignment="1">
      <alignment horizontal="center" vertical="center" wrapText="1"/>
    </xf>
    <xf numFmtId="3" fontId="18" fillId="5" borderId="23" xfId="2" applyNumberFormat="1" applyFont="1" applyFill="1" applyBorder="1" applyAlignment="1">
      <alignment horizontal="left" vertical="center" wrapText="1"/>
    </xf>
    <xf numFmtId="0" fontId="18" fillId="0" borderId="22" xfId="44" applyFont="1" applyBorder="1" applyAlignment="1">
      <alignment horizontal="right" vertical="center" wrapText="1" readingOrder="2"/>
    </xf>
    <xf numFmtId="0" fontId="18" fillId="0" borderId="0" xfId="44" applyFont="1" applyAlignment="1">
      <alignment horizontal="right" vertical="center" wrapText="1" readingOrder="2"/>
    </xf>
    <xf numFmtId="1" fontId="89" fillId="4" borderId="6" xfId="44" applyNumberFormat="1" applyFont="1" applyFill="1" applyBorder="1" applyAlignment="1">
      <alignment horizontal="center" vertical="center"/>
    </xf>
    <xf numFmtId="1" fontId="89" fillId="4" borderId="7" xfId="44" applyNumberFormat="1" applyFont="1" applyFill="1" applyBorder="1" applyAlignment="1">
      <alignment horizontal="center" vertical="center"/>
    </xf>
    <xf numFmtId="0" fontId="18" fillId="0" borderId="1" xfId="31" applyFont="1" applyBorder="1" applyAlignment="1">
      <alignment horizontal="center" vertical="center" readingOrder="2"/>
    </xf>
    <xf numFmtId="0" fontId="18" fillId="0" borderId="23" xfId="41" applyFont="1" applyBorder="1" applyAlignment="1">
      <alignment horizontal="right" vertical="center" wrapText="1"/>
    </xf>
    <xf numFmtId="0" fontId="21" fillId="5" borderId="42" xfId="9" applyFont="1" applyFill="1" applyBorder="1" applyAlignment="1">
      <alignment horizontal="center" vertical="center" wrapText="1"/>
    </xf>
    <xf numFmtId="3" fontId="18" fillId="5" borderId="49" xfId="2" applyNumberFormat="1" applyFont="1" applyFill="1" applyBorder="1" applyAlignment="1">
      <alignment horizontal="center" vertical="center" wrapText="1" readingOrder="1"/>
    </xf>
    <xf numFmtId="3" fontId="18" fillId="5" borderId="60" xfId="2" applyNumberFormat="1" applyFont="1" applyFill="1" applyBorder="1" applyAlignment="1">
      <alignment horizontal="center" vertical="center" wrapText="1" readingOrder="1"/>
    </xf>
    <xf numFmtId="3" fontId="18" fillId="5" borderId="61" xfId="2" applyNumberFormat="1" applyFont="1" applyFill="1" applyBorder="1" applyAlignment="1">
      <alignment horizontal="center" vertical="center" wrapText="1" readingOrder="1"/>
    </xf>
    <xf numFmtId="0" fontId="26" fillId="4" borderId="0" xfId="9" applyFont="1" applyFill="1" applyAlignment="1">
      <alignment horizontal="center" vertical="center" wrapText="1"/>
    </xf>
    <xf numFmtId="0" fontId="28" fillId="4" borderId="49" xfId="9" applyFont="1" applyFill="1" applyBorder="1" applyAlignment="1">
      <alignment horizontal="center" vertical="center" wrapText="1"/>
    </xf>
    <xf numFmtId="0" fontId="28" fillId="4" borderId="60" xfId="9" applyFont="1" applyFill="1" applyBorder="1" applyAlignment="1">
      <alignment horizontal="center" vertical="center" wrapText="1"/>
    </xf>
    <xf numFmtId="0" fontId="28" fillId="4" borderId="88" xfId="9" applyFont="1" applyFill="1" applyBorder="1" applyAlignment="1">
      <alignment horizontal="center" vertical="center" wrapText="1"/>
    </xf>
    <xf numFmtId="0" fontId="27" fillId="5" borderId="7" xfId="9" applyFont="1" applyFill="1" applyBorder="1" applyAlignment="1">
      <alignment horizontal="center" vertical="center" wrapText="1"/>
    </xf>
    <xf numFmtId="0" fontId="154" fillId="4" borderId="92" xfId="41" applyFont="1" applyFill="1" applyBorder="1" applyAlignment="1">
      <alignment horizontal="center" vertical="center" wrapText="1" readingOrder="2"/>
    </xf>
    <xf numFmtId="0" fontId="154" fillId="4" borderId="0" xfId="41" applyFont="1" applyFill="1" applyAlignment="1">
      <alignment horizontal="center" vertical="center" wrapText="1" readingOrder="2"/>
    </xf>
    <xf numFmtId="0" fontId="154" fillId="4" borderId="28" xfId="41" applyFont="1" applyFill="1" applyBorder="1" applyAlignment="1">
      <alignment horizontal="center" vertical="center" wrapText="1" readingOrder="2"/>
    </xf>
    <xf numFmtId="0" fontId="155" fillId="5" borderId="93" xfId="41" applyFont="1" applyFill="1" applyBorder="1" applyAlignment="1">
      <alignment horizontal="center" vertical="center" wrapText="1" readingOrder="1"/>
    </xf>
    <xf numFmtId="0" fontId="155" fillId="5" borderId="30" xfId="41" applyFont="1" applyFill="1" applyBorder="1" applyAlignment="1">
      <alignment horizontal="center" vertical="center" wrapText="1" readingOrder="1"/>
    </xf>
    <xf numFmtId="0" fontId="155" fillId="5" borderId="31" xfId="41" applyFont="1" applyFill="1" applyBorder="1" applyAlignment="1">
      <alignment horizontal="center" vertical="center" wrapText="1" readingOrder="1"/>
    </xf>
    <xf numFmtId="0" fontId="154" fillId="4" borderId="92" xfId="41" applyFont="1" applyFill="1" applyBorder="1" applyAlignment="1">
      <alignment horizontal="center" vertical="center" wrapText="1" readingOrder="1"/>
    </xf>
    <xf numFmtId="0" fontId="154" fillId="4" borderId="0" xfId="41" applyFont="1" applyFill="1" applyAlignment="1">
      <alignment horizontal="center" vertical="center" wrapText="1" readingOrder="1"/>
    </xf>
    <xf numFmtId="0" fontId="156" fillId="5" borderId="93" xfId="41" applyFont="1" applyFill="1" applyBorder="1" applyAlignment="1">
      <alignment horizontal="center" vertical="center" wrapText="1" readingOrder="1"/>
    </xf>
    <xf numFmtId="0" fontId="156" fillId="5" borderId="30" xfId="41" applyFont="1" applyFill="1" applyBorder="1" applyAlignment="1">
      <alignment horizontal="center" vertical="center" wrapText="1" readingOrder="1"/>
    </xf>
    <xf numFmtId="0" fontId="157" fillId="4" borderId="92" xfId="41" applyFont="1" applyFill="1" applyBorder="1" applyAlignment="1">
      <alignment horizontal="center" vertical="center" wrapText="1" readingOrder="1"/>
    </xf>
    <xf numFmtId="0" fontId="157" fillId="4" borderId="0" xfId="41" applyFont="1" applyFill="1" applyAlignment="1">
      <alignment horizontal="center" vertical="center" wrapText="1" readingOrder="1"/>
    </xf>
    <xf numFmtId="0" fontId="1" fillId="0" borderId="94" xfId="41" applyBorder="1" applyAlignment="1">
      <alignment horizontal="center" vertical="center"/>
    </xf>
    <xf numFmtId="0" fontId="1" fillId="0" borderId="26" xfId="41" applyBorder="1" applyAlignment="1">
      <alignment horizontal="center" vertical="center"/>
    </xf>
    <xf numFmtId="0" fontId="1" fillId="0" borderId="27" xfId="41" applyBorder="1" applyAlignment="1">
      <alignment horizontal="center" vertical="center"/>
    </xf>
    <xf numFmtId="0" fontId="157" fillId="4" borderId="92" xfId="41" applyFont="1" applyFill="1" applyBorder="1" applyAlignment="1">
      <alignment horizontal="center" vertical="center" wrapText="1" readingOrder="2"/>
    </xf>
    <xf numFmtId="0" fontId="157" fillId="4" borderId="0" xfId="41" applyFont="1" applyFill="1" applyAlignment="1">
      <alignment horizontal="center" vertical="center" wrapText="1" readingOrder="2"/>
    </xf>
    <xf numFmtId="0" fontId="157" fillId="4" borderId="28" xfId="41" applyFont="1" applyFill="1" applyBorder="1" applyAlignment="1">
      <alignment horizontal="center" vertical="center" wrapText="1" readingOrder="1"/>
    </xf>
    <xf numFmtId="0" fontId="155" fillId="5" borderId="92" xfId="41" applyFont="1" applyFill="1" applyBorder="1" applyAlignment="1">
      <alignment horizontal="center" vertical="center" wrapText="1" readingOrder="1"/>
    </xf>
    <xf numFmtId="0" fontId="155" fillId="5" borderId="0" xfId="41" applyFont="1" applyFill="1" applyAlignment="1">
      <alignment horizontal="center" vertical="center" wrapText="1" readingOrder="1"/>
    </xf>
    <xf numFmtId="0" fontId="155" fillId="5" borderId="28" xfId="41" applyFont="1" applyFill="1" applyBorder="1" applyAlignment="1">
      <alignment horizontal="center" vertical="center" wrapText="1" readingOrder="1"/>
    </xf>
    <xf numFmtId="0" fontId="1" fillId="0" borderId="95" xfId="41" applyBorder="1" applyAlignment="1">
      <alignment horizontal="center"/>
    </xf>
    <xf numFmtId="0" fontId="1" fillId="0" borderId="96" xfId="41" applyBorder="1" applyAlignment="1">
      <alignment horizontal="center"/>
    </xf>
    <xf numFmtId="0" fontId="1" fillId="0" borderId="97" xfId="41" applyBorder="1" applyAlignment="1">
      <alignment horizontal="center"/>
    </xf>
    <xf numFmtId="3" fontId="123" fillId="17" borderId="38" xfId="2" applyNumberFormat="1" applyFont="1" applyFill="1" applyBorder="1" applyAlignment="1">
      <alignment horizontal="center" vertical="center" wrapText="1"/>
    </xf>
    <xf numFmtId="3" fontId="123" fillId="17" borderId="3" xfId="2" applyNumberFormat="1" applyFont="1" applyFill="1" applyBorder="1" applyAlignment="1">
      <alignment horizontal="center" vertical="center" wrapText="1"/>
    </xf>
    <xf numFmtId="0" fontId="89" fillId="4" borderId="6" xfId="50" applyFont="1" applyFill="1" applyBorder="1" applyAlignment="1">
      <alignment horizontal="right" vertical="center" wrapText="1" readingOrder="2"/>
    </xf>
    <xf numFmtId="0" fontId="89" fillId="4" borderId="8" xfId="50" applyFont="1" applyFill="1" applyBorder="1" applyAlignment="1">
      <alignment horizontal="right" vertical="center" wrapText="1" readingOrder="2"/>
    </xf>
    <xf numFmtId="0" fontId="89" fillId="4" borderId="7" xfId="50" applyFont="1" applyFill="1" applyBorder="1" applyAlignment="1">
      <alignment horizontal="left" vertical="center" wrapText="1" readingOrder="2"/>
    </xf>
    <xf numFmtId="0" fontId="89" fillId="4" borderId="4" xfId="50" applyFont="1" applyFill="1" applyBorder="1" applyAlignment="1">
      <alignment horizontal="left" vertical="center" wrapText="1" readingOrder="2"/>
    </xf>
    <xf numFmtId="0" fontId="89" fillId="4" borderId="8" xfId="50" applyFont="1" applyFill="1" applyBorder="1" applyAlignment="1">
      <alignment horizontal="left" vertical="center" wrapText="1" readingOrder="1"/>
    </xf>
    <xf numFmtId="0" fontId="89" fillId="4" borderId="7" xfId="50" applyFont="1" applyFill="1" applyBorder="1" applyAlignment="1">
      <alignment horizontal="left" vertical="center" wrapText="1" readingOrder="1"/>
    </xf>
    <xf numFmtId="0" fontId="85" fillId="9" borderId="48" xfId="50" applyFont="1" applyFill="1" applyBorder="1" applyAlignment="1">
      <alignment horizontal="right" vertical="center" wrapText="1" readingOrder="2"/>
    </xf>
    <xf numFmtId="0" fontId="85" fillId="9" borderId="23" xfId="50" applyFont="1" applyFill="1" applyBorder="1" applyAlignment="1">
      <alignment horizontal="right" vertical="center" wrapText="1" readingOrder="2"/>
    </xf>
    <xf numFmtId="0" fontId="85" fillId="9" borderId="23" xfId="50" applyFont="1" applyFill="1" applyBorder="1" applyAlignment="1">
      <alignment horizontal="left" vertical="center" wrapText="1" readingOrder="1"/>
    </xf>
    <xf numFmtId="3" fontId="85" fillId="5" borderId="4" xfId="2" applyNumberFormat="1" applyFont="1" applyFill="1" applyBorder="1" applyAlignment="1">
      <alignment horizontal="right" vertical="center" wrapText="1"/>
    </xf>
    <xf numFmtId="3" fontId="85" fillId="5" borderId="4" xfId="2" applyNumberFormat="1" applyFont="1" applyFill="1" applyBorder="1" applyAlignment="1">
      <alignment horizontal="left" vertical="center" wrapText="1"/>
    </xf>
    <xf numFmtId="3" fontId="90" fillId="4" borderId="4" xfId="2" applyNumberFormat="1" applyFont="1" applyFill="1" applyBorder="1" applyAlignment="1">
      <alignment horizontal="center" vertical="center" wrapText="1"/>
    </xf>
    <xf numFmtId="3" fontId="90" fillId="4" borderId="43" xfId="2" applyNumberFormat="1" applyFont="1" applyFill="1" applyBorder="1" applyAlignment="1">
      <alignment horizontal="left" vertical="center" wrapText="1"/>
    </xf>
    <xf numFmtId="3" fontId="90" fillId="4" borderId="14" xfId="2" applyNumberFormat="1" applyFont="1" applyFill="1" applyBorder="1" applyAlignment="1">
      <alignment horizontal="left" vertical="center" wrapText="1"/>
    </xf>
    <xf numFmtId="3" fontId="90" fillId="4" borderId="14" xfId="2" applyNumberFormat="1" applyFont="1" applyFill="1" applyBorder="1" applyAlignment="1">
      <alignment horizontal="center" vertical="center" wrapText="1"/>
    </xf>
    <xf numFmtId="3" fontId="90" fillId="4" borderId="49" xfId="2" applyNumberFormat="1" applyFont="1" applyFill="1" applyBorder="1" applyAlignment="1">
      <alignment horizontal="center" vertical="center" wrapText="1"/>
    </xf>
    <xf numFmtId="3" fontId="90" fillId="4" borderId="60" xfId="2" applyNumberFormat="1" applyFont="1" applyFill="1" applyBorder="1" applyAlignment="1">
      <alignment horizontal="center" vertical="center" wrapText="1"/>
    </xf>
    <xf numFmtId="0" fontId="5" fillId="5" borderId="48" xfId="50" applyFont="1" applyFill="1" applyBorder="1" applyAlignment="1">
      <alignment horizontal="right" vertical="center" wrapText="1" readingOrder="2"/>
    </xf>
    <xf numFmtId="0" fontId="5" fillId="5" borderId="23" xfId="50" applyFont="1" applyFill="1" applyBorder="1" applyAlignment="1">
      <alignment horizontal="right" vertical="center" wrapText="1" readingOrder="2"/>
    </xf>
    <xf numFmtId="0" fontId="5" fillId="5" borderId="23" xfId="50" applyFont="1" applyFill="1" applyBorder="1" applyAlignment="1">
      <alignment horizontal="left" vertical="center" wrapText="1" readingOrder="1"/>
    </xf>
    <xf numFmtId="0" fontId="5" fillId="5" borderId="42" xfId="50" applyFont="1" applyFill="1" applyBorder="1" applyAlignment="1">
      <alignment horizontal="left" vertical="center" wrapText="1" readingOrder="1"/>
    </xf>
    <xf numFmtId="3" fontId="5" fillId="5" borderId="4" xfId="2" applyNumberFormat="1" applyFont="1" applyFill="1" applyBorder="1" applyAlignment="1">
      <alignment horizontal="right" vertical="center" wrapText="1"/>
    </xf>
    <xf numFmtId="3" fontId="5" fillId="5" borderId="6" xfId="2" applyNumberFormat="1" applyFont="1" applyFill="1" applyBorder="1" applyAlignment="1">
      <alignment horizontal="right" vertical="center" wrapText="1"/>
    </xf>
    <xf numFmtId="3" fontId="5" fillId="5" borderId="8" xfId="2" applyNumberFormat="1" applyFont="1" applyFill="1" applyBorder="1" applyAlignment="1">
      <alignment horizontal="left" vertical="center" wrapText="1"/>
    </xf>
    <xf numFmtId="3" fontId="20" fillId="4" borderId="24" xfId="2" applyNumberFormat="1" applyFont="1" applyFill="1" applyBorder="1" applyAlignment="1">
      <alignment horizontal="center" vertical="center" wrapText="1"/>
    </xf>
    <xf numFmtId="0" fontId="18" fillId="5" borderId="6" xfId="50" applyFont="1" applyFill="1" applyBorder="1" applyAlignment="1">
      <alignment horizontal="right" vertical="center" wrapText="1" readingOrder="2"/>
    </xf>
    <xf numFmtId="0" fontId="18" fillId="5" borderId="8" xfId="50" applyFont="1" applyFill="1" applyBorder="1" applyAlignment="1">
      <alignment horizontal="right" vertical="center" wrapText="1" readingOrder="2"/>
    </xf>
    <xf numFmtId="0" fontId="18" fillId="5" borderId="8" xfId="50" applyFont="1" applyFill="1" applyBorder="1" applyAlignment="1">
      <alignment horizontal="left" vertical="center" wrapText="1" readingOrder="1"/>
    </xf>
    <xf numFmtId="0" fontId="18" fillId="5" borderId="7" xfId="50" applyFont="1" applyFill="1" applyBorder="1" applyAlignment="1">
      <alignment horizontal="left" vertical="center" wrapText="1" readingOrder="1"/>
    </xf>
  </cellXfs>
  <cellStyles count="53">
    <cellStyle name="Comma [0] 2" xfId="28"/>
    <cellStyle name="Comma 13" xfId="51"/>
    <cellStyle name="Comma 2" xfId="19"/>
    <cellStyle name="Comma 2 2" xfId="45"/>
    <cellStyle name="Comma 3" xfId="30"/>
    <cellStyle name="Comma 4 2" xfId="17"/>
    <cellStyle name="Comma 4 3 2 4" xfId="21"/>
    <cellStyle name="Comma 8" xfId="20"/>
    <cellStyle name="Currency 2" xfId="11"/>
    <cellStyle name="Hyperlink" xfId="5" builtinId="8"/>
    <cellStyle name="Hyperlink 2" xfId="15"/>
    <cellStyle name="MS_Arabic" xfId="27"/>
    <cellStyle name="MS_Latin" xfId="4"/>
    <cellStyle name="Normal" xfId="0" builtinId="0"/>
    <cellStyle name="Normal 10 2" xfId="6"/>
    <cellStyle name="Normal 11" xfId="9"/>
    <cellStyle name="Normal 12" xfId="31"/>
    <cellStyle name="Normal 13 4 2" xfId="32"/>
    <cellStyle name="Normal 2" xfId="13"/>
    <cellStyle name="Normal 2 2" xfId="41"/>
    <cellStyle name="Normal 2 2 4" xfId="34"/>
    <cellStyle name="Normal 2 2 5" xfId="8"/>
    <cellStyle name="Normal 2 3" xfId="14"/>
    <cellStyle name="Normal 2 3 2" xfId="42"/>
    <cellStyle name="Normal 2 3 4" xfId="49"/>
    <cellStyle name="Normal 2 6" xfId="44"/>
    <cellStyle name="Normal 2 7" xfId="52"/>
    <cellStyle name="Normal 3" xfId="39"/>
    <cellStyle name="Normal 3 2 3" xfId="7"/>
    <cellStyle name="Normal 3 4" xfId="2"/>
    <cellStyle name="Normal 3 5" xfId="35"/>
    <cellStyle name="Normal 3 6" xfId="50"/>
    <cellStyle name="Normal 3 7" xfId="47"/>
    <cellStyle name="Normal 4 4" xfId="36"/>
    <cellStyle name="Normal 5 2 2" xfId="46"/>
    <cellStyle name="Normal 5 3" xfId="48"/>
    <cellStyle name="Normal 6" xfId="18"/>
    <cellStyle name="Normal 7" xfId="12"/>
    <cellStyle name="Normal 7 2" xfId="23"/>
    <cellStyle name="Normal 7 2 2 4" xfId="43"/>
    <cellStyle name="Normal 7 2 3" xfId="33"/>
    <cellStyle name="Normal 7 2 4" xfId="26"/>
    <cellStyle name="Normal 7 3" xfId="38"/>
    <cellStyle name="Normal 8 2" xfId="10"/>
    <cellStyle name="Normal 9 2" xfId="3"/>
    <cellStyle name="Normal 9 2 2" xfId="25"/>
    <cellStyle name="Normal_ورقة1 2" xfId="24"/>
    <cellStyle name="Normal_ورقة1 3" xfId="37"/>
    <cellStyle name="Percent" xfId="1" builtinId="5"/>
    <cellStyle name="Percent 2" xfId="29"/>
    <cellStyle name="Percent 4 2" xfId="40"/>
    <cellStyle name="عادي 2" xfId="22"/>
    <cellStyle name="عادي 2 2 3 2" xfId="16"/>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externalLink" Target="externalLinks/externalLink4.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customXml" Target="../customXml/item3.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externalLink" Target="externalLinks/externalLink5.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externalLink" Target="externalLinks/externalLink6.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externalLink" Target="externalLinks/externalLink7.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customXml" Target="../customXml/item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externalLink" Target="externalLinks/externalLink8.xml"/><Relationship Id="rId190" Type="http://schemas.openxmlformats.org/officeDocument/2006/relationships/worksheet" Target="worksheets/sheet190.xml"/><Relationship Id="rId204" Type="http://schemas.openxmlformats.org/officeDocument/2006/relationships/externalLink" Target="externalLinks/externalLink3.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theme" Target="theme/theme1.xml"/><Relationship Id="rId215" Type="http://schemas.openxmlformats.org/officeDocument/2006/relationships/customXml" Target="../customXml/item2.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styles" Target="style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sharedStrings" Target="sharedStrings.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externalLink" Target="externalLinks/externalLink1.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7214380315186932E-2"/>
          <c:y val="2.7088067239911157E-2"/>
          <c:w val="0.94099696460692073"/>
          <c:h val="0.90663643354666379"/>
        </c:manualLayout>
      </c:layout>
      <c:barChart>
        <c:barDir val="col"/>
        <c:grouping val="clustered"/>
        <c:varyColors val="0"/>
        <c:ser>
          <c:idx val="1"/>
          <c:order val="0"/>
          <c:tx>
            <c:strRef>
              <c:f>'fig1'!$C$39</c:f>
              <c:strCache>
                <c:ptCount val="1"/>
                <c:pt idx="0">
                  <c:v>Waiting Time in days</c:v>
                </c:pt>
              </c:strCache>
            </c:strRef>
          </c:tx>
          <c:spPr>
            <a:gradFill rotWithShape="1">
              <a:gsLst>
                <a:gs pos="0">
                  <a:schemeClr val="accent1">
                    <a:shade val="76000"/>
                    <a:satMod val="103000"/>
                    <a:lumMod val="102000"/>
                    <a:tint val="94000"/>
                  </a:schemeClr>
                </a:gs>
                <a:gs pos="50000">
                  <a:schemeClr val="accent1">
                    <a:shade val="76000"/>
                    <a:satMod val="110000"/>
                    <a:lumMod val="100000"/>
                    <a:shade val="100000"/>
                  </a:schemeClr>
                </a:gs>
                <a:gs pos="100000">
                  <a:schemeClr val="accent1">
                    <a:shade val="76000"/>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5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'fig1'!$B$40:$B$47</c:f>
              <c:numCache>
                <c:formatCode>General</c:formatCode>
                <c:ptCount val="8"/>
                <c:pt idx="0">
                  <c:v>2017</c:v>
                </c:pt>
                <c:pt idx="1">
                  <c:v>2018</c:v>
                </c:pt>
                <c:pt idx="2">
                  <c:v>2019</c:v>
                </c:pt>
                <c:pt idx="3">
                  <c:v>2020</c:v>
                </c:pt>
                <c:pt idx="4">
                  <c:v>2021</c:v>
                </c:pt>
                <c:pt idx="5">
                  <c:v>2022</c:v>
                </c:pt>
                <c:pt idx="6">
                  <c:v>2023</c:v>
                </c:pt>
                <c:pt idx="7">
                  <c:v>2024</c:v>
                </c:pt>
              </c:numCache>
            </c:numRef>
          </c:cat>
          <c:val>
            <c:numRef>
              <c:f>'fig1'!$C$40:$C$47</c:f>
              <c:numCache>
                <c:formatCode>General</c:formatCode>
                <c:ptCount val="8"/>
                <c:pt idx="0">
                  <c:v>36</c:v>
                </c:pt>
                <c:pt idx="1">
                  <c:v>30</c:v>
                </c:pt>
                <c:pt idx="2">
                  <c:v>21</c:v>
                </c:pt>
                <c:pt idx="3">
                  <c:v>16</c:v>
                </c:pt>
                <c:pt idx="4">
                  <c:v>14.1</c:v>
                </c:pt>
                <c:pt idx="5">
                  <c:v>23</c:v>
                </c:pt>
                <c:pt idx="6">
                  <c:v>22</c:v>
                </c:pt>
                <c:pt idx="7">
                  <c:v>20</c:v>
                </c:pt>
              </c:numCache>
            </c:numRef>
          </c:val>
          <c:extLst>
            <c:ext xmlns:c16="http://schemas.microsoft.com/office/drawing/2014/chart" uri="{C3380CC4-5D6E-409C-BE32-E72D297353CC}">
              <c16:uniqueId val="{00000000-4165-4040-870E-A8EEF3F5901E}"/>
            </c:ext>
          </c:extLst>
        </c:ser>
        <c:dLbls>
          <c:dLblPos val="inEnd"/>
          <c:showLegendKey val="0"/>
          <c:showVal val="1"/>
          <c:showCatName val="0"/>
          <c:showSerName val="0"/>
          <c:showPercent val="0"/>
          <c:showBubbleSize val="0"/>
        </c:dLbls>
        <c:gapWidth val="100"/>
        <c:overlap val="-24"/>
        <c:axId val="488321576"/>
        <c:axId val="488325512"/>
      </c:barChart>
      <c:catAx>
        <c:axId val="4883215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88325512"/>
        <c:crossesAt val="0"/>
        <c:auto val="1"/>
        <c:lblAlgn val="ctr"/>
        <c:lblOffset val="100"/>
        <c:noMultiLvlLbl val="0"/>
      </c:catAx>
      <c:valAx>
        <c:axId val="488325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321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'fig2'!$C$36</c:f>
              <c:strCache>
                <c:ptCount val="1"/>
                <c:pt idx="0">
                  <c:v>Disposed%of Patients,%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'fig2'!$B$37:$B$44</c:f>
              <c:numCache>
                <c:formatCode>General</c:formatCode>
                <c:ptCount val="8"/>
                <c:pt idx="0">
                  <c:v>2017</c:v>
                </c:pt>
                <c:pt idx="1">
                  <c:v>2018</c:v>
                </c:pt>
                <c:pt idx="2">
                  <c:v>2019</c:v>
                </c:pt>
                <c:pt idx="3">
                  <c:v>2020</c:v>
                </c:pt>
                <c:pt idx="4">
                  <c:v>2021</c:v>
                </c:pt>
                <c:pt idx="5">
                  <c:v>2022</c:v>
                </c:pt>
                <c:pt idx="6">
                  <c:v>2023</c:v>
                </c:pt>
                <c:pt idx="7">
                  <c:v>2024</c:v>
                </c:pt>
              </c:numCache>
            </c:numRef>
          </c:cat>
          <c:val>
            <c:numRef>
              <c:f>'fig2'!$C$37:$C$44</c:f>
              <c:numCache>
                <c:formatCode>0.00%</c:formatCode>
                <c:ptCount val="8"/>
                <c:pt idx="0">
                  <c:v>0.84599999999999997</c:v>
                </c:pt>
                <c:pt idx="1">
                  <c:v>0.86099999999999999</c:v>
                </c:pt>
                <c:pt idx="2">
                  <c:v>0.85599999999999998</c:v>
                </c:pt>
                <c:pt idx="3">
                  <c:v>0.876</c:v>
                </c:pt>
                <c:pt idx="4">
                  <c:v>0.92300000000000004</c:v>
                </c:pt>
                <c:pt idx="5">
                  <c:v>0.9</c:v>
                </c:pt>
                <c:pt idx="6">
                  <c:v>0.86199999999999999</c:v>
                </c:pt>
                <c:pt idx="7">
                  <c:v>0.91200000000000003</c:v>
                </c:pt>
              </c:numCache>
            </c:numRef>
          </c:val>
          <c:extLst>
            <c:ext xmlns:c16="http://schemas.microsoft.com/office/drawing/2014/chart" uri="{C3380CC4-5D6E-409C-BE32-E72D297353CC}">
              <c16:uniqueId val="{00000000-54E5-4BAA-9A7F-38BAF24985B6}"/>
            </c:ext>
          </c:extLst>
        </c:ser>
        <c:dLbls>
          <c:showLegendKey val="0"/>
          <c:showVal val="0"/>
          <c:showCatName val="0"/>
          <c:showSerName val="0"/>
          <c:showPercent val="0"/>
          <c:showBubbleSize val="0"/>
        </c:dLbls>
        <c:gapWidth val="219"/>
        <c:overlap val="-27"/>
        <c:axId val="490379336"/>
        <c:axId val="490380320"/>
      </c:barChart>
      <c:catAx>
        <c:axId val="49037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90380320"/>
        <c:crosses val="autoZero"/>
        <c:auto val="1"/>
        <c:lblAlgn val="ctr"/>
        <c:lblOffset val="100"/>
        <c:noMultiLvlLbl val="0"/>
      </c:catAx>
      <c:valAx>
        <c:axId val="490380320"/>
        <c:scaling>
          <c:orientation val="minMax"/>
          <c:min val="0"/>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9037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'fig3'!$C$39:$C$40</c:f>
              <c:strCache>
                <c:ptCount val="2"/>
                <c:pt idx="0">
                  <c:v> Average Length of Stay, days</c:v>
                </c:pt>
                <c:pt idx="1">
                  <c:v>With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'fig3'!$B$41:$B$47</c:f>
              <c:numCache>
                <c:formatCode>General</c:formatCode>
                <c:ptCount val="7"/>
                <c:pt idx="0">
                  <c:v>2017</c:v>
                </c:pt>
                <c:pt idx="1">
                  <c:v>2018</c:v>
                </c:pt>
                <c:pt idx="2">
                  <c:v>2019</c:v>
                </c:pt>
                <c:pt idx="3">
                  <c:v>2020</c:v>
                </c:pt>
                <c:pt idx="4">
                  <c:v>2021</c:v>
                </c:pt>
                <c:pt idx="5">
                  <c:v>2022</c:v>
                </c:pt>
                <c:pt idx="6">
                  <c:v>2023</c:v>
                </c:pt>
              </c:numCache>
            </c:numRef>
          </c:cat>
          <c:val>
            <c:numRef>
              <c:f>'fig3'!$C$41:$C$47</c:f>
              <c:numCache>
                <c:formatCode>General</c:formatCode>
                <c:ptCount val="7"/>
                <c:pt idx="0">
                  <c:v>4.96</c:v>
                </c:pt>
                <c:pt idx="1">
                  <c:v>4.8499999999999996</c:v>
                </c:pt>
                <c:pt idx="2">
                  <c:v>4.4400000000000004</c:v>
                </c:pt>
                <c:pt idx="3">
                  <c:v>5.47</c:v>
                </c:pt>
                <c:pt idx="4">
                  <c:v>3.81</c:v>
                </c:pt>
                <c:pt idx="5">
                  <c:v>3.66</c:v>
                </c:pt>
                <c:pt idx="6" formatCode="0.00">
                  <c:v>4.8</c:v>
                </c:pt>
              </c:numCache>
            </c:numRef>
          </c:val>
          <c:extLst>
            <c:ext xmlns:c16="http://schemas.microsoft.com/office/drawing/2014/chart" uri="{C3380CC4-5D6E-409C-BE32-E72D297353CC}">
              <c16:uniqueId val="{00000000-ADBB-4EF0-8C76-0B9784C51540}"/>
            </c:ext>
          </c:extLst>
        </c:ser>
        <c:ser>
          <c:idx val="1"/>
          <c:order val="1"/>
          <c:tx>
            <c:strRef>
              <c:f>'fig3'!$D$39:$D$40</c:f>
              <c:strCache>
                <c:ptCount val="2"/>
                <c:pt idx="0">
                  <c:v> Average Length of Stay, days</c:v>
                </c:pt>
                <c:pt idx="1">
                  <c:v>Without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'fig3'!$B$41:$B$47</c:f>
              <c:numCache>
                <c:formatCode>General</c:formatCode>
                <c:ptCount val="7"/>
                <c:pt idx="0">
                  <c:v>2017</c:v>
                </c:pt>
                <c:pt idx="1">
                  <c:v>2018</c:v>
                </c:pt>
                <c:pt idx="2">
                  <c:v>2019</c:v>
                </c:pt>
                <c:pt idx="3">
                  <c:v>2020</c:v>
                </c:pt>
                <c:pt idx="4">
                  <c:v>2021</c:v>
                </c:pt>
                <c:pt idx="5">
                  <c:v>2022</c:v>
                </c:pt>
                <c:pt idx="6">
                  <c:v>2023</c:v>
                </c:pt>
              </c:numCache>
            </c:numRef>
          </c:cat>
          <c:val>
            <c:numRef>
              <c:f>'fig3'!$D$41:$D$45</c:f>
              <c:numCache>
                <c:formatCode>General</c:formatCode>
                <c:ptCount val="5"/>
              </c:numCache>
            </c:numRef>
          </c:val>
          <c:extLst>
            <c:ext xmlns:c16="http://schemas.microsoft.com/office/drawing/2014/chart" uri="{C3380CC4-5D6E-409C-BE32-E72D297353CC}">
              <c16:uniqueId val="{00000001-ADBB-4EF0-8C76-0B9784C51540}"/>
            </c:ext>
          </c:extLst>
        </c:ser>
        <c:dLbls>
          <c:showLegendKey val="0"/>
          <c:showVal val="0"/>
          <c:showCatName val="0"/>
          <c:showSerName val="0"/>
          <c:showPercent val="0"/>
          <c:showBubbleSize val="0"/>
        </c:dLbls>
        <c:gapWidth val="150"/>
        <c:overlap val="100"/>
        <c:axId val="471293360"/>
        <c:axId val="471293688"/>
      </c:barChart>
      <c:catAx>
        <c:axId val="47129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3688"/>
        <c:crosses val="autoZero"/>
        <c:auto val="1"/>
        <c:lblAlgn val="ctr"/>
        <c:lblOffset val="100"/>
        <c:noMultiLvlLbl val="0"/>
      </c:catAx>
      <c:valAx>
        <c:axId val="471293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9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'fig4'!$C$37</c:f>
              <c:strCache>
                <c:ptCount val="1"/>
                <c:pt idx="0">
                  <c:v> Average Length of Stay,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'fig4'!$B$38:$B$44</c:f>
              <c:numCache>
                <c:formatCode>General</c:formatCode>
                <c:ptCount val="7"/>
                <c:pt idx="0">
                  <c:v>2017</c:v>
                </c:pt>
                <c:pt idx="1">
                  <c:v>2018</c:v>
                </c:pt>
                <c:pt idx="2">
                  <c:v>2019</c:v>
                </c:pt>
                <c:pt idx="3">
                  <c:v>2020</c:v>
                </c:pt>
                <c:pt idx="4">
                  <c:v>2021</c:v>
                </c:pt>
                <c:pt idx="5">
                  <c:v>2022</c:v>
                </c:pt>
                <c:pt idx="6">
                  <c:v>2023</c:v>
                </c:pt>
              </c:numCache>
            </c:numRef>
          </c:cat>
          <c:val>
            <c:numRef>
              <c:f>'fig4'!$C$38:$C$44</c:f>
              <c:numCache>
                <c:formatCode>General</c:formatCode>
                <c:ptCount val="7"/>
                <c:pt idx="0">
                  <c:v>8.0399999999999991</c:v>
                </c:pt>
                <c:pt idx="1">
                  <c:v>6.96</c:v>
                </c:pt>
                <c:pt idx="2">
                  <c:v>8.3699999999999992</c:v>
                </c:pt>
                <c:pt idx="3">
                  <c:v>7.28</c:v>
                </c:pt>
                <c:pt idx="4" formatCode="0.00">
                  <c:v>6.2</c:v>
                </c:pt>
                <c:pt idx="5" formatCode="0.00">
                  <c:v>6.08</c:v>
                </c:pt>
                <c:pt idx="6">
                  <c:v>6.39</c:v>
                </c:pt>
              </c:numCache>
            </c:numRef>
          </c:val>
          <c:extLst>
            <c:ext xmlns:c16="http://schemas.microsoft.com/office/drawing/2014/chart" uri="{C3380CC4-5D6E-409C-BE32-E72D297353CC}">
              <c16:uniqueId val="{00000000-B75E-4C91-B5B1-425C7C6046AF}"/>
            </c:ext>
          </c:extLst>
        </c:ser>
        <c:dLbls>
          <c:showLegendKey val="0"/>
          <c:showVal val="0"/>
          <c:showCatName val="0"/>
          <c:showSerName val="0"/>
          <c:showPercent val="0"/>
          <c:showBubbleSize val="0"/>
        </c:dLbls>
        <c:gapWidth val="219"/>
        <c:overlap val="-27"/>
        <c:axId val="471295656"/>
        <c:axId val="471292376"/>
      </c:barChart>
      <c:catAx>
        <c:axId val="47129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2376"/>
        <c:crosses val="autoZero"/>
        <c:auto val="1"/>
        <c:lblAlgn val="ctr"/>
        <c:lblOffset val="100"/>
        <c:noMultiLvlLbl val="0"/>
      </c:catAx>
      <c:valAx>
        <c:axId val="471292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'fig5'!$C$42</c:f>
              <c:strCache>
                <c:ptCount val="1"/>
                <c:pt idx="0">
                  <c:v>Waiting Time,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'fig5'!$B$43:$B$49</c:f>
              <c:numCache>
                <c:formatCode>General</c:formatCode>
                <c:ptCount val="7"/>
                <c:pt idx="0">
                  <c:v>2018</c:v>
                </c:pt>
                <c:pt idx="1">
                  <c:v>2019</c:v>
                </c:pt>
                <c:pt idx="2">
                  <c:v>2020</c:v>
                </c:pt>
                <c:pt idx="3">
                  <c:v>2021</c:v>
                </c:pt>
                <c:pt idx="4">
                  <c:v>2022</c:v>
                </c:pt>
                <c:pt idx="5">
                  <c:v>2023</c:v>
                </c:pt>
                <c:pt idx="6">
                  <c:v>2024</c:v>
                </c:pt>
              </c:numCache>
            </c:numRef>
          </c:cat>
          <c:val>
            <c:numRef>
              <c:f>'fig5'!$C$43:$C$49</c:f>
              <c:numCache>
                <c:formatCode>General</c:formatCode>
                <c:ptCount val="7"/>
                <c:pt idx="0">
                  <c:v>35.93</c:v>
                </c:pt>
                <c:pt idx="1">
                  <c:v>31.96</c:v>
                </c:pt>
                <c:pt idx="2">
                  <c:v>17.18</c:v>
                </c:pt>
                <c:pt idx="3" formatCode="0.00">
                  <c:v>14</c:v>
                </c:pt>
                <c:pt idx="4">
                  <c:v>6.78</c:v>
                </c:pt>
                <c:pt idx="5">
                  <c:v>13</c:v>
                </c:pt>
                <c:pt idx="6">
                  <c:v>12</c:v>
                </c:pt>
              </c:numCache>
            </c:numRef>
          </c:val>
          <c:extLst>
            <c:ext xmlns:c16="http://schemas.microsoft.com/office/drawing/2014/chart" uri="{C3380CC4-5D6E-409C-BE32-E72D297353CC}">
              <c16:uniqueId val="{00000000-D42A-4021-B08E-5B7BDF32079B}"/>
            </c:ext>
          </c:extLst>
        </c:ser>
        <c:dLbls>
          <c:showLegendKey val="0"/>
          <c:showVal val="0"/>
          <c:showCatName val="0"/>
          <c:showSerName val="0"/>
          <c:showPercent val="0"/>
          <c:showBubbleSize val="0"/>
        </c:dLbls>
        <c:gapWidth val="219"/>
        <c:overlap val="-27"/>
        <c:axId val="489223872"/>
        <c:axId val="489221248"/>
      </c:barChart>
      <c:catAx>
        <c:axId val="4892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1248"/>
        <c:crosses val="autoZero"/>
        <c:auto val="1"/>
        <c:lblAlgn val="ctr"/>
        <c:lblOffset val="100"/>
        <c:noMultiLvlLbl val="0"/>
      </c:catAx>
      <c:valAx>
        <c:axId val="48922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'fig6'!$C$39</c:f>
              <c:strCache>
                <c:ptCount val="1"/>
                <c:pt idx="0">
                  <c:v>Utilization, %</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'fig6'!$B$40:$B$47</c:f>
              <c:numCache>
                <c:formatCode>General</c:formatCode>
                <c:ptCount val="8"/>
                <c:pt idx="0">
                  <c:v>2017</c:v>
                </c:pt>
                <c:pt idx="1">
                  <c:v>2018</c:v>
                </c:pt>
                <c:pt idx="2">
                  <c:v>2019</c:v>
                </c:pt>
                <c:pt idx="3">
                  <c:v>2020</c:v>
                </c:pt>
                <c:pt idx="4">
                  <c:v>2021</c:v>
                </c:pt>
                <c:pt idx="5">
                  <c:v>2022</c:v>
                </c:pt>
                <c:pt idx="6">
                  <c:v>2023</c:v>
                </c:pt>
                <c:pt idx="7">
                  <c:v>2024</c:v>
                </c:pt>
              </c:numCache>
            </c:numRef>
          </c:cat>
          <c:val>
            <c:numRef>
              <c:f>'fig6'!$C$40:$C$47</c:f>
              <c:numCache>
                <c:formatCode>0.0%</c:formatCode>
                <c:ptCount val="8"/>
                <c:pt idx="0">
                  <c:v>0.32</c:v>
                </c:pt>
                <c:pt idx="1">
                  <c:v>0.36399999999999999</c:v>
                </c:pt>
                <c:pt idx="2">
                  <c:v>0.626</c:v>
                </c:pt>
                <c:pt idx="3">
                  <c:v>0.44400000000000001</c:v>
                </c:pt>
                <c:pt idx="4">
                  <c:v>0.63700000000000001</c:v>
                </c:pt>
                <c:pt idx="5">
                  <c:v>0.77</c:v>
                </c:pt>
                <c:pt idx="6">
                  <c:v>0.68500000000000005</c:v>
                </c:pt>
                <c:pt idx="7">
                  <c:v>0.68733130061413172</c:v>
                </c:pt>
              </c:numCache>
            </c:numRef>
          </c:val>
          <c:extLst>
            <c:ext xmlns:c16="http://schemas.microsoft.com/office/drawing/2014/chart" uri="{C3380CC4-5D6E-409C-BE32-E72D297353CC}">
              <c16:uniqueId val="{00000000-90E3-4C89-8091-B668695F44AF}"/>
            </c:ext>
          </c:extLst>
        </c:ser>
        <c:dLbls>
          <c:showLegendKey val="0"/>
          <c:showVal val="0"/>
          <c:showCatName val="0"/>
          <c:showSerName val="0"/>
          <c:showPercent val="0"/>
          <c:showBubbleSize val="0"/>
        </c:dLbls>
        <c:gapWidth val="219"/>
        <c:overlap val="-27"/>
        <c:axId val="488318624"/>
        <c:axId val="488316984"/>
      </c:barChart>
      <c:catAx>
        <c:axId val="48831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6984"/>
        <c:crosses val="autoZero"/>
        <c:auto val="1"/>
        <c:lblAlgn val="ctr"/>
        <c:lblOffset val="100"/>
        <c:noMultiLvlLbl val="0"/>
      </c:catAx>
      <c:valAx>
        <c:axId val="48831698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'fig7'!$C$48</c:f>
              <c:strCache>
                <c:ptCount val="1"/>
                <c:pt idx="0">
                  <c:v>CT</c:v>
                </c:pt>
              </c:strCache>
            </c:strRef>
          </c:tx>
          <c:spPr>
            <a:solidFill>
              <a:srgbClr val="A3925B">
                <a:alpha val="94902"/>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'fig7'!$B$49:$B$56</c:f>
              <c:numCache>
                <c:formatCode>General</c:formatCode>
                <c:ptCount val="8"/>
                <c:pt idx="0">
                  <c:v>2017</c:v>
                </c:pt>
                <c:pt idx="1">
                  <c:v>2018</c:v>
                </c:pt>
                <c:pt idx="2">
                  <c:v>2019</c:v>
                </c:pt>
                <c:pt idx="3">
                  <c:v>2020</c:v>
                </c:pt>
                <c:pt idx="4">
                  <c:v>2021</c:v>
                </c:pt>
                <c:pt idx="5">
                  <c:v>2022</c:v>
                </c:pt>
                <c:pt idx="6">
                  <c:v>2023</c:v>
                </c:pt>
                <c:pt idx="7">
                  <c:v>2024</c:v>
                </c:pt>
              </c:numCache>
            </c:numRef>
          </c:cat>
          <c:val>
            <c:numRef>
              <c:f>'fig7'!$C$49:$C$56</c:f>
              <c:numCache>
                <c:formatCode>[h]:mm:ss</c:formatCode>
                <c:ptCount val="8"/>
                <c:pt idx="0">
                  <c:v>4.4763888888888888</c:v>
                </c:pt>
                <c:pt idx="1">
                  <c:v>3.3972222222222221</c:v>
                </c:pt>
                <c:pt idx="2">
                  <c:v>2.4069444444444446</c:v>
                </c:pt>
                <c:pt idx="3">
                  <c:v>1.6263888888888889</c:v>
                </c:pt>
                <c:pt idx="4">
                  <c:v>1.4965277777777777</c:v>
                </c:pt>
                <c:pt idx="5">
                  <c:v>1.8125</c:v>
                </c:pt>
                <c:pt idx="6">
                  <c:v>2.740277777777778</c:v>
                </c:pt>
                <c:pt idx="7">
                  <c:v>3.1625000000000001</c:v>
                </c:pt>
              </c:numCache>
            </c:numRef>
          </c:val>
          <c:extLst>
            <c:ext xmlns:c16="http://schemas.microsoft.com/office/drawing/2014/chart" uri="{C3380CC4-5D6E-409C-BE32-E72D297353CC}">
              <c16:uniqueId val="{00000000-2F23-43FD-94C3-661E3809606C}"/>
            </c:ext>
          </c:extLst>
        </c:ser>
        <c:ser>
          <c:idx val="1"/>
          <c:order val="1"/>
          <c:tx>
            <c:strRef>
              <c:f>'fig7'!$D$48</c:f>
              <c:strCache>
                <c:ptCount val="1"/>
                <c:pt idx="0">
                  <c:v>MRI</c:v>
                </c:pt>
              </c:strCache>
            </c:strRef>
          </c:tx>
          <c:spPr>
            <a:solidFill>
              <a:srgbClr val="0086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'fig7'!$B$49:$B$56</c:f>
              <c:numCache>
                <c:formatCode>General</c:formatCode>
                <c:ptCount val="8"/>
                <c:pt idx="0">
                  <c:v>2017</c:v>
                </c:pt>
                <c:pt idx="1">
                  <c:v>2018</c:v>
                </c:pt>
                <c:pt idx="2">
                  <c:v>2019</c:v>
                </c:pt>
                <c:pt idx="3">
                  <c:v>2020</c:v>
                </c:pt>
                <c:pt idx="4">
                  <c:v>2021</c:v>
                </c:pt>
                <c:pt idx="5">
                  <c:v>2022</c:v>
                </c:pt>
                <c:pt idx="6">
                  <c:v>2023</c:v>
                </c:pt>
                <c:pt idx="7">
                  <c:v>2024</c:v>
                </c:pt>
              </c:numCache>
            </c:numRef>
          </c:cat>
          <c:val>
            <c:numRef>
              <c:f>'fig7'!$D$49:$D$56</c:f>
              <c:numCache>
                <c:formatCode>[h]:mm:ss</c:formatCode>
                <c:ptCount val="8"/>
                <c:pt idx="0">
                  <c:v>10.609722222222222</c:v>
                </c:pt>
                <c:pt idx="1">
                  <c:v>8.1944444444444446</c:v>
                </c:pt>
                <c:pt idx="2">
                  <c:v>6.8694444444444445</c:v>
                </c:pt>
                <c:pt idx="3">
                  <c:v>6.1236111111111109</c:v>
                </c:pt>
                <c:pt idx="4">
                  <c:v>5.2444444444444445</c:v>
                </c:pt>
                <c:pt idx="5">
                  <c:v>8.7833333333333332</c:v>
                </c:pt>
                <c:pt idx="6">
                  <c:v>12.151388888888889</c:v>
                </c:pt>
                <c:pt idx="7">
                  <c:v>7.540972222222222</c:v>
                </c:pt>
              </c:numCache>
            </c:numRef>
          </c:val>
          <c:extLst>
            <c:ext xmlns:c16="http://schemas.microsoft.com/office/drawing/2014/chart" uri="{C3380CC4-5D6E-409C-BE32-E72D297353CC}">
              <c16:uniqueId val="{00000001-2F23-43FD-94C3-661E3809606C}"/>
            </c:ext>
          </c:extLst>
        </c:ser>
        <c:dLbls>
          <c:showLegendKey val="0"/>
          <c:showVal val="0"/>
          <c:showCatName val="0"/>
          <c:showSerName val="0"/>
          <c:showPercent val="0"/>
          <c:showBubbleSize val="0"/>
        </c:dLbls>
        <c:gapWidth val="219"/>
        <c:overlap val="-27"/>
        <c:axId val="622735976"/>
        <c:axId val="622736304"/>
      </c:barChart>
      <c:dateAx>
        <c:axId val="622735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22736304"/>
        <c:crosses val="autoZero"/>
        <c:auto val="0"/>
        <c:lblOffset val="100"/>
        <c:baseTimeUnit val="days"/>
      </c:dateAx>
      <c:valAx>
        <c:axId val="622736304"/>
        <c:scaling>
          <c:orientation val="minMax"/>
        </c:scaling>
        <c:delete val="0"/>
        <c:axPos val="l"/>
        <c:numFmt formatCode="[h]:mm:ss" sourceLinked="1"/>
        <c:majorTickMark val="none"/>
        <c:minorTickMark val="none"/>
        <c:tickLblPos val="low"/>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73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2381</xdr:rowOff>
    </xdr:to>
    <xdr:sp macro="" textlink="">
      <xdr:nvSpPr>
        <xdr:cNvPr id="2" name="نص 7">
          <a:extLst>
            <a:ext uri="{FF2B5EF4-FFF2-40B4-BE49-F238E27FC236}">
              <a16:creationId xmlns:a16="http://schemas.microsoft.com/office/drawing/2014/main" id="{00000000-0008-0000-0C00-000002000000}"/>
            </a:ext>
          </a:extLst>
        </xdr:cNvPr>
        <xdr:cNvSpPr txBox="1">
          <a:spLocks noChangeArrowheads="1"/>
        </xdr:cNvSpPr>
      </xdr:nvSpPr>
      <xdr:spPr bwMode="auto">
        <a:xfrm>
          <a:off x="889075565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2381</xdr:rowOff>
    </xdr:to>
    <xdr:sp macro="" textlink="">
      <xdr:nvSpPr>
        <xdr:cNvPr id="3" name="نص 8">
          <a:extLst>
            <a:ext uri="{FF2B5EF4-FFF2-40B4-BE49-F238E27FC236}">
              <a16:creationId xmlns:a16="http://schemas.microsoft.com/office/drawing/2014/main" id="{00000000-0008-0000-0C00-000003000000}"/>
            </a:ext>
          </a:extLst>
        </xdr:cNvPr>
        <xdr:cNvSpPr txBox="1">
          <a:spLocks noChangeArrowheads="1"/>
        </xdr:cNvSpPr>
      </xdr:nvSpPr>
      <xdr:spPr bwMode="auto">
        <a:xfrm>
          <a:off x="889075565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59532</xdr:colOff>
      <xdr:row>2</xdr:row>
      <xdr:rowOff>31181</xdr:rowOff>
    </xdr:from>
    <xdr:to>
      <xdr:col>7</xdr:col>
      <xdr:colOff>585675</xdr:colOff>
      <xdr:row>34</xdr:row>
      <xdr:rowOff>184829</xdr:rowOff>
    </xdr:to>
    <xdr:graphicFrame macro="">
      <xdr:nvGraphicFramePr>
        <xdr:cNvPr id="2" name="مخطط 2">
          <a:extLst>
            <a:ext uri="{FF2B5EF4-FFF2-40B4-BE49-F238E27FC236}">
              <a16:creationId xmlns:a16="http://schemas.microsoft.com/office/drawing/2014/main" id="{3886214C-A35D-4E8F-9109-36F194A2CD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39008</xdr:rowOff>
    </xdr:from>
    <xdr:to>
      <xdr:col>8</xdr:col>
      <xdr:colOff>594220</xdr:colOff>
      <xdr:row>33</xdr:row>
      <xdr:rowOff>36286</xdr:rowOff>
    </xdr:to>
    <xdr:graphicFrame macro="">
      <xdr:nvGraphicFramePr>
        <xdr:cNvPr id="2" name="مخطط 2">
          <a:extLst>
            <a:ext uri="{FF2B5EF4-FFF2-40B4-BE49-F238E27FC236}">
              <a16:creationId xmlns:a16="http://schemas.microsoft.com/office/drawing/2014/main" id="{1819E74E-CEE1-4719-B2D7-25A52BC9D4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29935</xdr:rowOff>
    </xdr:from>
    <xdr:to>
      <xdr:col>11</xdr:col>
      <xdr:colOff>47624</xdr:colOff>
      <xdr:row>26</xdr:row>
      <xdr:rowOff>145143</xdr:rowOff>
    </xdr:to>
    <xdr:graphicFrame macro="">
      <xdr:nvGraphicFramePr>
        <xdr:cNvPr id="2" name="مخطط 2">
          <a:extLst>
            <a:ext uri="{FF2B5EF4-FFF2-40B4-BE49-F238E27FC236}">
              <a16:creationId xmlns:a16="http://schemas.microsoft.com/office/drawing/2014/main" id="{38563BE1-1D8C-46F2-8D66-3C3D989A9B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8012</xdr:rowOff>
    </xdr:from>
    <xdr:to>
      <xdr:col>19</xdr:col>
      <xdr:colOff>550955</xdr:colOff>
      <xdr:row>33</xdr:row>
      <xdr:rowOff>10583</xdr:rowOff>
    </xdr:to>
    <xdr:graphicFrame macro="">
      <xdr:nvGraphicFramePr>
        <xdr:cNvPr id="2" name="مخطط 4">
          <a:extLst>
            <a:ext uri="{FF2B5EF4-FFF2-40B4-BE49-F238E27FC236}">
              <a16:creationId xmlns:a16="http://schemas.microsoft.com/office/drawing/2014/main" id="{E5E121C9-24CF-4D52-8124-A416EE26AF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4</xdr:row>
      <xdr:rowOff>38100</xdr:rowOff>
    </xdr:from>
    <xdr:to>
      <xdr:col>0</xdr:col>
      <xdr:colOff>0</xdr:colOff>
      <xdr:row>4</xdr:row>
      <xdr:rowOff>457200</xdr:rowOff>
    </xdr:to>
    <xdr:sp macro="" textlink="">
      <xdr:nvSpPr>
        <xdr:cNvPr id="2" name="نص 7">
          <a:extLst>
            <a:ext uri="{FF2B5EF4-FFF2-40B4-BE49-F238E27FC236}">
              <a16:creationId xmlns:a16="http://schemas.microsoft.com/office/drawing/2014/main" id="{00000000-0008-0000-0E00-000002000000}"/>
            </a:ext>
          </a:extLst>
        </xdr:cNvPr>
        <xdr:cNvSpPr txBox="1">
          <a:spLocks noChangeArrowheads="1"/>
        </xdr:cNvSpPr>
      </xdr:nvSpPr>
      <xdr:spPr bwMode="auto">
        <a:xfrm>
          <a:off x="905209010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4</xdr:row>
      <xdr:rowOff>38100</xdr:rowOff>
    </xdr:from>
    <xdr:to>
      <xdr:col>0</xdr:col>
      <xdr:colOff>0</xdr:colOff>
      <xdr:row>4</xdr:row>
      <xdr:rowOff>457200</xdr:rowOff>
    </xdr:to>
    <xdr:sp macro="" textlink="">
      <xdr:nvSpPr>
        <xdr:cNvPr id="3" name="نص 8">
          <a:extLst>
            <a:ext uri="{FF2B5EF4-FFF2-40B4-BE49-F238E27FC236}">
              <a16:creationId xmlns:a16="http://schemas.microsoft.com/office/drawing/2014/main" id="{00000000-0008-0000-0E00-000003000000}"/>
            </a:ext>
          </a:extLst>
        </xdr:cNvPr>
        <xdr:cNvSpPr txBox="1">
          <a:spLocks noChangeArrowheads="1"/>
        </xdr:cNvSpPr>
      </xdr:nvSpPr>
      <xdr:spPr bwMode="auto">
        <a:xfrm>
          <a:off x="905209010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نص 8">
          <a:extLst>
            <a:ext uri="{FF2B5EF4-FFF2-40B4-BE49-F238E27FC236}">
              <a16:creationId xmlns:a16="http://schemas.microsoft.com/office/drawing/2014/main" id="{00000000-0008-0000-0400-000002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نص 10">
          <a:extLst>
            <a:ext uri="{FF2B5EF4-FFF2-40B4-BE49-F238E27FC236}">
              <a16:creationId xmlns:a16="http://schemas.microsoft.com/office/drawing/2014/main" id="{00000000-0008-0000-0400-000003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نص 12">
          <a:extLst>
            <a:ext uri="{FF2B5EF4-FFF2-40B4-BE49-F238E27FC236}">
              <a16:creationId xmlns:a16="http://schemas.microsoft.com/office/drawing/2014/main" id="{00000000-0008-0000-0400-000004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5" name="نص 13">
          <a:extLst>
            <a:ext uri="{FF2B5EF4-FFF2-40B4-BE49-F238E27FC236}">
              <a16:creationId xmlns:a16="http://schemas.microsoft.com/office/drawing/2014/main" id="{00000000-0008-0000-0400-000005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5</xdr:row>
      <xdr:rowOff>0</xdr:rowOff>
    </xdr:from>
    <xdr:to>
      <xdr:col>0</xdr:col>
      <xdr:colOff>0</xdr:colOff>
      <xdr:row>5</xdr:row>
      <xdr:rowOff>0</xdr:rowOff>
    </xdr:to>
    <xdr:sp macro="" textlink="">
      <xdr:nvSpPr>
        <xdr:cNvPr id="6" name="نص 26">
          <a:extLst>
            <a:ext uri="{FF2B5EF4-FFF2-40B4-BE49-F238E27FC236}">
              <a16:creationId xmlns:a16="http://schemas.microsoft.com/office/drawing/2014/main" id="{00000000-0008-0000-0400-000006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5</xdr:row>
      <xdr:rowOff>0</xdr:rowOff>
    </xdr:from>
    <xdr:to>
      <xdr:col>0</xdr:col>
      <xdr:colOff>0</xdr:colOff>
      <xdr:row>5</xdr:row>
      <xdr:rowOff>0</xdr:rowOff>
    </xdr:to>
    <xdr:sp macro="" textlink="">
      <xdr:nvSpPr>
        <xdr:cNvPr id="7" name="نص 63">
          <a:extLst>
            <a:ext uri="{FF2B5EF4-FFF2-40B4-BE49-F238E27FC236}">
              <a16:creationId xmlns:a16="http://schemas.microsoft.com/office/drawing/2014/main" id="{00000000-0008-0000-0400-000007000000}"/>
            </a:ext>
          </a:extLst>
        </xdr:cNvPr>
        <xdr:cNvSpPr txBox="1">
          <a:spLocks noChangeArrowheads="1"/>
        </xdr:cNvSpPr>
      </xdr:nvSpPr>
      <xdr:spPr bwMode="auto">
        <a:xfrm>
          <a:off x="10094595000" y="1390650"/>
          <a:ext cx="0" cy="0"/>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نص 37">
          <a:extLst>
            <a:ext uri="{FF2B5EF4-FFF2-40B4-BE49-F238E27FC236}">
              <a16:creationId xmlns:a16="http://schemas.microsoft.com/office/drawing/2014/main" id="{00000000-0008-0000-1500-000002000000}"/>
            </a:ext>
          </a:extLst>
        </xdr:cNvPr>
        <xdr:cNvSpPr txBox="1">
          <a:spLocks noChangeArrowheads="1"/>
        </xdr:cNvSpPr>
      </xdr:nvSpPr>
      <xdr:spPr bwMode="auto">
        <a:xfrm>
          <a:off x="894363210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31</xdr:row>
      <xdr:rowOff>171450</xdr:rowOff>
    </xdr:from>
    <xdr:to>
      <xdr:col>0</xdr:col>
      <xdr:colOff>0</xdr:colOff>
      <xdr:row>31</xdr:row>
      <xdr:rowOff>273556</xdr:rowOff>
    </xdr:to>
    <xdr:sp macro="" textlink="">
      <xdr:nvSpPr>
        <xdr:cNvPr id="3" name="Text Box 48">
          <a:extLst>
            <a:ext uri="{FF2B5EF4-FFF2-40B4-BE49-F238E27FC236}">
              <a16:creationId xmlns:a16="http://schemas.microsoft.com/office/drawing/2014/main" id="{00000000-0008-0000-1500-000003000000}"/>
            </a:ext>
          </a:extLst>
        </xdr:cNvPr>
        <xdr:cNvSpPr txBox="1">
          <a:spLocks noChangeArrowheads="1"/>
        </xdr:cNvSpPr>
      </xdr:nvSpPr>
      <xdr:spPr bwMode="auto">
        <a:xfrm>
          <a:off x="8943632100" y="13608050"/>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32</xdr:row>
      <xdr:rowOff>57150</xdr:rowOff>
    </xdr:from>
    <xdr:to>
      <xdr:col>7</xdr:col>
      <xdr:colOff>0</xdr:colOff>
      <xdr:row>32</xdr:row>
      <xdr:rowOff>153194</xdr:rowOff>
    </xdr:to>
    <xdr:sp macro="" textlink="">
      <xdr:nvSpPr>
        <xdr:cNvPr id="4" name="Text Box 49">
          <a:extLst>
            <a:ext uri="{FF2B5EF4-FFF2-40B4-BE49-F238E27FC236}">
              <a16:creationId xmlns:a16="http://schemas.microsoft.com/office/drawing/2014/main" id="{00000000-0008-0000-1500-000004000000}"/>
            </a:ext>
          </a:extLst>
        </xdr:cNvPr>
        <xdr:cNvSpPr txBox="1">
          <a:spLocks noChangeArrowheads="1"/>
        </xdr:cNvSpPr>
      </xdr:nvSpPr>
      <xdr:spPr bwMode="auto">
        <a:xfrm>
          <a:off x="8937059850" y="14192250"/>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5" name="Text Box 50">
          <a:extLst>
            <a:ext uri="{FF2B5EF4-FFF2-40B4-BE49-F238E27FC236}">
              <a16:creationId xmlns:a16="http://schemas.microsoft.com/office/drawing/2014/main" id="{00000000-0008-0000-1500-000005000000}"/>
            </a:ext>
          </a:extLst>
        </xdr:cNvPr>
        <xdr:cNvSpPr txBox="1">
          <a:spLocks noChangeArrowheads="1"/>
        </xdr:cNvSpPr>
      </xdr:nvSpPr>
      <xdr:spPr bwMode="auto">
        <a:xfrm>
          <a:off x="894363210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6" name="نص 37">
          <a:extLst>
            <a:ext uri="{FF2B5EF4-FFF2-40B4-BE49-F238E27FC236}">
              <a16:creationId xmlns:a16="http://schemas.microsoft.com/office/drawing/2014/main" id="{00000000-0008-0000-1500-000007000000}"/>
            </a:ext>
          </a:extLst>
        </xdr:cNvPr>
        <xdr:cNvSpPr txBox="1">
          <a:spLocks noChangeArrowheads="1"/>
        </xdr:cNvSpPr>
      </xdr:nvSpPr>
      <xdr:spPr bwMode="auto">
        <a:xfrm>
          <a:off x="894363210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xdr:row>
      <xdr:rowOff>0</xdr:rowOff>
    </xdr:from>
    <xdr:to>
      <xdr:col>0</xdr:col>
      <xdr:colOff>0</xdr:colOff>
      <xdr:row>3</xdr:row>
      <xdr:rowOff>0</xdr:rowOff>
    </xdr:to>
    <xdr:sp macro="" textlink="">
      <xdr:nvSpPr>
        <xdr:cNvPr id="7" name="Text Box 50">
          <a:extLst>
            <a:ext uri="{FF2B5EF4-FFF2-40B4-BE49-F238E27FC236}">
              <a16:creationId xmlns:a16="http://schemas.microsoft.com/office/drawing/2014/main" id="{00000000-0008-0000-1500-000008000000}"/>
            </a:ext>
          </a:extLst>
        </xdr:cNvPr>
        <xdr:cNvSpPr txBox="1">
          <a:spLocks noChangeArrowheads="1"/>
        </xdr:cNvSpPr>
      </xdr:nvSpPr>
      <xdr:spPr bwMode="auto">
        <a:xfrm>
          <a:off x="894363210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12</xdr:col>
      <xdr:colOff>0</xdr:colOff>
      <xdr:row>15</xdr:row>
      <xdr:rowOff>266700</xdr:rowOff>
    </xdr:from>
    <xdr:to>
      <xdr:col>12</xdr:col>
      <xdr:colOff>0</xdr:colOff>
      <xdr:row>16</xdr:row>
      <xdr:rowOff>276225</xdr:rowOff>
    </xdr:to>
    <xdr:sp macro="" textlink="">
      <xdr:nvSpPr>
        <xdr:cNvPr id="2" name="Text Box 9">
          <a:extLst>
            <a:ext uri="{FF2B5EF4-FFF2-40B4-BE49-F238E27FC236}">
              <a16:creationId xmlns:a16="http://schemas.microsoft.com/office/drawing/2014/main" id="{00000000-0008-0000-0600-00000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 name="Text Box 10">
          <a:extLst>
            <a:ext uri="{FF2B5EF4-FFF2-40B4-BE49-F238E27FC236}">
              <a16:creationId xmlns:a16="http://schemas.microsoft.com/office/drawing/2014/main" id="{00000000-0008-0000-0600-00000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 name="Text Box 11">
          <a:extLst>
            <a:ext uri="{FF2B5EF4-FFF2-40B4-BE49-F238E27FC236}">
              <a16:creationId xmlns:a16="http://schemas.microsoft.com/office/drawing/2014/main" id="{00000000-0008-0000-0600-00000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 name="Text Box 12">
          <a:extLst>
            <a:ext uri="{FF2B5EF4-FFF2-40B4-BE49-F238E27FC236}">
              <a16:creationId xmlns:a16="http://schemas.microsoft.com/office/drawing/2014/main" id="{00000000-0008-0000-0600-00000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6" name="نص 8">
          <a:extLst>
            <a:ext uri="{FF2B5EF4-FFF2-40B4-BE49-F238E27FC236}">
              <a16:creationId xmlns:a16="http://schemas.microsoft.com/office/drawing/2014/main" id="{00000000-0008-0000-0600-00000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7" name="نص 8">
          <a:extLst>
            <a:ext uri="{FF2B5EF4-FFF2-40B4-BE49-F238E27FC236}">
              <a16:creationId xmlns:a16="http://schemas.microsoft.com/office/drawing/2014/main" id="{00000000-0008-0000-0600-00000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8" name="نص 8">
          <a:extLst>
            <a:ext uri="{FF2B5EF4-FFF2-40B4-BE49-F238E27FC236}">
              <a16:creationId xmlns:a16="http://schemas.microsoft.com/office/drawing/2014/main" id="{00000000-0008-0000-0600-00000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9" name="نص 8">
          <a:extLst>
            <a:ext uri="{FF2B5EF4-FFF2-40B4-BE49-F238E27FC236}">
              <a16:creationId xmlns:a16="http://schemas.microsoft.com/office/drawing/2014/main" id="{00000000-0008-0000-0600-00000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0" name="Text Box 17">
          <a:extLst>
            <a:ext uri="{FF2B5EF4-FFF2-40B4-BE49-F238E27FC236}">
              <a16:creationId xmlns:a16="http://schemas.microsoft.com/office/drawing/2014/main" id="{00000000-0008-0000-0600-00000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1" name="Text Box 18">
          <a:extLst>
            <a:ext uri="{FF2B5EF4-FFF2-40B4-BE49-F238E27FC236}">
              <a16:creationId xmlns:a16="http://schemas.microsoft.com/office/drawing/2014/main" id="{00000000-0008-0000-0600-00000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2" name="Text Box 19">
          <a:extLst>
            <a:ext uri="{FF2B5EF4-FFF2-40B4-BE49-F238E27FC236}">
              <a16:creationId xmlns:a16="http://schemas.microsoft.com/office/drawing/2014/main" id="{00000000-0008-0000-0600-00000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3" name="Text Box 20">
          <a:extLst>
            <a:ext uri="{FF2B5EF4-FFF2-40B4-BE49-F238E27FC236}">
              <a16:creationId xmlns:a16="http://schemas.microsoft.com/office/drawing/2014/main" id="{00000000-0008-0000-0600-00000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4" name="نص 8">
          <a:extLst>
            <a:ext uri="{FF2B5EF4-FFF2-40B4-BE49-F238E27FC236}">
              <a16:creationId xmlns:a16="http://schemas.microsoft.com/office/drawing/2014/main" id="{00000000-0008-0000-0600-00000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5" name="نص 8">
          <a:extLst>
            <a:ext uri="{FF2B5EF4-FFF2-40B4-BE49-F238E27FC236}">
              <a16:creationId xmlns:a16="http://schemas.microsoft.com/office/drawing/2014/main" id="{00000000-0008-0000-0600-00001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6" name="نص 8">
          <a:extLst>
            <a:ext uri="{FF2B5EF4-FFF2-40B4-BE49-F238E27FC236}">
              <a16:creationId xmlns:a16="http://schemas.microsoft.com/office/drawing/2014/main" id="{00000000-0008-0000-0600-00001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7" name="نص 8">
          <a:extLst>
            <a:ext uri="{FF2B5EF4-FFF2-40B4-BE49-F238E27FC236}">
              <a16:creationId xmlns:a16="http://schemas.microsoft.com/office/drawing/2014/main" id="{00000000-0008-0000-0600-00001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8" name="Text Box 25">
          <a:extLst>
            <a:ext uri="{FF2B5EF4-FFF2-40B4-BE49-F238E27FC236}">
              <a16:creationId xmlns:a16="http://schemas.microsoft.com/office/drawing/2014/main" id="{00000000-0008-0000-0600-00001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19" name="Text Box 26">
          <a:extLst>
            <a:ext uri="{FF2B5EF4-FFF2-40B4-BE49-F238E27FC236}">
              <a16:creationId xmlns:a16="http://schemas.microsoft.com/office/drawing/2014/main" id="{00000000-0008-0000-0600-00001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0" name="Text Box 27">
          <a:extLst>
            <a:ext uri="{FF2B5EF4-FFF2-40B4-BE49-F238E27FC236}">
              <a16:creationId xmlns:a16="http://schemas.microsoft.com/office/drawing/2014/main" id="{00000000-0008-0000-0600-00001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1" name="Text Box 28">
          <a:extLst>
            <a:ext uri="{FF2B5EF4-FFF2-40B4-BE49-F238E27FC236}">
              <a16:creationId xmlns:a16="http://schemas.microsoft.com/office/drawing/2014/main" id="{00000000-0008-0000-0600-00001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2" name="نص 8">
          <a:extLst>
            <a:ext uri="{FF2B5EF4-FFF2-40B4-BE49-F238E27FC236}">
              <a16:creationId xmlns:a16="http://schemas.microsoft.com/office/drawing/2014/main" id="{00000000-0008-0000-0600-00001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3" name="نص 8">
          <a:extLst>
            <a:ext uri="{FF2B5EF4-FFF2-40B4-BE49-F238E27FC236}">
              <a16:creationId xmlns:a16="http://schemas.microsoft.com/office/drawing/2014/main" id="{00000000-0008-0000-0600-00001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4" name="نص 8">
          <a:extLst>
            <a:ext uri="{FF2B5EF4-FFF2-40B4-BE49-F238E27FC236}">
              <a16:creationId xmlns:a16="http://schemas.microsoft.com/office/drawing/2014/main" id="{00000000-0008-0000-0600-00001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5" name="نص 8">
          <a:extLst>
            <a:ext uri="{FF2B5EF4-FFF2-40B4-BE49-F238E27FC236}">
              <a16:creationId xmlns:a16="http://schemas.microsoft.com/office/drawing/2014/main" id="{00000000-0008-0000-0600-00001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6" name="Text Box 33">
          <a:extLst>
            <a:ext uri="{FF2B5EF4-FFF2-40B4-BE49-F238E27FC236}">
              <a16:creationId xmlns:a16="http://schemas.microsoft.com/office/drawing/2014/main" id="{00000000-0008-0000-0600-00001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7" name="Text Box 34">
          <a:extLst>
            <a:ext uri="{FF2B5EF4-FFF2-40B4-BE49-F238E27FC236}">
              <a16:creationId xmlns:a16="http://schemas.microsoft.com/office/drawing/2014/main" id="{00000000-0008-0000-0600-00001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8" name="Text Box 35">
          <a:extLst>
            <a:ext uri="{FF2B5EF4-FFF2-40B4-BE49-F238E27FC236}">
              <a16:creationId xmlns:a16="http://schemas.microsoft.com/office/drawing/2014/main" id="{00000000-0008-0000-0600-00001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29" name="نص 8">
          <a:extLst>
            <a:ext uri="{FF2B5EF4-FFF2-40B4-BE49-F238E27FC236}">
              <a16:creationId xmlns:a16="http://schemas.microsoft.com/office/drawing/2014/main" id="{00000000-0008-0000-0600-00001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0" name="نص 8">
          <a:extLst>
            <a:ext uri="{FF2B5EF4-FFF2-40B4-BE49-F238E27FC236}">
              <a16:creationId xmlns:a16="http://schemas.microsoft.com/office/drawing/2014/main" id="{00000000-0008-0000-0600-00001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1" name="نص 8">
          <a:extLst>
            <a:ext uri="{FF2B5EF4-FFF2-40B4-BE49-F238E27FC236}">
              <a16:creationId xmlns:a16="http://schemas.microsoft.com/office/drawing/2014/main" id="{00000000-0008-0000-0600-00002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2" name="نص 8">
          <a:extLst>
            <a:ext uri="{FF2B5EF4-FFF2-40B4-BE49-F238E27FC236}">
              <a16:creationId xmlns:a16="http://schemas.microsoft.com/office/drawing/2014/main" id="{00000000-0008-0000-0600-00002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3" name="Text Box 40">
          <a:extLst>
            <a:ext uri="{FF2B5EF4-FFF2-40B4-BE49-F238E27FC236}">
              <a16:creationId xmlns:a16="http://schemas.microsoft.com/office/drawing/2014/main" id="{00000000-0008-0000-0600-00002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4" name="Text Box 41">
          <a:extLst>
            <a:ext uri="{FF2B5EF4-FFF2-40B4-BE49-F238E27FC236}">
              <a16:creationId xmlns:a16="http://schemas.microsoft.com/office/drawing/2014/main" id="{00000000-0008-0000-0600-00002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5" name="Text Box 42">
          <a:extLst>
            <a:ext uri="{FF2B5EF4-FFF2-40B4-BE49-F238E27FC236}">
              <a16:creationId xmlns:a16="http://schemas.microsoft.com/office/drawing/2014/main" id="{00000000-0008-0000-0600-00002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6" name="Text Box 43">
          <a:extLst>
            <a:ext uri="{FF2B5EF4-FFF2-40B4-BE49-F238E27FC236}">
              <a16:creationId xmlns:a16="http://schemas.microsoft.com/office/drawing/2014/main" id="{00000000-0008-0000-0600-00002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7" name="نص 8">
          <a:extLst>
            <a:ext uri="{FF2B5EF4-FFF2-40B4-BE49-F238E27FC236}">
              <a16:creationId xmlns:a16="http://schemas.microsoft.com/office/drawing/2014/main" id="{00000000-0008-0000-0600-00002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8" name="نص 8">
          <a:extLst>
            <a:ext uri="{FF2B5EF4-FFF2-40B4-BE49-F238E27FC236}">
              <a16:creationId xmlns:a16="http://schemas.microsoft.com/office/drawing/2014/main" id="{00000000-0008-0000-0600-00002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39" name="نص 8">
          <a:extLst>
            <a:ext uri="{FF2B5EF4-FFF2-40B4-BE49-F238E27FC236}">
              <a16:creationId xmlns:a16="http://schemas.microsoft.com/office/drawing/2014/main" id="{00000000-0008-0000-0600-00002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0" name="نص 8">
          <a:extLst>
            <a:ext uri="{FF2B5EF4-FFF2-40B4-BE49-F238E27FC236}">
              <a16:creationId xmlns:a16="http://schemas.microsoft.com/office/drawing/2014/main" id="{00000000-0008-0000-0600-00002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1" name="Text Box 48">
          <a:extLst>
            <a:ext uri="{FF2B5EF4-FFF2-40B4-BE49-F238E27FC236}">
              <a16:creationId xmlns:a16="http://schemas.microsoft.com/office/drawing/2014/main" id="{00000000-0008-0000-0600-00002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2" name="Text Box 49">
          <a:extLst>
            <a:ext uri="{FF2B5EF4-FFF2-40B4-BE49-F238E27FC236}">
              <a16:creationId xmlns:a16="http://schemas.microsoft.com/office/drawing/2014/main" id="{00000000-0008-0000-0600-00002B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3" name="Text Box 50">
          <a:extLst>
            <a:ext uri="{FF2B5EF4-FFF2-40B4-BE49-F238E27FC236}">
              <a16:creationId xmlns:a16="http://schemas.microsoft.com/office/drawing/2014/main" id="{00000000-0008-0000-0600-00002C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4" name="نص 8">
          <a:extLst>
            <a:ext uri="{FF2B5EF4-FFF2-40B4-BE49-F238E27FC236}">
              <a16:creationId xmlns:a16="http://schemas.microsoft.com/office/drawing/2014/main" id="{00000000-0008-0000-0600-00002D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5" name="نص 8">
          <a:extLst>
            <a:ext uri="{FF2B5EF4-FFF2-40B4-BE49-F238E27FC236}">
              <a16:creationId xmlns:a16="http://schemas.microsoft.com/office/drawing/2014/main" id="{00000000-0008-0000-0600-00002E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6" name="نص 8">
          <a:extLst>
            <a:ext uri="{FF2B5EF4-FFF2-40B4-BE49-F238E27FC236}">
              <a16:creationId xmlns:a16="http://schemas.microsoft.com/office/drawing/2014/main" id="{00000000-0008-0000-0600-00002F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7" name="نص 8">
          <a:extLst>
            <a:ext uri="{FF2B5EF4-FFF2-40B4-BE49-F238E27FC236}">
              <a16:creationId xmlns:a16="http://schemas.microsoft.com/office/drawing/2014/main" id="{00000000-0008-0000-0600-000030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8" name="Text Box 55">
          <a:extLst>
            <a:ext uri="{FF2B5EF4-FFF2-40B4-BE49-F238E27FC236}">
              <a16:creationId xmlns:a16="http://schemas.microsoft.com/office/drawing/2014/main" id="{00000000-0008-0000-0600-000031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49" name="Text Box 56">
          <a:extLst>
            <a:ext uri="{FF2B5EF4-FFF2-40B4-BE49-F238E27FC236}">
              <a16:creationId xmlns:a16="http://schemas.microsoft.com/office/drawing/2014/main" id="{00000000-0008-0000-0600-000032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0" name="Text Box 57">
          <a:extLst>
            <a:ext uri="{FF2B5EF4-FFF2-40B4-BE49-F238E27FC236}">
              <a16:creationId xmlns:a16="http://schemas.microsoft.com/office/drawing/2014/main" id="{00000000-0008-0000-0600-000033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1" name="نص 8">
          <a:extLst>
            <a:ext uri="{FF2B5EF4-FFF2-40B4-BE49-F238E27FC236}">
              <a16:creationId xmlns:a16="http://schemas.microsoft.com/office/drawing/2014/main" id="{00000000-0008-0000-0600-000034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2" name="نص 8">
          <a:extLst>
            <a:ext uri="{FF2B5EF4-FFF2-40B4-BE49-F238E27FC236}">
              <a16:creationId xmlns:a16="http://schemas.microsoft.com/office/drawing/2014/main" id="{00000000-0008-0000-0600-000035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3" name="نص 8">
          <a:extLst>
            <a:ext uri="{FF2B5EF4-FFF2-40B4-BE49-F238E27FC236}">
              <a16:creationId xmlns:a16="http://schemas.microsoft.com/office/drawing/2014/main" id="{00000000-0008-0000-0600-000036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4" name="نص 8">
          <a:extLst>
            <a:ext uri="{FF2B5EF4-FFF2-40B4-BE49-F238E27FC236}">
              <a16:creationId xmlns:a16="http://schemas.microsoft.com/office/drawing/2014/main" id="{00000000-0008-0000-0600-000037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5" name="Text Box 62">
          <a:extLst>
            <a:ext uri="{FF2B5EF4-FFF2-40B4-BE49-F238E27FC236}">
              <a16:creationId xmlns:a16="http://schemas.microsoft.com/office/drawing/2014/main" id="{00000000-0008-0000-0600-000038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6" name="Text Box 63">
          <a:extLst>
            <a:ext uri="{FF2B5EF4-FFF2-40B4-BE49-F238E27FC236}">
              <a16:creationId xmlns:a16="http://schemas.microsoft.com/office/drawing/2014/main" id="{00000000-0008-0000-0600-000039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12</xdr:col>
      <xdr:colOff>0</xdr:colOff>
      <xdr:row>15</xdr:row>
      <xdr:rowOff>266700</xdr:rowOff>
    </xdr:from>
    <xdr:to>
      <xdr:col>12</xdr:col>
      <xdr:colOff>0</xdr:colOff>
      <xdr:row>16</xdr:row>
      <xdr:rowOff>276225</xdr:rowOff>
    </xdr:to>
    <xdr:sp macro="" textlink="">
      <xdr:nvSpPr>
        <xdr:cNvPr id="57" name="نص 8">
          <a:extLst>
            <a:ext uri="{FF2B5EF4-FFF2-40B4-BE49-F238E27FC236}">
              <a16:creationId xmlns:a16="http://schemas.microsoft.com/office/drawing/2014/main" id="{00000000-0008-0000-0600-00003A000000}"/>
            </a:ext>
          </a:extLst>
        </xdr:cNvPr>
        <xdr:cNvSpPr txBox="1">
          <a:spLocks noChangeArrowheads="1"/>
        </xdr:cNvSpPr>
      </xdr:nvSpPr>
      <xdr:spPr bwMode="auto">
        <a:xfrm flipH="1">
          <a:off x="10295604250" y="5924550"/>
          <a:ext cx="0"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8" name="Text Box 65">
          <a:extLst>
            <a:ext uri="{FF2B5EF4-FFF2-40B4-BE49-F238E27FC236}">
              <a16:creationId xmlns:a16="http://schemas.microsoft.com/office/drawing/2014/main" id="{00000000-0008-0000-0600-00005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9" name="Text Box 66">
          <a:extLst>
            <a:ext uri="{FF2B5EF4-FFF2-40B4-BE49-F238E27FC236}">
              <a16:creationId xmlns:a16="http://schemas.microsoft.com/office/drawing/2014/main" id="{00000000-0008-0000-0600-00005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0" name="Text Box 67">
          <a:extLst>
            <a:ext uri="{FF2B5EF4-FFF2-40B4-BE49-F238E27FC236}">
              <a16:creationId xmlns:a16="http://schemas.microsoft.com/office/drawing/2014/main" id="{00000000-0008-0000-0600-00005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1" name="نص 8">
          <a:extLst>
            <a:ext uri="{FF2B5EF4-FFF2-40B4-BE49-F238E27FC236}">
              <a16:creationId xmlns:a16="http://schemas.microsoft.com/office/drawing/2014/main" id="{00000000-0008-0000-0600-00005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2" name="نص 8">
          <a:extLst>
            <a:ext uri="{FF2B5EF4-FFF2-40B4-BE49-F238E27FC236}">
              <a16:creationId xmlns:a16="http://schemas.microsoft.com/office/drawing/2014/main" id="{00000000-0008-0000-0600-00005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3" name="Text Box 70">
          <a:extLst>
            <a:ext uri="{FF2B5EF4-FFF2-40B4-BE49-F238E27FC236}">
              <a16:creationId xmlns:a16="http://schemas.microsoft.com/office/drawing/2014/main" id="{00000000-0008-0000-0600-00005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4" name="Text Box 71">
          <a:extLst>
            <a:ext uri="{FF2B5EF4-FFF2-40B4-BE49-F238E27FC236}">
              <a16:creationId xmlns:a16="http://schemas.microsoft.com/office/drawing/2014/main" id="{00000000-0008-0000-0600-00005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5" name="نص 8">
          <a:extLst>
            <a:ext uri="{FF2B5EF4-FFF2-40B4-BE49-F238E27FC236}">
              <a16:creationId xmlns:a16="http://schemas.microsoft.com/office/drawing/2014/main" id="{00000000-0008-0000-0600-00005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6" name="نص 8">
          <a:extLst>
            <a:ext uri="{FF2B5EF4-FFF2-40B4-BE49-F238E27FC236}">
              <a16:creationId xmlns:a16="http://schemas.microsoft.com/office/drawing/2014/main" id="{00000000-0008-0000-0600-00005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7" name="Text Box 74">
          <a:extLst>
            <a:ext uri="{FF2B5EF4-FFF2-40B4-BE49-F238E27FC236}">
              <a16:creationId xmlns:a16="http://schemas.microsoft.com/office/drawing/2014/main" id="{00000000-0008-0000-0600-00005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8" name="نص 8">
          <a:extLst>
            <a:ext uri="{FF2B5EF4-FFF2-40B4-BE49-F238E27FC236}">
              <a16:creationId xmlns:a16="http://schemas.microsoft.com/office/drawing/2014/main" id="{00000000-0008-0000-0600-00005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69" name="نص 8">
          <a:extLst>
            <a:ext uri="{FF2B5EF4-FFF2-40B4-BE49-F238E27FC236}">
              <a16:creationId xmlns:a16="http://schemas.microsoft.com/office/drawing/2014/main" id="{00000000-0008-0000-0600-00005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0" name="Text Box 77">
          <a:extLst>
            <a:ext uri="{FF2B5EF4-FFF2-40B4-BE49-F238E27FC236}">
              <a16:creationId xmlns:a16="http://schemas.microsoft.com/office/drawing/2014/main" id="{00000000-0008-0000-0600-00005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1" name="Text Box 78">
          <a:extLst>
            <a:ext uri="{FF2B5EF4-FFF2-40B4-BE49-F238E27FC236}">
              <a16:creationId xmlns:a16="http://schemas.microsoft.com/office/drawing/2014/main" id="{00000000-0008-0000-0600-00005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2" name="نص 8">
          <a:extLst>
            <a:ext uri="{FF2B5EF4-FFF2-40B4-BE49-F238E27FC236}">
              <a16:creationId xmlns:a16="http://schemas.microsoft.com/office/drawing/2014/main" id="{00000000-0008-0000-0600-00005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3" name="Text Box 80">
          <a:extLst>
            <a:ext uri="{FF2B5EF4-FFF2-40B4-BE49-F238E27FC236}">
              <a16:creationId xmlns:a16="http://schemas.microsoft.com/office/drawing/2014/main" id="{00000000-0008-0000-0600-00006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4" name="Text Box 81">
          <a:extLst>
            <a:ext uri="{FF2B5EF4-FFF2-40B4-BE49-F238E27FC236}">
              <a16:creationId xmlns:a16="http://schemas.microsoft.com/office/drawing/2014/main" id="{00000000-0008-0000-0600-00006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5" name="نص 8">
          <a:extLst>
            <a:ext uri="{FF2B5EF4-FFF2-40B4-BE49-F238E27FC236}">
              <a16:creationId xmlns:a16="http://schemas.microsoft.com/office/drawing/2014/main" id="{00000000-0008-0000-0600-00006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6" name="نص 8">
          <a:extLst>
            <a:ext uri="{FF2B5EF4-FFF2-40B4-BE49-F238E27FC236}">
              <a16:creationId xmlns:a16="http://schemas.microsoft.com/office/drawing/2014/main" id="{00000000-0008-0000-0600-00006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7" name="Text Box 84">
          <a:extLst>
            <a:ext uri="{FF2B5EF4-FFF2-40B4-BE49-F238E27FC236}">
              <a16:creationId xmlns:a16="http://schemas.microsoft.com/office/drawing/2014/main" id="{00000000-0008-0000-0600-00006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8" name="نص 8">
          <a:extLst>
            <a:ext uri="{FF2B5EF4-FFF2-40B4-BE49-F238E27FC236}">
              <a16:creationId xmlns:a16="http://schemas.microsoft.com/office/drawing/2014/main" id="{00000000-0008-0000-0600-00006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79" name="نص 8">
          <a:extLst>
            <a:ext uri="{FF2B5EF4-FFF2-40B4-BE49-F238E27FC236}">
              <a16:creationId xmlns:a16="http://schemas.microsoft.com/office/drawing/2014/main" id="{00000000-0008-0000-0600-00006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0" name="Text Box 87">
          <a:extLst>
            <a:ext uri="{FF2B5EF4-FFF2-40B4-BE49-F238E27FC236}">
              <a16:creationId xmlns:a16="http://schemas.microsoft.com/office/drawing/2014/main" id="{00000000-0008-0000-0600-00006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1" name="Text Box 88">
          <a:extLst>
            <a:ext uri="{FF2B5EF4-FFF2-40B4-BE49-F238E27FC236}">
              <a16:creationId xmlns:a16="http://schemas.microsoft.com/office/drawing/2014/main" id="{00000000-0008-0000-0600-00006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2" name="نص 8">
          <a:extLst>
            <a:ext uri="{FF2B5EF4-FFF2-40B4-BE49-F238E27FC236}">
              <a16:creationId xmlns:a16="http://schemas.microsoft.com/office/drawing/2014/main" id="{00000000-0008-0000-0600-00006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3" name="Text Box 90">
          <a:extLst>
            <a:ext uri="{FF2B5EF4-FFF2-40B4-BE49-F238E27FC236}">
              <a16:creationId xmlns:a16="http://schemas.microsoft.com/office/drawing/2014/main" id="{00000000-0008-0000-0600-00006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4" name="نص 8">
          <a:extLst>
            <a:ext uri="{FF2B5EF4-FFF2-40B4-BE49-F238E27FC236}">
              <a16:creationId xmlns:a16="http://schemas.microsoft.com/office/drawing/2014/main" id="{00000000-0008-0000-0600-00006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5" name="نص 8">
          <a:extLst>
            <a:ext uri="{FF2B5EF4-FFF2-40B4-BE49-F238E27FC236}">
              <a16:creationId xmlns:a16="http://schemas.microsoft.com/office/drawing/2014/main" id="{00000000-0008-0000-0600-00006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6" name="Text Box 93">
          <a:extLst>
            <a:ext uri="{FF2B5EF4-FFF2-40B4-BE49-F238E27FC236}">
              <a16:creationId xmlns:a16="http://schemas.microsoft.com/office/drawing/2014/main" id="{00000000-0008-0000-0600-00006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7" name="Text Box 94">
          <a:extLst>
            <a:ext uri="{FF2B5EF4-FFF2-40B4-BE49-F238E27FC236}">
              <a16:creationId xmlns:a16="http://schemas.microsoft.com/office/drawing/2014/main" id="{00000000-0008-0000-0600-00006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8" name="نص 8">
          <a:extLst>
            <a:ext uri="{FF2B5EF4-FFF2-40B4-BE49-F238E27FC236}">
              <a16:creationId xmlns:a16="http://schemas.microsoft.com/office/drawing/2014/main" id="{00000000-0008-0000-0600-00006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89" name="Text Box 96">
          <a:extLst>
            <a:ext uri="{FF2B5EF4-FFF2-40B4-BE49-F238E27FC236}">
              <a16:creationId xmlns:a16="http://schemas.microsoft.com/office/drawing/2014/main" id="{00000000-0008-0000-0600-00007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0" name="Text Box 97">
          <a:extLst>
            <a:ext uri="{FF2B5EF4-FFF2-40B4-BE49-F238E27FC236}">
              <a16:creationId xmlns:a16="http://schemas.microsoft.com/office/drawing/2014/main" id="{00000000-0008-0000-0600-00007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1" name="نص 8">
          <a:extLst>
            <a:ext uri="{FF2B5EF4-FFF2-40B4-BE49-F238E27FC236}">
              <a16:creationId xmlns:a16="http://schemas.microsoft.com/office/drawing/2014/main" id="{00000000-0008-0000-0600-00007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2" name="نص 8">
          <a:extLst>
            <a:ext uri="{FF2B5EF4-FFF2-40B4-BE49-F238E27FC236}">
              <a16:creationId xmlns:a16="http://schemas.microsoft.com/office/drawing/2014/main" id="{00000000-0008-0000-0600-00007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3" name="Text Box 123">
          <a:extLst>
            <a:ext uri="{FF2B5EF4-FFF2-40B4-BE49-F238E27FC236}">
              <a16:creationId xmlns:a16="http://schemas.microsoft.com/office/drawing/2014/main" id="{00000000-0008-0000-0600-00008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4" name="نص 8">
          <a:extLst>
            <a:ext uri="{FF2B5EF4-FFF2-40B4-BE49-F238E27FC236}">
              <a16:creationId xmlns:a16="http://schemas.microsoft.com/office/drawing/2014/main" id="{00000000-0008-0000-0600-00008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5" name="نص 8">
          <a:extLst>
            <a:ext uri="{FF2B5EF4-FFF2-40B4-BE49-F238E27FC236}">
              <a16:creationId xmlns:a16="http://schemas.microsoft.com/office/drawing/2014/main" id="{00000000-0008-0000-0600-00008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6" name="Text Box 126">
          <a:extLst>
            <a:ext uri="{FF2B5EF4-FFF2-40B4-BE49-F238E27FC236}">
              <a16:creationId xmlns:a16="http://schemas.microsoft.com/office/drawing/2014/main" id="{00000000-0008-0000-0600-00008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7" name="Text Box 127">
          <a:extLst>
            <a:ext uri="{FF2B5EF4-FFF2-40B4-BE49-F238E27FC236}">
              <a16:creationId xmlns:a16="http://schemas.microsoft.com/office/drawing/2014/main" id="{00000000-0008-0000-0600-00008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8" name="نص 8">
          <a:extLst>
            <a:ext uri="{FF2B5EF4-FFF2-40B4-BE49-F238E27FC236}">
              <a16:creationId xmlns:a16="http://schemas.microsoft.com/office/drawing/2014/main" id="{00000000-0008-0000-0600-00009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99" name="Text Box 129">
          <a:extLst>
            <a:ext uri="{FF2B5EF4-FFF2-40B4-BE49-F238E27FC236}">
              <a16:creationId xmlns:a16="http://schemas.microsoft.com/office/drawing/2014/main" id="{00000000-0008-0000-0600-00009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0" name="Text Box 130">
          <a:extLst>
            <a:ext uri="{FF2B5EF4-FFF2-40B4-BE49-F238E27FC236}">
              <a16:creationId xmlns:a16="http://schemas.microsoft.com/office/drawing/2014/main" id="{00000000-0008-0000-0600-00009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1" name="نص 8">
          <a:extLst>
            <a:ext uri="{FF2B5EF4-FFF2-40B4-BE49-F238E27FC236}">
              <a16:creationId xmlns:a16="http://schemas.microsoft.com/office/drawing/2014/main" id="{00000000-0008-0000-0600-00009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2" name="نص 8">
          <a:extLst>
            <a:ext uri="{FF2B5EF4-FFF2-40B4-BE49-F238E27FC236}">
              <a16:creationId xmlns:a16="http://schemas.microsoft.com/office/drawing/2014/main" id="{00000000-0008-0000-0600-00009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3" name="Text Box 133">
          <a:extLst>
            <a:ext uri="{FF2B5EF4-FFF2-40B4-BE49-F238E27FC236}">
              <a16:creationId xmlns:a16="http://schemas.microsoft.com/office/drawing/2014/main" id="{00000000-0008-0000-0600-00009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4" name="Text Box 134">
          <a:extLst>
            <a:ext uri="{FF2B5EF4-FFF2-40B4-BE49-F238E27FC236}">
              <a16:creationId xmlns:a16="http://schemas.microsoft.com/office/drawing/2014/main" id="{00000000-0008-0000-0600-00009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5" name="نص 8">
          <a:extLst>
            <a:ext uri="{FF2B5EF4-FFF2-40B4-BE49-F238E27FC236}">
              <a16:creationId xmlns:a16="http://schemas.microsoft.com/office/drawing/2014/main" id="{00000000-0008-0000-0600-00009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6" name="نص 8">
          <a:extLst>
            <a:ext uri="{FF2B5EF4-FFF2-40B4-BE49-F238E27FC236}">
              <a16:creationId xmlns:a16="http://schemas.microsoft.com/office/drawing/2014/main" id="{00000000-0008-0000-0600-00009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7" name="نص 8">
          <a:extLst>
            <a:ext uri="{FF2B5EF4-FFF2-40B4-BE49-F238E27FC236}">
              <a16:creationId xmlns:a16="http://schemas.microsoft.com/office/drawing/2014/main" id="{00000000-0008-0000-0600-00009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8" name="Text Box 146">
          <a:extLst>
            <a:ext uri="{FF2B5EF4-FFF2-40B4-BE49-F238E27FC236}">
              <a16:creationId xmlns:a16="http://schemas.microsoft.com/office/drawing/2014/main" id="{00000000-0008-0000-0600-0000A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09" name="نص 8">
          <a:extLst>
            <a:ext uri="{FF2B5EF4-FFF2-40B4-BE49-F238E27FC236}">
              <a16:creationId xmlns:a16="http://schemas.microsoft.com/office/drawing/2014/main" id="{00000000-0008-0000-0600-0000A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0" name="نص 8">
          <a:extLst>
            <a:ext uri="{FF2B5EF4-FFF2-40B4-BE49-F238E27FC236}">
              <a16:creationId xmlns:a16="http://schemas.microsoft.com/office/drawing/2014/main" id="{00000000-0008-0000-0600-0000A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1" name="Text Box 149">
          <a:extLst>
            <a:ext uri="{FF2B5EF4-FFF2-40B4-BE49-F238E27FC236}">
              <a16:creationId xmlns:a16="http://schemas.microsoft.com/office/drawing/2014/main" id="{00000000-0008-0000-0600-0000A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2" name="Text Box 150">
          <a:extLst>
            <a:ext uri="{FF2B5EF4-FFF2-40B4-BE49-F238E27FC236}">
              <a16:creationId xmlns:a16="http://schemas.microsoft.com/office/drawing/2014/main" id="{00000000-0008-0000-0600-0000A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3" name="نص 8">
          <a:extLst>
            <a:ext uri="{FF2B5EF4-FFF2-40B4-BE49-F238E27FC236}">
              <a16:creationId xmlns:a16="http://schemas.microsoft.com/office/drawing/2014/main" id="{00000000-0008-0000-0600-0000A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4" name="Text Box 152">
          <a:extLst>
            <a:ext uri="{FF2B5EF4-FFF2-40B4-BE49-F238E27FC236}">
              <a16:creationId xmlns:a16="http://schemas.microsoft.com/office/drawing/2014/main" id="{00000000-0008-0000-0600-0000A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5" name="Text Box 153">
          <a:extLst>
            <a:ext uri="{FF2B5EF4-FFF2-40B4-BE49-F238E27FC236}">
              <a16:creationId xmlns:a16="http://schemas.microsoft.com/office/drawing/2014/main" id="{00000000-0008-0000-0600-0000A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6" name="نص 8">
          <a:extLst>
            <a:ext uri="{FF2B5EF4-FFF2-40B4-BE49-F238E27FC236}">
              <a16:creationId xmlns:a16="http://schemas.microsoft.com/office/drawing/2014/main" id="{00000000-0008-0000-0600-0000A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7" name="نص 8">
          <a:extLst>
            <a:ext uri="{FF2B5EF4-FFF2-40B4-BE49-F238E27FC236}">
              <a16:creationId xmlns:a16="http://schemas.microsoft.com/office/drawing/2014/main" id="{00000000-0008-0000-0600-0000A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8" name="Text Box 156">
          <a:extLst>
            <a:ext uri="{FF2B5EF4-FFF2-40B4-BE49-F238E27FC236}">
              <a16:creationId xmlns:a16="http://schemas.microsoft.com/office/drawing/2014/main" id="{00000000-0008-0000-0600-0000A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19" name="Text Box 157">
          <a:extLst>
            <a:ext uri="{FF2B5EF4-FFF2-40B4-BE49-F238E27FC236}">
              <a16:creationId xmlns:a16="http://schemas.microsoft.com/office/drawing/2014/main" id="{00000000-0008-0000-0600-0000A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0" name="نص 8">
          <a:extLst>
            <a:ext uri="{FF2B5EF4-FFF2-40B4-BE49-F238E27FC236}">
              <a16:creationId xmlns:a16="http://schemas.microsoft.com/office/drawing/2014/main" id="{00000000-0008-0000-0600-0000A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1" name="نص 8">
          <a:extLst>
            <a:ext uri="{FF2B5EF4-FFF2-40B4-BE49-F238E27FC236}">
              <a16:creationId xmlns:a16="http://schemas.microsoft.com/office/drawing/2014/main" id="{00000000-0008-0000-0600-0000A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2" name="نص 8">
          <a:extLst>
            <a:ext uri="{FF2B5EF4-FFF2-40B4-BE49-F238E27FC236}">
              <a16:creationId xmlns:a16="http://schemas.microsoft.com/office/drawing/2014/main" id="{00000000-0008-0000-0600-0000B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3" name="Text Box 169">
          <a:extLst>
            <a:ext uri="{FF2B5EF4-FFF2-40B4-BE49-F238E27FC236}">
              <a16:creationId xmlns:a16="http://schemas.microsoft.com/office/drawing/2014/main" id="{00000000-0008-0000-0600-0000B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4" name="Text Box 170">
          <a:extLst>
            <a:ext uri="{FF2B5EF4-FFF2-40B4-BE49-F238E27FC236}">
              <a16:creationId xmlns:a16="http://schemas.microsoft.com/office/drawing/2014/main" id="{00000000-0008-0000-0600-0000B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5" name="نص 8">
          <a:extLst>
            <a:ext uri="{FF2B5EF4-FFF2-40B4-BE49-F238E27FC236}">
              <a16:creationId xmlns:a16="http://schemas.microsoft.com/office/drawing/2014/main" id="{00000000-0008-0000-0600-0000B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6" name="نص 8">
          <a:extLst>
            <a:ext uri="{FF2B5EF4-FFF2-40B4-BE49-F238E27FC236}">
              <a16:creationId xmlns:a16="http://schemas.microsoft.com/office/drawing/2014/main" id="{00000000-0008-0000-0600-0000B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7" name="نص 8">
          <a:extLst>
            <a:ext uri="{FF2B5EF4-FFF2-40B4-BE49-F238E27FC236}">
              <a16:creationId xmlns:a16="http://schemas.microsoft.com/office/drawing/2014/main" id="{00000000-0008-0000-0600-0000B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8" name="نص 8">
          <a:extLst>
            <a:ext uri="{FF2B5EF4-FFF2-40B4-BE49-F238E27FC236}">
              <a16:creationId xmlns:a16="http://schemas.microsoft.com/office/drawing/2014/main" id="{00000000-0008-0000-0600-0000B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29" name="Text Box 100">
          <a:extLst>
            <a:ext uri="{FF2B5EF4-FFF2-40B4-BE49-F238E27FC236}">
              <a16:creationId xmlns:a16="http://schemas.microsoft.com/office/drawing/2014/main" id="{00000000-0008-0000-0600-0000C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0" name="نص 8">
          <a:extLst>
            <a:ext uri="{FF2B5EF4-FFF2-40B4-BE49-F238E27FC236}">
              <a16:creationId xmlns:a16="http://schemas.microsoft.com/office/drawing/2014/main" id="{00000000-0008-0000-0600-0000C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1" name="نص 8">
          <a:extLst>
            <a:ext uri="{FF2B5EF4-FFF2-40B4-BE49-F238E27FC236}">
              <a16:creationId xmlns:a16="http://schemas.microsoft.com/office/drawing/2014/main" id="{00000000-0008-0000-0600-0000C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2" name="Text Box 103">
          <a:extLst>
            <a:ext uri="{FF2B5EF4-FFF2-40B4-BE49-F238E27FC236}">
              <a16:creationId xmlns:a16="http://schemas.microsoft.com/office/drawing/2014/main" id="{00000000-0008-0000-0600-0000C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3" name="Text Box 104">
          <a:extLst>
            <a:ext uri="{FF2B5EF4-FFF2-40B4-BE49-F238E27FC236}">
              <a16:creationId xmlns:a16="http://schemas.microsoft.com/office/drawing/2014/main" id="{00000000-0008-0000-0600-0000C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4" name="نص 8">
          <a:extLst>
            <a:ext uri="{FF2B5EF4-FFF2-40B4-BE49-F238E27FC236}">
              <a16:creationId xmlns:a16="http://schemas.microsoft.com/office/drawing/2014/main" id="{00000000-0008-0000-0600-0000C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5" name="Text Box 106">
          <a:extLst>
            <a:ext uri="{FF2B5EF4-FFF2-40B4-BE49-F238E27FC236}">
              <a16:creationId xmlns:a16="http://schemas.microsoft.com/office/drawing/2014/main" id="{00000000-0008-0000-0600-0000C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6" name="Text Box 107">
          <a:extLst>
            <a:ext uri="{FF2B5EF4-FFF2-40B4-BE49-F238E27FC236}">
              <a16:creationId xmlns:a16="http://schemas.microsoft.com/office/drawing/2014/main" id="{00000000-0008-0000-0600-0000C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7" name="نص 8">
          <a:extLst>
            <a:ext uri="{FF2B5EF4-FFF2-40B4-BE49-F238E27FC236}">
              <a16:creationId xmlns:a16="http://schemas.microsoft.com/office/drawing/2014/main" id="{00000000-0008-0000-0600-0000C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8" name="نص 8">
          <a:extLst>
            <a:ext uri="{FF2B5EF4-FFF2-40B4-BE49-F238E27FC236}">
              <a16:creationId xmlns:a16="http://schemas.microsoft.com/office/drawing/2014/main" id="{00000000-0008-0000-0600-0000C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39" name="Text Box 110">
          <a:extLst>
            <a:ext uri="{FF2B5EF4-FFF2-40B4-BE49-F238E27FC236}">
              <a16:creationId xmlns:a16="http://schemas.microsoft.com/office/drawing/2014/main" id="{00000000-0008-0000-0600-0000C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0" name="Text Box 111">
          <a:extLst>
            <a:ext uri="{FF2B5EF4-FFF2-40B4-BE49-F238E27FC236}">
              <a16:creationId xmlns:a16="http://schemas.microsoft.com/office/drawing/2014/main" id="{00000000-0008-0000-0600-0000C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1" name="نص 8">
          <a:extLst>
            <a:ext uri="{FF2B5EF4-FFF2-40B4-BE49-F238E27FC236}">
              <a16:creationId xmlns:a16="http://schemas.microsoft.com/office/drawing/2014/main" id="{00000000-0008-0000-0600-0000C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2" name="نص 8">
          <a:extLst>
            <a:ext uri="{FF2B5EF4-FFF2-40B4-BE49-F238E27FC236}">
              <a16:creationId xmlns:a16="http://schemas.microsoft.com/office/drawing/2014/main" id="{00000000-0008-0000-0600-0000C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3" name="نص 8">
          <a:extLst>
            <a:ext uri="{FF2B5EF4-FFF2-40B4-BE49-F238E27FC236}">
              <a16:creationId xmlns:a16="http://schemas.microsoft.com/office/drawing/2014/main" id="{00000000-0008-0000-0600-0000C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4" name="Text Box 138">
          <a:extLst>
            <a:ext uri="{FF2B5EF4-FFF2-40B4-BE49-F238E27FC236}">
              <a16:creationId xmlns:a16="http://schemas.microsoft.com/office/drawing/2014/main" id="{00000000-0008-0000-0600-0000D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5" name="Text Box 139">
          <a:extLst>
            <a:ext uri="{FF2B5EF4-FFF2-40B4-BE49-F238E27FC236}">
              <a16:creationId xmlns:a16="http://schemas.microsoft.com/office/drawing/2014/main" id="{00000000-0008-0000-0600-0000D9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6" name="نص 8">
          <a:extLst>
            <a:ext uri="{FF2B5EF4-FFF2-40B4-BE49-F238E27FC236}">
              <a16:creationId xmlns:a16="http://schemas.microsoft.com/office/drawing/2014/main" id="{00000000-0008-0000-0600-0000D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7" name="نص 8">
          <a:extLst>
            <a:ext uri="{FF2B5EF4-FFF2-40B4-BE49-F238E27FC236}">
              <a16:creationId xmlns:a16="http://schemas.microsoft.com/office/drawing/2014/main" id="{00000000-0008-0000-0600-0000D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8" name="نص 8">
          <a:extLst>
            <a:ext uri="{FF2B5EF4-FFF2-40B4-BE49-F238E27FC236}">
              <a16:creationId xmlns:a16="http://schemas.microsoft.com/office/drawing/2014/main" id="{00000000-0008-0000-0600-0000D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49" name="نص 8">
          <a:extLst>
            <a:ext uri="{FF2B5EF4-FFF2-40B4-BE49-F238E27FC236}">
              <a16:creationId xmlns:a16="http://schemas.microsoft.com/office/drawing/2014/main" id="{00000000-0008-0000-0600-0000D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0" name="Text Box 161">
          <a:extLst>
            <a:ext uri="{FF2B5EF4-FFF2-40B4-BE49-F238E27FC236}">
              <a16:creationId xmlns:a16="http://schemas.microsoft.com/office/drawing/2014/main" id="{00000000-0008-0000-0600-0000E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1" name="Text Box 162">
          <a:extLst>
            <a:ext uri="{FF2B5EF4-FFF2-40B4-BE49-F238E27FC236}">
              <a16:creationId xmlns:a16="http://schemas.microsoft.com/office/drawing/2014/main" id="{00000000-0008-0000-0600-0000E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2" name="نص 8">
          <a:extLst>
            <a:ext uri="{FF2B5EF4-FFF2-40B4-BE49-F238E27FC236}">
              <a16:creationId xmlns:a16="http://schemas.microsoft.com/office/drawing/2014/main" id="{00000000-0008-0000-0600-0000E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3" name="نص 8">
          <a:extLst>
            <a:ext uri="{FF2B5EF4-FFF2-40B4-BE49-F238E27FC236}">
              <a16:creationId xmlns:a16="http://schemas.microsoft.com/office/drawing/2014/main" id="{00000000-0008-0000-0600-0000E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4" name="نص 8">
          <a:extLst>
            <a:ext uri="{FF2B5EF4-FFF2-40B4-BE49-F238E27FC236}">
              <a16:creationId xmlns:a16="http://schemas.microsoft.com/office/drawing/2014/main" id="{00000000-0008-0000-0600-0000E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5" name="نص 8">
          <a:extLst>
            <a:ext uri="{FF2B5EF4-FFF2-40B4-BE49-F238E27FC236}">
              <a16:creationId xmlns:a16="http://schemas.microsoft.com/office/drawing/2014/main" id="{00000000-0008-0000-0600-0000E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6" name="نص 8">
          <a:extLst>
            <a:ext uri="{FF2B5EF4-FFF2-40B4-BE49-F238E27FC236}">
              <a16:creationId xmlns:a16="http://schemas.microsoft.com/office/drawing/2014/main" id="{00000000-0008-0000-0600-0000E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7" name="Text Box 100">
          <a:extLst>
            <a:ext uri="{FF2B5EF4-FFF2-40B4-BE49-F238E27FC236}">
              <a16:creationId xmlns:a16="http://schemas.microsoft.com/office/drawing/2014/main" id="{00000000-0008-0000-0600-0000EA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8" name="نص 8">
          <a:extLst>
            <a:ext uri="{FF2B5EF4-FFF2-40B4-BE49-F238E27FC236}">
              <a16:creationId xmlns:a16="http://schemas.microsoft.com/office/drawing/2014/main" id="{00000000-0008-0000-0600-0000EB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59" name="نص 8">
          <a:extLst>
            <a:ext uri="{FF2B5EF4-FFF2-40B4-BE49-F238E27FC236}">
              <a16:creationId xmlns:a16="http://schemas.microsoft.com/office/drawing/2014/main" id="{00000000-0008-0000-0600-0000EC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0" name="Text Box 103">
          <a:extLst>
            <a:ext uri="{FF2B5EF4-FFF2-40B4-BE49-F238E27FC236}">
              <a16:creationId xmlns:a16="http://schemas.microsoft.com/office/drawing/2014/main" id="{00000000-0008-0000-0600-0000ED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1" name="Text Box 104">
          <a:extLst>
            <a:ext uri="{FF2B5EF4-FFF2-40B4-BE49-F238E27FC236}">
              <a16:creationId xmlns:a16="http://schemas.microsoft.com/office/drawing/2014/main" id="{00000000-0008-0000-0600-0000EE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2" name="نص 8">
          <a:extLst>
            <a:ext uri="{FF2B5EF4-FFF2-40B4-BE49-F238E27FC236}">
              <a16:creationId xmlns:a16="http://schemas.microsoft.com/office/drawing/2014/main" id="{00000000-0008-0000-0600-0000EF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3" name="Text Box 106">
          <a:extLst>
            <a:ext uri="{FF2B5EF4-FFF2-40B4-BE49-F238E27FC236}">
              <a16:creationId xmlns:a16="http://schemas.microsoft.com/office/drawing/2014/main" id="{00000000-0008-0000-0600-0000F0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4" name="Text Box 107">
          <a:extLst>
            <a:ext uri="{FF2B5EF4-FFF2-40B4-BE49-F238E27FC236}">
              <a16:creationId xmlns:a16="http://schemas.microsoft.com/office/drawing/2014/main" id="{00000000-0008-0000-0600-0000F1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5" name="نص 8">
          <a:extLst>
            <a:ext uri="{FF2B5EF4-FFF2-40B4-BE49-F238E27FC236}">
              <a16:creationId xmlns:a16="http://schemas.microsoft.com/office/drawing/2014/main" id="{00000000-0008-0000-0600-0000F2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6" name="نص 8">
          <a:extLst>
            <a:ext uri="{FF2B5EF4-FFF2-40B4-BE49-F238E27FC236}">
              <a16:creationId xmlns:a16="http://schemas.microsoft.com/office/drawing/2014/main" id="{00000000-0008-0000-0600-0000F3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7" name="Text Box 110">
          <a:extLst>
            <a:ext uri="{FF2B5EF4-FFF2-40B4-BE49-F238E27FC236}">
              <a16:creationId xmlns:a16="http://schemas.microsoft.com/office/drawing/2014/main" id="{00000000-0008-0000-0600-0000F4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8" name="Text Box 111">
          <a:extLst>
            <a:ext uri="{FF2B5EF4-FFF2-40B4-BE49-F238E27FC236}">
              <a16:creationId xmlns:a16="http://schemas.microsoft.com/office/drawing/2014/main" id="{00000000-0008-0000-0600-0000F5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69" name="نص 8">
          <a:extLst>
            <a:ext uri="{FF2B5EF4-FFF2-40B4-BE49-F238E27FC236}">
              <a16:creationId xmlns:a16="http://schemas.microsoft.com/office/drawing/2014/main" id="{00000000-0008-0000-0600-0000F6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0" name="نص 8">
          <a:extLst>
            <a:ext uri="{FF2B5EF4-FFF2-40B4-BE49-F238E27FC236}">
              <a16:creationId xmlns:a16="http://schemas.microsoft.com/office/drawing/2014/main" id="{00000000-0008-0000-0600-0000F7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1" name="نص 8">
          <a:extLst>
            <a:ext uri="{FF2B5EF4-FFF2-40B4-BE49-F238E27FC236}">
              <a16:creationId xmlns:a16="http://schemas.microsoft.com/office/drawing/2014/main" id="{00000000-0008-0000-0600-0000F801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2" name="Text Box 138">
          <a:extLst>
            <a:ext uri="{FF2B5EF4-FFF2-40B4-BE49-F238E27FC236}">
              <a16:creationId xmlns:a16="http://schemas.microsoft.com/office/drawing/2014/main" id="{00000000-0008-0000-0600-00000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3" name="Text Box 139">
          <a:extLst>
            <a:ext uri="{FF2B5EF4-FFF2-40B4-BE49-F238E27FC236}">
              <a16:creationId xmlns:a16="http://schemas.microsoft.com/office/drawing/2014/main" id="{00000000-0008-0000-0600-00000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4" name="نص 8">
          <a:extLst>
            <a:ext uri="{FF2B5EF4-FFF2-40B4-BE49-F238E27FC236}">
              <a16:creationId xmlns:a16="http://schemas.microsoft.com/office/drawing/2014/main" id="{00000000-0008-0000-0600-00000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5" name="نص 8">
          <a:extLst>
            <a:ext uri="{FF2B5EF4-FFF2-40B4-BE49-F238E27FC236}">
              <a16:creationId xmlns:a16="http://schemas.microsoft.com/office/drawing/2014/main" id="{00000000-0008-0000-0600-00000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6" name="نص 8">
          <a:extLst>
            <a:ext uri="{FF2B5EF4-FFF2-40B4-BE49-F238E27FC236}">
              <a16:creationId xmlns:a16="http://schemas.microsoft.com/office/drawing/2014/main" id="{00000000-0008-0000-0600-00000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7" name="نص 8">
          <a:extLst>
            <a:ext uri="{FF2B5EF4-FFF2-40B4-BE49-F238E27FC236}">
              <a16:creationId xmlns:a16="http://schemas.microsoft.com/office/drawing/2014/main" id="{00000000-0008-0000-0600-00000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8" name="Text Box 161">
          <a:extLst>
            <a:ext uri="{FF2B5EF4-FFF2-40B4-BE49-F238E27FC236}">
              <a16:creationId xmlns:a16="http://schemas.microsoft.com/office/drawing/2014/main" id="{00000000-0008-0000-0600-00000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79" name="Text Box 162">
          <a:extLst>
            <a:ext uri="{FF2B5EF4-FFF2-40B4-BE49-F238E27FC236}">
              <a16:creationId xmlns:a16="http://schemas.microsoft.com/office/drawing/2014/main" id="{00000000-0008-0000-0600-00000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0" name="نص 8">
          <a:extLst>
            <a:ext uri="{FF2B5EF4-FFF2-40B4-BE49-F238E27FC236}">
              <a16:creationId xmlns:a16="http://schemas.microsoft.com/office/drawing/2014/main" id="{00000000-0008-0000-0600-00000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1" name="نص 8">
          <a:extLst>
            <a:ext uri="{FF2B5EF4-FFF2-40B4-BE49-F238E27FC236}">
              <a16:creationId xmlns:a16="http://schemas.microsoft.com/office/drawing/2014/main" id="{00000000-0008-0000-0600-00000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2" name="نص 8">
          <a:extLst>
            <a:ext uri="{FF2B5EF4-FFF2-40B4-BE49-F238E27FC236}">
              <a16:creationId xmlns:a16="http://schemas.microsoft.com/office/drawing/2014/main" id="{00000000-0008-0000-0600-00000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3" name="نص 8">
          <a:extLst>
            <a:ext uri="{FF2B5EF4-FFF2-40B4-BE49-F238E27FC236}">
              <a16:creationId xmlns:a16="http://schemas.microsoft.com/office/drawing/2014/main" id="{00000000-0008-0000-0600-00000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4" name="نص 8">
          <a:extLst>
            <a:ext uri="{FF2B5EF4-FFF2-40B4-BE49-F238E27FC236}">
              <a16:creationId xmlns:a16="http://schemas.microsoft.com/office/drawing/2014/main" id="{00000000-0008-0000-0600-00001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5" name="Text Box 115">
          <a:extLst>
            <a:ext uri="{FF2B5EF4-FFF2-40B4-BE49-F238E27FC236}">
              <a16:creationId xmlns:a16="http://schemas.microsoft.com/office/drawing/2014/main" id="{00000000-0008-0000-0600-00001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6" name="Text Box 116">
          <a:extLst>
            <a:ext uri="{FF2B5EF4-FFF2-40B4-BE49-F238E27FC236}">
              <a16:creationId xmlns:a16="http://schemas.microsoft.com/office/drawing/2014/main" id="{00000000-0008-0000-0600-00001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7" name="نص 8">
          <a:extLst>
            <a:ext uri="{FF2B5EF4-FFF2-40B4-BE49-F238E27FC236}">
              <a16:creationId xmlns:a16="http://schemas.microsoft.com/office/drawing/2014/main" id="{00000000-0008-0000-0600-00001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8" name="نص 8">
          <a:extLst>
            <a:ext uri="{FF2B5EF4-FFF2-40B4-BE49-F238E27FC236}">
              <a16:creationId xmlns:a16="http://schemas.microsoft.com/office/drawing/2014/main" id="{00000000-0008-0000-0600-00001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89" name="نص 8">
          <a:extLst>
            <a:ext uri="{FF2B5EF4-FFF2-40B4-BE49-F238E27FC236}">
              <a16:creationId xmlns:a16="http://schemas.microsoft.com/office/drawing/2014/main" id="{00000000-0008-0000-0600-00001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0" name="نص 8">
          <a:extLst>
            <a:ext uri="{FF2B5EF4-FFF2-40B4-BE49-F238E27FC236}">
              <a16:creationId xmlns:a16="http://schemas.microsoft.com/office/drawing/2014/main" id="{00000000-0008-0000-0600-00001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1" name="نص 8">
          <a:extLst>
            <a:ext uri="{FF2B5EF4-FFF2-40B4-BE49-F238E27FC236}">
              <a16:creationId xmlns:a16="http://schemas.microsoft.com/office/drawing/2014/main" id="{00000000-0008-0000-0600-00001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2" name="نص 8">
          <a:extLst>
            <a:ext uri="{FF2B5EF4-FFF2-40B4-BE49-F238E27FC236}">
              <a16:creationId xmlns:a16="http://schemas.microsoft.com/office/drawing/2014/main" id="{00000000-0008-0000-0600-00001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3" name="نص 8">
          <a:extLst>
            <a:ext uri="{FF2B5EF4-FFF2-40B4-BE49-F238E27FC236}">
              <a16:creationId xmlns:a16="http://schemas.microsoft.com/office/drawing/2014/main" id="{00000000-0008-0000-0600-00001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4" name="Text Box 100">
          <a:extLst>
            <a:ext uri="{FF2B5EF4-FFF2-40B4-BE49-F238E27FC236}">
              <a16:creationId xmlns:a16="http://schemas.microsoft.com/office/drawing/2014/main" id="{00000000-0008-0000-0600-00002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5" name="نص 8">
          <a:extLst>
            <a:ext uri="{FF2B5EF4-FFF2-40B4-BE49-F238E27FC236}">
              <a16:creationId xmlns:a16="http://schemas.microsoft.com/office/drawing/2014/main" id="{00000000-0008-0000-0600-00002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6" name="نص 8">
          <a:extLst>
            <a:ext uri="{FF2B5EF4-FFF2-40B4-BE49-F238E27FC236}">
              <a16:creationId xmlns:a16="http://schemas.microsoft.com/office/drawing/2014/main" id="{00000000-0008-0000-0600-00002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7" name="Text Box 103">
          <a:extLst>
            <a:ext uri="{FF2B5EF4-FFF2-40B4-BE49-F238E27FC236}">
              <a16:creationId xmlns:a16="http://schemas.microsoft.com/office/drawing/2014/main" id="{00000000-0008-0000-0600-00002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8" name="Text Box 104">
          <a:extLst>
            <a:ext uri="{FF2B5EF4-FFF2-40B4-BE49-F238E27FC236}">
              <a16:creationId xmlns:a16="http://schemas.microsoft.com/office/drawing/2014/main" id="{00000000-0008-0000-0600-00002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199" name="نص 8">
          <a:extLst>
            <a:ext uri="{FF2B5EF4-FFF2-40B4-BE49-F238E27FC236}">
              <a16:creationId xmlns:a16="http://schemas.microsoft.com/office/drawing/2014/main" id="{00000000-0008-0000-0600-00002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0" name="Text Box 106">
          <a:extLst>
            <a:ext uri="{FF2B5EF4-FFF2-40B4-BE49-F238E27FC236}">
              <a16:creationId xmlns:a16="http://schemas.microsoft.com/office/drawing/2014/main" id="{00000000-0008-0000-0600-00002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1" name="Text Box 107">
          <a:extLst>
            <a:ext uri="{FF2B5EF4-FFF2-40B4-BE49-F238E27FC236}">
              <a16:creationId xmlns:a16="http://schemas.microsoft.com/office/drawing/2014/main" id="{00000000-0008-0000-0600-00002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2" name="نص 8">
          <a:extLst>
            <a:ext uri="{FF2B5EF4-FFF2-40B4-BE49-F238E27FC236}">
              <a16:creationId xmlns:a16="http://schemas.microsoft.com/office/drawing/2014/main" id="{00000000-0008-0000-0600-00002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3" name="نص 8">
          <a:extLst>
            <a:ext uri="{FF2B5EF4-FFF2-40B4-BE49-F238E27FC236}">
              <a16:creationId xmlns:a16="http://schemas.microsoft.com/office/drawing/2014/main" id="{00000000-0008-0000-0600-00002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4" name="Text Box 110">
          <a:extLst>
            <a:ext uri="{FF2B5EF4-FFF2-40B4-BE49-F238E27FC236}">
              <a16:creationId xmlns:a16="http://schemas.microsoft.com/office/drawing/2014/main" id="{00000000-0008-0000-0600-00002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5" name="Text Box 111">
          <a:extLst>
            <a:ext uri="{FF2B5EF4-FFF2-40B4-BE49-F238E27FC236}">
              <a16:creationId xmlns:a16="http://schemas.microsoft.com/office/drawing/2014/main" id="{00000000-0008-0000-0600-00002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6" name="نص 8">
          <a:extLst>
            <a:ext uri="{FF2B5EF4-FFF2-40B4-BE49-F238E27FC236}">
              <a16:creationId xmlns:a16="http://schemas.microsoft.com/office/drawing/2014/main" id="{00000000-0008-0000-0600-00002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7" name="نص 8">
          <a:extLst>
            <a:ext uri="{FF2B5EF4-FFF2-40B4-BE49-F238E27FC236}">
              <a16:creationId xmlns:a16="http://schemas.microsoft.com/office/drawing/2014/main" id="{00000000-0008-0000-0600-00002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8" name="نص 8">
          <a:extLst>
            <a:ext uri="{FF2B5EF4-FFF2-40B4-BE49-F238E27FC236}">
              <a16:creationId xmlns:a16="http://schemas.microsoft.com/office/drawing/2014/main" id="{00000000-0008-0000-0600-00002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09" name="Text Box 138">
          <a:extLst>
            <a:ext uri="{FF2B5EF4-FFF2-40B4-BE49-F238E27FC236}">
              <a16:creationId xmlns:a16="http://schemas.microsoft.com/office/drawing/2014/main" id="{00000000-0008-0000-0600-00003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0" name="Text Box 139">
          <a:extLst>
            <a:ext uri="{FF2B5EF4-FFF2-40B4-BE49-F238E27FC236}">
              <a16:creationId xmlns:a16="http://schemas.microsoft.com/office/drawing/2014/main" id="{00000000-0008-0000-0600-00003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1" name="نص 8">
          <a:extLst>
            <a:ext uri="{FF2B5EF4-FFF2-40B4-BE49-F238E27FC236}">
              <a16:creationId xmlns:a16="http://schemas.microsoft.com/office/drawing/2014/main" id="{00000000-0008-0000-0600-00003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2" name="نص 8">
          <a:extLst>
            <a:ext uri="{FF2B5EF4-FFF2-40B4-BE49-F238E27FC236}">
              <a16:creationId xmlns:a16="http://schemas.microsoft.com/office/drawing/2014/main" id="{00000000-0008-0000-0600-00003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3" name="نص 8">
          <a:extLst>
            <a:ext uri="{FF2B5EF4-FFF2-40B4-BE49-F238E27FC236}">
              <a16:creationId xmlns:a16="http://schemas.microsoft.com/office/drawing/2014/main" id="{00000000-0008-0000-0600-00003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4" name="نص 8">
          <a:extLst>
            <a:ext uri="{FF2B5EF4-FFF2-40B4-BE49-F238E27FC236}">
              <a16:creationId xmlns:a16="http://schemas.microsoft.com/office/drawing/2014/main" id="{00000000-0008-0000-0600-00003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5" name="Text Box 161">
          <a:extLst>
            <a:ext uri="{FF2B5EF4-FFF2-40B4-BE49-F238E27FC236}">
              <a16:creationId xmlns:a16="http://schemas.microsoft.com/office/drawing/2014/main" id="{00000000-0008-0000-0600-00003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6" name="Text Box 162">
          <a:extLst>
            <a:ext uri="{FF2B5EF4-FFF2-40B4-BE49-F238E27FC236}">
              <a16:creationId xmlns:a16="http://schemas.microsoft.com/office/drawing/2014/main" id="{00000000-0008-0000-0600-00004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7" name="نص 8">
          <a:extLst>
            <a:ext uri="{FF2B5EF4-FFF2-40B4-BE49-F238E27FC236}">
              <a16:creationId xmlns:a16="http://schemas.microsoft.com/office/drawing/2014/main" id="{00000000-0008-0000-0600-00004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8" name="نص 8">
          <a:extLst>
            <a:ext uri="{FF2B5EF4-FFF2-40B4-BE49-F238E27FC236}">
              <a16:creationId xmlns:a16="http://schemas.microsoft.com/office/drawing/2014/main" id="{00000000-0008-0000-0600-00004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19" name="نص 8">
          <a:extLst>
            <a:ext uri="{FF2B5EF4-FFF2-40B4-BE49-F238E27FC236}">
              <a16:creationId xmlns:a16="http://schemas.microsoft.com/office/drawing/2014/main" id="{00000000-0008-0000-0600-00004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0" name="نص 8">
          <a:extLst>
            <a:ext uri="{FF2B5EF4-FFF2-40B4-BE49-F238E27FC236}">
              <a16:creationId xmlns:a16="http://schemas.microsoft.com/office/drawing/2014/main" id="{00000000-0008-0000-0600-00004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1" name="نص 8">
          <a:extLst>
            <a:ext uri="{FF2B5EF4-FFF2-40B4-BE49-F238E27FC236}">
              <a16:creationId xmlns:a16="http://schemas.microsoft.com/office/drawing/2014/main" id="{00000000-0008-0000-0600-00004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2" name="Text Box 115">
          <a:extLst>
            <a:ext uri="{FF2B5EF4-FFF2-40B4-BE49-F238E27FC236}">
              <a16:creationId xmlns:a16="http://schemas.microsoft.com/office/drawing/2014/main" id="{00000000-0008-0000-0600-00004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3" name="Text Box 116">
          <a:extLst>
            <a:ext uri="{FF2B5EF4-FFF2-40B4-BE49-F238E27FC236}">
              <a16:creationId xmlns:a16="http://schemas.microsoft.com/office/drawing/2014/main" id="{00000000-0008-0000-0600-00004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4" name="نص 8">
          <a:extLst>
            <a:ext uri="{FF2B5EF4-FFF2-40B4-BE49-F238E27FC236}">
              <a16:creationId xmlns:a16="http://schemas.microsoft.com/office/drawing/2014/main" id="{00000000-0008-0000-0600-00004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5" name="نص 8">
          <a:extLst>
            <a:ext uri="{FF2B5EF4-FFF2-40B4-BE49-F238E27FC236}">
              <a16:creationId xmlns:a16="http://schemas.microsoft.com/office/drawing/2014/main" id="{00000000-0008-0000-0600-00004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6" name="نص 8">
          <a:extLst>
            <a:ext uri="{FF2B5EF4-FFF2-40B4-BE49-F238E27FC236}">
              <a16:creationId xmlns:a16="http://schemas.microsoft.com/office/drawing/2014/main" id="{00000000-0008-0000-0600-00004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7" name="نص 8">
          <a:extLst>
            <a:ext uri="{FF2B5EF4-FFF2-40B4-BE49-F238E27FC236}">
              <a16:creationId xmlns:a16="http://schemas.microsoft.com/office/drawing/2014/main" id="{00000000-0008-0000-0600-00004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8" name="نص 8">
          <a:extLst>
            <a:ext uri="{FF2B5EF4-FFF2-40B4-BE49-F238E27FC236}">
              <a16:creationId xmlns:a16="http://schemas.microsoft.com/office/drawing/2014/main" id="{00000000-0008-0000-0600-00005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29" name="نص 8">
          <a:extLst>
            <a:ext uri="{FF2B5EF4-FFF2-40B4-BE49-F238E27FC236}">
              <a16:creationId xmlns:a16="http://schemas.microsoft.com/office/drawing/2014/main" id="{00000000-0008-0000-0600-00005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0" name="نص 8">
          <a:extLst>
            <a:ext uri="{FF2B5EF4-FFF2-40B4-BE49-F238E27FC236}">
              <a16:creationId xmlns:a16="http://schemas.microsoft.com/office/drawing/2014/main" id="{00000000-0008-0000-0600-00005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1" name="Text Box 115">
          <a:extLst>
            <a:ext uri="{FF2B5EF4-FFF2-40B4-BE49-F238E27FC236}">
              <a16:creationId xmlns:a16="http://schemas.microsoft.com/office/drawing/2014/main" id="{00000000-0008-0000-0600-00005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2" name="Text Box 116">
          <a:extLst>
            <a:ext uri="{FF2B5EF4-FFF2-40B4-BE49-F238E27FC236}">
              <a16:creationId xmlns:a16="http://schemas.microsoft.com/office/drawing/2014/main" id="{00000000-0008-0000-0600-00005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3" name="نص 8">
          <a:extLst>
            <a:ext uri="{FF2B5EF4-FFF2-40B4-BE49-F238E27FC236}">
              <a16:creationId xmlns:a16="http://schemas.microsoft.com/office/drawing/2014/main" id="{00000000-0008-0000-0600-00005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4" name="نص 8">
          <a:extLst>
            <a:ext uri="{FF2B5EF4-FFF2-40B4-BE49-F238E27FC236}">
              <a16:creationId xmlns:a16="http://schemas.microsoft.com/office/drawing/2014/main" id="{00000000-0008-0000-0600-00005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5" name="نص 8">
          <a:extLst>
            <a:ext uri="{FF2B5EF4-FFF2-40B4-BE49-F238E27FC236}">
              <a16:creationId xmlns:a16="http://schemas.microsoft.com/office/drawing/2014/main" id="{00000000-0008-0000-0600-00005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6" name="نص 8">
          <a:extLst>
            <a:ext uri="{FF2B5EF4-FFF2-40B4-BE49-F238E27FC236}">
              <a16:creationId xmlns:a16="http://schemas.microsoft.com/office/drawing/2014/main" id="{00000000-0008-0000-0600-00005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7" name="نص 8">
          <a:extLst>
            <a:ext uri="{FF2B5EF4-FFF2-40B4-BE49-F238E27FC236}">
              <a16:creationId xmlns:a16="http://schemas.microsoft.com/office/drawing/2014/main" id="{00000000-0008-0000-0600-00005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8" name="نص 8">
          <a:extLst>
            <a:ext uri="{FF2B5EF4-FFF2-40B4-BE49-F238E27FC236}">
              <a16:creationId xmlns:a16="http://schemas.microsoft.com/office/drawing/2014/main" id="{00000000-0008-0000-0600-00005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39" name="نص 8">
          <a:extLst>
            <a:ext uri="{FF2B5EF4-FFF2-40B4-BE49-F238E27FC236}">
              <a16:creationId xmlns:a16="http://schemas.microsoft.com/office/drawing/2014/main" id="{00000000-0008-0000-0600-00006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0" name="نص 8">
          <a:extLst>
            <a:ext uri="{FF2B5EF4-FFF2-40B4-BE49-F238E27FC236}">
              <a16:creationId xmlns:a16="http://schemas.microsoft.com/office/drawing/2014/main" id="{00000000-0008-0000-0600-00006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1" name="نص 8">
          <a:extLst>
            <a:ext uri="{FF2B5EF4-FFF2-40B4-BE49-F238E27FC236}">
              <a16:creationId xmlns:a16="http://schemas.microsoft.com/office/drawing/2014/main" id="{00000000-0008-0000-0600-00006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2" name="نص 8">
          <a:extLst>
            <a:ext uri="{FF2B5EF4-FFF2-40B4-BE49-F238E27FC236}">
              <a16:creationId xmlns:a16="http://schemas.microsoft.com/office/drawing/2014/main" id="{00000000-0008-0000-0600-00006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3" name="Text Box 65">
          <a:extLst>
            <a:ext uri="{FF2B5EF4-FFF2-40B4-BE49-F238E27FC236}">
              <a16:creationId xmlns:a16="http://schemas.microsoft.com/office/drawing/2014/main" id="{00000000-0008-0000-0600-00006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4" name="Text Box 66">
          <a:extLst>
            <a:ext uri="{FF2B5EF4-FFF2-40B4-BE49-F238E27FC236}">
              <a16:creationId xmlns:a16="http://schemas.microsoft.com/office/drawing/2014/main" id="{00000000-0008-0000-0600-00006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5" name="Text Box 67">
          <a:extLst>
            <a:ext uri="{FF2B5EF4-FFF2-40B4-BE49-F238E27FC236}">
              <a16:creationId xmlns:a16="http://schemas.microsoft.com/office/drawing/2014/main" id="{00000000-0008-0000-0600-00006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6" name="نص 8">
          <a:extLst>
            <a:ext uri="{FF2B5EF4-FFF2-40B4-BE49-F238E27FC236}">
              <a16:creationId xmlns:a16="http://schemas.microsoft.com/office/drawing/2014/main" id="{00000000-0008-0000-0600-00006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7" name="نص 8">
          <a:extLst>
            <a:ext uri="{FF2B5EF4-FFF2-40B4-BE49-F238E27FC236}">
              <a16:creationId xmlns:a16="http://schemas.microsoft.com/office/drawing/2014/main" id="{00000000-0008-0000-0600-00006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8" name="Text Box 70">
          <a:extLst>
            <a:ext uri="{FF2B5EF4-FFF2-40B4-BE49-F238E27FC236}">
              <a16:creationId xmlns:a16="http://schemas.microsoft.com/office/drawing/2014/main" id="{00000000-0008-0000-0600-00006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49" name="Text Box 71">
          <a:extLst>
            <a:ext uri="{FF2B5EF4-FFF2-40B4-BE49-F238E27FC236}">
              <a16:creationId xmlns:a16="http://schemas.microsoft.com/office/drawing/2014/main" id="{00000000-0008-0000-0600-00006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0" name="نص 8">
          <a:extLst>
            <a:ext uri="{FF2B5EF4-FFF2-40B4-BE49-F238E27FC236}">
              <a16:creationId xmlns:a16="http://schemas.microsoft.com/office/drawing/2014/main" id="{00000000-0008-0000-0600-00006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1" name="نص 8">
          <a:extLst>
            <a:ext uri="{FF2B5EF4-FFF2-40B4-BE49-F238E27FC236}">
              <a16:creationId xmlns:a16="http://schemas.microsoft.com/office/drawing/2014/main" id="{00000000-0008-0000-0600-00006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2" name="Text Box 74">
          <a:extLst>
            <a:ext uri="{FF2B5EF4-FFF2-40B4-BE49-F238E27FC236}">
              <a16:creationId xmlns:a16="http://schemas.microsoft.com/office/drawing/2014/main" id="{00000000-0008-0000-0600-00007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3" name="نص 8">
          <a:extLst>
            <a:ext uri="{FF2B5EF4-FFF2-40B4-BE49-F238E27FC236}">
              <a16:creationId xmlns:a16="http://schemas.microsoft.com/office/drawing/2014/main" id="{00000000-0008-0000-0600-00007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4" name="نص 8">
          <a:extLst>
            <a:ext uri="{FF2B5EF4-FFF2-40B4-BE49-F238E27FC236}">
              <a16:creationId xmlns:a16="http://schemas.microsoft.com/office/drawing/2014/main" id="{00000000-0008-0000-0600-00007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5" name="Text Box 77">
          <a:extLst>
            <a:ext uri="{FF2B5EF4-FFF2-40B4-BE49-F238E27FC236}">
              <a16:creationId xmlns:a16="http://schemas.microsoft.com/office/drawing/2014/main" id="{00000000-0008-0000-0600-00007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6" name="Text Box 78">
          <a:extLst>
            <a:ext uri="{FF2B5EF4-FFF2-40B4-BE49-F238E27FC236}">
              <a16:creationId xmlns:a16="http://schemas.microsoft.com/office/drawing/2014/main" id="{00000000-0008-0000-0600-00007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7" name="نص 8">
          <a:extLst>
            <a:ext uri="{FF2B5EF4-FFF2-40B4-BE49-F238E27FC236}">
              <a16:creationId xmlns:a16="http://schemas.microsoft.com/office/drawing/2014/main" id="{00000000-0008-0000-0600-00007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8" name="Text Box 80">
          <a:extLst>
            <a:ext uri="{FF2B5EF4-FFF2-40B4-BE49-F238E27FC236}">
              <a16:creationId xmlns:a16="http://schemas.microsoft.com/office/drawing/2014/main" id="{00000000-0008-0000-0600-00007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59" name="Text Box 81">
          <a:extLst>
            <a:ext uri="{FF2B5EF4-FFF2-40B4-BE49-F238E27FC236}">
              <a16:creationId xmlns:a16="http://schemas.microsoft.com/office/drawing/2014/main" id="{00000000-0008-0000-0600-00007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0" name="نص 8">
          <a:extLst>
            <a:ext uri="{FF2B5EF4-FFF2-40B4-BE49-F238E27FC236}">
              <a16:creationId xmlns:a16="http://schemas.microsoft.com/office/drawing/2014/main" id="{00000000-0008-0000-0600-00007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1" name="نص 8">
          <a:extLst>
            <a:ext uri="{FF2B5EF4-FFF2-40B4-BE49-F238E27FC236}">
              <a16:creationId xmlns:a16="http://schemas.microsoft.com/office/drawing/2014/main" id="{00000000-0008-0000-0600-00007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2" name="Text Box 84">
          <a:extLst>
            <a:ext uri="{FF2B5EF4-FFF2-40B4-BE49-F238E27FC236}">
              <a16:creationId xmlns:a16="http://schemas.microsoft.com/office/drawing/2014/main" id="{00000000-0008-0000-0600-00007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3" name="نص 8">
          <a:extLst>
            <a:ext uri="{FF2B5EF4-FFF2-40B4-BE49-F238E27FC236}">
              <a16:creationId xmlns:a16="http://schemas.microsoft.com/office/drawing/2014/main" id="{00000000-0008-0000-0600-00007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4" name="نص 8">
          <a:extLst>
            <a:ext uri="{FF2B5EF4-FFF2-40B4-BE49-F238E27FC236}">
              <a16:creationId xmlns:a16="http://schemas.microsoft.com/office/drawing/2014/main" id="{00000000-0008-0000-0600-00007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5" name="Text Box 87">
          <a:extLst>
            <a:ext uri="{FF2B5EF4-FFF2-40B4-BE49-F238E27FC236}">
              <a16:creationId xmlns:a16="http://schemas.microsoft.com/office/drawing/2014/main" id="{00000000-0008-0000-0600-00007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6" name="Text Box 88">
          <a:extLst>
            <a:ext uri="{FF2B5EF4-FFF2-40B4-BE49-F238E27FC236}">
              <a16:creationId xmlns:a16="http://schemas.microsoft.com/office/drawing/2014/main" id="{00000000-0008-0000-0600-00007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7" name="نص 8">
          <a:extLst>
            <a:ext uri="{FF2B5EF4-FFF2-40B4-BE49-F238E27FC236}">
              <a16:creationId xmlns:a16="http://schemas.microsoft.com/office/drawing/2014/main" id="{00000000-0008-0000-0600-00007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8" name="Text Box 90">
          <a:extLst>
            <a:ext uri="{FF2B5EF4-FFF2-40B4-BE49-F238E27FC236}">
              <a16:creationId xmlns:a16="http://schemas.microsoft.com/office/drawing/2014/main" id="{00000000-0008-0000-0600-00008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69" name="نص 8">
          <a:extLst>
            <a:ext uri="{FF2B5EF4-FFF2-40B4-BE49-F238E27FC236}">
              <a16:creationId xmlns:a16="http://schemas.microsoft.com/office/drawing/2014/main" id="{00000000-0008-0000-0600-00008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0" name="نص 8">
          <a:extLst>
            <a:ext uri="{FF2B5EF4-FFF2-40B4-BE49-F238E27FC236}">
              <a16:creationId xmlns:a16="http://schemas.microsoft.com/office/drawing/2014/main" id="{00000000-0008-0000-0600-00008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1" name="Text Box 93">
          <a:extLst>
            <a:ext uri="{FF2B5EF4-FFF2-40B4-BE49-F238E27FC236}">
              <a16:creationId xmlns:a16="http://schemas.microsoft.com/office/drawing/2014/main" id="{00000000-0008-0000-0600-00008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2" name="Text Box 94">
          <a:extLst>
            <a:ext uri="{FF2B5EF4-FFF2-40B4-BE49-F238E27FC236}">
              <a16:creationId xmlns:a16="http://schemas.microsoft.com/office/drawing/2014/main" id="{00000000-0008-0000-0600-00008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3" name="نص 8">
          <a:extLst>
            <a:ext uri="{FF2B5EF4-FFF2-40B4-BE49-F238E27FC236}">
              <a16:creationId xmlns:a16="http://schemas.microsoft.com/office/drawing/2014/main" id="{00000000-0008-0000-0600-00008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4" name="Text Box 96">
          <a:extLst>
            <a:ext uri="{FF2B5EF4-FFF2-40B4-BE49-F238E27FC236}">
              <a16:creationId xmlns:a16="http://schemas.microsoft.com/office/drawing/2014/main" id="{00000000-0008-0000-0600-00008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5" name="Text Box 97">
          <a:extLst>
            <a:ext uri="{FF2B5EF4-FFF2-40B4-BE49-F238E27FC236}">
              <a16:creationId xmlns:a16="http://schemas.microsoft.com/office/drawing/2014/main" id="{00000000-0008-0000-0600-00008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6" name="نص 8">
          <a:extLst>
            <a:ext uri="{FF2B5EF4-FFF2-40B4-BE49-F238E27FC236}">
              <a16:creationId xmlns:a16="http://schemas.microsoft.com/office/drawing/2014/main" id="{00000000-0008-0000-0600-00008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7" name="نص 8">
          <a:extLst>
            <a:ext uri="{FF2B5EF4-FFF2-40B4-BE49-F238E27FC236}">
              <a16:creationId xmlns:a16="http://schemas.microsoft.com/office/drawing/2014/main" id="{00000000-0008-0000-0600-00008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8" name="Text Box 100">
          <a:extLst>
            <a:ext uri="{FF2B5EF4-FFF2-40B4-BE49-F238E27FC236}">
              <a16:creationId xmlns:a16="http://schemas.microsoft.com/office/drawing/2014/main" id="{00000000-0008-0000-0600-00008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79" name="نص 8">
          <a:extLst>
            <a:ext uri="{FF2B5EF4-FFF2-40B4-BE49-F238E27FC236}">
              <a16:creationId xmlns:a16="http://schemas.microsoft.com/office/drawing/2014/main" id="{00000000-0008-0000-0600-00008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0" name="نص 8">
          <a:extLst>
            <a:ext uri="{FF2B5EF4-FFF2-40B4-BE49-F238E27FC236}">
              <a16:creationId xmlns:a16="http://schemas.microsoft.com/office/drawing/2014/main" id="{00000000-0008-0000-0600-00008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1" name="Text Box 103">
          <a:extLst>
            <a:ext uri="{FF2B5EF4-FFF2-40B4-BE49-F238E27FC236}">
              <a16:creationId xmlns:a16="http://schemas.microsoft.com/office/drawing/2014/main" id="{00000000-0008-0000-0600-00008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2" name="Text Box 104">
          <a:extLst>
            <a:ext uri="{FF2B5EF4-FFF2-40B4-BE49-F238E27FC236}">
              <a16:creationId xmlns:a16="http://schemas.microsoft.com/office/drawing/2014/main" id="{00000000-0008-0000-0600-00008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3" name="نص 8">
          <a:extLst>
            <a:ext uri="{FF2B5EF4-FFF2-40B4-BE49-F238E27FC236}">
              <a16:creationId xmlns:a16="http://schemas.microsoft.com/office/drawing/2014/main" id="{00000000-0008-0000-0600-00008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4" name="Text Box 106">
          <a:extLst>
            <a:ext uri="{FF2B5EF4-FFF2-40B4-BE49-F238E27FC236}">
              <a16:creationId xmlns:a16="http://schemas.microsoft.com/office/drawing/2014/main" id="{00000000-0008-0000-0600-00009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5" name="Text Box 107">
          <a:extLst>
            <a:ext uri="{FF2B5EF4-FFF2-40B4-BE49-F238E27FC236}">
              <a16:creationId xmlns:a16="http://schemas.microsoft.com/office/drawing/2014/main" id="{00000000-0008-0000-0600-00009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6" name="نص 8">
          <a:extLst>
            <a:ext uri="{FF2B5EF4-FFF2-40B4-BE49-F238E27FC236}">
              <a16:creationId xmlns:a16="http://schemas.microsoft.com/office/drawing/2014/main" id="{00000000-0008-0000-0600-00009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7" name="نص 8">
          <a:extLst>
            <a:ext uri="{FF2B5EF4-FFF2-40B4-BE49-F238E27FC236}">
              <a16:creationId xmlns:a16="http://schemas.microsoft.com/office/drawing/2014/main" id="{00000000-0008-0000-0600-00009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8" name="Text Box 110">
          <a:extLst>
            <a:ext uri="{FF2B5EF4-FFF2-40B4-BE49-F238E27FC236}">
              <a16:creationId xmlns:a16="http://schemas.microsoft.com/office/drawing/2014/main" id="{00000000-0008-0000-0600-00009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89" name="Text Box 111">
          <a:extLst>
            <a:ext uri="{FF2B5EF4-FFF2-40B4-BE49-F238E27FC236}">
              <a16:creationId xmlns:a16="http://schemas.microsoft.com/office/drawing/2014/main" id="{00000000-0008-0000-0600-00009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0" name="نص 8">
          <a:extLst>
            <a:ext uri="{FF2B5EF4-FFF2-40B4-BE49-F238E27FC236}">
              <a16:creationId xmlns:a16="http://schemas.microsoft.com/office/drawing/2014/main" id="{00000000-0008-0000-0600-00009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1" name="نص 8">
          <a:extLst>
            <a:ext uri="{FF2B5EF4-FFF2-40B4-BE49-F238E27FC236}">
              <a16:creationId xmlns:a16="http://schemas.microsoft.com/office/drawing/2014/main" id="{00000000-0008-0000-0600-00009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2" name="نص 8">
          <a:extLst>
            <a:ext uri="{FF2B5EF4-FFF2-40B4-BE49-F238E27FC236}">
              <a16:creationId xmlns:a16="http://schemas.microsoft.com/office/drawing/2014/main" id="{00000000-0008-0000-0600-00009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3" name="Text Box 123">
          <a:extLst>
            <a:ext uri="{FF2B5EF4-FFF2-40B4-BE49-F238E27FC236}">
              <a16:creationId xmlns:a16="http://schemas.microsoft.com/office/drawing/2014/main" id="{00000000-0008-0000-0600-0000A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4" name="نص 8">
          <a:extLst>
            <a:ext uri="{FF2B5EF4-FFF2-40B4-BE49-F238E27FC236}">
              <a16:creationId xmlns:a16="http://schemas.microsoft.com/office/drawing/2014/main" id="{00000000-0008-0000-0600-0000A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5" name="نص 8">
          <a:extLst>
            <a:ext uri="{FF2B5EF4-FFF2-40B4-BE49-F238E27FC236}">
              <a16:creationId xmlns:a16="http://schemas.microsoft.com/office/drawing/2014/main" id="{00000000-0008-0000-0600-0000A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6" name="Text Box 126">
          <a:extLst>
            <a:ext uri="{FF2B5EF4-FFF2-40B4-BE49-F238E27FC236}">
              <a16:creationId xmlns:a16="http://schemas.microsoft.com/office/drawing/2014/main" id="{00000000-0008-0000-0600-0000A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7" name="Text Box 127">
          <a:extLst>
            <a:ext uri="{FF2B5EF4-FFF2-40B4-BE49-F238E27FC236}">
              <a16:creationId xmlns:a16="http://schemas.microsoft.com/office/drawing/2014/main" id="{00000000-0008-0000-0600-0000A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8" name="نص 8">
          <a:extLst>
            <a:ext uri="{FF2B5EF4-FFF2-40B4-BE49-F238E27FC236}">
              <a16:creationId xmlns:a16="http://schemas.microsoft.com/office/drawing/2014/main" id="{00000000-0008-0000-0600-0000A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299" name="Text Box 129">
          <a:extLst>
            <a:ext uri="{FF2B5EF4-FFF2-40B4-BE49-F238E27FC236}">
              <a16:creationId xmlns:a16="http://schemas.microsoft.com/office/drawing/2014/main" id="{00000000-0008-0000-0600-0000A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0" name="Text Box 130">
          <a:extLst>
            <a:ext uri="{FF2B5EF4-FFF2-40B4-BE49-F238E27FC236}">
              <a16:creationId xmlns:a16="http://schemas.microsoft.com/office/drawing/2014/main" id="{00000000-0008-0000-0600-0000A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1" name="نص 8">
          <a:extLst>
            <a:ext uri="{FF2B5EF4-FFF2-40B4-BE49-F238E27FC236}">
              <a16:creationId xmlns:a16="http://schemas.microsoft.com/office/drawing/2014/main" id="{00000000-0008-0000-0600-0000A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2" name="نص 8">
          <a:extLst>
            <a:ext uri="{FF2B5EF4-FFF2-40B4-BE49-F238E27FC236}">
              <a16:creationId xmlns:a16="http://schemas.microsoft.com/office/drawing/2014/main" id="{00000000-0008-0000-0600-0000A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3" name="Text Box 133">
          <a:extLst>
            <a:ext uri="{FF2B5EF4-FFF2-40B4-BE49-F238E27FC236}">
              <a16:creationId xmlns:a16="http://schemas.microsoft.com/office/drawing/2014/main" id="{00000000-0008-0000-0600-0000A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4" name="Text Box 134">
          <a:extLst>
            <a:ext uri="{FF2B5EF4-FFF2-40B4-BE49-F238E27FC236}">
              <a16:creationId xmlns:a16="http://schemas.microsoft.com/office/drawing/2014/main" id="{00000000-0008-0000-0600-0000A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5" name="نص 8">
          <a:extLst>
            <a:ext uri="{FF2B5EF4-FFF2-40B4-BE49-F238E27FC236}">
              <a16:creationId xmlns:a16="http://schemas.microsoft.com/office/drawing/2014/main" id="{00000000-0008-0000-0600-0000A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6" name="نص 8">
          <a:extLst>
            <a:ext uri="{FF2B5EF4-FFF2-40B4-BE49-F238E27FC236}">
              <a16:creationId xmlns:a16="http://schemas.microsoft.com/office/drawing/2014/main" id="{00000000-0008-0000-0600-0000A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7" name="نص 8">
          <a:extLst>
            <a:ext uri="{FF2B5EF4-FFF2-40B4-BE49-F238E27FC236}">
              <a16:creationId xmlns:a16="http://schemas.microsoft.com/office/drawing/2014/main" id="{00000000-0008-0000-0600-0000A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8" name="Text Box 138">
          <a:extLst>
            <a:ext uri="{FF2B5EF4-FFF2-40B4-BE49-F238E27FC236}">
              <a16:creationId xmlns:a16="http://schemas.microsoft.com/office/drawing/2014/main" id="{00000000-0008-0000-0600-0000A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09" name="Text Box 139">
          <a:extLst>
            <a:ext uri="{FF2B5EF4-FFF2-40B4-BE49-F238E27FC236}">
              <a16:creationId xmlns:a16="http://schemas.microsoft.com/office/drawing/2014/main" id="{00000000-0008-0000-0600-0000B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0" name="نص 8">
          <a:extLst>
            <a:ext uri="{FF2B5EF4-FFF2-40B4-BE49-F238E27FC236}">
              <a16:creationId xmlns:a16="http://schemas.microsoft.com/office/drawing/2014/main" id="{00000000-0008-0000-0600-0000B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1" name="نص 8">
          <a:extLst>
            <a:ext uri="{FF2B5EF4-FFF2-40B4-BE49-F238E27FC236}">
              <a16:creationId xmlns:a16="http://schemas.microsoft.com/office/drawing/2014/main" id="{00000000-0008-0000-0600-0000B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2" name="نص 8">
          <a:extLst>
            <a:ext uri="{FF2B5EF4-FFF2-40B4-BE49-F238E27FC236}">
              <a16:creationId xmlns:a16="http://schemas.microsoft.com/office/drawing/2014/main" id="{00000000-0008-0000-0600-0000B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3" name="نص 8">
          <a:extLst>
            <a:ext uri="{FF2B5EF4-FFF2-40B4-BE49-F238E27FC236}">
              <a16:creationId xmlns:a16="http://schemas.microsoft.com/office/drawing/2014/main" id="{00000000-0008-0000-0600-0000B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4" name="Text Box 146">
          <a:extLst>
            <a:ext uri="{FF2B5EF4-FFF2-40B4-BE49-F238E27FC236}">
              <a16:creationId xmlns:a16="http://schemas.microsoft.com/office/drawing/2014/main" id="{00000000-0008-0000-0600-0000B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5" name="نص 8">
          <a:extLst>
            <a:ext uri="{FF2B5EF4-FFF2-40B4-BE49-F238E27FC236}">
              <a16:creationId xmlns:a16="http://schemas.microsoft.com/office/drawing/2014/main" id="{00000000-0008-0000-0600-0000B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6" name="نص 8">
          <a:extLst>
            <a:ext uri="{FF2B5EF4-FFF2-40B4-BE49-F238E27FC236}">
              <a16:creationId xmlns:a16="http://schemas.microsoft.com/office/drawing/2014/main" id="{00000000-0008-0000-0600-0000B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7" name="Text Box 149">
          <a:extLst>
            <a:ext uri="{FF2B5EF4-FFF2-40B4-BE49-F238E27FC236}">
              <a16:creationId xmlns:a16="http://schemas.microsoft.com/office/drawing/2014/main" id="{00000000-0008-0000-0600-0000B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8" name="Text Box 150">
          <a:extLst>
            <a:ext uri="{FF2B5EF4-FFF2-40B4-BE49-F238E27FC236}">
              <a16:creationId xmlns:a16="http://schemas.microsoft.com/office/drawing/2014/main" id="{00000000-0008-0000-0600-0000B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19" name="نص 8">
          <a:extLst>
            <a:ext uri="{FF2B5EF4-FFF2-40B4-BE49-F238E27FC236}">
              <a16:creationId xmlns:a16="http://schemas.microsoft.com/office/drawing/2014/main" id="{00000000-0008-0000-0600-0000B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0" name="Text Box 152">
          <a:extLst>
            <a:ext uri="{FF2B5EF4-FFF2-40B4-BE49-F238E27FC236}">
              <a16:creationId xmlns:a16="http://schemas.microsoft.com/office/drawing/2014/main" id="{00000000-0008-0000-0600-0000B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1" name="Text Box 153">
          <a:extLst>
            <a:ext uri="{FF2B5EF4-FFF2-40B4-BE49-F238E27FC236}">
              <a16:creationId xmlns:a16="http://schemas.microsoft.com/office/drawing/2014/main" id="{00000000-0008-0000-0600-0000B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2" name="نص 8">
          <a:extLst>
            <a:ext uri="{FF2B5EF4-FFF2-40B4-BE49-F238E27FC236}">
              <a16:creationId xmlns:a16="http://schemas.microsoft.com/office/drawing/2014/main" id="{00000000-0008-0000-0600-0000B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3" name="نص 8">
          <a:extLst>
            <a:ext uri="{FF2B5EF4-FFF2-40B4-BE49-F238E27FC236}">
              <a16:creationId xmlns:a16="http://schemas.microsoft.com/office/drawing/2014/main" id="{00000000-0008-0000-0600-0000C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4" name="Text Box 156">
          <a:extLst>
            <a:ext uri="{FF2B5EF4-FFF2-40B4-BE49-F238E27FC236}">
              <a16:creationId xmlns:a16="http://schemas.microsoft.com/office/drawing/2014/main" id="{00000000-0008-0000-0600-0000C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5" name="Text Box 157">
          <a:extLst>
            <a:ext uri="{FF2B5EF4-FFF2-40B4-BE49-F238E27FC236}">
              <a16:creationId xmlns:a16="http://schemas.microsoft.com/office/drawing/2014/main" id="{00000000-0008-0000-0600-0000C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6" name="نص 8">
          <a:extLst>
            <a:ext uri="{FF2B5EF4-FFF2-40B4-BE49-F238E27FC236}">
              <a16:creationId xmlns:a16="http://schemas.microsoft.com/office/drawing/2014/main" id="{00000000-0008-0000-0600-0000C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7" name="نص 8">
          <a:extLst>
            <a:ext uri="{FF2B5EF4-FFF2-40B4-BE49-F238E27FC236}">
              <a16:creationId xmlns:a16="http://schemas.microsoft.com/office/drawing/2014/main" id="{00000000-0008-0000-0600-0000C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8" name="نص 8">
          <a:extLst>
            <a:ext uri="{FF2B5EF4-FFF2-40B4-BE49-F238E27FC236}">
              <a16:creationId xmlns:a16="http://schemas.microsoft.com/office/drawing/2014/main" id="{00000000-0008-0000-0600-0000C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29" name="Text Box 161">
          <a:extLst>
            <a:ext uri="{FF2B5EF4-FFF2-40B4-BE49-F238E27FC236}">
              <a16:creationId xmlns:a16="http://schemas.microsoft.com/office/drawing/2014/main" id="{00000000-0008-0000-0600-0000C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0" name="Text Box 162">
          <a:extLst>
            <a:ext uri="{FF2B5EF4-FFF2-40B4-BE49-F238E27FC236}">
              <a16:creationId xmlns:a16="http://schemas.microsoft.com/office/drawing/2014/main" id="{00000000-0008-0000-0600-0000C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1" name="نص 8">
          <a:extLst>
            <a:ext uri="{FF2B5EF4-FFF2-40B4-BE49-F238E27FC236}">
              <a16:creationId xmlns:a16="http://schemas.microsoft.com/office/drawing/2014/main" id="{00000000-0008-0000-0600-0000C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2" name="نص 8">
          <a:extLst>
            <a:ext uri="{FF2B5EF4-FFF2-40B4-BE49-F238E27FC236}">
              <a16:creationId xmlns:a16="http://schemas.microsoft.com/office/drawing/2014/main" id="{00000000-0008-0000-0600-0000C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3" name="نص 8">
          <a:extLst>
            <a:ext uri="{FF2B5EF4-FFF2-40B4-BE49-F238E27FC236}">
              <a16:creationId xmlns:a16="http://schemas.microsoft.com/office/drawing/2014/main" id="{00000000-0008-0000-0600-0000C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4" name="نص 8">
          <a:extLst>
            <a:ext uri="{FF2B5EF4-FFF2-40B4-BE49-F238E27FC236}">
              <a16:creationId xmlns:a16="http://schemas.microsoft.com/office/drawing/2014/main" id="{00000000-0008-0000-0600-0000C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5" name="نص 8">
          <a:extLst>
            <a:ext uri="{FF2B5EF4-FFF2-40B4-BE49-F238E27FC236}">
              <a16:creationId xmlns:a16="http://schemas.microsoft.com/office/drawing/2014/main" id="{00000000-0008-0000-0600-0000C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6" name="Text Box 169">
          <a:extLst>
            <a:ext uri="{FF2B5EF4-FFF2-40B4-BE49-F238E27FC236}">
              <a16:creationId xmlns:a16="http://schemas.microsoft.com/office/drawing/2014/main" id="{00000000-0008-0000-0600-0000C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7" name="Text Box 170">
          <a:extLst>
            <a:ext uri="{FF2B5EF4-FFF2-40B4-BE49-F238E27FC236}">
              <a16:creationId xmlns:a16="http://schemas.microsoft.com/office/drawing/2014/main" id="{00000000-0008-0000-0600-0000C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8" name="نص 8">
          <a:extLst>
            <a:ext uri="{FF2B5EF4-FFF2-40B4-BE49-F238E27FC236}">
              <a16:creationId xmlns:a16="http://schemas.microsoft.com/office/drawing/2014/main" id="{00000000-0008-0000-0600-0000D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39" name="نص 8">
          <a:extLst>
            <a:ext uri="{FF2B5EF4-FFF2-40B4-BE49-F238E27FC236}">
              <a16:creationId xmlns:a16="http://schemas.microsoft.com/office/drawing/2014/main" id="{00000000-0008-0000-0600-0000D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0" name="نص 8">
          <a:extLst>
            <a:ext uri="{FF2B5EF4-FFF2-40B4-BE49-F238E27FC236}">
              <a16:creationId xmlns:a16="http://schemas.microsoft.com/office/drawing/2014/main" id="{00000000-0008-0000-0600-0000D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1" name="نص 8">
          <a:extLst>
            <a:ext uri="{FF2B5EF4-FFF2-40B4-BE49-F238E27FC236}">
              <a16:creationId xmlns:a16="http://schemas.microsoft.com/office/drawing/2014/main" id="{00000000-0008-0000-0600-0000D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2" name="Text Box 100">
          <a:extLst>
            <a:ext uri="{FF2B5EF4-FFF2-40B4-BE49-F238E27FC236}">
              <a16:creationId xmlns:a16="http://schemas.microsoft.com/office/drawing/2014/main" id="{00000000-0008-0000-0600-0000D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3" name="نص 8">
          <a:extLst>
            <a:ext uri="{FF2B5EF4-FFF2-40B4-BE49-F238E27FC236}">
              <a16:creationId xmlns:a16="http://schemas.microsoft.com/office/drawing/2014/main" id="{00000000-0008-0000-0600-0000D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4" name="نص 8">
          <a:extLst>
            <a:ext uri="{FF2B5EF4-FFF2-40B4-BE49-F238E27FC236}">
              <a16:creationId xmlns:a16="http://schemas.microsoft.com/office/drawing/2014/main" id="{00000000-0008-0000-0600-0000D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5" name="Text Box 103">
          <a:extLst>
            <a:ext uri="{FF2B5EF4-FFF2-40B4-BE49-F238E27FC236}">
              <a16:creationId xmlns:a16="http://schemas.microsoft.com/office/drawing/2014/main" id="{00000000-0008-0000-0600-0000D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6" name="Text Box 104">
          <a:extLst>
            <a:ext uri="{FF2B5EF4-FFF2-40B4-BE49-F238E27FC236}">
              <a16:creationId xmlns:a16="http://schemas.microsoft.com/office/drawing/2014/main" id="{00000000-0008-0000-0600-0000D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7" name="نص 8">
          <a:extLst>
            <a:ext uri="{FF2B5EF4-FFF2-40B4-BE49-F238E27FC236}">
              <a16:creationId xmlns:a16="http://schemas.microsoft.com/office/drawing/2014/main" id="{00000000-0008-0000-0600-0000DB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8" name="Text Box 106">
          <a:extLst>
            <a:ext uri="{FF2B5EF4-FFF2-40B4-BE49-F238E27FC236}">
              <a16:creationId xmlns:a16="http://schemas.microsoft.com/office/drawing/2014/main" id="{00000000-0008-0000-0600-0000D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49" name="Text Box 107">
          <a:extLst>
            <a:ext uri="{FF2B5EF4-FFF2-40B4-BE49-F238E27FC236}">
              <a16:creationId xmlns:a16="http://schemas.microsoft.com/office/drawing/2014/main" id="{00000000-0008-0000-0600-0000D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0" name="نص 8">
          <a:extLst>
            <a:ext uri="{FF2B5EF4-FFF2-40B4-BE49-F238E27FC236}">
              <a16:creationId xmlns:a16="http://schemas.microsoft.com/office/drawing/2014/main" id="{00000000-0008-0000-0600-0000D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1" name="نص 8">
          <a:extLst>
            <a:ext uri="{FF2B5EF4-FFF2-40B4-BE49-F238E27FC236}">
              <a16:creationId xmlns:a16="http://schemas.microsoft.com/office/drawing/2014/main" id="{00000000-0008-0000-0600-0000D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2" name="Text Box 110">
          <a:extLst>
            <a:ext uri="{FF2B5EF4-FFF2-40B4-BE49-F238E27FC236}">
              <a16:creationId xmlns:a16="http://schemas.microsoft.com/office/drawing/2014/main" id="{00000000-0008-0000-0600-0000E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3" name="Text Box 111">
          <a:extLst>
            <a:ext uri="{FF2B5EF4-FFF2-40B4-BE49-F238E27FC236}">
              <a16:creationId xmlns:a16="http://schemas.microsoft.com/office/drawing/2014/main" id="{00000000-0008-0000-0600-0000E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4" name="نص 8">
          <a:extLst>
            <a:ext uri="{FF2B5EF4-FFF2-40B4-BE49-F238E27FC236}">
              <a16:creationId xmlns:a16="http://schemas.microsoft.com/office/drawing/2014/main" id="{00000000-0008-0000-0600-0000E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5" name="نص 8">
          <a:extLst>
            <a:ext uri="{FF2B5EF4-FFF2-40B4-BE49-F238E27FC236}">
              <a16:creationId xmlns:a16="http://schemas.microsoft.com/office/drawing/2014/main" id="{00000000-0008-0000-0600-0000E3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6" name="نص 8">
          <a:extLst>
            <a:ext uri="{FF2B5EF4-FFF2-40B4-BE49-F238E27FC236}">
              <a16:creationId xmlns:a16="http://schemas.microsoft.com/office/drawing/2014/main" id="{00000000-0008-0000-0600-0000E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7" name="Text Box 115">
          <a:extLst>
            <a:ext uri="{FF2B5EF4-FFF2-40B4-BE49-F238E27FC236}">
              <a16:creationId xmlns:a16="http://schemas.microsoft.com/office/drawing/2014/main" id="{00000000-0008-0000-0600-0000E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8" name="Text Box 116">
          <a:extLst>
            <a:ext uri="{FF2B5EF4-FFF2-40B4-BE49-F238E27FC236}">
              <a16:creationId xmlns:a16="http://schemas.microsoft.com/office/drawing/2014/main" id="{00000000-0008-0000-0600-0000E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59" name="نص 8">
          <a:extLst>
            <a:ext uri="{FF2B5EF4-FFF2-40B4-BE49-F238E27FC236}">
              <a16:creationId xmlns:a16="http://schemas.microsoft.com/office/drawing/2014/main" id="{00000000-0008-0000-0600-0000E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0" name="نص 8">
          <a:extLst>
            <a:ext uri="{FF2B5EF4-FFF2-40B4-BE49-F238E27FC236}">
              <a16:creationId xmlns:a16="http://schemas.microsoft.com/office/drawing/2014/main" id="{00000000-0008-0000-0600-0000E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1" name="نص 8">
          <a:extLst>
            <a:ext uri="{FF2B5EF4-FFF2-40B4-BE49-F238E27FC236}">
              <a16:creationId xmlns:a16="http://schemas.microsoft.com/office/drawing/2014/main" id="{00000000-0008-0000-0600-0000E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2" name="نص 8">
          <a:extLst>
            <a:ext uri="{FF2B5EF4-FFF2-40B4-BE49-F238E27FC236}">
              <a16:creationId xmlns:a16="http://schemas.microsoft.com/office/drawing/2014/main" id="{00000000-0008-0000-0600-0000E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3" name="نص 8">
          <a:extLst>
            <a:ext uri="{FF2B5EF4-FFF2-40B4-BE49-F238E27FC236}">
              <a16:creationId xmlns:a16="http://schemas.microsoft.com/office/drawing/2014/main" id="{00000000-0008-0000-0600-0000E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4" name="Text Box 138">
          <a:extLst>
            <a:ext uri="{FF2B5EF4-FFF2-40B4-BE49-F238E27FC236}">
              <a16:creationId xmlns:a16="http://schemas.microsoft.com/office/drawing/2014/main" id="{00000000-0008-0000-0600-0000E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5" name="Text Box 139">
          <a:extLst>
            <a:ext uri="{FF2B5EF4-FFF2-40B4-BE49-F238E27FC236}">
              <a16:creationId xmlns:a16="http://schemas.microsoft.com/office/drawing/2014/main" id="{00000000-0008-0000-0600-0000EE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6" name="نص 8">
          <a:extLst>
            <a:ext uri="{FF2B5EF4-FFF2-40B4-BE49-F238E27FC236}">
              <a16:creationId xmlns:a16="http://schemas.microsoft.com/office/drawing/2014/main" id="{00000000-0008-0000-0600-0000E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7" name="نص 8">
          <a:extLst>
            <a:ext uri="{FF2B5EF4-FFF2-40B4-BE49-F238E27FC236}">
              <a16:creationId xmlns:a16="http://schemas.microsoft.com/office/drawing/2014/main" id="{00000000-0008-0000-0600-0000F0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8" name="نص 8">
          <a:extLst>
            <a:ext uri="{FF2B5EF4-FFF2-40B4-BE49-F238E27FC236}">
              <a16:creationId xmlns:a16="http://schemas.microsoft.com/office/drawing/2014/main" id="{00000000-0008-0000-0600-0000F1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69" name="نص 8">
          <a:extLst>
            <a:ext uri="{FF2B5EF4-FFF2-40B4-BE49-F238E27FC236}">
              <a16:creationId xmlns:a16="http://schemas.microsoft.com/office/drawing/2014/main" id="{00000000-0008-0000-0600-0000F2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0" name="نص 8">
          <a:extLst>
            <a:ext uri="{FF2B5EF4-FFF2-40B4-BE49-F238E27FC236}">
              <a16:creationId xmlns:a16="http://schemas.microsoft.com/office/drawing/2014/main" id="{00000000-0008-0000-0600-0000F4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1" name="Text Box 161">
          <a:extLst>
            <a:ext uri="{FF2B5EF4-FFF2-40B4-BE49-F238E27FC236}">
              <a16:creationId xmlns:a16="http://schemas.microsoft.com/office/drawing/2014/main" id="{00000000-0008-0000-0600-0000F5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2" name="Text Box 162">
          <a:extLst>
            <a:ext uri="{FF2B5EF4-FFF2-40B4-BE49-F238E27FC236}">
              <a16:creationId xmlns:a16="http://schemas.microsoft.com/office/drawing/2014/main" id="{00000000-0008-0000-0600-0000F6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3" name="نص 8">
          <a:extLst>
            <a:ext uri="{FF2B5EF4-FFF2-40B4-BE49-F238E27FC236}">
              <a16:creationId xmlns:a16="http://schemas.microsoft.com/office/drawing/2014/main" id="{00000000-0008-0000-0600-0000F7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4" name="نص 8">
          <a:extLst>
            <a:ext uri="{FF2B5EF4-FFF2-40B4-BE49-F238E27FC236}">
              <a16:creationId xmlns:a16="http://schemas.microsoft.com/office/drawing/2014/main" id="{00000000-0008-0000-0600-0000F8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5" name="نص 8">
          <a:extLst>
            <a:ext uri="{FF2B5EF4-FFF2-40B4-BE49-F238E27FC236}">
              <a16:creationId xmlns:a16="http://schemas.microsoft.com/office/drawing/2014/main" id="{00000000-0008-0000-0600-0000F9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6" name="نص 8">
          <a:extLst>
            <a:ext uri="{FF2B5EF4-FFF2-40B4-BE49-F238E27FC236}">
              <a16:creationId xmlns:a16="http://schemas.microsoft.com/office/drawing/2014/main" id="{00000000-0008-0000-0600-0000FA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7" name="نص 8">
          <a:extLst>
            <a:ext uri="{FF2B5EF4-FFF2-40B4-BE49-F238E27FC236}">
              <a16:creationId xmlns:a16="http://schemas.microsoft.com/office/drawing/2014/main" id="{00000000-0008-0000-0600-0000FC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8" name="نص 8">
          <a:extLst>
            <a:ext uri="{FF2B5EF4-FFF2-40B4-BE49-F238E27FC236}">
              <a16:creationId xmlns:a16="http://schemas.microsoft.com/office/drawing/2014/main" id="{00000000-0008-0000-0600-0000FD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79" name="Text Box 100">
          <a:extLst>
            <a:ext uri="{FF2B5EF4-FFF2-40B4-BE49-F238E27FC236}">
              <a16:creationId xmlns:a16="http://schemas.microsoft.com/office/drawing/2014/main" id="{00000000-0008-0000-0600-0000FF02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0" name="نص 8">
          <a:extLst>
            <a:ext uri="{FF2B5EF4-FFF2-40B4-BE49-F238E27FC236}">
              <a16:creationId xmlns:a16="http://schemas.microsoft.com/office/drawing/2014/main" id="{00000000-0008-0000-0600-00000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1" name="نص 8">
          <a:extLst>
            <a:ext uri="{FF2B5EF4-FFF2-40B4-BE49-F238E27FC236}">
              <a16:creationId xmlns:a16="http://schemas.microsoft.com/office/drawing/2014/main" id="{00000000-0008-0000-0600-00000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2" name="Text Box 103">
          <a:extLst>
            <a:ext uri="{FF2B5EF4-FFF2-40B4-BE49-F238E27FC236}">
              <a16:creationId xmlns:a16="http://schemas.microsoft.com/office/drawing/2014/main" id="{00000000-0008-0000-0600-00000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3" name="Text Box 104">
          <a:extLst>
            <a:ext uri="{FF2B5EF4-FFF2-40B4-BE49-F238E27FC236}">
              <a16:creationId xmlns:a16="http://schemas.microsoft.com/office/drawing/2014/main" id="{00000000-0008-0000-0600-00000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4" name="نص 8">
          <a:extLst>
            <a:ext uri="{FF2B5EF4-FFF2-40B4-BE49-F238E27FC236}">
              <a16:creationId xmlns:a16="http://schemas.microsoft.com/office/drawing/2014/main" id="{00000000-0008-0000-0600-00000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5" name="Text Box 106">
          <a:extLst>
            <a:ext uri="{FF2B5EF4-FFF2-40B4-BE49-F238E27FC236}">
              <a16:creationId xmlns:a16="http://schemas.microsoft.com/office/drawing/2014/main" id="{00000000-0008-0000-0600-00000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6" name="Text Box 107">
          <a:extLst>
            <a:ext uri="{FF2B5EF4-FFF2-40B4-BE49-F238E27FC236}">
              <a16:creationId xmlns:a16="http://schemas.microsoft.com/office/drawing/2014/main" id="{00000000-0008-0000-0600-00000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7" name="نص 8">
          <a:extLst>
            <a:ext uri="{FF2B5EF4-FFF2-40B4-BE49-F238E27FC236}">
              <a16:creationId xmlns:a16="http://schemas.microsoft.com/office/drawing/2014/main" id="{00000000-0008-0000-0600-00000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8" name="نص 8">
          <a:extLst>
            <a:ext uri="{FF2B5EF4-FFF2-40B4-BE49-F238E27FC236}">
              <a16:creationId xmlns:a16="http://schemas.microsoft.com/office/drawing/2014/main" id="{00000000-0008-0000-0600-00000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89" name="Text Box 110">
          <a:extLst>
            <a:ext uri="{FF2B5EF4-FFF2-40B4-BE49-F238E27FC236}">
              <a16:creationId xmlns:a16="http://schemas.microsoft.com/office/drawing/2014/main" id="{00000000-0008-0000-0600-00000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0" name="Text Box 111">
          <a:extLst>
            <a:ext uri="{FF2B5EF4-FFF2-40B4-BE49-F238E27FC236}">
              <a16:creationId xmlns:a16="http://schemas.microsoft.com/office/drawing/2014/main" id="{00000000-0008-0000-0600-00000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1" name="نص 8">
          <a:extLst>
            <a:ext uri="{FF2B5EF4-FFF2-40B4-BE49-F238E27FC236}">
              <a16:creationId xmlns:a16="http://schemas.microsoft.com/office/drawing/2014/main" id="{00000000-0008-0000-0600-00000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2" name="نص 8">
          <a:extLst>
            <a:ext uri="{FF2B5EF4-FFF2-40B4-BE49-F238E27FC236}">
              <a16:creationId xmlns:a16="http://schemas.microsoft.com/office/drawing/2014/main" id="{00000000-0008-0000-0600-00000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3" name="نص 8">
          <a:extLst>
            <a:ext uri="{FF2B5EF4-FFF2-40B4-BE49-F238E27FC236}">
              <a16:creationId xmlns:a16="http://schemas.microsoft.com/office/drawing/2014/main" id="{00000000-0008-0000-0600-00000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4" name="Text Box 115">
          <a:extLst>
            <a:ext uri="{FF2B5EF4-FFF2-40B4-BE49-F238E27FC236}">
              <a16:creationId xmlns:a16="http://schemas.microsoft.com/office/drawing/2014/main" id="{00000000-0008-0000-0600-00000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5" name="Text Box 116">
          <a:extLst>
            <a:ext uri="{FF2B5EF4-FFF2-40B4-BE49-F238E27FC236}">
              <a16:creationId xmlns:a16="http://schemas.microsoft.com/office/drawing/2014/main" id="{00000000-0008-0000-0600-00000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6" name="نص 8">
          <a:extLst>
            <a:ext uri="{FF2B5EF4-FFF2-40B4-BE49-F238E27FC236}">
              <a16:creationId xmlns:a16="http://schemas.microsoft.com/office/drawing/2014/main" id="{00000000-0008-0000-0600-00001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7" name="نص 8">
          <a:extLst>
            <a:ext uri="{FF2B5EF4-FFF2-40B4-BE49-F238E27FC236}">
              <a16:creationId xmlns:a16="http://schemas.microsoft.com/office/drawing/2014/main" id="{00000000-0008-0000-0600-00001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8" name="نص 8">
          <a:extLst>
            <a:ext uri="{FF2B5EF4-FFF2-40B4-BE49-F238E27FC236}">
              <a16:creationId xmlns:a16="http://schemas.microsoft.com/office/drawing/2014/main" id="{00000000-0008-0000-0600-00001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399" name="نص 8">
          <a:extLst>
            <a:ext uri="{FF2B5EF4-FFF2-40B4-BE49-F238E27FC236}">
              <a16:creationId xmlns:a16="http://schemas.microsoft.com/office/drawing/2014/main" id="{00000000-0008-0000-0600-00001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0" name="نص 8">
          <a:extLst>
            <a:ext uri="{FF2B5EF4-FFF2-40B4-BE49-F238E27FC236}">
              <a16:creationId xmlns:a16="http://schemas.microsoft.com/office/drawing/2014/main" id="{00000000-0008-0000-0600-00001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1" name="Text Box 138">
          <a:extLst>
            <a:ext uri="{FF2B5EF4-FFF2-40B4-BE49-F238E27FC236}">
              <a16:creationId xmlns:a16="http://schemas.microsoft.com/office/drawing/2014/main" id="{00000000-0008-0000-0600-00001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2" name="Text Box 139">
          <a:extLst>
            <a:ext uri="{FF2B5EF4-FFF2-40B4-BE49-F238E27FC236}">
              <a16:creationId xmlns:a16="http://schemas.microsoft.com/office/drawing/2014/main" id="{00000000-0008-0000-0600-00001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3" name="نص 8">
          <a:extLst>
            <a:ext uri="{FF2B5EF4-FFF2-40B4-BE49-F238E27FC236}">
              <a16:creationId xmlns:a16="http://schemas.microsoft.com/office/drawing/2014/main" id="{00000000-0008-0000-0600-00001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4" name="نص 8">
          <a:extLst>
            <a:ext uri="{FF2B5EF4-FFF2-40B4-BE49-F238E27FC236}">
              <a16:creationId xmlns:a16="http://schemas.microsoft.com/office/drawing/2014/main" id="{00000000-0008-0000-0600-00001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5" name="نص 8">
          <a:extLst>
            <a:ext uri="{FF2B5EF4-FFF2-40B4-BE49-F238E27FC236}">
              <a16:creationId xmlns:a16="http://schemas.microsoft.com/office/drawing/2014/main" id="{00000000-0008-0000-0600-00001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6" name="نص 8">
          <a:extLst>
            <a:ext uri="{FF2B5EF4-FFF2-40B4-BE49-F238E27FC236}">
              <a16:creationId xmlns:a16="http://schemas.microsoft.com/office/drawing/2014/main" id="{00000000-0008-0000-0600-00001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7" name="نص 8">
          <a:extLst>
            <a:ext uri="{FF2B5EF4-FFF2-40B4-BE49-F238E27FC236}">
              <a16:creationId xmlns:a16="http://schemas.microsoft.com/office/drawing/2014/main" id="{00000000-0008-0000-0600-00001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8" name="Text Box 161">
          <a:extLst>
            <a:ext uri="{FF2B5EF4-FFF2-40B4-BE49-F238E27FC236}">
              <a16:creationId xmlns:a16="http://schemas.microsoft.com/office/drawing/2014/main" id="{00000000-0008-0000-0600-00001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09" name="Text Box 162">
          <a:extLst>
            <a:ext uri="{FF2B5EF4-FFF2-40B4-BE49-F238E27FC236}">
              <a16:creationId xmlns:a16="http://schemas.microsoft.com/office/drawing/2014/main" id="{00000000-0008-0000-0600-00001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0" name="نص 8">
          <a:extLst>
            <a:ext uri="{FF2B5EF4-FFF2-40B4-BE49-F238E27FC236}">
              <a16:creationId xmlns:a16="http://schemas.microsoft.com/office/drawing/2014/main" id="{00000000-0008-0000-0600-00002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1" name="نص 8">
          <a:extLst>
            <a:ext uri="{FF2B5EF4-FFF2-40B4-BE49-F238E27FC236}">
              <a16:creationId xmlns:a16="http://schemas.microsoft.com/office/drawing/2014/main" id="{00000000-0008-0000-0600-00002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2" name="نص 8">
          <a:extLst>
            <a:ext uri="{FF2B5EF4-FFF2-40B4-BE49-F238E27FC236}">
              <a16:creationId xmlns:a16="http://schemas.microsoft.com/office/drawing/2014/main" id="{00000000-0008-0000-0600-00002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3" name="نص 8">
          <a:extLst>
            <a:ext uri="{FF2B5EF4-FFF2-40B4-BE49-F238E27FC236}">
              <a16:creationId xmlns:a16="http://schemas.microsoft.com/office/drawing/2014/main" id="{00000000-0008-0000-0600-00002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4" name="نص 8">
          <a:extLst>
            <a:ext uri="{FF2B5EF4-FFF2-40B4-BE49-F238E27FC236}">
              <a16:creationId xmlns:a16="http://schemas.microsoft.com/office/drawing/2014/main" id="{00000000-0008-0000-0600-00002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5" name="نص 8">
          <a:extLst>
            <a:ext uri="{FF2B5EF4-FFF2-40B4-BE49-F238E27FC236}">
              <a16:creationId xmlns:a16="http://schemas.microsoft.com/office/drawing/2014/main" id="{00000000-0008-0000-0600-00002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6" name="نص 8">
          <a:extLst>
            <a:ext uri="{FF2B5EF4-FFF2-40B4-BE49-F238E27FC236}">
              <a16:creationId xmlns:a16="http://schemas.microsoft.com/office/drawing/2014/main" id="{00000000-0008-0000-0600-00002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7" name="Text Box 115">
          <a:extLst>
            <a:ext uri="{FF2B5EF4-FFF2-40B4-BE49-F238E27FC236}">
              <a16:creationId xmlns:a16="http://schemas.microsoft.com/office/drawing/2014/main" id="{00000000-0008-0000-0600-00002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8" name="Text Box 116">
          <a:extLst>
            <a:ext uri="{FF2B5EF4-FFF2-40B4-BE49-F238E27FC236}">
              <a16:creationId xmlns:a16="http://schemas.microsoft.com/office/drawing/2014/main" id="{00000000-0008-0000-0600-00002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19" name="نص 8">
          <a:extLst>
            <a:ext uri="{FF2B5EF4-FFF2-40B4-BE49-F238E27FC236}">
              <a16:creationId xmlns:a16="http://schemas.microsoft.com/office/drawing/2014/main" id="{00000000-0008-0000-0600-00002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0" name="نص 8">
          <a:extLst>
            <a:ext uri="{FF2B5EF4-FFF2-40B4-BE49-F238E27FC236}">
              <a16:creationId xmlns:a16="http://schemas.microsoft.com/office/drawing/2014/main" id="{00000000-0008-0000-0600-00002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1" name="نص 8">
          <a:extLst>
            <a:ext uri="{FF2B5EF4-FFF2-40B4-BE49-F238E27FC236}">
              <a16:creationId xmlns:a16="http://schemas.microsoft.com/office/drawing/2014/main" id="{00000000-0008-0000-0600-00002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2" name="نص 8">
          <a:extLst>
            <a:ext uri="{FF2B5EF4-FFF2-40B4-BE49-F238E27FC236}">
              <a16:creationId xmlns:a16="http://schemas.microsoft.com/office/drawing/2014/main" id="{00000000-0008-0000-0600-00002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3" name="نص 8">
          <a:extLst>
            <a:ext uri="{FF2B5EF4-FFF2-40B4-BE49-F238E27FC236}">
              <a16:creationId xmlns:a16="http://schemas.microsoft.com/office/drawing/2014/main" id="{00000000-0008-0000-0600-00002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4" name="نص 8">
          <a:extLst>
            <a:ext uri="{FF2B5EF4-FFF2-40B4-BE49-F238E27FC236}">
              <a16:creationId xmlns:a16="http://schemas.microsoft.com/office/drawing/2014/main" id="{00000000-0008-0000-0600-00003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5" name="نص 8">
          <a:extLst>
            <a:ext uri="{FF2B5EF4-FFF2-40B4-BE49-F238E27FC236}">
              <a16:creationId xmlns:a16="http://schemas.microsoft.com/office/drawing/2014/main" id="{00000000-0008-0000-0600-00003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6" name="نص 8">
          <a:extLst>
            <a:ext uri="{FF2B5EF4-FFF2-40B4-BE49-F238E27FC236}">
              <a16:creationId xmlns:a16="http://schemas.microsoft.com/office/drawing/2014/main" id="{00000000-0008-0000-0600-00003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7" name="نص 8">
          <a:extLst>
            <a:ext uri="{FF2B5EF4-FFF2-40B4-BE49-F238E27FC236}">
              <a16:creationId xmlns:a16="http://schemas.microsoft.com/office/drawing/2014/main" id="{00000000-0008-0000-0600-00003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8" name="Text Box 100">
          <a:extLst>
            <a:ext uri="{FF2B5EF4-FFF2-40B4-BE49-F238E27FC236}">
              <a16:creationId xmlns:a16="http://schemas.microsoft.com/office/drawing/2014/main" id="{00000000-0008-0000-0600-00003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29" name="نص 8">
          <a:extLst>
            <a:ext uri="{FF2B5EF4-FFF2-40B4-BE49-F238E27FC236}">
              <a16:creationId xmlns:a16="http://schemas.microsoft.com/office/drawing/2014/main" id="{00000000-0008-0000-0600-00003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0" name="نص 8">
          <a:extLst>
            <a:ext uri="{FF2B5EF4-FFF2-40B4-BE49-F238E27FC236}">
              <a16:creationId xmlns:a16="http://schemas.microsoft.com/office/drawing/2014/main" id="{00000000-0008-0000-0600-00003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1" name="Text Box 103">
          <a:extLst>
            <a:ext uri="{FF2B5EF4-FFF2-40B4-BE49-F238E27FC236}">
              <a16:creationId xmlns:a16="http://schemas.microsoft.com/office/drawing/2014/main" id="{00000000-0008-0000-0600-00003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2" name="Text Box 104">
          <a:extLst>
            <a:ext uri="{FF2B5EF4-FFF2-40B4-BE49-F238E27FC236}">
              <a16:creationId xmlns:a16="http://schemas.microsoft.com/office/drawing/2014/main" id="{00000000-0008-0000-0600-00003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3" name="نص 8">
          <a:extLst>
            <a:ext uri="{FF2B5EF4-FFF2-40B4-BE49-F238E27FC236}">
              <a16:creationId xmlns:a16="http://schemas.microsoft.com/office/drawing/2014/main" id="{00000000-0008-0000-0600-00003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4" name="Text Box 106">
          <a:extLst>
            <a:ext uri="{FF2B5EF4-FFF2-40B4-BE49-F238E27FC236}">
              <a16:creationId xmlns:a16="http://schemas.microsoft.com/office/drawing/2014/main" id="{00000000-0008-0000-0600-00003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5" name="Text Box 107">
          <a:extLst>
            <a:ext uri="{FF2B5EF4-FFF2-40B4-BE49-F238E27FC236}">
              <a16:creationId xmlns:a16="http://schemas.microsoft.com/office/drawing/2014/main" id="{00000000-0008-0000-0600-00003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6" name="نص 8">
          <a:extLst>
            <a:ext uri="{FF2B5EF4-FFF2-40B4-BE49-F238E27FC236}">
              <a16:creationId xmlns:a16="http://schemas.microsoft.com/office/drawing/2014/main" id="{00000000-0008-0000-0600-00003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7" name="نص 8">
          <a:extLst>
            <a:ext uri="{FF2B5EF4-FFF2-40B4-BE49-F238E27FC236}">
              <a16:creationId xmlns:a16="http://schemas.microsoft.com/office/drawing/2014/main" id="{00000000-0008-0000-0600-00003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8" name="Text Box 110">
          <a:extLst>
            <a:ext uri="{FF2B5EF4-FFF2-40B4-BE49-F238E27FC236}">
              <a16:creationId xmlns:a16="http://schemas.microsoft.com/office/drawing/2014/main" id="{00000000-0008-0000-0600-00003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39" name="Text Box 111">
          <a:extLst>
            <a:ext uri="{FF2B5EF4-FFF2-40B4-BE49-F238E27FC236}">
              <a16:creationId xmlns:a16="http://schemas.microsoft.com/office/drawing/2014/main" id="{00000000-0008-0000-0600-00004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0" name="نص 8">
          <a:extLst>
            <a:ext uri="{FF2B5EF4-FFF2-40B4-BE49-F238E27FC236}">
              <a16:creationId xmlns:a16="http://schemas.microsoft.com/office/drawing/2014/main" id="{00000000-0008-0000-0600-00004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1" name="نص 8">
          <a:extLst>
            <a:ext uri="{FF2B5EF4-FFF2-40B4-BE49-F238E27FC236}">
              <a16:creationId xmlns:a16="http://schemas.microsoft.com/office/drawing/2014/main" id="{00000000-0008-0000-0600-00004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2" name="نص 8">
          <a:extLst>
            <a:ext uri="{FF2B5EF4-FFF2-40B4-BE49-F238E27FC236}">
              <a16:creationId xmlns:a16="http://schemas.microsoft.com/office/drawing/2014/main" id="{00000000-0008-0000-0600-00004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3" name="Text Box 115">
          <a:extLst>
            <a:ext uri="{FF2B5EF4-FFF2-40B4-BE49-F238E27FC236}">
              <a16:creationId xmlns:a16="http://schemas.microsoft.com/office/drawing/2014/main" id="{00000000-0008-0000-0600-00004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4" name="Text Box 116">
          <a:extLst>
            <a:ext uri="{FF2B5EF4-FFF2-40B4-BE49-F238E27FC236}">
              <a16:creationId xmlns:a16="http://schemas.microsoft.com/office/drawing/2014/main" id="{00000000-0008-0000-0600-00004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5" name="نص 8">
          <a:extLst>
            <a:ext uri="{FF2B5EF4-FFF2-40B4-BE49-F238E27FC236}">
              <a16:creationId xmlns:a16="http://schemas.microsoft.com/office/drawing/2014/main" id="{00000000-0008-0000-0600-00004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6" name="نص 8">
          <a:extLst>
            <a:ext uri="{FF2B5EF4-FFF2-40B4-BE49-F238E27FC236}">
              <a16:creationId xmlns:a16="http://schemas.microsoft.com/office/drawing/2014/main" id="{00000000-0008-0000-0600-00004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7" name="نص 8">
          <a:extLst>
            <a:ext uri="{FF2B5EF4-FFF2-40B4-BE49-F238E27FC236}">
              <a16:creationId xmlns:a16="http://schemas.microsoft.com/office/drawing/2014/main" id="{00000000-0008-0000-0600-00004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8" name="نص 8">
          <a:extLst>
            <a:ext uri="{FF2B5EF4-FFF2-40B4-BE49-F238E27FC236}">
              <a16:creationId xmlns:a16="http://schemas.microsoft.com/office/drawing/2014/main" id="{00000000-0008-0000-0600-00004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49" name="نص 8">
          <a:extLst>
            <a:ext uri="{FF2B5EF4-FFF2-40B4-BE49-F238E27FC236}">
              <a16:creationId xmlns:a16="http://schemas.microsoft.com/office/drawing/2014/main" id="{00000000-0008-0000-0600-00004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0" name="Text Box 138">
          <a:extLst>
            <a:ext uri="{FF2B5EF4-FFF2-40B4-BE49-F238E27FC236}">
              <a16:creationId xmlns:a16="http://schemas.microsoft.com/office/drawing/2014/main" id="{00000000-0008-0000-0600-00004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1" name="Text Box 139">
          <a:extLst>
            <a:ext uri="{FF2B5EF4-FFF2-40B4-BE49-F238E27FC236}">
              <a16:creationId xmlns:a16="http://schemas.microsoft.com/office/drawing/2014/main" id="{00000000-0008-0000-0600-00004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2" name="نص 8">
          <a:extLst>
            <a:ext uri="{FF2B5EF4-FFF2-40B4-BE49-F238E27FC236}">
              <a16:creationId xmlns:a16="http://schemas.microsoft.com/office/drawing/2014/main" id="{00000000-0008-0000-0600-00004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3" name="نص 8">
          <a:extLst>
            <a:ext uri="{FF2B5EF4-FFF2-40B4-BE49-F238E27FC236}">
              <a16:creationId xmlns:a16="http://schemas.microsoft.com/office/drawing/2014/main" id="{00000000-0008-0000-0600-00004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4" name="نص 8">
          <a:extLst>
            <a:ext uri="{FF2B5EF4-FFF2-40B4-BE49-F238E27FC236}">
              <a16:creationId xmlns:a16="http://schemas.microsoft.com/office/drawing/2014/main" id="{00000000-0008-0000-0600-00005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5" name="نص 8">
          <a:extLst>
            <a:ext uri="{FF2B5EF4-FFF2-40B4-BE49-F238E27FC236}">
              <a16:creationId xmlns:a16="http://schemas.microsoft.com/office/drawing/2014/main" id="{00000000-0008-0000-0600-00005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6" name="نص 8">
          <a:extLst>
            <a:ext uri="{FF2B5EF4-FFF2-40B4-BE49-F238E27FC236}">
              <a16:creationId xmlns:a16="http://schemas.microsoft.com/office/drawing/2014/main" id="{00000000-0008-0000-0600-00005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7" name="Text Box 161">
          <a:extLst>
            <a:ext uri="{FF2B5EF4-FFF2-40B4-BE49-F238E27FC236}">
              <a16:creationId xmlns:a16="http://schemas.microsoft.com/office/drawing/2014/main" id="{00000000-0008-0000-0600-00005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8" name="Text Box 162">
          <a:extLst>
            <a:ext uri="{FF2B5EF4-FFF2-40B4-BE49-F238E27FC236}">
              <a16:creationId xmlns:a16="http://schemas.microsoft.com/office/drawing/2014/main" id="{00000000-0008-0000-0600-00005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59" name="نص 8">
          <a:extLst>
            <a:ext uri="{FF2B5EF4-FFF2-40B4-BE49-F238E27FC236}">
              <a16:creationId xmlns:a16="http://schemas.microsoft.com/office/drawing/2014/main" id="{00000000-0008-0000-0600-00005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0" name="نص 8">
          <a:extLst>
            <a:ext uri="{FF2B5EF4-FFF2-40B4-BE49-F238E27FC236}">
              <a16:creationId xmlns:a16="http://schemas.microsoft.com/office/drawing/2014/main" id="{00000000-0008-0000-0600-00005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1" name="نص 8">
          <a:extLst>
            <a:ext uri="{FF2B5EF4-FFF2-40B4-BE49-F238E27FC236}">
              <a16:creationId xmlns:a16="http://schemas.microsoft.com/office/drawing/2014/main" id="{00000000-0008-0000-0600-00005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2" name="نص 8">
          <a:extLst>
            <a:ext uri="{FF2B5EF4-FFF2-40B4-BE49-F238E27FC236}">
              <a16:creationId xmlns:a16="http://schemas.microsoft.com/office/drawing/2014/main" id="{00000000-0008-0000-0600-00005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3" name="نص 8">
          <a:extLst>
            <a:ext uri="{FF2B5EF4-FFF2-40B4-BE49-F238E27FC236}">
              <a16:creationId xmlns:a16="http://schemas.microsoft.com/office/drawing/2014/main" id="{00000000-0008-0000-0600-00005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4" name="نص 8">
          <a:extLst>
            <a:ext uri="{FF2B5EF4-FFF2-40B4-BE49-F238E27FC236}">
              <a16:creationId xmlns:a16="http://schemas.microsoft.com/office/drawing/2014/main" id="{00000000-0008-0000-0600-00005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5" name="نص 8">
          <a:extLst>
            <a:ext uri="{FF2B5EF4-FFF2-40B4-BE49-F238E27FC236}">
              <a16:creationId xmlns:a16="http://schemas.microsoft.com/office/drawing/2014/main" id="{00000000-0008-0000-0600-00005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6" name="Text Box 115">
          <a:extLst>
            <a:ext uri="{FF2B5EF4-FFF2-40B4-BE49-F238E27FC236}">
              <a16:creationId xmlns:a16="http://schemas.microsoft.com/office/drawing/2014/main" id="{00000000-0008-0000-0600-00005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7" name="Text Box 116">
          <a:extLst>
            <a:ext uri="{FF2B5EF4-FFF2-40B4-BE49-F238E27FC236}">
              <a16:creationId xmlns:a16="http://schemas.microsoft.com/office/drawing/2014/main" id="{00000000-0008-0000-0600-00005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8" name="نص 8">
          <a:extLst>
            <a:ext uri="{FF2B5EF4-FFF2-40B4-BE49-F238E27FC236}">
              <a16:creationId xmlns:a16="http://schemas.microsoft.com/office/drawing/2014/main" id="{00000000-0008-0000-0600-00006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69" name="نص 8">
          <a:extLst>
            <a:ext uri="{FF2B5EF4-FFF2-40B4-BE49-F238E27FC236}">
              <a16:creationId xmlns:a16="http://schemas.microsoft.com/office/drawing/2014/main" id="{00000000-0008-0000-0600-00006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0" name="نص 8">
          <a:extLst>
            <a:ext uri="{FF2B5EF4-FFF2-40B4-BE49-F238E27FC236}">
              <a16:creationId xmlns:a16="http://schemas.microsoft.com/office/drawing/2014/main" id="{00000000-0008-0000-0600-00006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1" name="نص 8">
          <a:extLst>
            <a:ext uri="{FF2B5EF4-FFF2-40B4-BE49-F238E27FC236}">
              <a16:creationId xmlns:a16="http://schemas.microsoft.com/office/drawing/2014/main" id="{00000000-0008-0000-0600-00006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2" name="نص 8">
          <a:extLst>
            <a:ext uri="{FF2B5EF4-FFF2-40B4-BE49-F238E27FC236}">
              <a16:creationId xmlns:a16="http://schemas.microsoft.com/office/drawing/2014/main" id="{00000000-0008-0000-0600-00006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3" name="نص 8">
          <a:extLst>
            <a:ext uri="{FF2B5EF4-FFF2-40B4-BE49-F238E27FC236}">
              <a16:creationId xmlns:a16="http://schemas.microsoft.com/office/drawing/2014/main" id="{00000000-0008-0000-0600-00006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4" name="نص 8">
          <a:extLst>
            <a:ext uri="{FF2B5EF4-FFF2-40B4-BE49-F238E27FC236}">
              <a16:creationId xmlns:a16="http://schemas.microsoft.com/office/drawing/2014/main" id="{00000000-0008-0000-0600-00006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5" name="نص 8">
          <a:extLst>
            <a:ext uri="{FF2B5EF4-FFF2-40B4-BE49-F238E27FC236}">
              <a16:creationId xmlns:a16="http://schemas.microsoft.com/office/drawing/2014/main" id="{00000000-0008-0000-0600-00006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6" name="نص 8">
          <a:extLst>
            <a:ext uri="{FF2B5EF4-FFF2-40B4-BE49-F238E27FC236}">
              <a16:creationId xmlns:a16="http://schemas.microsoft.com/office/drawing/2014/main" id="{00000000-0008-0000-0600-00006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7" name="نص 8">
          <a:extLst>
            <a:ext uri="{FF2B5EF4-FFF2-40B4-BE49-F238E27FC236}">
              <a16:creationId xmlns:a16="http://schemas.microsoft.com/office/drawing/2014/main" id="{00000000-0008-0000-0600-00006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8" name="Text Box 115">
          <a:extLst>
            <a:ext uri="{FF2B5EF4-FFF2-40B4-BE49-F238E27FC236}">
              <a16:creationId xmlns:a16="http://schemas.microsoft.com/office/drawing/2014/main" id="{00000000-0008-0000-0600-00006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79" name="Text Box 116">
          <a:extLst>
            <a:ext uri="{FF2B5EF4-FFF2-40B4-BE49-F238E27FC236}">
              <a16:creationId xmlns:a16="http://schemas.microsoft.com/office/drawing/2014/main" id="{00000000-0008-0000-0600-00006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0" name="نص 8">
          <a:extLst>
            <a:ext uri="{FF2B5EF4-FFF2-40B4-BE49-F238E27FC236}">
              <a16:creationId xmlns:a16="http://schemas.microsoft.com/office/drawing/2014/main" id="{00000000-0008-0000-0600-00006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1" name="نص 8">
          <a:extLst>
            <a:ext uri="{FF2B5EF4-FFF2-40B4-BE49-F238E27FC236}">
              <a16:creationId xmlns:a16="http://schemas.microsoft.com/office/drawing/2014/main" id="{00000000-0008-0000-0600-00006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2" name="نص 8">
          <a:extLst>
            <a:ext uri="{FF2B5EF4-FFF2-40B4-BE49-F238E27FC236}">
              <a16:creationId xmlns:a16="http://schemas.microsoft.com/office/drawing/2014/main" id="{00000000-0008-0000-0600-00006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3" name="نص 8">
          <a:extLst>
            <a:ext uri="{FF2B5EF4-FFF2-40B4-BE49-F238E27FC236}">
              <a16:creationId xmlns:a16="http://schemas.microsoft.com/office/drawing/2014/main" id="{00000000-0008-0000-0600-00007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4" name="نص 8">
          <a:extLst>
            <a:ext uri="{FF2B5EF4-FFF2-40B4-BE49-F238E27FC236}">
              <a16:creationId xmlns:a16="http://schemas.microsoft.com/office/drawing/2014/main" id="{00000000-0008-0000-0600-00007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5" name="نص 8">
          <a:extLst>
            <a:ext uri="{FF2B5EF4-FFF2-40B4-BE49-F238E27FC236}">
              <a16:creationId xmlns:a16="http://schemas.microsoft.com/office/drawing/2014/main" id="{00000000-0008-0000-0600-00007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6" name="نص 8">
          <a:extLst>
            <a:ext uri="{FF2B5EF4-FFF2-40B4-BE49-F238E27FC236}">
              <a16:creationId xmlns:a16="http://schemas.microsoft.com/office/drawing/2014/main" id="{00000000-0008-0000-0600-00007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7" name="نص 8">
          <a:extLst>
            <a:ext uri="{FF2B5EF4-FFF2-40B4-BE49-F238E27FC236}">
              <a16:creationId xmlns:a16="http://schemas.microsoft.com/office/drawing/2014/main" id="{00000000-0008-0000-0600-00007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8" name="نص 8">
          <a:extLst>
            <a:ext uri="{FF2B5EF4-FFF2-40B4-BE49-F238E27FC236}">
              <a16:creationId xmlns:a16="http://schemas.microsoft.com/office/drawing/2014/main" id="{00000000-0008-0000-0600-00007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89" name="نص 8">
          <a:extLst>
            <a:ext uri="{FF2B5EF4-FFF2-40B4-BE49-F238E27FC236}">
              <a16:creationId xmlns:a16="http://schemas.microsoft.com/office/drawing/2014/main" id="{00000000-0008-0000-0600-00007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0" name="نص 8">
          <a:extLst>
            <a:ext uri="{FF2B5EF4-FFF2-40B4-BE49-F238E27FC236}">
              <a16:creationId xmlns:a16="http://schemas.microsoft.com/office/drawing/2014/main" id="{00000000-0008-0000-0600-00007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1" name="نص 8">
          <a:extLst>
            <a:ext uri="{FF2B5EF4-FFF2-40B4-BE49-F238E27FC236}">
              <a16:creationId xmlns:a16="http://schemas.microsoft.com/office/drawing/2014/main" id="{00000000-0008-0000-0600-00007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2" name="نص 8">
          <a:extLst>
            <a:ext uri="{FF2B5EF4-FFF2-40B4-BE49-F238E27FC236}">
              <a16:creationId xmlns:a16="http://schemas.microsoft.com/office/drawing/2014/main" id="{00000000-0008-0000-0600-00007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3" name="Text Box 100">
          <a:extLst>
            <a:ext uri="{FF2B5EF4-FFF2-40B4-BE49-F238E27FC236}">
              <a16:creationId xmlns:a16="http://schemas.microsoft.com/office/drawing/2014/main" id="{00000000-0008-0000-0600-00007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4" name="نص 8">
          <a:extLst>
            <a:ext uri="{FF2B5EF4-FFF2-40B4-BE49-F238E27FC236}">
              <a16:creationId xmlns:a16="http://schemas.microsoft.com/office/drawing/2014/main" id="{00000000-0008-0000-0600-00007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5" name="نص 8">
          <a:extLst>
            <a:ext uri="{FF2B5EF4-FFF2-40B4-BE49-F238E27FC236}">
              <a16:creationId xmlns:a16="http://schemas.microsoft.com/office/drawing/2014/main" id="{00000000-0008-0000-0600-00007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6" name="Text Box 103">
          <a:extLst>
            <a:ext uri="{FF2B5EF4-FFF2-40B4-BE49-F238E27FC236}">
              <a16:creationId xmlns:a16="http://schemas.microsoft.com/office/drawing/2014/main" id="{00000000-0008-0000-0600-00007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7" name="Text Box 104">
          <a:extLst>
            <a:ext uri="{FF2B5EF4-FFF2-40B4-BE49-F238E27FC236}">
              <a16:creationId xmlns:a16="http://schemas.microsoft.com/office/drawing/2014/main" id="{00000000-0008-0000-0600-00008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8" name="نص 8">
          <a:extLst>
            <a:ext uri="{FF2B5EF4-FFF2-40B4-BE49-F238E27FC236}">
              <a16:creationId xmlns:a16="http://schemas.microsoft.com/office/drawing/2014/main" id="{00000000-0008-0000-0600-00008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499" name="Text Box 106">
          <a:extLst>
            <a:ext uri="{FF2B5EF4-FFF2-40B4-BE49-F238E27FC236}">
              <a16:creationId xmlns:a16="http://schemas.microsoft.com/office/drawing/2014/main" id="{00000000-0008-0000-0600-00008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0" name="Text Box 107">
          <a:extLst>
            <a:ext uri="{FF2B5EF4-FFF2-40B4-BE49-F238E27FC236}">
              <a16:creationId xmlns:a16="http://schemas.microsoft.com/office/drawing/2014/main" id="{00000000-0008-0000-0600-00008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1" name="نص 8">
          <a:extLst>
            <a:ext uri="{FF2B5EF4-FFF2-40B4-BE49-F238E27FC236}">
              <a16:creationId xmlns:a16="http://schemas.microsoft.com/office/drawing/2014/main" id="{00000000-0008-0000-0600-00008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2" name="نص 8">
          <a:extLst>
            <a:ext uri="{FF2B5EF4-FFF2-40B4-BE49-F238E27FC236}">
              <a16:creationId xmlns:a16="http://schemas.microsoft.com/office/drawing/2014/main" id="{00000000-0008-0000-0600-00008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3" name="Text Box 110">
          <a:extLst>
            <a:ext uri="{FF2B5EF4-FFF2-40B4-BE49-F238E27FC236}">
              <a16:creationId xmlns:a16="http://schemas.microsoft.com/office/drawing/2014/main" id="{00000000-0008-0000-0600-00008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4" name="Text Box 111">
          <a:extLst>
            <a:ext uri="{FF2B5EF4-FFF2-40B4-BE49-F238E27FC236}">
              <a16:creationId xmlns:a16="http://schemas.microsoft.com/office/drawing/2014/main" id="{00000000-0008-0000-0600-00008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5" name="نص 8">
          <a:extLst>
            <a:ext uri="{FF2B5EF4-FFF2-40B4-BE49-F238E27FC236}">
              <a16:creationId xmlns:a16="http://schemas.microsoft.com/office/drawing/2014/main" id="{00000000-0008-0000-0600-00008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6" name="نص 8">
          <a:extLst>
            <a:ext uri="{FF2B5EF4-FFF2-40B4-BE49-F238E27FC236}">
              <a16:creationId xmlns:a16="http://schemas.microsoft.com/office/drawing/2014/main" id="{00000000-0008-0000-0600-00008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7" name="نص 8">
          <a:extLst>
            <a:ext uri="{FF2B5EF4-FFF2-40B4-BE49-F238E27FC236}">
              <a16:creationId xmlns:a16="http://schemas.microsoft.com/office/drawing/2014/main" id="{00000000-0008-0000-0600-00008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8" name="Text Box 115">
          <a:extLst>
            <a:ext uri="{FF2B5EF4-FFF2-40B4-BE49-F238E27FC236}">
              <a16:creationId xmlns:a16="http://schemas.microsoft.com/office/drawing/2014/main" id="{00000000-0008-0000-0600-00008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09" name="Text Box 116">
          <a:extLst>
            <a:ext uri="{FF2B5EF4-FFF2-40B4-BE49-F238E27FC236}">
              <a16:creationId xmlns:a16="http://schemas.microsoft.com/office/drawing/2014/main" id="{00000000-0008-0000-0600-00008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0" name="نص 8">
          <a:extLst>
            <a:ext uri="{FF2B5EF4-FFF2-40B4-BE49-F238E27FC236}">
              <a16:creationId xmlns:a16="http://schemas.microsoft.com/office/drawing/2014/main" id="{00000000-0008-0000-0600-00008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1" name="نص 8">
          <a:extLst>
            <a:ext uri="{FF2B5EF4-FFF2-40B4-BE49-F238E27FC236}">
              <a16:creationId xmlns:a16="http://schemas.microsoft.com/office/drawing/2014/main" id="{00000000-0008-0000-0600-00008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2" name="نص 8">
          <a:extLst>
            <a:ext uri="{FF2B5EF4-FFF2-40B4-BE49-F238E27FC236}">
              <a16:creationId xmlns:a16="http://schemas.microsoft.com/office/drawing/2014/main" id="{00000000-0008-0000-0600-00008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3" name="نص 8">
          <a:extLst>
            <a:ext uri="{FF2B5EF4-FFF2-40B4-BE49-F238E27FC236}">
              <a16:creationId xmlns:a16="http://schemas.microsoft.com/office/drawing/2014/main" id="{00000000-0008-0000-0600-00009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4" name="نص 8">
          <a:extLst>
            <a:ext uri="{FF2B5EF4-FFF2-40B4-BE49-F238E27FC236}">
              <a16:creationId xmlns:a16="http://schemas.microsoft.com/office/drawing/2014/main" id="{00000000-0008-0000-0600-00009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5" name="Text Box 138">
          <a:extLst>
            <a:ext uri="{FF2B5EF4-FFF2-40B4-BE49-F238E27FC236}">
              <a16:creationId xmlns:a16="http://schemas.microsoft.com/office/drawing/2014/main" id="{00000000-0008-0000-0600-00009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6" name="Text Box 139">
          <a:extLst>
            <a:ext uri="{FF2B5EF4-FFF2-40B4-BE49-F238E27FC236}">
              <a16:creationId xmlns:a16="http://schemas.microsoft.com/office/drawing/2014/main" id="{00000000-0008-0000-0600-00009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7" name="نص 8">
          <a:extLst>
            <a:ext uri="{FF2B5EF4-FFF2-40B4-BE49-F238E27FC236}">
              <a16:creationId xmlns:a16="http://schemas.microsoft.com/office/drawing/2014/main" id="{00000000-0008-0000-0600-00009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8" name="نص 8">
          <a:extLst>
            <a:ext uri="{FF2B5EF4-FFF2-40B4-BE49-F238E27FC236}">
              <a16:creationId xmlns:a16="http://schemas.microsoft.com/office/drawing/2014/main" id="{00000000-0008-0000-0600-00009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19" name="نص 8">
          <a:extLst>
            <a:ext uri="{FF2B5EF4-FFF2-40B4-BE49-F238E27FC236}">
              <a16:creationId xmlns:a16="http://schemas.microsoft.com/office/drawing/2014/main" id="{00000000-0008-0000-0600-00009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0" name="نص 8">
          <a:extLst>
            <a:ext uri="{FF2B5EF4-FFF2-40B4-BE49-F238E27FC236}">
              <a16:creationId xmlns:a16="http://schemas.microsoft.com/office/drawing/2014/main" id="{00000000-0008-0000-0600-00009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1" name="نص 8">
          <a:extLst>
            <a:ext uri="{FF2B5EF4-FFF2-40B4-BE49-F238E27FC236}">
              <a16:creationId xmlns:a16="http://schemas.microsoft.com/office/drawing/2014/main" id="{00000000-0008-0000-0600-00009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2" name="Text Box 161">
          <a:extLst>
            <a:ext uri="{FF2B5EF4-FFF2-40B4-BE49-F238E27FC236}">
              <a16:creationId xmlns:a16="http://schemas.microsoft.com/office/drawing/2014/main" id="{00000000-0008-0000-0600-00009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3" name="Text Box 162">
          <a:extLst>
            <a:ext uri="{FF2B5EF4-FFF2-40B4-BE49-F238E27FC236}">
              <a16:creationId xmlns:a16="http://schemas.microsoft.com/office/drawing/2014/main" id="{00000000-0008-0000-0600-00009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4" name="نص 8">
          <a:extLst>
            <a:ext uri="{FF2B5EF4-FFF2-40B4-BE49-F238E27FC236}">
              <a16:creationId xmlns:a16="http://schemas.microsoft.com/office/drawing/2014/main" id="{00000000-0008-0000-0600-00009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5" name="نص 8">
          <a:extLst>
            <a:ext uri="{FF2B5EF4-FFF2-40B4-BE49-F238E27FC236}">
              <a16:creationId xmlns:a16="http://schemas.microsoft.com/office/drawing/2014/main" id="{00000000-0008-0000-0600-00009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6" name="نص 8">
          <a:extLst>
            <a:ext uri="{FF2B5EF4-FFF2-40B4-BE49-F238E27FC236}">
              <a16:creationId xmlns:a16="http://schemas.microsoft.com/office/drawing/2014/main" id="{00000000-0008-0000-0600-00009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7" name="نص 8">
          <a:extLst>
            <a:ext uri="{FF2B5EF4-FFF2-40B4-BE49-F238E27FC236}">
              <a16:creationId xmlns:a16="http://schemas.microsoft.com/office/drawing/2014/main" id="{00000000-0008-0000-0600-0000A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8" name="نص 8">
          <a:extLst>
            <a:ext uri="{FF2B5EF4-FFF2-40B4-BE49-F238E27FC236}">
              <a16:creationId xmlns:a16="http://schemas.microsoft.com/office/drawing/2014/main" id="{00000000-0008-0000-0600-0000A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29" name="نص 8">
          <a:extLst>
            <a:ext uri="{FF2B5EF4-FFF2-40B4-BE49-F238E27FC236}">
              <a16:creationId xmlns:a16="http://schemas.microsoft.com/office/drawing/2014/main" id="{00000000-0008-0000-0600-0000A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0" name="نص 8">
          <a:extLst>
            <a:ext uri="{FF2B5EF4-FFF2-40B4-BE49-F238E27FC236}">
              <a16:creationId xmlns:a16="http://schemas.microsoft.com/office/drawing/2014/main" id="{00000000-0008-0000-0600-0000A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1" name="Text Box 115">
          <a:extLst>
            <a:ext uri="{FF2B5EF4-FFF2-40B4-BE49-F238E27FC236}">
              <a16:creationId xmlns:a16="http://schemas.microsoft.com/office/drawing/2014/main" id="{00000000-0008-0000-0600-0000A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2" name="Text Box 116">
          <a:extLst>
            <a:ext uri="{FF2B5EF4-FFF2-40B4-BE49-F238E27FC236}">
              <a16:creationId xmlns:a16="http://schemas.microsoft.com/office/drawing/2014/main" id="{00000000-0008-0000-0600-0000A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3" name="نص 8">
          <a:extLst>
            <a:ext uri="{FF2B5EF4-FFF2-40B4-BE49-F238E27FC236}">
              <a16:creationId xmlns:a16="http://schemas.microsoft.com/office/drawing/2014/main" id="{00000000-0008-0000-0600-0000A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4" name="نص 8">
          <a:extLst>
            <a:ext uri="{FF2B5EF4-FFF2-40B4-BE49-F238E27FC236}">
              <a16:creationId xmlns:a16="http://schemas.microsoft.com/office/drawing/2014/main" id="{00000000-0008-0000-0600-0000A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5" name="نص 8">
          <a:extLst>
            <a:ext uri="{FF2B5EF4-FFF2-40B4-BE49-F238E27FC236}">
              <a16:creationId xmlns:a16="http://schemas.microsoft.com/office/drawing/2014/main" id="{00000000-0008-0000-0600-0000A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6" name="نص 8">
          <a:extLst>
            <a:ext uri="{FF2B5EF4-FFF2-40B4-BE49-F238E27FC236}">
              <a16:creationId xmlns:a16="http://schemas.microsoft.com/office/drawing/2014/main" id="{00000000-0008-0000-0600-0000A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7" name="نص 8">
          <a:extLst>
            <a:ext uri="{FF2B5EF4-FFF2-40B4-BE49-F238E27FC236}">
              <a16:creationId xmlns:a16="http://schemas.microsoft.com/office/drawing/2014/main" id="{00000000-0008-0000-0600-0000A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8" name="نص 8">
          <a:extLst>
            <a:ext uri="{FF2B5EF4-FFF2-40B4-BE49-F238E27FC236}">
              <a16:creationId xmlns:a16="http://schemas.microsoft.com/office/drawing/2014/main" id="{00000000-0008-0000-0600-0000A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39" name="نص 8">
          <a:extLst>
            <a:ext uri="{FF2B5EF4-FFF2-40B4-BE49-F238E27FC236}">
              <a16:creationId xmlns:a16="http://schemas.microsoft.com/office/drawing/2014/main" id="{00000000-0008-0000-0600-0000A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0" name="نص 8">
          <a:extLst>
            <a:ext uri="{FF2B5EF4-FFF2-40B4-BE49-F238E27FC236}">
              <a16:creationId xmlns:a16="http://schemas.microsoft.com/office/drawing/2014/main" id="{00000000-0008-0000-0600-0000A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1" name="نص 8">
          <a:extLst>
            <a:ext uri="{FF2B5EF4-FFF2-40B4-BE49-F238E27FC236}">
              <a16:creationId xmlns:a16="http://schemas.microsoft.com/office/drawing/2014/main" id="{00000000-0008-0000-0600-0000B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2" name="نص 8">
          <a:extLst>
            <a:ext uri="{FF2B5EF4-FFF2-40B4-BE49-F238E27FC236}">
              <a16:creationId xmlns:a16="http://schemas.microsoft.com/office/drawing/2014/main" id="{00000000-0008-0000-0600-0000B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3" name="Text Box 115">
          <a:extLst>
            <a:ext uri="{FF2B5EF4-FFF2-40B4-BE49-F238E27FC236}">
              <a16:creationId xmlns:a16="http://schemas.microsoft.com/office/drawing/2014/main" id="{00000000-0008-0000-0600-0000B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4" name="Text Box 116">
          <a:extLst>
            <a:ext uri="{FF2B5EF4-FFF2-40B4-BE49-F238E27FC236}">
              <a16:creationId xmlns:a16="http://schemas.microsoft.com/office/drawing/2014/main" id="{00000000-0008-0000-0600-0000B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5" name="نص 8">
          <a:extLst>
            <a:ext uri="{FF2B5EF4-FFF2-40B4-BE49-F238E27FC236}">
              <a16:creationId xmlns:a16="http://schemas.microsoft.com/office/drawing/2014/main" id="{00000000-0008-0000-0600-0000B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6" name="نص 8">
          <a:extLst>
            <a:ext uri="{FF2B5EF4-FFF2-40B4-BE49-F238E27FC236}">
              <a16:creationId xmlns:a16="http://schemas.microsoft.com/office/drawing/2014/main" id="{00000000-0008-0000-0600-0000B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7" name="نص 8">
          <a:extLst>
            <a:ext uri="{FF2B5EF4-FFF2-40B4-BE49-F238E27FC236}">
              <a16:creationId xmlns:a16="http://schemas.microsoft.com/office/drawing/2014/main" id="{00000000-0008-0000-0600-0000B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8" name="نص 8">
          <a:extLst>
            <a:ext uri="{FF2B5EF4-FFF2-40B4-BE49-F238E27FC236}">
              <a16:creationId xmlns:a16="http://schemas.microsoft.com/office/drawing/2014/main" id="{00000000-0008-0000-0600-0000B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49" name="نص 8">
          <a:extLst>
            <a:ext uri="{FF2B5EF4-FFF2-40B4-BE49-F238E27FC236}">
              <a16:creationId xmlns:a16="http://schemas.microsoft.com/office/drawing/2014/main" id="{00000000-0008-0000-0600-0000B9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0" name="نص 8">
          <a:extLst>
            <a:ext uri="{FF2B5EF4-FFF2-40B4-BE49-F238E27FC236}">
              <a16:creationId xmlns:a16="http://schemas.microsoft.com/office/drawing/2014/main" id="{00000000-0008-0000-0600-0000B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1" name="نص 8">
          <a:extLst>
            <a:ext uri="{FF2B5EF4-FFF2-40B4-BE49-F238E27FC236}">
              <a16:creationId xmlns:a16="http://schemas.microsoft.com/office/drawing/2014/main" id="{00000000-0008-0000-0600-0000B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2" name="نص 8">
          <a:extLst>
            <a:ext uri="{FF2B5EF4-FFF2-40B4-BE49-F238E27FC236}">
              <a16:creationId xmlns:a16="http://schemas.microsoft.com/office/drawing/2014/main" id="{00000000-0008-0000-0600-0000B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3" name="نص 8">
          <a:extLst>
            <a:ext uri="{FF2B5EF4-FFF2-40B4-BE49-F238E27FC236}">
              <a16:creationId xmlns:a16="http://schemas.microsoft.com/office/drawing/2014/main" id="{00000000-0008-0000-0600-0000B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4" name="نص 8">
          <a:extLst>
            <a:ext uri="{FF2B5EF4-FFF2-40B4-BE49-F238E27FC236}">
              <a16:creationId xmlns:a16="http://schemas.microsoft.com/office/drawing/2014/main" id="{00000000-0008-0000-0600-0000B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5" name="نص 8">
          <a:extLst>
            <a:ext uri="{FF2B5EF4-FFF2-40B4-BE49-F238E27FC236}">
              <a16:creationId xmlns:a16="http://schemas.microsoft.com/office/drawing/2014/main" id="{00000000-0008-0000-0600-0000B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6" name="نص 8">
          <a:extLst>
            <a:ext uri="{FF2B5EF4-FFF2-40B4-BE49-F238E27FC236}">
              <a16:creationId xmlns:a16="http://schemas.microsoft.com/office/drawing/2014/main" id="{00000000-0008-0000-0600-0000C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7" name="نص 8">
          <a:extLst>
            <a:ext uri="{FF2B5EF4-FFF2-40B4-BE49-F238E27FC236}">
              <a16:creationId xmlns:a16="http://schemas.microsoft.com/office/drawing/2014/main" id="{00000000-0008-0000-0600-0000C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8" name="نص 8">
          <a:extLst>
            <a:ext uri="{FF2B5EF4-FFF2-40B4-BE49-F238E27FC236}">
              <a16:creationId xmlns:a16="http://schemas.microsoft.com/office/drawing/2014/main" id="{00000000-0008-0000-0600-0000C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59" name="Text Box 115">
          <a:extLst>
            <a:ext uri="{FF2B5EF4-FFF2-40B4-BE49-F238E27FC236}">
              <a16:creationId xmlns:a16="http://schemas.microsoft.com/office/drawing/2014/main" id="{00000000-0008-0000-0600-0000C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0" name="Text Box 116">
          <a:extLst>
            <a:ext uri="{FF2B5EF4-FFF2-40B4-BE49-F238E27FC236}">
              <a16:creationId xmlns:a16="http://schemas.microsoft.com/office/drawing/2014/main" id="{00000000-0008-0000-0600-0000C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1" name="نص 8">
          <a:extLst>
            <a:ext uri="{FF2B5EF4-FFF2-40B4-BE49-F238E27FC236}">
              <a16:creationId xmlns:a16="http://schemas.microsoft.com/office/drawing/2014/main" id="{00000000-0008-0000-0600-0000C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2" name="نص 8">
          <a:extLst>
            <a:ext uri="{FF2B5EF4-FFF2-40B4-BE49-F238E27FC236}">
              <a16:creationId xmlns:a16="http://schemas.microsoft.com/office/drawing/2014/main" id="{00000000-0008-0000-0600-0000C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3" name="نص 8">
          <a:extLst>
            <a:ext uri="{FF2B5EF4-FFF2-40B4-BE49-F238E27FC236}">
              <a16:creationId xmlns:a16="http://schemas.microsoft.com/office/drawing/2014/main" id="{00000000-0008-0000-0600-0000C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4" name="نص 8">
          <a:extLst>
            <a:ext uri="{FF2B5EF4-FFF2-40B4-BE49-F238E27FC236}">
              <a16:creationId xmlns:a16="http://schemas.microsoft.com/office/drawing/2014/main" id="{00000000-0008-0000-0600-0000C8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5" name="نص 8">
          <a:extLst>
            <a:ext uri="{FF2B5EF4-FFF2-40B4-BE49-F238E27FC236}">
              <a16:creationId xmlns:a16="http://schemas.microsoft.com/office/drawing/2014/main" id="{00000000-0008-0000-0600-0000CA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6" name="نص 8">
          <a:extLst>
            <a:ext uri="{FF2B5EF4-FFF2-40B4-BE49-F238E27FC236}">
              <a16:creationId xmlns:a16="http://schemas.microsoft.com/office/drawing/2014/main" id="{00000000-0008-0000-0600-0000CB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7" name="نص 8">
          <a:extLst>
            <a:ext uri="{FF2B5EF4-FFF2-40B4-BE49-F238E27FC236}">
              <a16:creationId xmlns:a16="http://schemas.microsoft.com/office/drawing/2014/main" id="{00000000-0008-0000-0600-0000CC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8" name="نص 8">
          <a:extLst>
            <a:ext uri="{FF2B5EF4-FFF2-40B4-BE49-F238E27FC236}">
              <a16:creationId xmlns:a16="http://schemas.microsoft.com/office/drawing/2014/main" id="{00000000-0008-0000-0600-0000CD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69" name="نص 8">
          <a:extLst>
            <a:ext uri="{FF2B5EF4-FFF2-40B4-BE49-F238E27FC236}">
              <a16:creationId xmlns:a16="http://schemas.microsoft.com/office/drawing/2014/main" id="{00000000-0008-0000-0600-0000CE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0" name="نص 8">
          <a:extLst>
            <a:ext uri="{FF2B5EF4-FFF2-40B4-BE49-F238E27FC236}">
              <a16:creationId xmlns:a16="http://schemas.microsoft.com/office/drawing/2014/main" id="{00000000-0008-0000-0600-0000CF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1" name="نص 8">
          <a:extLst>
            <a:ext uri="{FF2B5EF4-FFF2-40B4-BE49-F238E27FC236}">
              <a16:creationId xmlns:a16="http://schemas.microsoft.com/office/drawing/2014/main" id="{00000000-0008-0000-0600-0000D0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2" name="نص 8">
          <a:extLst>
            <a:ext uri="{FF2B5EF4-FFF2-40B4-BE49-F238E27FC236}">
              <a16:creationId xmlns:a16="http://schemas.microsoft.com/office/drawing/2014/main" id="{00000000-0008-0000-0600-0000D1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3" name="نص 8">
          <a:extLst>
            <a:ext uri="{FF2B5EF4-FFF2-40B4-BE49-F238E27FC236}">
              <a16:creationId xmlns:a16="http://schemas.microsoft.com/office/drawing/2014/main" id="{00000000-0008-0000-0600-0000D2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4" name="نص 8">
          <a:extLst>
            <a:ext uri="{FF2B5EF4-FFF2-40B4-BE49-F238E27FC236}">
              <a16:creationId xmlns:a16="http://schemas.microsoft.com/office/drawing/2014/main" id="{00000000-0008-0000-0600-0000D3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5" name="نص 8">
          <a:extLst>
            <a:ext uri="{FF2B5EF4-FFF2-40B4-BE49-F238E27FC236}">
              <a16:creationId xmlns:a16="http://schemas.microsoft.com/office/drawing/2014/main" id="{00000000-0008-0000-0600-0000D4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6" name="نص 8">
          <a:extLst>
            <a:ext uri="{FF2B5EF4-FFF2-40B4-BE49-F238E27FC236}">
              <a16:creationId xmlns:a16="http://schemas.microsoft.com/office/drawing/2014/main" id="{00000000-0008-0000-0600-0000D5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7" name="نص 8">
          <a:extLst>
            <a:ext uri="{FF2B5EF4-FFF2-40B4-BE49-F238E27FC236}">
              <a16:creationId xmlns:a16="http://schemas.microsoft.com/office/drawing/2014/main" id="{00000000-0008-0000-0600-0000D6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twoCellAnchor>
    <xdr:from>
      <xdr:col>11</xdr:col>
      <xdr:colOff>66675</xdr:colOff>
      <xdr:row>15</xdr:row>
      <xdr:rowOff>266700</xdr:rowOff>
    </xdr:from>
    <xdr:to>
      <xdr:col>11</xdr:col>
      <xdr:colOff>952500</xdr:colOff>
      <xdr:row>16</xdr:row>
      <xdr:rowOff>276225</xdr:rowOff>
    </xdr:to>
    <xdr:sp macro="" textlink="">
      <xdr:nvSpPr>
        <xdr:cNvPr id="578" name="نص 8">
          <a:extLst>
            <a:ext uri="{FF2B5EF4-FFF2-40B4-BE49-F238E27FC236}">
              <a16:creationId xmlns:a16="http://schemas.microsoft.com/office/drawing/2014/main" id="{00000000-0008-0000-0600-0000D7030000}"/>
            </a:ext>
          </a:extLst>
        </xdr:cNvPr>
        <xdr:cNvSpPr txBox="1">
          <a:spLocks noChangeArrowheads="1"/>
        </xdr:cNvSpPr>
      </xdr:nvSpPr>
      <xdr:spPr bwMode="auto">
        <a:xfrm flipH="1">
          <a:off x="10297566400" y="5924550"/>
          <a:ext cx="885825" cy="250825"/>
        </a:xfrm>
        <a:prstGeom prst="rect">
          <a:avLst/>
        </a:prstGeom>
        <a:noFill/>
        <a:ln w="1">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11434</xdr:colOff>
      <xdr:row>18</xdr:row>
      <xdr:rowOff>479</xdr:rowOff>
    </xdr:to>
    <xdr:pic>
      <xdr:nvPicPr>
        <xdr:cNvPr id="2" name="Picture 1">
          <a:extLst>
            <a:ext uri="{FF2B5EF4-FFF2-40B4-BE49-F238E27FC236}">
              <a16:creationId xmlns:a16="http://schemas.microsoft.com/office/drawing/2014/main" id="{00000000-0008-0000-4400-000003000000}"/>
            </a:ext>
          </a:extLst>
        </xdr:cNvPr>
        <xdr:cNvPicPr>
          <a:picLocks noChangeAspect="1"/>
        </xdr:cNvPicPr>
      </xdr:nvPicPr>
      <xdr:blipFill>
        <a:blip xmlns:r="http://schemas.openxmlformats.org/officeDocument/2006/relationships" r:embed="rId1"/>
        <a:stretch>
          <a:fillRect/>
        </a:stretch>
      </xdr:blipFill>
      <xdr:spPr>
        <a:xfrm>
          <a:off x="10501453466" y="0"/>
          <a:ext cx="6424934" cy="33151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148167</xdr:colOff>
      <xdr:row>2</xdr:row>
      <xdr:rowOff>20109</xdr:rowOff>
    </xdr:from>
    <xdr:to>
      <xdr:col>10</xdr:col>
      <xdr:colOff>581025</xdr:colOff>
      <xdr:row>26</xdr:row>
      <xdr:rowOff>148167</xdr:rowOff>
    </xdr:to>
    <xdr:graphicFrame macro="">
      <xdr:nvGraphicFramePr>
        <xdr:cNvPr id="2" name="مخطط 2">
          <a:extLst>
            <a:ext uri="{FF2B5EF4-FFF2-40B4-BE49-F238E27FC236}">
              <a16:creationId xmlns:a16="http://schemas.microsoft.com/office/drawing/2014/main" id="{688288B7-A56D-47F4-B414-0317F52482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50516</xdr:rowOff>
    </xdr:from>
    <xdr:to>
      <xdr:col>9</xdr:col>
      <xdr:colOff>581025</xdr:colOff>
      <xdr:row>29</xdr:row>
      <xdr:rowOff>51263</xdr:rowOff>
    </xdr:to>
    <xdr:graphicFrame macro="">
      <xdr:nvGraphicFramePr>
        <xdr:cNvPr id="2" name="مخطط 2">
          <a:extLst>
            <a:ext uri="{FF2B5EF4-FFF2-40B4-BE49-F238E27FC236}">
              <a16:creationId xmlns:a16="http://schemas.microsoft.com/office/drawing/2014/main" id="{00B62B56-3AD1-4079-B856-79092A59D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23091</xdr:rowOff>
    </xdr:from>
    <xdr:to>
      <xdr:col>6</xdr:col>
      <xdr:colOff>550334</xdr:colOff>
      <xdr:row>33</xdr:row>
      <xdr:rowOff>11546</xdr:rowOff>
    </xdr:to>
    <xdr:graphicFrame macro="">
      <xdr:nvGraphicFramePr>
        <xdr:cNvPr id="2" name="مخطط 2">
          <a:extLst>
            <a:ext uri="{FF2B5EF4-FFF2-40B4-BE49-F238E27FC236}">
              <a16:creationId xmlns:a16="http://schemas.microsoft.com/office/drawing/2014/main" id="{78E06EF4-2792-4578-9DA3-FFF007D090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q-stat-doc-p1\excel-sheets\DMB\NEW-QRT\mon-21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astat-my.sharepoint.com/Users/&#1593;&#1576;&#1583;&#1575;&#1604;&#1604;&#1607;/Desktop/Documents%20and%20Settings/user/My%20Documents/&#1576;&#1583;&#1575;&#1610;&#1577;%20&#1575;&#1604;&#1593;&#1605;&#1604;%20&#1575;&#1604;&#1587;&#1576;&#1578;18-5/&#1575;&#1604;&#1578;&#1602;&#1583;&#1610;&#1585;%20&#1575;&#1604;&#1606;&#1607;&#1575;&#1574;&#1610;/&#1575;&#1604;&#1585;&#1610;&#1575;&#159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ocuments%20and%20Settings\user\Desktop\&#1604;&#1605;%20&#1578;&#1601;&#1585;&#1586;\&#1575;&#1604;&#1605;&#1587;&#1578;&#1606;&#1583;&#1575;&#1578;\&#1606;&#1575;&#1589;&#1585;%20&#1575;&#1604;&#1580;&#1585;&#1576;&#1575;&#1569;\&#1575;&#1604;&#1587;&#1603;&#1575;&#1606;&#1610;&#1577;\&#1578;&#1602;&#1583;&#1610;&#1585;%20&#1576;&#1610;&#1575;&#1606;&#1575;&#1578;%20&#1604;&#1604;&#1573;&#1580;&#1578;&#1605;&#1575;&#1593;&#1610;&#1577;\&#1578;&#1602;&#1583;&#1610;&#1585;%201-9-201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astat-my.sharepoint.com/Documents%20and%20Settings/user/My%20Documents/&#1576;&#1583;&#1575;&#1610;&#1577;%20&#1575;&#1604;&#1593;&#1605;&#1604;%20&#1575;&#1604;&#1587;&#1576;&#1578;18-5/&#1575;&#1604;&#1578;&#1602;&#1583;&#1610;&#1585;%20&#1575;&#1604;&#1606;&#1607;&#1575;&#1574;&#1610;/&#1575;&#1604;&#1585;&#1610;&#1575;&#159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astat-my.sharepoint.com/personal/wabdulkader_stats_gov_sa/Documents/FT%20Folder/Bulletins/ITR2020/ft-20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fotaibi\Desktop\&#1575;&#1604;&#1578;&#1608;&#1591;&#1610;&#1606;\&#1576;&#1610;&#1575;&#1606;&#1575;&#1578;%20&#1575;&#1604;&#1578;&#1608;&#1591;&#1610;&#1606;%20&#1605;&#1606;%20&#1575;&#1604;&#1587;&#1580;&#1604;&#1575;&#1578;%20&#1604;&#1604;&#1585;&#1576;&#1593;%20&#1575;&#1604;&#1579;&#1575;&#1604;&#1579;%20202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gastat-my.sharepoint.com/Documents%20and%20Settings/user/Desktop/&#1604;&#1605;%20&#1578;&#1601;&#1585;&#1586;/&#1575;&#1604;&#1605;&#1587;&#1578;&#1606;&#1583;&#1575;&#1578;/&#1606;&#1575;&#1589;&#1585;%20&#1575;&#1604;&#1580;&#1585;&#1576;&#1575;&#1569;/&#1575;&#1604;&#1587;&#1603;&#1575;&#1606;&#1610;&#1577;/&#1578;&#1602;&#1583;&#1610;&#1585;%20&#1576;&#1610;&#1575;&#1606;&#1575;&#1578;%20&#1604;&#1604;&#1573;&#1580;&#1578;&#1605;&#1575;&#1593;&#1610;&#1577;/&#1578;&#1602;&#1583;&#1610;&#1585;%201-9-20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1603;&#1578;&#1575;&#1576;%202024\&#1571;&#1576;&#1608;&#1575;&#1576;%20&#1575;&#1604;&#1603;&#1578;&#1575;&#1576;\&#1575;&#1604;&#1576;&#1575;&#1576;%20&#1575;&#1604;&#1571;&#1608;&#1604;%20&#1575;&#1604;&#1605;&#1572;&#1588;&#1585;&#1575;&#1578;%20&#1575;&#1604;&#1589;&#1581;&#1610;&#1577;%20&#1604;&#1593;&#1575;&#1605;%20%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1)"/>
      <sheetName val="(2)"/>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س ذ)"/>
      <sheetName val="2017(س ذ)"/>
      <sheetName val="2018(س ذ)"/>
      <sheetName val="2019(س ذ)"/>
      <sheetName val="2020(س ذ)"/>
      <sheetName val="2016 ( س ث)"/>
      <sheetName val="2017 (س ث)"/>
      <sheetName val="2018 (س ث)"/>
      <sheetName val="2019 (س ث)"/>
      <sheetName val="2020 (س ث)"/>
      <sheetName val="2016 (غ س ذ)"/>
      <sheetName val="2017 (غ س ذ)"/>
      <sheetName val="2018 (غ س ذ)"/>
      <sheetName val="2019 (غ س ذ)"/>
      <sheetName val="2020 (غ س ذ)"/>
      <sheetName val="2016 (غ س ث)"/>
      <sheetName val="2017 (غ س ث)"/>
      <sheetName val="2018 (غ س ث)"/>
      <sheetName val="2019 (غ س ث)"/>
      <sheetName val="2020 (غ س ث)"/>
      <sheetName val="2016"/>
      <sheetName val="2017"/>
      <sheetName val="2018"/>
      <sheetName val="2019"/>
      <sheetName val="2020"/>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عودي"/>
      <sheetName val="غير سعودي"/>
      <sheetName val="AGEINT"/>
      <sheetName val="AGEINT (2)"/>
      <sheetName val="سعودي (2)"/>
      <sheetName val="غير سعودي (2)"/>
      <sheetName val="ورقة7"/>
    </sheetNames>
    <sheetDataSet>
      <sheetData sheetId="0"/>
      <sheetData sheetId="1"/>
      <sheetData sheetId="2"/>
      <sheetData sheetId="3" refreshError="1"/>
      <sheetData sheetId="4"/>
      <sheetData sheetId="5"/>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4"/>
      <sheetName val="2015"/>
      <sheetName val="2016(س ذ)"/>
      <sheetName val="2017(س ذ)"/>
      <sheetName val="2018(س ذ)"/>
      <sheetName val="2019(س ذ)"/>
      <sheetName val="2020(س ذ)"/>
      <sheetName val="2016 ( س ث)"/>
      <sheetName val="2017 (س ث)"/>
      <sheetName val="2018 (س ث)"/>
      <sheetName val="2019 (س ث)"/>
      <sheetName val="2020 (س ث)"/>
      <sheetName val="2016 (غ س ذ)"/>
      <sheetName val="2017 (غ س ذ)"/>
      <sheetName val="2018 (غ س ذ)"/>
      <sheetName val="2019 (غ س ذ)"/>
      <sheetName val="2020 (غ س ذ)"/>
      <sheetName val="2016 (غ س ث)"/>
      <sheetName val="2017 (غ س ث)"/>
      <sheetName val="2018 (غ س ث)"/>
      <sheetName val="2019 (غ س ث)"/>
      <sheetName val="2020 (غ س ث)"/>
      <sheetName val="2016"/>
      <sheetName val="2017"/>
      <sheetName val="2018"/>
      <sheetName val="2019"/>
      <sheetName val="2020"/>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فهرس"/>
      <sheetName val="1-1"/>
      <sheetName val="1-2"/>
      <sheetName val="1-3"/>
      <sheetName val="1-4"/>
      <sheetName val="1-5"/>
      <sheetName val="2-1"/>
      <sheetName val="2-2"/>
      <sheetName val="2-3"/>
      <sheetName val="2-4"/>
      <sheetName val="2-5"/>
      <sheetName val="3-1"/>
      <sheetName val="3-2"/>
      <sheetName val="3-3"/>
      <sheetName val="3-4"/>
      <sheetName val="3-5"/>
      <sheetName val="3-6"/>
      <sheetName val="3-7"/>
      <sheetName val="TradeData"/>
      <sheetName val="4-1"/>
      <sheetName val="4-2"/>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ow r="1">
          <cell r="AC1">
            <v>1000000</v>
          </cell>
        </row>
        <row r="16">
          <cell r="AC16">
            <v>1</v>
          </cell>
        </row>
      </sheetData>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SI -3"/>
      <sheetName val="GOSI-4"/>
      <sheetName val="GOSI-5"/>
      <sheetName val="Gosi-6"/>
      <sheetName val="GOSI-7"/>
    </sheetNames>
    <sheetDataSet>
      <sheetData sheetId="0"/>
      <sheetData sheetId="1"/>
      <sheetData sheetId="2">
        <row r="10">
          <cell r="C10">
            <v>460252</v>
          </cell>
        </row>
        <row r="11">
          <cell r="C11">
            <v>28703</v>
          </cell>
        </row>
        <row r="12">
          <cell r="C12">
            <v>8021</v>
          </cell>
        </row>
        <row r="13">
          <cell r="C13">
            <v>6933</v>
          </cell>
        </row>
        <row r="14">
          <cell r="C14">
            <v>202114</v>
          </cell>
        </row>
        <row r="15">
          <cell r="C15">
            <v>26813</v>
          </cell>
        </row>
        <row r="16">
          <cell r="C16">
            <v>22185</v>
          </cell>
        </row>
        <row r="17">
          <cell r="C17">
            <v>7699</v>
          </cell>
        </row>
        <row r="18">
          <cell r="C18">
            <v>11101</v>
          </cell>
        </row>
        <row r="19">
          <cell r="C19">
            <v>12212</v>
          </cell>
        </row>
        <row r="20">
          <cell r="C20">
            <v>263547</v>
          </cell>
        </row>
        <row r="21">
          <cell r="C21">
            <v>17419</v>
          </cell>
        </row>
        <row r="22">
          <cell r="C22">
            <v>5155</v>
          </cell>
        </row>
        <row r="23">
          <cell r="C23">
            <v>48131</v>
          </cell>
        </row>
        <row r="24">
          <cell r="C24">
            <v>5312</v>
          </cell>
        </row>
        <row r="25">
          <cell r="C25">
            <v>3747</v>
          </cell>
        </row>
        <row r="26">
          <cell r="C26">
            <v>30405</v>
          </cell>
        </row>
        <row r="27">
          <cell r="C27">
            <v>10993</v>
          </cell>
        </row>
        <row r="28">
          <cell r="C28">
            <v>4108</v>
          </cell>
        </row>
        <row r="29">
          <cell r="C29">
            <v>8839</v>
          </cell>
        </row>
        <row r="30">
          <cell r="C30">
            <v>2593</v>
          </cell>
        </row>
        <row r="31">
          <cell r="C31">
            <v>2227</v>
          </cell>
        </row>
      </sheetData>
      <sheetData sheetId="3"/>
      <sheetData sheetId="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سعودي"/>
      <sheetName val="غير سعودي"/>
      <sheetName val="AGEINT"/>
      <sheetName val="AGEINT (2)"/>
      <sheetName val="سعودي (2)"/>
      <sheetName val="غير سعودي (2)"/>
      <sheetName val="ورقة7"/>
    </sheetNames>
    <sheetDataSet>
      <sheetData sheetId="0"/>
      <sheetData sheetId="1"/>
      <sheetData sheetId="2"/>
      <sheetData sheetId="3" refreshError="1"/>
      <sheetData sheetId="4"/>
      <sheetData sheetId="5"/>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ناطق"/>
      <sheetName val="المناطق (2)"/>
      <sheetName val="فهرس الباب الأول"/>
      <sheetName val="1"/>
      <sheetName val="life exp"/>
      <sheetName val="2"/>
      <sheetName val="3"/>
      <sheetName val="سكان 2023 فئات عمرية"/>
      <sheetName val="4"/>
      <sheetName val="سكان 2023 مناطق"/>
      <sheetName val="سكان 2024 مناطق"/>
      <sheetName val="5"/>
      <sheetName val="6"/>
      <sheetName val="7"/>
      <sheetName val="8"/>
      <sheetName val="9"/>
      <sheetName val="10"/>
      <sheetName val="11"/>
      <sheetName val="12"/>
      <sheetName val="13"/>
      <sheetName val="الناتج المحلي"/>
      <sheetName val="Table Under 5"/>
      <sheetName val="Graph Under 5"/>
      <sheetName val="Table 5 to 24"/>
      <sheetName val="Graph 5 to 24"/>
      <sheetName val="Stillbirth Table and Graph"/>
      <sheetName val="GHE-GGE"/>
    </sheetNames>
    <sheetDataSet>
      <sheetData sheetId="0"/>
      <sheetData sheetId="1"/>
      <sheetData sheetId="2"/>
      <sheetData sheetId="3">
        <row r="7">
          <cell r="B7">
            <v>35300280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shc.gov.sa/Arabic/NewStrategyDepartment/Pages/NationalAccounts.aspx" TargetMode="External"/><Relationship Id="rId1" Type="http://schemas.openxmlformats.org/officeDocument/2006/relationships/hyperlink" Target="https://www.stats.gov.sa/statistics-tabs?tab=436312&amp;category=120038" TargetMode="External"/></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8" Type="http://schemas.openxmlformats.org/officeDocument/2006/relationships/externalLinkPath" Target="/Users/ismail-aa/AppData/Roaming/Microsoft/Excel/4-16&#1606;&#1601;&#1587;&#1610;&#1577;.xls" TargetMode="External"/><Relationship Id="rId13" Type="http://schemas.openxmlformats.org/officeDocument/2006/relationships/externalLinkPath" Target="/Users/ismail-aa/AppData/Roaming/Microsoft/Excel/4-16&#1606;&#1601;&#1587;&#1610;&#1577;.xls" TargetMode="External"/><Relationship Id="rId18" Type="http://schemas.openxmlformats.org/officeDocument/2006/relationships/externalLinkPath" Target="/Users/ismail-aa/AppData/Roaming/Microsoft/Excel/4-16&#1606;&#1601;&#1587;&#1610;&#1577;.xls" TargetMode="External"/><Relationship Id="rId3" Type="http://schemas.openxmlformats.org/officeDocument/2006/relationships/externalLinkPath" Target="/Users/ismail-aa/AppData/Roaming/Microsoft/Excel/4-16&#1606;&#1601;&#1587;&#1610;&#1577;.xls" TargetMode="External"/><Relationship Id="rId7" Type="http://schemas.openxmlformats.org/officeDocument/2006/relationships/externalLinkPath" Target="/Users/ismail-aa/AppData/Roaming/Microsoft/Excel/4-16&#1606;&#1601;&#1587;&#1610;&#1577;.xls" TargetMode="External"/><Relationship Id="rId12" Type="http://schemas.openxmlformats.org/officeDocument/2006/relationships/externalLinkPath" Target="/Users/ismail-aa/AppData/Roaming/Microsoft/Excel/4-16&#1606;&#1601;&#1587;&#1610;&#1577;.xls" TargetMode="External"/><Relationship Id="rId17" Type="http://schemas.openxmlformats.org/officeDocument/2006/relationships/externalLinkPath" Target="/Users/ismail-aa/AppData/Roaming/Microsoft/Excel/4-16&#1606;&#1601;&#1587;&#1610;&#1577;.xls" TargetMode="External"/><Relationship Id="rId2" Type="http://schemas.openxmlformats.org/officeDocument/2006/relationships/externalLinkPath" Target="/Users/ismail-aa/AppData/Roaming/Microsoft/Excel/4-16&#1606;&#1601;&#1587;&#1610;&#1577;.xls" TargetMode="External"/><Relationship Id="rId16" Type="http://schemas.openxmlformats.org/officeDocument/2006/relationships/externalLinkPath" Target="/Users/ismail-aa/AppData/Roaming/Microsoft/Excel/4-16&#1606;&#1601;&#1587;&#1610;&#1577;.xls" TargetMode="External"/><Relationship Id="rId20" Type="http://schemas.openxmlformats.org/officeDocument/2006/relationships/printerSettings" Target="../printerSettings/printerSettings122.bin"/><Relationship Id="rId1" Type="http://schemas.openxmlformats.org/officeDocument/2006/relationships/externalLinkPath" Target="/Users/ismail-aa/AppData/Roaming/Microsoft/Excel/4-16&#1606;&#1601;&#1587;&#1610;&#1577;.xls" TargetMode="External"/><Relationship Id="rId6" Type="http://schemas.openxmlformats.org/officeDocument/2006/relationships/externalLinkPath" Target="/Users/ismail-aa/AppData/Roaming/Microsoft/Excel/4-16&#1606;&#1601;&#1587;&#1610;&#1577;.xls" TargetMode="External"/><Relationship Id="rId11" Type="http://schemas.openxmlformats.org/officeDocument/2006/relationships/externalLinkPath" Target="/Users/ismail-aa/AppData/Roaming/Microsoft/Excel/4-16&#1606;&#1601;&#1587;&#1610;&#1577;.xls" TargetMode="External"/><Relationship Id="rId5" Type="http://schemas.openxmlformats.org/officeDocument/2006/relationships/externalLinkPath" Target="/Users/ismail-aa/AppData/Roaming/Microsoft/Excel/4-16&#1606;&#1601;&#1587;&#1610;&#1577;.xls" TargetMode="External"/><Relationship Id="rId15" Type="http://schemas.openxmlformats.org/officeDocument/2006/relationships/externalLinkPath" Target="/Users/ismail-aa/AppData/Roaming/Microsoft/Excel/4-16&#1606;&#1601;&#1587;&#1610;&#1577;.xls" TargetMode="External"/><Relationship Id="rId10" Type="http://schemas.openxmlformats.org/officeDocument/2006/relationships/externalLinkPath" Target="/Users/ismail-aa/AppData/Roaming/Microsoft/Excel/4-16&#1606;&#1601;&#1587;&#1610;&#1577;.xls" TargetMode="External"/><Relationship Id="rId19" Type="http://schemas.openxmlformats.org/officeDocument/2006/relationships/externalLinkPath" Target="/Users/ismail-aa/AppData/Roaming/Microsoft/Excel/4-16&#1606;&#1601;&#1587;&#1610;&#1577;.xls" TargetMode="External"/><Relationship Id="rId4" Type="http://schemas.openxmlformats.org/officeDocument/2006/relationships/externalLinkPath" Target="/Users/ismail-aa/AppData/Roaming/Microsoft/Excel/4-16&#1606;&#1601;&#1587;&#1610;&#1577;.xls" TargetMode="External"/><Relationship Id="rId9" Type="http://schemas.openxmlformats.org/officeDocument/2006/relationships/externalLinkPath" Target="/Users/ismail-aa/AppData/Roaming/Microsoft/Excel/4-16&#1606;&#1601;&#1587;&#1610;&#1577;.xls" TargetMode="External"/><Relationship Id="rId14" Type="http://schemas.openxmlformats.org/officeDocument/2006/relationships/externalLinkPath" Target="/Users/ismail-aa/AppData/Roaming/Microsoft/Excel/4-16&#1606;&#1601;&#1587;&#1610;&#1577;.xls" TargetMode="External"/></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8.bin"/></Relationships>
</file>

<file path=xl/worksheets/_rels/sheet18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8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9.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0.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8"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66.bin"/><Relationship Id="rId2"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Documents%20and%20Settings/Admin/Desktop/&#1605;&#1588;&#1585;&#1608;&#1593;%20&#1603;&#1578;&#1575;&#1576;%2033/&#1580;&#1583;&#1575;&#1608;&#1604;/&#1576;%20-%20&#1575;&#1604;&#1576;&#1575;&#1576;%20&#1575;&#1604;&#1579;&#1575;&#1606;&#1610;%20&#1575;&#1604;&#1605;&#1608;&#1575;&#1585;&#1583;/30.xls"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5"/>
  <sheetViews>
    <sheetView rightToLeft="1" view="pageBreakPreview" zoomScale="60" zoomScaleNormal="70" workbookViewId="0">
      <selection activeCell="E23" sqref="E23"/>
    </sheetView>
  </sheetViews>
  <sheetFormatPr defaultColWidth="51.7265625" defaultRowHeight="55" customHeight="1"/>
  <cols>
    <col min="1" max="1" width="15.81640625" style="143" customWidth="1"/>
    <col min="2" max="2" width="51.7265625" style="143"/>
    <col min="3" max="3" width="30.453125" style="143" customWidth="1"/>
    <col min="4" max="4" width="51.7265625" style="143"/>
    <col min="5" max="5" width="62.26953125" style="143" customWidth="1"/>
    <col min="6" max="16384" width="51.7265625" style="143"/>
  </cols>
  <sheetData>
    <row r="1" spans="2:6" s="141" customFormat="1" ht="105" customHeight="1" thickBot="1">
      <c r="B1" s="1690" t="s">
        <v>319</v>
      </c>
      <c r="C1" s="1690"/>
      <c r="D1" s="1690"/>
      <c r="E1" s="1690"/>
      <c r="F1" s="1690"/>
    </row>
    <row r="2" spans="2:6" ht="109.5" customHeight="1" thickBot="1">
      <c r="B2" s="142" t="s">
        <v>320</v>
      </c>
      <c r="C2" s="142" t="s">
        <v>321</v>
      </c>
      <c r="D2" s="142" t="s">
        <v>322</v>
      </c>
      <c r="E2" s="142" t="s">
        <v>323</v>
      </c>
      <c r="F2" s="142" t="s">
        <v>324</v>
      </c>
    </row>
    <row r="3" spans="2:6" ht="55" customHeight="1" thickBot="1">
      <c r="B3" s="1689" t="s">
        <v>43</v>
      </c>
      <c r="C3" s="1689" t="s">
        <v>43</v>
      </c>
      <c r="D3" s="1689" t="s">
        <v>325</v>
      </c>
      <c r="E3" s="1689" t="s">
        <v>326</v>
      </c>
      <c r="F3" s="144" t="s">
        <v>327</v>
      </c>
    </row>
    <row r="4" spans="2:6" ht="55" customHeight="1" thickBot="1">
      <c r="B4" s="1689"/>
      <c r="C4" s="1689"/>
      <c r="D4" s="1689"/>
      <c r="E4" s="1689"/>
      <c r="F4" s="144" t="s">
        <v>328</v>
      </c>
    </row>
    <row r="5" spans="2:6" ht="55" customHeight="1" thickBot="1">
      <c r="B5" s="1689"/>
      <c r="C5" s="1689"/>
      <c r="D5" s="1689"/>
      <c r="E5" s="1689"/>
      <c r="F5" s="144" t="s">
        <v>329</v>
      </c>
    </row>
    <row r="6" spans="2:6" ht="55" customHeight="1" thickBot="1">
      <c r="B6" s="144" t="s">
        <v>45</v>
      </c>
      <c r="C6" s="1689" t="s">
        <v>330</v>
      </c>
      <c r="D6" s="144" t="s">
        <v>331</v>
      </c>
      <c r="E6" s="144" t="s">
        <v>332</v>
      </c>
      <c r="F6" s="1689" t="s">
        <v>333</v>
      </c>
    </row>
    <row r="7" spans="2:6" ht="55" customHeight="1" thickBot="1">
      <c r="B7" s="144" t="s">
        <v>66</v>
      </c>
      <c r="C7" s="1689"/>
      <c r="D7" s="144" t="s">
        <v>334</v>
      </c>
      <c r="E7" s="144" t="s">
        <v>335</v>
      </c>
      <c r="F7" s="1689"/>
    </row>
    <row r="8" spans="2:6" ht="55" customHeight="1" thickBot="1">
      <c r="B8" s="1689" t="s">
        <v>336</v>
      </c>
      <c r="C8" s="1689"/>
      <c r="D8" s="1689" t="s">
        <v>337</v>
      </c>
      <c r="E8" s="1689" t="s">
        <v>338</v>
      </c>
      <c r="F8" s="144" t="s">
        <v>339</v>
      </c>
    </row>
    <row r="9" spans="2:6" ht="55" customHeight="1" thickBot="1">
      <c r="B9" s="1689"/>
      <c r="C9" s="1689"/>
      <c r="D9" s="1689"/>
      <c r="E9" s="1689"/>
      <c r="F9" s="144" t="s">
        <v>340</v>
      </c>
    </row>
    <row r="10" spans="2:6" ht="55" customHeight="1" thickBot="1">
      <c r="B10" s="144" t="s">
        <v>341</v>
      </c>
      <c r="C10" s="1689"/>
      <c r="D10" s="144" t="s">
        <v>342</v>
      </c>
      <c r="E10" s="144" t="s">
        <v>343</v>
      </c>
      <c r="F10" s="144" t="s">
        <v>344</v>
      </c>
    </row>
    <row r="11" spans="2:6" ht="55" customHeight="1" thickBot="1">
      <c r="B11" s="144" t="s">
        <v>345</v>
      </c>
      <c r="C11" s="144" t="s">
        <v>345</v>
      </c>
      <c r="D11" s="144" t="s">
        <v>346</v>
      </c>
      <c r="E11" s="144" t="s">
        <v>347</v>
      </c>
      <c r="F11" s="144" t="s">
        <v>348</v>
      </c>
    </row>
    <row r="12" spans="2:6" ht="55" customHeight="1" thickBot="1">
      <c r="B12" s="144" t="s">
        <v>349</v>
      </c>
      <c r="C12" s="144" t="s">
        <v>349</v>
      </c>
      <c r="D12" s="144" t="s">
        <v>350</v>
      </c>
      <c r="E12" s="144" t="s">
        <v>351</v>
      </c>
      <c r="F12" s="144" t="s">
        <v>352</v>
      </c>
    </row>
    <row r="13" spans="2:6" ht="55" customHeight="1" thickBot="1">
      <c r="B13" s="144" t="s">
        <v>353</v>
      </c>
      <c r="C13" s="1689" t="s">
        <v>353</v>
      </c>
      <c r="D13" s="144" t="s">
        <v>354</v>
      </c>
      <c r="E13" s="144" t="s">
        <v>355</v>
      </c>
      <c r="F13" s="144" t="s">
        <v>356</v>
      </c>
    </row>
    <row r="14" spans="2:6" ht="55" customHeight="1" thickBot="1">
      <c r="B14" s="144" t="s">
        <v>357</v>
      </c>
      <c r="C14" s="1689"/>
      <c r="D14" s="144" t="s">
        <v>358</v>
      </c>
      <c r="E14" s="144" t="s">
        <v>359</v>
      </c>
      <c r="F14" s="144" t="s">
        <v>360</v>
      </c>
    </row>
    <row r="15" spans="2:6" ht="55" customHeight="1" thickBot="1">
      <c r="B15" s="144" t="s">
        <v>361</v>
      </c>
      <c r="C15" s="1689"/>
      <c r="D15" s="144" t="s">
        <v>362</v>
      </c>
      <c r="E15" s="144" t="s">
        <v>363</v>
      </c>
      <c r="F15" s="144" t="s">
        <v>364</v>
      </c>
    </row>
    <row r="16" spans="2:6" ht="55" customHeight="1" thickBot="1">
      <c r="B16" s="144" t="s">
        <v>365</v>
      </c>
      <c r="C16" s="1689" t="s">
        <v>365</v>
      </c>
      <c r="D16" s="144" t="s">
        <v>366</v>
      </c>
      <c r="E16" s="144" t="s">
        <v>367</v>
      </c>
      <c r="F16" s="1689" t="s">
        <v>368</v>
      </c>
    </row>
    <row r="17" spans="2:6" ht="55" customHeight="1" thickBot="1">
      <c r="B17" s="144" t="s">
        <v>202</v>
      </c>
      <c r="C17" s="1689"/>
      <c r="D17" s="144" t="s">
        <v>369</v>
      </c>
      <c r="E17" s="144" t="s">
        <v>370</v>
      </c>
      <c r="F17" s="1689"/>
    </row>
    <row r="18" spans="2:6" ht="55" customHeight="1" thickBot="1">
      <c r="B18" s="144" t="s">
        <v>371</v>
      </c>
      <c r="C18" s="144" t="s">
        <v>371</v>
      </c>
      <c r="D18" s="144" t="s">
        <v>372</v>
      </c>
      <c r="E18" s="144" t="s">
        <v>373</v>
      </c>
      <c r="F18" s="144" t="s">
        <v>374</v>
      </c>
    </row>
    <row r="19" spans="2:6" ht="55" customHeight="1" thickBot="1">
      <c r="B19" s="144" t="s">
        <v>58</v>
      </c>
      <c r="C19" s="144" t="s">
        <v>58</v>
      </c>
      <c r="D19" s="144" t="s">
        <v>375</v>
      </c>
      <c r="E19" s="144" t="s">
        <v>376</v>
      </c>
      <c r="F19" s="144" t="s">
        <v>377</v>
      </c>
    </row>
    <row r="20" spans="2:6" ht="55" customHeight="1" thickBot="1">
      <c r="B20" s="144" t="s">
        <v>104</v>
      </c>
      <c r="C20" s="144" t="s">
        <v>104</v>
      </c>
      <c r="D20" s="144" t="s">
        <v>378</v>
      </c>
      <c r="E20" s="144" t="s">
        <v>379</v>
      </c>
      <c r="F20" s="144" t="s">
        <v>492</v>
      </c>
    </row>
    <row r="21" spans="2:6" ht="55" customHeight="1" thickBot="1">
      <c r="B21" s="144" t="s">
        <v>59</v>
      </c>
      <c r="C21" s="144" t="s">
        <v>59</v>
      </c>
      <c r="D21" s="144" t="s">
        <v>380</v>
      </c>
      <c r="E21" s="144" t="s">
        <v>381</v>
      </c>
      <c r="F21" s="144" t="s">
        <v>382</v>
      </c>
    </row>
    <row r="22" spans="2:6" ht="55" customHeight="1" thickBot="1">
      <c r="B22" s="144" t="s">
        <v>383</v>
      </c>
      <c r="C22" s="144" t="s">
        <v>383</v>
      </c>
      <c r="D22" s="144" t="s">
        <v>384</v>
      </c>
      <c r="E22" s="144" t="s">
        <v>385</v>
      </c>
      <c r="F22" s="144" t="s">
        <v>386</v>
      </c>
    </row>
    <row r="23" spans="2:6" s="145" customFormat="1" ht="55" customHeight="1" thickBot="1">
      <c r="B23" s="144" t="s">
        <v>387</v>
      </c>
      <c r="C23" s="144" t="s">
        <v>387</v>
      </c>
      <c r="D23" s="144" t="s">
        <v>388</v>
      </c>
      <c r="E23" s="144" t="s">
        <v>389</v>
      </c>
      <c r="F23" s="144" t="s">
        <v>390</v>
      </c>
    </row>
    <row r="24" spans="2:6" s="146" customFormat="1" ht="55" customHeight="1" thickBot="1">
      <c r="B24" s="144" t="s">
        <v>391</v>
      </c>
      <c r="C24" s="1689" t="s">
        <v>391</v>
      </c>
      <c r="D24" s="144" t="s">
        <v>392</v>
      </c>
      <c r="E24" s="144" t="s">
        <v>393</v>
      </c>
      <c r="F24" s="1689" t="s">
        <v>394</v>
      </c>
    </row>
    <row r="25" spans="2:6" s="145" customFormat="1" ht="55" customHeight="1" thickBot="1">
      <c r="B25" s="144" t="s">
        <v>64</v>
      </c>
      <c r="C25" s="1689"/>
      <c r="D25" s="144" t="s">
        <v>395</v>
      </c>
      <c r="E25" s="144" t="s">
        <v>396</v>
      </c>
      <c r="F25" s="1689"/>
    </row>
  </sheetData>
  <protectedRanges>
    <protectedRange sqref="F7 F10:F20 C7:C20 D7:D8 D10:D20 D1:D2 F1:F2 B7:B8 B10:B20 B4:D4 B2:C2" name="نطاق1"/>
  </protectedRanges>
  <mergeCells count="15">
    <mergeCell ref="C13:C15"/>
    <mergeCell ref="C16:C17"/>
    <mergeCell ref="F16:F17"/>
    <mergeCell ref="C24:C25"/>
    <mergeCell ref="F24:F25"/>
    <mergeCell ref="B1:F1"/>
    <mergeCell ref="B3:B5"/>
    <mergeCell ref="C3:C5"/>
    <mergeCell ref="D3:D5"/>
    <mergeCell ref="E3:E5"/>
    <mergeCell ref="C6:C10"/>
    <mergeCell ref="F6:F7"/>
    <mergeCell ref="B8:B9"/>
    <mergeCell ref="D8:D9"/>
    <mergeCell ref="E8:E9"/>
  </mergeCells>
  <pageMargins left="0.7" right="0.7" top="0.75" bottom="0.75" header="0.3" footer="0.3"/>
  <pageSetup paperSize="9" scale="36" orientation="portrait" horizontalDpi="300" verticalDpi="300" r:id="rId1"/>
  <colBreaks count="1" manualBreakCount="1">
    <brk id="6" max="2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1"/>
  <sheetViews>
    <sheetView rightToLeft="1" zoomScaleNormal="100" workbookViewId="0">
      <selection activeCell="E9" sqref="E9"/>
    </sheetView>
  </sheetViews>
  <sheetFormatPr defaultColWidth="8.7265625" defaultRowHeight="25.4" customHeight="1"/>
  <cols>
    <col min="1" max="1" width="49.7265625" style="21" customWidth="1"/>
    <col min="2" max="5" width="13.7265625" style="21" customWidth="1"/>
    <col min="6" max="6" width="48" style="21" customWidth="1"/>
    <col min="7" max="7" width="24.1796875" style="21" customWidth="1"/>
    <col min="8" max="8" width="10.7265625" style="21" bestFit="1" customWidth="1"/>
    <col min="9" max="16384" width="8.7265625" style="21"/>
  </cols>
  <sheetData>
    <row r="1" spans="1:11" ht="33" customHeight="1">
      <c r="A1" s="1725" t="s">
        <v>4</v>
      </c>
      <c r="B1" s="1725"/>
      <c r="C1" s="1725"/>
      <c r="D1" s="1725"/>
      <c r="E1" s="1725"/>
      <c r="F1" s="1725"/>
    </row>
    <row r="2" spans="1:11" ht="33" customHeight="1">
      <c r="A2" s="1726" t="s">
        <v>5</v>
      </c>
      <c r="B2" s="1726"/>
      <c r="C2" s="1726"/>
      <c r="D2" s="1726"/>
      <c r="E2" s="1726"/>
      <c r="F2" s="1726"/>
    </row>
    <row r="3" spans="1:11" ht="33" customHeight="1">
      <c r="A3" s="133" t="s">
        <v>144</v>
      </c>
      <c r="B3" s="134"/>
      <c r="C3" s="136"/>
      <c r="D3" s="136"/>
      <c r="E3" s="136"/>
      <c r="F3" s="132" t="s">
        <v>145</v>
      </c>
    </row>
    <row r="4" spans="1:11" s="1" customFormat="1" ht="55" customHeight="1">
      <c r="A4" s="27" t="s">
        <v>16</v>
      </c>
      <c r="B4" s="28" t="s">
        <v>131</v>
      </c>
      <c r="C4" s="28" t="s">
        <v>132</v>
      </c>
      <c r="D4" s="28" t="s">
        <v>133</v>
      </c>
      <c r="E4" s="28" t="s">
        <v>275</v>
      </c>
      <c r="F4" s="27" t="s">
        <v>19</v>
      </c>
    </row>
    <row r="5" spans="1:11" ht="43" customHeight="1">
      <c r="A5" s="13" t="s">
        <v>134</v>
      </c>
      <c r="B5" s="72">
        <v>2.81</v>
      </c>
      <c r="C5" s="76">
        <v>2.62</v>
      </c>
      <c r="D5" s="77">
        <v>2.3892722521507235</v>
      </c>
      <c r="E5" s="77">
        <v>2.2744295512670152</v>
      </c>
      <c r="F5" s="13" t="s">
        <v>135</v>
      </c>
    </row>
    <row r="6" spans="1:11" ht="43" customHeight="1">
      <c r="A6" s="13" t="s">
        <v>136</v>
      </c>
      <c r="B6" s="73">
        <v>2.75</v>
      </c>
      <c r="C6" s="73">
        <v>2.42</v>
      </c>
      <c r="D6" s="73">
        <v>5.2</v>
      </c>
      <c r="E6" s="73">
        <v>5.3750912678069316</v>
      </c>
      <c r="F6" s="13" t="s">
        <v>137</v>
      </c>
      <c r="K6" s="78"/>
    </row>
    <row r="7" spans="1:11" ht="43" customHeight="1">
      <c r="A7" s="13" t="s">
        <v>138</v>
      </c>
      <c r="B7" s="72">
        <v>6.66</v>
      </c>
      <c r="C7" s="72">
        <v>7.41</v>
      </c>
      <c r="D7" s="72">
        <v>9.01</v>
      </c>
      <c r="E7" s="72">
        <v>9.101536406145625</v>
      </c>
      <c r="F7" s="13" t="s">
        <v>139</v>
      </c>
      <c r="K7" s="78"/>
    </row>
    <row r="8" spans="1:11" ht="43" customHeight="1">
      <c r="A8" s="13" t="s">
        <v>140</v>
      </c>
      <c r="B8" s="73">
        <v>8.9600000000000009</v>
      </c>
      <c r="C8" s="73">
        <v>10.050000000000001</v>
      </c>
      <c r="D8" s="73">
        <v>11.79</v>
      </c>
      <c r="E8" s="73">
        <v>11.691988628419629</v>
      </c>
      <c r="F8" s="13" t="s">
        <v>141</v>
      </c>
      <c r="K8" s="78"/>
    </row>
    <row r="9" spans="1:11" ht="43" customHeight="1">
      <c r="A9" s="18" t="s">
        <v>142</v>
      </c>
      <c r="B9" s="72">
        <v>12.16</v>
      </c>
      <c r="C9" s="72">
        <v>9.42</v>
      </c>
      <c r="D9" s="72">
        <v>15.9</v>
      </c>
      <c r="E9" s="72">
        <v>20.2</v>
      </c>
      <c r="F9" s="18" t="s">
        <v>143</v>
      </c>
      <c r="I9" s="78"/>
    </row>
    <row r="10" spans="1:11" ht="25.4" customHeight="1">
      <c r="A10" s="79"/>
      <c r="B10" s="79"/>
      <c r="C10" s="79"/>
      <c r="D10" s="79"/>
      <c r="E10" s="79"/>
      <c r="F10" s="79"/>
      <c r="H10" s="25"/>
    </row>
    <row r="11" spans="1:11" ht="25.4" customHeight="1">
      <c r="G11" s="80"/>
    </row>
  </sheetData>
  <mergeCells count="2">
    <mergeCell ref="A1:F1"/>
    <mergeCell ref="A2:F2"/>
  </mergeCells>
  <pageMargins left="0.7" right="0.7" top="0.75" bottom="0.75" header="0.3" footer="0.3"/>
  <pageSetup paperSize="9" scale="57"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10"/>
  <sheetViews>
    <sheetView showGridLines="0" rightToLeft="1" view="pageBreakPreview" zoomScale="60" zoomScaleNormal="64" workbookViewId="0">
      <selection activeCell="B50" sqref="B50"/>
    </sheetView>
  </sheetViews>
  <sheetFormatPr defaultColWidth="29.453125" defaultRowHeight="75.75" customHeight="1"/>
  <cols>
    <col min="1" max="1" width="34.54296875" style="960" customWidth="1"/>
    <col min="2" max="2" width="29.453125" style="960"/>
    <col min="3" max="6" width="0" style="960" hidden="1" customWidth="1"/>
    <col min="7" max="12" width="29.453125" style="960"/>
    <col min="13" max="13" width="34.54296875" style="960" customWidth="1"/>
    <col min="14" max="16384" width="29.453125" style="960"/>
  </cols>
  <sheetData>
    <row r="1" spans="1:18" ht="46.5" customHeight="1">
      <c r="A1" s="1742" t="s">
        <v>2465</v>
      </c>
      <c r="B1" s="1743"/>
      <c r="C1" s="1743"/>
      <c r="D1" s="1743"/>
      <c r="E1" s="1743"/>
      <c r="F1" s="1743"/>
      <c r="G1" s="1743"/>
      <c r="H1" s="1743"/>
      <c r="I1" s="1743"/>
      <c r="J1" s="1743"/>
      <c r="K1" s="1743"/>
      <c r="L1" s="1743"/>
      <c r="M1" s="1743"/>
    </row>
    <row r="2" spans="1:18" ht="44.25" customHeight="1">
      <c r="A2" s="2200" t="s">
        <v>2466</v>
      </c>
      <c r="B2" s="2201"/>
      <c r="C2" s="2201"/>
      <c r="D2" s="2201"/>
      <c r="E2" s="2201"/>
      <c r="F2" s="2201"/>
      <c r="G2" s="2201"/>
      <c r="H2" s="2201"/>
      <c r="I2" s="2201"/>
      <c r="J2" s="2201"/>
      <c r="K2" s="2201"/>
      <c r="L2" s="2201"/>
      <c r="M2" s="2201"/>
    </row>
    <row r="3" spans="1:18" ht="27" customHeight="1">
      <c r="A3" s="739" t="s">
        <v>2878</v>
      </c>
      <c r="B3" s="740"/>
      <c r="C3" s="740"/>
      <c r="D3" s="740"/>
      <c r="E3" s="740"/>
      <c r="F3" s="740"/>
      <c r="G3" s="740"/>
      <c r="H3" s="740"/>
      <c r="I3" s="740"/>
      <c r="J3" s="740"/>
      <c r="K3" s="740"/>
      <c r="L3" s="741"/>
      <c r="M3" s="771" t="s">
        <v>2879</v>
      </c>
    </row>
    <row r="4" spans="1:18" ht="75.75" customHeight="1">
      <c r="A4" s="2109" t="s">
        <v>2880</v>
      </c>
      <c r="B4" s="2111"/>
      <c r="C4" s="773" t="s">
        <v>2881</v>
      </c>
      <c r="D4" s="773" t="s">
        <v>972</v>
      </c>
      <c r="E4" s="773" t="s">
        <v>936</v>
      </c>
      <c r="F4" s="773" t="s">
        <v>165</v>
      </c>
      <c r="G4" s="773" t="s">
        <v>166</v>
      </c>
      <c r="H4" s="773" t="s">
        <v>131</v>
      </c>
      <c r="I4" s="773" t="s">
        <v>132</v>
      </c>
      <c r="J4" s="773" t="s">
        <v>133</v>
      </c>
      <c r="K4" s="773" t="s">
        <v>275</v>
      </c>
      <c r="L4" s="2109" t="s">
        <v>2882</v>
      </c>
      <c r="M4" s="2110"/>
    </row>
    <row r="5" spans="1:18" ht="75.75" customHeight="1">
      <c r="A5" s="2064" t="s">
        <v>2883</v>
      </c>
      <c r="B5" s="961" t="s">
        <v>2884</v>
      </c>
      <c r="C5" s="962">
        <v>71038</v>
      </c>
      <c r="D5" s="962">
        <v>67063</v>
      </c>
      <c r="E5" s="962">
        <v>114634</v>
      </c>
      <c r="F5" s="962">
        <v>61523</v>
      </c>
      <c r="G5" s="962">
        <v>21774</v>
      </c>
      <c r="H5" s="962">
        <v>48160</v>
      </c>
      <c r="I5" s="962">
        <v>57841</v>
      </c>
      <c r="J5" s="962">
        <v>31549</v>
      </c>
      <c r="K5" s="962">
        <v>29136</v>
      </c>
      <c r="L5" s="961" t="s">
        <v>2885</v>
      </c>
      <c r="M5" s="2064" t="s">
        <v>2886</v>
      </c>
    </row>
    <row r="6" spans="1:18" ht="75.75" customHeight="1">
      <c r="A6" s="2172"/>
      <c r="B6" s="961" t="s">
        <v>2887</v>
      </c>
      <c r="C6" s="963">
        <v>162309</v>
      </c>
      <c r="D6" s="963">
        <v>120802</v>
      </c>
      <c r="E6" s="963">
        <v>130221</v>
      </c>
      <c r="F6" s="963">
        <v>102875</v>
      </c>
      <c r="G6" s="963">
        <v>56596</v>
      </c>
      <c r="H6" s="963">
        <v>93738</v>
      </c>
      <c r="I6" s="963">
        <v>82895</v>
      </c>
      <c r="J6" s="963">
        <v>64305</v>
      </c>
      <c r="K6" s="963">
        <v>63949</v>
      </c>
      <c r="L6" s="961" t="s">
        <v>2871</v>
      </c>
      <c r="M6" s="2172"/>
    </row>
    <row r="7" spans="1:18" ht="75.75" customHeight="1">
      <c r="A7" s="2065"/>
      <c r="B7" s="961" t="s">
        <v>2888</v>
      </c>
      <c r="C7" s="962">
        <v>10586</v>
      </c>
      <c r="D7" s="962">
        <v>12471</v>
      </c>
      <c r="E7" s="962">
        <v>12615</v>
      </c>
      <c r="F7" s="962">
        <v>14449</v>
      </c>
      <c r="G7" s="962">
        <v>7240</v>
      </c>
      <c r="H7" s="962">
        <v>11050</v>
      </c>
      <c r="I7" s="962">
        <v>9817</v>
      </c>
      <c r="J7" s="962">
        <v>8086</v>
      </c>
      <c r="K7" s="962">
        <v>8532</v>
      </c>
      <c r="L7" s="961" t="s">
        <v>2872</v>
      </c>
      <c r="M7" s="2065"/>
      <c r="R7" s="964"/>
    </row>
    <row r="8" spans="1:18" ht="75.75" customHeight="1">
      <c r="A8" s="743" t="s">
        <v>2889</v>
      </c>
      <c r="B8" s="961" t="s">
        <v>2867</v>
      </c>
      <c r="C8" s="963">
        <v>29665</v>
      </c>
      <c r="D8" s="963">
        <v>19463</v>
      </c>
      <c r="E8" s="963">
        <v>21485</v>
      </c>
      <c r="F8" s="963">
        <v>17247</v>
      </c>
      <c r="G8" s="963">
        <v>14233</v>
      </c>
      <c r="H8" s="963">
        <v>16145</v>
      </c>
      <c r="I8" s="963">
        <v>20513</v>
      </c>
      <c r="J8" s="963">
        <v>19060</v>
      </c>
      <c r="K8" s="963">
        <v>32950</v>
      </c>
      <c r="L8" s="961" t="s">
        <v>2873</v>
      </c>
      <c r="M8" s="743" t="s">
        <v>2890</v>
      </c>
      <c r="R8" s="965"/>
    </row>
    <row r="9" spans="1:18" ht="75.75" customHeight="1">
      <c r="A9" s="2109" t="s">
        <v>2891</v>
      </c>
      <c r="B9" s="2111"/>
      <c r="C9" s="963">
        <v>143777</v>
      </c>
      <c r="D9" s="962">
        <v>130128</v>
      </c>
      <c r="E9" s="962">
        <v>152794</v>
      </c>
      <c r="F9" s="962">
        <v>114889</v>
      </c>
      <c r="G9" s="962">
        <v>59976</v>
      </c>
      <c r="H9" s="962">
        <v>100619</v>
      </c>
      <c r="I9" s="962">
        <v>88802</v>
      </c>
      <c r="J9" s="962">
        <v>82208</v>
      </c>
      <c r="K9" s="962">
        <v>94469</v>
      </c>
      <c r="L9" s="2109" t="s">
        <v>2892</v>
      </c>
      <c r="M9" s="2111"/>
    </row>
    <row r="10" spans="1:18" ht="75" customHeight="1"/>
  </sheetData>
  <mergeCells count="8">
    <mergeCell ref="A9:B9"/>
    <mergeCell ref="L9:M9"/>
    <mergeCell ref="A1:M1"/>
    <mergeCell ref="A2:M2"/>
    <mergeCell ref="A4:B4"/>
    <mergeCell ref="L4:M4"/>
    <mergeCell ref="A5:A7"/>
    <mergeCell ref="M5:M7"/>
  </mergeCells>
  <printOptions horizontalCentered="1" verticalCentered="1" gridLinesSet="0"/>
  <pageMargins left="0.74803149606299213" right="0.74803149606299213" top="0.98425196850393704" bottom="0.98425196850393704" header="0.51181102362204722" footer="0.51181102362204722"/>
  <pageSetup paperSize="9" scale="47" orientation="landscape" horizontalDpi="4294967292" verticalDpi="4294967292"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11"/>
  <sheetViews>
    <sheetView rightToLeft="1" view="pageBreakPreview" zoomScale="60" zoomScaleNormal="70" workbookViewId="0">
      <selection activeCell="B50" sqref="B50"/>
    </sheetView>
  </sheetViews>
  <sheetFormatPr defaultColWidth="38" defaultRowHeight="23.5"/>
  <cols>
    <col min="1" max="1" width="38" style="966"/>
    <col min="2" max="6" width="31.7265625" style="966" customWidth="1"/>
    <col min="7" max="16384" width="38" style="966"/>
  </cols>
  <sheetData>
    <row r="1" spans="1:10" ht="53.25" customHeight="1">
      <c r="A1" s="2085" t="s">
        <v>2468</v>
      </c>
      <c r="B1" s="2085"/>
      <c r="C1" s="2085"/>
      <c r="D1" s="2085"/>
      <c r="E1" s="2085"/>
      <c r="F1" s="2085"/>
      <c r="G1" s="2085"/>
    </row>
    <row r="2" spans="1:10" ht="53.25" customHeight="1">
      <c r="A2" s="1895" t="s">
        <v>2469</v>
      </c>
      <c r="B2" s="1895"/>
      <c r="C2" s="1895"/>
      <c r="D2" s="1895"/>
      <c r="E2" s="1895"/>
      <c r="F2" s="1895"/>
      <c r="G2" s="1895"/>
    </row>
    <row r="3" spans="1:10" ht="29.25" customHeight="1">
      <c r="A3" s="525" t="s">
        <v>2893</v>
      </c>
      <c r="B3" s="526"/>
      <c r="C3" s="526"/>
      <c r="D3" s="526"/>
      <c r="E3" s="526"/>
      <c r="F3" s="526"/>
      <c r="G3" s="527" t="s">
        <v>2894</v>
      </c>
    </row>
    <row r="4" spans="1:10" ht="53.25" customHeight="1">
      <c r="A4" s="2102" t="s">
        <v>2479</v>
      </c>
      <c r="B4" s="2109" t="s">
        <v>2480</v>
      </c>
      <c r="C4" s="2110"/>
      <c r="D4" s="2110"/>
      <c r="E4" s="2110"/>
      <c r="F4" s="2111"/>
      <c r="G4" s="2151" t="s">
        <v>2482</v>
      </c>
    </row>
    <row r="5" spans="1:10" ht="53.25" customHeight="1">
      <c r="A5" s="2103"/>
      <c r="B5" s="2109" t="s">
        <v>2895</v>
      </c>
      <c r="C5" s="2110"/>
      <c r="D5" s="2110"/>
      <c r="E5" s="2110"/>
      <c r="F5" s="2111"/>
      <c r="G5" s="2155"/>
    </row>
    <row r="6" spans="1:10" ht="53.25" customHeight="1">
      <c r="A6" s="2104"/>
      <c r="B6" s="967" t="s">
        <v>166</v>
      </c>
      <c r="C6" s="829" t="s">
        <v>131</v>
      </c>
      <c r="D6" s="968" t="s">
        <v>132</v>
      </c>
      <c r="E6" s="968" t="s">
        <v>133</v>
      </c>
      <c r="F6" s="968" t="s">
        <v>275</v>
      </c>
      <c r="G6" s="2155"/>
    </row>
    <row r="7" spans="1:10" s="972" customFormat="1" ht="53.25" customHeight="1">
      <c r="A7" s="911" t="s">
        <v>2614</v>
      </c>
      <c r="B7" s="969">
        <v>0</v>
      </c>
      <c r="C7" s="970">
        <v>0</v>
      </c>
      <c r="D7" s="971">
        <v>0</v>
      </c>
      <c r="E7" s="971">
        <v>0</v>
      </c>
      <c r="F7" s="971">
        <v>0.13</v>
      </c>
      <c r="G7" s="911" t="s">
        <v>2615</v>
      </c>
      <c r="H7" s="966"/>
      <c r="J7" s="973"/>
    </row>
    <row r="8" spans="1:10" s="972" customFormat="1" ht="53.25" customHeight="1">
      <c r="A8" s="911" t="s">
        <v>2539</v>
      </c>
      <c r="B8" s="974">
        <v>0.11</v>
      </c>
      <c r="C8" s="975">
        <v>0.18</v>
      </c>
      <c r="D8" s="976">
        <v>0.08</v>
      </c>
      <c r="E8" s="976">
        <v>0.21</v>
      </c>
      <c r="F8" s="976">
        <v>0.15</v>
      </c>
      <c r="G8" s="911" t="s">
        <v>2538</v>
      </c>
      <c r="H8" s="966"/>
      <c r="J8" s="973"/>
    </row>
    <row r="9" spans="1:10" s="972" customFormat="1" ht="53.25" customHeight="1">
      <c r="A9" s="911" t="s">
        <v>2896</v>
      </c>
      <c r="B9" s="969">
        <v>4.5999999999999996</v>
      </c>
      <c r="C9" s="970">
        <v>7.55</v>
      </c>
      <c r="D9" s="971">
        <v>4.4800000000000004</v>
      </c>
      <c r="E9" s="971">
        <v>5.52</v>
      </c>
      <c r="F9" s="971">
        <v>6.48</v>
      </c>
      <c r="G9" s="911" t="s">
        <v>2897</v>
      </c>
      <c r="H9" s="966"/>
      <c r="J9" s="973"/>
    </row>
    <row r="10" spans="1:10" s="972" customFormat="1" ht="53.25" customHeight="1">
      <c r="A10" s="911" t="s">
        <v>2898</v>
      </c>
      <c r="B10" s="974">
        <v>0.31</v>
      </c>
      <c r="C10" s="975">
        <v>0.26</v>
      </c>
      <c r="D10" s="976">
        <f>30/34110821*100000</f>
        <v>8.7948630729233992E-2</v>
      </c>
      <c r="E10" s="976">
        <v>0.47</v>
      </c>
      <c r="F10" s="976">
        <v>0.4</v>
      </c>
      <c r="G10" s="911" t="s">
        <v>2556</v>
      </c>
      <c r="H10" s="966"/>
      <c r="J10" s="973"/>
    </row>
    <row r="11" spans="1:10" ht="33" customHeight="1">
      <c r="A11" s="2202" t="s">
        <v>2572</v>
      </c>
      <c r="B11" s="2203"/>
      <c r="C11" s="2204" t="s">
        <v>2573</v>
      </c>
      <c r="D11" s="2204"/>
      <c r="E11" s="2204"/>
      <c r="F11" s="2204"/>
      <c r="G11" s="2205"/>
    </row>
  </sheetData>
  <mergeCells count="8">
    <mergeCell ref="A11:B11"/>
    <mergeCell ref="C11:G11"/>
    <mergeCell ref="A1:G1"/>
    <mergeCell ref="A2:G2"/>
    <mergeCell ref="A4:A6"/>
    <mergeCell ref="B4:F4"/>
    <mergeCell ref="G4:G6"/>
    <mergeCell ref="B5:F5"/>
  </mergeCells>
  <pageMargins left="0.7" right="0.7" top="0.75" bottom="0.75" header="0.3" footer="0.3"/>
  <pageSetup scale="38"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28"/>
  <sheetViews>
    <sheetView rightToLeft="1" view="pageBreakPreview" zoomScale="90" zoomScaleNormal="90" zoomScaleSheetLayoutView="90" workbookViewId="0">
      <selection activeCell="B50" sqref="B50"/>
    </sheetView>
  </sheetViews>
  <sheetFormatPr defaultColWidth="14.1796875" defaultRowHeight="40.5" customHeight="1"/>
  <cols>
    <col min="1" max="1" width="21.7265625" style="986" customWidth="1"/>
    <col min="2" max="16" width="14.1796875" style="978"/>
    <col min="17" max="17" width="21.7265625" style="978" customWidth="1"/>
    <col min="18" max="16384" width="14.1796875" style="978"/>
  </cols>
  <sheetData>
    <row r="1" spans="1:22" s="977" customFormat="1" ht="40.5" customHeight="1">
      <c r="A1" s="1707" t="s">
        <v>2899</v>
      </c>
      <c r="B1" s="1708"/>
      <c r="C1" s="1708"/>
      <c r="D1" s="1708"/>
      <c r="E1" s="1708"/>
      <c r="F1" s="1708"/>
      <c r="G1" s="1708"/>
      <c r="H1" s="1708"/>
      <c r="I1" s="1708"/>
      <c r="J1" s="1708"/>
      <c r="K1" s="1708"/>
      <c r="L1" s="1708"/>
      <c r="M1" s="1708"/>
      <c r="N1" s="1708"/>
      <c r="O1" s="1708"/>
      <c r="P1" s="1708"/>
      <c r="Q1" s="1709"/>
    </row>
    <row r="2" spans="1:22" s="977" customFormat="1" ht="40.5" customHeight="1">
      <c r="A2" s="1699" t="s">
        <v>2900</v>
      </c>
      <c r="B2" s="1700"/>
      <c r="C2" s="1700"/>
      <c r="D2" s="1700"/>
      <c r="E2" s="1700"/>
      <c r="F2" s="1700"/>
      <c r="G2" s="1700"/>
      <c r="H2" s="1700"/>
      <c r="I2" s="1700"/>
      <c r="J2" s="1700"/>
      <c r="K2" s="1700"/>
      <c r="L2" s="1700"/>
      <c r="M2" s="1700"/>
      <c r="N2" s="1700"/>
      <c r="O2" s="1700"/>
      <c r="P2" s="1700"/>
      <c r="Q2" s="1710"/>
    </row>
    <row r="3" spans="1:22" s="977" customFormat="1" ht="22.5" customHeight="1">
      <c r="A3" s="1720" t="s">
        <v>2901</v>
      </c>
      <c r="B3" s="1721"/>
      <c r="C3" s="1721"/>
      <c r="D3" s="1721"/>
      <c r="E3" s="1721"/>
      <c r="F3" s="1721"/>
      <c r="G3" s="1721"/>
      <c r="H3" s="1721"/>
      <c r="I3" s="1721"/>
      <c r="J3" s="1723" t="s">
        <v>2902</v>
      </c>
      <c r="K3" s="1723"/>
      <c r="L3" s="1723"/>
      <c r="M3" s="1723"/>
      <c r="N3" s="1723"/>
      <c r="O3" s="1723"/>
      <c r="P3" s="1723"/>
      <c r="Q3" s="1724"/>
    </row>
    <row r="4" spans="1:22" ht="40.5" customHeight="1">
      <c r="A4" s="2206" t="s">
        <v>322</v>
      </c>
      <c r="B4" s="2209" t="s">
        <v>2903</v>
      </c>
      <c r="C4" s="2209" t="s">
        <v>2904</v>
      </c>
      <c r="D4" s="2209" t="s">
        <v>2905</v>
      </c>
      <c r="E4" s="2209" t="s">
        <v>2906</v>
      </c>
      <c r="F4" s="2209" t="s">
        <v>2907</v>
      </c>
      <c r="G4" s="2209" t="s">
        <v>2908</v>
      </c>
      <c r="H4" s="2211" t="s">
        <v>990</v>
      </c>
      <c r="I4" s="2212"/>
      <c r="J4" s="2211" t="s">
        <v>1197</v>
      </c>
      <c r="K4" s="2212"/>
      <c r="L4" s="2211" t="s">
        <v>2909</v>
      </c>
      <c r="M4" s="2212"/>
      <c r="N4" s="2212"/>
      <c r="O4" s="2212"/>
      <c r="P4" s="2212"/>
      <c r="Q4" s="2206" t="s">
        <v>759</v>
      </c>
    </row>
    <row r="5" spans="1:22" ht="40.5" customHeight="1">
      <c r="A5" s="2207"/>
      <c r="B5" s="2210"/>
      <c r="C5" s="2210"/>
      <c r="D5" s="2210"/>
      <c r="E5" s="2210"/>
      <c r="F5" s="2210"/>
      <c r="G5" s="2210"/>
      <c r="H5" s="2211" t="s">
        <v>992</v>
      </c>
      <c r="I5" s="2212"/>
      <c r="J5" s="2211" t="s">
        <v>1198</v>
      </c>
      <c r="K5" s="2212"/>
      <c r="L5" s="2211" t="s">
        <v>2910</v>
      </c>
      <c r="M5" s="2212"/>
      <c r="N5" s="2212"/>
      <c r="O5" s="2212"/>
      <c r="P5" s="2213"/>
      <c r="Q5" s="2207"/>
    </row>
    <row r="6" spans="1:22" ht="40.5" customHeight="1">
      <c r="A6" s="2207"/>
      <c r="B6" s="2209" t="s">
        <v>2911</v>
      </c>
      <c r="C6" s="2209" t="s">
        <v>2912</v>
      </c>
      <c r="D6" s="2209" t="s">
        <v>2913</v>
      </c>
      <c r="E6" s="2209" t="s">
        <v>2914</v>
      </c>
      <c r="F6" s="2209" t="s">
        <v>2915</v>
      </c>
      <c r="G6" s="2209" t="s">
        <v>2916</v>
      </c>
      <c r="H6" s="979" t="s">
        <v>2821</v>
      </c>
      <c r="I6" s="979" t="s">
        <v>2917</v>
      </c>
      <c r="J6" s="979" t="s">
        <v>994</v>
      </c>
      <c r="K6" s="979" t="s">
        <v>995</v>
      </c>
      <c r="L6" s="2214" t="s">
        <v>2625</v>
      </c>
      <c r="M6" s="2214" t="s">
        <v>504</v>
      </c>
      <c r="N6" s="2214" t="s">
        <v>2918</v>
      </c>
      <c r="O6" s="2214" t="s">
        <v>2919</v>
      </c>
      <c r="P6" s="2214" t="s">
        <v>2920</v>
      </c>
      <c r="Q6" s="2207"/>
    </row>
    <row r="7" spans="1:22" ht="40.5" customHeight="1">
      <c r="A7" s="2208"/>
      <c r="B7" s="2210"/>
      <c r="C7" s="2210"/>
      <c r="D7" s="2210"/>
      <c r="E7" s="2210"/>
      <c r="F7" s="2210"/>
      <c r="G7" s="2210"/>
      <c r="H7" s="979" t="s">
        <v>2639</v>
      </c>
      <c r="I7" s="979" t="s">
        <v>2640</v>
      </c>
      <c r="J7" s="979" t="s">
        <v>2921</v>
      </c>
      <c r="K7" s="979" t="s">
        <v>2922</v>
      </c>
      <c r="L7" s="2215"/>
      <c r="M7" s="2215"/>
      <c r="N7" s="2215"/>
      <c r="O7" s="2215"/>
      <c r="P7" s="2215"/>
      <c r="Q7" s="2208"/>
    </row>
    <row r="8" spans="1:22" ht="40.5" customHeight="1">
      <c r="A8" s="980" t="s">
        <v>965</v>
      </c>
      <c r="B8" s="981">
        <v>267</v>
      </c>
      <c r="C8" s="981">
        <v>235</v>
      </c>
      <c r="D8" s="981">
        <v>32</v>
      </c>
      <c r="E8" s="981">
        <v>1002</v>
      </c>
      <c r="F8" s="981">
        <v>890</v>
      </c>
      <c r="G8" s="981">
        <v>112</v>
      </c>
      <c r="H8" s="981">
        <v>509</v>
      </c>
      <c r="I8" s="981">
        <v>493</v>
      </c>
      <c r="J8" s="981">
        <v>812</v>
      </c>
      <c r="K8" s="981">
        <v>190</v>
      </c>
      <c r="L8" s="981">
        <v>2</v>
      </c>
      <c r="M8" s="981">
        <v>37</v>
      </c>
      <c r="N8" s="981">
        <v>432</v>
      </c>
      <c r="O8" s="981">
        <v>513</v>
      </c>
      <c r="P8" s="981">
        <v>18</v>
      </c>
      <c r="Q8" s="980" t="s">
        <v>44</v>
      </c>
      <c r="R8" s="361"/>
      <c r="S8" s="361"/>
      <c r="T8" s="361"/>
      <c r="U8" s="361"/>
      <c r="V8" s="361"/>
    </row>
    <row r="9" spans="1:22" ht="40.5" customHeight="1">
      <c r="A9" s="980" t="s">
        <v>45</v>
      </c>
      <c r="B9" s="982">
        <v>48</v>
      </c>
      <c r="C9" s="982">
        <v>39</v>
      </c>
      <c r="D9" s="982">
        <v>9</v>
      </c>
      <c r="E9" s="982">
        <v>649</v>
      </c>
      <c r="F9" s="982">
        <v>620</v>
      </c>
      <c r="G9" s="982">
        <v>29</v>
      </c>
      <c r="H9" s="982">
        <v>534</v>
      </c>
      <c r="I9" s="982">
        <v>115</v>
      </c>
      <c r="J9" s="982">
        <v>161</v>
      </c>
      <c r="K9" s="982">
        <v>488</v>
      </c>
      <c r="L9" s="982">
        <v>0</v>
      </c>
      <c r="M9" s="982">
        <v>15</v>
      </c>
      <c r="N9" s="982">
        <v>70</v>
      </c>
      <c r="O9" s="982">
        <v>523</v>
      </c>
      <c r="P9" s="982">
        <v>41</v>
      </c>
      <c r="Q9" s="980" t="s">
        <v>46</v>
      </c>
      <c r="R9" s="361"/>
      <c r="S9" s="361"/>
      <c r="T9" s="361"/>
      <c r="U9" s="361"/>
      <c r="V9" s="361"/>
    </row>
    <row r="10" spans="1:22" ht="40.5" customHeight="1">
      <c r="A10" s="980" t="s">
        <v>47</v>
      </c>
      <c r="B10" s="981">
        <v>70</v>
      </c>
      <c r="C10" s="981">
        <v>33</v>
      </c>
      <c r="D10" s="981">
        <v>37</v>
      </c>
      <c r="E10" s="981">
        <v>389</v>
      </c>
      <c r="F10" s="981">
        <v>274</v>
      </c>
      <c r="G10" s="981">
        <v>115</v>
      </c>
      <c r="H10" s="981">
        <v>259</v>
      </c>
      <c r="I10" s="981">
        <v>130</v>
      </c>
      <c r="J10" s="981">
        <v>306</v>
      </c>
      <c r="K10" s="981">
        <v>83</v>
      </c>
      <c r="L10" s="981">
        <v>3</v>
      </c>
      <c r="M10" s="981">
        <v>23</v>
      </c>
      <c r="N10" s="981">
        <v>109</v>
      </c>
      <c r="O10" s="981">
        <v>241</v>
      </c>
      <c r="P10" s="981">
        <v>13</v>
      </c>
      <c r="Q10" s="980" t="s">
        <v>48</v>
      </c>
      <c r="R10" s="361"/>
      <c r="S10" s="361"/>
      <c r="T10" s="361"/>
      <c r="U10" s="361"/>
      <c r="V10" s="361"/>
    </row>
    <row r="11" spans="1:22" ht="40.5" customHeight="1">
      <c r="A11" s="980" t="s">
        <v>49</v>
      </c>
      <c r="B11" s="982">
        <v>33</v>
      </c>
      <c r="C11" s="982">
        <v>25</v>
      </c>
      <c r="D11" s="982">
        <v>8</v>
      </c>
      <c r="E11" s="982">
        <v>130</v>
      </c>
      <c r="F11" s="982">
        <v>103</v>
      </c>
      <c r="G11" s="982">
        <v>27</v>
      </c>
      <c r="H11" s="982">
        <v>61</v>
      </c>
      <c r="I11" s="982">
        <v>69</v>
      </c>
      <c r="J11" s="982">
        <v>102</v>
      </c>
      <c r="K11" s="982">
        <v>28</v>
      </c>
      <c r="L11" s="982">
        <v>1</v>
      </c>
      <c r="M11" s="982">
        <v>6</v>
      </c>
      <c r="N11" s="982">
        <v>70</v>
      </c>
      <c r="O11" s="982">
        <v>48</v>
      </c>
      <c r="P11" s="982">
        <v>5</v>
      </c>
      <c r="Q11" s="980" t="s">
        <v>991</v>
      </c>
      <c r="R11" s="361"/>
      <c r="S11" s="361"/>
      <c r="T11" s="361"/>
      <c r="U11" s="361"/>
      <c r="V11" s="361"/>
    </row>
    <row r="12" spans="1:22" ht="40.5" customHeight="1">
      <c r="A12" s="980" t="s">
        <v>50</v>
      </c>
      <c r="B12" s="981">
        <v>41</v>
      </c>
      <c r="C12" s="981">
        <v>18</v>
      </c>
      <c r="D12" s="981">
        <v>23</v>
      </c>
      <c r="E12" s="981">
        <v>248</v>
      </c>
      <c r="F12" s="981">
        <v>165</v>
      </c>
      <c r="G12" s="981">
        <v>83</v>
      </c>
      <c r="H12" s="981">
        <v>135</v>
      </c>
      <c r="I12" s="981">
        <v>113</v>
      </c>
      <c r="J12" s="981">
        <v>189</v>
      </c>
      <c r="K12" s="981">
        <v>59</v>
      </c>
      <c r="L12" s="981">
        <v>5</v>
      </c>
      <c r="M12" s="981">
        <v>22</v>
      </c>
      <c r="N12" s="981">
        <v>103</v>
      </c>
      <c r="O12" s="981">
        <v>104</v>
      </c>
      <c r="P12" s="981">
        <v>14</v>
      </c>
      <c r="Q12" s="980" t="s">
        <v>1100</v>
      </c>
      <c r="R12" s="361"/>
      <c r="S12" s="361"/>
      <c r="T12" s="361"/>
      <c r="U12" s="361"/>
      <c r="V12" s="361"/>
    </row>
    <row r="13" spans="1:22" ht="40.5" customHeight="1">
      <c r="A13" s="980" t="s">
        <v>51</v>
      </c>
      <c r="B13" s="982">
        <v>19</v>
      </c>
      <c r="C13" s="982">
        <v>10</v>
      </c>
      <c r="D13" s="982">
        <v>9</v>
      </c>
      <c r="E13" s="982">
        <v>89</v>
      </c>
      <c r="F13" s="982">
        <v>53</v>
      </c>
      <c r="G13" s="982">
        <v>36</v>
      </c>
      <c r="H13" s="982">
        <v>30</v>
      </c>
      <c r="I13" s="982">
        <v>59</v>
      </c>
      <c r="J13" s="982">
        <v>83</v>
      </c>
      <c r="K13" s="982">
        <v>6</v>
      </c>
      <c r="L13" s="982">
        <v>0</v>
      </c>
      <c r="M13" s="982">
        <v>16</v>
      </c>
      <c r="N13" s="982">
        <v>44</v>
      </c>
      <c r="O13" s="982">
        <v>28</v>
      </c>
      <c r="P13" s="982">
        <v>1</v>
      </c>
      <c r="Q13" s="980" t="s">
        <v>1101</v>
      </c>
      <c r="R13" s="361"/>
      <c r="S13" s="361"/>
      <c r="T13" s="361"/>
      <c r="U13" s="361"/>
      <c r="V13" s="361"/>
    </row>
    <row r="14" spans="1:22" ht="40.5" customHeight="1">
      <c r="A14" s="980" t="s">
        <v>201</v>
      </c>
      <c r="B14" s="981">
        <v>21</v>
      </c>
      <c r="C14" s="981">
        <v>18</v>
      </c>
      <c r="D14" s="981">
        <v>3</v>
      </c>
      <c r="E14" s="981">
        <v>99</v>
      </c>
      <c r="F14" s="981">
        <v>90</v>
      </c>
      <c r="G14" s="981">
        <v>9</v>
      </c>
      <c r="H14" s="981">
        <v>38</v>
      </c>
      <c r="I14" s="981">
        <v>61</v>
      </c>
      <c r="J14" s="981">
        <v>62</v>
      </c>
      <c r="K14" s="981">
        <v>37</v>
      </c>
      <c r="L14" s="981">
        <v>2</v>
      </c>
      <c r="M14" s="981">
        <v>6</v>
      </c>
      <c r="N14" s="981">
        <v>35</v>
      </c>
      <c r="O14" s="981">
        <v>53</v>
      </c>
      <c r="P14" s="981">
        <v>3</v>
      </c>
      <c r="Q14" s="980" t="s">
        <v>52</v>
      </c>
      <c r="R14" s="361"/>
      <c r="S14" s="361"/>
      <c r="T14" s="361"/>
      <c r="U14" s="361"/>
      <c r="V14" s="361"/>
    </row>
    <row r="15" spans="1:22" ht="40.5" customHeight="1">
      <c r="A15" s="980" t="s">
        <v>53</v>
      </c>
      <c r="B15" s="982">
        <v>42</v>
      </c>
      <c r="C15" s="982">
        <v>27</v>
      </c>
      <c r="D15" s="982">
        <v>15</v>
      </c>
      <c r="E15" s="982">
        <v>127</v>
      </c>
      <c r="F15" s="982">
        <v>87</v>
      </c>
      <c r="G15" s="982">
        <v>40</v>
      </c>
      <c r="H15" s="982">
        <v>56</v>
      </c>
      <c r="I15" s="982">
        <v>71</v>
      </c>
      <c r="J15" s="982">
        <v>99</v>
      </c>
      <c r="K15" s="982">
        <v>28</v>
      </c>
      <c r="L15" s="982">
        <v>0</v>
      </c>
      <c r="M15" s="982">
        <v>7</v>
      </c>
      <c r="N15" s="982">
        <v>44</v>
      </c>
      <c r="O15" s="982">
        <v>74</v>
      </c>
      <c r="P15" s="982">
        <v>2</v>
      </c>
      <c r="Q15" s="980" t="s">
        <v>1131</v>
      </c>
      <c r="R15" s="361"/>
      <c r="S15" s="361"/>
      <c r="T15" s="361"/>
      <c r="U15" s="361"/>
      <c r="V15" s="361"/>
    </row>
    <row r="16" spans="1:22" ht="40.5" customHeight="1">
      <c r="A16" s="980" t="s">
        <v>54</v>
      </c>
      <c r="B16" s="981">
        <v>3</v>
      </c>
      <c r="C16" s="981">
        <v>3</v>
      </c>
      <c r="D16" s="981">
        <v>0</v>
      </c>
      <c r="E16" s="981">
        <v>20</v>
      </c>
      <c r="F16" s="981">
        <v>20</v>
      </c>
      <c r="G16" s="981">
        <v>0</v>
      </c>
      <c r="H16" s="981">
        <v>8</v>
      </c>
      <c r="I16" s="981">
        <v>12</v>
      </c>
      <c r="J16" s="981">
        <v>11</v>
      </c>
      <c r="K16" s="981">
        <v>9</v>
      </c>
      <c r="L16" s="981">
        <v>0</v>
      </c>
      <c r="M16" s="981">
        <v>7</v>
      </c>
      <c r="N16" s="981">
        <v>12</v>
      </c>
      <c r="O16" s="981">
        <v>1</v>
      </c>
      <c r="P16" s="981">
        <v>0</v>
      </c>
      <c r="Q16" s="980" t="s">
        <v>1103</v>
      </c>
      <c r="R16" s="361"/>
      <c r="S16" s="361"/>
      <c r="T16" s="361"/>
      <c r="U16" s="361"/>
      <c r="V16" s="361"/>
    </row>
    <row r="17" spans="1:22" ht="40.5" customHeight="1">
      <c r="A17" s="980" t="s">
        <v>55</v>
      </c>
      <c r="B17" s="982">
        <v>26</v>
      </c>
      <c r="C17" s="982">
        <v>9</v>
      </c>
      <c r="D17" s="982">
        <v>17</v>
      </c>
      <c r="E17" s="982">
        <v>117</v>
      </c>
      <c r="F17" s="982">
        <v>42</v>
      </c>
      <c r="G17" s="982">
        <v>75</v>
      </c>
      <c r="H17" s="982">
        <v>53</v>
      </c>
      <c r="I17" s="982">
        <v>64</v>
      </c>
      <c r="J17" s="982">
        <v>106</v>
      </c>
      <c r="K17" s="982">
        <v>11</v>
      </c>
      <c r="L17" s="982">
        <v>0</v>
      </c>
      <c r="M17" s="982">
        <v>12</v>
      </c>
      <c r="N17" s="982">
        <v>73</v>
      </c>
      <c r="O17" s="982">
        <v>28</v>
      </c>
      <c r="P17" s="982">
        <v>4</v>
      </c>
      <c r="Q17" s="980" t="s">
        <v>1104</v>
      </c>
      <c r="R17" s="361"/>
      <c r="S17" s="361"/>
      <c r="T17" s="361"/>
      <c r="U17" s="361"/>
      <c r="V17" s="361"/>
    </row>
    <row r="18" spans="1:22" ht="40.5" customHeight="1">
      <c r="A18" s="980" t="s">
        <v>202</v>
      </c>
      <c r="B18" s="981">
        <v>9</v>
      </c>
      <c r="C18" s="981">
        <v>7</v>
      </c>
      <c r="D18" s="981">
        <v>2</v>
      </c>
      <c r="E18" s="981">
        <v>41</v>
      </c>
      <c r="F18" s="981">
        <v>36</v>
      </c>
      <c r="G18" s="981">
        <v>5</v>
      </c>
      <c r="H18" s="981">
        <v>24</v>
      </c>
      <c r="I18" s="981">
        <v>17</v>
      </c>
      <c r="J18" s="981">
        <v>41</v>
      </c>
      <c r="K18" s="981">
        <v>0</v>
      </c>
      <c r="L18" s="981">
        <v>0</v>
      </c>
      <c r="M18" s="981">
        <v>4</v>
      </c>
      <c r="N18" s="981">
        <v>30</v>
      </c>
      <c r="O18" s="981">
        <v>7</v>
      </c>
      <c r="P18" s="981">
        <v>0</v>
      </c>
      <c r="Q18" s="980" t="s">
        <v>56</v>
      </c>
      <c r="R18" s="361"/>
      <c r="S18" s="361"/>
      <c r="T18" s="361"/>
      <c r="U18" s="361"/>
      <c r="V18" s="361"/>
    </row>
    <row r="19" spans="1:22" ht="40.5" customHeight="1">
      <c r="A19" s="980" t="s">
        <v>57</v>
      </c>
      <c r="B19" s="982">
        <v>12</v>
      </c>
      <c r="C19" s="982">
        <v>11</v>
      </c>
      <c r="D19" s="982">
        <v>1</v>
      </c>
      <c r="E19" s="982">
        <v>147</v>
      </c>
      <c r="F19" s="982">
        <v>144</v>
      </c>
      <c r="G19" s="982">
        <v>3</v>
      </c>
      <c r="H19" s="982">
        <v>69</v>
      </c>
      <c r="I19" s="982">
        <v>78</v>
      </c>
      <c r="J19" s="982">
        <v>47</v>
      </c>
      <c r="K19" s="982">
        <v>100</v>
      </c>
      <c r="L19" s="982">
        <v>1</v>
      </c>
      <c r="M19" s="982">
        <v>3</v>
      </c>
      <c r="N19" s="982">
        <v>34</v>
      </c>
      <c r="O19" s="982">
        <v>98</v>
      </c>
      <c r="P19" s="982">
        <v>11</v>
      </c>
      <c r="Q19" s="980" t="s">
        <v>1105</v>
      </c>
      <c r="R19" s="361"/>
      <c r="S19" s="361"/>
      <c r="T19" s="361"/>
      <c r="U19" s="361"/>
      <c r="V19" s="361"/>
    </row>
    <row r="20" spans="1:22" ht="40.5" customHeight="1">
      <c r="A20" s="980" t="s">
        <v>58</v>
      </c>
      <c r="B20" s="981">
        <v>80</v>
      </c>
      <c r="C20" s="981">
        <v>32</v>
      </c>
      <c r="D20" s="981">
        <v>48</v>
      </c>
      <c r="E20" s="981">
        <v>261</v>
      </c>
      <c r="F20" s="981">
        <v>114</v>
      </c>
      <c r="G20" s="981">
        <v>147</v>
      </c>
      <c r="H20" s="981">
        <v>113</v>
      </c>
      <c r="I20" s="981">
        <v>148</v>
      </c>
      <c r="J20" s="981">
        <v>242</v>
      </c>
      <c r="K20" s="981">
        <v>19</v>
      </c>
      <c r="L20" s="981">
        <v>0</v>
      </c>
      <c r="M20" s="981">
        <v>28</v>
      </c>
      <c r="N20" s="981">
        <v>149</v>
      </c>
      <c r="O20" s="981">
        <v>81</v>
      </c>
      <c r="P20" s="981">
        <v>3</v>
      </c>
      <c r="Q20" s="980" t="s">
        <v>1106</v>
      </c>
      <c r="R20" s="361"/>
      <c r="S20" s="361"/>
      <c r="T20" s="361"/>
      <c r="U20" s="361"/>
      <c r="V20" s="361"/>
    </row>
    <row r="21" spans="1:22" ht="40.5" customHeight="1">
      <c r="A21" s="980" t="s">
        <v>104</v>
      </c>
      <c r="B21" s="982">
        <v>54</v>
      </c>
      <c r="C21" s="982">
        <v>38</v>
      </c>
      <c r="D21" s="982">
        <v>16</v>
      </c>
      <c r="E21" s="982">
        <v>164</v>
      </c>
      <c r="F21" s="982">
        <v>118</v>
      </c>
      <c r="G21" s="982">
        <v>46</v>
      </c>
      <c r="H21" s="982">
        <v>85</v>
      </c>
      <c r="I21" s="982">
        <v>79</v>
      </c>
      <c r="J21" s="982">
        <v>162</v>
      </c>
      <c r="K21" s="982">
        <v>2</v>
      </c>
      <c r="L21" s="982">
        <v>1</v>
      </c>
      <c r="M21" s="982">
        <v>26</v>
      </c>
      <c r="N21" s="982">
        <v>95</v>
      </c>
      <c r="O21" s="982">
        <v>35</v>
      </c>
      <c r="P21" s="982">
        <v>7</v>
      </c>
      <c r="Q21" s="980" t="s">
        <v>203</v>
      </c>
      <c r="R21" s="361"/>
      <c r="S21" s="361"/>
      <c r="T21" s="361"/>
      <c r="U21" s="361"/>
      <c r="V21" s="361"/>
    </row>
    <row r="22" spans="1:22" ht="40.5" customHeight="1">
      <c r="A22" s="980" t="s">
        <v>59</v>
      </c>
      <c r="B22" s="981">
        <v>33</v>
      </c>
      <c r="C22" s="981">
        <v>23</v>
      </c>
      <c r="D22" s="981">
        <v>10</v>
      </c>
      <c r="E22" s="981">
        <v>304</v>
      </c>
      <c r="F22" s="981">
        <v>251</v>
      </c>
      <c r="G22" s="981">
        <v>53</v>
      </c>
      <c r="H22" s="981">
        <v>142</v>
      </c>
      <c r="I22" s="981">
        <v>162</v>
      </c>
      <c r="J22" s="981">
        <v>254</v>
      </c>
      <c r="K22" s="981">
        <v>50</v>
      </c>
      <c r="L22" s="981">
        <v>3</v>
      </c>
      <c r="M22" s="981">
        <v>17</v>
      </c>
      <c r="N22" s="981">
        <v>85</v>
      </c>
      <c r="O22" s="981">
        <v>187</v>
      </c>
      <c r="P22" s="981">
        <v>12</v>
      </c>
      <c r="Q22" s="980" t="s">
        <v>60</v>
      </c>
      <c r="R22" s="361"/>
      <c r="S22" s="361"/>
      <c r="T22" s="361"/>
      <c r="U22" s="361"/>
      <c r="V22" s="361"/>
    </row>
    <row r="23" spans="1:22" ht="40.5" customHeight="1">
      <c r="A23" s="980" t="s">
        <v>61</v>
      </c>
      <c r="B23" s="982">
        <v>6</v>
      </c>
      <c r="C23" s="982">
        <v>4</v>
      </c>
      <c r="D23" s="982">
        <v>2</v>
      </c>
      <c r="E23" s="982">
        <v>21</v>
      </c>
      <c r="F23" s="982">
        <v>14</v>
      </c>
      <c r="G23" s="982">
        <v>7</v>
      </c>
      <c r="H23" s="982">
        <v>13</v>
      </c>
      <c r="I23" s="982">
        <v>8</v>
      </c>
      <c r="J23" s="982">
        <v>14</v>
      </c>
      <c r="K23" s="982">
        <v>7</v>
      </c>
      <c r="L23" s="982">
        <v>0</v>
      </c>
      <c r="M23" s="982">
        <v>1</v>
      </c>
      <c r="N23" s="982">
        <v>8</v>
      </c>
      <c r="O23" s="982">
        <v>12</v>
      </c>
      <c r="P23" s="982">
        <v>0</v>
      </c>
      <c r="Q23" s="980" t="s">
        <v>62</v>
      </c>
      <c r="R23" s="361"/>
      <c r="S23" s="361"/>
      <c r="T23" s="361"/>
      <c r="U23" s="361"/>
      <c r="V23" s="361"/>
    </row>
    <row r="24" spans="1:22" ht="40.5" customHeight="1">
      <c r="A24" s="980" t="s">
        <v>105</v>
      </c>
      <c r="B24" s="981">
        <v>18</v>
      </c>
      <c r="C24" s="981">
        <v>13</v>
      </c>
      <c r="D24" s="981">
        <v>5</v>
      </c>
      <c r="E24" s="981">
        <v>90</v>
      </c>
      <c r="F24" s="981">
        <v>70</v>
      </c>
      <c r="G24" s="981">
        <v>20</v>
      </c>
      <c r="H24" s="981">
        <v>43</v>
      </c>
      <c r="I24" s="981">
        <v>47</v>
      </c>
      <c r="J24" s="981">
        <v>79</v>
      </c>
      <c r="K24" s="981">
        <v>11</v>
      </c>
      <c r="L24" s="981">
        <v>2</v>
      </c>
      <c r="M24" s="981">
        <v>5</v>
      </c>
      <c r="N24" s="981">
        <v>36</v>
      </c>
      <c r="O24" s="981">
        <v>41</v>
      </c>
      <c r="P24" s="981">
        <v>6</v>
      </c>
      <c r="Q24" s="980" t="s">
        <v>1132</v>
      </c>
      <c r="R24" s="361"/>
      <c r="S24" s="361"/>
      <c r="T24" s="361"/>
      <c r="U24" s="361"/>
      <c r="V24" s="361"/>
    </row>
    <row r="25" spans="1:22" ht="40.5" customHeight="1">
      <c r="A25" s="980" t="s">
        <v>63</v>
      </c>
      <c r="B25" s="982">
        <v>35</v>
      </c>
      <c r="C25" s="982">
        <v>10</v>
      </c>
      <c r="D25" s="982">
        <v>25</v>
      </c>
      <c r="E25" s="982">
        <v>113</v>
      </c>
      <c r="F25" s="982">
        <v>36</v>
      </c>
      <c r="G25" s="982">
        <v>77</v>
      </c>
      <c r="H25" s="982">
        <v>56</v>
      </c>
      <c r="I25" s="982">
        <v>57</v>
      </c>
      <c r="J25" s="982">
        <v>83</v>
      </c>
      <c r="K25" s="982">
        <v>30</v>
      </c>
      <c r="L25" s="983">
        <v>2</v>
      </c>
      <c r="M25" s="983">
        <v>27</v>
      </c>
      <c r="N25" s="983">
        <v>54</v>
      </c>
      <c r="O25" s="983">
        <v>29</v>
      </c>
      <c r="P25" s="983">
        <v>1</v>
      </c>
      <c r="Q25" s="980" t="s">
        <v>1133</v>
      </c>
      <c r="R25" s="361"/>
      <c r="S25" s="361"/>
      <c r="T25" s="361"/>
      <c r="U25" s="361"/>
      <c r="V25" s="361"/>
    </row>
    <row r="26" spans="1:22" ht="40.5" customHeight="1">
      <c r="A26" s="980" t="s">
        <v>64</v>
      </c>
      <c r="B26" s="981">
        <v>14</v>
      </c>
      <c r="C26" s="981">
        <v>4</v>
      </c>
      <c r="D26" s="981">
        <v>10</v>
      </c>
      <c r="E26" s="981">
        <v>69</v>
      </c>
      <c r="F26" s="981">
        <v>24</v>
      </c>
      <c r="G26" s="981">
        <v>45</v>
      </c>
      <c r="H26" s="981">
        <v>39</v>
      </c>
      <c r="I26" s="981">
        <v>30</v>
      </c>
      <c r="J26" s="981">
        <v>69</v>
      </c>
      <c r="K26" s="981">
        <v>0</v>
      </c>
      <c r="L26" s="981">
        <v>1</v>
      </c>
      <c r="M26" s="981">
        <v>16</v>
      </c>
      <c r="N26" s="981">
        <v>46</v>
      </c>
      <c r="O26" s="981">
        <v>6</v>
      </c>
      <c r="P26" s="981">
        <v>0</v>
      </c>
      <c r="Q26" s="980" t="s">
        <v>65</v>
      </c>
      <c r="R26" s="361"/>
      <c r="S26" s="361"/>
      <c r="T26" s="361"/>
      <c r="U26" s="361"/>
      <c r="V26" s="361"/>
    </row>
    <row r="27" spans="1:22" ht="40.5" customHeight="1">
      <c r="A27" s="980" t="s">
        <v>2786</v>
      </c>
      <c r="B27" s="982">
        <v>2</v>
      </c>
      <c r="C27" s="982">
        <v>1</v>
      </c>
      <c r="D27" s="982">
        <v>1</v>
      </c>
      <c r="E27" s="982">
        <v>5</v>
      </c>
      <c r="F27" s="982">
        <v>3</v>
      </c>
      <c r="G27" s="982">
        <v>2</v>
      </c>
      <c r="H27" s="982">
        <v>3</v>
      </c>
      <c r="I27" s="982">
        <v>2</v>
      </c>
      <c r="J27" s="982">
        <v>3</v>
      </c>
      <c r="K27" s="982">
        <v>2</v>
      </c>
      <c r="L27" s="982">
        <v>0</v>
      </c>
      <c r="M27" s="982">
        <v>0</v>
      </c>
      <c r="N27" s="982">
        <v>2</v>
      </c>
      <c r="O27" s="982">
        <v>3</v>
      </c>
      <c r="P27" s="982">
        <v>0</v>
      </c>
      <c r="Q27" s="980" t="s">
        <v>67</v>
      </c>
      <c r="R27" s="361"/>
      <c r="S27" s="361"/>
      <c r="T27" s="361"/>
      <c r="U27" s="361"/>
      <c r="V27" s="361"/>
    </row>
    <row r="28" spans="1:22" ht="40.5" customHeight="1">
      <c r="A28" s="984" t="s">
        <v>750</v>
      </c>
      <c r="B28" s="985">
        <f>SUM(B8:B27)</f>
        <v>833</v>
      </c>
      <c r="C28" s="985">
        <f t="shared" ref="C28:P28" si="0">SUM(C8:C27)</f>
        <v>560</v>
      </c>
      <c r="D28" s="985">
        <f t="shared" si="0"/>
        <v>273</v>
      </c>
      <c r="E28" s="985">
        <f t="shared" si="0"/>
        <v>4085</v>
      </c>
      <c r="F28" s="985">
        <f t="shared" si="0"/>
        <v>3154</v>
      </c>
      <c r="G28" s="985">
        <f t="shared" si="0"/>
        <v>931</v>
      </c>
      <c r="H28" s="985">
        <f t="shared" si="0"/>
        <v>2270</v>
      </c>
      <c r="I28" s="985">
        <f t="shared" si="0"/>
        <v>1815</v>
      </c>
      <c r="J28" s="985">
        <f t="shared" si="0"/>
        <v>2925</v>
      </c>
      <c r="K28" s="985">
        <f t="shared" si="0"/>
        <v>1160</v>
      </c>
      <c r="L28" s="985">
        <f t="shared" si="0"/>
        <v>23</v>
      </c>
      <c r="M28" s="985">
        <f t="shared" si="0"/>
        <v>278</v>
      </c>
      <c r="N28" s="985">
        <f t="shared" si="0"/>
        <v>1531</v>
      </c>
      <c r="O28" s="985">
        <f t="shared" si="0"/>
        <v>2112</v>
      </c>
      <c r="P28" s="985">
        <f t="shared" si="0"/>
        <v>141</v>
      </c>
      <c r="Q28" s="984" t="s">
        <v>68</v>
      </c>
    </row>
  </sheetData>
  <mergeCells count="29">
    <mergeCell ref="G6:G7"/>
    <mergeCell ref="B6:B7"/>
    <mergeCell ref="C6:C7"/>
    <mergeCell ref="D6:D7"/>
    <mergeCell ref="E6:E7"/>
    <mergeCell ref="F6:F7"/>
    <mergeCell ref="J5:K5"/>
    <mergeCell ref="L5:P5"/>
    <mergeCell ref="L6:L7"/>
    <mergeCell ref="M6:M7"/>
    <mergeCell ref="N6:N7"/>
    <mergeCell ref="O6:O7"/>
    <mergeCell ref="P6:P7"/>
    <mergeCell ref="A1:Q1"/>
    <mergeCell ref="A2:Q2"/>
    <mergeCell ref="A3:I3"/>
    <mergeCell ref="J3:Q3"/>
    <mergeCell ref="A4:A7"/>
    <mergeCell ref="B4:B5"/>
    <mergeCell ref="C4:C5"/>
    <mergeCell ref="D4:D5"/>
    <mergeCell ref="E4:E5"/>
    <mergeCell ref="F4:F5"/>
    <mergeCell ref="G4:G5"/>
    <mergeCell ref="H4:I4"/>
    <mergeCell ref="J4:K4"/>
    <mergeCell ref="L4:P4"/>
    <mergeCell ref="Q4:Q7"/>
    <mergeCell ref="H5:I5"/>
  </mergeCells>
  <pageMargins left="0" right="0" top="0" bottom="0" header="0" footer="0"/>
  <pageSetup scale="53"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rightToLeft="1" view="pageBreakPreview" zoomScale="60" zoomScaleNormal="70" workbookViewId="0">
      <selection activeCell="B50" sqref="B50"/>
    </sheetView>
  </sheetViews>
  <sheetFormatPr defaultColWidth="30.7265625" defaultRowHeight="47.25" customHeight="1"/>
  <cols>
    <col min="1" max="1" width="30.7265625" style="993"/>
    <col min="2" max="9" width="23.7265625" style="988" customWidth="1"/>
    <col min="10" max="16384" width="30.7265625" style="988"/>
  </cols>
  <sheetData>
    <row r="1" spans="1:10" s="987" customFormat="1" ht="47.25" customHeight="1">
      <c r="A1" s="2144" t="s">
        <v>2923</v>
      </c>
      <c r="B1" s="2145"/>
      <c r="C1" s="2145"/>
      <c r="D1" s="2145"/>
      <c r="E1" s="2145"/>
      <c r="F1" s="2145"/>
      <c r="G1" s="2145"/>
      <c r="H1" s="2145"/>
      <c r="I1" s="2145"/>
      <c r="J1" s="2145"/>
    </row>
    <row r="2" spans="1:10" s="987" customFormat="1" ht="47.25" customHeight="1">
      <c r="A2" s="2146" t="s">
        <v>2924</v>
      </c>
      <c r="B2" s="2147"/>
      <c r="C2" s="2147"/>
      <c r="D2" s="2147"/>
      <c r="E2" s="2147"/>
      <c r="F2" s="2147"/>
      <c r="G2" s="2147"/>
      <c r="H2" s="2147"/>
      <c r="I2" s="2147"/>
      <c r="J2" s="2147"/>
    </row>
    <row r="3" spans="1:10" s="987" customFormat="1" ht="47.25" customHeight="1">
      <c r="A3" s="2216" t="s">
        <v>2925</v>
      </c>
      <c r="B3" s="2216"/>
      <c r="C3" s="2216"/>
      <c r="D3" s="2216"/>
      <c r="E3" s="2148"/>
      <c r="F3" s="2205" t="s">
        <v>2926</v>
      </c>
      <c r="G3" s="2217"/>
      <c r="H3" s="2217"/>
      <c r="I3" s="2217"/>
      <c r="J3" s="2218"/>
    </row>
    <row r="4" spans="1:10" ht="47.25" customHeight="1">
      <c r="A4" s="2102" t="s">
        <v>322</v>
      </c>
      <c r="B4" s="2066" t="s">
        <v>2906</v>
      </c>
      <c r="C4" s="2066" t="s">
        <v>2927</v>
      </c>
      <c r="D4" s="2066" t="s">
        <v>2928</v>
      </c>
      <c r="E4" s="2066" t="s">
        <v>2929</v>
      </c>
      <c r="F4" s="2219" t="s">
        <v>990</v>
      </c>
      <c r="G4" s="2064"/>
      <c r="H4" s="2219" t="s">
        <v>1197</v>
      </c>
      <c r="I4" s="2064"/>
      <c r="J4" s="2102" t="s">
        <v>759</v>
      </c>
    </row>
    <row r="5" spans="1:10" ht="47.25" customHeight="1">
      <c r="A5" s="2103"/>
      <c r="B5" s="2067"/>
      <c r="C5" s="2067"/>
      <c r="D5" s="2067"/>
      <c r="E5" s="2067"/>
      <c r="F5" s="2220" t="s">
        <v>992</v>
      </c>
      <c r="G5" s="2065"/>
      <c r="H5" s="2220" t="s">
        <v>1198</v>
      </c>
      <c r="I5" s="2065"/>
      <c r="J5" s="2103"/>
    </row>
    <row r="6" spans="1:10" ht="47.25" customHeight="1">
      <c r="A6" s="2103"/>
      <c r="B6" s="2108" t="s">
        <v>2930</v>
      </c>
      <c r="C6" s="2108" t="s">
        <v>2931</v>
      </c>
      <c r="D6" s="2108" t="s">
        <v>2932</v>
      </c>
      <c r="E6" s="2108" t="s">
        <v>2933</v>
      </c>
      <c r="F6" s="743" t="s">
        <v>2821</v>
      </c>
      <c r="G6" s="743" t="s">
        <v>2917</v>
      </c>
      <c r="H6" s="743" t="s">
        <v>994</v>
      </c>
      <c r="I6" s="743" t="s">
        <v>995</v>
      </c>
      <c r="J6" s="2103"/>
    </row>
    <row r="7" spans="1:10" ht="47.25" customHeight="1">
      <c r="A7" s="2104"/>
      <c r="B7" s="2067"/>
      <c r="C7" s="2067"/>
      <c r="D7" s="2067"/>
      <c r="E7" s="2067"/>
      <c r="F7" s="828" t="s">
        <v>2639</v>
      </c>
      <c r="G7" s="828" t="s">
        <v>2640</v>
      </c>
      <c r="H7" s="828" t="s">
        <v>2921</v>
      </c>
      <c r="I7" s="828" t="s">
        <v>2922</v>
      </c>
      <c r="J7" s="2104"/>
    </row>
    <row r="8" spans="1:10" ht="47.25" customHeight="1">
      <c r="A8" s="961" t="s">
        <v>43</v>
      </c>
      <c r="B8" s="989">
        <v>1283</v>
      </c>
      <c r="C8" s="989">
        <v>874</v>
      </c>
      <c r="D8" s="989">
        <v>351</v>
      </c>
      <c r="E8" s="989">
        <v>58</v>
      </c>
      <c r="F8" s="989">
        <v>677</v>
      </c>
      <c r="G8" s="989">
        <v>606</v>
      </c>
      <c r="H8" s="989">
        <v>999</v>
      </c>
      <c r="I8" s="989">
        <v>284</v>
      </c>
      <c r="J8" s="746" t="s">
        <v>44</v>
      </c>
    </row>
    <row r="9" spans="1:10" ht="47.25" customHeight="1">
      <c r="A9" s="961" t="s">
        <v>66</v>
      </c>
      <c r="B9" s="990">
        <v>70</v>
      </c>
      <c r="C9" s="990">
        <v>36</v>
      </c>
      <c r="D9" s="990">
        <v>21</v>
      </c>
      <c r="E9" s="990">
        <v>13</v>
      </c>
      <c r="F9" s="990">
        <v>43</v>
      </c>
      <c r="G9" s="990">
        <v>27</v>
      </c>
      <c r="H9" s="990">
        <v>63</v>
      </c>
      <c r="I9" s="990">
        <v>7</v>
      </c>
      <c r="J9" s="746" t="s">
        <v>46</v>
      </c>
    </row>
    <row r="10" spans="1:10" ht="47.25" customHeight="1">
      <c r="A10" s="961" t="s">
        <v>101</v>
      </c>
      <c r="B10" s="991">
        <v>91</v>
      </c>
      <c r="C10" s="991">
        <v>43</v>
      </c>
      <c r="D10" s="991">
        <v>26</v>
      </c>
      <c r="E10" s="991">
        <v>22</v>
      </c>
      <c r="F10" s="991">
        <v>59</v>
      </c>
      <c r="G10" s="991">
        <v>32</v>
      </c>
      <c r="H10" s="991">
        <v>69</v>
      </c>
      <c r="I10" s="991">
        <v>22</v>
      </c>
      <c r="J10" s="746" t="s">
        <v>48</v>
      </c>
    </row>
    <row r="11" spans="1:10" ht="47.25" customHeight="1">
      <c r="A11" s="961" t="s">
        <v>47</v>
      </c>
      <c r="B11" s="990">
        <v>505</v>
      </c>
      <c r="C11" s="990">
        <v>332</v>
      </c>
      <c r="D11" s="990">
        <v>162</v>
      </c>
      <c r="E11" s="990">
        <v>11</v>
      </c>
      <c r="F11" s="990">
        <v>249</v>
      </c>
      <c r="G11" s="990">
        <v>256</v>
      </c>
      <c r="H11" s="990">
        <v>391</v>
      </c>
      <c r="I11" s="990">
        <v>114</v>
      </c>
      <c r="J11" s="746" t="s">
        <v>991</v>
      </c>
    </row>
    <row r="12" spans="1:10" ht="47.25" customHeight="1">
      <c r="A12" s="961" t="s">
        <v>49</v>
      </c>
      <c r="B12" s="991">
        <v>208</v>
      </c>
      <c r="C12" s="991">
        <v>113</v>
      </c>
      <c r="D12" s="991">
        <v>88</v>
      </c>
      <c r="E12" s="991">
        <v>7</v>
      </c>
      <c r="F12" s="991">
        <v>100</v>
      </c>
      <c r="G12" s="991">
        <v>108</v>
      </c>
      <c r="H12" s="991">
        <v>173</v>
      </c>
      <c r="I12" s="991">
        <v>35</v>
      </c>
      <c r="J12" s="746" t="s">
        <v>1100</v>
      </c>
    </row>
    <row r="13" spans="1:10" ht="47.25" customHeight="1">
      <c r="A13" s="961" t="s">
        <v>345</v>
      </c>
      <c r="B13" s="990">
        <v>225</v>
      </c>
      <c r="C13" s="990">
        <v>163</v>
      </c>
      <c r="D13" s="990">
        <v>54</v>
      </c>
      <c r="E13" s="990">
        <v>8</v>
      </c>
      <c r="F13" s="990">
        <v>120</v>
      </c>
      <c r="G13" s="990">
        <v>105</v>
      </c>
      <c r="H13" s="990">
        <v>183</v>
      </c>
      <c r="I13" s="990">
        <v>42</v>
      </c>
      <c r="J13" s="746" t="s">
        <v>1101</v>
      </c>
    </row>
    <row r="14" spans="1:10" ht="47.25" customHeight="1">
      <c r="A14" s="961" t="s">
        <v>51</v>
      </c>
      <c r="B14" s="991">
        <v>176</v>
      </c>
      <c r="C14" s="991">
        <v>105</v>
      </c>
      <c r="D14" s="991">
        <v>69</v>
      </c>
      <c r="E14" s="991">
        <v>2</v>
      </c>
      <c r="F14" s="991">
        <v>101</v>
      </c>
      <c r="G14" s="991">
        <v>75</v>
      </c>
      <c r="H14" s="991">
        <v>138</v>
      </c>
      <c r="I14" s="991">
        <v>38</v>
      </c>
      <c r="J14" s="746" t="s">
        <v>52</v>
      </c>
    </row>
    <row r="15" spans="1:10" ht="47.25" customHeight="1">
      <c r="A15" s="961" t="s">
        <v>201</v>
      </c>
      <c r="B15" s="990">
        <v>345</v>
      </c>
      <c r="C15" s="990">
        <v>197</v>
      </c>
      <c r="D15" s="990">
        <v>127</v>
      </c>
      <c r="E15" s="990">
        <v>21</v>
      </c>
      <c r="F15" s="990">
        <v>195</v>
      </c>
      <c r="G15" s="990">
        <v>150</v>
      </c>
      <c r="H15" s="990">
        <v>273</v>
      </c>
      <c r="I15" s="990">
        <v>72</v>
      </c>
      <c r="J15" s="746" t="s">
        <v>1131</v>
      </c>
    </row>
    <row r="16" spans="1:10" ht="47.25" customHeight="1">
      <c r="A16" s="961" t="s">
        <v>2827</v>
      </c>
      <c r="B16" s="991">
        <v>435</v>
      </c>
      <c r="C16" s="991">
        <v>140</v>
      </c>
      <c r="D16" s="991">
        <v>244</v>
      </c>
      <c r="E16" s="991">
        <v>51</v>
      </c>
      <c r="F16" s="991">
        <v>225</v>
      </c>
      <c r="G16" s="991">
        <v>210</v>
      </c>
      <c r="H16" s="991">
        <v>359</v>
      </c>
      <c r="I16" s="991">
        <v>76</v>
      </c>
      <c r="J16" s="746" t="s">
        <v>1103</v>
      </c>
    </row>
    <row r="17" spans="1:10" ht="47.25" customHeight="1">
      <c r="A17" s="961" t="s">
        <v>54</v>
      </c>
      <c r="B17" s="990">
        <v>31</v>
      </c>
      <c r="C17" s="990">
        <v>21</v>
      </c>
      <c r="D17" s="990">
        <v>10</v>
      </c>
      <c r="E17" s="990">
        <v>0</v>
      </c>
      <c r="F17" s="990">
        <v>17</v>
      </c>
      <c r="G17" s="990">
        <v>14</v>
      </c>
      <c r="H17" s="990">
        <v>28</v>
      </c>
      <c r="I17" s="990">
        <v>3</v>
      </c>
      <c r="J17" s="746" t="s">
        <v>1104</v>
      </c>
    </row>
    <row r="18" spans="1:10" ht="47.25" customHeight="1">
      <c r="A18" s="961" t="s">
        <v>55</v>
      </c>
      <c r="B18" s="990">
        <v>168</v>
      </c>
      <c r="C18" s="990">
        <v>88</v>
      </c>
      <c r="D18" s="990">
        <v>73</v>
      </c>
      <c r="E18" s="990">
        <v>7</v>
      </c>
      <c r="F18" s="990">
        <v>89</v>
      </c>
      <c r="G18" s="990">
        <v>79</v>
      </c>
      <c r="H18" s="990">
        <v>130</v>
      </c>
      <c r="I18" s="990">
        <v>38</v>
      </c>
      <c r="J18" s="746" t="s">
        <v>1105</v>
      </c>
    </row>
    <row r="19" spans="1:10" ht="47.25" customHeight="1">
      <c r="A19" s="961" t="s">
        <v>202</v>
      </c>
      <c r="B19" s="989">
        <v>65</v>
      </c>
      <c r="C19" s="989">
        <v>32</v>
      </c>
      <c r="D19" s="989">
        <v>32</v>
      </c>
      <c r="E19" s="989">
        <v>1</v>
      </c>
      <c r="F19" s="989">
        <v>36</v>
      </c>
      <c r="G19" s="989">
        <v>29</v>
      </c>
      <c r="H19" s="989">
        <v>52</v>
      </c>
      <c r="I19" s="989">
        <v>13</v>
      </c>
      <c r="J19" s="746" t="s">
        <v>56</v>
      </c>
    </row>
    <row r="20" spans="1:10" ht="47.25" customHeight="1">
      <c r="A20" s="961" t="s">
        <v>57</v>
      </c>
      <c r="B20" s="989">
        <v>218</v>
      </c>
      <c r="C20" s="989">
        <v>122</v>
      </c>
      <c r="D20" s="989">
        <v>90</v>
      </c>
      <c r="E20" s="989">
        <v>6</v>
      </c>
      <c r="F20" s="989">
        <v>119</v>
      </c>
      <c r="G20" s="989">
        <v>99</v>
      </c>
      <c r="H20" s="989">
        <v>188</v>
      </c>
      <c r="I20" s="989">
        <v>30</v>
      </c>
      <c r="J20" s="746" t="s">
        <v>1106</v>
      </c>
    </row>
    <row r="21" spans="1:10" ht="47.25" customHeight="1">
      <c r="A21" s="961" t="s">
        <v>58</v>
      </c>
      <c r="B21" s="990">
        <v>260</v>
      </c>
      <c r="C21" s="990">
        <v>134</v>
      </c>
      <c r="D21" s="990">
        <v>120</v>
      </c>
      <c r="E21" s="990">
        <v>6</v>
      </c>
      <c r="F21" s="990">
        <v>135</v>
      </c>
      <c r="G21" s="990">
        <v>125</v>
      </c>
      <c r="H21" s="990">
        <v>209</v>
      </c>
      <c r="I21" s="990">
        <v>51</v>
      </c>
      <c r="J21" s="746" t="s">
        <v>203</v>
      </c>
    </row>
    <row r="22" spans="1:10" ht="47.25" customHeight="1">
      <c r="A22" s="961" t="s">
        <v>104</v>
      </c>
      <c r="B22" s="989">
        <v>381</v>
      </c>
      <c r="C22" s="989">
        <v>142</v>
      </c>
      <c r="D22" s="989">
        <v>227</v>
      </c>
      <c r="E22" s="989">
        <v>12</v>
      </c>
      <c r="F22" s="989">
        <v>230</v>
      </c>
      <c r="G22" s="989">
        <v>151</v>
      </c>
      <c r="H22" s="989">
        <v>338</v>
      </c>
      <c r="I22" s="989">
        <v>43</v>
      </c>
      <c r="J22" s="746" t="s">
        <v>60</v>
      </c>
    </row>
    <row r="23" spans="1:10" ht="47.25" customHeight="1">
      <c r="A23" s="961" t="s">
        <v>59</v>
      </c>
      <c r="B23" s="990">
        <v>204</v>
      </c>
      <c r="C23" s="990">
        <v>109</v>
      </c>
      <c r="D23" s="990">
        <v>95</v>
      </c>
      <c r="E23" s="990">
        <v>0</v>
      </c>
      <c r="F23" s="990">
        <v>91</v>
      </c>
      <c r="G23" s="990">
        <v>113</v>
      </c>
      <c r="H23" s="990">
        <v>183</v>
      </c>
      <c r="I23" s="990">
        <v>21</v>
      </c>
      <c r="J23" s="746" t="s">
        <v>62</v>
      </c>
    </row>
    <row r="24" spans="1:10" ht="47.25" customHeight="1">
      <c r="A24" s="961" t="s">
        <v>61</v>
      </c>
      <c r="B24" s="989">
        <v>59</v>
      </c>
      <c r="C24" s="989">
        <v>23</v>
      </c>
      <c r="D24" s="989">
        <v>36</v>
      </c>
      <c r="E24" s="989">
        <v>0</v>
      </c>
      <c r="F24" s="989">
        <v>30</v>
      </c>
      <c r="G24" s="989">
        <v>29</v>
      </c>
      <c r="H24" s="989">
        <v>44</v>
      </c>
      <c r="I24" s="989">
        <v>15</v>
      </c>
      <c r="J24" s="746" t="s">
        <v>1132</v>
      </c>
    </row>
    <row r="25" spans="1:10" ht="47.25" customHeight="1">
      <c r="A25" s="961" t="s">
        <v>105</v>
      </c>
      <c r="B25" s="990">
        <v>54</v>
      </c>
      <c r="C25" s="990">
        <v>28</v>
      </c>
      <c r="D25" s="990">
        <v>24</v>
      </c>
      <c r="E25" s="990">
        <v>2</v>
      </c>
      <c r="F25" s="990">
        <v>28</v>
      </c>
      <c r="G25" s="990">
        <v>26</v>
      </c>
      <c r="H25" s="990">
        <v>22</v>
      </c>
      <c r="I25" s="990">
        <v>32</v>
      </c>
      <c r="J25" s="746" t="s">
        <v>1133</v>
      </c>
    </row>
    <row r="26" spans="1:10" ht="47.25" customHeight="1">
      <c r="A26" s="961" t="s">
        <v>64</v>
      </c>
      <c r="B26" s="991">
        <v>304</v>
      </c>
      <c r="C26" s="991">
        <v>99</v>
      </c>
      <c r="D26" s="991">
        <v>205</v>
      </c>
      <c r="E26" s="991">
        <v>0</v>
      </c>
      <c r="F26" s="991">
        <v>176</v>
      </c>
      <c r="G26" s="991">
        <v>128</v>
      </c>
      <c r="H26" s="991">
        <v>291</v>
      </c>
      <c r="I26" s="991">
        <v>13</v>
      </c>
      <c r="J26" s="746" t="s">
        <v>65</v>
      </c>
    </row>
    <row r="27" spans="1:10" ht="47.25" customHeight="1">
      <c r="A27" s="961" t="s">
        <v>63</v>
      </c>
      <c r="B27" s="990">
        <v>360</v>
      </c>
      <c r="C27" s="990">
        <v>136</v>
      </c>
      <c r="D27" s="990">
        <v>201</v>
      </c>
      <c r="E27" s="990">
        <v>23</v>
      </c>
      <c r="F27" s="990">
        <v>208</v>
      </c>
      <c r="G27" s="990">
        <v>152</v>
      </c>
      <c r="H27" s="990">
        <v>336</v>
      </c>
      <c r="I27" s="990">
        <v>24</v>
      </c>
      <c r="J27" s="746" t="s">
        <v>67</v>
      </c>
    </row>
    <row r="28" spans="1:10" ht="47.25" customHeight="1">
      <c r="A28" s="835" t="s">
        <v>106</v>
      </c>
      <c r="B28" s="992">
        <f>SUM(B8:B27)</f>
        <v>5442</v>
      </c>
      <c r="C28" s="992">
        <f t="shared" ref="C28:I28" si="0">SUM(C8:C27)</f>
        <v>2937</v>
      </c>
      <c r="D28" s="992">
        <f t="shared" si="0"/>
        <v>2255</v>
      </c>
      <c r="E28" s="992">
        <f t="shared" si="0"/>
        <v>250</v>
      </c>
      <c r="F28" s="992">
        <f t="shared" si="0"/>
        <v>2928</v>
      </c>
      <c r="G28" s="992">
        <f t="shared" si="0"/>
        <v>2514</v>
      </c>
      <c r="H28" s="992">
        <f t="shared" si="0"/>
        <v>4469</v>
      </c>
      <c r="I28" s="992">
        <f t="shared" si="0"/>
        <v>973</v>
      </c>
      <c r="J28" s="835" t="s">
        <v>68</v>
      </c>
    </row>
  </sheetData>
  <mergeCells count="18">
    <mergeCell ref="F5:G5"/>
    <mergeCell ref="H5:I5"/>
    <mergeCell ref="B6:B7"/>
    <mergeCell ref="C6:C7"/>
    <mergeCell ref="D6:D7"/>
    <mergeCell ref="E6:E7"/>
    <mergeCell ref="A1:J1"/>
    <mergeCell ref="A2:J2"/>
    <mergeCell ref="A3:E3"/>
    <mergeCell ref="F3:J3"/>
    <mergeCell ref="A4:A7"/>
    <mergeCell ref="B4:B5"/>
    <mergeCell ref="C4:C5"/>
    <mergeCell ref="D4:D5"/>
    <mergeCell ref="E4:E5"/>
    <mergeCell ref="F4:G4"/>
    <mergeCell ref="H4:I4"/>
    <mergeCell ref="J4:J7"/>
  </mergeCells>
  <pageMargins left="0.7" right="0.7" top="0.75" bottom="0.75" header="0.3" footer="0.3"/>
  <pageSetup paperSize="9" scale="36"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46"/>
  <sheetViews>
    <sheetView rightToLeft="1" topLeftCell="A11" zoomScaleNormal="100" workbookViewId="0">
      <selection activeCell="B15" sqref="B15"/>
    </sheetView>
  </sheetViews>
  <sheetFormatPr defaultColWidth="9" defaultRowHeight="14.5"/>
  <cols>
    <col min="1" max="1" width="15.7265625" style="705" customWidth="1"/>
    <col min="2" max="2" width="80.81640625" style="1028" customWidth="1"/>
    <col min="3" max="3" width="15.7265625" style="272" customWidth="1"/>
    <col min="4" max="4" width="64.26953125" style="995" customWidth="1"/>
    <col min="5" max="5" width="9" style="995"/>
    <col min="6" max="6" width="11.453125" style="995" bestFit="1" customWidth="1"/>
    <col min="7" max="15" width="9" style="995"/>
    <col min="16" max="16" width="11.453125" style="995" bestFit="1" customWidth="1"/>
    <col min="17" max="16384" width="9" style="995"/>
  </cols>
  <sheetData>
    <row r="1" spans="1:37" ht="48" customHeight="1">
      <c r="A1" s="994" t="s">
        <v>495</v>
      </c>
      <c r="B1" s="994" t="s">
        <v>2934</v>
      </c>
      <c r="C1" s="994" t="s">
        <v>497</v>
      </c>
      <c r="F1" s="206"/>
      <c r="G1" s="207"/>
      <c r="H1" s="207"/>
      <c r="I1" s="207"/>
      <c r="J1" s="207"/>
      <c r="K1" s="207"/>
      <c r="L1" s="207"/>
      <c r="M1" s="207"/>
      <c r="N1" s="996"/>
      <c r="O1" s="996"/>
      <c r="P1" s="996"/>
      <c r="Q1" s="996"/>
    </row>
    <row r="2" spans="1:37" ht="33" customHeight="1">
      <c r="A2" s="997" t="s">
        <v>498</v>
      </c>
      <c r="B2" s="997" t="s">
        <v>2935</v>
      </c>
      <c r="C2" s="997" t="s">
        <v>500</v>
      </c>
      <c r="F2" s="211"/>
      <c r="G2" s="212"/>
      <c r="H2" s="212"/>
      <c r="I2" s="212"/>
      <c r="J2" s="212"/>
      <c r="K2" s="212"/>
      <c r="L2" s="212"/>
      <c r="M2" s="212"/>
      <c r="N2" s="998"/>
      <c r="O2" s="998"/>
      <c r="P2" s="998"/>
      <c r="Q2" s="998"/>
    </row>
    <row r="3" spans="1:37" ht="33" customHeight="1">
      <c r="A3" s="2221" t="s">
        <v>2936</v>
      </c>
      <c r="B3" s="187" t="s">
        <v>2937</v>
      </c>
      <c r="C3" s="2222"/>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row>
    <row r="4" spans="1:37" ht="33" customHeight="1">
      <c r="A4" s="2221"/>
      <c r="B4" s="188" t="s">
        <v>2938</v>
      </c>
      <c r="C4" s="2222"/>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row>
    <row r="5" spans="1:37" ht="33" customHeight="1">
      <c r="A5" s="2221" t="s">
        <v>2939</v>
      </c>
      <c r="B5" s="187" t="s">
        <v>2940</v>
      </c>
      <c r="C5" s="2222"/>
      <c r="F5" s="214"/>
      <c r="G5" s="214"/>
      <c r="H5" s="214"/>
      <c r="I5" s="214"/>
      <c r="J5" s="214"/>
      <c r="K5" s="214"/>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row>
    <row r="6" spans="1:37" ht="33" customHeight="1">
      <c r="A6" s="2221"/>
      <c r="B6" s="188" t="s">
        <v>2941</v>
      </c>
      <c r="C6" s="2222"/>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row>
    <row r="7" spans="1:37" ht="33" customHeight="1">
      <c r="A7" s="2221" t="s">
        <v>2942</v>
      </c>
      <c r="B7" s="187" t="s">
        <v>2943</v>
      </c>
      <c r="C7" s="2222"/>
      <c r="F7" s="216"/>
      <c r="G7" s="216"/>
      <c r="H7" s="216"/>
      <c r="I7" s="216"/>
      <c r="J7" s="216"/>
      <c r="K7" s="216"/>
      <c r="L7" s="216"/>
      <c r="M7" s="216"/>
      <c r="N7" s="216"/>
      <c r="O7" s="216"/>
      <c r="P7" s="216"/>
      <c r="Q7" s="216"/>
      <c r="R7" s="216"/>
      <c r="S7" s="216"/>
      <c r="T7" s="216"/>
    </row>
    <row r="8" spans="1:37" ht="33" customHeight="1">
      <c r="A8" s="2221"/>
      <c r="B8" s="188" t="s">
        <v>2944</v>
      </c>
      <c r="C8" s="2222"/>
      <c r="F8" s="217"/>
      <c r="G8" s="217"/>
      <c r="H8" s="217"/>
      <c r="I8" s="217"/>
      <c r="J8" s="217"/>
      <c r="K8" s="217"/>
      <c r="L8" s="217"/>
      <c r="M8" s="217"/>
      <c r="N8" s="217"/>
      <c r="O8" s="217"/>
      <c r="P8" s="217"/>
      <c r="Q8" s="217"/>
      <c r="R8" s="217"/>
      <c r="S8" s="217"/>
      <c r="T8" s="217"/>
    </row>
    <row r="9" spans="1:37" ht="33" customHeight="1">
      <c r="A9" s="2221" t="s">
        <v>2945</v>
      </c>
      <c r="B9" s="187" t="s">
        <v>2946</v>
      </c>
      <c r="C9" s="2222"/>
      <c r="F9" s="217"/>
      <c r="G9" s="217"/>
      <c r="H9" s="217"/>
      <c r="I9" s="217"/>
      <c r="J9" s="217"/>
      <c r="K9" s="217"/>
      <c r="L9" s="217"/>
      <c r="M9" s="217"/>
      <c r="N9" s="217"/>
      <c r="O9" s="217"/>
      <c r="P9" s="217"/>
      <c r="Q9" s="217"/>
      <c r="R9" s="217"/>
      <c r="S9" s="217"/>
      <c r="T9" s="217"/>
    </row>
    <row r="10" spans="1:37" ht="33" customHeight="1">
      <c r="A10" s="2221"/>
      <c r="B10" s="188" t="s">
        <v>2947</v>
      </c>
      <c r="C10" s="2222"/>
      <c r="F10" s="217"/>
      <c r="G10" s="217"/>
      <c r="H10" s="217"/>
      <c r="I10" s="217"/>
      <c r="J10" s="217"/>
      <c r="K10" s="217"/>
      <c r="L10" s="217"/>
      <c r="M10" s="217"/>
      <c r="N10" s="217"/>
      <c r="O10" s="217"/>
      <c r="P10" s="217"/>
      <c r="Q10" s="217"/>
      <c r="R10" s="217"/>
      <c r="S10" s="217"/>
      <c r="T10" s="217"/>
    </row>
    <row r="11" spans="1:37" ht="33" customHeight="1">
      <c r="A11" s="2221" t="s">
        <v>2948</v>
      </c>
      <c r="B11" s="187" t="s">
        <v>2949</v>
      </c>
      <c r="C11" s="2222"/>
      <c r="F11" s="218"/>
      <c r="G11" s="218"/>
      <c r="H11" s="218"/>
      <c r="I11" s="218"/>
      <c r="J11" s="218"/>
      <c r="K11" s="218"/>
      <c r="L11" s="218"/>
      <c r="M11" s="218"/>
      <c r="N11" s="218"/>
      <c r="O11" s="218"/>
      <c r="P11" s="218"/>
      <c r="Q11" s="221"/>
      <c r="R11" s="221"/>
      <c r="S11" s="221"/>
      <c r="T11" s="221"/>
      <c r="U11" s="221"/>
      <c r="V11" s="221"/>
      <c r="W11" s="221"/>
      <c r="X11" s="221"/>
      <c r="Y11" s="221"/>
      <c r="Z11" s="221"/>
    </row>
    <row r="12" spans="1:37" ht="33" customHeight="1">
      <c r="A12" s="2221"/>
      <c r="B12" s="188" t="s">
        <v>2950</v>
      </c>
      <c r="C12" s="2222"/>
      <c r="E12" s="999"/>
      <c r="F12" s="217"/>
      <c r="G12" s="217"/>
      <c r="H12" s="217"/>
      <c r="I12" s="217"/>
      <c r="J12" s="217"/>
      <c r="K12" s="217"/>
      <c r="L12" s="217"/>
      <c r="M12" s="217"/>
      <c r="N12" s="217"/>
      <c r="O12" s="217"/>
      <c r="P12" s="217"/>
      <c r="Q12" s="223"/>
      <c r="R12" s="223"/>
      <c r="S12" s="223"/>
      <c r="T12" s="223"/>
      <c r="U12" s="223"/>
      <c r="V12" s="223"/>
      <c r="W12" s="223"/>
      <c r="X12" s="223"/>
      <c r="Y12" s="223"/>
      <c r="Z12" s="223"/>
    </row>
    <row r="13" spans="1:37" ht="33" customHeight="1">
      <c r="A13" s="2221" t="s">
        <v>2951</v>
      </c>
      <c r="B13" s="187" t="s">
        <v>2952</v>
      </c>
      <c r="C13" s="2222"/>
      <c r="E13" s="999"/>
      <c r="F13" s="224"/>
      <c r="G13" s="224"/>
      <c r="H13" s="224"/>
      <c r="I13" s="224"/>
      <c r="J13" s="224"/>
      <c r="K13" s="224"/>
      <c r="L13" s="224"/>
      <c r="M13" s="224"/>
      <c r="N13" s="224"/>
      <c r="O13" s="224"/>
      <c r="P13" s="224"/>
      <c r="Q13" s="224"/>
      <c r="R13" s="1000"/>
      <c r="S13" s="1000"/>
      <c r="T13" s="1000"/>
      <c r="U13" s="1000"/>
      <c r="V13" s="1000"/>
    </row>
    <row r="14" spans="1:37" ht="33" customHeight="1">
      <c r="A14" s="2221"/>
      <c r="B14" s="188" t="s">
        <v>2953</v>
      </c>
      <c r="C14" s="2222"/>
      <c r="E14" s="999"/>
      <c r="F14" s="226"/>
      <c r="G14" s="226"/>
      <c r="H14" s="226"/>
      <c r="I14" s="226"/>
      <c r="J14" s="226"/>
      <c r="K14" s="226"/>
      <c r="L14" s="226"/>
      <c r="M14" s="226"/>
      <c r="N14" s="226"/>
      <c r="O14" s="226"/>
      <c r="P14" s="226"/>
      <c r="Q14" s="226"/>
      <c r="R14" s="1000"/>
      <c r="S14" s="1000"/>
      <c r="T14" s="1000"/>
      <c r="U14" s="1000"/>
      <c r="V14" s="1000"/>
    </row>
    <row r="15" spans="1:37" ht="33" customHeight="1">
      <c r="A15" s="2221" t="s">
        <v>2954</v>
      </c>
      <c r="B15" s="187" t="s">
        <v>2955</v>
      </c>
      <c r="C15" s="2222"/>
      <c r="E15" s="999"/>
      <c r="F15" s="227"/>
      <c r="G15" s="227"/>
      <c r="H15" s="227"/>
      <c r="I15" s="227"/>
      <c r="J15" s="227"/>
      <c r="K15" s="227"/>
      <c r="L15" s="227"/>
      <c r="M15" s="227"/>
      <c r="N15" s="227"/>
      <c r="O15" s="227"/>
      <c r="P15" s="227"/>
      <c r="Q15" s="227"/>
      <c r="R15" s="227"/>
      <c r="S15" s="227"/>
      <c r="T15" s="227"/>
      <c r="U15" s="227"/>
      <c r="V15" s="227"/>
      <c r="W15" s="227"/>
    </row>
    <row r="16" spans="1:37" ht="33" customHeight="1">
      <c r="A16" s="2221"/>
      <c r="B16" s="188" t="s">
        <v>2956</v>
      </c>
      <c r="C16" s="2222"/>
      <c r="E16" s="1001"/>
      <c r="F16" s="229"/>
      <c r="G16" s="229"/>
      <c r="H16" s="229"/>
      <c r="I16" s="229"/>
      <c r="J16" s="229"/>
      <c r="K16" s="229"/>
      <c r="L16" s="229"/>
      <c r="M16" s="229"/>
      <c r="N16" s="229"/>
      <c r="O16" s="229"/>
      <c r="P16" s="229"/>
      <c r="Q16" s="229"/>
      <c r="R16" s="229"/>
      <c r="S16" s="229"/>
      <c r="T16" s="229"/>
      <c r="U16" s="229"/>
      <c r="V16" s="229"/>
      <c r="W16" s="229"/>
    </row>
    <row r="17" spans="1:30" ht="33" customHeight="1">
      <c r="A17" s="2221" t="s">
        <v>2957</v>
      </c>
      <c r="B17" s="187" t="s">
        <v>2958</v>
      </c>
      <c r="C17" s="2222"/>
      <c r="E17" s="1002"/>
      <c r="F17" s="227"/>
      <c r="G17" s="227"/>
      <c r="H17" s="227"/>
      <c r="I17" s="227"/>
      <c r="J17" s="227"/>
      <c r="K17" s="227"/>
      <c r="L17" s="227"/>
      <c r="M17" s="227"/>
      <c r="N17" s="227"/>
      <c r="O17" s="227"/>
      <c r="P17" s="227"/>
      <c r="Q17" s="227"/>
      <c r="R17" s="227"/>
      <c r="S17" s="227"/>
      <c r="T17" s="227"/>
      <c r="U17" s="227"/>
      <c r="V17" s="227"/>
      <c r="W17" s="227"/>
    </row>
    <row r="18" spans="1:30" ht="33" customHeight="1">
      <c r="A18" s="2221"/>
      <c r="B18" s="188" t="s">
        <v>2959</v>
      </c>
      <c r="C18" s="2222"/>
      <c r="E18" s="999"/>
      <c r="F18" s="229"/>
      <c r="G18" s="229"/>
      <c r="H18" s="229"/>
      <c r="I18" s="229"/>
      <c r="J18" s="229"/>
      <c r="K18" s="229"/>
      <c r="L18" s="229"/>
      <c r="M18" s="229"/>
      <c r="N18" s="229"/>
      <c r="O18" s="229"/>
      <c r="P18" s="229"/>
      <c r="Q18" s="229"/>
      <c r="R18" s="229"/>
      <c r="S18" s="229"/>
      <c r="T18" s="229"/>
      <c r="U18" s="229"/>
      <c r="V18" s="229"/>
      <c r="W18" s="229"/>
    </row>
    <row r="19" spans="1:30" ht="33" customHeight="1">
      <c r="A19" s="2221" t="s">
        <v>2960</v>
      </c>
      <c r="B19" s="187" t="s">
        <v>2961</v>
      </c>
      <c r="C19" s="2222"/>
      <c r="E19" s="999"/>
      <c r="F19" s="216"/>
      <c r="G19" s="216"/>
      <c r="H19" s="216"/>
      <c r="I19" s="216"/>
      <c r="J19" s="216"/>
      <c r="K19" s="216"/>
      <c r="L19" s="216"/>
      <c r="M19" s="1003"/>
      <c r="N19" s="1003"/>
      <c r="O19" s="1003"/>
    </row>
    <row r="20" spans="1:30" ht="33" customHeight="1">
      <c r="A20" s="2221"/>
      <c r="B20" s="188" t="s">
        <v>2962</v>
      </c>
      <c r="C20" s="2222"/>
      <c r="E20" s="999"/>
      <c r="F20" s="217"/>
      <c r="G20" s="217"/>
      <c r="H20" s="217"/>
      <c r="I20" s="217"/>
      <c r="J20" s="217"/>
      <c r="K20" s="217"/>
      <c r="L20" s="217"/>
      <c r="M20" s="1004"/>
      <c r="N20" s="1004"/>
      <c r="O20" s="1004"/>
    </row>
    <row r="21" spans="1:30" ht="33" customHeight="1">
      <c r="A21" s="2221" t="s">
        <v>2963</v>
      </c>
      <c r="B21" s="187" t="s">
        <v>2964</v>
      </c>
      <c r="C21" s="2222"/>
      <c r="E21" s="999"/>
      <c r="F21" s="1005"/>
      <c r="G21" s="999"/>
      <c r="H21" s="999"/>
      <c r="I21" s="1006"/>
      <c r="J21" s="1006"/>
      <c r="K21" s="1006"/>
      <c r="L21" s="1006"/>
      <c r="M21" s="1006"/>
      <c r="N21" s="1006"/>
      <c r="O21" s="1006"/>
    </row>
    <row r="22" spans="1:30" ht="33" customHeight="1">
      <c r="A22" s="2221"/>
      <c r="B22" s="188" t="s">
        <v>2965</v>
      </c>
      <c r="C22" s="2222"/>
      <c r="E22" s="1007"/>
      <c r="F22" s="1008"/>
      <c r="G22" s="999"/>
      <c r="H22" s="999"/>
      <c r="I22" s="1009"/>
      <c r="J22" s="1009"/>
      <c r="K22" s="1009"/>
      <c r="L22" s="1009"/>
      <c r="M22" s="1009"/>
      <c r="N22" s="1009"/>
      <c r="O22" s="1009"/>
    </row>
    <row r="23" spans="1:30" ht="33" customHeight="1">
      <c r="A23" s="2221" t="s">
        <v>2966</v>
      </c>
      <c r="B23" s="187" t="s">
        <v>2967</v>
      </c>
      <c r="C23" s="2222"/>
      <c r="E23" s="1007"/>
      <c r="F23" s="238"/>
      <c r="G23" s="238"/>
      <c r="H23" s="238"/>
      <c r="I23" s="238"/>
      <c r="J23" s="238"/>
      <c r="K23" s="238"/>
      <c r="L23" s="238"/>
      <c r="M23" s="238"/>
      <c r="N23" s="238"/>
      <c r="O23" s="238"/>
      <c r="P23" s="238"/>
      <c r="Q23" s="238"/>
      <c r="R23" s="238"/>
      <c r="S23" s="1010"/>
      <c r="T23" s="1010"/>
      <c r="U23" s="1010"/>
      <c r="V23" s="1010"/>
    </row>
    <row r="24" spans="1:30" ht="33" customHeight="1">
      <c r="A24" s="2221"/>
      <c r="B24" s="188" t="s">
        <v>2968</v>
      </c>
      <c r="C24" s="2222"/>
      <c r="E24" s="1011"/>
      <c r="F24" s="238"/>
      <c r="G24" s="238"/>
      <c r="H24" s="238"/>
      <c r="I24" s="238"/>
      <c r="J24" s="238"/>
      <c r="K24" s="238"/>
      <c r="L24" s="238"/>
      <c r="M24" s="238"/>
      <c r="N24" s="238"/>
      <c r="O24" s="238"/>
      <c r="P24" s="238"/>
      <c r="Q24" s="238"/>
      <c r="R24" s="238"/>
      <c r="S24" s="1012"/>
      <c r="T24" s="1012"/>
      <c r="U24" s="1012"/>
      <c r="V24" s="1012"/>
    </row>
    <row r="25" spans="1:30" ht="33" customHeight="1">
      <c r="A25" s="2221" t="s">
        <v>2969</v>
      </c>
      <c r="B25" s="187" t="s">
        <v>2970</v>
      </c>
      <c r="C25" s="2222"/>
      <c r="E25" s="1011"/>
      <c r="F25" s="238"/>
      <c r="G25" s="238"/>
      <c r="H25" s="238"/>
      <c r="I25" s="238"/>
      <c r="J25" s="238"/>
      <c r="K25" s="238"/>
      <c r="L25" s="238"/>
      <c r="M25" s="238"/>
      <c r="N25" s="238"/>
      <c r="O25" s="238"/>
      <c r="P25" s="238"/>
      <c r="Q25" s="238"/>
      <c r="R25" s="238"/>
      <c r="S25" s="238"/>
      <c r="T25" s="238"/>
    </row>
    <row r="26" spans="1:30" ht="33" customHeight="1">
      <c r="A26" s="2221"/>
      <c r="B26" s="188" t="s">
        <v>2971</v>
      </c>
      <c r="C26" s="2222"/>
      <c r="E26" s="1011"/>
      <c r="F26" s="238"/>
      <c r="G26" s="238"/>
      <c r="H26" s="238"/>
      <c r="I26" s="238"/>
      <c r="J26" s="238"/>
      <c r="K26" s="238"/>
      <c r="L26" s="238"/>
      <c r="M26" s="238"/>
      <c r="N26" s="238"/>
      <c r="O26" s="238"/>
      <c r="P26" s="238"/>
      <c r="Q26" s="238"/>
      <c r="R26" s="238"/>
      <c r="S26" s="238"/>
      <c r="T26" s="238"/>
    </row>
    <row r="27" spans="1:30" ht="33" customHeight="1">
      <c r="A27" s="2221" t="s">
        <v>2972</v>
      </c>
      <c r="B27" s="187" t="s">
        <v>2973</v>
      </c>
      <c r="C27" s="2222"/>
      <c r="E27" s="1011"/>
      <c r="F27" s="216"/>
      <c r="G27" s="216"/>
      <c r="H27" s="216"/>
      <c r="I27" s="216"/>
      <c r="J27" s="216"/>
      <c r="K27" s="216"/>
      <c r="L27" s="216"/>
      <c r="M27" s="216"/>
      <c r="N27" s="216"/>
      <c r="O27" s="216"/>
      <c r="P27" s="216"/>
      <c r="Q27" s="216"/>
      <c r="R27" s="216"/>
      <c r="S27" s="216"/>
      <c r="T27" s="216"/>
      <c r="U27" s="216"/>
      <c r="V27" s="216"/>
      <c r="W27" s="216"/>
      <c r="X27" s="1013"/>
      <c r="Y27" s="1014"/>
      <c r="Z27" s="1014"/>
      <c r="AA27" s="1014"/>
      <c r="AB27" s="1014"/>
      <c r="AC27" s="1014"/>
      <c r="AD27" s="1014"/>
    </row>
    <row r="28" spans="1:30" ht="33" customHeight="1">
      <c r="A28" s="2221"/>
      <c r="B28" s="188" t="s">
        <v>2974</v>
      </c>
      <c r="C28" s="2222"/>
      <c r="E28" s="1015"/>
      <c r="F28" s="217"/>
      <c r="G28" s="217"/>
      <c r="H28" s="217"/>
      <c r="I28" s="217"/>
      <c r="J28" s="217"/>
      <c r="K28" s="217"/>
      <c r="L28" s="217"/>
      <c r="M28" s="217"/>
      <c r="N28" s="217"/>
      <c r="O28" s="217"/>
      <c r="P28" s="217"/>
      <c r="Q28" s="217"/>
      <c r="R28" s="217"/>
      <c r="S28" s="217"/>
      <c r="T28" s="217"/>
      <c r="U28" s="217"/>
      <c r="V28" s="217"/>
      <c r="W28" s="217"/>
      <c r="X28" s="217"/>
      <c r="Y28" s="1016"/>
      <c r="Z28" s="1016"/>
      <c r="AA28" s="1016"/>
      <c r="AB28" s="1016"/>
      <c r="AC28" s="1016"/>
      <c r="AD28" s="1016"/>
    </row>
    <row r="29" spans="1:30" ht="33" customHeight="1">
      <c r="A29" s="2221" t="s">
        <v>2975</v>
      </c>
      <c r="B29" s="187" t="s">
        <v>2976</v>
      </c>
      <c r="C29" s="2222"/>
      <c r="E29" s="1017"/>
      <c r="F29" s="246"/>
      <c r="G29" s="246"/>
      <c r="H29" s="246"/>
      <c r="I29" s="246"/>
      <c r="J29" s="246"/>
      <c r="K29" s="246"/>
      <c r="L29" s="246"/>
    </row>
    <row r="30" spans="1:30" ht="33" customHeight="1">
      <c r="A30" s="2221"/>
      <c r="B30" s="188" t="s">
        <v>2977</v>
      </c>
      <c r="C30" s="2222"/>
      <c r="E30" s="1015"/>
      <c r="F30" s="246"/>
      <c r="G30" s="246"/>
      <c r="H30" s="246"/>
      <c r="I30" s="246"/>
      <c r="J30" s="246"/>
      <c r="K30" s="246"/>
      <c r="L30" s="246"/>
    </row>
    <row r="31" spans="1:30" ht="33" customHeight="1">
      <c r="A31" s="2221" t="s">
        <v>2978</v>
      </c>
      <c r="B31" s="187" t="s">
        <v>2979</v>
      </c>
      <c r="C31" s="2222"/>
      <c r="E31" s="1017"/>
      <c r="F31" s="248"/>
      <c r="G31" s="248"/>
      <c r="H31" s="248"/>
      <c r="I31" s="248"/>
      <c r="J31" s="248"/>
      <c r="K31" s="248"/>
      <c r="L31" s="248"/>
      <c r="M31" s="248"/>
      <c r="N31" s="248"/>
      <c r="O31" s="248"/>
      <c r="P31" s="248"/>
      <c r="Q31" s="248"/>
      <c r="R31" s="248"/>
      <c r="S31" s="248"/>
      <c r="T31" s="248"/>
      <c r="U31" s="248"/>
    </row>
    <row r="32" spans="1:30" ht="33" customHeight="1">
      <c r="A32" s="2221"/>
      <c r="B32" s="188" t="s">
        <v>2980</v>
      </c>
      <c r="C32" s="2222"/>
      <c r="E32" s="999"/>
      <c r="F32" s="249"/>
      <c r="G32" s="249"/>
      <c r="H32" s="249"/>
      <c r="I32" s="249"/>
      <c r="J32" s="249"/>
      <c r="K32" s="249"/>
      <c r="L32" s="249"/>
      <c r="M32" s="249"/>
      <c r="N32" s="249"/>
      <c r="O32" s="249"/>
      <c r="P32" s="249"/>
      <c r="Q32" s="249"/>
      <c r="R32" s="249"/>
      <c r="S32" s="249"/>
      <c r="T32" s="249"/>
      <c r="U32" s="249"/>
    </row>
    <row r="33" spans="1:38" ht="33" customHeight="1">
      <c r="A33" s="2221" t="s">
        <v>2981</v>
      </c>
      <c r="B33" s="187" t="s">
        <v>2982</v>
      </c>
      <c r="C33" s="2222"/>
      <c r="E33" s="999"/>
      <c r="F33" s="250"/>
      <c r="G33" s="250"/>
      <c r="H33" s="250"/>
      <c r="I33" s="250"/>
      <c r="J33" s="250"/>
      <c r="K33" s="250"/>
      <c r="L33" s="250"/>
      <c r="M33" s="250"/>
      <c r="N33" s="250"/>
      <c r="O33" s="250"/>
      <c r="P33" s="250"/>
      <c r="Q33" s="250"/>
      <c r="R33" s="250"/>
      <c r="S33" s="250"/>
      <c r="T33" s="250"/>
      <c r="U33" s="1018"/>
      <c r="V33" s="1018"/>
    </row>
    <row r="34" spans="1:38" ht="33" customHeight="1">
      <c r="A34" s="2221"/>
      <c r="B34" s="188" t="s">
        <v>2983</v>
      </c>
      <c r="C34" s="2222"/>
      <c r="F34" s="252"/>
      <c r="G34" s="252"/>
      <c r="H34" s="252"/>
      <c r="I34" s="252"/>
      <c r="J34" s="252"/>
      <c r="K34" s="252"/>
      <c r="L34" s="252"/>
      <c r="M34" s="252"/>
      <c r="N34" s="252"/>
      <c r="O34" s="252"/>
      <c r="P34" s="252"/>
      <c r="Q34" s="252"/>
      <c r="R34" s="252"/>
      <c r="S34" s="252"/>
      <c r="T34" s="252"/>
      <c r="U34" s="1018"/>
      <c r="V34" s="1018"/>
    </row>
    <row r="35" spans="1:38" ht="33" customHeight="1">
      <c r="A35" s="2221" t="s">
        <v>2984</v>
      </c>
      <c r="B35" s="187" t="s">
        <v>2985</v>
      </c>
      <c r="C35" s="2222"/>
      <c r="F35" s="248"/>
      <c r="G35" s="248"/>
      <c r="H35" s="248"/>
      <c r="I35" s="248"/>
      <c r="J35" s="248"/>
      <c r="K35" s="248"/>
      <c r="L35" s="248"/>
      <c r="M35" s="1019"/>
      <c r="N35" s="1019"/>
      <c r="O35" s="1019"/>
      <c r="P35" s="1019"/>
      <c r="Q35" s="1019"/>
      <c r="R35" s="1019"/>
      <c r="S35" s="1019"/>
      <c r="T35" s="1019"/>
      <c r="U35" s="1019"/>
      <c r="V35" s="1019"/>
      <c r="W35" s="1019"/>
      <c r="X35" s="1019"/>
      <c r="Y35" s="1019"/>
      <c r="Z35" s="1019"/>
      <c r="AA35" s="1019"/>
      <c r="AB35" s="1019"/>
      <c r="AC35" s="1019"/>
      <c r="AD35" s="1019"/>
      <c r="AE35" s="1019"/>
      <c r="AF35" s="1019"/>
      <c r="AG35" s="1019"/>
      <c r="AH35" s="1019"/>
      <c r="AI35" s="1019"/>
      <c r="AJ35" s="1019"/>
      <c r="AK35" s="1019"/>
      <c r="AL35" s="1019"/>
    </row>
    <row r="36" spans="1:38" ht="33" customHeight="1">
      <c r="A36" s="2221"/>
      <c r="B36" s="188" t="s">
        <v>2986</v>
      </c>
      <c r="C36" s="2222"/>
      <c r="F36" s="229"/>
      <c r="G36" s="229"/>
      <c r="H36" s="229"/>
      <c r="I36" s="229"/>
      <c r="J36" s="229"/>
      <c r="K36" s="229"/>
      <c r="L36" s="229"/>
      <c r="M36" s="1020"/>
      <c r="N36" s="10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c r="AJ36" s="1020"/>
      <c r="AK36" s="1020"/>
      <c r="AL36" s="1020"/>
    </row>
    <row r="37" spans="1:38" ht="33" customHeight="1">
      <c r="A37" s="2221" t="s">
        <v>2987</v>
      </c>
      <c r="B37" s="187" t="s">
        <v>2988</v>
      </c>
      <c r="C37" s="2222"/>
      <c r="F37" s="254"/>
      <c r="G37" s="254"/>
      <c r="H37" s="254"/>
      <c r="I37" s="254"/>
      <c r="J37" s="254"/>
      <c r="K37" s="254"/>
      <c r="L37" s="254"/>
      <c r="M37" s="254"/>
      <c r="N37" s="254"/>
      <c r="O37" s="254"/>
      <c r="P37" s="254"/>
      <c r="Q37" s="254"/>
      <c r="R37" s="254"/>
      <c r="S37" s="254"/>
    </row>
    <row r="38" spans="1:38" ht="33" customHeight="1">
      <c r="A38" s="2221"/>
      <c r="B38" s="188" t="s">
        <v>2989</v>
      </c>
      <c r="C38" s="2222"/>
      <c r="D38" s="1021"/>
      <c r="F38" s="217"/>
      <c r="G38" s="217"/>
      <c r="H38" s="217"/>
      <c r="I38" s="217"/>
      <c r="J38" s="217"/>
      <c r="K38" s="217"/>
      <c r="L38" s="217"/>
      <c r="M38" s="217"/>
      <c r="N38" s="217"/>
      <c r="O38" s="217"/>
      <c r="P38" s="217"/>
      <c r="Q38" s="217"/>
      <c r="R38" s="217"/>
      <c r="S38" s="217"/>
    </row>
    <row r="39" spans="1:38" ht="33" customHeight="1">
      <c r="A39" s="2221" t="s">
        <v>2990</v>
      </c>
      <c r="B39" s="187" t="s">
        <v>2991</v>
      </c>
      <c r="C39" s="2222"/>
      <c r="F39" s="255"/>
      <c r="I39" s="1022"/>
      <c r="J39" s="1022"/>
      <c r="K39" s="1022"/>
      <c r="L39" s="1022"/>
      <c r="M39" s="1022"/>
      <c r="N39" s="1022"/>
      <c r="O39" s="1022"/>
    </row>
    <row r="40" spans="1:38" ht="33" customHeight="1">
      <c r="A40" s="2221"/>
      <c r="B40" s="188" t="s">
        <v>2992</v>
      </c>
      <c r="C40" s="2222"/>
      <c r="F40" s="257"/>
      <c r="I40" s="1022"/>
      <c r="J40" s="1022"/>
      <c r="K40" s="1022"/>
      <c r="L40" s="1022"/>
      <c r="M40" s="1022"/>
      <c r="N40" s="1022"/>
      <c r="O40" s="1022"/>
    </row>
    <row r="41" spans="1:38" ht="33" customHeight="1">
      <c r="A41" s="2221" t="s">
        <v>2993</v>
      </c>
      <c r="B41" s="187" t="s">
        <v>2994</v>
      </c>
      <c r="C41" s="2222"/>
      <c r="F41" s="258"/>
      <c r="G41" s="258"/>
      <c r="H41" s="258"/>
      <c r="I41" s="258"/>
      <c r="J41" s="258"/>
      <c r="K41" s="258"/>
      <c r="L41" s="258"/>
      <c r="M41" s="1023"/>
      <c r="N41" s="1023"/>
      <c r="O41" s="1023"/>
    </row>
    <row r="42" spans="1:38" ht="33" customHeight="1">
      <c r="A42" s="2221"/>
      <c r="B42" s="188" t="s">
        <v>2995</v>
      </c>
      <c r="C42" s="2222"/>
      <c r="F42" s="260"/>
      <c r="G42" s="260"/>
      <c r="H42" s="260"/>
      <c r="I42" s="260"/>
      <c r="J42" s="260"/>
      <c r="K42" s="260"/>
      <c r="L42" s="260"/>
      <c r="M42" s="1022"/>
      <c r="N42" s="1022"/>
      <c r="O42" s="1022"/>
    </row>
    <row r="43" spans="1:38" ht="33" customHeight="1">
      <c r="A43" s="2221" t="s">
        <v>2996</v>
      </c>
      <c r="B43" s="187" t="s">
        <v>2997</v>
      </c>
      <c r="C43" s="2222"/>
      <c r="F43" s="266"/>
      <c r="G43" s="266"/>
      <c r="H43" s="266"/>
      <c r="I43" s="1024"/>
    </row>
    <row r="44" spans="1:38" ht="33" customHeight="1">
      <c r="A44" s="2221"/>
      <c r="B44" s="188" t="s">
        <v>2998</v>
      </c>
      <c r="C44" s="2222"/>
      <c r="F44" s="266"/>
      <c r="G44" s="266"/>
      <c r="H44" s="266"/>
      <c r="I44" s="1025"/>
    </row>
    <row r="45" spans="1:38" ht="33" customHeight="1">
      <c r="A45" s="2221" t="s">
        <v>2999</v>
      </c>
      <c r="B45" s="187" t="s">
        <v>3000</v>
      </c>
      <c r="C45" s="2222"/>
      <c r="I45" s="1026"/>
    </row>
    <row r="46" spans="1:38" ht="33" customHeight="1">
      <c r="A46" s="2221"/>
      <c r="B46" s="188" t="s">
        <v>3001</v>
      </c>
      <c r="C46" s="2222"/>
      <c r="I46" s="1027"/>
    </row>
    <row r="47" spans="1:38" ht="33" customHeight="1">
      <c r="A47" s="2221" t="s">
        <v>3002</v>
      </c>
      <c r="B47" s="187" t="s">
        <v>3003</v>
      </c>
      <c r="C47" s="2222"/>
    </row>
    <row r="48" spans="1:38" ht="33" customHeight="1">
      <c r="A48" s="2221"/>
      <c r="B48" s="188" t="s">
        <v>3004</v>
      </c>
      <c r="C48" s="2222"/>
    </row>
    <row r="49" spans="1:3" ht="33" customHeight="1">
      <c r="A49" s="2221" t="s">
        <v>3005</v>
      </c>
      <c r="B49" s="187" t="s">
        <v>3006</v>
      </c>
      <c r="C49" s="2222"/>
    </row>
    <row r="50" spans="1:3" ht="33" customHeight="1">
      <c r="A50" s="2221"/>
      <c r="B50" s="188" t="s">
        <v>3007</v>
      </c>
      <c r="C50" s="2222"/>
    </row>
    <row r="51" spans="1:3" ht="33" customHeight="1">
      <c r="A51" s="2221" t="s">
        <v>3008</v>
      </c>
      <c r="B51" s="187" t="s">
        <v>3009</v>
      </c>
      <c r="C51" s="2222"/>
    </row>
    <row r="52" spans="1:3" ht="33" customHeight="1">
      <c r="A52" s="2221"/>
      <c r="B52" s="188" t="s">
        <v>3010</v>
      </c>
      <c r="C52" s="2222"/>
    </row>
    <row r="53" spans="1:3" ht="33" customHeight="1">
      <c r="A53" s="2221" t="s">
        <v>3011</v>
      </c>
      <c r="B53" s="187" t="s">
        <v>3012</v>
      </c>
      <c r="C53" s="2222"/>
    </row>
    <row r="54" spans="1:3" ht="33" customHeight="1">
      <c r="A54" s="2221"/>
      <c r="B54" s="188" t="s">
        <v>3013</v>
      </c>
      <c r="C54" s="2222"/>
    </row>
    <row r="55" spans="1:3" ht="33" customHeight="1">
      <c r="A55" s="2221" t="s">
        <v>3014</v>
      </c>
      <c r="B55" s="187" t="s">
        <v>3015</v>
      </c>
      <c r="C55" s="2222"/>
    </row>
    <row r="56" spans="1:3" ht="33" customHeight="1">
      <c r="A56" s="2221"/>
      <c r="B56" s="188" t="s">
        <v>3016</v>
      </c>
      <c r="C56" s="2222"/>
    </row>
    <row r="57" spans="1:3" ht="33" customHeight="1">
      <c r="A57" s="2221" t="s">
        <v>3017</v>
      </c>
      <c r="B57" s="187" t="s">
        <v>3018</v>
      </c>
      <c r="C57" s="2222"/>
    </row>
    <row r="58" spans="1:3" ht="33" customHeight="1">
      <c r="A58" s="2221"/>
      <c r="B58" s="188" t="s">
        <v>3019</v>
      </c>
      <c r="C58" s="2222"/>
    </row>
    <row r="59" spans="1:3" ht="33" customHeight="1">
      <c r="A59" s="2221" t="s">
        <v>3020</v>
      </c>
      <c r="B59" s="187" t="s">
        <v>3021</v>
      </c>
      <c r="C59" s="2222"/>
    </row>
    <row r="60" spans="1:3" ht="33" customHeight="1">
      <c r="A60" s="2221"/>
      <c r="B60" s="188" t="s">
        <v>3022</v>
      </c>
      <c r="C60" s="2222"/>
    </row>
    <row r="61" spans="1:3" ht="33" customHeight="1">
      <c r="A61" s="2221" t="s">
        <v>3023</v>
      </c>
      <c r="B61" s="187" t="s">
        <v>3018</v>
      </c>
      <c r="C61" s="2222"/>
    </row>
    <row r="62" spans="1:3" ht="33" customHeight="1">
      <c r="A62" s="2221"/>
      <c r="B62" s="188" t="s">
        <v>3019</v>
      </c>
      <c r="C62" s="2222"/>
    </row>
    <row r="63" spans="1:3" ht="33" customHeight="1">
      <c r="A63" s="2221" t="s">
        <v>3024</v>
      </c>
      <c r="B63" s="187" t="s">
        <v>3025</v>
      </c>
      <c r="C63" s="2222"/>
    </row>
    <row r="64" spans="1:3" ht="33" customHeight="1">
      <c r="A64" s="2221"/>
      <c r="B64" s="188" t="s">
        <v>3026</v>
      </c>
      <c r="C64" s="2222"/>
    </row>
    <row r="65" spans="1:3" ht="33" customHeight="1">
      <c r="A65" s="2221" t="s">
        <v>3027</v>
      </c>
      <c r="B65" s="187" t="s">
        <v>3028</v>
      </c>
      <c r="C65" s="2222"/>
    </row>
    <row r="66" spans="1:3" ht="33" customHeight="1">
      <c r="A66" s="2221"/>
      <c r="B66" s="188" t="s">
        <v>3029</v>
      </c>
      <c r="C66" s="2222"/>
    </row>
    <row r="67" spans="1:3" ht="33" customHeight="1">
      <c r="A67" s="2221" t="s">
        <v>3030</v>
      </c>
      <c r="B67" s="187" t="s">
        <v>3031</v>
      </c>
      <c r="C67" s="2222"/>
    </row>
    <row r="68" spans="1:3" ht="33" customHeight="1">
      <c r="A68" s="2221"/>
      <c r="B68" s="188" t="s">
        <v>3032</v>
      </c>
      <c r="C68" s="2222"/>
    </row>
    <row r="69" spans="1:3" ht="33" customHeight="1">
      <c r="A69" s="2221" t="s">
        <v>3033</v>
      </c>
      <c r="B69" s="187" t="s">
        <v>3034</v>
      </c>
      <c r="C69" s="2222"/>
    </row>
    <row r="70" spans="1:3" ht="33" customHeight="1">
      <c r="A70" s="2221"/>
      <c r="B70" s="188" t="s">
        <v>3035</v>
      </c>
      <c r="C70" s="2222"/>
    </row>
    <row r="71" spans="1:3" ht="33" customHeight="1">
      <c r="A71" s="2221" t="s">
        <v>3036</v>
      </c>
      <c r="B71" s="187" t="s">
        <v>3037</v>
      </c>
      <c r="C71" s="2222"/>
    </row>
    <row r="72" spans="1:3" ht="33" customHeight="1">
      <c r="A72" s="2221"/>
      <c r="B72" s="188" t="s">
        <v>3038</v>
      </c>
      <c r="C72" s="2222"/>
    </row>
    <row r="73" spans="1:3" ht="33" customHeight="1">
      <c r="A73" s="2221" t="s">
        <v>3039</v>
      </c>
      <c r="B73" s="187" t="s">
        <v>3040</v>
      </c>
      <c r="C73" s="2222"/>
    </row>
    <row r="74" spans="1:3" ht="33" customHeight="1">
      <c r="A74" s="2221"/>
      <c r="B74" s="188" t="s">
        <v>3041</v>
      </c>
      <c r="C74" s="2222"/>
    </row>
    <row r="75" spans="1:3" ht="33" customHeight="1">
      <c r="A75" s="2221" t="s">
        <v>3042</v>
      </c>
      <c r="B75" s="187" t="s">
        <v>3043</v>
      </c>
      <c r="C75" s="2222"/>
    </row>
    <row r="76" spans="1:3" ht="33" customHeight="1">
      <c r="A76" s="2221"/>
      <c r="B76" s="188" t="s">
        <v>3044</v>
      </c>
      <c r="C76" s="2222"/>
    </row>
    <row r="77" spans="1:3" ht="33" customHeight="1">
      <c r="A77" s="2221" t="s">
        <v>3045</v>
      </c>
      <c r="B77" s="187" t="s">
        <v>3046</v>
      </c>
      <c r="C77" s="2222"/>
    </row>
    <row r="78" spans="1:3" ht="33" customHeight="1">
      <c r="A78" s="2221"/>
      <c r="B78" s="188" t="s">
        <v>3047</v>
      </c>
      <c r="C78" s="2222"/>
    </row>
    <row r="79" spans="1:3" ht="33" customHeight="1">
      <c r="A79" s="2221" t="s">
        <v>3048</v>
      </c>
      <c r="B79" s="187" t="s">
        <v>3049</v>
      </c>
      <c r="C79" s="2222"/>
    </row>
    <row r="80" spans="1:3" ht="33" customHeight="1">
      <c r="A80" s="2221"/>
      <c r="B80" s="188" t="s">
        <v>3050</v>
      </c>
      <c r="C80" s="2222"/>
    </row>
    <row r="81" spans="1:3" ht="33" customHeight="1">
      <c r="A81" s="2221" t="s">
        <v>3051</v>
      </c>
      <c r="B81" s="187" t="s">
        <v>3052</v>
      </c>
      <c r="C81" s="2222"/>
    </row>
    <row r="82" spans="1:3" ht="33" customHeight="1">
      <c r="A82" s="2221"/>
      <c r="B82" s="188" t="s">
        <v>3053</v>
      </c>
      <c r="C82" s="2222"/>
    </row>
    <row r="83" spans="1:3" ht="33" customHeight="1">
      <c r="A83" s="2221" t="s">
        <v>3054</v>
      </c>
      <c r="B83" s="187" t="s">
        <v>3055</v>
      </c>
      <c r="C83" s="2222"/>
    </row>
    <row r="84" spans="1:3" ht="33" customHeight="1">
      <c r="A84" s="2221"/>
      <c r="B84" s="188" t="s">
        <v>3056</v>
      </c>
      <c r="C84" s="2222"/>
    </row>
    <row r="85" spans="1:3" ht="33" customHeight="1">
      <c r="A85" s="2221" t="s">
        <v>3057</v>
      </c>
      <c r="B85" s="187" t="s">
        <v>3058</v>
      </c>
      <c r="C85" s="2222"/>
    </row>
    <row r="86" spans="1:3" ht="33" customHeight="1">
      <c r="A86" s="2221"/>
      <c r="B86" s="188" t="s">
        <v>3059</v>
      </c>
      <c r="C86" s="2222"/>
    </row>
    <row r="87" spans="1:3" ht="33" customHeight="1">
      <c r="A87" s="2221" t="s">
        <v>3060</v>
      </c>
      <c r="B87" s="187" t="s">
        <v>3061</v>
      </c>
      <c r="C87" s="2222"/>
    </row>
    <row r="88" spans="1:3" ht="33" customHeight="1">
      <c r="A88" s="2221"/>
      <c r="B88" s="188" t="s">
        <v>3062</v>
      </c>
      <c r="C88" s="2222"/>
    </row>
    <row r="89" spans="1:3" ht="33" customHeight="1">
      <c r="A89" s="2221" t="s">
        <v>3063</v>
      </c>
      <c r="B89" s="187" t="s">
        <v>3064</v>
      </c>
      <c r="C89" s="2222"/>
    </row>
    <row r="90" spans="1:3" ht="33" customHeight="1">
      <c r="A90" s="2221"/>
      <c r="B90" s="188" t="s">
        <v>3065</v>
      </c>
      <c r="C90" s="2222"/>
    </row>
    <row r="91" spans="1:3" ht="33" customHeight="1">
      <c r="A91" s="2221" t="s">
        <v>3066</v>
      </c>
      <c r="B91" s="187" t="s">
        <v>3067</v>
      </c>
      <c r="C91" s="2222"/>
    </row>
    <row r="92" spans="1:3" ht="33" customHeight="1">
      <c r="A92" s="2221"/>
      <c r="B92" s="188" t="s">
        <v>3068</v>
      </c>
      <c r="C92" s="2222"/>
    </row>
    <row r="93" spans="1:3" ht="33" customHeight="1">
      <c r="A93" s="2221" t="s">
        <v>3069</v>
      </c>
      <c r="B93" s="187" t="s">
        <v>3070</v>
      </c>
      <c r="C93" s="2222"/>
    </row>
    <row r="94" spans="1:3" ht="33" customHeight="1">
      <c r="A94" s="2221"/>
      <c r="B94" s="188" t="s">
        <v>3071</v>
      </c>
      <c r="C94" s="2222"/>
    </row>
    <row r="95" spans="1:3" ht="33" customHeight="1">
      <c r="A95" s="2221" t="s">
        <v>3072</v>
      </c>
      <c r="B95" s="187" t="s">
        <v>3073</v>
      </c>
      <c r="C95" s="2222"/>
    </row>
    <row r="96" spans="1:3" ht="33" customHeight="1">
      <c r="A96" s="2221"/>
      <c r="B96" s="188" t="s">
        <v>3074</v>
      </c>
      <c r="C96" s="2222"/>
    </row>
    <row r="97" spans="1:3" ht="33" customHeight="1">
      <c r="A97" s="2221" t="s">
        <v>3075</v>
      </c>
      <c r="B97" s="187" t="s">
        <v>3076</v>
      </c>
      <c r="C97" s="2222"/>
    </row>
    <row r="98" spans="1:3" ht="33" customHeight="1">
      <c r="A98" s="2221"/>
      <c r="B98" s="188" t="s">
        <v>3077</v>
      </c>
      <c r="C98" s="2222"/>
    </row>
    <row r="99" spans="1:3" ht="33" customHeight="1">
      <c r="A99" s="2221" t="s">
        <v>3078</v>
      </c>
      <c r="B99" s="187" t="s">
        <v>3079</v>
      </c>
      <c r="C99" s="2222"/>
    </row>
    <row r="100" spans="1:3" ht="33" customHeight="1">
      <c r="A100" s="2221"/>
      <c r="B100" s="188" t="s">
        <v>3080</v>
      </c>
      <c r="C100" s="2222"/>
    </row>
    <row r="101" spans="1:3" ht="33" customHeight="1">
      <c r="A101" s="2221" t="s">
        <v>3081</v>
      </c>
      <c r="B101" s="187" t="s">
        <v>3082</v>
      </c>
      <c r="C101" s="2222"/>
    </row>
    <row r="102" spans="1:3" ht="33" customHeight="1">
      <c r="A102" s="2221"/>
      <c r="B102" s="188" t="s">
        <v>3083</v>
      </c>
      <c r="C102" s="2222"/>
    </row>
    <row r="103" spans="1:3" ht="33" customHeight="1">
      <c r="A103" s="2221" t="s">
        <v>3084</v>
      </c>
      <c r="B103" s="187" t="s">
        <v>3085</v>
      </c>
      <c r="C103" s="2222"/>
    </row>
    <row r="104" spans="1:3" ht="33" customHeight="1">
      <c r="A104" s="2221"/>
      <c r="B104" s="188" t="s">
        <v>3086</v>
      </c>
      <c r="C104" s="2222"/>
    </row>
    <row r="105" spans="1:3" ht="33" customHeight="1">
      <c r="A105" s="2221" t="s">
        <v>3087</v>
      </c>
      <c r="B105" s="187" t="s">
        <v>3088</v>
      </c>
      <c r="C105" s="2222"/>
    </row>
    <row r="106" spans="1:3" ht="33" customHeight="1">
      <c r="A106" s="2221"/>
      <c r="B106" s="188" t="s">
        <v>3089</v>
      </c>
      <c r="C106" s="2222"/>
    </row>
    <row r="107" spans="1:3" ht="33" customHeight="1">
      <c r="A107" s="2221" t="s">
        <v>3090</v>
      </c>
      <c r="B107" s="187" t="s">
        <v>3091</v>
      </c>
      <c r="C107" s="2222"/>
    </row>
    <row r="108" spans="1:3" ht="33" customHeight="1">
      <c r="A108" s="2221"/>
      <c r="B108" s="188" t="s">
        <v>3092</v>
      </c>
      <c r="C108" s="2222"/>
    </row>
    <row r="109" spans="1:3" ht="33" customHeight="1">
      <c r="A109" s="2221" t="s">
        <v>3093</v>
      </c>
      <c r="B109" s="187" t="s">
        <v>3094</v>
      </c>
      <c r="C109" s="2222"/>
    </row>
    <row r="110" spans="1:3" ht="33" customHeight="1">
      <c r="A110" s="2221"/>
      <c r="B110" s="188" t="s">
        <v>3095</v>
      </c>
      <c r="C110" s="2222"/>
    </row>
    <row r="111" spans="1:3" ht="33" customHeight="1">
      <c r="A111" s="2221" t="s">
        <v>3096</v>
      </c>
      <c r="B111" s="187" t="s">
        <v>3097</v>
      </c>
      <c r="C111" s="2222"/>
    </row>
    <row r="112" spans="1:3" ht="33" customHeight="1">
      <c r="A112" s="2221"/>
      <c r="B112" s="188" t="s">
        <v>3098</v>
      </c>
      <c r="C112" s="2222"/>
    </row>
    <row r="113" spans="1:3" ht="33" customHeight="1">
      <c r="A113" s="2221" t="s">
        <v>3099</v>
      </c>
      <c r="B113" s="187" t="s">
        <v>3100</v>
      </c>
      <c r="C113" s="2222"/>
    </row>
    <row r="114" spans="1:3" ht="33" customHeight="1">
      <c r="A114" s="2221"/>
      <c r="B114" s="188" t="s">
        <v>3101</v>
      </c>
      <c r="C114" s="2222"/>
    </row>
    <row r="115" spans="1:3" ht="33" customHeight="1">
      <c r="A115" s="2221" t="s">
        <v>3102</v>
      </c>
      <c r="B115" s="187" t="s">
        <v>3103</v>
      </c>
      <c r="C115" s="2222"/>
    </row>
    <row r="116" spans="1:3" ht="33" customHeight="1">
      <c r="A116" s="2221"/>
      <c r="B116" s="188" t="s">
        <v>3104</v>
      </c>
      <c r="C116" s="2222"/>
    </row>
    <row r="117" spans="1:3" ht="33" customHeight="1">
      <c r="A117" s="2221" t="s">
        <v>3105</v>
      </c>
      <c r="B117" s="187" t="s">
        <v>3106</v>
      </c>
      <c r="C117" s="2222"/>
    </row>
    <row r="118" spans="1:3" ht="33" customHeight="1">
      <c r="A118" s="2221"/>
      <c r="B118" s="188" t="s">
        <v>3107</v>
      </c>
      <c r="C118" s="2222"/>
    </row>
    <row r="119" spans="1:3" ht="33" customHeight="1">
      <c r="A119" s="2221" t="s">
        <v>3108</v>
      </c>
      <c r="B119" s="187" t="s">
        <v>3109</v>
      </c>
      <c r="C119" s="2222"/>
    </row>
    <row r="120" spans="1:3" ht="33" customHeight="1">
      <c r="A120" s="2221"/>
      <c r="B120" s="188" t="s">
        <v>3110</v>
      </c>
      <c r="C120" s="2222"/>
    </row>
    <row r="121" spans="1:3" ht="33" customHeight="1">
      <c r="A121" s="2221" t="s">
        <v>3111</v>
      </c>
      <c r="B121" s="187" t="s">
        <v>3112</v>
      </c>
      <c r="C121" s="2222"/>
    </row>
    <row r="122" spans="1:3" ht="33" customHeight="1">
      <c r="A122" s="2221"/>
      <c r="B122" s="188" t="s">
        <v>3113</v>
      </c>
      <c r="C122" s="2222"/>
    </row>
    <row r="123" spans="1:3" ht="33" customHeight="1">
      <c r="A123" s="2221" t="s">
        <v>3114</v>
      </c>
      <c r="B123" s="187" t="s">
        <v>3115</v>
      </c>
      <c r="C123" s="2222"/>
    </row>
    <row r="124" spans="1:3" ht="33" customHeight="1">
      <c r="A124" s="2221"/>
      <c r="B124" s="188" t="s">
        <v>3116</v>
      </c>
      <c r="C124" s="2222"/>
    </row>
    <row r="125" spans="1:3" ht="33" customHeight="1">
      <c r="A125" s="2221" t="s">
        <v>3117</v>
      </c>
      <c r="B125" s="187" t="s">
        <v>3118</v>
      </c>
      <c r="C125" s="2222"/>
    </row>
    <row r="126" spans="1:3" ht="33" customHeight="1">
      <c r="A126" s="2221"/>
      <c r="B126" s="188" t="s">
        <v>3119</v>
      </c>
      <c r="C126" s="2222"/>
    </row>
    <row r="127" spans="1:3" ht="33" customHeight="1">
      <c r="A127" s="2221" t="s">
        <v>3120</v>
      </c>
      <c r="B127" s="187" t="s">
        <v>3121</v>
      </c>
      <c r="C127" s="2222"/>
    </row>
    <row r="128" spans="1:3" ht="33" customHeight="1">
      <c r="A128" s="2221"/>
      <c r="B128" s="188" t="s">
        <v>3122</v>
      </c>
      <c r="C128" s="2222"/>
    </row>
    <row r="129" spans="1:3" ht="33" customHeight="1">
      <c r="A129" s="2221" t="s">
        <v>3123</v>
      </c>
      <c r="B129" s="187" t="s">
        <v>3124</v>
      </c>
      <c r="C129" s="2222"/>
    </row>
    <row r="130" spans="1:3" ht="33" customHeight="1">
      <c r="A130" s="2221"/>
      <c r="B130" s="188" t="s">
        <v>3125</v>
      </c>
      <c r="C130" s="2222"/>
    </row>
    <row r="131" spans="1:3" ht="33" customHeight="1">
      <c r="A131" s="2221" t="s">
        <v>3126</v>
      </c>
      <c r="B131" s="187" t="s">
        <v>3127</v>
      </c>
      <c r="C131" s="2222"/>
    </row>
    <row r="132" spans="1:3" ht="33" customHeight="1">
      <c r="A132" s="2221"/>
      <c r="B132" s="188" t="s">
        <v>3128</v>
      </c>
      <c r="C132" s="2222"/>
    </row>
    <row r="133" spans="1:3" ht="33" customHeight="1">
      <c r="A133" s="2221" t="s">
        <v>3129</v>
      </c>
      <c r="B133" s="187" t="s">
        <v>3130</v>
      </c>
      <c r="C133" s="2222"/>
    </row>
    <row r="134" spans="1:3" ht="33" customHeight="1">
      <c r="A134" s="2221"/>
      <c r="B134" s="188" t="s">
        <v>3131</v>
      </c>
      <c r="C134" s="2222"/>
    </row>
    <row r="135" spans="1:3" ht="33" customHeight="1">
      <c r="A135" s="2221" t="s">
        <v>3132</v>
      </c>
      <c r="B135" s="187" t="s">
        <v>3133</v>
      </c>
      <c r="C135" s="2222"/>
    </row>
    <row r="136" spans="1:3" ht="33" customHeight="1">
      <c r="A136" s="2221"/>
      <c r="B136" s="188" t="s">
        <v>3134</v>
      </c>
      <c r="C136" s="2222"/>
    </row>
    <row r="137" spans="1:3" ht="33" customHeight="1">
      <c r="A137" s="2221" t="s">
        <v>3135</v>
      </c>
      <c r="B137" s="187" t="s">
        <v>3136</v>
      </c>
      <c r="C137" s="2222"/>
    </row>
    <row r="138" spans="1:3" ht="33" customHeight="1">
      <c r="A138" s="2221"/>
      <c r="B138" s="188" t="s">
        <v>3137</v>
      </c>
      <c r="C138" s="2222"/>
    </row>
    <row r="139" spans="1:3" ht="33" customHeight="1">
      <c r="A139" s="2221" t="s">
        <v>3138</v>
      </c>
      <c r="B139" s="187" t="s">
        <v>3139</v>
      </c>
      <c r="C139" s="2222"/>
    </row>
    <row r="140" spans="1:3" ht="33" customHeight="1">
      <c r="A140" s="2221"/>
      <c r="B140" s="188" t="s">
        <v>3140</v>
      </c>
      <c r="C140" s="2222"/>
    </row>
    <row r="141" spans="1:3" ht="33" customHeight="1">
      <c r="A141" s="2221" t="s">
        <v>3141</v>
      </c>
      <c r="B141" s="187" t="s">
        <v>3142</v>
      </c>
      <c r="C141" s="2222"/>
    </row>
    <row r="142" spans="1:3" ht="33" customHeight="1">
      <c r="A142" s="2221"/>
      <c r="B142" s="188" t="s">
        <v>3143</v>
      </c>
      <c r="C142" s="2222"/>
    </row>
    <row r="143" spans="1:3" ht="33" customHeight="1">
      <c r="A143" s="2221" t="s">
        <v>3144</v>
      </c>
      <c r="B143" s="187" t="s">
        <v>3145</v>
      </c>
      <c r="C143" s="2222"/>
    </row>
    <row r="144" spans="1:3" ht="33" customHeight="1">
      <c r="A144" s="2221"/>
      <c r="B144" s="188" t="s">
        <v>3146</v>
      </c>
      <c r="C144" s="2222"/>
    </row>
    <row r="145" spans="1:3" ht="33" customHeight="1">
      <c r="A145" s="2221" t="s">
        <v>3147</v>
      </c>
      <c r="B145" s="187" t="s">
        <v>3148</v>
      </c>
      <c r="C145" s="2222"/>
    </row>
    <row r="146" spans="1:3" ht="33" customHeight="1">
      <c r="A146" s="2221"/>
      <c r="B146" s="188" t="s">
        <v>3149</v>
      </c>
      <c r="C146" s="2222"/>
    </row>
  </sheetData>
  <mergeCells count="144">
    <mergeCell ref="A141:A142"/>
    <mergeCell ref="C141:C142"/>
    <mergeCell ref="A143:A144"/>
    <mergeCell ref="C143:C144"/>
    <mergeCell ref="A145:A146"/>
    <mergeCell ref="C145:C146"/>
    <mergeCell ref="A135:A136"/>
    <mergeCell ref="C135:C136"/>
    <mergeCell ref="A137:A138"/>
    <mergeCell ref="C137:C138"/>
    <mergeCell ref="A139:A140"/>
    <mergeCell ref="C139:C140"/>
    <mergeCell ref="A129:A130"/>
    <mergeCell ref="C129:C130"/>
    <mergeCell ref="A131:A132"/>
    <mergeCell ref="C131:C132"/>
    <mergeCell ref="A133:A134"/>
    <mergeCell ref="C133:C134"/>
    <mergeCell ref="A123:A124"/>
    <mergeCell ref="C123:C124"/>
    <mergeCell ref="A125:A126"/>
    <mergeCell ref="C125:C126"/>
    <mergeCell ref="A127:A128"/>
    <mergeCell ref="C127:C128"/>
    <mergeCell ref="A117:A118"/>
    <mergeCell ref="C117:C118"/>
    <mergeCell ref="A119:A120"/>
    <mergeCell ref="C119:C120"/>
    <mergeCell ref="A121:A122"/>
    <mergeCell ref="C121:C122"/>
    <mergeCell ref="A111:A112"/>
    <mergeCell ref="C111:C112"/>
    <mergeCell ref="A113:A114"/>
    <mergeCell ref="C113:C114"/>
    <mergeCell ref="A115:A116"/>
    <mergeCell ref="C115:C116"/>
    <mergeCell ref="A105:A106"/>
    <mergeCell ref="C105:C106"/>
    <mergeCell ref="A107:A108"/>
    <mergeCell ref="C107:C108"/>
    <mergeCell ref="A109:A110"/>
    <mergeCell ref="C109:C110"/>
    <mergeCell ref="A99:A100"/>
    <mergeCell ref="C99:C100"/>
    <mergeCell ref="A101:A102"/>
    <mergeCell ref="C101:C102"/>
    <mergeCell ref="A103:A104"/>
    <mergeCell ref="C103:C104"/>
    <mergeCell ref="A93:A94"/>
    <mergeCell ref="C93:C94"/>
    <mergeCell ref="A95:A96"/>
    <mergeCell ref="C95:C96"/>
    <mergeCell ref="A97:A98"/>
    <mergeCell ref="C97:C98"/>
    <mergeCell ref="A87:A88"/>
    <mergeCell ref="C87:C88"/>
    <mergeCell ref="A89:A90"/>
    <mergeCell ref="C89:C90"/>
    <mergeCell ref="A91:A92"/>
    <mergeCell ref="C91:C92"/>
    <mergeCell ref="A81:A82"/>
    <mergeCell ref="C81:C82"/>
    <mergeCell ref="A83:A84"/>
    <mergeCell ref="C83:C84"/>
    <mergeCell ref="A85:A86"/>
    <mergeCell ref="C85:C86"/>
    <mergeCell ref="A75:A76"/>
    <mergeCell ref="C75:C76"/>
    <mergeCell ref="A77:A78"/>
    <mergeCell ref="C77:C78"/>
    <mergeCell ref="A79:A80"/>
    <mergeCell ref="C79:C80"/>
    <mergeCell ref="A69:A70"/>
    <mergeCell ref="C69:C70"/>
    <mergeCell ref="A71:A72"/>
    <mergeCell ref="C71:C72"/>
    <mergeCell ref="A73:A74"/>
    <mergeCell ref="C73:C74"/>
    <mergeCell ref="A63:A64"/>
    <mergeCell ref="C63:C64"/>
    <mergeCell ref="A65:A66"/>
    <mergeCell ref="C65:C66"/>
    <mergeCell ref="A67:A68"/>
    <mergeCell ref="C67:C68"/>
    <mergeCell ref="A57:A58"/>
    <mergeCell ref="C57:C58"/>
    <mergeCell ref="A59:A60"/>
    <mergeCell ref="C59:C60"/>
    <mergeCell ref="A61:A62"/>
    <mergeCell ref="C61:C62"/>
    <mergeCell ref="A51:A52"/>
    <mergeCell ref="C51:C52"/>
    <mergeCell ref="A53:A54"/>
    <mergeCell ref="C53:C54"/>
    <mergeCell ref="A55:A56"/>
    <mergeCell ref="C55:C56"/>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1'!A1" display="زيارات واستشارات الرعاية الصحية الأولية بوزارة الصحة حسب المنطقة الصحية عام 2023م."/>
    <hyperlink ref="B7:B8" location="'3.'!A1" display="زيارات مراجعي الطوارئ المرضية بمستشفيات وزارة الصحة حسب الجنس والجنسية والتجمعات الصحية عام 2024م."/>
    <hyperlink ref="B9:B10" location="'4.'!A1" display="زيارات مراجعي الطوارئ الجراحية بمستشفيات وزارة الصحة حسب الجنس والجنسية والتجمعات الصحية عام 2024م."/>
    <hyperlink ref="B11:B12" location="'5.'!A1" display="زيارات مراجعي  العيادات الخارجية بمستشفيات وزارة الصحة حسب الجنس والجنسية والتجمعات الصحية عام 2024م."/>
    <hyperlink ref="B13:B14" location="'6.'!A1" display="زيارات المراجعين  لمراكز الرعاية الصحية الأولية والعيادات الخارجية بمستشفيات وزارة الصحة حسب التجمعات الصحية عام 2024م"/>
    <hyperlink ref="B15:B16" location="'7.'!A1" display="زيارات المراجعين لمراكز الرعاية الصحية الأولية والعيادات الخارجية بمستشفيات وزارة الصحة حسب المنطقة الإدارية في الأعوام الخمسة الأخيرة"/>
    <hyperlink ref="B17:B18" location="'8.'!A1" display="مراكز الإسعاف والسيارات التابعة لهيئة الهلال الأحمر السعودي حسب المنطقة الإدارية  عام 2024م."/>
    <hyperlink ref="B19:B20" location="'9.'!A1" display="   المرضى والمصابون الذين تم إسعافهم ونقلهم إلى المستشفيات بواسطة هيئة الهلال الأحمر السعودي حسب المنطقة الإدارية ونوع الحالة عام 2024م"/>
    <hyperlink ref="B21:B22" location="'10.'!A1" display="الحالات الإسعافية المنقولة بواسطة هيئة الهلال الأحمر السعودي حسب المنطقة الإدارية في الأعوام الخمسة الأخيرة"/>
    <hyperlink ref="B23:B24" location="'11.'!A1" display="زيارات المراجعين للمستوصفات والعيادات الخارجية بمستشفيات الجهات الحكومية الأخرى  حسب الجنسية عام 2024م"/>
    <hyperlink ref="B25:B26" location="'12.'!A1" display="زيارات العيادات الخارجية والطوارئ بمرافق القطاع الخاص حسب الجنس والجنسية والمنطقة الإدارية عام 2024م."/>
    <hyperlink ref="B27:B28" location="'13-'!A1" display="زيارات العيادات الخارجية والطوارئ بمرافق القطاع الخاص حسب الفئة العمرية والمنطقة الإدارية عام 2024م."/>
    <hyperlink ref="B29:B30" location="'14-'!A1" display="زيارات العيادات الخارجية والطوارئ بمرافق القطاع الخاص حسب الجنس والجنسية والتصنيف الدولي للأمراض  عام 2024م."/>
    <hyperlink ref="B31:B32" location="'15-'!A1" display="زيارات المراجعين للقطاعات الصحية بالمملكة ومتوسط عدد الزيارات لكل فرد من السكان في الأعوام الخمسة الأخيرة"/>
    <hyperlink ref="B33:B34" location="'16'!A1" display="زيارات المراجعين لعيادات السكرى بمستشفيات وزارة الصحة حسب الجنس والجنسية والتجمع الصحي عام 2024م."/>
    <hyperlink ref="B35:B36" location="'17'!A1" display="الخدمات الرئيسية للأسنان بمراكز طب الأسنان بوزارة الصحة حسب نوع الخدمة والمنطقة الصحية عام 2023م."/>
    <hyperlink ref="B37:B38" location="'18'!A1" display="العمليات الجراحية للفك والأسنان وحالات الخلع بوزارة الصحة حسب المنطقة الصحية عام 2023م."/>
    <hyperlink ref="B39:B40" location="'19'!A1" display="المنومون بمستشفيات وزارة الصحة حسب المنطقة الصحية والجنسية عام 2023م."/>
    <hyperlink ref="B41:B42" location="'20'!A1" display="المرضى  المنومون بمستشفيات الرعاية المديدة وأسرة الرعاية المديدة بالمستشفيات العامة بوزارة الصحة حسب المنطقة الصحية عام 2023م."/>
    <hyperlink ref="B43:B44" location="'21'!A1" display="المؤشرات المختارة عن خدمات مستشفيات وزارة الصحة (100 سرير فأكثر) حسب المنطقة الصحية عام 2023م."/>
    <hyperlink ref="B45:B46" location="'22'!A1" display="بعض المؤشرات المختارة عن خدمات مستشفيات وزارة الصحة (50 سرير) حسب المنطقة الصحية عام 2023م."/>
    <hyperlink ref="B47:B48" location="'23'!A1" display="بعض المؤشرات المختارة عن خدمات مستشفيات الصحة النفسية والرعاية المديدة والتأهيل بوزارة الصحة حسب المنطقة الصحية عام 2023م."/>
    <hyperlink ref="B49:B50" location="'24'!A1" display="  المنومون بمستشفيات الجهات الحكومية الأخرى حسب  الجنسية  2023م"/>
    <hyperlink ref="B51:B52" location="'25'!A1" display=" المنومون بمستشفيات القطاعات الصحية بالمملكة في الأعوام الخمسة الأخيرة"/>
    <hyperlink ref="B53:B54" location="'26'!A1" display="الولادات بمستشفيات وزارة الصحة حسب المنطقة الصحية ونوع الولادة عام 2023م."/>
    <hyperlink ref="B55:B56" location="'27.'!A1" display="  المنومون بمستشفيات الجهات الحكومية الأخرى حسب  الجنسية  2024م"/>
    <hyperlink ref="B57:B58" location="'28'!A1" display="المواليد بالقطاع الخاص حسب حالة المولود عام 2023م"/>
    <hyperlink ref="B59:B60" location="'29'!A1" display="التدخلات الجراحية بمستشفيات وزارة الصحة حسب المنطقة الصحية والقسم لعام 2023م."/>
    <hyperlink ref="B61:B62" location="'30'!A1" display="التدخلات الجراحية بمستشفيات الجهات الحكومية الأخرى حسب القسم لعام 2023م"/>
    <hyperlink ref="B63:B64" location="'31'!A1" display="الأنشطة والخدمات الرئيسية بمستشفى الملك خالد التخصصي للعيون بالرياض في الأعوام الخمسة الأخيرة"/>
    <hyperlink ref="B65:B66" location="'32'!A1" display="حالات الأورام الخبيثة التي سجلت بمستشفى الملك فيصل التخصصي ومركز الأبحاث حسب موضع الورم والجنس لعام 2021م."/>
    <hyperlink ref="B67:B68" location="'33'!A1" display="حالات الأطفال بتشخيص الأورام المحولين الي مستشفى الملك فيصل التخصصي ومركز الأبحاث حسب موضع الورم عام 2021م."/>
    <hyperlink ref="B69:B70" location="'34'!A1" display="مراكز ومرضى الغسيل الكلوي حسب القطاعات الصحية عام 2021م."/>
    <hyperlink ref="B71:B72" location="'35'!A1" display="مرضى التنقية الدموية حسب القطاعات الصحية والجنسية والجنس عام 2021م."/>
    <hyperlink ref="B73:B74" location="'36'!A1" display="عدد زيارات مراكز وأقسام التأهيل الطبي بوزارة الصحة عام 2023م."/>
    <hyperlink ref="B75:B76" location="'37'!A1" display="زيارات ما بعد البتر لمراكز وأقسام التأهيل الطبي بوزارة الصحة حسب الجنس والجنسية وسبب الإصابة لعام  2023م. "/>
    <hyperlink ref="B77:B78" location="'38'!A1" display="خدمات  التأهيل  بالجهات الحكومية الأخرى عام 2023م"/>
    <hyperlink ref="B79:B80" location="'39'!A1" display="خدمات مركز رعاية وتأهيل الأطفال ذوي الإعاقة حسب العمر خلال عام 2023م"/>
    <hyperlink ref="B81:B82" location="'40'!A1" display="الفحوص المخبرية وعدد مرضى الفحوص الشعاعية بمستشفيات وزارة الصحة حسب المنطقة الصحية عام 2023م."/>
    <hyperlink ref="B83:B84" location="'41'!A1" display="الفحوص المخبرية بمستشفيات وزارة الصحة حسب المنطقة الصحية ونوع الفحص لعام 2023م."/>
    <hyperlink ref="B85:B86" location="'42'!A1" display="فحوص الأشعة التشخيصية بمستشفيات وزارة الصحة حسب نوع الفحص عام 2023م."/>
    <hyperlink ref="B87:B88" location="'43'!A1" display="الفحوص المخبرية وعدد مرضى الفحوص الشعاعية والتأهيل الطبي بوزارة الصحة في الأعوام الخمسة الأخيرة"/>
    <hyperlink ref="B89:B90" location="'44'!A1" display="الفحوص المخبرية والشعاعية بالجهات الحكومية الأخرى عام 2023م"/>
    <hyperlink ref="B91:B92" location="'45'!A1" display="أعداد العينات والاختبارات التي أجريت بمراكز مراقبة السموم والكيمياء الطبية الشرعية بوزارة الصحة  حسب المنطقة الصحية لعام 2023م."/>
    <hyperlink ref="B93:B94" location="'46'!A1" display="أنشطة بنوك الدم بوزارة الصحة حسب المنطقة الصحية عام 2023م."/>
    <hyperlink ref="B95:B96" location="'47'!A1" display="أنشطة بنوك الدم بوزارة الصحة في الأعوام الخمسة الأخيرة"/>
    <hyperlink ref="B97:B98" location="'48'!A1" display="أنشطة بنوك الدم بالجهات الحكومية الأخرى لعام 2023م"/>
    <hyperlink ref="B99:B100" location="'49'!A1" display="الحالات المعروضة على مراكز الطب الشرعي بوزارة الصحة حسب المنطقة الصحية وطبيعة الفحص الطبي الشرعي لعام 2023"/>
    <hyperlink ref="B101:B102" location="'50'!A1" display="عدد الهيئات الصحية الشرعية وعدد قضايا الأخطاء الطبية المعروضة عليها  حسب المنطقة الصحية لعام 2022م."/>
    <hyperlink ref="B103:B104" location="'51.'!A1" display="الفحوص المخبرية بمستشفيات وزارة الصحة حسب التجمعات الصحية ونوع الفحص لعام 2024م."/>
    <hyperlink ref="B105:B106" location="'52'!A1" display="الفحوص المخبرية بالمختبرات الإقليمية التابعة لوزارة الصحة حسب فروع ومكاتب الوزارة ونوع الفحص لعام 2024م."/>
    <hyperlink ref="B107:B108" location="'53'!A1" display="فحوص الأشعة التشخيصية بمستشفيات وزارة الصحة حسب نوع الفحص عام 2024م."/>
    <hyperlink ref="B109:B110" location="'54.'!A1" display="فحوص الأشعة التشخيصية بمرافق القطاع الخاص حسب نوع الفحص عام 2024م."/>
    <hyperlink ref="B111:B112" location="'55'!A1" display="الفحوص المخبرية وعدد مرضى الفحوص الشعاعية والتأهيل الطبي بوزارة الصحة في الأعوام الخمسة الأخيرة"/>
    <hyperlink ref="B113:B114" location="'56'!A1" display="الفحوص المخبرية والشعاعية بالجهات الحكومية الأخرى عام 2024م"/>
    <hyperlink ref="B115:B116" location="'57'!A1" display="الفحوص المخبرية بمرافق القطاع الخاص حسب المنطقة الإدارية ونوع الفحص لعام 2024م."/>
    <hyperlink ref="B117:B118" location="'58'!A1" display="أعداد العينات والاختبارات التي أجريت بإدارات ووحدات خدمات السموم الشرعية بوزارة الصحة  حسب فروع ومكاتب الوزارة لعام 2024م."/>
    <hyperlink ref="B119:B120" location="'59'!A1" display="أنشطة بنوك الدم بوزارة الصحة حسب المنطقة الصحية عام 2024م."/>
    <hyperlink ref="B121:B122" location="'60'!A1" display="أنشطة بنوك الدم بوزارة الصحة في الأعوام الخمسة الأخيرة"/>
    <hyperlink ref="B5:B6" location="'1'!A1" display="زيارات واستشارات الرعاية الصحية الأولية بوزارة الصحة حسب المنطقة الصحية عام 2023م."/>
    <hyperlink ref="B5" location="'2.'!A1" display="زيارات واستشارات الرعاية الصحية الأولية بوزارة الصحة حسب التجمعات الصحية والفئة العمرية عام 2024م."/>
    <hyperlink ref="B6" location="'2.'!A1" display="MoH PHC  Encounters and Consultations by Health Clusters and Age Groups, 2024G."/>
    <hyperlink ref="B123:B124" location="'61.'!A1" display="أنشطة بنوك الدم بالجهات الحكومية الأخرى لعام 2024م"/>
    <hyperlink ref="B125:B126" location="'62.'!A1" display="الحالات المعروضة على مراكز الطب الشرعي بوزارة الصحة حسب المنطقة الصحية وطبيعة الفحص الطبي الشرعي لعام 2024م"/>
    <hyperlink ref="B127:B128" location="'63'!A1" display="الإحالات شاملة الإحالات العكسية التي تمت إحالتها إلى المستشفيات الحكومية العامة أو التخصصية حسب التجمع المحيل والمستقبل عام 2024م."/>
    <hyperlink ref="B129:B130" location="'64'!A1" display="الحالات التي أرسلت للعلاج بالخارج من قبل الهيئة الطبية العليا حسب الدولة والحالة الطبية عام  2024م."/>
    <hyperlink ref="B131:B132" location="'65'!A1" display="المرضى المحالون إلى أقسام الخدمة الاجتماعية بمستشفيات وزارة الصحة حسب أسباب البحث الاجتماعي والجنس عام 2024م."/>
    <hyperlink ref="B133:B134" location="'66'!A1" display="عدد الوجبات التقريبي لمستحقي التغذية في مستشفيات وزارة الصحة حسب فروع ومكاتب الوزارة  لعام 2024م."/>
    <hyperlink ref="B135:B136" location="'67'!A1" display="عدد المستشفيات المنفذة لبرنامج الرعاية الصحية المنزلية بوزارة الصحة والعاملين وعدد المستفيدين حسب فروع الوزارة لعام 2024م"/>
    <hyperlink ref="B137:B138" location="'68'!A1" display="الخدمات المقدمة من الإدارة العامة لمراكز الاتصال خلال الأعوام الخمسة الأخيرة"/>
    <hyperlink ref="B139:B140" location="'69'!A1" display="مؤشرات الإدارة العامة لمراكز الاتصال للأعوام الخمسة الأخيرة"/>
    <hyperlink ref="B141:B142" location="'70'!A1" display="الخدمات التخصصية لمستشفى صحة الافتراضي - 2024م"/>
    <hyperlink ref="B143:B144" location="'71'!A1" display="عدد المواعيد الافتراضية المكتملة بمرافق وزارة الصحة حسب التجمعات الصحية  لعام 2024م."/>
    <hyperlink ref="B145:B146" location="'72'!A1" display="خدمات الصحة المدرسية حسب نوع الخدمة وفروع الوزارة  لعام 2024م"/>
  </hyperlinks>
  <pageMargins left="0.7" right="0.7" top="0.75" bottom="0.75" header="0.3" footer="0.3"/>
  <pageSetup paperSize="9" scale="72" orientation="portrait" r:id="rId1"/>
  <rowBreaks count="3" manualBreakCount="3">
    <brk id="26" max="2" man="1"/>
    <brk id="50" max="2" man="1"/>
    <brk id="76" max="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B28"/>
  <sheetViews>
    <sheetView rightToLeft="1" view="pageBreakPreview" zoomScale="110" zoomScaleNormal="110" zoomScaleSheetLayoutView="110" workbookViewId="0">
      <selection activeCell="B23" sqref="B23"/>
    </sheetView>
  </sheetViews>
  <sheetFormatPr defaultColWidth="8.81640625" defaultRowHeight="14.5"/>
  <cols>
    <col min="1" max="1" width="23.7265625" style="1030" customWidth="1"/>
    <col min="2" max="5" width="11.7265625" style="1030" customWidth="1"/>
    <col min="6" max="7" width="11.7265625" style="1029" customWidth="1"/>
    <col min="8" max="8" width="35.54296875" style="1029" customWidth="1"/>
    <col min="9" max="9" width="32.26953125" style="1029" customWidth="1"/>
    <col min="10" max="10" width="38.81640625" style="1029" customWidth="1"/>
    <col min="11" max="24" width="8.81640625" style="1029"/>
    <col min="25" max="193" width="8.81640625" style="1030"/>
    <col min="194" max="194" width="15.26953125" style="1030" bestFit="1" customWidth="1"/>
    <col min="195" max="196" width="13.453125" style="1030" bestFit="1" customWidth="1"/>
    <col min="197" max="197" width="11.1796875" style="1030" bestFit="1" customWidth="1"/>
    <col min="198" max="198" width="13.453125" style="1030" bestFit="1" customWidth="1"/>
    <col min="199" max="199" width="9.7265625" style="1030" bestFit="1" customWidth="1"/>
    <col min="200" max="200" width="11.1796875" style="1030" bestFit="1" customWidth="1"/>
    <col min="201" max="201" width="9.7265625" style="1030" bestFit="1" customWidth="1"/>
    <col min="202" max="202" width="13.453125" style="1030" bestFit="1" customWidth="1"/>
    <col min="203" max="203" width="11.1796875" style="1030" bestFit="1" customWidth="1"/>
    <col min="204" max="204" width="13.453125" style="1030" bestFit="1" customWidth="1"/>
    <col min="205" max="205" width="11.1796875" style="1030" bestFit="1" customWidth="1"/>
    <col min="206" max="206" width="15.26953125" style="1030" bestFit="1" customWidth="1"/>
    <col min="207" max="207" width="8.26953125" style="1030" bestFit="1" customWidth="1"/>
    <col min="208" max="210" width="9.1796875" style="1030" customWidth="1"/>
    <col min="211" max="449" width="8.81640625" style="1030"/>
    <col min="450" max="450" width="15.26953125" style="1030" bestFit="1" customWidth="1"/>
    <col min="451" max="452" width="13.453125" style="1030" bestFit="1" customWidth="1"/>
    <col min="453" max="453" width="11.1796875" style="1030" bestFit="1" customWidth="1"/>
    <col min="454" max="454" width="13.453125" style="1030" bestFit="1" customWidth="1"/>
    <col min="455" max="455" width="9.7265625" style="1030" bestFit="1" customWidth="1"/>
    <col min="456" max="456" width="11.1796875" style="1030" bestFit="1" customWidth="1"/>
    <col min="457" max="457" width="9.7265625" style="1030" bestFit="1" customWidth="1"/>
    <col min="458" max="458" width="13.453125" style="1030" bestFit="1" customWidth="1"/>
    <col min="459" max="459" width="11.1796875" style="1030" bestFit="1" customWidth="1"/>
    <col min="460" max="460" width="13.453125" style="1030" bestFit="1" customWidth="1"/>
    <col min="461" max="461" width="11.1796875" style="1030" bestFit="1" customWidth="1"/>
    <col min="462" max="462" width="15.26953125" style="1030" bestFit="1" customWidth="1"/>
    <col min="463" max="463" width="8.26953125" style="1030" bestFit="1" customWidth="1"/>
    <col min="464" max="466" width="9.1796875" style="1030" customWidth="1"/>
    <col min="467" max="705" width="8.81640625" style="1030"/>
    <col min="706" max="706" width="15.26953125" style="1030" bestFit="1" customWidth="1"/>
    <col min="707" max="708" width="13.453125" style="1030" bestFit="1" customWidth="1"/>
    <col min="709" max="709" width="11.1796875" style="1030" bestFit="1" customWidth="1"/>
    <col min="710" max="710" width="13.453125" style="1030" bestFit="1" customWidth="1"/>
    <col min="711" max="711" width="9.7265625" style="1030" bestFit="1" customWidth="1"/>
    <col min="712" max="712" width="11.1796875" style="1030" bestFit="1" customWidth="1"/>
    <col min="713" max="713" width="9.7265625" style="1030" bestFit="1" customWidth="1"/>
    <col min="714" max="714" width="13.453125" style="1030" bestFit="1" customWidth="1"/>
    <col min="715" max="715" width="11.1796875" style="1030" bestFit="1" customWidth="1"/>
    <col min="716" max="716" width="13.453125" style="1030" bestFit="1" customWidth="1"/>
    <col min="717" max="717" width="11.1796875" style="1030" bestFit="1" customWidth="1"/>
    <col min="718" max="718" width="15.26953125" style="1030" bestFit="1" customWidth="1"/>
    <col min="719" max="719" width="8.26953125" style="1030" bestFit="1" customWidth="1"/>
    <col min="720" max="722" width="9.1796875" style="1030" customWidth="1"/>
    <col min="723" max="961" width="8.81640625" style="1030"/>
    <col min="962" max="962" width="15.26953125" style="1030" bestFit="1" customWidth="1"/>
    <col min="963" max="964" width="13.453125" style="1030" bestFit="1" customWidth="1"/>
    <col min="965" max="965" width="11.1796875" style="1030" bestFit="1" customWidth="1"/>
    <col min="966" max="966" width="13.453125" style="1030" bestFit="1" customWidth="1"/>
    <col min="967" max="967" width="9.7265625" style="1030" bestFit="1" customWidth="1"/>
    <col min="968" max="968" width="11.1796875" style="1030" bestFit="1" customWidth="1"/>
    <col min="969" max="969" width="9.7265625" style="1030" bestFit="1" customWidth="1"/>
    <col min="970" max="970" width="13.453125" style="1030" bestFit="1" customWidth="1"/>
    <col min="971" max="971" width="11.1796875" style="1030" bestFit="1" customWidth="1"/>
    <col min="972" max="972" width="13.453125" style="1030" bestFit="1" customWidth="1"/>
    <col min="973" max="973" width="11.1796875" style="1030" bestFit="1" customWidth="1"/>
    <col min="974" max="974" width="15.26953125" style="1030" bestFit="1" customWidth="1"/>
    <col min="975" max="975" width="8.26953125" style="1030" bestFit="1" customWidth="1"/>
    <col min="976" max="978" width="9.1796875" style="1030" customWidth="1"/>
    <col min="979" max="1217" width="8.81640625" style="1030"/>
    <col min="1218" max="1218" width="15.26953125" style="1030" bestFit="1" customWidth="1"/>
    <col min="1219" max="1220" width="13.453125" style="1030" bestFit="1" customWidth="1"/>
    <col min="1221" max="1221" width="11.1796875" style="1030" bestFit="1" customWidth="1"/>
    <col min="1222" max="1222" width="13.453125" style="1030" bestFit="1" customWidth="1"/>
    <col min="1223" max="1223" width="9.7265625" style="1030" bestFit="1" customWidth="1"/>
    <col min="1224" max="1224" width="11.1796875" style="1030" bestFit="1" customWidth="1"/>
    <col min="1225" max="1225" width="9.7265625" style="1030" bestFit="1" customWidth="1"/>
    <col min="1226" max="1226" width="13.453125" style="1030" bestFit="1" customWidth="1"/>
    <col min="1227" max="1227" width="11.1796875" style="1030" bestFit="1" customWidth="1"/>
    <col min="1228" max="1228" width="13.453125" style="1030" bestFit="1" customWidth="1"/>
    <col min="1229" max="1229" width="11.1796875" style="1030" bestFit="1" customWidth="1"/>
    <col min="1230" max="1230" width="15.26953125" style="1030" bestFit="1" customWidth="1"/>
    <col min="1231" max="1231" width="8.26953125" style="1030" bestFit="1" customWidth="1"/>
    <col min="1232" max="1234" width="9.1796875" style="1030" customWidth="1"/>
    <col min="1235" max="1473" width="8.81640625" style="1030"/>
    <col min="1474" max="1474" width="15.26953125" style="1030" bestFit="1" customWidth="1"/>
    <col min="1475" max="1476" width="13.453125" style="1030" bestFit="1" customWidth="1"/>
    <col min="1477" max="1477" width="11.1796875" style="1030" bestFit="1" customWidth="1"/>
    <col min="1478" max="1478" width="13.453125" style="1030" bestFit="1" customWidth="1"/>
    <col min="1479" max="1479" width="9.7265625" style="1030" bestFit="1" customWidth="1"/>
    <col min="1480" max="1480" width="11.1796875" style="1030" bestFit="1" customWidth="1"/>
    <col min="1481" max="1481" width="9.7265625" style="1030" bestFit="1" customWidth="1"/>
    <col min="1482" max="1482" width="13.453125" style="1030" bestFit="1" customWidth="1"/>
    <col min="1483" max="1483" width="11.1796875" style="1030" bestFit="1" customWidth="1"/>
    <col min="1484" max="1484" width="13.453125" style="1030" bestFit="1" customWidth="1"/>
    <col min="1485" max="1485" width="11.1796875" style="1030" bestFit="1" customWidth="1"/>
    <col min="1486" max="1486" width="15.26953125" style="1030" bestFit="1" customWidth="1"/>
    <col min="1487" max="1487" width="8.26953125" style="1030" bestFit="1" customWidth="1"/>
    <col min="1488" max="1490" width="9.1796875" style="1030" customWidth="1"/>
    <col min="1491" max="1729" width="8.81640625" style="1030"/>
    <col min="1730" max="1730" width="15.26953125" style="1030" bestFit="1" customWidth="1"/>
    <col min="1731" max="1732" width="13.453125" style="1030" bestFit="1" customWidth="1"/>
    <col min="1733" max="1733" width="11.1796875" style="1030" bestFit="1" customWidth="1"/>
    <col min="1734" max="1734" width="13.453125" style="1030" bestFit="1" customWidth="1"/>
    <col min="1735" max="1735" width="9.7265625" style="1030" bestFit="1" customWidth="1"/>
    <col min="1736" max="1736" width="11.1796875" style="1030" bestFit="1" customWidth="1"/>
    <col min="1737" max="1737" width="9.7265625" style="1030" bestFit="1" customWidth="1"/>
    <col min="1738" max="1738" width="13.453125" style="1030" bestFit="1" customWidth="1"/>
    <col min="1739" max="1739" width="11.1796875" style="1030" bestFit="1" customWidth="1"/>
    <col min="1740" max="1740" width="13.453125" style="1030" bestFit="1" customWidth="1"/>
    <col min="1741" max="1741" width="11.1796875" style="1030" bestFit="1" customWidth="1"/>
    <col min="1742" max="1742" width="15.26953125" style="1030" bestFit="1" customWidth="1"/>
    <col min="1743" max="1743" width="8.26953125" style="1030" bestFit="1" customWidth="1"/>
    <col min="1744" max="1746" width="9.1796875" style="1030" customWidth="1"/>
    <col min="1747" max="1985" width="8.81640625" style="1030"/>
    <col min="1986" max="1986" width="15.26953125" style="1030" bestFit="1" customWidth="1"/>
    <col min="1987" max="1988" width="13.453125" style="1030" bestFit="1" customWidth="1"/>
    <col min="1989" max="1989" width="11.1796875" style="1030" bestFit="1" customWidth="1"/>
    <col min="1990" max="1990" width="13.453125" style="1030" bestFit="1" customWidth="1"/>
    <col min="1991" max="1991" width="9.7265625" style="1030" bestFit="1" customWidth="1"/>
    <col min="1992" max="1992" width="11.1796875" style="1030" bestFit="1" customWidth="1"/>
    <col min="1993" max="1993" width="9.7265625" style="1030" bestFit="1" customWidth="1"/>
    <col min="1994" max="1994" width="13.453125" style="1030" bestFit="1" customWidth="1"/>
    <col min="1995" max="1995" width="11.1796875" style="1030" bestFit="1" customWidth="1"/>
    <col min="1996" max="1996" width="13.453125" style="1030" bestFit="1" customWidth="1"/>
    <col min="1997" max="1997" width="11.1796875" style="1030" bestFit="1" customWidth="1"/>
    <col min="1998" max="1998" width="15.26953125" style="1030" bestFit="1" customWidth="1"/>
    <col min="1999" max="1999" width="8.26953125" style="1030" bestFit="1" customWidth="1"/>
    <col min="2000" max="2002" width="9.1796875" style="1030" customWidth="1"/>
    <col min="2003" max="2241" width="8.81640625" style="1030"/>
    <col min="2242" max="2242" width="15.26953125" style="1030" bestFit="1" customWidth="1"/>
    <col min="2243" max="2244" width="13.453125" style="1030" bestFit="1" customWidth="1"/>
    <col min="2245" max="2245" width="11.1796875" style="1030" bestFit="1" customWidth="1"/>
    <col min="2246" max="2246" width="13.453125" style="1030" bestFit="1" customWidth="1"/>
    <col min="2247" max="2247" width="9.7265625" style="1030" bestFit="1" customWidth="1"/>
    <col min="2248" max="2248" width="11.1796875" style="1030" bestFit="1" customWidth="1"/>
    <col min="2249" max="2249" width="9.7265625" style="1030" bestFit="1" customWidth="1"/>
    <col min="2250" max="2250" width="13.453125" style="1030" bestFit="1" customWidth="1"/>
    <col min="2251" max="2251" width="11.1796875" style="1030" bestFit="1" customWidth="1"/>
    <col min="2252" max="2252" width="13.453125" style="1030" bestFit="1" customWidth="1"/>
    <col min="2253" max="2253" width="11.1796875" style="1030" bestFit="1" customWidth="1"/>
    <col min="2254" max="2254" width="15.26953125" style="1030" bestFit="1" customWidth="1"/>
    <col min="2255" max="2255" width="8.26953125" style="1030" bestFit="1" customWidth="1"/>
    <col min="2256" max="2258" width="9.1796875" style="1030" customWidth="1"/>
    <col min="2259" max="2497" width="8.81640625" style="1030"/>
    <col min="2498" max="2498" width="15.26953125" style="1030" bestFit="1" customWidth="1"/>
    <col min="2499" max="2500" width="13.453125" style="1030" bestFit="1" customWidth="1"/>
    <col min="2501" max="2501" width="11.1796875" style="1030" bestFit="1" customWidth="1"/>
    <col min="2502" max="2502" width="13.453125" style="1030" bestFit="1" customWidth="1"/>
    <col min="2503" max="2503" width="9.7265625" style="1030" bestFit="1" customWidth="1"/>
    <col min="2504" max="2504" width="11.1796875" style="1030" bestFit="1" customWidth="1"/>
    <col min="2505" max="2505" width="9.7265625" style="1030" bestFit="1" customWidth="1"/>
    <col min="2506" max="2506" width="13.453125" style="1030" bestFit="1" customWidth="1"/>
    <col min="2507" max="2507" width="11.1796875" style="1030" bestFit="1" customWidth="1"/>
    <col min="2508" max="2508" width="13.453125" style="1030" bestFit="1" customWidth="1"/>
    <col min="2509" max="2509" width="11.1796875" style="1030" bestFit="1" customWidth="1"/>
    <col min="2510" max="2510" width="15.26953125" style="1030" bestFit="1" customWidth="1"/>
    <col min="2511" max="2511" width="8.26953125" style="1030" bestFit="1" customWidth="1"/>
    <col min="2512" max="2514" width="9.1796875" style="1030" customWidth="1"/>
    <col min="2515" max="2753" width="8.81640625" style="1030"/>
    <col min="2754" max="2754" width="15.26953125" style="1030" bestFit="1" customWidth="1"/>
    <col min="2755" max="2756" width="13.453125" style="1030" bestFit="1" customWidth="1"/>
    <col min="2757" max="2757" width="11.1796875" style="1030" bestFit="1" customWidth="1"/>
    <col min="2758" max="2758" width="13.453125" style="1030" bestFit="1" customWidth="1"/>
    <col min="2759" max="2759" width="9.7265625" style="1030" bestFit="1" customWidth="1"/>
    <col min="2760" max="2760" width="11.1796875" style="1030" bestFit="1" customWidth="1"/>
    <col min="2761" max="2761" width="9.7265625" style="1030" bestFit="1" customWidth="1"/>
    <col min="2762" max="2762" width="13.453125" style="1030" bestFit="1" customWidth="1"/>
    <col min="2763" max="2763" width="11.1796875" style="1030" bestFit="1" customWidth="1"/>
    <col min="2764" max="2764" width="13.453125" style="1030" bestFit="1" customWidth="1"/>
    <col min="2765" max="2765" width="11.1796875" style="1030" bestFit="1" customWidth="1"/>
    <col min="2766" max="2766" width="15.26953125" style="1030" bestFit="1" customWidth="1"/>
    <col min="2767" max="2767" width="8.26953125" style="1030" bestFit="1" customWidth="1"/>
    <col min="2768" max="2770" width="9.1796875" style="1030" customWidth="1"/>
    <col min="2771" max="3009" width="8.81640625" style="1030"/>
    <col min="3010" max="3010" width="15.26953125" style="1030" bestFit="1" customWidth="1"/>
    <col min="3011" max="3012" width="13.453125" style="1030" bestFit="1" customWidth="1"/>
    <col min="3013" max="3013" width="11.1796875" style="1030" bestFit="1" customWidth="1"/>
    <col min="3014" max="3014" width="13.453125" style="1030" bestFit="1" customWidth="1"/>
    <col min="3015" max="3015" width="9.7265625" style="1030" bestFit="1" customWidth="1"/>
    <col min="3016" max="3016" width="11.1796875" style="1030" bestFit="1" customWidth="1"/>
    <col min="3017" max="3017" width="9.7265625" style="1030" bestFit="1" customWidth="1"/>
    <col min="3018" max="3018" width="13.453125" style="1030" bestFit="1" customWidth="1"/>
    <col min="3019" max="3019" width="11.1796875" style="1030" bestFit="1" customWidth="1"/>
    <col min="3020" max="3020" width="13.453125" style="1030" bestFit="1" customWidth="1"/>
    <col min="3021" max="3021" width="11.1796875" style="1030" bestFit="1" customWidth="1"/>
    <col min="3022" max="3022" width="15.26953125" style="1030" bestFit="1" customWidth="1"/>
    <col min="3023" max="3023" width="8.26953125" style="1030" bestFit="1" customWidth="1"/>
    <col min="3024" max="3026" width="9.1796875" style="1030" customWidth="1"/>
    <col min="3027" max="3265" width="8.81640625" style="1030"/>
    <col min="3266" max="3266" width="15.26953125" style="1030" bestFit="1" customWidth="1"/>
    <col min="3267" max="3268" width="13.453125" style="1030" bestFit="1" customWidth="1"/>
    <col min="3269" max="3269" width="11.1796875" style="1030" bestFit="1" customWidth="1"/>
    <col min="3270" max="3270" width="13.453125" style="1030" bestFit="1" customWidth="1"/>
    <col min="3271" max="3271" width="9.7265625" style="1030" bestFit="1" customWidth="1"/>
    <col min="3272" max="3272" width="11.1796875" style="1030" bestFit="1" customWidth="1"/>
    <col min="3273" max="3273" width="9.7265625" style="1030" bestFit="1" customWidth="1"/>
    <col min="3274" max="3274" width="13.453125" style="1030" bestFit="1" customWidth="1"/>
    <col min="3275" max="3275" width="11.1796875" style="1030" bestFit="1" customWidth="1"/>
    <col min="3276" max="3276" width="13.453125" style="1030" bestFit="1" customWidth="1"/>
    <col min="3277" max="3277" width="11.1796875" style="1030" bestFit="1" customWidth="1"/>
    <col min="3278" max="3278" width="15.26953125" style="1030" bestFit="1" customWidth="1"/>
    <col min="3279" max="3279" width="8.26953125" style="1030" bestFit="1" customWidth="1"/>
    <col min="3280" max="3282" width="9.1796875" style="1030" customWidth="1"/>
    <col min="3283" max="3521" width="8.81640625" style="1030"/>
    <col min="3522" max="3522" width="15.26953125" style="1030" bestFit="1" customWidth="1"/>
    <col min="3523" max="3524" width="13.453125" style="1030" bestFit="1" customWidth="1"/>
    <col min="3525" max="3525" width="11.1796875" style="1030" bestFit="1" customWidth="1"/>
    <col min="3526" max="3526" width="13.453125" style="1030" bestFit="1" customWidth="1"/>
    <col min="3527" max="3527" width="9.7265625" style="1030" bestFit="1" customWidth="1"/>
    <col min="3528" max="3528" width="11.1796875" style="1030" bestFit="1" customWidth="1"/>
    <col min="3529" max="3529" width="9.7265625" style="1030" bestFit="1" customWidth="1"/>
    <col min="3530" max="3530" width="13.453125" style="1030" bestFit="1" customWidth="1"/>
    <col min="3531" max="3531" width="11.1796875" style="1030" bestFit="1" customWidth="1"/>
    <col min="3532" max="3532" width="13.453125" style="1030" bestFit="1" customWidth="1"/>
    <col min="3533" max="3533" width="11.1796875" style="1030" bestFit="1" customWidth="1"/>
    <col min="3534" max="3534" width="15.26953125" style="1030" bestFit="1" customWidth="1"/>
    <col min="3535" max="3535" width="8.26953125" style="1030" bestFit="1" customWidth="1"/>
    <col min="3536" max="3538" width="9.1796875" style="1030" customWidth="1"/>
    <col min="3539" max="3777" width="8.81640625" style="1030"/>
    <col min="3778" max="3778" width="15.26953125" style="1030" bestFit="1" customWidth="1"/>
    <col min="3779" max="3780" width="13.453125" style="1030" bestFit="1" customWidth="1"/>
    <col min="3781" max="3781" width="11.1796875" style="1030" bestFit="1" customWidth="1"/>
    <col min="3782" max="3782" width="13.453125" style="1030" bestFit="1" customWidth="1"/>
    <col min="3783" max="3783" width="9.7265625" style="1030" bestFit="1" customWidth="1"/>
    <col min="3784" max="3784" width="11.1796875" style="1030" bestFit="1" customWidth="1"/>
    <col min="3785" max="3785" width="9.7265625" style="1030" bestFit="1" customWidth="1"/>
    <col min="3786" max="3786" width="13.453125" style="1030" bestFit="1" customWidth="1"/>
    <col min="3787" max="3787" width="11.1796875" style="1030" bestFit="1" customWidth="1"/>
    <col min="3788" max="3788" width="13.453125" style="1030" bestFit="1" customWidth="1"/>
    <col min="3789" max="3789" width="11.1796875" style="1030" bestFit="1" customWidth="1"/>
    <col min="3790" max="3790" width="15.26953125" style="1030" bestFit="1" customWidth="1"/>
    <col min="3791" max="3791" width="8.26953125" style="1030" bestFit="1" customWidth="1"/>
    <col min="3792" max="3794" width="9.1796875" style="1030" customWidth="1"/>
    <col min="3795" max="4033" width="8.81640625" style="1030"/>
    <col min="4034" max="4034" width="15.26953125" style="1030" bestFit="1" customWidth="1"/>
    <col min="4035" max="4036" width="13.453125" style="1030" bestFit="1" customWidth="1"/>
    <col min="4037" max="4037" width="11.1796875" style="1030" bestFit="1" customWidth="1"/>
    <col min="4038" max="4038" width="13.453125" style="1030" bestFit="1" customWidth="1"/>
    <col min="4039" max="4039" width="9.7265625" style="1030" bestFit="1" customWidth="1"/>
    <col min="4040" max="4040" width="11.1796875" style="1030" bestFit="1" customWidth="1"/>
    <col min="4041" max="4041" width="9.7265625" style="1030" bestFit="1" customWidth="1"/>
    <col min="4042" max="4042" width="13.453125" style="1030" bestFit="1" customWidth="1"/>
    <col min="4043" max="4043" width="11.1796875" style="1030" bestFit="1" customWidth="1"/>
    <col min="4044" max="4044" width="13.453125" style="1030" bestFit="1" customWidth="1"/>
    <col min="4045" max="4045" width="11.1796875" style="1030" bestFit="1" customWidth="1"/>
    <col min="4046" max="4046" width="15.26953125" style="1030" bestFit="1" customWidth="1"/>
    <col min="4047" max="4047" width="8.26953125" style="1030" bestFit="1" customWidth="1"/>
    <col min="4048" max="4050" width="9.1796875" style="1030" customWidth="1"/>
    <col min="4051" max="4289" width="8.81640625" style="1030"/>
    <col min="4290" max="4290" width="15.26953125" style="1030" bestFit="1" customWidth="1"/>
    <col min="4291" max="4292" width="13.453125" style="1030" bestFit="1" customWidth="1"/>
    <col min="4293" max="4293" width="11.1796875" style="1030" bestFit="1" customWidth="1"/>
    <col min="4294" max="4294" width="13.453125" style="1030" bestFit="1" customWidth="1"/>
    <col min="4295" max="4295" width="9.7265625" style="1030" bestFit="1" customWidth="1"/>
    <col min="4296" max="4296" width="11.1796875" style="1030" bestFit="1" customWidth="1"/>
    <col min="4297" max="4297" width="9.7265625" style="1030" bestFit="1" customWidth="1"/>
    <col min="4298" max="4298" width="13.453125" style="1030" bestFit="1" customWidth="1"/>
    <col min="4299" max="4299" width="11.1796875" style="1030" bestFit="1" customWidth="1"/>
    <col min="4300" max="4300" width="13.453125" style="1030" bestFit="1" customWidth="1"/>
    <col min="4301" max="4301" width="11.1796875" style="1030" bestFit="1" customWidth="1"/>
    <col min="4302" max="4302" width="15.26953125" style="1030" bestFit="1" customWidth="1"/>
    <col min="4303" max="4303" width="8.26953125" style="1030" bestFit="1" customWidth="1"/>
    <col min="4304" max="4306" width="9.1796875" style="1030" customWidth="1"/>
    <col min="4307" max="4545" width="8.81640625" style="1030"/>
    <col min="4546" max="4546" width="15.26953125" style="1030" bestFit="1" customWidth="1"/>
    <col min="4547" max="4548" width="13.453125" style="1030" bestFit="1" customWidth="1"/>
    <col min="4549" max="4549" width="11.1796875" style="1030" bestFit="1" customWidth="1"/>
    <col min="4550" max="4550" width="13.453125" style="1030" bestFit="1" customWidth="1"/>
    <col min="4551" max="4551" width="9.7265625" style="1030" bestFit="1" customWidth="1"/>
    <col min="4552" max="4552" width="11.1796875" style="1030" bestFit="1" customWidth="1"/>
    <col min="4553" max="4553" width="9.7265625" style="1030" bestFit="1" customWidth="1"/>
    <col min="4554" max="4554" width="13.453125" style="1030" bestFit="1" customWidth="1"/>
    <col min="4555" max="4555" width="11.1796875" style="1030" bestFit="1" customWidth="1"/>
    <col min="4556" max="4556" width="13.453125" style="1030" bestFit="1" customWidth="1"/>
    <col min="4557" max="4557" width="11.1796875" style="1030" bestFit="1" customWidth="1"/>
    <col min="4558" max="4558" width="15.26953125" style="1030" bestFit="1" customWidth="1"/>
    <col min="4559" max="4559" width="8.26953125" style="1030" bestFit="1" customWidth="1"/>
    <col min="4560" max="4562" width="9.1796875" style="1030" customWidth="1"/>
    <col min="4563" max="4801" width="8.81640625" style="1030"/>
    <col min="4802" max="4802" width="15.26953125" style="1030" bestFit="1" customWidth="1"/>
    <col min="4803" max="4804" width="13.453125" style="1030" bestFit="1" customWidth="1"/>
    <col min="4805" max="4805" width="11.1796875" style="1030" bestFit="1" customWidth="1"/>
    <col min="4806" max="4806" width="13.453125" style="1030" bestFit="1" customWidth="1"/>
    <col min="4807" max="4807" width="9.7265625" style="1030" bestFit="1" customWidth="1"/>
    <col min="4808" max="4808" width="11.1796875" style="1030" bestFit="1" customWidth="1"/>
    <col min="4809" max="4809" width="9.7265625" style="1030" bestFit="1" customWidth="1"/>
    <col min="4810" max="4810" width="13.453125" style="1030" bestFit="1" customWidth="1"/>
    <col min="4811" max="4811" width="11.1796875" style="1030" bestFit="1" customWidth="1"/>
    <col min="4812" max="4812" width="13.453125" style="1030" bestFit="1" customWidth="1"/>
    <col min="4813" max="4813" width="11.1796875" style="1030" bestFit="1" customWidth="1"/>
    <col min="4814" max="4814" width="15.26953125" style="1030" bestFit="1" customWidth="1"/>
    <col min="4815" max="4815" width="8.26953125" style="1030" bestFit="1" customWidth="1"/>
    <col min="4816" max="4818" width="9.1796875" style="1030" customWidth="1"/>
    <col min="4819" max="5057" width="8.81640625" style="1030"/>
    <col min="5058" max="5058" width="15.26953125" style="1030" bestFit="1" customWidth="1"/>
    <col min="5059" max="5060" width="13.453125" style="1030" bestFit="1" customWidth="1"/>
    <col min="5061" max="5061" width="11.1796875" style="1030" bestFit="1" customWidth="1"/>
    <col min="5062" max="5062" width="13.453125" style="1030" bestFit="1" customWidth="1"/>
    <col min="5063" max="5063" width="9.7265625" style="1030" bestFit="1" customWidth="1"/>
    <col min="5064" max="5064" width="11.1796875" style="1030" bestFit="1" customWidth="1"/>
    <col min="5065" max="5065" width="9.7265625" style="1030" bestFit="1" customWidth="1"/>
    <col min="5066" max="5066" width="13.453125" style="1030" bestFit="1" customWidth="1"/>
    <col min="5067" max="5067" width="11.1796875" style="1030" bestFit="1" customWidth="1"/>
    <col min="5068" max="5068" width="13.453125" style="1030" bestFit="1" customWidth="1"/>
    <col min="5069" max="5069" width="11.1796875" style="1030" bestFit="1" customWidth="1"/>
    <col min="5070" max="5070" width="15.26953125" style="1030" bestFit="1" customWidth="1"/>
    <col min="5071" max="5071" width="8.26953125" style="1030" bestFit="1" customWidth="1"/>
    <col min="5072" max="5074" width="9.1796875" style="1030" customWidth="1"/>
    <col min="5075" max="5313" width="8.81640625" style="1030"/>
    <col min="5314" max="5314" width="15.26953125" style="1030" bestFit="1" customWidth="1"/>
    <col min="5315" max="5316" width="13.453125" style="1030" bestFit="1" customWidth="1"/>
    <col min="5317" max="5317" width="11.1796875" style="1030" bestFit="1" customWidth="1"/>
    <col min="5318" max="5318" width="13.453125" style="1030" bestFit="1" customWidth="1"/>
    <col min="5319" max="5319" width="9.7265625" style="1030" bestFit="1" customWidth="1"/>
    <col min="5320" max="5320" width="11.1796875" style="1030" bestFit="1" customWidth="1"/>
    <col min="5321" max="5321" width="9.7265625" style="1030" bestFit="1" customWidth="1"/>
    <col min="5322" max="5322" width="13.453125" style="1030" bestFit="1" customWidth="1"/>
    <col min="5323" max="5323" width="11.1796875" style="1030" bestFit="1" customWidth="1"/>
    <col min="5324" max="5324" width="13.453125" style="1030" bestFit="1" customWidth="1"/>
    <col min="5325" max="5325" width="11.1796875" style="1030" bestFit="1" customWidth="1"/>
    <col min="5326" max="5326" width="15.26953125" style="1030" bestFit="1" customWidth="1"/>
    <col min="5327" max="5327" width="8.26953125" style="1030" bestFit="1" customWidth="1"/>
    <col min="5328" max="5330" width="9.1796875" style="1030" customWidth="1"/>
    <col min="5331" max="5569" width="8.81640625" style="1030"/>
    <col min="5570" max="5570" width="15.26953125" style="1030" bestFit="1" customWidth="1"/>
    <col min="5571" max="5572" width="13.453125" style="1030" bestFit="1" customWidth="1"/>
    <col min="5573" max="5573" width="11.1796875" style="1030" bestFit="1" customWidth="1"/>
    <col min="5574" max="5574" width="13.453125" style="1030" bestFit="1" customWidth="1"/>
    <col min="5575" max="5575" width="9.7265625" style="1030" bestFit="1" customWidth="1"/>
    <col min="5576" max="5576" width="11.1796875" style="1030" bestFit="1" customWidth="1"/>
    <col min="5577" max="5577" width="9.7265625" style="1030" bestFit="1" customWidth="1"/>
    <col min="5578" max="5578" width="13.453125" style="1030" bestFit="1" customWidth="1"/>
    <col min="5579" max="5579" width="11.1796875" style="1030" bestFit="1" customWidth="1"/>
    <col min="5580" max="5580" width="13.453125" style="1030" bestFit="1" customWidth="1"/>
    <col min="5581" max="5581" width="11.1796875" style="1030" bestFit="1" customWidth="1"/>
    <col min="5582" max="5582" width="15.26953125" style="1030" bestFit="1" customWidth="1"/>
    <col min="5583" max="5583" width="8.26953125" style="1030" bestFit="1" customWidth="1"/>
    <col min="5584" max="5586" width="9.1796875" style="1030" customWidth="1"/>
    <col min="5587" max="5825" width="8.81640625" style="1030"/>
    <col min="5826" max="5826" width="15.26953125" style="1030" bestFit="1" customWidth="1"/>
    <col min="5827" max="5828" width="13.453125" style="1030" bestFit="1" customWidth="1"/>
    <col min="5829" max="5829" width="11.1796875" style="1030" bestFit="1" customWidth="1"/>
    <col min="5830" max="5830" width="13.453125" style="1030" bestFit="1" customWidth="1"/>
    <col min="5831" max="5831" width="9.7265625" style="1030" bestFit="1" customWidth="1"/>
    <col min="5832" max="5832" width="11.1796875" style="1030" bestFit="1" customWidth="1"/>
    <col min="5833" max="5833" width="9.7265625" style="1030" bestFit="1" customWidth="1"/>
    <col min="5834" max="5834" width="13.453125" style="1030" bestFit="1" customWidth="1"/>
    <col min="5835" max="5835" width="11.1796875" style="1030" bestFit="1" customWidth="1"/>
    <col min="5836" max="5836" width="13.453125" style="1030" bestFit="1" customWidth="1"/>
    <col min="5837" max="5837" width="11.1796875" style="1030" bestFit="1" customWidth="1"/>
    <col min="5838" max="5838" width="15.26953125" style="1030" bestFit="1" customWidth="1"/>
    <col min="5839" max="5839" width="8.26953125" style="1030" bestFit="1" customWidth="1"/>
    <col min="5840" max="5842" width="9.1796875" style="1030" customWidth="1"/>
    <col min="5843" max="6081" width="8.81640625" style="1030"/>
    <col min="6082" max="6082" width="15.26953125" style="1030" bestFit="1" customWidth="1"/>
    <col min="6083" max="6084" width="13.453125" style="1030" bestFit="1" customWidth="1"/>
    <col min="6085" max="6085" width="11.1796875" style="1030" bestFit="1" customWidth="1"/>
    <col min="6086" max="6086" width="13.453125" style="1030" bestFit="1" customWidth="1"/>
    <col min="6087" max="6087" width="9.7265625" style="1030" bestFit="1" customWidth="1"/>
    <col min="6088" max="6088" width="11.1796875" style="1030" bestFit="1" customWidth="1"/>
    <col min="6089" max="6089" width="9.7265625" style="1030" bestFit="1" customWidth="1"/>
    <col min="6090" max="6090" width="13.453125" style="1030" bestFit="1" customWidth="1"/>
    <col min="6091" max="6091" width="11.1796875" style="1030" bestFit="1" customWidth="1"/>
    <col min="6092" max="6092" width="13.453125" style="1030" bestFit="1" customWidth="1"/>
    <col min="6093" max="6093" width="11.1796875" style="1030" bestFit="1" customWidth="1"/>
    <col min="6094" max="6094" width="15.26953125" style="1030" bestFit="1" customWidth="1"/>
    <col min="6095" max="6095" width="8.26953125" style="1030" bestFit="1" customWidth="1"/>
    <col min="6096" max="6098" width="9.1796875" style="1030" customWidth="1"/>
    <col min="6099" max="6337" width="8.81640625" style="1030"/>
    <col min="6338" max="6338" width="15.26953125" style="1030" bestFit="1" customWidth="1"/>
    <col min="6339" max="6340" width="13.453125" style="1030" bestFit="1" customWidth="1"/>
    <col min="6341" max="6341" width="11.1796875" style="1030" bestFit="1" customWidth="1"/>
    <col min="6342" max="6342" width="13.453125" style="1030" bestFit="1" customWidth="1"/>
    <col min="6343" max="6343" width="9.7265625" style="1030" bestFit="1" customWidth="1"/>
    <col min="6344" max="6344" width="11.1796875" style="1030" bestFit="1" customWidth="1"/>
    <col min="6345" max="6345" width="9.7265625" style="1030" bestFit="1" customWidth="1"/>
    <col min="6346" max="6346" width="13.453125" style="1030" bestFit="1" customWidth="1"/>
    <col min="6347" max="6347" width="11.1796875" style="1030" bestFit="1" customWidth="1"/>
    <col min="6348" max="6348" width="13.453125" style="1030" bestFit="1" customWidth="1"/>
    <col min="6349" max="6349" width="11.1796875" style="1030" bestFit="1" customWidth="1"/>
    <col min="6350" max="6350" width="15.26953125" style="1030" bestFit="1" customWidth="1"/>
    <col min="6351" max="6351" width="8.26953125" style="1030" bestFit="1" customWidth="1"/>
    <col min="6352" max="6354" width="9.1796875" style="1030" customWidth="1"/>
    <col min="6355" max="6593" width="8.81640625" style="1030"/>
    <col min="6594" max="6594" width="15.26953125" style="1030" bestFit="1" customWidth="1"/>
    <col min="6595" max="6596" width="13.453125" style="1030" bestFit="1" customWidth="1"/>
    <col min="6597" max="6597" width="11.1796875" style="1030" bestFit="1" customWidth="1"/>
    <col min="6598" max="6598" width="13.453125" style="1030" bestFit="1" customWidth="1"/>
    <col min="6599" max="6599" width="9.7265625" style="1030" bestFit="1" customWidth="1"/>
    <col min="6600" max="6600" width="11.1796875" style="1030" bestFit="1" customWidth="1"/>
    <col min="6601" max="6601" width="9.7265625" style="1030" bestFit="1" customWidth="1"/>
    <col min="6602" max="6602" width="13.453125" style="1030" bestFit="1" customWidth="1"/>
    <col min="6603" max="6603" width="11.1796875" style="1030" bestFit="1" customWidth="1"/>
    <col min="6604" max="6604" width="13.453125" style="1030" bestFit="1" customWidth="1"/>
    <col min="6605" max="6605" width="11.1796875" style="1030" bestFit="1" customWidth="1"/>
    <col min="6606" max="6606" width="15.26953125" style="1030" bestFit="1" customWidth="1"/>
    <col min="6607" max="6607" width="8.26953125" style="1030" bestFit="1" customWidth="1"/>
    <col min="6608" max="6610" width="9.1796875" style="1030" customWidth="1"/>
    <col min="6611" max="6849" width="8.81640625" style="1030"/>
    <col min="6850" max="6850" width="15.26953125" style="1030" bestFit="1" customWidth="1"/>
    <col min="6851" max="6852" width="13.453125" style="1030" bestFit="1" customWidth="1"/>
    <col min="6853" max="6853" width="11.1796875" style="1030" bestFit="1" customWidth="1"/>
    <col min="6854" max="6854" width="13.453125" style="1030" bestFit="1" customWidth="1"/>
    <col min="6855" max="6855" width="9.7265625" style="1030" bestFit="1" customWidth="1"/>
    <col min="6856" max="6856" width="11.1796875" style="1030" bestFit="1" customWidth="1"/>
    <col min="6857" max="6857" width="9.7265625" style="1030" bestFit="1" customWidth="1"/>
    <col min="6858" max="6858" width="13.453125" style="1030" bestFit="1" customWidth="1"/>
    <col min="6859" max="6859" width="11.1796875" style="1030" bestFit="1" customWidth="1"/>
    <col min="6860" max="6860" width="13.453125" style="1030" bestFit="1" customWidth="1"/>
    <col min="6861" max="6861" width="11.1796875" style="1030" bestFit="1" customWidth="1"/>
    <col min="6862" max="6862" width="15.26953125" style="1030" bestFit="1" customWidth="1"/>
    <col min="6863" max="6863" width="8.26953125" style="1030" bestFit="1" customWidth="1"/>
    <col min="6864" max="6866" width="9.1796875" style="1030" customWidth="1"/>
    <col min="6867" max="7105" width="8.81640625" style="1030"/>
    <col min="7106" max="7106" width="15.26953125" style="1030" bestFit="1" customWidth="1"/>
    <col min="7107" max="7108" width="13.453125" style="1030" bestFit="1" customWidth="1"/>
    <col min="7109" max="7109" width="11.1796875" style="1030" bestFit="1" customWidth="1"/>
    <col min="7110" max="7110" width="13.453125" style="1030" bestFit="1" customWidth="1"/>
    <col min="7111" max="7111" width="9.7265625" style="1030" bestFit="1" customWidth="1"/>
    <col min="7112" max="7112" width="11.1796875" style="1030" bestFit="1" customWidth="1"/>
    <col min="7113" max="7113" width="9.7265625" style="1030" bestFit="1" customWidth="1"/>
    <col min="7114" max="7114" width="13.453125" style="1030" bestFit="1" customWidth="1"/>
    <col min="7115" max="7115" width="11.1796875" style="1030" bestFit="1" customWidth="1"/>
    <col min="7116" max="7116" width="13.453125" style="1030" bestFit="1" customWidth="1"/>
    <col min="7117" max="7117" width="11.1796875" style="1030" bestFit="1" customWidth="1"/>
    <col min="7118" max="7118" width="15.26953125" style="1030" bestFit="1" customWidth="1"/>
    <col min="7119" max="7119" width="8.26953125" style="1030" bestFit="1" customWidth="1"/>
    <col min="7120" max="7122" width="9.1796875" style="1030" customWidth="1"/>
    <col min="7123" max="7361" width="8.81640625" style="1030"/>
    <col min="7362" max="7362" width="15.26953125" style="1030" bestFit="1" customWidth="1"/>
    <col min="7363" max="7364" width="13.453125" style="1030" bestFit="1" customWidth="1"/>
    <col min="7365" max="7365" width="11.1796875" style="1030" bestFit="1" customWidth="1"/>
    <col min="7366" max="7366" width="13.453125" style="1030" bestFit="1" customWidth="1"/>
    <col min="7367" max="7367" width="9.7265625" style="1030" bestFit="1" customWidth="1"/>
    <col min="7368" max="7368" width="11.1796875" style="1030" bestFit="1" customWidth="1"/>
    <col min="7369" max="7369" width="9.7265625" style="1030" bestFit="1" customWidth="1"/>
    <col min="7370" max="7370" width="13.453125" style="1030" bestFit="1" customWidth="1"/>
    <col min="7371" max="7371" width="11.1796875" style="1030" bestFit="1" customWidth="1"/>
    <col min="7372" max="7372" width="13.453125" style="1030" bestFit="1" customWidth="1"/>
    <col min="7373" max="7373" width="11.1796875" style="1030" bestFit="1" customWidth="1"/>
    <col min="7374" max="7374" width="15.26953125" style="1030" bestFit="1" customWidth="1"/>
    <col min="7375" max="7375" width="8.26953125" style="1030" bestFit="1" customWidth="1"/>
    <col min="7376" max="7378" width="9.1796875" style="1030" customWidth="1"/>
    <col min="7379" max="7617" width="8.81640625" style="1030"/>
    <col min="7618" max="7618" width="15.26953125" style="1030" bestFit="1" customWidth="1"/>
    <col min="7619" max="7620" width="13.453125" style="1030" bestFit="1" customWidth="1"/>
    <col min="7621" max="7621" width="11.1796875" style="1030" bestFit="1" customWidth="1"/>
    <col min="7622" max="7622" width="13.453125" style="1030" bestFit="1" customWidth="1"/>
    <col min="7623" max="7623" width="9.7265625" style="1030" bestFit="1" customWidth="1"/>
    <col min="7624" max="7624" width="11.1796875" style="1030" bestFit="1" customWidth="1"/>
    <col min="7625" max="7625" width="9.7265625" style="1030" bestFit="1" customWidth="1"/>
    <col min="7626" max="7626" width="13.453125" style="1030" bestFit="1" customWidth="1"/>
    <col min="7627" max="7627" width="11.1796875" style="1030" bestFit="1" customWidth="1"/>
    <col min="7628" max="7628" width="13.453125" style="1030" bestFit="1" customWidth="1"/>
    <col min="7629" max="7629" width="11.1796875" style="1030" bestFit="1" customWidth="1"/>
    <col min="7630" max="7630" width="15.26953125" style="1030" bestFit="1" customWidth="1"/>
    <col min="7631" max="7631" width="8.26953125" style="1030" bestFit="1" customWidth="1"/>
    <col min="7632" max="7634" width="9.1796875" style="1030" customWidth="1"/>
    <col min="7635" max="7873" width="8.81640625" style="1030"/>
    <col min="7874" max="7874" width="15.26953125" style="1030" bestFit="1" customWidth="1"/>
    <col min="7875" max="7876" width="13.453125" style="1030" bestFit="1" customWidth="1"/>
    <col min="7877" max="7877" width="11.1796875" style="1030" bestFit="1" customWidth="1"/>
    <col min="7878" max="7878" width="13.453125" style="1030" bestFit="1" customWidth="1"/>
    <col min="7879" max="7879" width="9.7265625" style="1030" bestFit="1" customWidth="1"/>
    <col min="7880" max="7880" width="11.1796875" style="1030" bestFit="1" customWidth="1"/>
    <col min="7881" max="7881" width="9.7265625" style="1030" bestFit="1" customWidth="1"/>
    <col min="7882" max="7882" width="13.453125" style="1030" bestFit="1" customWidth="1"/>
    <col min="7883" max="7883" width="11.1796875" style="1030" bestFit="1" customWidth="1"/>
    <col min="7884" max="7884" width="13.453125" style="1030" bestFit="1" customWidth="1"/>
    <col min="7885" max="7885" width="11.1796875" style="1030" bestFit="1" customWidth="1"/>
    <col min="7886" max="7886" width="15.26953125" style="1030" bestFit="1" customWidth="1"/>
    <col min="7887" max="7887" width="8.26953125" style="1030" bestFit="1" customWidth="1"/>
    <col min="7888" max="7890" width="9.1796875" style="1030" customWidth="1"/>
    <col min="7891" max="8129" width="8.81640625" style="1030"/>
    <col min="8130" max="8130" width="15.26953125" style="1030" bestFit="1" customWidth="1"/>
    <col min="8131" max="8132" width="13.453125" style="1030" bestFit="1" customWidth="1"/>
    <col min="8133" max="8133" width="11.1796875" style="1030" bestFit="1" customWidth="1"/>
    <col min="8134" max="8134" width="13.453125" style="1030" bestFit="1" customWidth="1"/>
    <col min="8135" max="8135" width="9.7265625" style="1030" bestFit="1" customWidth="1"/>
    <col min="8136" max="8136" width="11.1796875" style="1030" bestFit="1" customWidth="1"/>
    <col min="8137" max="8137" width="9.7265625" style="1030" bestFit="1" customWidth="1"/>
    <col min="8138" max="8138" width="13.453125" style="1030" bestFit="1" customWidth="1"/>
    <col min="8139" max="8139" width="11.1796875" style="1030" bestFit="1" customWidth="1"/>
    <col min="8140" max="8140" width="13.453125" style="1030" bestFit="1" customWidth="1"/>
    <col min="8141" max="8141" width="11.1796875" style="1030" bestFit="1" customWidth="1"/>
    <col min="8142" max="8142" width="15.26953125" style="1030" bestFit="1" customWidth="1"/>
    <col min="8143" max="8143" width="8.26953125" style="1030" bestFit="1" customWidth="1"/>
    <col min="8144" max="8146" width="9.1796875" style="1030" customWidth="1"/>
    <col min="8147" max="8385" width="8.81640625" style="1030"/>
    <col min="8386" max="8386" width="15.26953125" style="1030" bestFit="1" customWidth="1"/>
    <col min="8387" max="8388" width="13.453125" style="1030" bestFit="1" customWidth="1"/>
    <col min="8389" max="8389" width="11.1796875" style="1030" bestFit="1" customWidth="1"/>
    <col min="8390" max="8390" width="13.453125" style="1030" bestFit="1" customWidth="1"/>
    <col min="8391" max="8391" width="9.7265625" style="1030" bestFit="1" customWidth="1"/>
    <col min="8392" max="8392" width="11.1796875" style="1030" bestFit="1" customWidth="1"/>
    <col min="8393" max="8393" width="9.7265625" style="1030" bestFit="1" customWidth="1"/>
    <col min="8394" max="8394" width="13.453125" style="1030" bestFit="1" customWidth="1"/>
    <col min="8395" max="8395" width="11.1796875" style="1030" bestFit="1" customWidth="1"/>
    <col min="8396" max="8396" width="13.453125" style="1030" bestFit="1" customWidth="1"/>
    <col min="8397" max="8397" width="11.1796875" style="1030" bestFit="1" customWidth="1"/>
    <col min="8398" max="8398" width="15.26953125" style="1030" bestFit="1" customWidth="1"/>
    <col min="8399" max="8399" width="8.26953125" style="1030" bestFit="1" customWidth="1"/>
    <col min="8400" max="8402" width="9.1796875" style="1030" customWidth="1"/>
    <col min="8403" max="8641" width="8.81640625" style="1030"/>
    <col min="8642" max="8642" width="15.26953125" style="1030" bestFit="1" customWidth="1"/>
    <col min="8643" max="8644" width="13.453125" style="1030" bestFit="1" customWidth="1"/>
    <col min="8645" max="8645" width="11.1796875" style="1030" bestFit="1" customWidth="1"/>
    <col min="8646" max="8646" width="13.453125" style="1030" bestFit="1" customWidth="1"/>
    <col min="8647" max="8647" width="9.7265625" style="1030" bestFit="1" customWidth="1"/>
    <col min="8648" max="8648" width="11.1796875" style="1030" bestFit="1" customWidth="1"/>
    <col min="8649" max="8649" width="9.7265625" style="1030" bestFit="1" customWidth="1"/>
    <col min="8650" max="8650" width="13.453125" style="1030" bestFit="1" customWidth="1"/>
    <col min="8651" max="8651" width="11.1796875" style="1030" bestFit="1" customWidth="1"/>
    <col min="8652" max="8652" width="13.453125" style="1030" bestFit="1" customWidth="1"/>
    <col min="8653" max="8653" width="11.1796875" style="1030" bestFit="1" customWidth="1"/>
    <col min="8654" max="8654" width="15.26953125" style="1030" bestFit="1" customWidth="1"/>
    <col min="8655" max="8655" width="8.26953125" style="1030" bestFit="1" customWidth="1"/>
    <col min="8656" max="8658" width="9.1796875" style="1030" customWidth="1"/>
    <col min="8659" max="8897" width="8.81640625" style="1030"/>
    <col min="8898" max="8898" width="15.26953125" style="1030" bestFit="1" customWidth="1"/>
    <col min="8899" max="8900" width="13.453125" style="1030" bestFit="1" customWidth="1"/>
    <col min="8901" max="8901" width="11.1796875" style="1030" bestFit="1" customWidth="1"/>
    <col min="8902" max="8902" width="13.453125" style="1030" bestFit="1" customWidth="1"/>
    <col min="8903" max="8903" width="9.7265625" style="1030" bestFit="1" customWidth="1"/>
    <col min="8904" max="8904" width="11.1796875" style="1030" bestFit="1" customWidth="1"/>
    <col min="8905" max="8905" width="9.7265625" style="1030" bestFit="1" customWidth="1"/>
    <col min="8906" max="8906" width="13.453125" style="1030" bestFit="1" customWidth="1"/>
    <col min="8907" max="8907" width="11.1796875" style="1030" bestFit="1" customWidth="1"/>
    <col min="8908" max="8908" width="13.453125" style="1030" bestFit="1" customWidth="1"/>
    <col min="8909" max="8909" width="11.1796875" style="1030" bestFit="1" customWidth="1"/>
    <col min="8910" max="8910" width="15.26953125" style="1030" bestFit="1" customWidth="1"/>
    <col min="8911" max="8911" width="8.26953125" style="1030" bestFit="1" customWidth="1"/>
    <col min="8912" max="8914" width="9.1796875" style="1030" customWidth="1"/>
    <col min="8915" max="9153" width="8.81640625" style="1030"/>
    <col min="9154" max="9154" width="15.26953125" style="1030" bestFit="1" customWidth="1"/>
    <col min="9155" max="9156" width="13.453125" style="1030" bestFit="1" customWidth="1"/>
    <col min="9157" max="9157" width="11.1796875" style="1030" bestFit="1" customWidth="1"/>
    <col min="9158" max="9158" width="13.453125" style="1030" bestFit="1" customWidth="1"/>
    <col min="9159" max="9159" width="9.7265625" style="1030" bestFit="1" customWidth="1"/>
    <col min="9160" max="9160" width="11.1796875" style="1030" bestFit="1" customWidth="1"/>
    <col min="9161" max="9161" width="9.7265625" style="1030" bestFit="1" customWidth="1"/>
    <col min="9162" max="9162" width="13.453125" style="1030" bestFit="1" customWidth="1"/>
    <col min="9163" max="9163" width="11.1796875" style="1030" bestFit="1" customWidth="1"/>
    <col min="9164" max="9164" width="13.453125" style="1030" bestFit="1" customWidth="1"/>
    <col min="9165" max="9165" width="11.1796875" style="1030" bestFit="1" customWidth="1"/>
    <col min="9166" max="9166" width="15.26953125" style="1030" bestFit="1" customWidth="1"/>
    <col min="9167" max="9167" width="8.26953125" style="1030" bestFit="1" customWidth="1"/>
    <col min="9168" max="9170" width="9.1796875" style="1030" customWidth="1"/>
    <col min="9171" max="9409" width="8.81640625" style="1030"/>
    <col min="9410" max="9410" width="15.26953125" style="1030" bestFit="1" customWidth="1"/>
    <col min="9411" max="9412" width="13.453125" style="1030" bestFit="1" customWidth="1"/>
    <col min="9413" max="9413" width="11.1796875" style="1030" bestFit="1" customWidth="1"/>
    <col min="9414" max="9414" width="13.453125" style="1030" bestFit="1" customWidth="1"/>
    <col min="9415" max="9415" width="9.7265625" style="1030" bestFit="1" customWidth="1"/>
    <col min="9416" max="9416" width="11.1796875" style="1030" bestFit="1" customWidth="1"/>
    <col min="9417" max="9417" width="9.7265625" style="1030" bestFit="1" customWidth="1"/>
    <col min="9418" max="9418" width="13.453125" style="1030" bestFit="1" customWidth="1"/>
    <col min="9419" max="9419" width="11.1796875" style="1030" bestFit="1" customWidth="1"/>
    <col min="9420" max="9420" width="13.453125" style="1030" bestFit="1" customWidth="1"/>
    <col min="9421" max="9421" width="11.1796875" style="1030" bestFit="1" customWidth="1"/>
    <col min="9422" max="9422" width="15.26953125" style="1030" bestFit="1" customWidth="1"/>
    <col min="9423" max="9423" width="8.26953125" style="1030" bestFit="1" customWidth="1"/>
    <col min="9424" max="9426" width="9.1796875" style="1030" customWidth="1"/>
    <col min="9427" max="9665" width="8.81640625" style="1030"/>
    <col min="9666" max="9666" width="15.26953125" style="1030" bestFit="1" customWidth="1"/>
    <col min="9667" max="9668" width="13.453125" style="1030" bestFit="1" customWidth="1"/>
    <col min="9669" max="9669" width="11.1796875" style="1030" bestFit="1" customWidth="1"/>
    <col min="9670" max="9670" width="13.453125" style="1030" bestFit="1" customWidth="1"/>
    <col min="9671" max="9671" width="9.7265625" style="1030" bestFit="1" customWidth="1"/>
    <col min="9672" max="9672" width="11.1796875" style="1030" bestFit="1" customWidth="1"/>
    <col min="9673" max="9673" width="9.7265625" style="1030" bestFit="1" customWidth="1"/>
    <col min="9674" max="9674" width="13.453125" style="1030" bestFit="1" customWidth="1"/>
    <col min="9675" max="9675" width="11.1796875" style="1030" bestFit="1" customWidth="1"/>
    <col min="9676" max="9676" width="13.453125" style="1030" bestFit="1" customWidth="1"/>
    <col min="9677" max="9677" width="11.1796875" style="1030" bestFit="1" customWidth="1"/>
    <col min="9678" max="9678" width="15.26953125" style="1030" bestFit="1" customWidth="1"/>
    <col min="9679" max="9679" width="8.26953125" style="1030" bestFit="1" customWidth="1"/>
    <col min="9680" max="9682" width="9.1796875" style="1030" customWidth="1"/>
    <col min="9683" max="9921" width="8.81640625" style="1030"/>
    <col min="9922" max="9922" width="15.26953125" style="1030" bestFit="1" customWidth="1"/>
    <col min="9923" max="9924" width="13.453125" style="1030" bestFit="1" customWidth="1"/>
    <col min="9925" max="9925" width="11.1796875" style="1030" bestFit="1" customWidth="1"/>
    <col min="9926" max="9926" width="13.453125" style="1030" bestFit="1" customWidth="1"/>
    <col min="9927" max="9927" width="9.7265625" style="1030" bestFit="1" customWidth="1"/>
    <col min="9928" max="9928" width="11.1796875" style="1030" bestFit="1" customWidth="1"/>
    <col min="9929" max="9929" width="9.7265625" style="1030" bestFit="1" customWidth="1"/>
    <col min="9930" max="9930" width="13.453125" style="1030" bestFit="1" customWidth="1"/>
    <col min="9931" max="9931" width="11.1796875" style="1030" bestFit="1" customWidth="1"/>
    <col min="9932" max="9932" width="13.453125" style="1030" bestFit="1" customWidth="1"/>
    <col min="9933" max="9933" width="11.1796875" style="1030" bestFit="1" customWidth="1"/>
    <col min="9934" max="9934" width="15.26953125" style="1030" bestFit="1" customWidth="1"/>
    <col min="9935" max="9935" width="8.26953125" style="1030" bestFit="1" customWidth="1"/>
    <col min="9936" max="9938" width="9.1796875" style="1030" customWidth="1"/>
    <col min="9939" max="10177" width="8.81640625" style="1030"/>
    <col min="10178" max="10178" width="15.26953125" style="1030" bestFit="1" customWidth="1"/>
    <col min="10179" max="10180" width="13.453125" style="1030" bestFit="1" customWidth="1"/>
    <col min="10181" max="10181" width="11.1796875" style="1030" bestFit="1" customWidth="1"/>
    <col min="10182" max="10182" width="13.453125" style="1030" bestFit="1" customWidth="1"/>
    <col min="10183" max="10183" width="9.7265625" style="1030" bestFit="1" customWidth="1"/>
    <col min="10184" max="10184" width="11.1796875" style="1030" bestFit="1" customWidth="1"/>
    <col min="10185" max="10185" width="9.7265625" style="1030" bestFit="1" customWidth="1"/>
    <col min="10186" max="10186" width="13.453125" style="1030" bestFit="1" customWidth="1"/>
    <col min="10187" max="10187" width="11.1796875" style="1030" bestFit="1" customWidth="1"/>
    <col min="10188" max="10188" width="13.453125" style="1030" bestFit="1" customWidth="1"/>
    <col min="10189" max="10189" width="11.1796875" style="1030" bestFit="1" customWidth="1"/>
    <col min="10190" max="10190" width="15.26953125" style="1030" bestFit="1" customWidth="1"/>
    <col min="10191" max="10191" width="8.26953125" style="1030" bestFit="1" customWidth="1"/>
    <col min="10192" max="10194" width="9.1796875" style="1030" customWidth="1"/>
    <col min="10195" max="10433" width="8.81640625" style="1030"/>
    <col min="10434" max="10434" width="15.26953125" style="1030" bestFit="1" customWidth="1"/>
    <col min="10435" max="10436" width="13.453125" style="1030" bestFit="1" customWidth="1"/>
    <col min="10437" max="10437" width="11.1796875" style="1030" bestFit="1" customWidth="1"/>
    <col min="10438" max="10438" width="13.453125" style="1030" bestFit="1" customWidth="1"/>
    <col min="10439" max="10439" width="9.7265625" style="1030" bestFit="1" customWidth="1"/>
    <col min="10440" max="10440" width="11.1796875" style="1030" bestFit="1" customWidth="1"/>
    <col min="10441" max="10441" width="9.7265625" style="1030" bestFit="1" customWidth="1"/>
    <col min="10442" max="10442" width="13.453125" style="1030" bestFit="1" customWidth="1"/>
    <col min="10443" max="10443" width="11.1796875" style="1030" bestFit="1" customWidth="1"/>
    <col min="10444" max="10444" width="13.453125" style="1030" bestFit="1" customWidth="1"/>
    <col min="10445" max="10445" width="11.1796875" style="1030" bestFit="1" customWidth="1"/>
    <col min="10446" max="10446" width="15.26953125" style="1030" bestFit="1" customWidth="1"/>
    <col min="10447" max="10447" width="8.26953125" style="1030" bestFit="1" customWidth="1"/>
    <col min="10448" max="10450" width="9.1796875" style="1030" customWidth="1"/>
    <col min="10451" max="10689" width="8.81640625" style="1030"/>
    <col min="10690" max="10690" width="15.26953125" style="1030" bestFit="1" customWidth="1"/>
    <col min="10691" max="10692" width="13.453125" style="1030" bestFit="1" customWidth="1"/>
    <col min="10693" max="10693" width="11.1796875" style="1030" bestFit="1" customWidth="1"/>
    <col min="10694" max="10694" width="13.453125" style="1030" bestFit="1" customWidth="1"/>
    <col min="10695" max="10695" width="9.7265625" style="1030" bestFit="1" customWidth="1"/>
    <col min="10696" max="10696" width="11.1796875" style="1030" bestFit="1" customWidth="1"/>
    <col min="10697" max="10697" width="9.7265625" style="1030" bestFit="1" customWidth="1"/>
    <col min="10698" max="10698" width="13.453125" style="1030" bestFit="1" customWidth="1"/>
    <col min="10699" max="10699" width="11.1796875" style="1030" bestFit="1" customWidth="1"/>
    <col min="10700" max="10700" width="13.453125" style="1030" bestFit="1" customWidth="1"/>
    <col min="10701" max="10701" width="11.1796875" style="1030" bestFit="1" customWidth="1"/>
    <col min="10702" max="10702" width="15.26953125" style="1030" bestFit="1" customWidth="1"/>
    <col min="10703" max="10703" width="8.26953125" style="1030" bestFit="1" customWidth="1"/>
    <col min="10704" max="10706" width="9.1796875" style="1030" customWidth="1"/>
    <col min="10707" max="10945" width="8.81640625" style="1030"/>
    <col min="10946" max="10946" width="15.26953125" style="1030" bestFit="1" customWidth="1"/>
    <col min="10947" max="10948" width="13.453125" style="1030" bestFit="1" customWidth="1"/>
    <col min="10949" max="10949" width="11.1796875" style="1030" bestFit="1" customWidth="1"/>
    <col min="10950" max="10950" width="13.453125" style="1030" bestFit="1" customWidth="1"/>
    <col min="10951" max="10951" width="9.7265625" style="1030" bestFit="1" customWidth="1"/>
    <col min="10952" max="10952" width="11.1796875" style="1030" bestFit="1" customWidth="1"/>
    <col min="10953" max="10953" width="9.7265625" style="1030" bestFit="1" customWidth="1"/>
    <col min="10954" max="10954" width="13.453125" style="1030" bestFit="1" customWidth="1"/>
    <col min="10955" max="10955" width="11.1796875" style="1030" bestFit="1" customWidth="1"/>
    <col min="10956" max="10956" width="13.453125" style="1030" bestFit="1" customWidth="1"/>
    <col min="10957" max="10957" width="11.1796875" style="1030" bestFit="1" customWidth="1"/>
    <col min="10958" max="10958" width="15.26953125" style="1030" bestFit="1" customWidth="1"/>
    <col min="10959" max="10959" width="8.26953125" style="1030" bestFit="1" customWidth="1"/>
    <col min="10960" max="10962" width="9.1796875" style="1030" customWidth="1"/>
    <col min="10963" max="11201" width="8.81640625" style="1030"/>
    <col min="11202" max="11202" width="15.26953125" style="1030" bestFit="1" customWidth="1"/>
    <col min="11203" max="11204" width="13.453125" style="1030" bestFit="1" customWidth="1"/>
    <col min="11205" max="11205" width="11.1796875" style="1030" bestFit="1" customWidth="1"/>
    <col min="11206" max="11206" width="13.453125" style="1030" bestFit="1" customWidth="1"/>
    <col min="11207" max="11207" width="9.7265625" style="1030" bestFit="1" customWidth="1"/>
    <col min="11208" max="11208" width="11.1796875" style="1030" bestFit="1" customWidth="1"/>
    <col min="11209" max="11209" width="9.7265625" style="1030" bestFit="1" customWidth="1"/>
    <col min="11210" max="11210" width="13.453125" style="1030" bestFit="1" customWidth="1"/>
    <col min="11211" max="11211" width="11.1796875" style="1030" bestFit="1" customWidth="1"/>
    <col min="11212" max="11212" width="13.453125" style="1030" bestFit="1" customWidth="1"/>
    <col min="11213" max="11213" width="11.1796875" style="1030" bestFit="1" customWidth="1"/>
    <col min="11214" max="11214" width="15.26953125" style="1030" bestFit="1" customWidth="1"/>
    <col min="11215" max="11215" width="8.26953125" style="1030" bestFit="1" customWidth="1"/>
    <col min="11216" max="11218" width="9.1796875" style="1030" customWidth="1"/>
    <col min="11219" max="11457" width="8.81640625" style="1030"/>
    <col min="11458" max="11458" width="15.26953125" style="1030" bestFit="1" customWidth="1"/>
    <col min="11459" max="11460" width="13.453125" style="1030" bestFit="1" customWidth="1"/>
    <col min="11461" max="11461" width="11.1796875" style="1030" bestFit="1" customWidth="1"/>
    <col min="11462" max="11462" width="13.453125" style="1030" bestFit="1" customWidth="1"/>
    <col min="11463" max="11463" width="9.7265625" style="1030" bestFit="1" customWidth="1"/>
    <col min="11464" max="11464" width="11.1796875" style="1030" bestFit="1" customWidth="1"/>
    <col min="11465" max="11465" width="9.7265625" style="1030" bestFit="1" customWidth="1"/>
    <col min="11466" max="11466" width="13.453125" style="1030" bestFit="1" customWidth="1"/>
    <col min="11467" max="11467" width="11.1796875" style="1030" bestFit="1" customWidth="1"/>
    <col min="11468" max="11468" width="13.453125" style="1030" bestFit="1" customWidth="1"/>
    <col min="11469" max="11469" width="11.1796875" style="1030" bestFit="1" customWidth="1"/>
    <col min="11470" max="11470" width="15.26953125" style="1030" bestFit="1" customWidth="1"/>
    <col min="11471" max="11471" width="8.26953125" style="1030" bestFit="1" customWidth="1"/>
    <col min="11472" max="11474" width="9.1796875" style="1030" customWidth="1"/>
    <col min="11475" max="11713" width="8.81640625" style="1030"/>
    <col min="11714" max="11714" width="15.26953125" style="1030" bestFit="1" customWidth="1"/>
    <col min="11715" max="11716" width="13.453125" style="1030" bestFit="1" customWidth="1"/>
    <col min="11717" max="11717" width="11.1796875" style="1030" bestFit="1" customWidth="1"/>
    <col min="11718" max="11718" width="13.453125" style="1030" bestFit="1" customWidth="1"/>
    <col min="11719" max="11719" width="9.7265625" style="1030" bestFit="1" customWidth="1"/>
    <col min="11720" max="11720" width="11.1796875" style="1030" bestFit="1" customWidth="1"/>
    <col min="11721" max="11721" width="9.7265625" style="1030" bestFit="1" customWidth="1"/>
    <col min="11722" max="11722" width="13.453125" style="1030" bestFit="1" customWidth="1"/>
    <col min="11723" max="11723" width="11.1796875" style="1030" bestFit="1" customWidth="1"/>
    <col min="11724" max="11724" width="13.453125" style="1030" bestFit="1" customWidth="1"/>
    <col min="11725" max="11725" width="11.1796875" style="1030" bestFit="1" customWidth="1"/>
    <col min="11726" max="11726" width="15.26953125" style="1030" bestFit="1" customWidth="1"/>
    <col min="11727" max="11727" width="8.26953125" style="1030" bestFit="1" customWidth="1"/>
    <col min="11728" max="11730" width="9.1796875" style="1030" customWidth="1"/>
    <col min="11731" max="11969" width="8.81640625" style="1030"/>
    <col min="11970" max="11970" width="15.26953125" style="1030" bestFit="1" customWidth="1"/>
    <col min="11971" max="11972" width="13.453125" style="1030" bestFit="1" customWidth="1"/>
    <col min="11973" max="11973" width="11.1796875" style="1030" bestFit="1" customWidth="1"/>
    <col min="11974" max="11974" width="13.453125" style="1030" bestFit="1" customWidth="1"/>
    <col min="11975" max="11975" width="9.7265625" style="1030" bestFit="1" customWidth="1"/>
    <col min="11976" max="11976" width="11.1796875" style="1030" bestFit="1" customWidth="1"/>
    <col min="11977" max="11977" width="9.7265625" style="1030" bestFit="1" customWidth="1"/>
    <col min="11978" max="11978" width="13.453125" style="1030" bestFit="1" customWidth="1"/>
    <col min="11979" max="11979" width="11.1796875" style="1030" bestFit="1" customWidth="1"/>
    <col min="11980" max="11980" width="13.453125" style="1030" bestFit="1" customWidth="1"/>
    <col min="11981" max="11981" width="11.1796875" style="1030" bestFit="1" customWidth="1"/>
    <col min="11982" max="11982" width="15.26953125" style="1030" bestFit="1" customWidth="1"/>
    <col min="11983" max="11983" width="8.26953125" style="1030" bestFit="1" customWidth="1"/>
    <col min="11984" max="11986" width="9.1796875" style="1030" customWidth="1"/>
    <col min="11987" max="12225" width="8.81640625" style="1030"/>
    <col min="12226" max="12226" width="15.26953125" style="1030" bestFit="1" customWidth="1"/>
    <col min="12227" max="12228" width="13.453125" style="1030" bestFit="1" customWidth="1"/>
    <col min="12229" max="12229" width="11.1796875" style="1030" bestFit="1" customWidth="1"/>
    <col min="12230" max="12230" width="13.453125" style="1030" bestFit="1" customWidth="1"/>
    <col min="12231" max="12231" width="9.7265625" style="1030" bestFit="1" customWidth="1"/>
    <col min="12232" max="12232" width="11.1796875" style="1030" bestFit="1" customWidth="1"/>
    <col min="12233" max="12233" width="9.7265625" style="1030" bestFit="1" customWidth="1"/>
    <col min="12234" max="12234" width="13.453125" style="1030" bestFit="1" customWidth="1"/>
    <col min="12235" max="12235" width="11.1796875" style="1030" bestFit="1" customWidth="1"/>
    <col min="12236" max="12236" width="13.453125" style="1030" bestFit="1" customWidth="1"/>
    <col min="12237" max="12237" width="11.1796875" style="1030" bestFit="1" customWidth="1"/>
    <col min="12238" max="12238" width="15.26953125" style="1030" bestFit="1" customWidth="1"/>
    <col min="12239" max="12239" width="8.26953125" style="1030" bestFit="1" customWidth="1"/>
    <col min="12240" max="12242" width="9.1796875" style="1030" customWidth="1"/>
    <col min="12243" max="12481" width="8.81640625" style="1030"/>
    <col min="12482" max="12482" width="15.26953125" style="1030" bestFit="1" customWidth="1"/>
    <col min="12483" max="12484" width="13.453125" style="1030" bestFit="1" customWidth="1"/>
    <col min="12485" max="12485" width="11.1796875" style="1030" bestFit="1" customWidth="1"/>
    <col min="12486" max="12486" width="13.453125" style="1030" bestFit="1" customWidth="1"/>
    <col min="12487" max="12487" width="9.7265625" style="1030" bestFit="1" customWidth="1"/>
    <col min="12488" max="12488" width="11.1796875" style="1030" bestFit="1" customWidth="1"/>
    <col min="12489" max="12489" width="9.7265625" style="1030" bestFit="1" customWidth="1"/>
    <col min="12490" max="12490" width="13.453125" style="1030" bestFit="1" customWidth="1"/>
    <col min="12491" max="12491" width="11.1796875" style="1030" bestFit="1" customWidth="1"/>
    <col min="12492" max="12492" width="13.453125" style="1030" bestFit="1" customWidth="1"/>
    <col min="12493" max="12493" width="11.1796875" style="1030" bestFit="1" customWidth="1"/>
    <col min="12494" max="12494" width="15.26953125" style="1030" bestFit="1" customWidth="1"/>
    <col min="12495" max="12495" width="8.26953125" style="1030" bestFit="1" customWidth="1"/>
    <col min="12496" max="12498" width="9.1796875" style="1030" customWidth="1"/>
    <col min="12499" max="12737" width="8.81640625" style="1030"/>
    <col min="12738" max="12738" width="15.26953125" style="1030" bestFit="1" customWidth="1"/>
    <col min="12739" max="12740" width="13.453125" style="1030" bestFit="1" customWidth="1"/>
    <col min="12741" max="12741" width="11.1796875" style="1030" bestFit="1" customWidth="1"/>
    <col min="12742" max="12742" width="13.453125" style="1030" bestFit="1" customWidth="1"/>
    <col min="12743" max="12743" width="9.7265625" style="1030" bestFit="1" customWidth="1"/>
    <col min="12744" max="12744" width="11.1796875" style="1030" bestFit="1" customWidth="1"/>
    <col min="12745" max="12745" width="9.7265625" style="1030" bestFit="1" customWidth="1"/>
    <col min="12746" max="12746" width="13.453125" style="1030" bestFit="1" customWidth="1"/>
    <col min="12747" max="12747" width="11.1796875" style="1030" bestFit="1" customWidth="1"/>
    <col min="12748" max="12748" width="13.453125" style="1030" bestFit="1" customWidth="1"/>
    <col min="12749" max="12749" width="11.1796875" style="1030" bestFit="1" customWidth="1"/>
    <col min="12750" max="12750" width="15.26953125" style="1030" bestFit="1" customWidth="1"/>
    <col min="12751" max="12751" width="8.26953125" style="1030" bestFit="1" customWidth="1"/>
    <col min="12752" max="12754" width="9.1796875" style="1030" customWidth="1"/>
    <col min="12755" max="12993" width="8.81640625" style="1030"/>
    <col min="12994" max="12994" width="15.26953125" style="1030" bestFit="1" customWidth="1"/>
    <col min="12995" max="12996" width="13.453125" style="1030" bestFit="1" customWidth="1"/>
    <col min="12997" max="12997" width="11.1796875" style="1030" bestFit="1" customWidth="1"/>
    <col min="12998" max="12998" width="13.453125" style="1030" bestFit="1" customWidth="1"/>
    <col min="12999" max="12999" width="9.7265625" style="1030" bestFit="1" customWidth="1"/>
    <col min="13000" max="13000" width="11.1796875" style="1030" bestFit="1" customWidth="1"/>
    <col min="13001" max="13001" width="9.7265625" style="1030" bestFit="1" customWidth="1"/>
    <col min="13002" max="13002" width="13.453125" style="1030" bestFit="1" customWidth="1"/>
    <col min="13003" max="13003" width="11.1796875" style="1030" bestFit="1" customWidth="1"/>
    <col min="13004" max="13004" width="13.453125" style="1030" bestFit="1" customWidth="1"/>
    <col min="13005" max="13005" width="11.1796875" style="1030" bestFit="1" customWidth="1"/>
    <col min="13006" max="13006" width="15.26953125" style="1030" bestFit="1" customWidth="1"/>
    <col min="13007" max="13007" width="8.26953125" style="1030" bestFit="1" customWidth="1"/>
    <col min="13008" max="13010" width="9.1796875" style="1030" customWidth="1"/>
    <col min="13011" max="13249" width="8.81640625" style="1030"/>
    <col min="13250" max="13250" width="15.26953125" style="1030" bestFit="1" customWidth="1"/>
    <col min="13251" max="13252" width="13.453125" style="1030" bestFit="1" customWidth="1"/>
    <col min="13253" max="13253" width="11.1796875" style="1030" bestFit="1" customWidth="1"/>
    <col min="13254" max="13254" width="13.453125" style="1030" bestFit="1" customWidth="1"/>
    <col min="13255" max="13255" width="9.7265625" style="1030" bestFit="1" customWidth="1"/>
    <col min="13256" max="13256" width="11.1796875" style="1030" bestFit="1" customWidth="1"/>
    <col min="13257" max="13257" width="9.7265625" style="1030" bestFit="1" customWidth="1"/>
    <col min="13258" max="13258" width="13.453125" style="1030" bestFit="1" customWidth="1"/>
    <col min="13259" max="13259" width="11.1796875" style="1030" bestFit="1" customWidth="1"/>
    <col min="13260" max="13260" width="13.453125" style="1030" bestFit="1" customWidth="1"/>
    <col min="13261" max="13261" width="11.1796875" style="1030" bestFit="1" customWidth="1"/>
    <col min="13262" max="13262" width="15.26953125" style="1030" bestFit="1" customWidth="1"/>
    <col min="13263" max="13263" width="8.26953125" style="1030" bestFit="1" customWidth="1"/>
    <col min="13264" max="13266" width="9.1796875" style="1030" customWidth="1"/>
    <col min="13267" max="13505" width="8.81640625" style="1030"/>
    <col min="13506" max="13506" width="15.26953125" style="1030" bestFit="1" customWidth="1"/>
    <col min="13507" max="13508" width="13.453125" style="1030" bestFit="1" customWidth="1"/>
    <col min="13509" max="13509" width="11.1796875" style="1030" bestFit="1" customWidth="1"/>
    <col min="13510" max="13510" width="13.453125" style="1030" bestFit="1" customWidth="1"/>
    <col min="13511" max="13511" width="9.7265625" style="1030" bestFit="1" customWidth="1"/>
    <col min="13512" max="13512" width="11.1796875" style="1030" bestFit="1" customWidth="1"/>
    <col min="13513" max="13513" width="9.7265625" style="1030" bestFit="1" customWidth="1"/>
    <col min="13514" max="13514" width="13.453125" style="1030" bestFit="1" customWidth="1"/>
    <col min="13515" max="13515" width="11.1796875" style="1030" bestFit="1" customWidth="1"/>
    <col min="13516" max="13516" width="13.453125" style="1030" bestFit="1" customWidth="1"/>
    <col min="13517" max="13517" width="11.1796875" style="1030" bestFit="1" customWidth="1"/>
    <col min="13518" max="13518" width="15.26953125" style="1030" bestFit="1" customWidth="1"/>
    <col min="13519" max="13519" width="8.26953125" style="1030" bestFit="1" customWidth="1"/>
    <col min="13520" max="13522" width="9.1796875" style="1030" customWidth="1"/>
    <col min="13523" max="13761" width="8.81640625" style="1030"/>
    <col min="13762" max="13762" width="15.26953125" style="1030" bestFit="1" customWidth="1"/>
    <col min="13763" max="13764" width="13.453125" style="1030" bestFit="1" customWidth="1"/>
    <col min="13765" max="13765" width="11.1796875" style="1030" bestFit="1" customWidth="1"/>
    <col min="13766" max="13766" width="13.453125" style="1030" bestFit="1" customWidth="1"/>
    <col min="13767" max="13767" width="9.7265625" style="1030" bestFit="1" customWidth="1"/>
    <col min="13768" max="13768" width="11.1796875" style="1030" bestFit="1" customWidth="1"/>
    <col min="13769" max="13769" width="9.7265625" style="1030" bestFit="1" customWidth="1"/>
    <col min="13770" max="13770" width="13.453125" style="1030" bestFit="1" customWidth="1"/>
    <col min="13771" max="13771" width="11.1796875" style="1030" bestFit="1" customWidth="1"/>
    <col min="13772" max="13772" width="13.453125" style="1030" bestFit="1" customWidth="1"/>
    <col min="13773" max="13773" width="11.1796875" style="1030" bestFit="1" customWidth="1"/>
    <col min="13774" max="13774" width="15.26953125" style="1030" bestFit="1" customWidth="1"/>
    <col min="13775" max="13775" width="8.26953125" style="1030" bestFit="1" customWidth="1"/>
    <col min="13776" max="13778" width="9.1796875" style="1030" customWidth="1"/>
    <col min="13779" max="14017" width="8.81640625" style="1030"/>
    <col min="14018" max="14018" width="15.26953125" style="1030" bestFit="1" customWidth="1"/>
    <col min="14019" max="14020" width="13.453125" style="1030" bestFit="1" customWidth="1"/>
    <col min="14021" max="14021" width="11.1796875" style="1030" bestFit="1" customWidth="1"/>
    <col min="14022" max="14022" width="13.453125" style="1030" bestFit="1" customWidth="1"/>
    <col min="14023" max="14023" width="9.7265625" style="1030" bestFit="1" customWidth="1"/>
    <col min="14024" max="14024" width="11.1796875" style="1030" bestFit="1" customWidth="1"/>
    <col min="14025" max="14025" width="9.7265625" style="1030" bestFit="1" customWidth="1"/>
    <col min="14026" max="14026" width="13.453125" style="1030" bestFit="1" customWidth="1"/>
    <col min="14027" max="14027" width="11.1796875" style="1030" bestFit="1" customWidth="1"/>
    <col min="14028" max="14028" width="13.453125" style="1030" bestFit="1" customWidth="1"/>
    <col min="14029" max="14029" width="11.1796875" style="1030" bestFit="1" customWidth="1"/>
    <col min="14030" max="14030" width="15.26953125" style="1030" bestFit="1" customWidth="1"/>
    <col min="14031" max="14031" width="8.26953125" style="1030" bestFit="1" customWidth="1"/>
    <col min="14032" max="14034" width="9.1796875" style="1030" customWidth="1"/>
    <col min="14035" max="14273" width="8.81640625" style="1030"/>
    <col min="14274" max="14274" width="15.26953125" style="1030" bestFit="1" customWidth="1"/>
    <col min="14275" max="14276" width="13.453125" style="1030" bestFit="1" customWidth="1"/>
    <col min="14277" max="14277" width="11.1796875" style="1030" bestFit="1" customWidth="1"/>
    <col min="14278" max="14278" width="13.453125" style="1030" bestFit="1" customWidth="1"/>
    <col min="14279" max="14279" width="9.7265625" style="1030" bestFit="1" customWidth="1"/>
    <col min="14280" max="14280" width="11.1796875" style="1030" bestFit="1" customWidth="1"/>
    <col min="14281" max="14281" width="9.7265625" style="1030" bestFit="1" customWidth="1"/>
    <col min="14282" max="14282" width="13.453125" style="1030" bestFit="1" customWidth="1"/>
    <col min="14283" max="14283" width="11.1796875" style="1030" bestFit="1" customWidth="1"/>
    <col min="14284" max="14284" width="13.453125" style="1030" bestFit="1" customWidth="1"/>
    <col min="14285" max="14285" width="11.1796875" style="1030" bestFit="1" customWidth="1"/>
    <col min="14286" max="14286" width="15.26953125" style="1030" bestFit="1" customWidth="1"/>
    <col min="14287" max="14287" width="8.26953125" style="1030" bestFit="1" customWidth="1"/>
    <col min="14288" max="14290" width="9.1796875" style="1030" customWidth="1"/>
    <col min="14291" max="14529" width="8.81640625" style="1030"/>
    <col min="14530" max="14530" width="15.26953125" style="1030" bestFit="1" customWidth="1"/>
    <col min="14531" max="14532" width="13.453125" style="1030" bestFit="1" customWidth="1"/>
    <col min="14533" max="14533" width="11.1796875" style="1030" bestFit="1" customWidth="1"/>
    <col min="14534" max="14534" width="13.453125" style="1030" bestFit="1" customWidth="1"/>
    <col min="14535" max="14535" width="9.7265625" style="1030" bestFit="1" customWidth="1"/>
    <col min="14536" max="14536" width="11.1796875" style="1030" bestFit="1" customWidth="1"/>
    <col min="14537" max="14537" width="9.7265625" style="1030" bestFit="1" customWidth="1"/>
    <col min="14538" max="14538" width="13.453125" style="1030" bestFit="1" customWidth="1"/>
    <col min="14539" max="14539" width="11.1796875" style="1030" bestFit="1" customWidth="1"/>
    <col min="14540" max="14540" width="13.453125" style="1030" bestFit="1" customWidth="1"/>
    <col min="14541" max="14541" width="11.1796875" style="1030" bestFit="1" customWidth="1"/>
    <col min="14542" max="14542" width="15.26953125" style="1030" bestFit="1" customWidth="1"/>
    <col min="14543" max="14543" width="8.26953125" style="1030" bestFit="1" customWidth="1"/>
    <col min="14544" max="14546" width="9.1796875" style="1030" customWidth="1"/>
    <col min="14547" max="14785" width="8.81640625" style="1030"/>
    <col min="14786" max="14786" width="15.26953125" style="1030" bestFit="1" customWidth="1"/>
    <col min="14787" max="14788" width="13.453125" style="1030" bestFit="1" customWidth="1"/>
    <col min="14789" max="14789" width="11.1796875" style="1030" bestFit="1" customWidth="1"/>
    <col min="14790" max="14790" width="13.453125" style="1030" bestFit="1" customWidth="1"/>
    <col min="14791" max="14791" width="9.7265625" style="1030" bestFit="1" customWidth="1"/>
    <col min="14792" max="14792" width="11.1796875" style="1030" bestFit="1" customWidth="1"/>
    <col min="14793" max="14793" width="9.7265625" style="1030" bestFit="1" customWidth="1"/>
    <col min="14794" max="14794" width="13.453125" style="1030" bestFit="1" customWidth="1"/>
    <col min="14795" max="14795" width="11.1796875" style="1030" bestFit="1" customWidth="1"/>
    <col min="14796" max="14796" width="13.453125" style="1030" bestFit="1" customWidth="1"/>
    <col min="14797" max="14797" width="11.1796875" style="1030" bestFit="1" customWidth="1"/>
    <col min="14798" max="14798" width="15.26953125" style="1030" bestFit="1" customWidth="1"/>
    <col min="14799" max="14799" width="8.26953125" style="1030" bestFit="1" customWidth="1"/>
    <col min="14800" max="14802" width="9.1796875" style="1030" customWidth="1"/>
    <col min="14803" max="15041" width="8.81640625" style="1030"/>
    <col min="15042" max="15042" width="15.26953125" style="1030" bestFit="1" customWidth="1"/>
    <col min="15043" max="15044" width="13.453125" style="1030" bestFit="1" customWidth="1"/>
    <col min="15045" max="15045" width="11.1796875" style="1030" bestFit="1" customWidth="1"/>
    <col min="15046" max="15046" width="13.453125" style="1030" bestFit="1" customWidth="1"/>
    <col min="15047" max="15047" width="9.7265625" style="1030" bestFit="1" customWidth="1"/>
    <col min="15048" max="15048" width="11.1796875" style="1030" bestFit="1" customWidth="1"/>
    <col min="15049" max="15049" width="9.7265625" style="1030" bestFit="1" customWidth="1"/>
    <col min="15050" max="15050" width="13.453125" style="1030" bestFit="1" customWidth="1"/>
    <col min="15051" max="15051" width="11.1796875" style="1030" bestFit="1" customWidth="1"/>
    <col min="15052" max="15052" width="13.453125" style="1030" bestFit="1" customWidth="1"/>
    <col min="15053" max="15053" width="11.1796875" style="1030" bestFit="1" customWidth="1"/>
    <col min="15054" max="15054" width="15.26953125" style="1030" bestFit="1" customWidth="1"/>
    <col min="15055" max="15055" width="8.26953125" style="1030" bestFit="1" customWidth="1"/>
    <col min="15056" max="15058" width="9.1796875" style="1030" customWidth="1"/>
    <col min="15059" max="15297" width="8.81640625" style="1030"/>
    <col min="15298" max="15298" width="15.26953125" style="1030" bestFit="1" customWidth="1"/>
    <col min="15299" max="15300" width="13.453125" style="1030" bestFit="1" customWidth="1"/>
    <col min="15301" max="15301" width="11.1796875" style="1030" bestFit="1" customWidth="1"/>
    <col min="15302" max="15302" width="13.453125" style="1030" bestFit="1" customWidth="1"/>
    <col min="15303" max="15303" width="9.7265625" style="1030" bestFit="1" customWidth="1"/>
    <col min="15304" max="15304" width="11.1796875" style="1030" bestFit="1" customWidth="1"/>
    <col min="15305" max="15305" width="9.7265625" style="1030" bestFit="1" customWidth="1"/>
    <col min="15306" max="15306" width="13.453125" style="1030" bestFit="1" customWidth="1"/>
    <col min="15307" max="15307" width="11.1796875" style="1030" bestFit="1" customWidth="1"/>
    <col min="15308" max="15308" width="13.453125" style="1030" bestFit="1" customWidth="1"/>
    <col min="15309" max="15309" width="11.1796875" style="1030" bestFit="1" customWidth="1"/>
    <col min="15310" max="15310" width="15.26953125" style="1030" bestFit="1" customWidth="1"/>
    <col min="15311" max="15311" width="8.26953125" style="1030" bestFit="1" customWidth="1"/>
    <col min="15312" max="15314" width="9.1796875" style="1030" customWidth="1"/>
    <col min="15315" max="15553" width="8.81640625" style="1030"/>
    <col min="15554" max="15554" width="15.26953125" style="1030" bestFit="1" customWidth="1"/>
    <col min="15555" max="15556" width="13.453125" style="1030" bestFit="1" customWidth="1"/>
    <col min="15557" max="15557" width="11.1796875" style="1030" bestFit="1" customWidth="1"/>
    <col min="15558" max="15558" width="13.453125" style="1030" bestFit="1" customWidth="1"/>
    <col min="15559" max="15559" width="9.7265625" style="1030" bestFit="1" customWidth="1"/>
    <col min="15560" max="15560" width="11.1796875" style="1030" bestFit="1" customWidth="1"/>
    <col min="15561" max="15561" width="9.7265625" style="1030" bestFit="1" customWidth="1"/>
    <col min="15562" max="15562" width="13.453125" style="1030" bestFit="1" customWidth="1"/>
    <col min="15563" max="15563" width="11.1796875" style="1030" bestFit="1" customWidth="1"/>
    <col min="15564" max="15564" width="13.453125" style="1030" bestFit="1" customWidth="1"/>
    <col min="15565" max="15565" width="11.1796875" style="1030" bestFit="1" customWidth="1"/>
    <col min="15566" max="15566" width="15.26953125" style="1030" bestFit="1" customWidth="1"/>
    <col min="15567" max="15567" width="8.26953125" style="1030" bestFit="1" customWidth="1"/>
    <col min="15568" max="15570" width="9.1796875" style="1030" customWidth="1"/>
    <col min="15571" max="15809" width="8.81640625" style="1030"/>
    <col min="15810" max="15810" width="15.26953125" style="1030" bestFit="1" customWidth="1"/>
    <col min="15811" max="15812" width="13.453125" style="1030" bestFit="1" customWidth="1"/>
    <col min="15813" max="15813" width="11.1796875" style="1030" bestFit="1" customWidth="1"/>
    <col min="15814" max="15814" width="13.453125" style="1030" bestFit="1" customWidth="1"/>
    <col min="15815" max="15815" width="9.7265625" style="1030" bestFit="1" customWidth="1"/>
    <col min="15816" max="15816" width="11.1796875" style="1030" bestFit="1" customWidth="1"/>
    <col min="15817" max="15817" width="9.7265625" style="1030" bestFit="1" customWidth="1"/>
    <col min="15818" max="15818" width="13.453125" style="1030" bestFit="1" customWidth="1"/>
    <col min="15819" max="15819" width="11.1796875" style="1030" bestFit="1" customWidth="1"/>
    <col min="15820" max="15820" width="13.453125" style="1030" bestFit="1" customWidth="1"/>
    <col min="15821" max="15821" width="11.1796875" style="1030" bestFit="1" customWidth="1"/>
    <col min="15822" max="15822" width="15.26953125" style="1030" bestFit="1" customWidth="1"/>
    <col min="15823" max="15823" width="8.26953125" style="1030" bestFit="1" customWidth="1"/>
    <col min="15824" max="15826" width="9.1796875" style="1030" customWidth="1"/>
    <col min="15827" max="16065" width="8.81640625" style="1030"/>
    <col min="16066" max="16066" width="15.26953125" style="1030" bestFit="1" customWidth="1"/>
    <col min="16067" max="16068" width="13.453125" style="1030" bestFit="1" customWidth="1"/>
    <col min="16069" max="16069" width="11.1796875" style="1030" bestFit="1" customWidth="1"/>
    <col min="16070" max="16070" width="13.453125" style="1030" bestFit="1" customWidth="1"/>
    <col min="16071" max="16071" width="9.7265625" style="1030" bestFit="1" customWidth="1"/>
    <col min="16072" max="16072" width="11.1796875" style="1030" bestFit="1" customWidth="1"/>
    <col min="16073" max="16073" width="9.7265625" style="1030" bestFit="1" customWidth="1"/>
    <col min="16074" max="16074" width="13.453125" style="1030" bestFit="1" customWidth="1"/>
    <col min="16075" max="16075" width="11.1796875" style="1030" bestFit="1" customWidth="1"/>
    <col min="16076" max="16076" width="13.453125" style="1030" bestFit="1" customWidth="1"/>
    <col min="16077" max="16077" width="11.1796875" style="1030" bestFit="1" customWidth="1"/>
    <col min="16078" max="16078" width="15.26953125" style="1030" bestFit="1" customWidth="1"/>
    <col min="16079" max="16079" width="8.26953125" style="1030" bestFit="1" customWidth="1"/>
    <col min="16080" max="16082" width="9.1796875" style="1030" customWidth="1"/>
    <col min="16083" max="16321" width="8.81640625" style="1030"/>
    <col min="16322" max="16384" width="9" style="1030" customWidth="1"/>
  </cols>
  <sheetData>
    <row r="1" spans="1:28" ht="33" customHeight="1">
      <c r="A1" s="1788" t="s">
        <v>2937</v>
      </c>
      <c r="B1" s="2223"/>
      <c r="C1" s="2223"/>
      <c r="D1" s="2223"/>
      <c r="E1" s="2223"/>
      <c r="F1" s="2223"/>
      <c r="G1" s="2223"/>
      <c r="H1" s="2224"/>
      <c r="Y1" s="1029"/>
      <c r="Z1" s="1029"/>
      <c r="AA1" s="1029"/>
      <c r="AB1" s="1029"/>
    </row>
    <row r="2" spans="1:28" ht="27.75" customHeight="1">
      <c r="A2" s="2225" t="s">
        <v>2938</v>
      </c>
      <c r="B2" s="2226"/>
      <c r="C2" s="2226"/>
      <c r="D2" s="2226"/>
      <c r="E2" s="2226"/>
      <c r="F2" s="2226"/>
      <c r="G2" s="2226"/>
      <c r="H2" s="2227"/>
      <c r="Y2" s="1029"/>
      <c r="Z2" s="1029"/>
      <c r="AA2" s="1029"/>
      <c r="AB2" s="1029"/>
    </row>
    <row r="3" spans="1:28" ht="17.25" customHeight="1">
      <c r="A3" s="1031" t="s">
        <v>3150</v>
      </c>
      <c r="B3" s="1032"/>
      <c r="C3" s="1032"/>
      <c r="D3" s="1032"/>
      <c r="E3" s="1032"/>
      <c r="F3" s="1032"/>
      <c r="G3" s="1032"/>
      <c r="H3" s="1033" t="s">
        <v>3151</v>
      </c>
      <c r="Y3" s="1029"/>
      <c r="Z3" s="1029"/>
      <c r="AA3" s="1029"/>
      <c r="AB3" s="1029"/>
    </row>
    <row r="4" spans="1:28" s="1036" customFormat="1" ht="33" customHeight="1">
      <c r="A4" s="2206" t="s">
        <v>324</v>
      </c>
      <c r="B4" s="2228" t="s">
        <v>3152</v>
      </c>
      <c r="C4" s="2229"/>
      <c r="D4" s="1034"/>
      <c r="E4" s="2230" t="s">
        <v>3153</v>
      </c>
      <c r="F4" s="2230"/>
      <c r="G4" s="2231"/>
      <c r="H4" s="2206" t="s">
        <v>415</v>
      </c>
      <c r="I4" s="1035"/>
      <c r="J4" s="1035"/>
      <c r="K4" s="1035"/>
      <c r="L4" s="1035"/>
      <c r="M4" s="1035"/>
      <c r="N4" s="1035"/>
      <c r="O4" s="1035"/>
      <c r="P4" s="1035"/>
      <c r="Q4" s="1035"/>
      <c r="R4" s="1035"/>
      <c r="S4" s="1035"/>
      <c r="T4" s="1035"/>
      <c r="U4" s="1035"/>
      <c r="V4" s="1035"/>
      <c r="W4" s="1035"/>
      <c r="X4" s="1035"/>
      <c r="Y4" s="1035"/>
      <c r="Z4" s="1035"/>
      <c r="AA4" s="1035"/>
    </row>
    <row r="5" spans="1:28" s="1036" customFormat="1" ht="43.5" customHeight="1">
      <c r="A5" s="2207"/>
      <c r="B5" s="1037" t="s">
        <v>3154</v>
      </c>
      <c r="C5" s="1037" t="s">
        <v>3155</v>
      </c>
      <c r="D5" s="1037" t="s">
        <v>3156</v>
      </c>
      <c r="E5" s="1037" t="s">
        <v>3157</v>
      </c>
      <c r="F5" s="1037" t="s">
        <v>3158</v>
      </c>
      <c r="G5" s="1037" t="s">
        <v>750</v>
      </c>
      <c r="H5" s="2207"/>
      <c r="I5" s="1035"/>
      <c r="J5" s="1035"/>
      <c r="K5" s="1035"/>
      <c r="L5" s="1035"/>
      <c r="M5" s="1035"/>
      <c r="N5" s="1035"/>
      <c r="O5" s="1035"/>
      <c r="P5" s="1035"/>
      <c r="Q5" s="1035"/>
      <c r="R5" s="1035"/>
      <c r="S5" s="1035"/>
      <c r="T5" s="1035"/>
      <c r="U5" s="1035"/>
      <c r="V5" s="1035"/>
      <c r="W5" s="1035"/>
      <c r="X5" s="1035"/>
      <c r="Y5" s="1035"/>
      <c r="Z5" s="1035"/>
      <c r="AA5" s="1035"/>
    </row>
    <row r="6" spans="1:28" s="1036" customFormat="1" ht="33" customHeight="1">
      <c r="A6" s="2208"/>
      <c r="B6" s="1037" t="s">
        <v>3159</v>
      </c>
      <c r="C6" s="1037" t="s">
        <v>3160</v>
      </c>
      <c r="D6" s="1037" t="s">
        <v>3161</v>
      </c>
      <c r="E6" s="1037" t="s">
        <v>3162</v>
      </c>
      <c r="F6" s="1037" t="s">
        <v>3163</v>
      </c>
      <c r="G6" s="1038" t="s">
        <v>68</v>
      </c>
      <c r="H6" s="2208"/>
      <c r="I6" s="1035"/>
      <c r="J6" s="1035"/>
      <c r="K6" s="1035"/>
      <c r="L6" s="1035"/>
      <c r="M6" s="1035"/>
      <c r="N6" s="1035"/>
      <c r="O6" s="1035"/>
      <c r="P6" s="1035"/>
      <c r="Q6" s="1035"/>
      <c r="R6" s="1035"/>
      <c r="S6" s="1035"/>
      <c r="T6" s="1035"/>
      <c r="U6" s="1035"/>
      <c r="V6" s="1035"/>
      <c r="W6" s="1035"/>
      <c r="X6" s="1035"/>
      <c r="Y6" s="1035"/>
      <c r="Z6" s="1035"/>
      <c r="AA6" s="1035"/>
    </row>
    <row r="7" spans="1:28" ht="15" customHeight="1">
      <c r="A7" s="1039" t="s">
        <v>327</v>
      </c>
      <c r="B7" s="1040">
        <v>996279</v>
      </c>
      <c r="C7" s="1040">
        <v>1210556</v>
      </c>
      <c r="D7" s="1040">
        <v>240584</v>
      </c>
      <c r="E7" s="1040">
        <v>145401</v>
      </c>
      <c r="F7" s="1040">
        <v>1244</v>
      </c>
      <c r="G7" s="1040">
        <v>2594064</v>
      </c>
      <c r="H7" s="1039" t="s">
        <v>418</v>
      </c>
      <c r="Y7" s="1029"/>
      <c r="Z7" s="1029"/>
      <c r="AA7" s="1029"/>
    </row>
    <row r="8" spans="1:28" ht="15" customHeight="1">
      <c r="A8" s="1039" t="s">
        <v>328</v>
      </c>
      <c r="B8" s="1041">
        <v>1133400</v>
      </c>
      <c r="C8" s="1041">
        <v>1387832</v>
      </c>
      <c r="D8" s="1041">
        <v>322626</v>
      </c>
      <c r="E8" s="1041">
        <v>218799</v>
      </c>
      <c r="F8" s="1041">
        <v>1365</v>
      </c>
      <c r="G8" s="1041">
        <v>3064022</v>
      </c>
      <c r="H8" s="1039" t="s">
        <v>419</v>
      </c>
      <c r="J8" s="1042"/>
      <c r="Y8" s="1029"/>
      <c r="Z8" s="1029"/>
      <c r="AA8" s="1029"/>
    </row>
    <row r="9" spans="1:28" ht="15" customHeight="1">
      <c r="A9" s="1039" t="s">
        <v>329</v>
      </c>
      <c r="B9" s="1040">
        <v>472838</v>
      </c>
      <c r="C9" s="1040">
        <v>524825</v>
      </c>
      <c r="D9" s="1040">
        <v>131976</v>
      </c>
      <c r="E9" s="1040">
        <v>50010</v>
      </c>
      <c r="F9" s="1040">
        <v>137</v>
      </c>
      <c r="G9" s="1040">
        <v>1179786</v>
      </c>
      <c r="H9" s="1039" t="s">
        <v>420</v>
      </c>
      <c r="Y9" s="1029"/>
      <c r="Z9" s="1029"/>
      <c r="AA9" s="1029"/>
    </row>
    <row r="10" spans="1:28" ht="15" customHeight="1">
      <c r="A10" s="1039" t="s">
        <v>333</v>
      </c>
      <c r="B10" s="1041">
        <v>1020023</v>
      </c>
      <c r="C10" s="1041">
        <v>1083012</v>
      </c>
      <c r="D10" s="1041">
        <v>248683</v>
      </c>
      <c r="E10" s="1041">
        <v>159351</v>
      </c>
      <c r="F10" s="1041">
        <v>647</v>
      </c>
      <c r="G10" s="1041">
        <v>2511716</v>
      </c>
      <c r="H10" s="1039" t="s">
        <v>423</v>
      </c>
      <c r="J10" s="1042"/>
      <c r="Y10" s="1029"/>
      <c r="Z10" s="1029"/>
      <c r="AA10" s="1029"/>
    </row>
    <row r="11" spans="1:28" ht="15" customHeight="1">
      <c r="A11" s="1039" t="s">
        <v>339</v>
      </c>
      <c r="B11" s="1040">
        <v>694535</v>
      </c>
      <c r="C11" s="1040">
        <v>777899</v>
      </c>
      <c r="D11" s="1040">
        <v>156108</v>
      </c>
      <c r="E11" s="1040">
        <v>85616</v>
      </c>
      <c r="F11" s="1040">
        <v>1774</v>
      </c>
      <c r="G11" s="1040">
        <v>1715932</v>
      </c>
      <c r="H11" s="1039" t="s">
        <v>429</v>
      </c>
      <c r="Y11" s="1029"/>
      <c r="Z11" s="1029"/>
      <c r="AA11" s="1029"/>
    </row>
    <row r="12" spans="1:28" ht="15" customHeight="1">
      <c r="A12" s="1039" t="s">
        <v>340</v>
      </c>
      <c r="B12" s="1041">
        <v>569595</v>
      </c>
      <c r="C12" s="1041">
        <v>694117</v>
      </c>
      <c r="D12" s="1041">
        <v>167782</v>
      </c>
      <c r="E12" s="1041">
        <v>104949</v>
      </c>
      <c r="F12" s="1041">
        <v>790</v>
      </c>
      <c r="G12" s="1041">
        <v>1537233</v>
      </c>
      <c r="H12" s="1039" t="s">
        <v>430</v>
      </c>
      <c r="J12" s="1042"/>
      <c r="Y12" s="1029"/>
      <c r="Z12" s="1029"/>
      <c r="AA12" s="1029"/>
    </row>
    <row r="13" spans="1:28" ht="15" customHeight="1">
      <c r="A13" s="1039" t="s">
        <v>344</v>
      </c>
      <c r="B13" s="1040">
        <v>699842</v>
      </c>
      <c r="C13" s="1040">
        <v>771046</v>
      </c>
      <c r="D13" s="1040">
        <v>76533</v>
      </c>
      <c r="E13" s="1040">
        <v>30454</v>
      </c>
      <c r="F13" s="1040">
        <v>117</v>
      </c>
      <c r="G13" s="1040">
        <v>1577992</v>
      </c>
      <c r="H13" s="1039" t="s">
        <v>434</v>
      </c>
      <c r="Y13" s="1029"/>
      <c r="Z13" s="1029"/>
      <c r="AA13" s="1029"/>
    </row>
    <row r="14" spans="1:28" ht="15" customHeight="1">
      <c r="A14" s="1039" t="s">
        <v>348</v>
      </c>
      <c r="B14" s="1041">
        <v>1123576</v>
      </c>
      <c r="C14" s="1041">
        <v>1253522</v>
      </c>
      <c r="D14" s="1041">
        <v>192712</v>
      </c>
      <c r="E14" s="1041">
        <v>121925</v>
      </c>
      <c r="F14" s="1041">
        <v>1303</v>
      </c>
      <c r="G14" s="1041">
        <v>2693038</v>
      </c>
      <c r="H14" s="1039" t="s">
        <v>438</v>
      </c>
      <c r="Y14" s="1029"/>
      <c r="Z14" s="1029"/>
      <c r="AA14" s="1029"/>
    </row>
    <row r="15" spans="1:28" ht="15" customHeight="1">
      <c r="A15" s="1039" t="s">
        <v>352</v>
      </c>
      <c r="B15" s="1040">
        <v>1338079</v>
      </c>
      <c r="C15" s="1040">
        <v>1571405</v>
      </c>
      <c r="D15" s="1040">
        <v>158363</v>
      </c>
      <c r="E15" s="1040">
        <v>82053</v>
      </c>
      <c r="F15" s="1040">
        <v>942</v>
      </c>
      <c r="G15" s="1040">
        <v>3150842</v>
      </c>
      <c r="H15" s="1039" t="s">
        <v>442</v>
      </c>
      <c r="Y15" s="1029"/>
      <c r="Z15" s="1029"/>
      <c r="AA15" s="1029"/>
    </row>
    <row r="16" spans="1:28" ht="15" customHeight="1">
      <c r="A16" s="1039" t="s">
        <v>356</v>
      </c>
      <c r="B16" s="1041">
        <v>1841196</v>
      </c>
      <c r="C16" s="1041">
        <v>2285533</v>
      </c>
      <c r="D16" s="1041">
        <v>320166</v>
      </c>
      <c r="E16" s="1041">
        <v>194822</v>
      </c>
      <c r="F16" s="1041">
        <v>713</v>
      </c>
      <c r="G16" s="1041">
        <v>4642430</v>
      </c>
      <c r="H16" s="1039" t="s">
        <v>446</v>
      </c>
      <c r="Y16" s="1029"/>
      <c r="Z16" s="1029"/>
      <c r="AA16" s="1029"/>
    </row>
    <row r="17" spans="1:27" ht="15" customHeight="1">
      <c r="A17" s="1039" t="s">
        <v>360</v>
      </c>
      <c r="B17" s="1040">
        <v>1079884</v>
      </c>
      <c r="C17" s="1040">
        <v>1479844</v>
      </c>
      <c r="D17" s="1040">
        <v>64605</v>
      </c>
      <c r="E17" s="1040">
        <v>55672</v>
      </c>
      <c r="F17" s="1040">
        <v>179</v>
      </c>
      <c r="G17" s="1040">
        <v>2680184</v>
      </c>
      <c r="H17" s="1039" t="s">
        <v>450</v>
      </c>
      <c r="Y17" s="1029"/>
      <c r="Z17" s="1029"/>
      <c r="AA17" s="1029"/>
    </row>
    <row r="18" spans="1:27" ht="15" customHeight="1">
      <c r="A18" s="1039" t="s">
        <v>364</v>
      </c>
      <c r="B18" s="1041">
        <v>410200</v>
      </c>
      <c r="C18" s="1041">
        <v>447196</v>
      </c>
      <c r="D18" s="1041">
        <v>61061</v>
      </c>
      <c r="E18" s="1041">
        <v>55502</v>
      </c>
      <c r="F18" s="1041">
        <v>81</v>
      </c>
      <c r="G18" s="1041">
        <v>974040</v>
      </c>
      <c r="H18" s="1039" t="s">
        <v>454</v>
      </c>
      <c r="Y18" s="1029"/>
      <c r="Z18" s="1029"/>
      <c r="AA18" s="1029"/>
    </row>
    <row r="19" spans="1:27" ht="15" customHeight="1">
      <c r="A19" s="1039" t="s">
        <v>368</v>
      </c>
      <c r="B19" s="1040">
        <v>1564020</v>
      </c>
      <c r="C19" s="1040">
        <v>1701741</v>
      </c>
      <c r="D19" s="1040">
        <v>171307</v>
      </c>
      <c r="E19" s="1040">
        <v>50506</v>
      </c>
      <c r="F19" s="1040">
        <v>180</v>
      </c>
      <c r="G19" s="1040">
        <v>3487754</v>
      </c>
      <c r="H19" s="1039" t="s">
        <v>458</v>
      </c>
      <c r="Y19" s="1029"/>
      <c r="Z19" s="1029"/>
      <c r="AA19" s="1029"/>
    </row>
    <row r="20" spans="1:27" ht="15" customHeight="1">
      <c r="A20" s="1039" t="s">
        <v>374</v>
      </c>
      <c r="B20" s="1041">
        <v>604370</v>
      </c>
      <c r="C20" s="1041">
        <v>678958</v>
      </c>
      <c r="D20" s="1041">
        <v>83046</v>
      </c>
      <c r="E20" s="1041">
        <v>28736</v>
      </c>
      <c r="F20" s="1041">
        <v>203</v>
      </c>
      <c r="G20" s="1041">
        <v>1395313</v>
      </c>
      <c r="H20" s="1039" t="s">
        <v>464</v>
      </c>
      <c r="Y20" s="1029"/>
      <c r="Z20" s="1029"/>
      <c r="AA20" s="1029"/>
    </row>
    <row r="21" spans="1:27" ht="15" customHeight="1">
      <c r="A21" s="1039" t="s">
        <v>377</v>
      </c>
      <c r="B21" s="1040">
        <v>436574</v>
      </c>
      <c r="C21" s="1040">
        <v>557390</v>
      </c>
      <c r="D21" s="1040">
        <v>58586</v>
      </c>
      <c r="E21" s="1040">
        <v>28178</v>
      </c>
      <c r="F21" s="1040">
        <v>194</v>
      </c>
      <c r="G21" s="1040">
        <v>1080922</v>
      </c>
      <c r="H21" s="1039" t="s">
        <v>468</v>
      </c>
      <c r="Y21" s="1029"/>
      <c r="Z21" s="1029"/>
      <c r="AA21" s="1029"/>
    </row>
    <row r="22" spans="1:27" ht="15" customHeight="1">
      <c r="A22" s="1039" t="s">
        <v>492</v>
      </c>
      <c r="B22" s="1041">
        <v>330971</v>
      </c>
      <c r="C22" s="1041">
        <v>380988</v>
      </c>
      <c r="D22" s="1041">
        <v>41961</v>
      </c>
      <c r="E22" s="1041">
        <v>31475</v>
      </c>
      <c r="F22" s="1041">
        <v>85</v>
      </c>
      <c r="G22" s="1041">
        <v>785480</v>
      </c>
      <c r="H22" s="1039" t="s">
        <v>471</v>
      </c>
      <c r="Y22" s="1029"/>
      <c r="Z22" s="1029"/>
      <c r="AA22" s="1029"/>
    </row>
    <row r="23" spans="1:27" ht="15" customHeight="1">
      <c r="A23" s="1039" t="s">
        <v>382</v>
      </c>
      <c r="B23" s="1040">
        <v>1410818</v>
      </c>
      <c r="C23" s="1040">
        <v>1570461</v>
      </c>
      <c r="D23" s="1040">
        <v>135187</v>
      </c>
      <c r="E23" s="1040">
        <v>88209</v>
      </c>
      <c r="F23" s="1040">
        <v>125</v>
      </c>
      <c r="G23" s="1040">
        <v>3204800</v>
      </c>
      <c r="H23" s="1039" t="s">
        <v>474</v>
      </c>
      <c r="Y23" s="1029"/>
      <c r="Z23" s="1029"/>
      <c r="AA23" s="1029"/>
    </row>
    <row r="24" spans="1:27" ht="15" customHeight="1">
      <c r="A24" s="1039" t="s">
        <v>386</v>
      </c>
      <c r="B24" s="1041">
        <v>482588</v>
      </c>
      <c r="C24" s="1041">
        <v>473523</v>
      </c>
      <c r="D24" s="1041">
        <v>120412</v>
      </c>
      <c r="E24" s="1041">
        <v>85905</v>
      </c>
      <c r="F24" s="1041">
        <v>284</v>
      </c>
      <c r="G24" s="1041">
        <v>1162712</v>
      </c>
      <c r="H24" s="1039" t="s">
        <v>478</v>
      </c>
      <c r="Y24" s="1029"/>
      <c r="Z24" s="1029"/>
      <c r="AA24" s="1029"/>
    </row>
    <row r="25" spans="1:27" ht="15" customHeight="1">
      <c r="A25" s="1039" t="s">
        <v>390</v>
      </c>
      <c r="B25" s="1040">
        <v>510854</v>
      </c>
      <c r="C25" s="1040">
        <v>515064</v>
      </c>
      <c r="D25" s="1040">
        <v>65329</v>
      </c>
      <c r="E25" s="1040">
        <v>21015</v>
      </c>
      <c r="F25" s="1040">
        <v>41</v>
      </c>
      <c r="G25" s="1040">
        <v>1112303</v>
      </c>
      <c r="H25" s="1039" t="s">
        <v>482</v>
      </c>
      <c r="Y25" s="1029"/>
      <c r="Z25" s="1029"/>
      <c r="AA25" s="1029"/>
    </row>
    <row r="26" spans="1:27" ht="15" customHeight="1">
      <c r="A26" s="1039" t="s">
        <v>394</v>
      </c>
      <c r="B26" s="1041">
        <v>300276</v>
      </c>
      <c r="C26" s="1041">
        <v>360033</v>
      </c>
      <c r="D26" s="1041">
        <v>31841</v>
      </c>
      <c r="E26" s="1041">
        <v>16094</v>
      </c>
      <c r="F26" s="1041">
        <v>26</v>
      </c>
      <c r="G26" s="1041">
        <v>708270</v>
      </c>
      <c r="H26" s="1039" t="s">
        <v>486</v>
      </c>
      <c r="Y26" s="1029"/>
      <c r="Z26" s="1029"/>
      <c r="AA26" s="1029"/>
    </row>
    <row r="27" spans="1:27" ht="15" customHeight="1">
      <c r="A27" s="1039" t="s">
        <v>3158</v>
      </c>
      <c r="B27" s="1040">
        <v>1905</v>
      </c>
      <c r="C27" s="1040">
        <v>830</v>
      </c>
      <c r="D27" s="1040">
        <v>8804</v>
      </c>
      <c r="E27" s="1040">
        <v>5242</v>
      </c>
      <c r="F27" s="1040">
        <v>2</v>
      </c>
      <c r="G27" s="1040">
        <v>16783</v>
      </c>
      <c r="H27" s="1039" t="s">
        <v>3163</v>
      </c>
      <c r="Y27" s="1029"/>
      <c r="Z27" s="1029"/>
      <c r="AA27" s="1029"/>
    </row>
    <row r="28" spans="1:27" ht="15" customHeight="1">
      <c r="A28" s="1043" t="s">
        <v>106</v>
      </c>
      <c r="B28" s="1044">
        <f t="shared" ref="B28:F28" si="0">SUM(B7:B27)</f>
        <v>17021823</v>
      </c>
      <c r="C28" s="1044">
        <f t="shared" si="0"/>
        <v>19725775</v>
      </c>
      <c r="D28" s="1044">
        <f t="shared" si="0"/>
        <v>2857672</v>
      </c>
      <c r="E28" s="1044">
        <f t="shared" si="0"/>
        <v>1659914</v>
      </c>
      <c r="F28" s="1044">
        <f t="shared" si="0"/>
        <v>10432</v>
      </c>
      <c r="G28" s="1044">
        <v>41275616</v>
      </c>
      <c r="H28" s="1045" t="s">
        <v>68</v>
      </c>
      <c r="I28" s="1042"/>
      <c r="Y28" s="1029"/>
      <c r="Z28" s="1029"/>
      <c r="AA28" s="1029"/>
    </row>
  </sheetData>
  <mergeCells count="6">
    <mergeCell ref="A1:H1"/>
    <mergeCell ref="A2:H2"/>
    <mergeCell ref="A4:A6"/>
    <mergeCell ref="B4:C4"/>
    <mergeCell ref="E4:G4"/>
    <mergeCell ref="H4:H6"/>
  </mergeCells>
  <pageMargins left="0.7" right="0.7" top="0.75" bottom="0.75" header="0.3" footer="0.3"/>
  <pageSetup paperSize="9" scale="93"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U27"/>
  <sheetViews>
    <sheetView rightToLeft="1" view="pageBreakPreview" zoomScale="110" zoomScaleNormal="110" zoomScaleSheetLayoutView="110" workbookViewId="0">
      <selection activeCell="B23" sqref="B23"/>
    </sheetView>
  </sheetViews>
  <sheetFormatPr defaultColWidth="8.81640625" defaultRowHeight="13"/>
  <cols>
    <col min="1" max="1" width="23.7265625" style="1047" customWidth="1"/>
    <col min="2" max="11" width="9.7265625" style="1047" customWidth="1"/>
    <col min="12" max="14" width="9.7265625" style="1046" customWidth="1"/>
    <col min="15" max="15" width="35.54296875" style="1046" customWidth="1"/>
    <col min="16" max="16" width="32.1796875" style="1046" customWidth="1"/>
    <col min="17" max="17" width="8.81640625" style="1046"/>
    <col min="18" max="18" width="13.81640625" style="1046" customWidth="1"/>
    <col min="19" max="19" width="8.81640625" style="1046"/>
    <col min="20" max="20" width="14.453125" style="1046" customWidth="1"/>
    <col min="21" max="44" width="8.81640625" style="1046"/>
    <col min="45" max="213" width="8.81640625" style="1047"/>
    <col min="214" max="214" width="15.26953125" style="1047" bestFit="1" customWidth="1"/>
    <col min="215" max="216" width="13.453125" style="1047" bestFit="1" customWidth="1"/>
    <col min="217" max="217" width="11.1796875" style="1047" bestFit="1" customWidth="1"/>
    <col min="218" max="218" width="13.453125" style="1047" bestFit="1" customWidth="1"/>
    <col min="219" max="219" width="9.7265625" style="1047" bestFit="1" customWidth="1"/>
    <col min="220" max="220" width="11.1796875" style="1047" bestFit="1" customWidth="1"/>
    <col min="221" max="221" width="9.7265625" style="1047" bestFit="1" customWidth="1"/>
    <col min="222" max="222" width="13.453125" style="1047" bestFit="1" customWidth="1"/>
    <col min="223" max="223" width="11.1796875" style="1047" bestFit="1" customWidth="1"/>
    <col min="224" max="224" width="13.453125" style="1047" bestFit="1" customWidth="1"/>
    <col min="225" max="225" width="11.1796875" style="1047" bestFit="1" customWidth="1"/>
    <col min="226" max="226" width="15.26953125" style="1047" bestFit="1" customWidth="1"/>
    <col min="227" max="227" width="8.26953125" style="1047" bestFit="1" customWidth="1"/>
    <col min="228" max="230" width="9.1796875" style="1047" customWidth="1"/>
    <col min="231" max="469" width="8.81640625" style="1047"/>
    <col min="470" max="470" width="15.26953125" style="1047" bestFit="1" customWidth="1"/>
    <col min="471" max="472" width="13.453125" style="1047" bestFit="1" customWidth="1"/>
    <col min="473" max="473" width="11.1796875" style="1047" bestFit="1" customWidth="1"/>
    <col min="474" max="474" width="13.453125" style="1047" bestFit="1" customWidth="1"/>
    <col min="475" max="475" width="9.7265625" style="1047" bestFit="1" customWidth="1"/>
    <col min="476" max="476" width="11.1796875" style="1047" bestFit="1" customWidth="1"/>
    <col min="477" max="477" width="9.7265625" style="1047" bestFit="1" customWidth="1"/>
    <col min="478" max="478" width="13.453125" style="1047" bestFit="1" customWidth="1"/>
    <col min="479" max="479" width="11.1796875" style="1047" bestFit="1" customWidth="1"/>
    <col min="480" max="480" width="13.453125" style="1047" bestFit="1" customWidth="1"/>
    <col min="481" max="481" width="11.1796875" style="1047" bestFit="1" customWidth="1"/>
    <col min="482" max="482" width="15.26953125" style="1047" bestFit="1" customWidth="1"/>
    <col min="483" max="483" width="8.26953125" style="1047" bestFit="1" customWidth="1"/>
    <col min="484" max="486" width="9.1796875" style="1047" customWidth="1"/>
    <col min="487" max="725" width="8.81640625" style="1047"/>
    <col min="726" max="726" width="15.26953125" style="1047" bestFit="1" customWidth="1"/>
    <col min="727" max="728" width="13.453125" style="1047" bestFit="1" customWidth="1"/>
    <col min="729" max="729" width="11.1796875" style="1047" bestFit="1" customWidth="1"/>
    <col min="730" max="730" width="13.453125" style="1047" bestFit="1" customWidth="1"/>
    <col min="731" max="731" width="9.7265625" style="1047" bestFit="1" customWidth="1"/>
    <col min="732" max="732" width="11.1796875" style="1047" bestFit="1" customWidth="1"/>
    <col min="733" max="733" width="9.7265625" style="1047" bestFit="1" customWidth="1"/>
    <col min="734" max="734" width="13.453125" style="1047" bestFit="1" customWidth="1"/>
    <col min="735" max="735" width="11.1796875" style="1047" bestFit="1" customWidth="1"/>
    <col min="736" max="736" width="13.453125" style="1047" bestFit="1" customWidth="1"/>
    <col min="737" max="737" width="11.1796875" style="1047" bestFit="1" customWidth="1"/>
    <col min="738" max="738" width="15.26953125" style="1047" bestFit="1" customWidth="1"/>
    <col min="739" max="739" width="8.26953125" style="1047" bestFit="1" customWidth="1"/>
    <col min="740" max="742" width="9.1796875" style="1047" customWidth="1"/>
    <col min="743" max="981" width="8.81640625" style="1047"/>
    <col min="982" max="982" width="15.26953125" style="1047" bestFit="1" customWidth="1"/>
    <col min="983" max="984" width="13.453125" style="1047" bestFit="1" customWidth="1"/>
    <col min="985" max="985" width="11.1796875" style="1047" bestFit="1" customWidth="1"/>
    <col min="986" max="986" width="13.453125" style="1047" bestFit="1" customWidth="1"/>
    <col min="987" max="987" width="9.7265625" style="1047" bestFit="1" customWidth="1"/>
    <col min="988" max="988" width="11.1796875" style="1047" bestFit="1" customWidth="1"/>
    <col min="989" max="989" width="9.7265625" style="1047" bestFit="1" customWidth="1"/>
    <col min="990" max="990" width="13.453125" style="1047" bestFit="1" customWidth="1"/>
    <col min="991" max="991" width="11.1796875" style="1047" bestFit="1" customWidth="1"/>
    <col min="992" max="992" width="13.453125" style="1047" bestFit="1" customWidth="1"/>
    <col min="993" max="993" width="11.1796875" style="1047" bestFit="1" customWidth="1"/>
    <col min="994" max="994" width="15.26953125" style="1047" bestFit="1" customWidth="1"/>
    <col min="995" max="995" width="8.26953125" style="1047" bestFit="1" customWidth="1"/>
    <col min="996" max="998" width="9.1796875" style="1047" customWidth="1"/>
    <col min="999" max="1237" width="8.81640625" style="1047"/>
    <col min="1238" max="1238" width="15.26953125" style="1047" bestFit="1" customWidth="1"/>
    <col min="1239" max="1240" width="13.453125" style="1047" bestFit="1" customWidth="1"/>
    <col min="1241" max="1241" width="11.1796875" style="1047" bestFit="1" customWidth="1"/>
    <col min="1242" max="1242" width="13.453125" style="1047" bestFit="1" customWidth="1"/>
    <col min="1243" max="1243" width="9.7265625" style="1047" bestFit="1" customWidth="1"/>
    <col min="1244" max="1244" width="11.1796875" style="1047" bestFit="1" customWidth="1"/>
    <col min="1245" max="1245" width="9.7265625" style="1047" bestFit="1" customWidth="1"/>
    <col min="1246" max="1246" width="13.453125" style="1047" bestFit="1" customWidth="1"/>
    <col min="1247" max="1247" width="11.1796875" style="1047" bestFit="1" customWidth="1"/>
    <col min="1248" max="1248" width="13.453125" style="1047" bestFit="1" customWidth="1"/>
    <col min="1249" max="1249" width="11.1796875" style="1047" bestFit="1" customWidth="1"/>
    <col min="1250" max="1250" width="15.26953125" style="1047" bestFit="1" customWidth="1"/>
    <col min="1251" max="1251" width="8.26953125" style="1047" bestFit="1" customWidth="1"/>
    <col min="1252" max="1254" width="9.1796875" style="1047" customWidth="1"/>
    <col min="1255" max="1493" width="8.81640625" style="1047"/>
    <col min="1494" max="1494" width="15.26953125" style="1047" bestFit="1" customWidth="1"/>
    <col min="1495" max="1496" width="13.453125" style="1047" bestFit="1" customWidth="1"/>
    <col min="1497" max="1497" width="11.1796875" style="1047" bestFit="1" customWidth="1"/>
    <col min="1498" max="1498" width="13.453125" style="1047" bestFit="1" customWidth="1"/>
    <col min="1499" max="1499" width="9.7265625" style="1047" bestFit="1" customWidth="1"/>
    <col min="1500" max="1500" width="11.1796875" style="1047" bestFit="1" customWidth="1"/>
    <col min="1501" max="1501" width="9.7265625" style="1047" bestFit="1" customWidth="1"/>
    <col min="1502" max="1502" width="13.453125" style="1047" bestFit="1" customWidth="1"/>
    <col min="1503" max="1503" width="11.1796875" style="1047" bestFit="1" customWidth="1"/>
    <col min="1504" max="1504" width="13.453125" style="1047" bestFit="1" customWidth="1"/>
    <col min="1505" max="1505" width="11.1796875" style="1047" bestFit="1" customWidth="1"/>
    <col min="1506" max="1506" width="15.26953125" style="1047" bestFit="1" customWidth="1"/>
    <col min="1507" max="1507" width="8.26953125" style="1047" bestFit="1" customWidth="1"/>
    <col min="1508" max="1510" width="9.1796875" style="1047" customWidth="1"/>
    <col min="1511" max="1749" width="8.81640625" style="1047"/>
    <col min="1750" max="1750" width="15.26953125" style="1047" bestFit="1" customWidth="1"/>
    <col min="1751" max="1752" width="13.453125" style="1047" bestFit="1" customWidth="1"/>
    <col min="1753" max="1753" width="11.1796875" style="1047" bestFit="1" customWidth="1"/>
    <col min="1754" max="1754" width="13.453125" style="1047" bestFit="1" customWidth="1"/>
    <col min="1755" max="1755" width="9.7265625" style="1047" bestFit="1" customWidth="1"/>
    <col min="1756" max="1756" width="11.1796875" style="1047" bestFit="1" customWidth="1"/>
    <col min="1757" max="1757" width="9.7265625" style="1047" bestFit="1" customWidth="1"/>
    <col min="1758" max="1758" width="13.453125" style="1047" bestFit="1" customWidth="1"/>
    <col min="1759" max="1759" width="11.1796875" style="1047" bestFit="1" customWidth="1"/>
    <col min="1760" max="1760" width="13.453125" style="1047" bestFit="1" customWidth="1"/>
    <col min="1761" max="1761" width="11.1796875" style="1047" bestFit="1" customWidth="1"/>
    <col min="1762" max="1762" width="15.26953125" style="1047" bestFit="1" customWidth="1"/>
    <col min="1763" max="1763" width="8.26953125" style="1047" bestFit="1" customWidth="1"/>
    <col min="1764" max="1766" width="9.1796875" style="1047" customWidth="1"/>
    <col min="1767" max="2005" width="8.81640625" style="1047"/>
    <col min="2006" max="2006" width="15.26953125" style="1047" bestFit="1" customWidth="1"/>
    <col min="2007" max="2008" width="13.453125" style="1047" bestFit="1" customWidth="1"/>
    <col min="2009" max="2009" width="11.1796875" style="1047" bestFit="1" customWidth="1"/>
    <col min="2010" max="2010" width="13.453125" style="1047" bestFit="1" customWidth="1"/>
    <col min="2011" max="2011" width="9.7265625" style="1047" bestFit="1" customWidth="1"/>
    <col min="2012" max="2012" width="11.1796875" style="1047" bestFit="1" customWidth="1"/>
    <col min="2013" max="2013" width="9.7265625" style="1047" bestFit="1" customWidth="1"/>
    <col min="2014" max="2014" width="13.453125" style="1047" bestFit="1" customWidth="1"/>
    <col min="2015" max="2015" width="11.1796875" style="1047" bestFit="1" customWidth="1"/>
    <col min="2016" max="2016" width="13.453125" style="1047" bestFit="1" customWidth="1"/>
    <col min="2017" max="2017" width="11.1796875" style="1047" bestFit="1" customWidth="1"/>
    <col min="2018" max="2018" width="15.26953125" style="1047" bestFit="1" customWidth="1"/>
    <col min="2019" max="2019" width="8.26953125" style="1047" bestFit="1" customWidth="1"/>
    <col min="2020" max="2022" width="9.1796875" style="1047" customWidth="1"/>
    <col min="2023" max="2261" width="8.81640625" style="1047"/>
    <col min="2262" max="2262" width="15.26953125" style="1047" bestFit="1" customWidth="1"/>
    <col min="2263" max="2264" width="13.453125" style="1047" bestFit="1" customWidth="1"/>
    <col min="2265" max="2265" width="11.1796875" style="1047" bestFit="1" customWidth="1"/>
    <col min="2266" max="2266" width="13.453125" style="1047" bestFit="1" customWidth="1"/>
    <col min="2267" max="2267" width="9.7265625" style="1047" bestFit="1" customWidth="1"/>
    <col min="2268" max="2268" width="11.1796875" style="1047" bestFit="1" customWidth="1"/>
    <col min="2269" max="2269" width="9.7265625" style="1047" bestFit="1" customWidth="1"/>
    <col min="2270" max="2270" width="13.453125" style="1047" bestFit="1" customWidth="1"/>
    <col min="2271" max="2271" width="11.1796875" style="1047" bestFit="1" customWidth="1"/>
    <col min="2272" max="2272" width="13.453125" style="1047" bestFit="1" customWidth="1"/>
    <col min="2273" max="2273" width="11.1796875" style="1047" bestFit="1" customWidth="1"/>
    <col min="2274" max="2274" width="15.26953125" style="1047" bestFit="1" customWidth="1"/>
    <col min="2275" max="2275" width="8.26953125" style="1047" bestFit="1" customWidth="1"/>
    <col min="2276" max="2278" width="9.1796875" style="1047" customWidth="1"/>
    <col min="2279" max="2517" width="8.81640625" style="1047"/>
    <col min="2518" max="2518" width="15.26953125" style="1047" bestFit="1" customWidth="1"/>
    <col min="2519" max="2520" width="13.453125" style="1047" bestFit="1" customWidth="1"/>
    <col min="2521" max="2521" width="11.1796875" style="1047" bestFit="1" customWidth="1"/>
    <col min="2522" max="2522" width="13.453125" style="1047" bestFit="1" customWidth="1"/>
    <col min="2523" max="2523" width="9.7265625" style="1047" bestFit="1" customWidth="1"/>
    <col min="2524" max="2524" width="11.1796875" style="1047" bestFit="1" customWidth="1"/>
    <col min="2525" max="2525" width="9.7265625" style="1047" bestFit="1" customWidth="1"/>
    <col min="2526" max="2526" width="13.453125" style="1047" bestFit="1" customWidth="1"/>
    <col min="2527" max="2527" width="11.1796875" style="1047" bestFit="1" customWidth="1"/>
    <col min="2528" max="2528" width="13.453125" style="1047" bestFit="1" customWidth="1"/>
    <col min="2529" max="2529" width="11.1796875" style="1047" bestFit="1" customWidth="1"/>
    <col min="2530" max="2530" width="15.26953125" style="1047" bestFit="1" customWidth="1"/>
    <col min="2531" max="2531" width="8.26953125" style="1047" bestFit="1" customWidth="1"/>
    <col min="2532" max="2534" width="9.1796875" style="1047" customWidth="1"/>
    <col min="2535" max="2773" width="8.81640625" style="1047"/>
    <col min="2774" max="2774" width="15.26953125" style="1047" bestFit="1" customWidth="1"/>
    <col min="2775" max="2776" width="13.453125" style="1047" bestFit="1" customWidth="1"/>
    <col min="2777" max="2777" width="11.1796875" style="1047" bestFit="1" customWidth="1"/>
    <col min="2778" max="2778" width="13.453125" style="1047" bestFit="1" customWidth="1"/>
    <col min="2779" max="2779" width="9.7265625" style="1047" bestFit="1" customWidth="1"/>
    <col min="2780" max="2780" width="11.1796875" style="1047" bestFit="1" customWidth="1"/>
    <col min="2781" max="2781" width="9.7265625" style="1047" bestFit="1" customWidth="1"/>
    <col min="2782" max="2782" width="13.453125" style="1047" bestFit="1" customWidth="1"/>
    <col min="2783" max="2783" width="11.1796875" style="1047" bestFit="1" customWidth="1"/>
    <col min="2784" max="2784" width="13.453125" style="1047" bestFit="1" customWidth="1"/>
    <col min="2785" max="2785" width="11.1796875" style="1047" bestFit="1" customWidth="1"/>
    <col min="2786" max="2786" width="15.26953125" style="1047" bestFit="1" customWidth="1"/>
    <col min="2787" max="2787" width="8.26953125" style="1047" bestFit="1" customWidth="1"/>
    <col min="2788" max="2790" width="9.1796875" style="1047" customWidth="1"/>
    <col min="2791" max="3029" width="8.81640625" style="1047"/>
    <col min="3030" max="3030" width="15.26953125" style="1047" bestFit="1" customWidth="1"/>
    <col min="3031" max="3032" width="13.453125" style="1047" bestFit="1" customWidth="1"/>
    <col min="3033" max="3033" width="11.1796875" style="1047" bestFit="1" customWidth="1"/>
    <col min="3034" max="3034" width="13.453125" style="1047" bestFit="1" customWidth="1"/>
    <col min="3035" max="3035" width="9.7265625" style="1047" bestFit="1" customWidth="1"/>
    <col min="3036" max="3036" width="11.1796875" style="1047" bestFit="1" customWidth="1"/>
    <col min="3037" max="3037" width="9.7265625" style="1047" bestFit="1" customWidth="1"/>
    <col min="3038" max="3038" width="13.453125" style="1047" bestFit="1" customWidth="1"/>
    <col min="3039" max="3039" width="11.1796875" style="1047" bestFit="1" customWidth="1"/>
    <col min="3040" max="3040" width="13.453125" style="1047" bestFit="1" customWidth="1"/>
    <col min="3041" max="3041" width="11.1796875" style="1047" bestFit="1" customWidth="1"/>
    <col min="3042" max="3042" width="15.26953125" style="1047" bestFit="1" customWidth="1"/>
    <col min="3043" max="3043" width="8.26953125" style="1047" bestFit="1" customWidth="1"/>
    <col min="3044" max="3046" width="9.1796875" style="1047" customWidth="1"/>
    <col min="3047" max="3285" width="8.81640625" style="1047"/>
    <col min="3286" max="3286" width="15.26953125" style="1047" bestFit="1" customWidth="1"/>
    <col min="3287" max="3288" width="13.453125" style="1047" bestFit="1" customWidth="1"/>
    <col min="3289" max="3289" width="11.1796875" style="1047" bestFit="1" customWidth="1"/>
    <col min="3290" max="3290" width="13.453125" style="1047" bestFit="1" customWidth="1"/>
    <col min="3291" max="3291" width="9.7265625" style="1047" bestFit="1" customWidth="1"/>
    <col min="3292" max="3292" width="11.1796875" style="1047" bestFit="1" customWidth="1"/>
    <col min="3293" max="3293" width="9.7265625" style="1047" bestFit="1" customWidth="1"/>
    <col min="3294" max="3294" width="13.453125" style="1047" bestFit="1" customWidth="1"/>
    <col min="3295" max="3295" width="11.1796875" style="1047" bestFit="1" customWidth="1"/>
    <col min="3296" max="3296" width="13.453125" style="1047" bestFit="1" customWidth="1"/>
    <col min="3297" max="3297" width="11.1796875" style="1047" bestFit="1" customWidth="1"/>
    <col min="3298" max="3298" width="15.26953125" style="1047" bestFit="1" customWidth="1"/>
    <col min="3299" max="3299" width="8.26953125" style="1047" bestFit="1" customWidth="1"/>
    <col min="3300" max="3302" width="9.1796875" style="1047" customWidth="1"/>
    <col min="3303" max="3541" width="8.81640625" style="1047"/>
    <col min="3542" max="3542" width="15.26953125" style="1047" bestFit="1" customWidth="1"/>
    <col min="3543" max="3544" width="13.453125" style="1047" bestFit="1" customWidth="1"/>
    <col min="3545" max="3545" width="11.1796875" style="1047" bestFit="1" customWidth="1"/>
    <col min="3546" max="3546" width="13.453125" style="1047" bestFit="1" customWidth="1"/>
    <col min="3547" max="3547" width="9.7265625" style="1047" bestFit="1" customWidth="1"/>
    <col min="3548" max="3548" width="11.1796875" style="1047" bestFit="1" customWidth="1"/>
    <col min="3549" max="3549" width="9.7265625" style="1047" bestFit="1" customWidth="1"/>
    <col min="3550" max="3550" width="13.453125" style="1047" bestFit="1" customWidth="1"/>
    <col min="3551" max="3551" width="11.1796875" style="1047" bestFit="1" customWidth="1"/>
    <col min="3552" max="3552" width="13.453125" style="1047" bestFit="1" customWidth="1"/>
    <col min="3553" max="3553" width="11.1796875" style="1047" bestFit="1" customWidth="1"/>
    <col min="3554" max="3554" width="15.26953125" style="1047" bestFit="1" customWidth="1"/>
    <col min="3555" max="3555" width="8.26953125" style="1047" bestFit="1" customWidth="1"/>
    <col min="3556" max="3558" width="9.1796875" style="1047" customWidth="1"/>
    <col min="3559" max="3797" width="8.81640625" style="1047"/>
    <col min="3798" max="3798" width="15.26953125" style="1047" bestFit="1" customWidth="1"/>
    <col min="3799" max="3800" width="13.453125" style="1047" bestFit="1" customWidth="1"/>
    <col min="3801" max="3801" width="11.1796875" style="1047" bestFit="1" customWidth="1"/>
    <col min="3802" max="3802" width="13.453125" style="1047" bestFit="1" customWidth="1"/>
    <col min="3803" max="3803" width="9.7265625" style="1047" bestFit="1" customWidth="1"/>
    <col min="3804" max="3804" width="11.1796875" style="1047" bestFit="1" customWidth="1"/>
    <col min="3805" max="3805" width="9.7265625" style="1047" bestFit="1" customWidth="1"/>
    <col min="3806" max="3806" width="13.453125" style="1047" bestFit="1" customWidth="1"/>
    <col min="3807" max="3807" width="11.1796875" style="1047" bestFit="1" customWidth="1"/>
    <col min="3808" max="3808" width="13.453125" style="1047" bestFit="1" customWidth="1"/>
    <col min="3809" max="3809" width="11.1796875" style="1047" bestFit="1" customWidth="1"/>
    <col min="3810" max="3810" width="15.26953125" style="1047" bestFit="1" customWidth="1"/>
    <col min="3811" max="3811" width="8.26953125" style="1047" bestFit="1" customWidth="1"/>
    <col min="3812" max="3814" width="9.1796875" style="1047" customWidth="1"/>
    <col min="3815" max="4053" width="8.81640625" style="1047"/>
    <col min="4054" max="4054" width="15.26953125" style="1047" bestFit="1" customWidth="1"/>
    <col min="4055" max="4056" width="13.453125" style="1047" bestFit="1" customWidth="1"/>
    <col min="4057" max="4057" width="11.1796875" style="1047" bestFit="1" customWidth="1"/>
    <col min="4058" max="4058" width="13.453125" style="1047" bestFit="1" customWidth="1"/>
    <col min="4059" max="4059" width="9.7265625" style="1047" bestFit="1" customWidth="1"/>
    <col min="4060" max="4060" width="11.1796875" style="1047" bestFit="1" customWidth="1"/>
    <col min="4061" max="4061" width="9.7265625" style="1047" bestFit="1" customWidth="1"/>
    <col min="4062" max="4062" width="13.453125" style="1047" bestFit="1" customWidth="1"/>
    <col min="4063" max="4063" width="11.1796875" style="1047" bestFit="1" customWidth="1"/>
    <col min="4064" max="4064" width="13.453125" style="1047" bestFit="1" customWidth="1"/>
    <col min="4065" max="4065" width="11.1796875" style="1047" bestFit="1" customWidth="1"/>
    <col min="4066" max="4066" width="15.26953125" style="1047" bestFit="1" customWidth="1"/>
    <col min="4067" max="4067" width="8.26953125" style="1047" bestFit="1" customWidth="1"/>
    <col min="4068" max="4070" width="9.1796875" style="1047" customWidth="1"/>
    <col min="4071" max="4309" width="8.81640625" style="1047"/>
    <col min="4310" max="4310" width="15.26953125" style="1047" bestFit="1" customWidth="1"/>
    <col min="4311" max="4312" width="13.453125" style="1047" bestFit="1" customWidth="1"/>
    <col min="4313" max="4313" width="11.1796875" style="1047" bestFit="1" customWidth="1"/>
    <col min="4314" max="4314" width="13.453125" style="1047" bestFit="1" customWidth="1"/>
    <col min="4315" max="4315" width="9.7265625" style="1047" bestFit="1" customWidth="1"/>
    <col min="4316" max="4316" width="11.1796875" style="1047" bestFit="1" customWidth="1"/>
    <col min="4317" max="4317" width="9.7265625" style="1047" bestFit="1" customWidth="1"/>
    <col min="4318" max="4318" width="13.453125" style="1047" bestFit="1" customWidth="1"/>
    <col min="4319" max="4319" width="11.1796875" style="1047" bestFit="1" customWidth="1"/>
    <col min="4320" max="4320" width="13.453125" style="1047" bestFit="1" customWidth="1"/>
    <col min="4321" max="4321" width="11.1796875" style="1047" bestFit="1" customWidth="1"/>
    <col min="4322" max="4322" width="15.26953125" style="1047" bestFit="1" customWidth="1"/>
    <col min="4323" max="4323" width="8.26953125" style="1047" bestFit="1" customWidth="1"/>
    <col min="4324" max="4326" width="9.1796875" style="1047" customWidth="1"/>
    <col min="4327" max="4565" width="8.81640625" style="1047"/>
    <col min="4566" max="4566" width="15.26953125" style="1047" bestFit="1" customWidth="1"/>
    <col min="4567" max="4568" width="13.453125" style="1047" bestFit="1" customWidth="1"/>
    <col min="4569" max="4569" width="11.1796875" style="1047" bestFit="1" customWidth="1"/>
    <col min="4570" max="4570" width="13.453125" style="1047" bestFit="1" customWidth="1"/>
    <col min="4571" max="4571" width="9.7265625" style="1047" bestFit="1" customWidth="1"/>
    <col min="4572" max="4572" width="11.1796875" style="1047" bestFit="1" customWidth="1"/>
    <col min="4573" max="4573" width="9.7265625" style="1047" bestFit="1" customWidth="1"/>
    <col min="4574" max="4574" width="13.453125" style="1047" bestFit="1" customWidth="1"/>
    <col min="4575" max="4575" width="11.1796875" style="1047" bestFit="1" customWidth="1"/>
    <col min="4576" max="4576" width="13.453125" style="1047" bestFit="1" customWidth="1"/>
    <col min="4577" max="4577" width="11.1796875" style="1047" bestFit="1" customWidth="1"/>
    <col min="4578" max="4578" width="15.26953125" style="1047" bestFit="1" customWidth="1"/>
    <col min="4579" max="4579" width="8.26953125" style="1047" bestFit="1" customWidth="1"/>
    <col min="4580" max="4582" width="9.1796875" style="1047" customWidth="1"/>
    <col min="4583" max="4821" width="8.81640625" style="1047"/>
    <col min="4822" max="4822" width="15.26953125" style="1047" bestFit="1" customWidth="1"/>
    <col min="4823" max="4824" width="13.453125" style="1047" bestFit="1" customWidth="1"/>
    <col min="4825" max="4825" width="11.1796875" style="1047" bestFit="1" customWidth="1"/>
    <col min="4826" max="4826" width="13.453125" style="1047" bestFit="1" customWidth="1"/>
    <col min="4827" max="4827" width="9.7265625" style="1047" bestFit="1" customWidth="1"/>
    <col min="4828" max="4828" width="11.1796875" style="1047" bestFit="1" customWidth="1"/>
    <col min="4829" max="4829" width="9.7265625" style="1047" bestFit="1" customWidth="1"/>
    <col min="4830" max="4830" width="13.453125" style="1047" bestFit="1" customWidth="1"/>
    <col min="4831" max="4831" width="11.1796875" style="1047" bestFit="1" customWidth="1"/>
    <col min="4832" max="4832" width="13.453125" style="1047" bestFit="1" customWidth="1"/>
    <col min="4833" max="4833" width="11.1796875" style="1047" bestFit="1" customWidth="1"/>
    <col min="4834" max="4834" width="15.26953125" style="1047" bestFit="1" customWidth="1"/>
    <col min="4835" max="4835" width="8.26953125" style="1047" bestFit="1" customWidth="1"/>
    <col min="4836" max="4838" width="9.1796875" style="1047" customWidth="1"/>
    <col min="4839" max="5077" width="8.81640625" style="1047"/>
    <col min="5078" max="5078" width="15.26953125" style="1047" bestFit="1" customWidth="1"/>
    <col min="5079" max="5080" width="13.453125" style="1047" bestFit="1" customWidth="1"/>
    <col min="5081" max="5081" width="11.1796875" style="1047" bestFit="1" customWidth="1"/>
    <col min="5082" max="5082" width="13.453125" style="1047" bestFit="1" customWidth="1"/>
    <col min="5083" max="5083" width="9.7265625" style="1047" bestFit="1" customWidth="1"/>
    <col min="5084" max="5084" width="11.1796875" style="1047" bestFit="1" customWidth="1"/>
    <col min="5085" max="5085" width="9.7265625" style="1047" bestFit="1" customWidth="1"/>
    <col min="5086" max="5086" width="13.453125" style="1047" bestFit="1" customWidth="1"/>
    <col min="5087" max="5087" width="11.1796875" style="1047" bestFit="1" customWidth="1"/>
    <col min="5088" max="5088" width="13.453125" style="1047" bestFit="1" customWidth="1"/>
    <col min="5089" max="5089" width="11.1796875" style="1047" bestFit="1" customWidth="1"/>
    <col min="5090" max="5090" width="15.26953125" style="1047" bestFit="1" customWidth="1"/>
    <col min="5091" max="5091" width="8.26953125" style="1047" bestFit="1" customWidth="1"/>
    <col min="5092" max="5094" width="9.1796875" style="1047" customWidth="1"/>
    <col min="5095" max="5333" width="8.81640625" style="1047"/>
    <col min="5334" max="5334" width="15.26953125" style="1047" bestFit="1" customWidth="1"/>
    <col min="5335" max="5336" width="13.453125" style="1047" bestFit="1" customWidth="1"/>
    <col min="5337" max="5337" width="11.1796875" style="1047" bestFit="1" customWidth="1"/>
    <col min="5338" max="5338" width="13.453125" style="1047" bestFit="1" customWidth="1"/>
    <col min="5339" max="5339" width="9.7265625" style="1047" bestFit="1" customWidth="1"/>
    <col min="5340" max="5340" width="11.1796875" style="1047" bestFit="1" customWidth="1"/>
    <col min="5341" max="5341" width="9.7265625" style="1047" bestFit="1" customWidth="1"/>
    <col min="5342" max="5342" width="13.453125" style="1047" bestFit="1" customWidth="1"/>
    <col min="5343" max="5343" width="11.1796875" style="1047" bestFit="1" customWidth="1"/>
    <col min="5344" max="5344" width="13.453125" style="1047" bestFit="1" customWidth="1"/>
    <col min="5345" max="5345" width="11.1796875" style="1047" bestFit="1" customWidth="1"/>
    <col min="5346" max="5346" width="15.26953125" style="1047" bestFit="1" customWidth="1"/>
    <col min="5347" max="5347" width="8.26953125" style="1047" bestFit="1" customWidth="1"/>
    <col min="5348" max="5350" width="9.1796875" style="1047" customWidth="1"/>
    <col min="5351" max="5589" width="8.81640625" style="1047"/>
    <col min="5590" max="5590" width="15.26953125" style="1047" bestFit="1" customWidth="1"/>
    <col min="5591" max="5592" width="13.453125" style="1047" bestFit="1" customWidth="1"/>
    <col min="5593" max="5593" width="11.1796875" style="1047" bestFit="1" customWidth="1"/>
    <col min="5594" max="5594" width="13.453125" style="1047" bestFit="1" customWidth="1"/>
    <col min="5595" max="5595" width="9.7265625" style="1047" bestFit="1" customWidth="1"/>
    <col min="5596" max="5596" width="11.1796875" style="1047" bestFit="1" customWidth="1"/>
    <col min="5597" max="5597" width="9.7265625" style="1047" bestFit="1" customWidth="1"/>
    <col min="5598" max="5598" width="13.453125" style="1047" bestFit="1" customWidth="1"/>
    <col min="5599" max="5599" width="11.1796875" style="1047" bestFit="1" customWidth="1"/>
    <col min="5600" max="5600" width="13.453125" style="1047" bestFit="1" customWidth="1"/>
    <col min="5601" max="5601" width="11.1796875" style="1047" bestFit="1" customWidth="1"/>
    <col min="5602" max="5602" width="15.26953125" style="1047" bestFit="1" customWidth="1"/>
    <col min="5603" max="5603" width="8.26953125" style="1047" bestFit="1" customWidth="1"/>
    <col min="5604" max="5606" width="9.1796875" style="1047" customWidth="1"/>
    <col min="5607" max="5845" width="8.81640625" style="1047"/>
    <col min="5846" max="5846" width="15.26953125" style="1047" bestFit="1" customWidth="1"/>
    <col min="5847" max="5848" width="13.453125" style="1047" bestFit="1" customWidth="1"/>
    <col min="5849" max="5849" width="11.1796875" style="1047" bestFit="1" customWidth="1"/>
    <col min="5850" max="5850" width="13.453125" style="1047" bestFit="1" customWidth="1"/>
    <col min="5851" max="5851" width="9.7265625" style="1047" bestFit="1" customWidth="1"/>
    <col min="5852" max="5852" width="11.1796875" style="1047" bestFit="1" customWidth="1"/>
    <col min="5853" max="5853" width="9.7265625" style="1047" bestFit="1" customWidth="1"/>
    <col min="5854" max="5854" width="13.453125" style="1047" bestFit="1" customWidth="1"/>
    <col min="5855" max="5855" width="11.1796875" style="1047" bestFit="1" customWidth="1"/>
    <col min="5856" max="5856" width="13.453125" style="1047" bestFit="1" customWidth="1"/>
    <col min="5857" max="5857" width="11.1796875" style="1047" bestFit="1" customWidth="1"/>
    <col min="5858" max="5858" width="15.26953125" style="1047" bestFit="1" customWidth="1"/>
    <col min="5859" max="5859" width="8.26953125" style="1047" bestFit="1" customWidth="1"/>
    <col min="5860" max="5862" width="9.1796875" style="1047" customWidth="1"/>
    <col min="5863" max="6101" width="8.81640625" style="1047"/>
    <col min="6102" max="6102" width="15.26953125" style="1047" bestFit="1" customWidth="1"/>
    <col min="6103" max="6104" width="13.453125" style="1047" bestFit="1" customWidth="1"/>
    <col min="6105" max="6105" width="11.1796875" style="1047" bestFit="1" customWidth="1"/>
    <col min="6106" max="6106" width="13.453125" style="1047" bestFit="1" customWidth="1"/>
    <col min="6107" max="6107" width="9.7265625" style="1047" bestFit="1" customWidth="1"/>
    <col min="6108" max="6108" width="11.1796875" style="1047" bestFit="1" customWidth="1"/>
    <col min="6109" max="6109" width="9.7265625" style="1047" bestFit="1" customWidth="1"/>
    <col min="6110" max="6110" width="13.453125" style="1047" bestFit="1" customWidth="1"/>
    <col min="6111" max="6111" width="11.1796875" style="1047" bestFit="1" customWidth="1"/>
    <col min="6112" max="6112" width="13.453125" style="1047" bestFit="1" customWidth="1"/>
    <col min="6113" max="6113" width="11.1796875" style="1047" bestFit="1" customWidth="1"/>
    <col min="6114" max="6114" width="15.26953125" style="1047" bestFit="1" customWidth="1"/>
    <col min="6115" max="6115" width="8.26953125" style="1047" bestFit="1" customWidth="1"/>
    <col min="6116" max="6118" width="9.1796875" style="1047" customWidth="1"/>
    <col min="6119" max="6357" width="8.81640625" style="1047"/>
    <col min="6358" max="6358" width="15.26953125" style="1047" bestFit="1" customWidth="1"/>
    <col min="6359" max="6360" width="13.453125" style="1047" bestFit="1" customWidth="1"/>
    <col min="6361" max="6361" width="11.1796875" style="1047" bestFit="1" customWidth="1"/>
    <col min="6362" max="6362" width="13.453125" style="1047" bestFit="1" customWidth="1"/>
    <col min="6363" max="6363" width="9.7265625" style="1047" bestFit="1" customWidth="1"/>
    <col min="6364" max="6364" width="11.1796875" style="1047" bestFit="1" customWidth="1"/>
    <col min="6365" max="6365" width="9.7265625" style="1047" bestFit="1" customWidth="1"/>
    <col min="6366" max="6366" width="13.453125" style="1047" bestFit="1" customWidth="1"/>
    <col min="6367" max="6367" width="11.1796875" style="1047" bestFit="1" customWidth="1"/>
    <col min="6368" max="6368" width="13.453125" style="1047" bestFit="1" customWidth="1"/>
    <col min="6369" max="6369" width="11.1796875" style="1047" bestFit="1" customWidth="1"/>
    <col min="6370" max="6370" width="15.26953125" style="1047" bestFit="1" customWidth="1"/>
    <col min="6371" max="6371" width="8.26953125" style="1047" bestFit="1" customWidth="1"/>
    <col min="6372" max="6374" width="9.1796875" style="1047" customWidth="1"/>
    <col min="6375" max="6613" width="8.81640625" style="1047"/>
    <col min="6614" max="6614" width="15.26953125" style="1047" bestFit="1" customWidth="1"/>
    <col min="6615" max="6616" width="13.453125" style="1047" bestFit="1" customWidth="1"/>
    <col min="6617" max="6617" width="11.1796875" style="1047" bestFit="1" customWidth="1"/>
    <col min="6618" max="6618" width="13.453125" style="1047" bestFit="1" customWidth="1"/>
    <col min="6619" max="6619" width="9.7265625" style="1047" bestFit="1" customWidth="1"/>
    <col min="6620" max="6620" width="11.1796875" style="1047" bestFit="1" customWidth="1"/>
    <col min="6621" max="6621" width="9.7265625" style="1047" bestFit="1" customWidth="1"/>
    <col min="6622" max="6622" width="13.453125" style="1047" bestFit="1" customWidth="1"/>
    <col min="6623" max="6623" width="11.1796875" style="1047" bestFit="1" customWidth="1"/>
    <col min="6624" max="6624" width="13.453125" style="1047" bestFit="1" customWidth="1"/>
    <col min="6625" max="6625" width="11.1796875" style="1047" bestFit="1" customWidth="1"/>
    <col min="6626" max="6626" width="15.26953125" style="1047" bestFit="1" customWidth="1"/>
    <col min="6627" max="6627" width="8.26953125" style="1047" bestFit="1" customWidth="1"/>
    <col min="6628" max="6630" width="9.1796875" style="1047" customWidth="1"/>
    <col min="6631" max="6869" width="8.81640625" style="1047"/>
    <col min="6870" max="6870" width="15.26953125" style="1047" bestFit="1" customWidth="1"/>
    <col min="6871" max="6872" width="13.453125" style="1047" bestFit="1" customWidth="1"/>
    <col min="6873" max="6873" width="11.1796875" style="1047" bestFit="1" customWidth="1"/>
    <col min="6874" max="6874" width="13.453125" style="1047" bestFit="1" customWidth="1"/>
    <col min="6875" max="6875" width="9.7265625" style="1047" bestFit="1" customWidth="1"/>
    <col min="6876" max="6876" width="11.1796875" style="1047" bestFit="1" customWidth="1"/>
    <col min="6877" max="6877" width="9.7265625" style="1047" bestFit="1" customWidth="1"/>
    <col min="6878" max="6878" width="13.453125" style="1047" bestFit="1" customWidth="1"/>
    <col min="6879" max="6879" width="11.1796875" style="1047" bestFit="1" customWidth="1"/>
    <col min="6880" max="6880" width="13.453125" style="1047" bestFit="1" customWidth="1"/>
    <col min="6881" max="6881" width="11.1796875" style="1047" bestFit="1" customWidth="1"/>
    <col min="6882" max="6882" width="15.26953125" style="1047" bestFit="1" customWidth="1"/>
    <col min="6883" max="6883" width="8.26953125" style="1047" bestFit="1" customWidth="1"/>
    <col min="6884" max="6886" width="9.1796875" style="1047" customWidth="1"/>
    <col min="6887" max="7125" width="8.81640625" style="1047"/>
    <col min="7126" max="7126" width="15.26953125" style="1047" bestFit="1" customWidth="1"/>
    <col min="7127" max="7128" width="13.453125" style="1047" bestFit="1" customWidth="1"/>
    <col min="7129" max="7129" width="11.1796875" style="1047" bestFit="1" customWidth="1"/>
    <col min="7130" max="7130" width="13.453125" style="1047" bestFit="1" customWidth="1"/>
    <col min="7131" max="7131" width="9.7265625" style="1047" bestFit="1" customWidth="1"/>
    <col min="7132" max="7132" width="11.1796875" style="1047" bestFit="1" customWidth="1"/>
    <col min="7133" max="7133" width="9.7265625" style="1047" bestFit="1" customWidth="1"/>
    <col min="7134" max="7134" width="13.453125" style="1047" bestFit="1" customWidth="1"/>
    <col min="7135" max="7135" width="11.1796875" style="1047" bestFit="1" customWidth="1"/>
    <col min="7136" max="7136" width="13.453125" style="1047" bestFit="1" customWidth="1"/>
    <col min="7137" max="7137" width="11.1796875" style="1047" bestFit="1" customWidth="1"/>
    <col min="7138" max="7138" width="15.26953125" style="1047" bestFit="1" customWidth="1"/>
    <col min="7139" max="7139" width="8.26953125" style="1047" bestFit="1" customWidth="1"/>
    <col min="7140" max="7142" width="9.1796875" style="1047" customWidth="1"/>
    <col min="7143" max="7381" width="8.81640625" style="1047"/>
    <col min="7382" max="7382" width="15.26953125" style="1047" bestFit="1" customWidth="1"/>
    <col min="7383" max="7384" width="13.453125" style="1047" bestFit="1" customWidth="1"/>
    <col min="7385" max="7385" width="11.1796875" style="1047" bestFit="1" customWidth="1"/>
    <col min="7386" max="7386" width="13.453125" style="1047" bestFit="1" customWidth="1"/>
    <col min="7387" max="7387" width="9.7265625" style="1047" bestFit="1" customWidth="1"/>
    <col min="7388" max="7388" width="11.1796875" style="1047" bestFit="1" customWidth="1"/>
    <col min="7389" max="7389" width="9.7265625" style="1047" bestFit="1" customWidth="1"/>
    <col min="7390" max="7390" width="13.453125" style="1047" bestFit="1" customWidth="1"/>
    <col min="7391" max="7391" width="11.1796875" style="1047" bestFit="1" customWidth="1"/>
    <col min="7392" max="7392" width="13.453125" style="1047" bestFit="1" customWidth="1"/>
    <col min="7393" max="7393" width="11.1796875" style="1047" bestFit="1" customWidth="1"/>
    <col min="7394" max="7394" width="15.26953125" style="1047" bestFit="1" customWidth="1"/>
    <col min="7395" max="7395" width="8.26953125" style="1047" bestFit="1" customWidth="1"/>
    <col min="7396" max="7398" width="9.1796875" style="1047" customWidth="1"/>
    <col min="7399" max="7637" width="8.81640625" style="1047"/>
    <col min="7638" max="7638" width="15.26953125" style="1047" bestFit="1" customWidth="1"/>
    <col min="7639" max="7640" width="13.453125" style="1047" bestFit="1" customWidth="1"/>
    <col min="7641" max="7641" width="11.1796875" style="1047" bestFit="1" customWidth="1"/>
    <col min="7642" max="7642" width="13.453125" style="1047" bestFit="1" customWidth="1"/>
    <col min="7643" max="7643" width="9.7265625" style="1047" bestFit="1" customWidth="1"/>
    <col min="7644" max="7644" width="11.1796875" style="1047" bestFit="1" customWidth="1"/>
    <col min="7645" max="7645" width="9.7265625" style="1047" bestFit="1" customWidth="1"/>
    <col min="7646" max="7646" width="13.453125" style="1047" bestFit="1" customWidth="1"/>
    <col min="7647" max="7647" width="11.1796875" style="1047" bestFit="1" customWidth="1"/>
    <col min="7648" max="7648" width="13.453125" style="1047" bestFit="1" customWidth="1"/>
    <col min="7649" max="7649" width="11.1796875" style="1047" bestFit="1" customWidth="1"/>
    <col min="7650" max="7650" width="15.26953125" style="1047" bestFit="1" customWidth="1"/>
    <col min="7651" max="7651" width="8.26953125" style="1047" bestFit="1" customWidth="1"/>
    <col min="7652" max="7654" width="9.1796875" style="1047" customWidth="1"/>
    <col min="7655" max="7893" width="8.81640625" style="1047"/>
    <col min="7894" max="7894" width="15.26953125" style="1047" bestFit="1" customWidth="1"/>
    <col min="7895" max="7896" width="13.453125" style="1047" bestFit="1" customWidth="1"/>
    <col min="7897" max="7897" width="11.1796875" style="1047" bestFit="1" customWidth="1"/>
    <col min="7898" max="7898" width="13.453125" style="1047" bestFit="1" customWidth="1"/>
    <col min="7899" max="7899" width="9.7265625" style="1047" bestFit="1" customWidth="1"/>
    <col min="7900" max="7900" width="11.1796875" style="1047" bestFit="1" customWidth="1"/>
    <col min="7901" max="7901" width="9.7265625" style="1047" bestFit="1" customWidth="1"/>
    <col min="7902" max="7902" width="13.453125" style="1047" bestFit="1" customWidth="1"/>
    <col min="7903" max="7903" width="11.1796875" style="1047" bestFit="1" customWidth="1"/>
    <col min="7904" max="7904" width="13.453125" style="1047" bestFit="1" customWidth="1"/>
    <col min="7905" max="7905" width="11.1796875" style="1047" bestFit="1" customWidth="1"/>
    <col min="7906" max="7906" width="15.26953125" style="1047" bestFit="1" customWidth="1"/>
    <col min="7907" max="7907" width="8.26953125" style="1047" bestFit="1" customWidth="1"/>
    <col min="7908" max="7910" width="9.1796875" style="1047" customWidth="1"/>
    <col min="7911" max="8149" width="8.81640625" style="1047"/>
    <col min="8150" max="8150" width="15.26953125" style="1047" bestFit="1" customWidth="1"/>
    <col min="8151" max="8152" width="13.453125" style="1047" bestFit="1" customWidth="1"/>
    <col min="8153" max="8153" width="11.1796875" style="1047" bestFit="1" customWidth="1"/>
    <col min="8154" max="8154" width="13.453125" style="1047" bestFit="1" customWidth="1"/>
    <col min="8155" max="8155" width="9.7265625" style="1047" bestFit="1" customWidth="1"/>
    <col min="8156" max="8156" width="11.1796875" style="1047" bestFit="1" customWidth="1"/>
    <col min="8157" max="8157" width="9.7265625" style="1047" bestFit="1" customWidth="1"/>
    <col min="8158" max="8158" width="13.453125" style="1047" bestFit="1" customWidth="1"/>
    <col min="8159" max="8159" width="11.1796875" style="1047" bestFit="1" customWidth="1"/>
    <col min="8160" max="8160" width="13.453125" style="1047" bestFit="1" customWidth="1"/>
    <col min="8161" max="8161" width="11.1796875" style="1047" bestFit="1" customWidth="1"/>
    <col min="8162" max="8162" width="15.26953125" style="1047" bestFit="1" customWidth="1"/>
    <col min="8163" max="8163" width="8.26953125" style="1047" bestFit="1" customWidth="1"/>
    <col min="8164" max="8166" width="9.1796875" style="1047" customWidth="1"/>
    <col min="8167" max="8405" width="8.81640625" style="1047"/>
    <col min="8406" max="8406" width="15.26953125" style="1047" bestFit="1" customWidth="1"/>
    <col min="8407" max="8408" width="13.453125" style="1047" bestFit="1" customWidth="1"/>
    <col min="8409" max="8409" width="11.1796875" style="1047" bestFit="1" customWidth="1"/>
    <col min="8410" max="8410" width="13.453125" style="1047" bestFit="1" customWidth="1"/>
    <col min="8411" max="8411" width="9.7265625" style="1047" bestFit="1" customWidth="1"/>
    <col min="8412" max="8412" width="11.1796875" style="1047" bestFit="1" customWidth="1"/>
    <col min="8413" max="8413" width="9.7265625" style="1047" bestFit="1" customWidth="1"/>
    <col min="8414" max="8414" width="13.453125" style="1047" bestFit="1" customWidth="1"/>
    <col min="8415" max="8415" width="11.1796875" style="1047" bestFit="1" customWidth="1"/>
    <col min="8416" max="8416" width="13.453125" style="1047" bestFit="1" customWidth="1"/>
    <col min="8417" max="8417" width="11.1796875" style="1047" bestFit="1" customWidth="1"/>
    <col min="8418" max="8418" width="15.26953125" style="1047" bestFit="1" customWidth="1"/>
    <col min="8419" max="8419" width="8.26953125" style="1047" bestFit="1" customWidth="1"/>
    <col min="8420" max="8422" width="9.1796875" style="1047" customWidth="1"/>
    <col min="8423" max="8661" width="8.81640625" style="1047"/>
    <col min="8662" max="8662" width="15.26953125" style="1047" bestFit="1" customWidth="1"/>
    <col min="8663" max="8664" width="13.453125" style="1047" bestFit="1" customWidth="1"/>
    <col min="8665" max="8665" width="11.1796875" style="1047" bestFit="1" customWidth="1"/>
    <col min="8666" max="8666" width="13.453125" style="1047" bestFit="1" customWidth="1"/>
    <col min="8667" max="8667" width="9.7265625" style="1047" bestFit="1" customWidth="1"/>
    <col min="8668" max="8668" width="11.1796875" style="1047" bestFit="1" customWidth="1"/>
    <col min="8669" max="8669" width="9.7265625" style="1047" bestFit="1" customWidth="1"/>
    <col min="8670" max="8670" width="13.453125" style="1047" bestFit="1" customWidth="1"/>
    <col min="8671" max="8671" width="11.1796875" style="1047" bestFit="1" customWidth="1"/>
    <col min="8672" max="8672" width="13.453125" style="1047" bestFit="1" customWidth="1"/>
    <col min="8673" max="8673" width="11.1796875" style="1047" bestFit="1" customWidth="1"/>
    <col min="8674" max="8674" width="15.26953125" style="1047" bestFit="1" customWidth="1"/>
    <col min="8675" max="8675" width="8.26953125" style="1047" bestFit="1" customWidth="1"/>
    <col min="8676" max="8678" width="9.1796875" style="1047" customWidth="1"/>
    <col min="8679" max="8917" width="8.81640625" style="1047"/>
    <col min="8918" max="8918" width="15.26953125" style="1047" bestFit="1" customWidth="1"/>
    <col min="8919" max="8920" width="13.453125" style="1047" bestFit="1" customWidth="1"/>
    <col min="8921" max="8921" width="11.1796875" style="1047" bestFit="1" customWidth="1"/>
    <col min="8922" max="8922" width="13.453125" style="1047" bestFit="1" customWidth="1"/>
    <col min="8923" max="8923" width="9.7265625" style="1047" bestFit="1" customWidth="1"/>
    <col min="8924" max="8924" width="11.1796875" style="1047" bestFit="1" customWidth="1"/>
    <col min="8925" max="8925" width="9.7265625" style="1047" bestFit="1" customWidth="1"/>
    <col min="8926" max="8926" width="13.453125" style="1047" bestFit="1" customWidth="1"/>
    <col min="8927" max="8927" width="11.1796875" style="1047" bestFit="1" customWidth="1"/>
    <col min="8928" max="8928" width="13.453125" style="1047" bestFit="1" customWidth="1"/>
    <col min="8929" max="8929" width="11.1796875" style="1047" bestFit="1" customWidth="1"/>
    <col min="8930" max="8930" width="15.26953125" style="1047" bestFit="1" customWidth="1"/>
    <col min="8931" max="8931" width="8.26953125" style="1047" bestFit="1" customWidth="1"/>
    <col min="8932" max="8934" width="9.1796875" style="1047" customWidth="1"/>
    <col min="8935" max="9173" width="8.81640625" style="1047"/>
    <col min="9174" max="9174" width="15.26953125" style="1047" bestFit="1" customWidth="1"/>
    <col min="9175" max="9176" width="13.453125" style="1047" bestFit="1" customWidth="1"/>
    <col min="9177" max="9177" width="11.1796875" style="1047" bestFit="1" customWidth="1"/>
    <col min="9178" max="9178" width="13.453125" style="1047" bestFit="1" customWidth="1"/>
    <col min="9179" max="9179" width="9.7265625" style="1047" bestFit="1" customWidth="1"/>
    <col min="9180" max="9180" width="11.1796875" style="1047" bestFit="1" customWidth="1"/>
    <col min="9181" max="9181" width="9.7265625" style="1047" bestFit="1" customWidth="1"/>
    <col min="9182" max="9182" width="13.453125" style="1047" bestFit="1" customWidth="1"/>
    <col min="9183" max="9183" width="11.1796875" style="1047" bestFit="1" customWidth="1"/>
    <col min="9184" max="9184" width="13.453125" style="1047" bestFit="1" customWidth="1"/>
    <col min="9185" max="9185" width="11.1796875" style="1047" bestFit="1" customWidth="1"/>
    <col min="9186" max="9186" width="15.26953125" style="1047" bestFit="1" customWidth="1"/>
    <col min="9187" max="9187" width="8.26953125" style="1047" bestFit="1" customWidth="1"/>
    <col min="9188" max="9190" width="9.1796875" style="1047" customWidth="1"/>
    <col min="9191" max="9429" width="8.81640625" style="1047"/>
    <col min="9430" max="9430" width="15.26953125" style="1047" bestFit="1" customWidth="1"/>
    <col min="9431" max="9432" width="13.453125" style="1047" bestFit="1" customWidth="1"/>
    <col min="9433" max="9433" width="11.1796875" style="1047" bestFit="1" customWidth="1"/>
    <col min="9434" max="9434" width="13.453125" style="1047" bestFit="1" customWidth="1"/>
    <col min="9435" max="9435" width="9.7265625" style="1047" bestFit="1" customWidth="1"/>
    <col min="9436" max="9436" width="11.1796875" style="1047" bestFit="1" customWidth="1"/>
    <col min="9437" max="9437" width="9.7265625" style="1047" bestFit="1" customWidth="1"/>
    <col min="9438" max="9438" width="13.453125" style="1047" bestFit="1" customWidth="1"/>
    <col min="9439" max="9439" width="11.1796875" style="1047" bestFit="1" customWidth="1"/>
    <col min="9440" max="9440" width="13.453125" style="1047" bestFit="1" customWidth="1"/>
    <col min="9441" max="9441" width="11.1796875" style="1047" bestFit="1" customWidth="1"/>
    <col min="9442" max="9442" width="15.26953125" style="1047" bestFit="1" customWidth="1"/>
    <col min="9443" max="9443" width="8.26953125" style="1047" bestFit="1" customWidth="1"/>
    <col min="9444" max="9446" width="9.1796875" style="1047" customWidth="1"/>
    <col min="9447" max="9685" width="8.81640625" style="1047"/>
    <col min="9686" max="9686" width="15.26953125" style="1047" bestFit="1" customWidth="1"/>
    <col min="9687" max="9688" width="13.453125" style="1047" bestFit="1" customWidth="1"/>
    <col min="9689" max="9689" width="11.1796875" style="1047" bestFit="1" customWidth="1"/>
    <col min="9690" max="9690" width="13.453125" style="1047" bestFit="1" customWidth="1"/>
    <col min="9691" max="9691" width="9.7265625" style="1047" bestFit="1" customWidth="1"/>
    <col min="9692" max="9692" width="11.1796875" style="1047" bestFit="1" customWidth="1"/>
    <col min="9693" max="9693" width="9.7265625" style="1047" bestFit="1" customWidth="1"/>
    <col min="9694" max="9694" width="13.453125" style="1047" bestFit="1" customWidth="1"/>
    <col min="9695" max="9695" width="11.1796875" style="1047" bestFit="1" customWidth="1"/>
    <col min="9696" max="9696" width="13.453125" style="1047" bestFit="1" customWidth="1"/>
    <col min="9697" max="9697" width="11.1796875" style="1047" bestFit="1" customWidth="1"/>
    <col min="9698" max="9698" width="15.26953125" style="1047" bestFit="1" customWidth="1"/>
    <col min="9699" max="9699" width="8.26953125" style="1047" bestFit="1" customWidth="1"/>
    <col min="9700" max="9702" width="9.1796875" style="1047" customWidth="1"/>
    <col min="9703" max="9941" width="8.81640625" style="1047"/>
    <col min="9942" max="9942" width="15.26953125" style="1047" bestFit="1" customWidth="1"/>
    <col min="9943" max="9944" width="13.453125" style="1047" bestFit="1" customWidth="1"/>
    <col min="9945" max="9945" width="11.1796875" style="1047" bestFit="1" customWidth="1"/>
    <col min="9946" max="9946" width="13.453125" style="1047" bestFit="1" customWidth="1"/>
    <col min="9947" max="9947" width="9.7265625" style="1047" bestFit="1" customWidth="1"/>
    <col min="9948" max="9948" width="11.1796875" style="1047" bestFit="1" customWidth="1"/>
    <col min="9949" max="9949" width="9.7265625" style="1047" bestFit="1" customWidth="1"/>
    <col min="9950" max="9950" width="13.453125" style="1047" bestFit="1" customWidth="1"/>
    <col min="9951" max="9951" width="11.1796875" style="1047" bestFit="1" customWidth="1"/>
    <col min="9952" max="9952" width="13.453125" style="1047" bestFit="1" customWidth="1"/>
    <col min="9953" max="9953" width="11.1796875" style="1047" bestFit="1" customWidth="1"/>
    <col min="9954" max="9954" width="15.26953125" style="1047" bestFit="1" customWidth="1"/>
    <col min="9955" max="9955" width="8.26953125" style="1047" bestFit="1" customWidth="1"/>
    <col min="9956" max="9958" width="9.1796875" style="1047" customWidth="1"/>
    <col min="9959" max="10197" width="8.81640625" style="1047"/>
    <col min="10198" max="10198" width="15.26953125" style="1047" bestFit="1" customWidth="1"/>
    <col min="10199" max="10200" width="13.453125" style="1047" bestFit="1" customWidth="1"/>
    <col min="10201" max="10201" width="11.1796875" style="1047" bestFit="1" customWidth="1"/>
    <col min="10202" max="10202" width="13.453125" style="1047" bestFit="1" customWidth="1"/>
    <col min="10203" max="10203" width="9.7265625" style="1047" bestFit="1" customWidth="1"/>
    <col min="10204" max="10204" width="11.1796875" style="1047" bestFit="1" customWidth="1"/>
    <col min="10205" max="10205" width="9.7265625" style="1047" bestFit="1" customWidth="1"/>
    <col min="10206" max="10206" width="13.453125" style="1047" bestFit="1" customWidth="1"/>
    <col min="10207" max="10207" width="11.1796875" style="1047" bestFit="1" customWidth="1"/>
    <col min="10208" max="10208" width="13.453125" style="1047" bestFit="1" customWidth="1"/>
    <col min="10209" max="10209" width="11.1796875" style="1047" bestFit="1" customWidth="1"/>
    <col min="10210" max="10210" width="15.26953125" style="1047" bestFit="1" customWidth="1"/>
    <col min="10211" max="10211" width="8.26953125" style="1047" bestFit="1" customWidth="1"/>
    <col min="10212" max="10214" width="9.1796875" style="1047" customWidth="1"/>
    <col min="10215" max="10453" width="8.81640625" style="1047"/>
    <col min="10454" max="10454" width="15.26953125" style="1047" bestFit="1" customWidth="1"/>
    <col min="10455" max="10456" width="13.453125" style="1047" bestFit="1" customWidth="1"/>
    <col min="10457" max="10457" width="11.1796875" style="1047" bestFit="1" customWidth="1"/>
    <col min="10458" max="10458" width="13.453125" style="1047" bestFit="1" customWidth="1"/>
    <col min="10459" max="10459" width="9.7265625" style="1047" bestFit="1" customWidth="1"/>
    <col min="10460" max="10460" width="11.1796875" style="1047" bestFit="1" customWidth="1"/>
    <col min="10461" max="10461" width="9.7265625" style="1047" bestFit="1" customWidth="1"/>
    <col min="10462" max="10462" width="13.453125" style="1047" bestFit="1" customWidth="1"/>
    <col min="10463" max="10463" width="11.1796875" style="1047" bestFit="1" customWidth="1"/>
    <col min="10464" max="10464" width="13.453125" style="1047" bestFit="1" customWidth="1"/>
    <col min="10465" max="10465" width="11.1796875" style="1047" bestFit="1" customWidth="1"/>
    <col min="10466" max="10466" width="15.26953125" style="1047" bestFit="1" customWidth="1"/>
    <col min="10467" max="10467" width="8.26953125" style="1047" bestFit="1" customWidth="1"/>
    <col min="10468" max="10470" width="9.1796875" style="1047" customWidth="1"/>
    <col min="10471" max="10709" width="8.81640625" style="1047"/>
    <col min="10710" max="10710" width="15.26953125" style="1047" bestFit="1" customWidth="1"/>
    <col min="10711" max="10712" width="13.453125" style="1047" bestFit="1" customWidth="1"/>
    <col min="10713" max="10713" width="11.1796875" style="1047" bestFit="1" customWidth="1"/>
    <col min="10714" max="10714" width="13.453125" style="1047" bestFit="1" customWidth="1"/>
    <col min="10715" max="10715" width="9.7265625" style="1047" bestFit="1" customWidth="1"/>
    <col min="10716" max="10716" width="11.1796875" style="1047" bestFit="1" customWidth="1"/>
    <col min="10717" max="10717" width="9.7265625" style="1047" bestFit="1" customWidth="1"/>
    <col min="10718" max="10718" width="13.453125" style="1047" bestFit="1" customWidth="1"/>
    <col min="10719" max="10719" width="11.1796875" style="1047" bestFit="1" customWidth="1"/>
    <col min="10720" max="10720" width="13.453125" style="1047" bestFit="1" customWidth="1"/>
    <col min="10721" max="10721" width="11.1796875" style="1047" bestFit="1" customWidth="1"/>
    <col min="10722" max="10722" width="15.26953125" style="1047" bestFit="1" customWidth="1"/>
    <col min="10723" max="10723" width="8.26953125" style="1047" bestFit="1" customWidth="1"/>
    <col min="10724" max="10726" width="9.1796875" style="1047" customWidth="1"/>
    <col min="10727" max="10965" width="8.81640625" style="1047"/>
    <col min="10966" max="10966" width="15.26953125" style="1047" bestFit="1" customWidth="1"/>
    <col min="10967" max="10968" width="13.453125" style="1047" bestFit="1" customWidth="1"/>
    <col min="10969" max="10969" width="11.1796875" style="1047" bestFit="1" customWidth="1"/>
    <col min="10970" max="10970" width="13.453125" style="1047" bestFit="1" customWidth="1"/>
    <col min="10971" max="10971" width="9.7265625" style="1047" bestFit="1" customWidth="1"/>
    <col min="10972" max="10972" width="11.1796875" style="1047" bestFit="1" customWidth="1"/>
    <col min="10973" max="10973" width="9.7265625" style="1047" bestFit="1" customWidth="1"/>
    <col min="10974" max="10974" width="13.453125" style="1047" bestFit="1" customWidth="1"/>
    <col min="10975" max="10975" width="11.1796875" style="1047" bestFit="1" customWidth="1"/>
    <col min="10976" max="10976" width="13.453125" style="1047" bestFit="1" customWidth="1"/>
    <col min="10977" max="10977" width="11.1796875" style="1047" bestFit="1" customWidth="1"/>
    <col min="10978" max="10978" width="15.26953125" style="1047" bestFit="1" customWidth="1"/>
    <col min="10979" max="10979" width="8.26953125" style="1047" bestFit="1" customWidth="1"/>
    <col min="10980" max="10982" width="9.1796875" style="1047" customWidth="1"/>
    <col min="10983" max="11221" width="8.81640625" style="1047"/>
    <col min="11222" max="11222" width="15.26953125" style="1047" bestFit="1" customWidth="1"/>
    <col min="11223" max="11224" width="13.453125" style="1047" bestFit="1" customWidth="1"/>
    <col min="11225" max="11225" width="11.1796875" style="1047" bestFit="1" customWidth="1"/>
    <col min="11226" max="11226" width="13.453125" style="1047" bestFit="1" customWidth="1"/>
    <col min="11227" max="11227" width="9.7265625" style="1047" bestFit="1" customWidth="1"/>
    <col min="11228" max="11228" width="11.1796875" style="1047" bestFit="1" customWidth="1"/>
    <col min="11229" max="11229" width="9.7265625" style="1047" bestFit="1" customWidth="1"/>
    <col min="11230" max="11230" width="13.453125" style="1047" bestFit="1" customWidth="1"/>
    <col min="11231" max="11231" width="11.1796875" style="1047" bestFit="1" customWidth="1"/>
    <col min="11232" max="11232" width="13.453125" style="1047" bestFit="1" customWidth="1"/>
    <col min="11233" max="11233" width="11.1796875" style="1047" bestFit="1" customWidth="1"/>
    <col min="11234" max="11234" width="15.26953125" style="1047" bestFit="1" customWidth="1"/>
    <col min="11235" max="11235" width="8.26953125" style="1047" bestFit="1" customWidth="1"/>
    <col min="11236" max="11238" width="9.1796875" style="1047" customWidth="1"/>
    <col min="11239" max="11477" width="8.81640625" style="1047"/>
    <col min="11478" max="11478" width="15.26953125" style="1047" bestFit="1" customWidth="1"/>
    <col min="11479" max="11480" width="13.453125" style="1047" bestFit="1" customWidth="1"/>
    <col min="11481" max="11481" width="11.1796875" style="1047" bestFit="1" customWidth="1"/>
    <col min="11482" max="11482" width="13.453125" style="1047" bestFit="1" customWidth="1"/>
    <col min="11483" max="11483" width="9.7265625" style="1047" bestFit="1" customWidth="1"/>
    <col min="11484" max="11484" width="11.1796875" style="1047" bestFit="1" customWidth="1"/>
    <col min="11485" max="11485" width="9.7265625" style="1047" bestFit="1" customWidth="1"/>
    <col min="11486" max="11486" width="13.453125" style="1047" bestFit="1" customWidth="1"/>
    <col min="11487" max="11487" width="11.1796875" style="1047" bestFit="1" customWidth="1"/>
    <col min="11488" max="11488" width="13.453125" style="1047" bestFit="1" customWidth="1"/>
    <col min="11489" max="11489" width="11.1796875" style="1047" bestFit="1" customWidth="1"/>
    <col min="11490" max="11490" width="15.26953125" style="1047" bestFit="1" customWidth="1"/>
    <col min="11491" max="11491" width="8.26953125" style="1047" bestFit="1" customWidth="1"/>
    <col min="11492" max="11494" width="9.1796875" style="1047" customWidth="1"/>
    <col min="11495" max="11733" width="8.81640625" style="1047"/>
    <col min="11734" max="11734" width="15.26953125" style="1047" bestFit="1" customWidth="1"/>
    <col min="11735" max="11736" width="13.453125" style="1047" bestFit="1" customWidth="1"/>
    <col min="11737" max="11737" width="11.1796875" style="1047" bestFit="1" customWidth="1"/>
    <col min="11738" max="11738" width="13.453125" style="1047" bestFit="1" customWidth="1"/>
    <col min="11739" max="11739" width="9.7265625" style="1047" bestFit="1" customWidth="1"/>
    <col min="11740" max="11740" width="11.1796875" style="1047" bestFit="1" customWidth="1"/>
    <col min="11741" max="11741" width="9.7265625" style="1047" bestFit="1" customWidth="1"/>
    <col min="11742" max="11742" width="13.453125" style="1047" bestFit="1" customWidth="1"/>
    <col min="11743" max="11743" width="11.1796875" style="1047" bestFit="1" customWidth="1"/>
    <col min="11744" max="11744" width="13.453125" style="1047" bestFit="1" customWidth="1"/>
    <col min="11745" max="11745" width="11.1796875" style="1047" bestFit="1" customWidth="1"/>
    <col min="11746" max="11746" width="15.26953125" style="1047" bestFit="1" customWidth="1"/>
    <col min="11747" max="11747" width="8.26953125" style="1047" bestFit="1" customWidth="1"/>
    <col min="11748" max="11750" width="9.1796875" style="1047" customWidth="1"/>
    <col min="11751" max="11989" width="8.81640625" style="1047"/>
    <col min="11990" max="11990" width="15.26953125" style="1047" bestFit="1" customWidth="1"/>
    <col min="11991" max="11992" width="13.453125" style="1047" bestFit="1" customWidth="1"/>
    <col min="11993" max="11993" width="11.1796875" style="1047" bestFit="1" customWidth="1"/>
    <col min="11994" max="11994" width="13.453125" style="1047" bestFit="1" customWidth="1"/>
    <col min="11995" max="11995" width="9.7265625" style="1047" bestFit="1" customWidth="1"/>
    <col min="11996" max="11996" width="11.1796875" style="1047" bestFit="1" customWidth="1"/>
    <col min="11997" max="11997" width="9.7265625" style="1047" bestFit="1" customWidth="1"/>
    <col min="11998" max="11998" width="13.453125" style="1047" bestFit="1" customWidth="1"/>
    <col min="11999" max="11999" width="11.1796875" style="1047" bestFit="1" customWidth="1"/>
    <col min="12000" max="12000" width="13.453125" style="1047" bestFit="1" customWidth="1"/>
    <col min="12001" max="12001" width="11.1796875" style="1047" bestFit="1" customWidth="1"/>
    <col min="12002" max="12002" width="15.26953125" style="1047" bestFit="1" customWidth="1"/>
    <col min="12003" max="12003" width="8.26953125" style="1047" bestFit="1" customWidth="1"/>
    <col min="12004" max="12006" width="9.1796875" style="1047" customWidth="1"/>
    <col min="12007" max="12245" width="8.81640625" style="1047"/>
    <col min="12246" max="12246" width="15.26953125" style="1047" bestFit="1" customWidth="1"/>
    <col min="12247" max="12248" width="13.453125" style="1047" bestFit="1" customWidth="1"/>
    <col min="12249" max="12249" width="11.1796875" style="1047" bestFit="1" customWidth="1"/>
    <col min="12250" max="12250" width="13.453125" style="1047" bestFit="1" customWidth="1"/>
    <col min="12251" max="12251" width="9.7265625" style="1047" bestFit="1" customWidth="1"/>
    <col min="12252" max="12252" width="11.1796875" style="1047" bestFit="1" customWidth="1"/>
    <col min="12253" max="12253" width="9.7265625" style="1047" bestFit="1" customWidth="1"/>
    <col min="12254" max="12254" width="13.453125" style="1047" bestFit="1" customWidth="1"/>
    <col min="12255" max="12255" width="11.1796875" style="1047" bestFit="1" customWidth="1"/>
    <col min="12256" max="12256" width="13.453125" style="1047" bestFit="1" customWidth="1"/>
    <col min="12257" max="12257" width="11.1796875" style="1047" bestFit="1" customWidth="1"/>
    <col min="12258" max="12258" width="15.26953125" style="1047" bestFit="1" customWidth="1"/>
    <col min="12259" max="12259" width="8.26953125" style="1047" bestFit="1" customWidth="1"/>
    <col min="12260" max="12262" width="9.1796875" style="1047" customWidth="1"/>
    <col min="12263" max="12501" width="8.81640625" style="1047"/>
    <col min="12502" max="12502" width="15.26953125" style="1047" bestFit="1" customWidth="1"/>
    <col min="12503" max="12504" width="13.453125" style="1047" bestFit="1" customWidth="1"/>
    <col min="12505" max="12505" width="11.1796875" style="1047" bestFit="1" customWidth="1"/>
    <col min="12506" max="12506" width="13.453125" style="1047" bestFit="1" customWidth="1"/>
    <col min="12507" max="12507" width="9.7265625" style="1047" bestFit="1" customWidth="1"/>
    <col min="12508" max="12508" width="11.1796875" style="1047" bestFit="1" customWidth="1"/>
    <col min="12509" max="12509" width="9.7265625" style="1047" bestFit="1" customWidth="1"/>
    <col min="12510" max="12510" width="13.453125" style="1047" bestFit="1" customWidth="1"/>
    <col min="12511" max="12511" width="11.1796875" style="1047" bestFit="1" customWidth="1"/>
    <col min="12512" max="12512" width="13.453125" style="1047" bestFit="1" customWidth="1"/>
    <col min="12513" max="12513" width="11.1796875" style="1047" bestFit="1" customWidth="1"/>
    <col min="12514" max="12514" width="15.26953125" style="1047" bestFit="1" customWidth="1"/>
    <col min="12515" max="12515" width="8.26953125" style="1047" bestFit="1" customWidth="1"/>
    <col min="12516" max="12518" width="9.1796875" style="1047" customWidth="1"/>
    <col min="12519" max="12757" width="8.81640625" style="1047"/>
    <col min="12758" max="12758" width="15.26953125" style="1047" bestFit="1" customWidth="1"/>
    <col min="12759" max="12760" width="13.453125" style="1047" bestFit="1" customWidth="1"/>
    <col min="12761" max="12761" width="11.1796875" style="1047" bestFit="1" customWidth="1"/>
    <col min="12762" max="12762" width="13.453125" style="1047" bestFit="1" customWidth="1"/>
    <col min="12763" max="12763" width="9.7265625" style="1047" bestFit="1" customWidth="1"/>
    <col min="12764" max="12764" width="11.1796875" style="1047" bestFit="1" customWidth="1"/>
    <col min="12765" max="12765" width="9.7265625" style="1047" bestFit="1" customWidth="1"/>
    <col min="12766" max="12766" width="13.453125" style="1047" bestFit="1" customWidth="1"/>
    <col min="12767" max="12767" width="11.1796875" style="1047" bestFit="1" customWidth="1"/>
    <col min="12768" max="12768" width="13.453125" style="1047" bestFit="1" customWidth="1"/>
    <col min="12769" max="12769" width="11.1796875" style="1047" bestFit="1" customWidth="1"/>
    <col min="12770" max="12770" width="15.26953125" style="1047" bestFit="1" customWidth="1"/>
    <col min="12771" max="12771" width="8.26953125" style="1047" bestFit="1" customWidth="1"/>
    <col min="12772" max="12774" width="9.1796875" style="1047" customWidth="1"/>
    <col min="12775" max="13013" width="8.81640625" style="1047"/>
    <col min="13014" max="13014" width="15.26953125" style="1047" bestFit="1" customWidth="1"/>
    <col min="13015" max="13016" width="13.453125" style="1047" bestFit="1" customWidth="1"/>
    <col min="13017" max="13017" width="11.1796875" style="1047" bestFit="1" customWidth="1"/>
    <col min="13018" max="13018" width="13.453125" style="1047" bestFit="1" customWidth="1"/>
    <col min="13019" max="13019" width="9.7265625" style="1047" bestFit="1" customWidth="1"/>
    <col min="13020" max="13020" width="11.1796875" style="1047" bestFit="1" customWidth="1"/>
    <col min="13021" max="13021" width="9.7265625" style="1047" bestFit="1" customWidth="1"/>
    <col min="13022" max="13022" width="13.453125" style="1047" bestFit="1" customWidth="1"/>
    <col min="13023" max="13023" width="11.1796875" style="1047" bestFit="1" customWidth="1"/>
    <col min="13024" max="13024" width="13.453125" style="1047" bestFit="1" customWidth="1"/>
    <col min="13025" max="13025" width="11.1796875" style="1047" bestFit="1" customWidth="1"/>
    <col min="13026" max="13026" width="15.26953125" style="1047" bestFit="1" customWidth="1"/>
    <col min="13027" max="13027" width="8.26953125" style="1047" bestFit="1" customWidth="1"/>
    <col min="13028" max="13030" width="9.1796875" style="1047" customWidth="1"/>
    <col min="13031" max="13269" width="8.81640625" style="1047"/>
    <col min="13270" max="13270" width="15.26953125" style="1047" bestFit="1" customWidth="1"/>
    <col min="13271" max="13272" width="13.453125" style="1047" bestFit="1" customWidth="1"/>
    <col min="13273" max="13273" width="11.1796875" style="1047" bestFit="1" customWidth="1"/>
    <col min="13274" max="13274" width="13.453125" style="1047" bestFit="1" customWidth="1"/>
    <col min="13275" max="13275" width="9.7265625" style="1047" bestFit="1" customWidth="1"/>
    <col min="13276" max="13276" width="11.1796875" style="1047" bestFit="1" customWidth="1"/>
    <col min="13277" max="13277" width="9.7265625" style="1047" bestFit="1" customWidth="1"/>
    <col min="13278" max="13278" width="13.453125" style="1047" bestFit="1" customWidth="1"/>
    <col min="13279" max="13279" width="11.1796875" style="1047" bestFit="1" customWidth="1"/>
    <col min="13280" max="13280" width="13.453125" style="1047" bestFit="1" customWidth="1"/>
    <col min="13281" max="13281" width="11.1796875" style="1047" bestFit="1" customWidth="1"/>
    <col min="13282" max="13282" width="15.26953125" style="1047" bestFit="1" customWidth="1"/>
    <col min="13283" max="13283" width="8.26953125" style="1047" bestFit="1" customWidth="1"/>
    <col min="13284" max="13286" width="9.1796875" style="1047" customWidth="1"/>
    <col min="13287" max="13525" width="8.81640625" style="1047"/>
    <col min="13526" max="13526" width="15.26953125" style="1047" bestFit="1" customWidth="1"/>
    <col min="13527" max="13528" width="13.453125" style="1047" bestFit="1" customWidth="1"/>
    <col min="13529" max="13529" width="11.1796875" style="1047" bestFit="1" customWidth="1"/>
    <col min="13530" max="13530" width="13.453125" style="1047" bestFit="1" customWidth="1"/>
    <col min="13531" max="13531" width="9.7265625" style="1047" bestFit="1" customWidth="1"/>
    <col min="13532" max="13532" width="11.1796875" style="1047" bestFit="1" customWidth="1"/>
    <col min="13533" max="13533" width="9.7265625" style="1047" bestFit="1" customWidth="1"/>
    <col min="13534" max="13534" width="13.453125" style="1047" bestFit="1" customWidth="1"/>
    <col min="13535" max="13535" width="11.1796875" style="1047" bestFit="1" customWidth="1"/>
    <col min="13536" max="13536" width="13.453125" style="1047" bestFit="1" customWidth="1"/>
    <col min="13537" max="13537" width="11.1796875" style="1047" bestFit="1" customWidth="1"/>
    <col min="13538" max="13538" width="15.26953125" style="1047" bestFit="1" customWidth="1"/>
    <col min="13539" max="13539" width="8.26953125" style="1047" bestFit="1" customWidth="1"/>
    <col min="13540" max="13542" width="9.1796875" style="1047" customWidth="1"/>
    <col min="13543" max="13781" width="8.81640625" style="1047"/>
    <col min="13782" max="13782" width="15.26953125" style="1047" bestFit="1" customWidth="1"/>
    <col min="13783" max="13784" width="13.453125" style="1047" bestFit="1" customWidth="1"/>
    <col min="13785" max="13785" width="11.1796875" style="1047" bestFit="1" customWidth="1"/>
    <col min="13786" max="13786" width="13.453125" style="1047" bestFit="1" customWidth="1"/>
    <col min="13787" max="13787" width="9.7265625" style="1047" bestFit="1" customWidth="1"/>
    <col min="13788" max="13788" width="11.1796875" style="1047" bestFit="1" customWidth="1"/>
    <col min="13789" max="13789" width="9.7265625" style="1047" bestFit="1" customWidth="1"/>
    <col min="13790" max="13790" width="13.453125" style="1047" bestFit="1" customWidth="1"/>
    <col min="13791" max="13791" width="11.1796875" style="1047" bestFit="1" customWidth="1"/>
    <col min="13792" max="13792" width="13.453125" style="1047" bestFit="1" customWidth="1"/>
    <col min="13793" max="13793" width="11.1796875" style="1047" bestFit="1" customWidth="1"/>
    <col min="13794" max="13794" width="15.26953125" style="1047" bestFit="1" customWidth="1"/>
    <col min="13795" max="13795" width="8.26953125" style="1047" bestFit="1" customWidth="1"/>
    <col min="13796" max="13798" width="9.1796875" style="1047" customWidth="1"/>
    <col min="13799" max="14037" width="8.81640625" style="1047"/>
    <col min="14038" max="14038" width="15.26953125" style="1047" bestFit="1" customWidth="1"/>
    <col min="14039" max="14040" width="13.453125" style="1047" bestFit="1" customWidth="1"/>
    <col min="14041" max="14041" width="11.1796875" style="1047" bestFit="1" customWidth="1"/>
    <col min="14042" max="14042" width="13.453125" style="1047" bestFit="1" customWidth="1"/>
    <col min="14043" max="14043" width="9.7265625" style="1047" bestFit="1" customWidth="1"/>
    <col min="14044" max="14044" width="11.1796875" style="1047" bestFit="1" customWidth="1"/>
    <col min="14045" max="14045" width="9.7265625" style="1047" bestFit="1" customWidth="1"/>
    <col min="14046" max="14046" width="13.453125" style="1047" bestFit="1" customWidth="1"/>
    <col min="14047" max="14047" width="11.1796875" style="1047" bestFit="1" customWidth="1"/>
    <col min="14048" max="14048" width="13.453125" style="1047" bestFit="1" customWidth="1"/>
    <col min="14049" max="14049" width="11.1796875" style="1047" bestFit="1" customWidth="1"/>
    <col min="14050" max="14050" width="15.26953125" style="1047" bestFit="1" customWidth="1"/>
    <col min="14051" max="14051" width="8.26953125" style="1047" bestFit="1" customWidth="1"/>
    <col min="14052" max="14054" width="9.1796875" style="1047" customWidth="1"/>
    <col min="14055" max="14293" width="8.81640625" style="1047"/>
    <col min="14294" max="14294" width="15.26953125" style="1047" bestFit="1" customWidth="1"/>
    <col min="14295" max="14296" width="13.453125" style="1047" bestFit="1" customWidth="1"/>
    <col min="14297" max="14297" width="11.1796875" style="1047" bestFit="1" customWidth="1"/>
    <col min="14298" max="14298" width="13.453125" style="1047" bestFit="1" customWidth="1"/>
    <col min="14299" max="14299" width="9.7265625" style="1047" bestFit="1" customWidth="1"/>
    <col min="14300" max="14300" width="11.1796875" style="1047" bestFit="1" customWidth="1"/>
    <col min="14301" max="14301" width="9.7265625" style="1047" bestFit="1" customWidth="1"/>
    <col min="14302" max="14302" width="13.453125" style="1047" bestFit="1" customWidth="1"/>
    <col min="14303" max="14303" width="11.1796875" style="1047" bestFit="1" customWidth="1"/>
    <col min="14304" max="14304" width="13.453125" style="1047" bestFit="1" customWidth="1"/>
    <col min="14305" max="14305" width="11.1796875" style="1047" bestFit="1" customWidth="1"/>
    <col min="14306" max="14306" width="15.26953125" style="1047" bestFit="1" customWidth="1"/>
    <col min="14307" max="14307" width="8.26953125" style="1047" bestFit="1" customWidth="1"/>
    <col min="14308" max="14310" width="9.1796875" style="1047" customWidth="1"/>
    <col min="14311" max="14549" width="8.81640625" style="1047"/>
    <col min="14550" max="14550" width="15.26953125" style="1047" bestFit="1" customWidth="1"/>
    <col min="14551" max="14552" width="13.453125" style="1047" bestFit="1" customWidth="1"/>
    <col min="14553" max="14553" width="11.1796875" style="1047" bestFit="1" customWidth="1"/>
    <col min="14554" max="14554" width="13.453125" style="1047" bestFit="1" customWidth="1"/>
    <col min="14555" max="14555" width="9.7265625" style="1047" bestFit="1" customWidth="1"/>
    <col min="14556" max="14556" width="11.1796875" style="1047" bestFit="1" customWidth="1"/>
    <col min="14557" max="14557" width="9.7265625" style="1047" bestFit="1" customWidth="1"/>
    <col min="14558" max="14558" width="13.453125" style="1047" bestFit="1" customWidth="1"/>
    <col min="14559" max="14559" width="11.1796875" style="1047" bestFit="1" customWidth="1"/>
    <col min="14560" max="14560" width="13.453125" style="1047" bestFit="1" customWidth="1"/>
    <col min="14561" max="14561" width="11.1796875" style="1047" bestFit="1" customWidth="1"/>
    <col min="14562" max="14562" width="15.26953125" style="1047" bestFit="1" customWidth="1"/>
    <col min="14563" max="14563" width="8.26953125" style="1047" bestFit="1" customWidth="1"/>
    <col min="14564" max="14566" width="9.1796875" style="1047" customWidth="1"/>
    <col min="14567" max="14805" width="8.81640625" style="1047"/>
    <col min="14806" max="14806" width="15.26953125" style="1047" bestFit="1" customWidth="1"/>
    <col min="14807" max="14808" width="13.453125" style="1047" bestFit="1" customWidth="1"/>
    <col min="14809" max="14809" width="11.1796875" style="1047" bestFit="1" customWidth="1"/>
    <col min="14810" max="14810" width="13.453125" style="1047" bestFit="1" customWidth="1"/>
    <col min="14811" max="14811" width="9.7265625" style="1047" bestFit="1" customWidth="1"/>
    <col min="14812" max="14812" width="11.1796875" style="1047" bestFit="1" customWidth="1"/>
    <col min="14813" max="14813" width="9.7265625" style="1047" bestFit="1" customWidth="1"/>
    <col min="14814" max="14814" width="13.453125" style="1047" bestFit="1" customWidth="1"/>
    <col min="14815" max="14815" width="11.1796875" style="1047" bestFit="1" customWidth="1"/>
    <col min="14816" max="14816" width="13.453125" style="1047" bestFit="1" customWidth="1"/>
    <col min="14817" max="14817" width="11.1796875" style="1047" bestFit="1" customWidth="1"/>
    <col min="14818" max="14818" width="15.26953125" style="1047" bestFit="1" customWidth="1"/>
    <col min="14819" max="14819" width="8.26953125" style="1047" bestFit="1" customWidth="1"/>
    <col min="14820" max="14822" width="9.1796875" style="1047" customWidth="1"/>
    <col min="14823" max="15061" width="8.81640625" style="1047"/>
    <col min="15062" max="15062" width="15.26953125" style="1047" bestFit="1" customWidth="1"/>
    <col min="15063" max="15064" width="13.453125" style="1047" bestFit="1" customWidth="1"/>
    <col min="15065" max="15065" width="11.1796875" style="1047" bestFit="1" customWidth="1"/>
    <col min="15066" max="15066" width="13.453125" style="1047" bestFit="1" customWidth="1"/>
    <col min="15067" max="15067" width="9.7265625" style="1047" bestFit="1" customWidth="1"/>
    <col min="15068" max="15068" width="11.1796875" style="1047" bestFit="1" customWidth="1"/>
    <col min="15069" max="15069" width="9.7265625" style="1047" bestFit="1" customWidth="1"/>
    <col min="15070" max="15070" width="13.453125" style="1047" bestFit="1" customWidth="1"/>
    <col min="15071" max="15071" width="11.1796875" style="1047" bestFit="1" customWidth="1"/>
    <col min="15072" max="15072" width="13.453125" style="1047" bestFit="1" customWidth="1"/>
    <col min="15073" max="15073" width="11.1796875" style="1047" bestFit="1" customWidth="1"/>
    <col min="15074" max="15074" width="15.26953125" style="1047" bestFit="1" customWidth="1"/>
    <col min="15075" max="15075" width="8.26953125" style="1047" bestFit="1" customWidth="1"/>
    <col min="15076" max="15078" width="9.1796875" style="1047" customWidth="1"/>
    <col min="15079" max="15317" width="8.81640625" style="1047"/>
    <col min="15318" max="15318" width="15.26953125" style="1047" bestFit="1" customWidth="1"/>
    <col min="15319" max="15320" width="13.453125" style="1047" bestFit="1" customWidth="1"/>
    <col min="15321" max="15321" width="11.1796875" style="1047" bestFit="1" customWidth="1"/>
    <col min="15322" max="15322" width="13.453125" style="1047" bestFit="1" customWidth="1"/>
    <col min="15323" max="15323" width="9.7265625" style="1047" bestFit="1" customWidth="1"/>
    <col min="15324" max="15324" width="11.1796875" style="1047" bestFit="1" customWidth="1"/>
    <col min="15325" max="15325" width="9.7265625" style="1047" bestFit="1" customWidth="1"/>
    <col min="15326" max="15326" width="13.453125" style="1047" bestFit="1" customWidth="1"/>
    <col min="15327" max="15327" width="11.1796875" style="1047" bestFit="1" customWidth="1"/>
    <col min="15328" max="15328" width="13.453125" style="1047" bestFit="1" customWidth="1"/>
    <col min="15329" max="15329" width="11.1796875" style="1047" bestFit="1" customWidth="1"/>
    <col min="15330" max="15330" width="15.26953125" style="1047" bestFit="1" customWidth="1"/>
    <col min="15331" max="15331" width="8.26953125" style="1047" bestFit="1" customWidth="1"/>
    <col min="15332" max="15334" width="9.1796875" style="1047" customWidth="1"/>
    <col min="15335" max="15573" width="8.81640625" style="1047"/>
    <col min="15574" max="15574" width="15.26953125" style="1047" bestFit="1" customWidth="1"/>
    <col min="15575" max="15576" width="13.453125" style="1047" bestFit="1" customWidth="1"/>
    <col min="15577" max="15577" width="11.1796875" style="1047" bestFit="1" customWidth="1"/>
    <col min="15578" max="15578" width="13.453125" style="1047" bestFit="1" customWidth="1"/>
    <col min="15579" max="15579" width="9.7265625" style="1047" bestFit="1" customWidth="1"/>
    <col min="15580" max="15580" width="11.1796875" style="1047" bestFit="1" customWidth="1"/>
    <col min="15581" max="15581" width="9.7265625" style="1047" bestFit="1" customWidth="1"/>
    <col min="15582" max="15582" width="13.453125" style="1047" bestFit="1" customWidth="1"/>
    <col min="15583" max="15583" width="11.1796875" style="1047" bestFit="1" customWidth="1"/>
    <col min="15584" max="15584" width="13.453125" style="1047" bestFit="1" customWidth="1"/>
    <col min="15585" max="15585" width="11.1796875" style="1047" bestFit="1" customWidth="1"/>
    <col min="15586" max="15586" width="15.26953125" style="1047" bestFit="1" customWidth="1"/>
    <col min="15587" max="15587" width="8.26953125" style="1047" bestFit="1" customWidth="1"/>
    <col min="15588" max="15590" width="9.1796875" style="1047" customWidth="1"/>
    <col min="15591" max="15829" width="8.81640625" style="1047"/>
    <col min="15830" max="15830" width="15.26953125" style="1047" bestFit="1" customWidth="1"/>
    <col min="15831" max="15832" width="13.453125" style="1047" bestFit="1" customWidth="1"/>
    <col min="15833" max="15833" width="11.1796875" style="1047" bestFit="1" customWidth="1"/>
    <col min="15834" max="15834" width="13.453125" style="1047" bestFit="1" customWidth="1"/>
    <col min="15835" max="15835" width="9.7265625" style="1047" bestFit="1" customWidth="1"/>
    <col min="15836" max="15836" width="11.1796875" style="1047" bestFit="1" customWidth="1"/>
    <col min="15837" max="15837" width="9.7265625" style="1047" bestFit="1" customWidth="1"/>
    <col min="15838" max="15838" width="13.453125" style="1047" bestFit="1" customWidth="1"/>
    <col min="15839" max="15839" width="11.1796875" style="1047" bestFit="1" customWidth="1"/>
    <col min="15840" max="15840" width="13.453125" style="1047" bestFit="1" customWidth="1"/>
    <col min="15841" max="15841" width="11.1796875" style="1047" bestFit="1" customWidth="1"/>
    <col min="15842" max="15842" width="15.26953125" style="1047" bestFit="1" customWidth="1"/>
    <col min="15843" max="15843" width="8.26953125" style="1047" bestFit="1" customWidth="1"/>
    <col min="15844" max="15846" width="9.1796875" style="1047" customWidth="1"/>
    <col min="15847" max="16085" width="8.81640625" style="1047"/>
    <col min="16086" max="16086" width="15.26953125" style="1047" bestFit="1" customWidth="1"/>
    <col min="16087" max="16088" width="13.453125" style="1047" bestFit="1" customWidth="1"/>
    <col min="16089" max="16089" width="11.1796875" style="1047" bestFit="1" customWidth="1"/>
    <col min="16090" max="16090" width="13.453125" style="1047" bestFit="1" customWidth="1"/>
    <col min="16091" max="16091" width="9.7265625" style="1047" bestFit="1" customWidth="1"/>
    <col min="16092" max="16092" width="11.1796875" style="1047" bestFit="1" customWidth="1"/>
    <col min="16093" max="16093" width="9.7265625" style="1047" bestFit="1" customWidth="1"/>
    <col min="16094" max="16094" width="13.453125" style="1047" bestFit="1" customWidth="1"/>
    <col min="16095" max="16095" width="11.1796875" style="1047" bestFit="1" customWidth="1"/>
    <col min="16096" max="16096" width="13.453125" style="1047" bestFit="1" customWidth="1"/>
    <col min="16097" max="16097" width="11.1796875" style="1047" bestFit="1" customWidth="1"/>
    <col min="16098" max="16098" width="15.26953125" style="1047" bestFit="1" customWidth="1"/>
    <col min="16099" max="16099" width="8.26953125" style="1047" bestFit="1" customWidth="1"/>
    <col min="16100" max="16102" width="9.1796875" style="1047" customWidth="1"/>
    <col min="16103" max="16341" width="8.81640625" style="1047"/>
    <col min="16342" max="16384" width="9" style="1047" customWidth="1"/>
  </cols>
  <sheetData>
    <row r="1" spans="1:47" ht="33" customHeight="1">
      <c r="A1" s="1788" t="s">
        <v>2940</v>
      </c>
      <c r="B1" s="2223"/>
      <c r="C1" s="2223"/>
      <c r="D1" s="2223"/>
      <c r="E1" s="2223"/>
      <c r="F1" s="2223"/>
      <c r="G1" s="2223"/>
      <c r="H1" s="2223"/>
      <c r="I1" s="2223"/>
      <c r="J1" s="2223"/>
      <c r="K1" s="2223"/>
      <c r="L1" s="2223"/>
      <c r="M1" s="2223"/>
      <c r="N1" s="2223"/>
      <c r="O1" s="2224"/>
    </row>
    <row r="2" spans="1:47" ht="21.75" customHeight="1">
      <c r="A2" s="2225" t="s">
        <v>2941</v>
      </c>
      <c r="B2" s="2226"/>
      <c r="C2" s="2226"/>
      <c r="D2" s="2226"/>
      <c r="E2" s="2226"/>
      <c r="F2" s="2226"/>
      <c r="G2" s="2226"/>
      <c r="H2" s="2226"/>
      <c r="I2" s="2226"/>
      <c r="J2" s="2226"/>
      <c r="K2" s="2226"/>
      <c r="L2" s="2226"/>
      <c r="M2" s="2226"/>
      <c r="N2" s="2226"/>
      <c r="O2" s="2227"/>
    </row>
    <row r="3" spans="1:47" ht="17.25" customHeight="1">
      <c r="A3" s="1048" t="s">
        <v>3164</v>
      </c>
      <c r="B3" s="1049"/>
      <c r="C3" s="1049"/>
      <c r="D3" s="1049"/>
      <c r="E3" s="2232" t="s">
        <v>3165</v>
      </c>
      <c r="F3" s="2232"/>
      <c r="G3" s="2232"/>
      <c r="H3" s="2232"/>
      <c r="I3" s="2232"/>
      <c r="J3" s="2232"/>
      <c r="K3" s="2232"/>
      <c r="L3" s="2232"/>
      <c r="M3" s="2232"/>
      <c r="N3" s="2232"/>
      <c r="O3" s="2233"/>
    </row>
    <row r="4" spans="1:47" s="1036" customFormat="1" ht="33" customHeight="1">
      <c r="A4" s="2206" t="s">
        <v>324</v>
      </c>
      <c r="B4" s="2228" t="s">
        <v>3166</v>
      </c>
      <c r="C4" s="2229"/>
      <c r="D4" s="2229"/>
      <c r="E4" s="2229"/>
      <c r="F4" s="2229"/>
      <c r="G4" s="2234" t="s">
        <v>3167</v>
      </c>
      <c r="H4" s="2234"/>
      <c r="I4" s="2234"/>
      <c r="J4" s="2234"/>
      <c r="K4" s="2234"/>
      <c r="L4" s="2235"/>
      <c r="M4" s="1050" t="s">
        <v>3158</v>
      </c>
      <c r="N4" s="1051" t="s">
        <v>106</v>
      </c>
      <c r="O4" s="2206" t="s">
        <v>415</v>
      </c>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c r="AU4" s="1035"/>
    </row>
    <row r="5" spans="1:47" s="1036" customFormat="1" ht="33" customHeight="1">
      <c r="A5" s="2208"/>
      <c r="B5" s="1037" t="s">
        <v>3168</v>
      </c>
      <c r="C5" s="1037" t="s">
        <v>3169</v>
      </c>
      <c r="D5" s="1037" t="s">
        <v>3170</v>
      </c>
      <c r="E5" s="1037" t="s">
        <v>3171</v>
      </c>
      <c r="F5" s="1037" t="s">
        <v>3172</v>
      </c>
      <c r="G5" s="1037" t="s">
        <v>3173</v>
      </c>
      <c r="H5" s="1037" t="s">
        <v>3174</v>
      </c>
      <c r="I5" s="1037" t="s">
        <v>3175</v>
      </c>
      <c r="J5" s="1037" t="s">
        <v>3176</v>
      </c>
      <c r="K5" s="1037" t="s">
        <v>3177</v>
      </c>
      <c r="L5" s="1037" t="s">
        <v>3178</v>
      </c>
      <c r="M5" s="1038" t="s">
        <v>3163</v>
      </c>
      <c r="N5" s="1038" t="s">
        <v>68</v>
      </c>
      <c r="O5" s="2208"/>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c r="AU5" s="1035"/>
    </row>
    <row r="6" spans="1:47" ht="15" customHeight="1">
      <c r="A6" s="1052" t="s">
        <v>327</v>
      </c>
      <c r="B6" s="1053">
        <v>695363</v>
      </c>
      <c r="C6" s="1053">
        <v>324353</v>
      </c>
      <c r="D6" s="1053">
        <v>342458</v>
      </c>
      <c r="E6" s="1053">
        <v>391991</v>
      </c>
      <c r="F6" s="1053">
        <v>361484</v>
      </c>
      <c r="G6" s="1053">
        <v>257173</v>
      </c>
      <c r="H6" s="1053">
        <v>150987</v>
      </c>
      <c r="I6" s="1053">
        <v>54166</v>
      </c>
      <c r="J6" s="1053">
        <v>13591</v>
      </c>
      <c r="K6" s="1053">
        <v>2243</v>
      </c>
      <c r="L6" s="1053">
        <v>246</v>
      </c>
      <c r="M6" s="1053">
        <v>9</v>
      </c>
      <c r="N6" s="1053">
        <f>SUM(B6:M6)</f>
        <v>2594064</v>
      </c>
      <c r="O6" s="1052" t="s">
        <v>418</v>
      </c>
      <c r="P6" s="1054"/>
      <c r="AS6" s="1046"/>
      <c r="AT6" s="1046"/>
      <c r="AU6" s="1046"/>
    </row>
    <row r="7" spans="1:47" ht="15" customHeight="1">
      <c r="A7" s="1052" t="s">
        <v>328</v>
      </c>
      <c r="B7" s="1055">
        <v>675008</v>
      </c>
      <c r="C7" s="1055">
        <v>396476</v>
      </c>
      <c r="D7" s="1055">
        <v>491432</v>
      </c>
      <c r="E7" s="1055">
        <v>526604</v>
      </c>
      <c r="F7" s="1055">
        <v>448276</v>
      </c>
      <c r="G7" s="1055">
        <v>288571</v>
      </c>
      <c r="H7" s="1055">
        <v>166877</v>
      </c>
      <c r="I7" s="1055">
        <v>55487</v>
      </c>
      <c r="J7" s="1055">
        <v>13250</v>
      </c>
      <c r="K7" s="1055">
        <v>1839</v>
      </c>
      <c r="L7" s="1055">
        <v>191</v>
      </c>
      <c r="M7" s="1055">
        <v>11</v>
      </c>
      <c r="N7" s="1053">
        <f t="shared" ref="N7:N26" si="0">SUM(B7:M7)</f>
        <v>3064022</v>
      </c>
      <c r="O7" s="1052" t="s">
        <v>419</v>
      </c>
      <c r="P7" s="1054"/>
      <c r="AS7" s="1046"/>
      <c r="AT7" s="1046"/>
      <c r="AU7" s="1046"/>
    </row>
    <row r="8" spans="1:47" ht="15" customHeight="1">
      <c r="A8" s="1052" t="s">
        <v>329</v>
      </c>
      <c r="B8" s="1053">
        <v>268928</v>
      </c>
      <c r="C8" s="1053">
        <v>144439</v>
      </c>
      <c r="D8" s="1053">
        <v>159101</v>
      </c>
      <c r="E8" s="1053">
        <v>188900</v>
      </c>
      <c r="F8" s="1053">
        <v>183596</v>
      </c>
      <c r="G8" s="1053">
        <v>125654</v>
      </c>
      <c r="H8" s="1053">
        <v>75359</v>
      </c>
      <c r="I8" s="1053">
        <v>25632</v>
      </c>
      <c r="J8" s="1053">
        <v>6965</v>
      </c>
      <c r="K8" s="1053">
        <v>1064</v>
      </c>
      <c r="L8" s="1053">
        <v>146</v>
      </c>
      <c r="M8" s="1053">
        <v>2</v>
      </c>
      <c r="N8" s="1053">
        <f t="shared" si="0"/>
        <v>1179786</v>
      </c>
      <c r="O8" s="1052" t="s">
        <v>420</v>
      </c>
      <c r="P8" s="1054"/>
      <c r="AS8" s="1046"/>
      <c r="AT8" s="1046"/>
      <c r="AU8" s="1046"/>
    </row>
    <row r="9" spans="1:47" ht="15" customHeight="1">
      <c r="A9" s="1052" t="s">
        <v>333</v>
      </c>
      <c r="B9" s="1055">
        <v>615919</v>
      </c>
      <c r="C9" s="1055">
        <v>334516</v>
      </c>
      <c r="D9" s="1055">
        <v>306606</v>
      </c>
      <c r="E9" s="1055">
        <v>349157</v>
      </c>
      <c r="F9" s="1055">
        <v>335673</v>
      </c>
      <c r="G9" s="1055">
        <v>263464</v>
      </c>
      <c r="H9" s="1055">
        <v>189559</v>
      </c>
      <c r="I9" s="1055">
        <v>86825</v>
      </c>
      <c r="J9" s="1055">
        <v>25170</v>
      </c>
      <c r="K9" s="1055">
        <v>4244</v>
      </c>
      <c r="L9" s="1055">
        <v>575</v>
      </c>
      <c r="M9" s="1055">
        <v>8</v>
      </c>
      <c r="N9" s="1053">
        <f t="shared" si="0"/>
        <v>2511716</v>
      </c>
      <c r="O9" s="1052" t="s">
        <v>423</v>
      </c>
      <c r="P9" s="1054"/>
      <c r="AS9" s="1046"/>
      <c r="AT9" s="1046"/>
      <c r="AU9" s="1046"/>
    </row>
    <row r="10" spans="1:47" ht="15" customHeight="1">
      <c r="A10" s="1052" t="s">
        <v>339</v>
      </c>
      <c r="B10" s="1053">
        <v>414323</v>
      </c>
      <c r="C10" s="1053">
        <v>230135</v>
      </c>
      <c r="D10" s="1053">
        <v>242147</v>
      </c>
      <c r="E10" s="1053">
        <v>259390</v>
      </c>
      <c r="F10" s="1053">
        <v>237261</v>
      </c>
      <c r="G10" s="1053">
        <v>168703</v>
      </c>
      <c r="H10" s="1053">
        <v>105304</v>
      </c>
      <c r="I10" s="1053">
        <v>44259</v>
      </c>
      <c r="J10" s="1053">
        <v>11905</v>
      </c>
      <c r="K10" s="1053">
        <v>2134</v>
      </c>
      <c r="L10" s="1053">
        <v>365</v>
      </c>
      <c r="M10" s="1053">
        <v>6</v>
      </c>
      <c r="N10" s="1053">
        <f t="shared" si="0"/>
        <v>1715932</v>
      </c>
      <c r="O10" s="1052" t="s">
        <v>429</v>
      </c>
      <c r="P10" s="1054"/>
      <c r="AS10" s="1046"/>
      <c r="AT10" s="1046"/>
      <c r="AU10" s="1046"/>
    </row>
    <row r="11" spans="1:47" ht="15" customHeight="1">
      <c r="A11" s="1052" t="s">
        <v>340</v>
      </c>
      <c r="B11" s="1055">
        <v>334096</v>
      </c>
      <c r="C11" s="1055">
        <v>182353</v>
      </c>
      <c r="D11" s="1055">
        <v>195700</v>
      </c>
      <c r="E11" s="1055">
        <v>221821</v>
      </c>
      <c r="F11" s="1055">
        <v>225692</v>
      </c>
      <c r="G11" s="1055">
        <v>183451</v>
      </c>
      <c r="H11" s="1055">
        <v>128728</v>
      </c>
      <c r="I11" s="1055">
        <v>51175</v>
      </c>
      <c r="J11" s="1055">
        <v>12364</v>
      </c>
      <c r="K11" s="1055">
        <v>1639</v>
      </c>
      <c r="L11" s="1055">
        <v>213</v>
      </c>
      <c r="M11" s="1055">
        <v>1</v>
      </c>
      <c r="N11" s="1053">
        <f t="shared" si="0"/>
        <v>1537233</v>
      </c>
      <c r="O11" s="1052" t="s">
        <v>430</v>
      </c>
      <c r="P11" s="1054"/>
      <c r="AS11" s="1046"/>
      <c r="AT11" s="1046"/>
      <c r="AU11" s="1046"/>
    </row>
    <row r="12" spans="1:47" ht="15" customHeight="1">
      <c r="A12" s="1052" t="s">
        <v>344</v>
      </c>
      <c r="B12" s="1053">
        <v>391482</v>
      </c>
      <c r="C12" s="1053">
        <v>260116</v>
      </c>
      <c r="D12" s="1053">
        <v>207586</v>
      </c>
      <c r="E12" s="1053">
        <v>218299</v>
      </c>
      <c r="F12" s="1053">
        <v>208347</v>
      </c>
      <c r="G12" s="1053">
        <v>144478</v>
      </c>
      <c r="H12" s="1053">
        <v>94867</v>
      </c>
      <c r="I12" s="1053">
        <v>37900</v>
      </c>
      <c r="J12" s="1053">
        <v>12636</v>
      </c>
      <c r="K12" s="1053">
        <v>1906</v>
      </c>
      <c r="L12" s="1053">
        <v>375</v>
      </c>
      <c r="M12" s="1053">
        <v>0</v>
      </c>
      <c r="N12" s="1053">
        <f t="shared" si="0"/>
        <v>1577992</v>
      </c>
      <c r="O12" s="1052" t="s">
        <v>434</v>
      </c>
      <c r="P12" s="1054"/>
      <c r="AS12" s="1046"/>
      <c r="AT12" s="1046"/>
      <c r="AU12" s="1046"/>
    </row>
    <row r="13" spans="1:47" ht="15" customHeight="1">
      <c r="A13" s="1052" t="s">
        <v>348</v>
      </c>
      <c r="B13" s="1055">
        <v>732254</v>
      </c>
      <c r="C13" s="1055">
        <v>415527</v>
      </c>
      <c r="D13" s="1055">
        <v>361581</v>
      </c>
      <c r="E13" s="1055">
        <v>367052</v>
      </c>
      <c r="F13" s="1055">
        <v>329619</v>
      </c>
      <c r="G13" s="1055">
        <v>239453</v>
      </c>
      <c r="H13" s="1055">
        <v>157476</v>
      </c>
      <c r="I13" s="1055">
        <v>68747</v>
      </c>
      <c r="J13" s="1055">
        <v>18355</v>
      </c>
      <c r="K13" s="1055">
        <v>2578</v>
      </c>
      <c r="L13" s="1055">
        <v>394</v>
      </c>
      <c r="M13" s="1055">
        <v>2</v>
      </c>
      <c r="N13" s="1053">
        <f t="shared" si="0"/>
        <v>2693038</v>
      </c>
      <c r="O13" s="1052" t="s">
        <v>438</v>
      </c>
      <c r="P13" s="1054"/>
      <c r="AS13" s="1046"/>
      <c r="AT13" s="1046"/>
      <c r="AU13" s="1046"/>
    </row>
    <row r="14" spans="1:47" ht="15" customHeight="1">
      <c r="A14" s="1052" t="s">
        <v>352</v>
      </c>
      <c r="B14" s="1053">
        <v>732265</v>
      </c>
      <c r="C14" s="1053">
        <v>525098</v>
      </c>
      <c r="D14" s="1053">
        <v>475748</v>
      </c>
      <c r="E14" s="1053">
        <v>459874</v>
      </c>
      <c r="F14" s="1053">
        <v>404666</v>
      </c>
      <c r="G14" s="1053">
        <v>276018</v>
      </c>
      <c r="H14" s="1053">
        <v>179876</v>
      </c>
      <c r="I14" s="1053">
        <v>70673</v>
      </c>
      <c r="J14" s="1053">
        <v>22487</v>
      </c>
      <c r="K14" s="1053">
        <v>3683</v>
      </c>
      <c r="L14" s="1053">
        <v>450</v>
      </c>
      <c r="M14" s="1053">
        <v>4</v>
      </c>
      <c r="N14" s="1053">
        <f t="shared" si="0"/>
        <v>3150842</v>
      </c>
      <c r="O14" s="1052" t="s">
        <v>442</v>
      </c>
      <c r="P14" s="1054"/>
      <c r="AS14" s="1046"/>
      <c r="AT14" s="1046"/>
      <c r="AU14" s="1046"/>
    </row>
    <row r="15" spans="1:47" ht="15" customHeight="1">
      <c r="A15" s="1052" t="s">
        <v>356</v>
      </c>
      <c r="B15" s="1055">
        <v>943254</v>
      </c>
      <c r="C15" s="1055">
        <v>596146</v>
      </c>
      <c r="D15" s="1055">
        <v>673801</v>
      </c>
      <c r="E15" s="1055">
        <v>764077</v>
      </c>
      <c r="F15" s="1055">
        <v>700394</v>
      </c>
      <c r="G15" s="1055">
        <v>510452</v>
      </c>
      <c r="H15" s="1055">
        <v>306943</v>
      </c>
      <c r="I15" s="1055">
        <v>117779</v>
      </c>
      <c r="J15" s="1055">
        <v>25045</v>
      </c>
      <c r="K15" s="1055">
        <v>4114</v>
      </c>
      <c r="L15" s="1055">
        <v>409</v>
      </c>
      <c r="M15" s="1055">
        <v>16</v>
      </c>
      <c r="N15" s="1053">
        <f t="shared" si="0"/>
        <v>4642430</v>
      </c>
      <c r="O15" s="1052" t="s">
        <v>446</v>
      </c>
      <c r="P15" s="1054"/>
      <c r="AS15" s="1046"/>
      <c r="AT15" s="1046"/>
      <c r="AU15" s="1046"/>
    </row>
    <row r="16" spans="1:47" ht="15" customHeight="1">
      <c r="A16" s="1052" t="s">
        <v>360</v>
      </c>
      <c r="B16" s="1053">
        <v>470540</v>
      </c>
      <c r="C16" s="1053">
        <v>398853</v>
      </c>
      <c r="D16" s="1053">
        <v>420429</v>
      </c>
      <c r="E16" s="1053">
        <v>427310</v>
      </c>
      <c r="F16" s="1053">
        <v>408646</v>
      </c>
      <c r="G16" s="1053">
        <v>293133</v>
      </c>
      <c r="H16" s="1053">
        <v>174766</v>
      </c>
      <c r="I16" s="1053">
        <v>66198</v>
      </c>
      <c r="J16" s="1053">
        <v>16519</v>
      </c>
      <c r="K16" s="1053">
        <v>3452</v>
      </c>
      <c r="L16" s="1053">
        <v>338</v>
      </c>
      <c r="M16" s="1053">
        <v>0</v>
      </c>
      <c r="N16" s="1053">
        <f t="shared" si="0"/>
        <v>2680184</v>
      </c>
      <c r="O16" s="1052" t="s">
        <v>450</v>
      </c>
      <c r="P16" s="1054"/>
      <c r="AS16" s="1046"/>
      <c r="AT16" s="1046"/>
      <c r="AU16" s="1046"/>
    </row>
    <row r="17" spans="1:47" ht="15" customHeight="1">
      <c r="A17" s="1052" t="s">
        <v>364</v>
      </c>
      <c r="B17" s="1055">
        <v>267955</v>
      </c>
      <c r="C17" s="1055">
        <v>147746</v>
      </c>
      <c r="D17" s="1055">
        <v>132271</v>
      </c>
      <c r="E17" s="1055">
        <v>140459</v>
      </c>
      <c r="F17" s="1055">
        <v>128793</v>
      </c>
      <c r="G17" s="1055">
        <v>76997</v>
      </c>
      <c r="H17" s="1055">
        <v>49017</v>
      </c>
      <c r="I17" s="1055">
        <v>24533</v>
      </c>
      <c r="J17" s="1055">
        <v>5343</v>
      </c>
      <c r="K17" s="1055">
        <v>832</v>
      </c>
      <c r="L17" s="1055">
        <v>94</v>
      </c>
      <c r="M17" s="1055">
        <v>0</v>
      </c>
      <c r="N17" s="1053">
        <f t="shared" si="0"/>
        <v>974040</v>
      </c>
      <c r="O17" s="1052" t="s">
        <v>454</v>
      </c>
      <c r="P17" s="1054"/>
      <c r="AS17" s="1046"/>
      <c r="AT17" s="1046"/>
      <c r="AU17" s="1046"/>
    </row>
    <row r="18" spans="1:47" ht="15" customHeight="1">
      <c r="A18" s="1052" t="s">
        <v>368</v>
      </c>
      <c r="B18" s="1053">
        <v>792737</v>
      </c>
      <c r="C18" s="1053">
        <v>527270</v>
      </c>
      <c r="D18" s="1053">
        <v>413379</v>
      </c>
      <c r="E18" s="1053">
        <v>472534</v>
      </c>
      <c r="F18" s="1053">
        <v>465272</v>
      </c>
      <c r="G18" s="1053">
        <v>351747</v>
      </c>
      <c r="H18" s="1053">
        <v>250335</v>
      </c>
      <c r="I18" s="1053">
        <v>151524</v>
      </c>
      <c r="J18" s="1053">
        <v>51349</v>
      </c>
      <c r="K18" s="1053">
        <v>9573</v>
      </c>
      <c r="L18" s="1053">
        <v>2032</v>
      </c>
      <c r="M18" s="1053">
        <v>2</v>
      </c>
      <c r="N18" s="1053">
        <f t="shared" si="0"/>
        <v>3487754</v>
      </c>
      <c r="O18" s="1052" t="s">
        <v>458</v>
      </c>
      <c r="P18" s="1054"/>
      <c r="AS18" s="1046"/>
      <c r="AT18" s="1046"/>
      <c r="AU18" s="1046"/>
    </row>
    <row r="19" spans="1:47" ht="15" customHeight="1">
      <c r="A19" s="1052" t="s">
        <v>374</v>
      </c>
      <c r="B19" s="1055">
        <v>385264</v>
      </c>
      <c r="C19" s="1055">
        <v>213661</v>
      </c>
      <c r="D19" s="1055">
        <v>206655</v>
      </c>
      <c r="E19" s="1055">
        <v>206384</v>
      </c>
      <c r="F19" s="1055">
        <v>173370</v>
      </c>
      <c r="G19" s="1055">
        <v>111710</v>
      </c>
      <c r="H19" s="1055">
        <v>62519</v>
      </c>
      <c r="I19" s="1055">
        <v>27090</v>
      </c>
      <c r="J19" s="1055">
        <v>7562</v>
      </c>
      <c r="K19" s="1055">
        <v>917</v>
      </c>
      <c r="L19" s="1055">
        <v>177</v>
      </c>
      <c r="M19" s="1055">
        <v>4</v>
      </c>
      <c r="N19" s="1053">
        <f t="shared" si="0"/>
        <v>1395313</v>
      </c>
      <c r="O19" s="1052" t="s">
        <v>464</v>
      </c>
      <c r="P19" s="1054"/>
      <c r="AS19" s="1046"/>
      <c r="AT19" s="1046"/>
      <c r="AU19" s="1046"/>
    </row>
    <row r="20" spans="1:47" ht="15" customHeight="1">
      <c r="A20" s="1052" t="s">
        <v>377</v>
      </c>
      <c r="B20" s="1053">
        <v>274135</v>
      </c>
      <c r="C20" s="1053">
        <v>157950</v>
      </c>
      <c r="D20" s="1053">
        <v>139445</v>
      </c>
      <c r="E20" s="1053">
        <v>153268</v>
      </c>
      <c r="F20" s="1053">
        <v>149222</v>
      </c>
      <c r="G20" s="1053">
        <v>105178</v>
      </c>
      <c r="H20" s="1053">
        <v>59277</v>
      </c>
      <c r="I20" s="1053">
        <v>28756</v>
      </c>
      <c r="J20" s="1053">
        <v>11713</v>
      </c>
      <c r="K20" s="1053">
        <v>1823</v>
      </c>
      <c r="L20" s="1053">
        <v>155</v>
      </c>
      <c r="M20" s="1053">
        <v>0</v>
      </c>
      <c r="N20" s="1053">
        <f t="shared" si="0"/>
        <v>1080922</v>
      </c>
      <c r="O20" s="1052" t="s">
        <v>468</v>
      </c>
      <c r="P20" s="1054"/>
      <c r="AS20" s="1046"/>
      <c r="AT20" s="1046"/>
      <c r="AU20" s="1046"/>
    </row>
    <row r="21" spans="1:47" ht="15" customHeight="1">
      <c r="A21" s="1052" t="s">
        <v>492</v>
      </c>
      <c r="B21" s="1055">
        <v>222324</v>
      </c>
      <c r="C21" s="1055">
        <v>107755</v>
      </c>
      <c r="D21" s="1055">
        <v>114002</v>
      </c>
      <c r="E21" s="1055">
        <v>120792</v>
      </c>
      <c r="F21" s="1055">
        <v>101665</v>
      </c>
      <c r="G21" s="1055">
        <v>60390</v>
      </c>
      <c r="H21" s="1055">
        <v>36569</v>
      </c>
      <c r="I21" s="1055">
        <v>17218</v>
      </c>
      <c r="J21" s="1055">
        <v>4219</v>
      </c>
      <c r="K21" s="1055">
        <v>452</v>
      </c>
      <c r="L21" s="1055">
        <v>93</v>
      </c>
      <c r="M21" s="1055">
        <v>1</v>
      </c>
      <c r="N21" s="1053">
        <f t="shared" si="0"/>
        <v>785480</v>
      </c>
      <c r="O21" s="1052" t="s">
        <v>471</v>
      </c>
      <c r="P21" s="1054"/>
      <c r="AS21" s="1046"/>
      <c r="AT21" s="1046"/>
      <c r="AU21" s="1046"/>
    </row>
    <row r="22" spans="1:47" ht="15" customHeight="1">
      <c r="A22" s="1052" t="s">
        <v>382</v>
      </c>
      <c r="B22" s="1053">
        <v>776636</v>
      </c>
      <c r="C22" s="1053">
        <v>504511</v>
      </c>
      <c r="D22" s="1053">
        <v>440122</v>
      </c>
      <c r="E22" s="1053">
        <v>462739</v>
      </c>
      <c r="F22" s="1053">
        <v>429897</v>
      </c>
      <c r="G22" s="1053">
        <v>265662</v>
      </c>
      <c r="H22" s="1053">
        <v>190389</v>
      </c>
      <c r="I22" s="1053">
        <v>96650</v>
      </c>
      <c r="J22" s="1053">
        <v>29701</v>
      </c>
      <c r="K22" s="1053">
        <v>7551</v>
      </c>
      <c r="L22" s="1053">
        <v>937</v>
      </c>
      <c r="M22" s="1053">
        <v>5</v>
      </c>
      <c r="N22" s="1053">
        <f t="shared" si="0"/>
        <v>3204800</v>
      </c>
      <c r="O22" s="1052" t="s">
        <v>474</v>
      </c>
      <c r="P22" s="1054"/>
      <c r="AS22" s="1046"/>
      <c r="AT22" s="1046"/>
      <c r="AU22" s="1046"/>
    </row>
    <row r="23" spans="1:47" ht="15" customHeight="1">
      <c r="A23" s="1052" t="s">
        <v>386</v>
      </c>
      <c r="B23" s="1055">
        <v>328054</v>
      </c>
      <c r="C23" s="1055">
        <v>175417</v>
      </c>
      <c r="D23" s="1055">
        <v>151955</v>
      </c>
      <c r="E23" s="1055">
        <v>172349</v>
      </c>
      <c r="F23" s="1055">
        <v>152957</v>
      </c>
      <c r="G23" s="1055">
        <v>90730</v>
      </c>
      <c r="H23" s="1055">
        <v>53352</v>
      </c>
      <c r="I23" s="1055">
        <v>26719</v>
      </c>
      <c r="J23" s="1055">
        <v>8641</v>
      </c>
      <c r="K23" s="1055">
        <v>2090</v>
      </c>
      <c r="L23" s="1055">
        <v>448</v>
      </c>
      <c r="M23" s="1055">
        <v>0</v>
      </c>
      <c r="N23" s="1053">
        <f t="shared" si="0"/>
        <v>1162712</v>
      </c>
      <c r="O23" s="1052" t="s">
        <v>478</v>
      </c>
      <c r="P23" s="1054"/>
      <c r="AS23" s="1046"/>
      <c r="AT23" s="1046"/>
      <c r="AU23" s="1046"/>
    </row>
    <row r="24" spans="1:47" ht="15" customHeight="1">
      <c r="A24" s="1052" t="s">
        <v>390</v>
      </c>
      <c r="B24" s="1053">
        <v>194625</v>
      </c>
      <c r="C24" s="1053">
        <v>192150</v>
      </c>
      <c r="D24" s="1053">
        <v>141412</v>
      </c>
      <c r="E24" s="1053">
        <v>148650</v>
      </c>
      <c r="F24" s="1053">
        <v>158408</v>
      </c>
      <c r="G24" s="1053">
        <v>112512</v>
      </c>
      <c r="H24" s="1053">
        <v>87891</v>
      </c>
      <c r="I24" s="1053">
        <v>51700</v>
      </c>
      <c r="J24" s="1053">
        <v>19739</v>
      </c>
      <c r="K24" s="1053">
        <v>4369</v>
      </c>
      <c r="L24" s="1053">
        <v>846</v>
      </c>
      <c r="M24" s="1053">
        <v>1</v>
      </c>
      <c r="N24" s="1053">
        <f t="shared" si="0"/>
        <v>1112303</v>
      </c>
      <c r="O24" s="1052" t="s">
        <v>482</v>
      </c>
      <c r="P24" s="1054"/>
      <c r="AS24" s="1046"/>
      <c r="AT24" s="1046"/>
      <c r="AU24" s="1046"/>
    </row>
    <row r="25" spans="1:47" ht="15" customHeight="1">
      <c r="A25" s="1052" t="s">
        <v>394</v>
      </c>
      <c r="B25" s="1055">
        <v>216487</v>
      </c>
      <c r="C25" s="1055">
        <v>99009</v>
      </c>
      <c r="D25" s="1055">
        <v>104300</v>
      </c>
      <c r="E25" s="1055">
        <v>100751</v>
      </c>
      <c r="F25" s="1055">
        <v>86560</v>
      </c>
      <c r="G25" s="1055">
        <v>56132</v>
      </c>
      <c r="H25" s="1055">
        <v>28891</v>
      </c>
      <c r="I25" s="1055">
        <v>12409</v>
      </c>
      <c r="J25" s="1055">
        <v>3339</v>
      </c>
      <c r="K25" s="1055">
        <v>358</v>
      </c>
      <c r="L25" s="1055">
        <v>34</v>
      </c>
      <c r="M25" s="1055">
        <v>0</v>
      </c>
      <c r="N25" s="1053">
        <f t="shared" si="0"/>
        <v>708270</v>
      </c>
      <c r="O25" s="1052" t="s">
        <v>486</v>
      </c>
      <c r="P25" s="1054"/>
      <c r="AS25" s="1046"/>
      <c r="AT25" s="1046"/>
      <c r="AU25" s="1046"/>
    </row>
    <row r="26" spans="1:47" ht="15" customHeight="1">
      <c r="A26" s="1052" t="s">
        <v>3158</v>
      </c>
      <c r="B26" s="1053">
        <v>321</v>
      </c>
      <c r="C26" s="1053">
        <v>493</v>
      </c>
      <c r="D26" s="1053">
        <v>2074</v>
      </c>
      <c r="E26" s="1053">
        <v>3735</v>
      </c>
      <c r="F26" s="1053">
        <v>4443</v>
      </c>
      <c r="G26" s="1053">
        <v>3067</v>
      </c>
      <c r="H26" s="1053">
        <v>1957</v>
      </c>
      <c r="I26" s="1053">
        <v>575</v>
      </c>
      <c r="J26" s="1053">
        <v>101</v>
      </c>
      <c r="K26" s="1053">
        <v>13</v>
      </c>
      <c r="L26" s="1053">
        <v>4</v>
      </c>
      <c r="M26" s="1053">
        <v>0</v>
      </c>
      <c r="N26" s="1053">
        <f t="shared" si="0"/>
        <v>16783</v>
      </c>
      <c r="O26" s="1052" t="s">
        <v>3163</v>
      </c>
      <c r="P26" s="1054"/>
      <c r="AS26" s="1046"/>
      <c r="AT26" s="1046"/>
      <c r="AU26" s="1046"/>
    </row>
    <row r="27" spans="1:47" ht="15" customHeight="1">
      <c r="A27" s="1056" t="s">
        <v>106</v>
      </c>
      <c r="B27" s="1057">
        <f>SUM(B6:B26)</f>
        <v>9731970</v>
      </c>
      <c r="C27" s="1057">
        <f>SUM(C6:C26)</f>
        <v>5933974</v>
      </c>
      <c r="D27" s="1057">
        <f>SUM(D6:D26)</f>
        <v>5722204</v>
      </c>
      <c r="E27" s="1057">
        <f t="shared" ref="E27:N27" si="1">SUM(E6:E26)</f>
        <v>6156136</v>
      </c>
      <c r="F27" s="1057">
        <f t="shared" si="1"/>
        <v>5694241</v>
      </c>
      <c r="G27" s="1057">
        <f t="shared" si="1"/>
        <v>3984675</v>
      </c>
      <c r="H27" s="1057">
        <f t="shared" si="1"/>
        <v>2550939</v>
      </c>
      <c r="I27" s="1057">
        <f t="shared" si="1"/>
        <v>1116015</v>
      </c>
      <c r="J27" s="1057">
        <f t="shared" si="1"/>
        <v>319994</v>
      </c>
      <c r="K27" s="1057">
        <f t="shared" si="1"/>
        <v>56874</v>
      </c>
      <c r="L27" s="1057">
        <f t="shared" si="1"/>
        <v>8522</v>
      </c>
      <c r="M27" s="1057">
        <f t="shared" si="1"/>
        <v>72</v>
      </c>
      <c r="N27" s="1057">
        <f t="shared" si="1"/>
        <v>41275616</v>
      </c>
      <c r="O27" s="1057" t="s">
        <v>68</v>
      </c>
      <c r="P27" s="1047"/>
      <c r="AS27" s="1046"/>
      <c r="AT27" s="1046"/>
      <c r="AU27" s="1046"/>
    </row>
  </sheetData>
  <mergeCells count="7">
    <mergeCell ref="A1:O1"/>
    <mergeCell ref="A2:O2"/>
    <mergeCell ref="E3:O3"/>
    <mergeCell ref="A4:A5"/>
    <mergeCell ref="B4:F4"/>
    <mergeCell ref="G4:L4"/>
    <mergeCell ref="O4:O5"/>
  </mergeCells>
  <pageMargins left="0.7" right="0.7" top="0.75" bottom="0.75" header="0.3" footer="0.3"/>
  <pageSetup paperSize="9" scale="7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1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8" width="25.26953125" style="1066" customWidth="1"/>
    <col min="9" max="9" width="27" style="1066" customWidth="1"/>
    <col min="10"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2943</v>
      </c>
      <c r="B1" s="1725"/>
      <c r="C1" s="1725"/>
      <c r="D1" s="1725"/>
      <c r="E1" s="1725"/>
      <c r="F1" s="1725"/>
      <c r="G1" s="1725"/>
    </row>
    <row r="2" spans="1:18" s="1058" customFormat="1" ht="33" customHeight="1">
      <c r="A2" s="1726" t="s">
        <v>2944</v>
      </c>
      <c r="B2" s="1726"/>
      <c r="C2" s="1726"/>
      <c r="D2" s="1726"/>
      <c r="E2" s="1726"/>
      <c r="F2" s="1726"/>
      <c r="G2" s="1726"/>
    </row>
    <row r="3" spans="1:18" s="1059" customFormat="1" ht="19.5" customHeight="1">
      <c r="A3" s="2236" t="s">
        <v>3179</v>
      </c>
      <c r="B3" s="2236"/>
      <c r="C3" s="1720"/>
      <c r="D3" s="1723" t="s">
        <v>3180</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422829</v>
      </c>
      <c r="C6" s="1063">
        <v>365657</v>
      </c>
      <c r="D6" s="1063">
        <v>128287</v>
      </c>
      <c r="E6" s="1063">
        <v>73717</v>
      </c>
      <c r="F6" s="1064">
        <f>SUM(B6:E6)</f>
        <v>990490</v>
      </c>
      <c r="G6" s="1065" t="s">
        <v>418</v>
      </c>
      <c r="H6" s="1029"/>
      <c r="I6" s="1029"/>
      <c r="O6" s="1067"/>
      <c r="P6" s="1067"/>
      <c r="Q6" s="1067"/>
      <c r="R6" s="1067"/>
    </row>
    <row r="7" spans="1:18" ht="23.15" customHeight="1">
      <c r="A7" s="1062" t="s">
        <v>328</v>
      </c>
      <c r="B7" s="1068">
        <v>193489</v>
      </c>
      <c r="C7" s="1068">
        <v>186817</v>
      </c>
      <c r="D7" s="1068">
        <v>37115</v>
      </c>
      <c r="E7" s="1068">
        <v>27492</v>
      </c>
      <c r="F7" s="1064">
        <f t="shared" ref="F7:F32" si="0">SUM(B7:E7)</f>
        <v>444913</v>
      </c>
      <c r="G7" s="1065" t="s">
        <v>419</v>
      </c>
      <c r="H7" s="1029"/>
      <c r="I7" s="1029"/>
      <c r="M7" s="1067"/>
      <c r="N7" s="1067"/>
      <c r="O7" s="1067"/>
      <c r="P7" s="1067"/>
      <c r="Q7" s="1067"/>
      <c r="R7" s="1067"/>
    </row>
    <row r="8" spans="1:18" ht="23.15" customHeight="1">
      <c r="A8" s="1062" t="s">
        <v>329</v>
      </c>
      <c r="B8" s="1063">
        <v>238465</v>
      </c>
      <c r="C8" s="1063">
        <v>212111</v>
      </c>
      <c r="D8" s="1063">
        <v>57082</v>
      </c>
      <c r="E8" s="1063">
        <v>36176</v>
      </c>
      <c r="F8" s="1064">
        <f t="shared" si="0"/>
        <v>543834</v>
      </c>
      <c r="G8" s="1065" t="s">
        <v>420</v>
      </c>
      <c r="H8" s="1029"/>
      <c r="I8" s="1029"/>
    </row>
    <row r="9" spans="1:18" ht="23.15" customHeight="1">
      <c r="A9" s="1062" t="s">
        <v>792</v>
      </c>
      <c r="B9" s="1068">
        <f>SUM(B6:B8)</f>
        <v>854783</v>
      </c>
      <c r="C9" s="1068">
        <f>SUM(C6:C8)</f>
        <v>764585</v>
      </c>
      <c r="D9" s="1068">
        <f t="shared" ref="D9:E9" si="1">SUM(D6:D8)</f>
        <v>222484</v>
      </c>
      <c r="E9" s="1068">
        <f t="shared" si="1"/>
        <v>137385</v>
      </c>
      <c r="F9" s="1064">
        <f>SUM(F6:F8)</f>
        <v>1979237</v>
      </c>
      <c r="G9" s="1065" t="s">
        <v>793</v>
      </c>
      <c r="H9" s="1029"/>
      <c r="I9" s="1029"/>
    </row>
    <row r="10" spans="1:18" ht="23.15" customHeight="1">
      <c r="A10" s="1062" t="s">
        <v>794</v>
      </c>
      <c r="B10" s="1063">
        <v>200797</v>
      </c>
      <c r="C10" s="1063">
        <v>177549</v>
      </c>
      <c r="D10" s="1063">
        <v>130392</v>
      </c>
      <c r="E10" s="1063">
        <v>118577</v>
      </c>
      <c r="F10" s="1064">
        <f t="shared" si="0"/>
        <v>627315</v>
      </c>
      <c r="G10" s="1065" t="s">
        <v>795</v>
      </c>
      <c r="H10" s="1029"/>
      <c r="I10" s="1029"/>
    </row>
    <row r="11" spans="1:18" ht="23.15" customHeight="1">
      <c r="A11" s="1062" t="s">
        <v>796</v>
      </c>
      <c r="B11" s="1068">
        <v>90463</v>
      </c>
      <c r="C11" s="1068">
        <v>90311</v>
      </c>
      <c r="D11" s="1068">
        <v>12674</v>
      </c>
      <c r="E11" s="1068">
        <v>3320</v>
      </c>
      <c r="F11" s="1064">
        <f t="shared" si="0"/>
        <v>196768</v>
      </c>
      <c r="G11" s="1065" t="s">
        <v>797</v>
      </c>
      <c r="H11" s="1029"/>
      <c r="I11" s="1029"/>
    </row>
    <row r="12" spans="1:18" ht="23.15" customHeight="1">
      <c r="A12" s="1062" t="s">
        <v>798</v>
      </c>
      <c r="B12" s="1063">
        <f>SUM(B10:B11)</f>
        <v>291260</v>
      </c>
      <c r="C12" s="1063">
        <f t="shared" ref="C12:E12" si="2">SUM(C10:C11)</f>
        <v>267860</v>
      </c>
      <c r="D12" s="1063">
        <f t="shared" si="2"/>
        <v>143066</v>
      </c>
      <c r="E12" s="1063">
        <f t="shared" si="2"/>
        <v>121897</v>
      </c>
      <c r="F12" s="1064">
        <f>SUM(F10:F11)</f>
        <v>824083</v>
      </c>
      <c r="G12" s="1065" t="s">
        <v>799</v>
      </c>
      <c r="H12" s="1029"/>
      <c r="I12" s="1029"/>
    </row>
    <row r="13" spans="1:18" ht="23.15" customHeight="1">
      <c r="A13" s="1062" t="s">
        <v>339</v>
      </c>
      <c r="B13" s="1068">
        <v>130974</v>
      </c>
      <c r="C13" s="1068">
        <v>113378</v>
      </c>
      <c r="D13" s="1068">
        <v>26093</v>
      </c>
      <c r="E13" s="1068">
        <v>15848</v>
      </c>
      <c r="F13" s="1064">
        <f t="shared" si="0"/>
        <v>286293</v>
      </c>
      <c r="G13" s="1065" t="s">
        <v>429</v>
      </c>
      <c r="H13" s="1029"/>
      <c r="I13" s="1029"/>
    </row>
    <row r="14" spans="1:18" ht="23.15" customHeight="1">
      <c r="A14" s="1062" t="s">
        <v>340</v>
      </c>
      <c r="B14" s="1063">
        <v>169016</v>
      </c>
      <c r="C14" s="1063">
        <v>136901</v>
      </c>
      <c r="D14" s="1063">
        <v>57442</v>
      </c>
      <c r="E14" s="1063">
        <v>30930</v>
      </c>
      <c r="F14" s="1064">
        <f t="shared" si="0"/>
        <v>394289</v>
      </c>
      <c r="G14" s="1065" t="s">
        <v>430</v>
      </c>
      <c r="H14" s="1029"/>
      <c r="I14" s="1029"/>
    </row>
    <row r="15" spans="1:18" ht="23.15" customHeight="1">
      <c r="A15" s="1062" t="s">
        <v>800</v>
      </c>
      <c r="B15" s="1068">
        <f>SUM(B13:B14)</f>
        <v>299990</v>
      </c>
      <c r="C15" s="1068">
        <f t="shared" ref="C15:E15" si="3">SUM(C13:C14)</f>
        <v>250279</v>
      </c>
      <c r="D15" s="1068">
        <f t="shared" si="3"/>
        <v>83535</v>
      </c>
      <c r="E15" s="1068">
        <f t="shared" si="3"/>
        <v>46778</v>
      </c>
      <c r="F15" s="1064">
        <f>SUM(F13:F14)</f>
        <v>680582</v>
      </c>
      <c r="G15" s="1065" t="s">
        <v>801</v>
      </c>
      <c r="H15" s="1029"/>
      <c r="I15" s="1029"/>
    </row>
    <row r="16" spans="1:18" ht="23.15" customHeight="1">
      <c r="A16" s="1062" t="s">
        <v>344</v>
      </c>
      <c r="B16" s="1063">
        <v>284989</v>
      </c>
      <c r="C16" s="1063">
        <v>253450</v>
      </c>
      <c r="D16" s="1063">
        <v>29199</v>
      </c>
      <c r="E16" s="1063">
        <v>17117</v>
      </c>
      <c r="F16" s="1064">
        <f t="shared" si="0"/>
        <v>584755</v>
      </c>
      <c r="G16" s="1065" t="s">
        <v>434</v>
      </c>
      <c r="H16" s="1029"/>
      <c r="I16" s="1029"/>
    </row>
    <row r="17" spans="1:9" ht="23.15" customHeight="1">
      <c r="A17" s="1062" t="s">
        <v>348</v>
      </c>
      <c r="B17" s="1068">
        <v>419737</v>
      </c>
      <c r="C17" s="1068">
        <v>397713</v>
      </c>
      <c r="D17" s="1068">
        <v>95920</v>
      </c>
      <c r="E17" s="1068">
        <v>69027</v>
      </c>
      <c r="F17" s="1064">
        <f t="shared" si="0"/>
        <v>982397</v>
      </c>
      <c r="G17" s="1065" t="s">
        <v>438</v>
      </c>
      <c r="H17" s="1029"/>
      <c r="I17" s="1029"/>
    </row>
    <row r="18" spans="1:9" ht="23.15" customHeight="1">
      <c r="A18" s="1062" t="s">
        <v>352</v>
      </c>
      <c r="B18" s="1063">
        <v>503011</v>
      </c>
      <c r="C18" s="1063">
        <v>529562</v>
      </c>
      <c r="D18" s="1063">
        <v>72692</v>
      </c>
      <c r="E18" s="1063">
        <v>53132</v>
      </c>
      <c r="F18" s="1064">
        <f t="shared" si="0"/>
        <v>1158397</v>
      </c>
      <c r="G18" s="1065" t="s">
        <v>442</v>
      </c>
      <c r="H18" s="1029"/>
      <c r="I18" s="1029"/>
    </row>
    <row r="19" spans="1:9" ht="23.15" customHeight="1">
      <c r="A19" s="1062" t="s">
        <v>356</v>
      </c>
      <c r="B19" s="1068">
        <v>193918</v>
      </c>
      <c r="C19" s="1068">
        <v>185590</v>
      </c>
      <c r="D19" s="1068">
        <v>42668</v>
      </c>
      <c r="E19" s="1068">
        <v>33162</v>
      </c>
      <c r="F19" s="1064">
        <f t="shared" si="0"/>
        <v>455338</v>
      </c>
      <c r="G19" s="1065" t="s">
        <v>446</v>
      </c>
      <c r="H19" s="1029"/>
      <c r="I19" s="1029"/>
    </row>
    <row r="20" spans="1:9" ht="23.15" customHeight="1">
      <c r="A20" s="1062" t="s">
        <v>360</v>
      </c>
      <c r="B20" s="1063">
        <v>223591</v>
      </c>
      <c r="C20" s="1063">
        <v>240210</v>
      </c>
      <c r="D20" s="1063">
        <v>15984</v>
      </c>
      <c r="E20" s="1063">
        <v>13305</v>
      </c>
      <c r="F20" s="1064">
        <f t="shared" si="0"/>
        <v>493090</v>
      </c>
      <c r="G20" s="1065" t="s">
        <v>450</v>
      </c>
      <c r="H20" s="1029"/>
      <c r="I20" s="1029"/>
    </row>
    <row r="21" spans="1:9" ht="23.15" customHeight="1">
      <c r="A21" s="1062" t="s">
        <v>364</v>
      </c>
      <c r="B21" s="1068">
        <v>258106</v>
      </c>
      <c r="C21" s="1068">
        <v>270859</v>
      </c>
      <c r="D21" s="1068">
        <v>37693</v>
      </c>
      <c r="E21" s="1068">
        <v>31004</v>
      </c>
      <c r="F21" s="1064">
        <f t="shared" si="0"/>
        <v>597662</v>
      </c>
      <c r="G21" s="1065" t="s">
        <v>454</v>
      </c>
      <c r="H21" s="1029"/>
      <c r="I21" s="1029"/>
    </row>
    <row r="22" spans="1:9" ht="23.15" customHeight="1">
      <c r="A22" s="1062" t="s">
        <v>802</v>
      </c>
      <c r="B22" s="1063">
        <v>516578</v>
      </c>
      <c r="C22" s="1063">
        <v>493575</v>
      </c>
      <c r="D22" s="1063">
        <v>46590</v>
      </c>
      <c r="E22" s="1063">
        <v>25428</v>
      </c>
      <c r="F22" s="1064">
        <f t="shared" si="0"/>
        <v>1082171</v>
      </c>
      <c r="G22" s="1065" t="s">
        <v>803</v>
      </c>
      <c r="H22" s="1029"/>
      <c r="I22" s="1029"/>
    </row>
    <row r="23" spans="1:9" ht="23.15" customHeight="1">
      <c r="A23" s="1062" t="s">
        <v>3181</v>
      </c>
      <c r="B23" s="1068">
        <v>132818</v>
      </c>
      <c r="C23" s="1068">
        <v>141013</v>
      </c>
      <c r="D23" s="1068">
        <v>13563</v>
      </c>
      <c r="E23" s="1068">
        <v>5195</v>
      </c>
      <c r="F23" s="1064">
        <f t="shared" si="0"/>
        <v>292589</v>
      </c>
      <c r="G23" s="1065" t="s">
        <v>805</v>
      </c>
      <c r="H23" s="1029"/>
      <c r="I23" s="1029"/>
    </row>
    <row r="24" spans="1:9" ht="23.15" customHeight="1">
      <c r="A24" s="1062" t="s">
        <v>806</v>
      </c>
      <c r="B24" s="1063">
        <f>SUM(B22:B23)</f>
        <v>649396</v>
      </c>
      <c r="C24" s="1063">
        <f t="shared" ref="C24:E24" si="4">SUM(C22:C23)</f>
        <v>634588</v>
      </c>
      <c r="D24" s="1063">
        <f t="shared" si="4"/>
        <v>60153</v>
      </c>
      <c r="E24" s="1063">
        <f t="shared" si="4"/>
        <v>30623</v>
      </c>
      <c r="F24" s="1064">
        <f>SUM(F22:F23)</f>
        <v>1374760</v>
      </c>
      <c r="G24" s="1065" t="s">
        <v>807</v>
      </c>
      <c r="H24" s="1029"/>
      <c r="I24" s="1029"/>
    </row>
    <row r="25" spans="1:9" ht="23.15" customHeight="1">
      <c r="A25" s="1062" t="s">
        <v>374</v>
      </c>
      <c r="B25" s="1068">
        <v>149834</v>
      </c>
      <c r="C25" s="1068">
        <v>161271</v>
      </c>
      <c r="D25" s="1068">
        <v>43898</v>
      </c>
      <c r="E25" s="1068">
        <v>18898</v>
      </c>
      <c r="F25" s="1064">
        <f t="shared" si="0"/>
        <v>373901</v>
      </c>
      <c r="G25" s="1065" t="s">
        <v>464</v>
      </c>
      <c r="H25" s="1029"/>
      <c r="I25" s="1029"/>
    </row>
    <row r="26" spans="1:9" ht="23.15" customHeight="1">
      <c r="A26" s="1062" t="s">
        <v>377</v>
      </c>
      <c r="B26" s="1063">
        <v>353710</v>
      </c>
      <c r="C26" s="1063">
        <v>395452</v>
      </c>
      <c r="D26" s="1063">
        <v>66794</v>
      </c>
      <c r="E26" s="1063">
        <v>44050</v>
      </c>
      <c r="F26" s="1064">
        <f t="shared" si="0"/>
        <v>860006</v>
      </c>
      <c r="G26" s="1065" t="s">
        <v>468</v>
      </c>
    </row>
    <row r="27" spans="1:9" ht="23.15" customHeight="1">
      <c r="A27" s="1062" t="s">
        <v>492</v>
      </c>
      <c r="B27" s="1068">
        <v>252531</v>
      </c>
      <c r="C27" s="1068">
        <v>230332</v>
      </c>
      <c r="D27" s="1068">
        <v>27049</v>
      </c>
      <c r="E27" s="1068">
        <v>16677</v>
      </c>
      <c r="F27" s="1064">
        <f t="shared" si="0"/>
        <v>526589</v>
      </c>
      <c r="G27" s="1065" t="s">
        <v>471</v>
      </c>
    </row>
    <row r="28" spans="1:9" ht="23.15" customHeight="1">
      <c r="A28" s="1062" t="s">
        <v>382</v>
      </c>
      <c r="B28" s="1063">
        <v>467162</v>
      </c>
      <c r="C28" s="1063">
        <v>433466</v>
      </c>
      <c r="D28" s="1063">
        <v>107360</v>
      </c>
      <c r="E28" s="1063">
        <v>89614</v>
      </c>
      <c r="F28" s="1064">
        <f t="shared" si="0"/>
        <v>1097602</v>
      </c>
      <c r="G28" s="1065" t="s">
        <v>474</v>
      </c>
    </row>
    <row r="29" spans="1:9" ht="23.15" customHeight="1">
      <c r="A29" s="1062" t="s">
        <v>386</v>
      </c>
      <c r="B29" s="1068">
        <v>242705</v>
      </c>
      <c r="C29" s="1068">
        <v>220456</v>
      </c>
      <c r="D29" s="1068">
        <v>84006</v>
      </c>
      <c r="E29" s="1068">
        <v>78578</v>
      </c>
      <c r="F29" s="1064">
        <f t="shared" si="0"/>
        <v>625745</v>
      </c>
      <c r="G29" s="1065" t="s">
        <v>478</v>
      </c>
    </row>
    <row r="30" spans="1:9" ht="23.15" customHeight="1">
      <c r="A30" s="1062" t="s">
        <v>390</v>
      </c>
      <c r="B30" s="1063">
        <v>193970</v>
      </c>
      <c r="C30" s="1063">
        <v>168188</v>
      </c>
      <c r="D30" s="1063">
        <v>16759</v>
      </c>
      <c r="E30" s="1063">
        <v>7421</v>
      </c>
      <c r="F30" s="1064">
        <f t="shared" si="0"/>
        <v>386338</v>
      </c>
      <c r="G30" s="1065" t="s">
        <v>482</v>
      </c>
    </row>
    <row r="31" spans="1:9" ht="23.15" customHeight="1">
      <c r="A31" s="1062" t="s">
        <v>808</v>
      </c>
      <c r="B31" s="1068">
        <v>181337</v>
      </c>
      <c r="C31" s="1068">
        <v>170521</v>
      </c>
      <c r="D31" s="1068">
        <v>28671</v>
      </c>
      <c r="E31" s="1068">
        <v>15365</v>
      </c>
      <c r="F31" s="1064">
        <f t="shared" si="0"/>
        <v>395894</v>
      </c>
      <c r="G31" s="1065" t="s">
        <v>809</v>
      </c>
    </row>
    <row r="32" spans="1:9" ht="23.15" customHeight="1">
      <c r="A32" s="1062" t="s">
        <v>2875</v>
      </c>
      <c r="B32" s="1063">
        <v>170290</v>
      </c>
      <c r="C32" s="1063">
        <v>171527</v>
      </c>
      <c r="D32" s="1063">
        <v>11326</v>
      </c>
      <c r="E32" s="1063">
        <v>10987</v>
      </c>
      <c r="F32" s="1064">
        <f t="shared" si="0"/>
        <v>364130</v>
      </c>
      <c r="G32" s="1065" t="s">
        <v>811</v>
      </c>
    </row>
    <row r="33" spans="1:7" ht="23.15" customHeight="1">
      <c r="A33" s="1062" t="s">
        <v>812</v>
      </c>
      <c r="B33" s="1068">
        <f>SUM(B31:B32)</f>
        <v>351627</v>
      </c>
      <c r="C33" s="1068">
        <f t="shared" ref="C33:E33" si="5">SUM(C31:C32)</f>
        <v>342048</v>
      </c>
      <c r="D33" s="1068">
        <f t="shared" si="5"/>
        <v>39997</v>
      </c>
      <c r="E33" s="1068">
        <f t="shared" si="5"/>
        <v>26352</v>
      </c>
      <c r="F33" s="1064">
        <f>SUM(F31:F32)</f>
        <v>760024</v>
      </c>
      <c r="G33" s="1065" t="s">
        <v>813</v>
      </c>
    </row>
    <row r="34" spans="1:7" ht="23.15" customHeight="1">
      <c r="A34" s="1069" t="s">
        <v>967</v>
      </c>
      <c r="B34" s="1070">
        <f>B9+B12+B15+B16+B17+B18+B19+B20+B21+B24+B25+B26+B27+B28+B29+B30+B33</f>
        <v>5990320</v>
      </c>
      <c r="C34" s="1070">
        <f t="shared" ref="C34:F34" si="6">C9+C12+C15+C16+C17+C18+C19+C20+C21+C24+C25+C26+C27+C28+C29+C30+C33</f>
        <v>5745909</v>
      </c>
      <c r="D34" s="1070">
        <f t="shared" si="6"/>
        <v>1189257</v>
      </c>
      <c r="E34" s="1070">
        <f t="shared" si="6"/>
        <v>835020</v>
      </c>
      <c r="F34" s="1070">
        <f t="shared" si="6"/>
        <v>13760506</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0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8" width="25.26953125" style="1066" customWidth="1"/>
    <col min="9" max="9" width="27" style="1066" customWidth="1"/>
    <col min="10"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2946</v>
      </c>
      <c r="B1" s="1725"/>
      <c r="C1" s="1725"/>
      <c r="D1" s="1725"/>
      <c r="E1" s="1725"/>
      <c r="F1" s="1725"/>
      <c r="G1" s="1725"/>
    </row>
    <row r="2" spans="1:18" s="1058" customFormat="1" ht="33" customHeight="1">
      <c r="A2" s="1726" t="s">
        <v>2947</v>
      </c>
      <c r="B2" s="1726"/>
      <c r="C2" s="1726"/>
      <c r="D2" s="1726"/>
      <c r="E2" s="1726"/>
      <c r="F2" s="1726"/>
      <c r="G2" s="1726"/>
    </row>
    <row r="3" spans="1:18" s="1059" customFormat="1" ht="19.5" customHeight="1">
      <c r="A3" s="2236" t="s">
        <v>3182</v>
      </c>
      <c r="B3" s="2236"/>
      <c r="C3" s="1720"/>
      <c r="D3" s="1723" t="s">
        <v>3183</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77506</v>
      </c>
      <c r="C6" s="1063">
        <v>42290</v>
      </c>
      <c r="D6" s="1063">
        <v>31855</v>
      </c>
      <c r="E6" s="1063">
        <v>9832</v>
      </c>
      <c r="F6" s="1064">
        <f>SUM(B6:E6)</f>
        <v>161483</v>
      </c>
      <c r="G6" s="1065" t="s">
        <v>418</v>
      </c>
      <c r="H6" s="1029"/>
      <c r="I6" s="1029"/>
      <c r="O6" s="1067"/>
      <c r="P6" s="1067"/>
      <c r="Q6" s="1067"/>
      <c r="R6" s="1067"/>
    </row>
    <row r="7" spans="1:18" ht="23.15" customHeight="1">
      <c r="A7" s="1062" t="s">
        <v>328</v>
      </c>
      <c r="B7" s="1068">
        <v>51290</v>
      </c>
      <c r="C7" s="1068">
        <v>31344</v>
      </c>
      <c r="D7" s="1068">
        <v>14615</v>
      </c>
      <c r="E7" s="1068">
        <v>5133</v>
      </c>
      <c r="F7" s="1064">
        <f t="shared" ref="F7:F32" si="0">SUM(B7:E7)</f>
        <v>102382</v>
      </c>
      <c r="G7" s="1065" t="s">
        <v>419</v>
      </c>
      <c r="H7" s="1029"/>
      <c r="I7" s="1029"/>
      <c r="M7" s="1067"/>
      <c r="N7" s="1067"/>
      <c r="O7" s="1067"/>
      <c r="P7" s="1067"/>
      <c r="Q7" s="1067"/>
      <c r="R7" s="1067"/>
    </row>
    <row r="8" spans="1:18" ht="23.15" customHeight="1">
      <c r="A8" s="1062" t="s">
        <v>329</v>
      </c>
      <c r="B8" s="1063">
        <v>35010</v>
      </c>
      <c r="C8" s="1063">
        <v>24523</v>
      </c>
      <c r="D8" s="1063">
        <v>14971</v>
      </c>
      <c r="E8" s="1063">
        <v>6642</v>
      </c>
      <c r="F8" s="1064">
        <f t="shared" si="0"/>
        <v>81146</v>
      </c>
      <c r="G8" s="1065" t="s">
        <v>420</v>
      </c>
      <c r="H8" s="1029"/>
      <c r="I8" s="1029"/>
    </row>
    <row r="9" spans="1:18" ht="23.15" customHeight="1">
      <c r="A9" s="1062" t="s">
        <v>792</v>
      </c>
      <c r="B9" s="1068">
        <f>SUM(B6:B8)</f>
        <v>163806</v>
      </c>
      <c r="C9" s="1068">
        <f>SUM(C6:C8)</f>
        <v>98157</v>
      </c>
      <c r="D9" s="1068">
        <f t="shared" ref="D9:E9" si="1">SUM(D6:D8)</f>
        <v>61441</v>
      </c>
      <c r="E9" s="1068">
        <f t="shared" si="1"/>
        <v>21607</v>
      </c>
      <c r="F9" s="1064">
        <f>SUM(F6:F8)</f>
        <v>345011</v>
      </c>
      <c r="G9" s="1065" t="s">
        <v>793</v>
      </c>
      <c r="H9" s="1029"/>
      <c r="I9" s="1029"/>
    </row>
    <row r="10" spans="1:18" ht="23.15" customHeight="1">
      <c r="A10" s="1062" t="s">
        <v>794</v>
      </c>
      <c r="B10" s="1063">
        <v>15060</v>
      </c>
      <c r="C10" s="1063">
        <v>12891</v>
      </c>
      <c r="D10" s="1063">
        <v>6445</v>
      </c>
      <c r="E10" s="1063">
        <v>4504</v>
      </c>
      <c r="F10" s="1064">
        <f t="shared" si="0"/>
        <v>38900</v>
      </c>
      <c r="G10" s="1065" t="s">
        <v>795</v>
      </c>
      <c r="H10" s="1029"/>
      <c r="I10" s="1029"/>
    </row>
    <row r="11" spans="1:18" ht="23.15" customHeight="1">
      <c r="A11" s="1062" t="s">
        <v>796</v>
      </c>
      <c r="B11" s="1068">
        <v>10520</v>
      </c>
      <c r="C11" s="1068">
        <v>7641</v>
      </c>
      <c r="D11" s="1068">
        <v>1490</v>
      </c>
      <c r="E11" s="1068">
        <v>288</v>
      </c>
      <c r="F11" s="1064">
        <f t="shared" si="0"/>
        <v>19939</v>
      </c>
      <c r="G11" s="1065" t="s">
        <v>797</v>
      </c>
      <c r="H11" s="1029"/>
      <c r="I11" s="1029"/>
    </row>
    <row r="12" spans="1:18" ht="23.15" customHeight="1">
      <c r="A12" s="1062" t="s">
        <v>798</v>
      </c>
      <c r="B12" s="1063">
        <f>SUM(B10:B11)</f>
        <v>25580</v>
      </c>
      <c r="C12" s="1063">
        <f t="shared" ref="C12:E12" si="2">SUM(C10:C11)</f>
        <v>20532</v>
      </c>
      <c r="D12" s="1063">
        <f t="shared" si="2"/>
        <v>7935</v>
      </c>
      <c r="E12" s="1063">
        <f t="shared" si="2"/>
        <v>4792</v>
      </c>
      <c r="F12" s="1064">
        <f>SUM(F10:F11)</f>
        <v>58839</v>
      </c>
      <c r="G12" s="1065" t="s">
        <v>799</v>
      </c>
      <c r="H12" s="1029"/>
      <c r="I12" s="1029"/>
    </row>
    <row r="13" spans="1:18" ht="23.15" customHeight="1">
      <c r="A13" s="1062" t="s">
        <v>339</v>
      </c>
      <c r="B13" s="1068">
        <v>11827</v>
      </c>
      <c r="C13" s="1068">
        <v>9256</v>
      </c>
      <c r="D13" s="1068">
        <v>2982</v>
      </c>
      <c r="E13" s="1068">
        <v>1089</v>
      </c>
      <c r="F13" s="1064">
        <f t="shared" si="0"/>
        <v>25154</v>
      </c>
      <c r="G13" s="1065" t="s">
        <v>429</v>
      </c>
      <c r="H13" s="1029"/>
      <c r="I13" s="1029"/>
    </row>
    <row r="14" spans="1:18" ht="23.15" customHeight="1">
      <c r="A14" s="1062" t="s">
        <v>340</v>
      </c>
      <c r="B14" s="1063">
        <v>5196</v>
      </c>
      <c r="C14" s="1063">
        <v>3057</v>
      </c>
      <c r="D14" s="1063">
        <v>1982</v>
      </c>
      <c r="E14" s="1063">
        <v>381</v>
      </c>
      <c r="F14" s="1064">
        <f t="shared" si="0"/>
        <v>10616</v>
      </c>
      <c r="G14" s="1065" t="s">
        <v>430</v>
      </c>
      <c r="H14" s="1029"/>
      <c r="I14" s="1029"/>
    </row>
    <row r="15" spans="1:18" ht="23.15" customHeight="1">
      <c r="A15" s="1062" t="s">
        <v>800</v>
      </c>
      <c r="B15" s="1068">
        <f>SUM(B13:B14)</f>
        <v>17023</v>
      </c>
      <c r="C15" s="1068">
        <f t="shared" ref="C15:E15" si="3">SUM(C13:C14)</f>
        <v>12313</v>
      </c>
      <c r="D15" s="1068">
        <f t="shared" si="3"/>
        <v>4964</v>
      </c>
      <c r="E15" s="1068">
        <f t="shared" si="3"/>
        <v>1470</v>
      </c>
      <c r="F15" s="1064">
        <f>SUM(F13:F14)</f>
        <v>35770</v>
      </c>
      <c r="G15" s="1065" t="s">
        <v>801</v>
      </c>
      <c r="H15" s="1029"/>
      <c r="I15" s="1029"/>
    </row>
    <row r="16" spans="1:18" ht="23.15" customHeight="1">
      <c r="A16" s="1062" t="s">
        <v>344</v>
      </c>
      <c r="B16" s="1063">
        <v>41741</v>
      </c>
      <c r="C16" s="1063">
        <v>27773</v>
      </c>
      <c r="D16" s="1063">
        <v>8376</v>
      </c>
      <c r="E16" s="1063">
        <v>2934</v>
      </c>
      <c r="F16" s="1064">
        <f t="shared" si="0"/>
        <v>80824</v>
      </c>
      <c r="G16" s="1065" t="s">
        <v>434</v>
      </c>
      <c r="H16" s="1029"/>
      <c r="I16" s="1029"/>
    </row>
    <row r="17" spans="1:9" ht="23.15" customHeight="1">
      <c r="A17" s="1062" t="s">
        <v>348</v>
      </c>
      <c r="B17" s="1068">
        <v>126203</v>
      </c>
      <c r="C17" s="1068">
        <v>96806</v>
      </c>
      <c r="D17" s="1068">
        <v>29196</v>
      </c>
      <c r="E17" s="1068">
        <v>12915</v>
      </c>
      <c r="F17" s="1064">
        <f t="shared" si="0"/>
        <v>265120</v>
      </c>
      <c r="G17" s="1065" t="s">
        <v>438</v>
      </c>
      <c r="H17" s="1029"/>
      <c r="I17" s="1029"/>
    </row>
    <row r="18" spans="1:9" ht="23.15" customHeight="1">
      <c r="A18" s="1062" t="s">
        <v>352</v>
      </c>
      <c r="B18" s="1063">
        <v>51624</v>
      </c>
      <c r="C18" s="1063">
        <v>41297</v>
      </c>
      <c r="D18" s="1063">
        <v>14420</v>
      </c>
      <c r="E18" s="1063">
        <v>4794</v>
      </c>
      <c r="F18" s="1064">
        <f t="shared" si="0"/>
        <v>112135</v>
      </c>
      <c r="G18" s="1065" t="s">
        <v>442</v>
      </c>
      <c r="H18" s="1029"/>
      <c r="I18" s="1029"/>
    </row>
    <row r="19" spans="1:9" ht="23.15" customHeight="1">
      <c r="A19" s="1062" t="s">
        <v>356</v>
      </c>
      <c r="B19" s="1068">
        <v>31834</v>
      </c>
      <c r="C19" s="1068">
        <v>22017</v>
      </c>
      <c r="D19" s="1068">
        <v>9965</v>
      </c>
      <c r="E19" s="1068">
        <v>3297</v>
      </c>
      <c r="F19" s="1064">
        <f t="shared" si="0"/>
        <v>67113</v>
      </c>
      <c r="G19" s="1065" t="s">
        <v>446</v>
      </c>
      <c r="H19" s="1029"/>
      <c r="I19" s="1029"/>
    </row>
    <row r="20" spans="1:9" ht="23.15" customHeight="1">
      <c r="A20" s="1062" t="s">
        <v>360</v>
      </c>
      <c r="B20" s="1063">
        <v>54921</v>
      </c>
      <c r="C20" s="1063">
        <v>36954</v>
      </c>
      <c r="D20" s="1063">
        <v>6065</v>
      </c>
      <c r="E20" s="1063">
        <v>2108</v>
      </c>
      <c r="F20" s="1064">
        <f t="shared" si="0"/>
        <v>100048</v>
      </c>
      <c r="G20" s="1065" t="s">
        <v>450</v>
      </c>
      <c r="H20" s="1029"/>
      <c r="I20" s="1029"/>
    </row>
    <row r="21" spans="1:9" ht="23.15" customHeight="1">
      <c r="A21" s="1062" t="s">
        <v>364</v>
      </c>
      <c r="B21" s="1068">
        <v>69698</v>
      </c>
      <c r="C21" s="1068">
        <v>59189</v>
      </c>
      <c r="D21" s="1068">
        <v>12408</v>
      </c>
      <c r="E21" s="1068">
        <v>8150</v>
      </c>
      <c r="F21" s="1064">
        <f t="shared" si="0"/>
        <v>149445</v>
      </c>
      <c r="G21" s="1065" t="s">
        <v>454</v>
      </c>
      <c r="H21" s="1029"/>
      <c r="I21" s="1029"/>
    </row>
    <row r="22" spans="1:9" ht="23.15" customHeight="1">
      <c r="A22" s="1062" t="s">
        <v>802</v>
      </c>
      <c r="B22" s="1063">
        <v>97013</v>
      </c>
      <c r="C22" s="1063">
        <v>63463</v>
      </c>
      <c r="D22" s="1063">
        <v>13996</v>
      </c>
      <c r="E22" s="1063">
        <v>13996</v>
      </c>
      <c r="F22" s="1064">
        <f t="shared" si="0"/>
        <v>188468</v>
      </c>
      <c r="G22" s="1065" t="s">
        <v>803</v>
      </c>
      <c r="H22" s="1029"/>
      <c r="I22" s="1029"/>
    </row>
    <row r="23" spans="1:9" ht="23.15" customHeight="1">
      <c r="A23" s="1062" t="s">
        <v>3181</v>
      </c>
      <c r="B23" s="1068">
        <v>12973</v>
      </c>
      <c r="C23" s="1068">
        <v>9498</v>
      </c>
      <c r="D23" s="1068">
        <v>2212</v>
      </c>
      <c r="E23" s="1068">
        <v>484</v>
      </c>
      <c r="F23" s="1064">
        <f t="shared" si="0"/>
        <v>25167</v>
      </c>
      <c r="G23" s="1065" t="s">
        <v>805</v>
      </c>
      <c r="H23" s="1029"/>
      <c r="I23" s="1029"/>
    </row>
    <row r="24" spans="1:9" ht="23.15" customHeight="1">
      <c r="A24" s="1062" t="s">
        <v>806</v>
      </c>
      <c r="B24" s="1063">
        <f>SUM(B22:B23)</f>
        <v>109986</v>
      </c>
      <c r="C24" s="1063">
        <f t="shared" ref="C24:E24" si="4">SUM(C22:C23)</f>
        <v>72961</v>
      </c>
      <c r="D24" s="1063">
        <f t="shared" si="4"/>
        <v>16208</v>
      </c>
      <c r="E24" s="1063">
        <f t="shared" si="4"/>
        <v>14480</v>
      </c>
      <c r="F24" s="1064">
        <f>SUM(F22:F23)</f>
        <v>213635</v>
      </c>
      <c r="G24" s="1065" t="s">
        <v>807</v>
      </c>
      <c r="H24" s="1029"/>
      <c r="I24" s="1029"/>
    </row>
    <row r="25" spans="1:9" ht="23.15" customHeight="1">
      <c r="A25" s="1062" t="s">
        <v>374</v>
      </c>
      <c r="B25" s="1068" t="s">
        <v>3184</v>
      </c>
      <c r="C25" s="1068">
        <v>72542</v>
      </c>
      <c r="D25" s="1068">
        <v>30686</v>
      </c>
      <c r="E25" s="1068">
        <v>6180</v>
      </c>
      <c r="F25" s="1064">
        <f t="shared" si="0"/>
        <v>109408</v>
      </c>
      <c r="G25" s="1065" t="s">
        <v>464</v>
      </c>
      <c r="H25" s="1029"/>
      <c r="I25" s="1029"/>
    </row>
    <row r="26" spans="1:9" ht="23.15" customHeight="1">
      <c r="A26" s="1062" t="s">
        <v>377</v>
      </c>
      <c r="B26" s="1063">
        <v>63538</v>
      </c>
      <c r="C26" s="1063">
        <v>60305</v>
      </c>
      <c r="D26" s="1063">
        <v>17900</v>
      </c>
      <c r="E26" s="1063">
        <v>10464</v>
      </c>
      <c r="F26" s="1064">
        <f t="shared" si="0"/>
        <v>152207</v>
      </c>
      <c r="G26" s="1065" t="s">
        <v>468</v>
      </c>
    </row>
    <row r="27" spans="1:9" ht="23.15" customHeight="1">
      <c r="A27" s="1062" t="s">
        <v>492</v>
      </c>
      <c r="B27" s="1068">
        <v>25811</v>
      </c>
      <c r="C27" s="1068">
        <v>15244</v>
      </c>
      <c r="D27" s="1068">
        <v>3334</v>
      </c>
      <c r="E27" s="1068">
        <v>1530</v>
      </c>
      <c r="F27" s="1064">
        <f t="shared" si="0"/>
        <v>45919</v>
      </c>
      <c r="G27" s="1065" t="s">
        <v>471</v>
      </c>
    </row>
    <row r="28" spans="1:9" ht="23.15" customHeight="1">
      <c r="A28" s="1062" t="s">
        <v>382</v>
      </c>
      <c r="B28" s="1063">
        <v>104980</v>
      </c>
      <c r="C28" s="1063">
        <v>65164</v>
      </c>
      <c r="D28" s="1063">
        <v>44155</v>
      </c>
      <c r="E28" s="1063">
        <v>22562</v>
      </c>
      <c r="F28" s="1064">
        <f t="shared" si="0"/>
        <v>236861</v>
      </c>
      <c r="G28" s="1065" t="s">
        <v>474</v>
      </c>
    </row>
    <row r="29" spans="1:9" ht="23.15" customHeight="1">
      <c r="A29" s="1062" t="s">
        <v>386</v>
      </c>
      <c r="B29" s="1068" t="s">
        <v>3185</v>
      </c>
      <c r="C29" s="1068">
        <v>35468</v>
      </c>
      <c r="D29" s="1068">
        <v>20352</v>
      </c>
      <c r="E29" s="1068">
        <v>13127</v>
      </c>
      <c r="F29" s="1064">
        <f t="shared" si="0"/>
        <v>68947</v>
      </c>
      <c r="G29" s="1065" t="s">
        <v>478</v>
      </c>
    </row>
    <row r="30" spans="1:9" ht="23.15" customHeight="1">
      <c r="A30" s="1062" t="s">
        <v>390</v>
      </c>
      <c r="B30" s="1063" t="s">
        <v>3186</v>
      </c>
      <c r="C30" s="1063">
        <v>23271</v>
      </c>
      <c r="D30" s="1063">
        <v>3772</v>
      </c>
      <c r="E30" s="1063">
        <v>1022</v>
      </c>
      <c r="F30" s="1064">
        <f t="shared" si="0"/>
        <v>28065</v>
      </c>
      <c r="G30" s="1065" t="s">
        <v>482</v>
      </c>
    </row>
    <row r="31" spans="1:9" ht="23.15" customHeight="1">
      <c r="A31" s="1062" t="s">
        <v>808</v>
      </c>
      <c r="B31" s="1068">
        <v>75069</v>
      </c>
      <c r="C31" s="1068">
        <v>77254</v>
      </c>
      <c r="D31" s="1068">
        <v>14220</v>
      </c>
      <c r="E31" s="1068">
        <v>6306</v>
      </c>
      <c r="F31" s="1064">
        <f t="shared" si="0"/>
        <v>172849</v>
      </c>
      <c r="G31" s="1065" t="s">
        <v>809</v>
      </c>
    </row>
    <row r="32" spans="1:9" ht="23.15" customHeight="1">
      <c r="A32" s="1062" t="s">
        <v>2875</v>
      </c>
      <c r="B32" s="1063">
        <v>2627</v>
      </c>
      <c r="C32" s="1063">
        <v>1999</v>
      </c>
      <c r="D32" s="1063">
        <v>135</v>
      </c>
      <c r="E32" s="1063">
        <v>157</v>
      </c>
      <c r="F32" s="1064">
        <f t="shared" si="0"/>
        <v>4918</v>
      </c>
      <c r="G32" s="1065" t="s">
        <v>811</v>
      </c>
    </row>
    <row r="33" spans="1:7" ht="23.15" customHeight="1">
      <c r="A33" s="1062" t="s">
        <v>812</v>
      </c>
      <c r="B33" s="1068">
        <f>SUM(B31:B32)</f>
        <v>77696</v>
      </c>
      <c r="C33" s="1068">
        <f t="shared" ref="C33:E33" si="5">SUM(C31:C32)</f>
        <v>79253</v>
      </c>
      <c r="D33" s="1068">
        <f t="shared" si="5"/>
        <v>14355</v>
      </c>
      <c r="E33" s="1068">
        <f t="shared" si="5"/>
        <v>6463</v>
      </c>
      <c r="F33" s="1064">
        <f>SUM(F31:F32)</f>
        <v>177767</v>
      </c>
      <c r="G33" s="1065" t="s">
        <v>813</v>
      </c>
    </row>
    <row r="34" spans="1:7" ht="23.15" customHeight="1">
      <c r="A34" s="1069" t="s">
        <v>967</v>
      </c>
      <c r="B34" s="1070">
        <f>SUM(B6:B33)-B9-B12-B15-B24-B33</f>
        <v>964441</v>
      </c>
      <c r="C34" s="1070">
        <f>C9+C12+C15+C16+C17+C18+C19+C20+C21+C24+C25+C26+C27+C28+C29+C30+C33</f>
        <v>839246</v>
      </c>
      <c r="D34" s="1070">
        <f t="shared" ref="D34:F34" si="6">D9+D12+D15+D16+D17+D18+D19+D20+D21+D24+D25+D26+D27+D28+D29+D30+D33</f>
        <v>305532</v>
      </c>
      <c r="E34" s="1070">
        <f t="shared" si="6"/>
        <v>137895</v>
      </c>
      <c r="F34" s="1070">
        <f t="shared" si="6"/>
        <v>2247114</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80" workbookViewId="0">
      <selection activeCell="B23" sqref="B23"/>
    </sheetView>
  </sheetViews>
  <sheetFormatPr defaultColWidth="13.453125" defaultRowHeight="15.5"/>
  <cols>
    <col min="1" max="1" width="39.7265625" style="1071" customWidth="1"/>
    <col min="2" max="6" width="17.7265625" style="1066" customWidth="1"/>
    <col min="7" max="7" width="46.7265625" style="1066" customWidth="1"/>
    <col min="8"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2949</v>
      </c>
      <c r="B1" s="1725"/>
      <c r="C1" s="1725"/>
      <c r="D1" s="1725"/>
      <c r="E1" s="1725"/>
      <c r="F1" s="1725"/>
      <c r="G1" s="1725"/>
    </row>
    <row r="2" spans="1:18" s="1058" customFormat="1" ht="33" customHeight="1">
      <c r="A2" s="1726" t="s">
        <v>2950</v>
      </c>
      <c r="B2" s="1726"/>
      <c r="C2" s="1726"/>
      <c r="D2" s="1726"/>
      <c r="E2" s="1726"/>
      <c r="F2" s="1726"/>
      <c r="G2" s="1726"/>
    </row>
    <row r="3" spans="1:18" s="1059" customFormat="1" ht="19.5" customHeight="1">
      <c r="A3" s="2236" t="s">
        <v>3187</v>
      </c>
      <c r="B3" s="2236"/>
      <c r="C3" s="1720"/>
      <c r="D3" s="1723" t="s">
        <v>3188</v>
      </c>
      <c r="E3" s="1723"/>
      <c r="F3" s="1723"/>
      <c r="G3" s="1724"/>
    </row>
    <row r="4" spans="1:18" s="1061" customFormat="1" ht="44.25" customHeight="1">
      <c r="A4" s="2007" t="s">
        <v>324</v>
      </c>
      <c r="B4" s="2007" t="s">
        <v>1082</v>
      </c>
      <c r="C4" s="2007"/>
      <c r="D4" s="2007" t="s">
        <v>1083</v>
      </c>
      <c r="E4" s="2007"/>
      <c r="F4" s="1060" t="s">
        <v>106</v>
      </c>
      <c r="G4" s="2007" t="s">
        <v>415</v>
      </c>
    </row>
    <row r="5" spans="1:18" s="1061" customFormat="1" ht="42" customHeight="1">
      <c r="A5" s="2007"/>
      <c r="B5" s="1060" t="s">
        <v>316</v>
      </c>
      <c r="C5" s="1060" t="s">
        <v>317</v>
      </c>
      <c r="D5" s="1060" t="s">
        <v>316</v>
      </c>
      <c r="E5" s="1060" t="s">
        <v>317</v>
      </c>
      <c r="F5" s="1060" t="s">
        <v>68</v>
      </c>
      <c r="G5" s="2007"/>
    </row>
    <row r="6" spans="1:18" ht="23.15" customHeight="1">
      <c r="A6" s="1062" t="s">
        <v>327</v>
      </c>
      <c r="B6" s="1063">
        <v>562193</v>
      </c>
      <c r="C6" s="1063">
        <v>691400</v>
      </c>
      <c r="D6" s="1063">
        <v>122569</v>
      </c>
      <c r="E6" s="1063">
        <v>76967</v>
      </c>
      <c r="F6" s="1064">
        <f>SUM(B6:E6)</f>
        <v>1453129</v>
      </c>
      <c r="G6" s="1065" t="s">
        <v>418</v>
      </c>
      <c r="O6" s="1067"/>
      <c r="P6" s="1067"/>
      <c r="Q6" s="1067"/>
      <c r="R6" s="1067"/>
    </row>
    <row r="7" spans="1:18" ht="23.15" customHeight="1">
      <c r="A7" s="1062" t="s">
        <v>328</v>
      </c>
      <c r="B7" s="1068">
        <v>372079</v>
      </c>
      <c r="C7" s="1068">
        <v>543779</v>
      </c>
      <c r="D7" s="1068">
        <v>26035</v>
      </c>
      <c r="E7" s="1068">
        <v>42066</v>
      </c>
      <c r="F7" s="1064">
        <f t="shared" ref="F7:F32" si="0">SUM(B7:E7)</f>
        <v>983959</v>
      </c>
      <c r="G7" s="1065" t="s">
        <v>419</v>
      </c>
      <c r="M7" s="1067"/>
      <c r="N7" s="1067"/>
      <c r="O7" s="1067"/>
      <c r="P7" s="1067"/>
      <c r="Q7" s="1067"/>
      <c r="R7" s="1067"/>
    </row>
    <row r="8" spans="1:18" ht="23.15" customHeight="1">
      <c r="A8" s="1062" t="s">
        <v>329</v>
      </c>
      <c r="B8" s="1063">
        <v>200316</v>
      </c>
      <c r="C8" s="1063">
        <v>217708</v>
      </c>
      <c r="D8" s="1063">
        <v>23022</v>
      </c>
      <c r="E8" s="1063">
        <v>15025</v>
      </c>
      <c r="F8" s="1064">
        <f t="shared" si="0"/>
        <v>456071</v>
      </c>
      <c r="G8" s="1065" t="s">
        <v>420</v>
      </c>
    </row>
    <row r="9" spans="1:18" ht="23.15" customHeight="1">
      <c r="A9" s="1062" t="s">
        <v>792</v>
      </c>
      <c r="B9" s="1068">
        <f>SUM(B6:B8)</f>
        <v>1134588</v>
      </c>
      <c r="C9" s="1068">
        <f>SUM(C6:C8)</f>
        <v>1452887</v>
      </c>
      <c r="D9" s="1068">
        <f t="shared" ref="D9:E9" si="1">SUM(D6:D8)</f>
        <v>171626</v>
      </c>
      <c r="E9" s="1068">
        <f t="shared" si="1"/>
        <v>134058</v>
      </c>
      <c r="F9" s="1064">
        <f>SUM(F6:F8)</f>
        <v>2893159</v>
      </c>
      <c r="G9" s="1065" t="s">
        <v>793</v>
      </c>
    </row>
    <row r="10" spans="1:18" ht="23.15" customHeight="1">
      <c r="A10" s="1062" t="s">
        <v>794</v>
      </c>
      <c r="B10" s="1063">
        <v>437874</v>
      </c>
      <c r="C10" s="1063">
        <v>577098</v>
      </c>
      <c r="D10" s="1063">
        <v>73268</v>
      </c>
      <c r="E10" s="1063">
        <v>58846</v>
      </c>
      <c r="F10" s="1064">
        <f t="shared" si="0"/>
        <v>1147086</v>
      </c>
      <c r="G10" s="1065" t="s">
        <v>795</v>
      </c>
    </row>
    <row r="11" spans="1:18" ht="23.15" customHeight="1">
      <c r="A11" s="1062" t="s">
        <v>796</v>
      </c>
      <c r="B11" s="1068">
        <v>72676</v>
      </c>
      <c r="C11" s="1068">
        <v>84299</v>
      </c>
      <c r="D11" s="1068">
        <v>4822</v>
      </c>
      <c r="E11" s="1068">
        <v>1965</v>
      </c>
      <c r="F11" s="1064">
        <f t="shared" si="0"/>
        <v>163762</v>
      </c>
      <c r="G11" s="1065" t="s">
        <v>797</v>
      </c>
    </row>
    <row r="12" spans="1:18" ht="23.15" customHeight="1">
      <c r="A12" s="1062" t="s">
        <v>798</v>
      </c>
      <c r="B12" s="1063">
        <f>SUM(B10:B11)</f>
        <v>510550</v>
      </c>
      <c r="C12" s="1063">
        <f t="shared" ref="C12:E12" si="2">SUM(C10:C11)</f>
        <v>661397</v>
      </c>
      <c r="D12" s="1063">
        <f t="shared" si="2"/>
        <v>78090</v>
      </c>
      <c r="E12" s="1063">
        <f t="shared" si="2"/>
        <v>60811</v>
      </c>
      <c r="F12" s="1064">
        <f>SUM(F10:F11)</f>
        <v>1310848</v>
      </c>
      <c r="G12" s="1065" t="s">
        <v>799</v>
      </c>
    </row>
    <row r="13" spans="1:18" ht="23.15" customHeight="1">
      <c r="A13" s="1062" t="s">
        <v>339</v>
      </c>
      <c r="B13" s="1068">
        <v>261306</v>
      </c>
      <c r="C13" s="1068">
        <v>337877</v>
      </c>
      <c r="D13" s="1068">
        <v>33184</v>
      </c>
      <c r="E13" s="1068">
        <v>31714</v>
      </c>
      <c r="F13" s="1064">
        <f t="shared" si="0"/>
        <v>664081</v>
      </c>
      <c r="G13" s="1065" t="s">
        <v>429</v>
      </c>
    </row>
    <row r="14" spans="1:18" ht="23.15" customHeight="1">
      <c r="A14" s="1062" t="s">
        <v>340</v>
      </c>
      <c r="B14" s="1063">
        <v>398695</v>
      </c>
      <c r="C14" s="1063">
        <v>424585</v>
      </c>
      <c r="D14" s="1063">
        <v>71910</v>
      </c>
      <c r="E14" s="1063">
        <v>50031</v>
      </c>
      <c r="F14" s="1064">
        <f t="shared" si="0"/>
        <v>945221</v>
      </c>
      <c r="G14" s="1065" t="s">
        <v>430</v>
      </c>
    </row>
    <row r="15" spans="1:18" ht="23.15" customHeight="1">
      <c r="A15" s="1062" t="s">
        <v>800</v>
      </c>
      <c r="B15" s="1068">
        <f>SUM(B13:B14)</f>
        <v>660001</v>
      </c>
      <c r="C15" s="1068">
        <f t="shared" ref="C15:E15" si="3">SUM(C13:C14)</f>
        <v>762462</v>
      </c>
      <c r="D15" s="1068">
        <f t="shared" si="3"/>
        <v>105094</v>
      </c>
      <c r="E15" s="1068">
        <f t="shared" si="3"/>
        <v>81745</v>
      </c>
      <c r="F15" s="1064">
        <f>SUM(F13:F14)</f>
        <v>1609302</v>
      </c>
      <c r="G15" s="1065" t="s">
        <v>801</v>
      </c>
    </row>
    <row r="16" spans="1:18" ht="23.15" customHeight="1">
      <c r="A16" s="1062" t="s">
        <v>344</v>
      </c>
      <c r="B16" s="1063">
        <v>209113</v>
      </c>
      <c r="C16" s="1063">
        <v>242985</v>
      </c>
      <c r="D16" s="1063">
        <v>26184</v>
      </c>
      <c r="E16" s="1063">
        <v>16396</v>
      </c>
      <c r="F16" s="1064">
        <f t="shared" si="0"/>
        <v>494678</v>
      </c>
      <c r="G16" s="1065" t="s">
        <v>434</v>
      </c>
    </row>
    <row r="17" spans="1:7" ht="23.15" customHeight="1">
      <c r="A17" s="1062" t="s">
        <v>348</v>
      </c>
      <c r="B17" s="1068">
        <v>471347</v>
      </c>
      <c r="C17" s="1068">
        <v>639006</v>
      </c>
      <c r="D17" s="1068">
        <v>51334</v>
      </c>
      <c r="E17" s="1068">
        <v>47391</v>
      </c>
      <c r="F17" s="1064">
        <f t="shared" si="0"/>
        <v>1209078</v>
      </c>
      <c r="G17" s="1065" t="s">
        <v>438</v>
      </c>
    </row>
    <row r="18" spans="1:7" ht="23.15" customHeight="1">
      <c r="A18" s="1062" t="s">
        <v>352</v>
      </c>
      <c r="B18" s="1063">
        <v>449754</v>
      </c>
      <c r="C18" s="1063">
        <v>592410</v>
      </c>
      <c r="D18" s="1063">
        <v>43138</v>
      </c>
      <c r="E18" s="1063">
        <v>38203</v>
      </c>
      <c r="F18" s="1064">
        <f t="shared" si="0"/>
        <v>1123505</v>
      </c>
      <c r="G18" s="1065" t="s">
        <v>442</v>
      </c>
    </row>
    <row r="19" spans="1:7" ht="23.15" customHeight="1">
      <c r="A19" s="1062" t="s">
        <v>356</v>
      </c>
      <c r="B19" s="1068">
        <v>829821</v>
      </c>
      <c r="C19" s="1068">
        <v>948873</v>
      </c>
      <c r="D19" s="1068">
        <v>66948</v>
      </c>
      <c r="E19" s="1068">
        <v>64029</v>
      </c>
      <c r="F19" s="1064">
        <f t="shared" si="0"/>
        <v>1909671</v>
      </c>
      <c r="G19" s="1065" t="s">
        <v>446</v>
      </c>
    </row>
    <row r="20" spans="1:7" ht="23.15" customHeight="1">
      <c r="A20" s="1062" t="s">
        <v>360</v>
      </c>
      <c r="B20" s="1063">
        <v>394129</v>
      </c>
      <c r="C20" s="1063">
        <v>542004</v>
      </c>
      <c r="D20" s="1063">
        <v>11985</v>
      </c>
      <c r="E20" s="1063">
        <v>15243</v>
      </c>
      <c r="F20" s="1064">
        <f t="shared" si="0"/>
        <v>963361</v>
      </c>
      <c r="G20" s="1065" t="s">
        <v>450</v>
      </c>
    </row>
    <row r="21" spans="1:7" ht="23.15" customHeight="1">
      <c r="A21" s="1062" t="s">
        <v>364</v>
      </c>
      <c r="B21" s="1068">
        <v>112094</v>
      </c>
      <c r="C21" s="1068">
        <v>146695</v>
      </c>
      <c r="D21" s="1068">
        <v>4912</v>
      </c>
      <c r="E21" s="1068">
        <v>3694</v>
      </c>
      <c r="F21" s="1064">
        <f t="shared" si="0"/>
        <v>267395</v>
      </c>
      <c r="G21" s="1065" t="s">
        <v>454</v>
      </c>
    </row>
    <row r="22" spans="1:7" ht="23.15" customHeight="1">
      <c r="A22" s="1062" t="s">
        <v>802</v>
      </c>
      <c r="B22" s="1063">
        <v>417879</v>
      </c>
      <c r="C22" s="1063">
        <v>505919</v>
      </c>
      <c r="D22" s="1063">
        <v>25171</v>
      </c>
      <c r="E22" s="1063">
        <v>12080</v>
      </c>
      <c r="F22" s="1064">
        <f t="shared" si="0"/>
        <v>961049</v>
      </c>
      <c r="G22" s="1065" t="s">
        <v>803</v>
      </c>
    </row>
    <row r="23" spans="1:7" ht="23.15" customHeight="1">
      <c r="A23" s="1062" t="s">
        <v>3181</v>
      </c>
      <c r="B23" s="1068">
        <v>83720</v>
      </c>
      <c r="C23" s="1068">
        <v>121873</v>
      </c>
      <c r="D23" s="1068">
        <v>7070</v>
      </c>
      <c r="E23" s="1068">
        <v>2834</v>
      </c>
      <c r="F23" s="1064">
        <f t="shared" si="0"/>
        <v>215497</v>
      </c>
      <c r="G23" s="1065" t="s">
        <v>805</v>
      </c>
    </row>
    <row r="24" spans="1:7" ht="23.15" customHeight="1">
      <c r="A24" s="1062" t="s">
        <v>806</v>
      </c>
      <c r="B24" s="1063">
        <f>SUM(B22:B23)</f>
        <v>501599</v>
      </c>
      <c r="C24" s="1063">
        <f t="shared" ref="C24:E24" si="4">SUM(C22:C23)</f>
        <v>627792</v>
      </c>
      <c r="D24" s="1063">
        <f t="shared" si="4"/>
        <v>32241</v>
      </c>
      <c r="E24" s="1063">
        <f t="shared" si="4"/>
        <v>14914</v>
      </c>
      <c r="F24" s="1064">
        <f>SUM(F22:F23)</f>
        <v>1176546</v>
      </c>
      <c r="G24" s="1065" t="s">
        <v>807</v>
      </c>
    </row>
    <row r="25" spans="1:7" ht="23.15" customHeight="1">
      <c r="A25" s="1062" t="s">
        <v>374</v>
      </c>
      <c r="B25" s="1068">
        <v>147306</v>
      </c>
      <c r="C25" s="1068">
        <v>200290</v>
      </c>
      <c r="D25" s="1068">
        <v>25777</v>
      </c>
      <c r="E25" s="1068">
        <v>15837</v>
      </c>
      <c r="F25" s="1064">
        <f t="shared" si="0"/>
        <v>389210</v>
      </c>
      <c r="G25" s="1065" t="s">
        <v>464</v>
      </c>
    </row>
    <row r="26" spans="1:7" ht="23.15" customHeight="1">
      <c r="A26" s="1062" t="s">
        <v>377</v>
      </c>
      <c r="B26" s="1063">
        <v>170828</v>
      </c>
      <c r="C26" s="1063">
        <v>266172</v>
      </c>
      <c r="D26" s="1063">
        <v>18588</v>
      </c>
      <c r="E26" s="1063">
        <v>15651</v>
      </c>
      <c r="F26" s="1064">
        <f t="shared" si="0"/>
        <v>471239</v>
      </c>
      <c r="G26" s="1065" t="s">
        <v>468</v>
      </c>
    </row>
    <row r="27" spans="1:7" ht="23.15" customHeight="1">
      <c r="A27" s="1062" t="s">
        <v>492</v>
      </c>
      <c r="B27" s="1068">
        <v>158190</v>
      </c>
      <c r="C27" s="1068">
        <v>193975</v>
      </c>
      <c r="D27" s="1068">
        <v>16093</v>
      </c>
      <c r="E27" s="1068">
        <v>13807</v>
      </c>
      <c r="F27" s="1064">
        <f t="shared" si="0"/>
        <v>382065</v>
      </c>
      <c r="G27" s="1065" t="s">
        <v>471</v>
      </c>
    </row>
    <row r="28" spans="1:7" ht="23.15" customHeight="1">
      <c r="A28" s="1062" t="s">
        <v>382</v>
      </c>
      <c r="B28" s="1063">
        <v>384518</v>
      </c>
      <c r="C28" s="1063">
        <v>468958</v>
      </c>
      <c r="D28" s="1063">
        <v>57977</v>
      </c>
      <c r="E28" s="1063">
        <v>48748</v>
      </c>
      <c r="F28" s="1064">
        <f t="shared" si="0"/>
        <v>960201</v>
      </c>
      <c r="G28" s="1065" t="s">
        <v>474</v>
      </c>
    </row>
    <row r="29" spans="1:7" ht="23.15" customHeight="1">
      <c r="A29" s="1062" t="s">
        <v>386</v>
      </c>
      <c r="B29" s="1068">
        <v>223253</v>
      </c>
      <c r="C29" s="1068">
        <v>278415</v>
      </c>
      <c r="D29" s="1068">
        <v>63587</v>
      </c>
      <c r="E29" s="1068">
        <v>57763</v>
      </c>
      <c r="F29" s="1064">
        <f t="shared" si="0"/>
        <v>623018</v>
      </c>
      <c r="G29" s="1065" t="s">
        <v>478</v>
      </c>
    </row>
    <row r="30" spans="1:7" ht="23.15" customHeight="1">
      <c r="A30" s="1062" t="s">
        <v>390</v>
      </c>
      <c r="B30" s="1063">
        <v>220982</v>
      </c>
      <c r="C30" s="1063">
        <v>242256</v>
      </c>
      <c r="D30" s="1063">
        <v>17139</v>
      </c>
      <c r="E30" s="1063">
        <v>14949</v>
      </c>
      <c r="F30" s="1064">
        <f t="shared" si="0"/>
        <v>495326</v>
      </c>
      <c r="G30" s="1065" t="s">
        <v>482</v>
      </c>
    </row>
    <row r="31" spans="1:7" ht="23.15" customHeight="1">
      <c r="A31" s="1062" t="s">
        <v>808</v>
      </c>
      <c r="B31" s="1068">
        <v>143269</v>
      </c>
      <c r="C31" s="1068">
        <v>207374</v>
      </c>
      <c r="D31" s="1068">
        <v>16916</v>
      </c>
      <c r="E31" s="1068">
        <v>14442</v>
      </c>
      <c r="F31" s="1064">
        <f t="shared" si="0"/>
        <v>382001</v>
      </c>
      <c r="G31" s="1065" t="s">
        <v>809</v>
      </c>
    </row>
    <row r="32" spans="1:7" ht="23.15" customHeight="1">
      <c r="A32" s="1062" t="s">
        <v>2875</v>
      </c>
      <c r="B32" s="1063">
        <v>59547</v>
      </c>
      <c r="C32" s="1063">
        <v>66847</v>
      </c>
      <c r="D32" s="1063">
        <v>4390</v>
      </c>
      <c r="E32" s="1063">
        <v>4838</v>
      </c>
      <c r="F32" s="1064">
        <f t="shared" si="0"/>
        <v>135622</v>
      </c>
      <c r="G32" s="1065" t="s">
        <v>811</v>
      </c>
    </row>
    <row r="33" spans="1:7" ht="23.15" customHeight="1">
      <c r="A33" s="1062" t="s">
        <v>812</v>
      </c>
      <c r="B33" s="1068">
        <f>SUM(B31:B32)</f>
        <v>202816</v>
      </c>
      <c r="C33" s="1068">
        <f t="shared" ref="C33:E33" si="5">SUM(C31:C32)</f>
        <v>274221</v>
      </c>
      <c r="D33" s="1068">
        <f t="shared" si="5"/>
        <v>21306</v>
      </c>
      <c r="E33" s="1068">
        <f t="shared" si="5"/>
        <v>19280</v>
      </c>
      <c r="F33" s="1064">
        <f>SUM(F31:F32)</f>
        <v>517623</v>
      </c>
      <c r="G33" s="1065" t="s">
        <v>813</v>
      </c>
    </row>
    <row r="34" spans="1:7" ht="23.15" customHeight="1">
      <c r="A34" s="1069" t="s">
        <v>967</v>
      </c>
      <c r="B34" s="1070">
        <f>B9+B12+B15+B16+B17+B18+B19+B20+B21+B24+B25+B26+B27+B28+B29+B30+B33</f>
        <v>6780889</v>
      </c>
      <c r="C34" s="1070">
        <f t="shared" ref="C34:F34" si="6">C9+C12+C15+C16+C17+C18+C19+C20+C21+C24+C25+C26+C27+C28+C29+C30+C33</f>
        <v>8540798</v>
      </c>
      <c r="D34" s="1070">
        <f t="shared" si="6"/>
        <v>812019</v>
      </c>
      <c r="E34" s="1070">
        <f t="shared" si="6"/>
        <v>662519</v>
      </c>
      <c r="F34" s="1070">
        <f t="shared" si="6"/>
        <v>16796225</v>
      </c>
      <c r="G34" s="1069"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23"/>
  <sheetViews>
    <sheetView rightToLeft="1" view="pageBreakPreview" zoomScale="60" zoomScaleNormal="100" workbookViewId="0">
      <selection sqref="A1:E1"/>
    </sheetView>
  </sheetViews>
  <sheetFormatPr defaultColWidth="8.7265625" defaultRowHeight="25.4" customHeight="1"/>
  <cols>
    <col min="1" max="3" width="21.7265625" style="21" customWidth="1"/>
    <col min="4" max="5" width="21.7265625" style="93" customWidth="1"/>
    <col min="6" max="6" width="8.7265625" style="21" customWidth="1"/>
    <col min="7" max="8" width="8.7265625" style="21"/>
    <col min="9" max="9" width="9" style="21" bestFit="1" customWidth="1"/>
    <col min="10" max="16384" width="8.7265625" style="21"/>
  </cols>
  <sheetData>
    <row r="1" spans="1:10" ht="44.15" customHeight="1">
      <c r="A1" s="1707" t="s">
        <v>6</v>
      </c>
      <c r="B1" s="1708"/>
      <c r="C1" s="1708"/>
      <c r="D1" s="1708"/>
      <c r="E1" s="1709"/>
    </row>
    <row r="2" spans="1:10" ht="33" customHeight="1">
      <c r="A2" s="1699" t="s">
        <v>7</v>
      </c>
      <c r="B2" s="1700"/>
      <c r="C2" s="1700"/>
      <c r="D2" s="1700"/>
      <c r="E2" s="1710"/>
    </row>
    <row r="3" spans="1:10" ht="33" customHeight="1">
      <c r="A3" s="86" t="s">
        <v>158</v>
      </c>
      <c r="B3" s="87"/>
      <c r="C3" s="87"/>
      <c r="D3" s="87"/>
      <c r="E3" s="88" t="s">
        <v>159</v>
      </c>
    </row>
    <row r="4" spans="1:10" s="1" customFormat="1" ht="50.15" customHeight="1">
      <c r="A4" s="94" t="s">
        <v>109</v>
      </c>
      <c r="B4" s="81" t="s">
        <v>146</v>
      </c>
      <c r="C4" s="81" t="s">
        <v>147</v>
      </c>
      <c r="D4" s="81" t="s">
        <v>148</v>
      </c>
      <c r="E4" s="81" t="s">
        <v>149</v>
      </c>
    </row>
    <row r="5" spans="1:10" s="1" customFormat="1" ht="50.15" customHeight="1">
      <c r="A5" s="94" t="s">
        <v>113</v>
      </c>
      <c r="B5" s="81" t="s">
        <v>150</v>
      </c>
      <c r="C5" s="81" t="s">
        <v>151</v>
      </c>
      <c r="D5" s="81" t="s">
        <v>152</v>
      </c>
      <c r="E5" s="81" t="s">
        <v>153</v>
      </c>
    </row>
    <row r="6" spans="1:10" ht="25.4" customHeight="1">
      <c r="A6" s="13">
        <v>2015</v>
      </c>
      <c r="B6" s="44">
        <v>36302</v>
      </c>
      <c r="C6" s="44">
        <v>8063</v>
      </c>
      <c r="D6" s="83">
        <v>121.75186110776285</v>
      </c>
      <c r="E6" s="83">
        <v>27.042181039939724</v>
      </c>
    </row>
    <row r="7" spans="1:10" ht="25.4" customHeight="1">
      <c r="A7" s="13">
        <v>2016</v>
      </c>
      <c r="B7" s="46">
        <v>38120</v>
      </c>
      <c r="C7" s="46">
        <v>8759</v>
      </c>
      <c r="D7" s="82">
        <v>123.14969362152431</v>
      </c>
      <c r="E7" s="82">
        <v>28.296646548555387</v>
      </c>
    </row>
    <row r="8" spans="1:10" ht="25.4" customHeight="1">
      <c r="A8" s="13">
        <v>2017</v>
      </c>
      <c r="B8" s="44">
        <v>33199</v>
      </c>
      <c r="C8" s="44">
        <v>7218</v>
      </c>
      <c r="D8" s="83">
        <v>107.17183568448631</v>
      </c>
      <c r="E8" s="83">
        <v>23.300891893449265</v>
      </c>
    </row>
    <row r="9" spans="1:10" ht="25.4" customHeight="1">
      <c r="A9" s="13">
        <v>2018</v>
      </c>
      <c r="B9" s="46">
        <v>30217</v>
      </c>
      <c r="C9" s="46">
        <v>5787</v>
      </c>
      <c r="D9" s="82">
        <v>100.06861440983411</v>
      </c>
      <c r="E9" s="82">
        <v>19.164611695062714</v>
      </c>
    </row>
    <row r="10" spans="1:10" ht="25.4" customHeight="1">
      <c r="A10" s="13">
        <v>2019</v>
      </c>
      <c r="B10" s="44">
        <v>32910</v>
      </c>
      <c r="C10" s="44">
        <v>5754</v>
      </c>
      <c r="D10" s="83">
        <v>109.46720339635056</v>
      </c>
      <c r="E10" s="83">
        <v>19.139297731467671</v>
      </c>
    </row>
    <row r="11" spans="1:10" ht="25.4" customHeight="1">
      <c r="A11" s="13">
        <v>2020</v>
      </c>
      <c r="B11" s="46">
        <v>25561</v>
      </c>
      <c r="C11" s="46">
        <v>4618</v>
      </c>
      <c r="D11" s="82">
        <v>81.010987715398869</v>
      </c>
      <c r="E11" s="82">
        <v>14.635919614636045</v>
      </c>
      <c r="F11" s="1730"/>
      <c r="G11" s="1731"/>
      <c r="H11" s="1731"/>
      <c r="I11" s="1731"/>
      <c r="J11" s="1732"/>
    </row>
    <row r="12" spans="1:10" ht="25.4" customHeight="1">
      <c r="A12" s="13">
        <v>2021</v>
      </c>
      <c r="B12" s="44">
        <v>25512</v>
      </c>
      <c r="C12" s="44">
        <v>4652</v>
      </c>
      <c r="D12" s="83">
        <v>82.873189305109676</v>
      </c>
      <c r="E12" s="83">
        <v>15.111558350869011</v>
      </c>
      <c r="F12" s="1733"/>
      <c r="G12" s="1734"/>
      <c r="H12" s="1734"/>
      <c r="I12" s="1734"/>
      <c r="J12" s="1735"/>
    </row>
    <row r="13" spans="1:10" ht="25.4" customHeight="1">
      <c r="A13" s="13">
        <v>2022</v>
      </c>
      <c r="B13" s="46">
        <v>24446</v>
      </c>
      <c r="C13" s="46">
        <v>4555</v>
      </c>
      <c r="D13" s="82">
        <v>75.977715026941226</v>
      </c>
      <c r="E13" s="82">
        <v>14.156855597959472</v>
      </c>
      <c r="F13" s="1733"/>
      <c r="G13" s="1734"/>
      <c r="H13" s="1734"/>
      <c r="I13" s="1734"/>
      <c r="J13" s="1735"/>
    </row>
    <row r="14" spans="1:10" ht="25.4" customHeight="1">
      <c r="A14" s="13">
        <v>2023</v>
      </c>
      <c r="B14" s="44">
        <v>24002</v>
      </c>
      <c r="C14" s="44">
        <v>4423</v>
      </c>
      <c r="D14" s="83">
        <v>71.216780622318126</v>
      </c>
      <c r="E14" s="83">
        <v>13.12356556505762</v>
      </c>
      <c r="F14" s="1736"/>
      <c r="G14" s="1737"/>
      <c r="H14" s="1737"/>
      <c r="I14" s="1737"/>
      <c r="J14" s="1738"/>
    </row>
    <row r="15" spans="1:10" ht="25.4" customHeight="1">
      <c r="A15" s="13">
        <v>2024</v>
      </c>
      <c r="B15" s="46">
        <v>24077</v>
      </c>
      <c r="C15" s="46">
        <v>4282</v>
      </c>
      <c r="D15" s="82">
        <v>68.209999999999994</v>
      </c>
      <c r="E15" s="82">
        <v>12.13</v>
      </c>
      <c r="F15" s="89"/>
    </row>
    <row r="16" spans="1:10" ht="25.4" hidden="1" customHeight="1">
      <c r="A16" s="84"/>
      <c r="B16" s="84"/>
      <c r="C16" s="84"/>
      <c r="D16" s="85"/>
      <c r="E16" s="85"/>
    </row>
    <row r="17" spans="1:17" ht="25.4" customHeight="1">
      <c r="A17" s="21" t="s">
        <v>154</v>
      </c>
      <c r="B17" s="90"/>
      <c r="C17" s="90"/>
      <c r="D17" s="90"/>
      <c r="E17" s="91" t="s">
        <v>155</v>
      </c>
      <c r="N17" s="22"/>
      <c r="O17" s="22"/>
      <c r="P17" s="22"/>
      <c r="Q17" s="22"/>
    </row>
    <row r="18" spans="1:17" ht="25.4" customHeight="1">
      <c r="A18" s="1740" t="s">
        <v>156</v>
      </c>
      <c r="B18" s="1740"/>
      <c r="C18" s="1740"/>
      <c r="D18" s="1740"/>
      <c r="E18" s="1740"/>
      <c r="N18" s="22"/>
      <c r="O18" s="22"/>
      <c r="P18" s="22"/>
      <c r="Q18" s="22"/>
    </row>
    <row r="19" spans="1:17" ht="25.4" customHeight="1">
      <c r="B19" s="92"/>
      <c r="C19" s="92"/>
      <c r="D19" s="92"/>
      <c r="E19" s="21" t="s">
        <v>157</v>
      </c>
      <c r="N19" s="22"/>
      <c r="O19" s="22"/>
      <c r="P19" s="22"/>
      <c r="Q19" s="22"/>
    </row>
    <row r="20" spans="1:17" ht="25.4" customHeight="1">
      <c r="A20" s="1739"/>
      <c r="B20" s="1739"/>
      <c r="C20" s="1739"/>
      <c r="D20" s="1739"/>
      <c r="E20" s="1739"/>
      <c r="N20" s="22"/>
      <c r="O20" s="22"/>
      <c r="P20" s="22"/>
      <c r="Q20" s="22"/>
    </row>
    <row r="21" spans="1:17" ht="25.4" customHeight="1">
      <c r="A21" s="1741"/>
      <c r="B21" s="1741"/>
      <c r="C21" s="1741"/>
      <c r="D21" s="1741"/>
      <c r="E21" s="1741"/>
      <c r="N21" s="22"/>
      <c r="O21" s="22"/>
      <c r="P21" s="22"/>
      <c r="Q21" s="22"/>
    </row>
    <row r="23" spans="1:17" ht="25.4" customHeight="1">
      <c r="A23" s="1739"/>
      <c r="B23" s="1739"/>
      <c r="C23" s="1739"/>
      <c r="D23" s="1739"/>
      <c r="E23" s="1739"/>
    </row>
  </sheetData>
  <mergeCells count="7">
    <mergeCell ref="F11:J14"/>
    <mergeCell ref="A23:E23"/>
    <mergeCell ref="A1:E1"/>
    <mergeCell ref="A2:E2"/>
    <mergeCell ref="A18:E18"/>
    <mergeCell ref="A20:E20"/>
    <mergeCell ref="A21:E21"/>
  </mergeCells>
  <pageMargins left="0.7" right="0.7" top="0.75" bottom="0.75" header="0.3" footer="0.3"/>
  <pageSetup scale="85" fitToWidth="0" orientation="landscape"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30"/>
  <sheetViews>
    <sheetView showGridLines="0" rightToLeft="1" view="pageBreakPreview" zoomScale="60" zoomScaleNormal="90" workbookViewId="0">
      <selection activeCell="B23" sqref="B23"/>
    </sheetView>
  </sheetViews>
  <sheetFormatPr defaultColWidth="7.7265625" defaultRowHeight="15.5"/>
  <cols>
    <col min="1" max="1" width="25.7265625" style="1072" customWidth="1"/>
    <col min="2" max="4" width="21.7265625" style="1072" customWidth="1"/>
    <col min="5" max="5" width="26.26953125" style="1072" customWidth="1"/>
    <col min="6" max="6" width="37" style="1072" customWidth="1"/>
    <col min="7" max="7" width="14.26953125" style="1072" customWidth="1"/>
    <col min="8" max="8" width="26.81640625" style="1072" customWidth="1"/>
    <col min="9" max="9" width="14.81640625" style="1072" customWidth="1"/>
    <col min="10" max="245" width="7.7265625" style="1072"/>
    <col min="246" max="246" width="9.7265625" style="1072" customWidth="1"/>
    <col min="247" max="247" width="13.7265625" style="1072" customWidth="1"/>
    <col min="248" max="253" width="11.1796875" style="1072" customWidth="1"/>
    <col min="254" max="254" width="12.81640625" style="1072" customWidth="1"/>
    <col min="255" max="255" width="13.26953125" style="1072" customWidth="1"/>
    <col min="256" max="256" width="15.1796875" style="1072" customWidth="1"/>
    <col min="257" max="258" width="7.7265625" style="1072" customWidth="1"/>
    <col min="259" max="259" width="10.453125" style="1072" customWidth="1"/>
    <col min="260" max="260" width="12.1796875" style="1072" customWidth="1"/>
    <col min="261" max="261" width="14.81640625" style="1072" customWidth="1"/>
    <col min="262" max="262" width="12.26953125" style="1072" customWidth="1"/>
    <col min="263" max="263" width="14.26953125" style="1072" customWidth="1"/>
    <col min="264" max="264" width="7.81640625" style="1072" customWidth="1"/>
    <col min="265" max="265" width="14.81640625" style="1072" customWidth="1"/>
    <col min="266" max="501" width="7.7265625" style="1072"/>
    <col min="502" max="502" width="9.7265625" style="1072" customWidth="1"/>
    <col min="503" max="503" width="13.7265625" style="1072" customWidth="1"/>
    <col min="504" max="509" width="11.1796875" style="1072" customWidth="1"/>
    <col min="510" max="510" width="12.81640625" style="1072" customWidth="1"/>
    <col min="511" max="511" width="13.26953125" style="1072" customWidth="1"/>
    <col min="512" max="512" width="15.1796875" style="1072" customWidth="1"/>
    <col min="513" max="514" width="7.7265625" style="1072" customWidth="1"/>
    <col min="515" max="515" width="10.453125" style="1072" customWidth="1"/>
    <col min="516" max="516" width="12.1796875" style="1072" customWidth="1"/>
    <col min="517" max="517" width="14.81640625" style="1072" customWidth="1"/>
    <col min="518" max="518" width="12.26953125" style="1072" customWidth="1"/>
    <col min="519" max="519" width="14.26953125" style="1072" customWidth="1"/>
    <col min="520" max="520" width="7.81640625" style="1072" customWidth="1"/>
    <col min="521" max="521" width="14.81640625" style="1072" customWidth="1"/>
    <col min="522" max="757" width="7.7265625" style="1072"/>
    <col min="758" max="758" width="9.7265625" style="1072" customWidth="1"/>
    <col min="759" max="759" width="13.7265625" style="1072" customWidth="1"/>
    <col min="760" max="765" width="11.1796875" style="1072" customWidth="1"/>
    <col min="766" max="766" width="12.81640625" style="1072" customWidth="1"/>
    <col min="767" max="767" width="13.26953125" style="1072" customWidth="1"/>
    <col min="768" max="768" width="15.1796875" style="1072" customWidth="1"/>
    <col min="769" max="770" width="7.7265625" style="1072" customWidth="1"/>
    <col min="771" max="771" width="10.453125" style="1072" customWidth="1"/>
    <col min="772" max="772" width="12.1796875" style="1072" customWidth="1"/>
    <col min="773" max="773" width="14.81640625" style="1072" customWidth="1"/>
    <col min="774" max="774" width="12.26953125" style="1072" customWidth="1"/>
    <col min="775" max="775" width="14.26953125" style="1072" customWidth="1"/>
    <col min="776" max="776" width="7.81640625" style="1072" customWidth="1"/>
    <col min="777" max="777" width="14.81640625" style="1072" customWidth="1"/>
    <col min="778" max="1013" width="7.7265625" style="1072"/>
    <col min="1014" max="1014" width="9.7265625" style="1072" customWidth="1"/>
    <col min="1015" max="1015" width="13.7265625" style="1072" customWidth="1"/>
    <col min="1016" max="1021" width="11.1796875" style="1072" customWidth="1"/>
    <col min="1022" max="1022" width="12.81640625" style="1072" customWidth="1"/>
    <col min="1023" max="1023" width="13.26953125" style="1072" customWidth="1"/>
    <col min="1024" max="1024" width="15.1796875" style="1072" customWidth="1"/>
    <col min="1025" max="1026" width="7.7265625" style="1072" customWidth="1"/>
    <col min="1027" max="1027" width="10.453125" style="1072" customWidth="1"/>
    <col min="1028" max="1028" width="12.1796875" style="1072" customWidth="1"/>
    <col min="1029" max="1029" width="14.81640625" style="1072" customWidth="1"/>
    <col min="1030" max="1030" width="12.26953125" style="1072" customWidth="1"/>
    <col min="1031" max="1031" width="14.26953125" style="1072" customWidth="1"/>
    <col min="1032" max="1032" width="7.81640625" style="1072" customWidth="1"/>
    <col min="1033" max="1033" width="14.81640625" style="1072" customWidth="1"/>
    <col min="1034" max="1269" width="7.7265625" style="1072"/>
    <col min="1270" max="1270" width="9.7265625" style="1072" customWidth="1"/>
    <col min="1271" max="1271" width="13.7265625" style="1072" customWidth="1"/>
    <col min="1272" max="1277" width="11.1796875" style="1072" customWidth="1"/>
    <col min="1278" max="1278" width="12.81640625" style="1072" customWidth="1"/>
    <col min="1279" max="1279" width="13.26953125" style="1072" customWidth="1"/>
    <col min="1280" max="1280" width="15.1796875" style="1072" customWidth="1"/>
    <col min="1281" max="1282" width="7.7265625" style="1072" customWidth="1"/>
    <col min="1283" max="1283" width="10.453125" style="1072" customWidth="1"/>
    <col min="1284" max="1284" width="12.1796875" style="1072" customWidth="1"/>
    <col min="1285" max="1285" width="14.81640625" style="1072" customWidth="1"/>
    <col min="1286" max="1286" width="12.26953125" style="1072" customWidth="1"/>
    <col min="1287" max="1287" width="14.26953125" style="1072" customWidth="1"/>
    <col min="1288" max="1288" width="7.81640625" style="1072" customWidth="1"/>
    <col min="1289" max="1289" width="14.81640625" style="1072" customWidth="1"/>
    <col min="1290" max="1525" width="7.7265625" style="1072"/>
    <col min="1526" max="1526" width="9.7265625" style="1072" customWidth="1"/>
    <col min="1527" max="1527" width="13.7265625" style="1072" customWidth="1"/>
    <col min="1528" max="1533" width="11.1796875" style="1072" customWidth="1"/>
    <col min="1534" max="1534" width="12.81640625" style="1072" customWidth="1"/>
    <col min="1535" max="1535" width="13.26953125" style="1072" customWidth="1"/>
    <col min="1536" max="1536" width="15.1796875" style="1072" customWidth="1"/>
    <col min="1537" max="1538" width="7.7265625" style="1072" customWidth="1"/>
    <col min="1539" max="1539" width="10.453125" style="1072" customWidth="1"/>
    <col min="1540" max="1540" width="12.1796875" style="1072" customWidth="1"/>
    <col min="1541" max="1541" width="14.81640625" style="1072" customWidth="1"/>
    <col min="1542" max="1542" width="12.26953125" style="1072" customWidth="1"/>
    <col min="1543" max="1543" width="14.26953125" style="1072" customWidth="1"/>
    <col min="1544" max="1544" width="7.81640625" style="1072" customWidth="1"/>
    <col min="1545" max="1545" width="14.81640625" style="1072" customWidth="1"/>
    <col min="1546" max="1781" width="7.7265625" style="1072"/>
    <col min="1782" max="1782" width="9.7265625" style="1072" customWidth="1"/>
    <col min="1783" max="1783" width="13.7265625" style="1072" customWidth="1"/>
    <col min="1784" max="1789" width="11.1796875" style="1072" customWidth="1"/>
    <col min="1790" max="1790" width="12.81640625" style="1072" customWidth="1"/>
    <col min="1791" max="1791" width="13.26953125" style="1072" customWidth="1"/>
    <col min="1792" max="1792" width="15.1796875" style="1072" customWidth="1"/>
    <col min="1793" max="1794" width="7.7265625" style="1072" customWidth="1"/>
    <col min="1795" max="1795" width="10.453125" style="1072" customWidth="1"/>
    <col min="1796" max="1796" width="12.1796875" style="1072" customWidth="1"/>
    <col min="1797" max="1797" width="14.81640625" style="1072" customWidth="1"/>
    <col min="1798" max="1798" width="12.26953125" style="1072" customWidth="1"/>
    <col min="1799" max="1799" width="14.26953125" style="1072" customWidth="1"/>
    <col min="1800" max="1800" width="7.81640625" style="1072" customWidth="1"/>
    <col min="1801" max="1801" width="14.81640625" style="1072" customWidth="1"/>
    <col min="1802" max="2037" width="7.7265625" style="1072"/>
    <col min="2038" max="2038" width="9.7265625" style="1072" customWidth="1"/>
    <col min="2039" max="2039" width="13.7265625" style="1072" customWidth="1"/>
    <col min="2040" max="2045" width="11.1796875" style="1072" customWidth="1"/>
    <col min="2046" max="2046" width="12.81640625" style="1072" customWidth="1"/>
    <col min="2047" max="2047" width="13.26953125" style="1072" customWidth="1"/>
    <col min="2048" max="2048" width="15.1796875" style="1072" customWidth="1"/>
    <col min="2049" max="2050" width="7.7265625" style="1072" customWidth="1"/>
    <col min="2051" max="2051" width="10.453125" style="1072" customWidth="1"/>
    <col min="2052" max="2052" width="12.1796875" style="1072" customWidth="1"/>
    <col min="2053" max="2053" width="14.81640625" style="1072" customWidth="1"/>
    <col min="2054" max="2054" width="12.26953125" style="1072" customWidth="1"/>
    <col min="2055" max="2055" width="14.26953125" style="1072" customWidth="1"/>
    <col min="2056" max="2056" width="7.81640625" style="1072" customWidth="1"/>
    <col min="2057" max="2057" width="14.81640625" style="1072" customWidth="1"/>
    <col min="2058" max="2293" width="7.7265625" style="1072"/>
    <col min="2294" max="2294" width="9.7265625" style="1072" customWidth="1"/>
    <col min="2295" max="2295" width="13.7265625" style="1072" customWidth="1"/>
    <col min="2296" max="2301" width="11.1796875" style="1072" customWidth="1"/>
    <col min="2302" max="2302" width="12.81640625" style="1072" customWidth="1"/>
    <col min="2303" max="2303" width="13.26953125" style="1072" customWidth="1"/>
    <col min="2304" max="2304" width="15.1796875" style="1072" customWidth="1"/>
    <col min="2305" max="2306" width="7.7265625" style="1072" customWidth="1"/>
    <col min="2307" max="2307" width="10.453125" style="1072" customWidth="1"/>
    <col min="2308" max="2308" width="12.1796875" style="1072" customWidth="1"/>
    <col min="2309" max="2309" width="14.81640625" style="1072" customWidth="1"/>
    <col min="2310" max="2310" width="12.26953125" style="1072" customWidth="1"/>
    <col min="2311" max="2311" width="14.26953125" style="1072" customWidth="1"/>
    <col min="2312" max="2312" width="7.81640625" style="1072" customWidth="1"/>
    <col min="2313" max="2313" width="14.81640625" style="1072" customWidth="1"/>
    <col min="2314" max="2549" width="7.7265625" style="1072"/>
    <col min="2550" max="2550" width="9.7265625" style="1072" customWidth="1"/>
    <col min="2551" max="2551" width="13.7265625" style="1072" customWidth="1"/>
    <col min="2552" max="2557" width="11.1796875" style="1072" customWidth="1"/>
    <col min="2558" max="2558" width="12.81640625" style="1072" customWidth="1"/>
    <col min="2559" max="2559" width="13.26953125" style="1072" customWidth="1"/>
    <col min="2560" max="2560" width="15.1796875" style="1072" customWidth="1"/>
    <col min="2561" max="2562" width="7.7265625" style="1072" customWidth="1"/>
    <col min="2563" max="2563" width="10.453125" style="1072" customWidth="1"/>
    <col min="2564" max="2564" width="12.1796875" style="1072" customWidth="1"/>
    <col min="2565" max="2565" width="14.81640625" style="1072" customWidth="1"/>
    <col min="2566" max="2566" width="12.26953125" style="1072" customWidth="1"/>
    <col min="2567" max="2567" width="14.26953125" style="1072" customWidth="1"/>
    <col min="2568" max="2568" width="7.81640625" style="1072" customWidth="1"/>
    <col min="2569" max="2569" width="14.81640625" style="1072" customWidth="1"/>
    <col min="2570" max="2805" width="7.7265625" style="1072"/>
    <col min="2806" max="2806" width="9.7265625" style="1072" customWidth="1"/>
    <col min="2807" max="2807" width="13.7265625" style="1072" customWidth="1"/>
    <col min="2808" max="2813" width="11.1796875" style="1072" customWidth="1"/>
    <col min="2814" max="2814" width="12.81640625" style="1072" customWidth="1"/>
    <col min="2815" max="2815" width="13.26953125" style="1072" customWidth="1"/>
    <col min="2816" max="2816" width="15.1796875" style="1072" customWidth="1"/>
    <col min="2817" max="2818" width="7.7265625" style="1072" customWidth="1"/>
    <col min="2819" max="2819" width="10.453125" style="1072" customWidth="1"/>
    <col min="2820" max="2820" width="12.1796875" style="1072" customWidth="1"/>
    <col min="2821" max="2821" width="14.81640625" style="1072" customWidth="1"/>
    <col min="2822" max="2822" width="12.26953125" style="1072" customWidth="1"/>
    <col min="2823" max="2823" width="14.26953125" style="1072" customWidth="1"/>
    <col min="2824" max="2824" width="7.81640625" style="1072" customWidth="1"/>
    <col min="2825" max="2825" width="14.81640625" style="1072" customWidth="1"/>
    <col min="2826" max="3061" width="7.7265625" style="1072"/>
    <col min="3062" max="3062" width="9.7265625" style="1072" customWidth="1"/>
    <col min="3063" max="3063" width="13.7265625" style="1072" customWidth="1"/>
    <col min="3064" max="3069" width="11.1796875" style="1072" customWidth="1"/>
    <col min="3070" max="3070" width="12.81640625" style="1072" customWidth="1"/>
    <col min="3071" max="3071" width="13.26953125" style="1072" customWidth="1"/>
    <col min="3072" max="3072" width="15.1796875" style="1072" customWidth="1"/>
    <col min="3073" max="3074" width="7.7265625" style="1072" customWidth="1"/>
    <col min="3075" max="3075" width="10.453125" style="1072" customWidth="1"/>
    <col min="3076" max="3076" width="12.1796875" style="1072" customWidth="1"/>
    <col min="3077" max="3077" width="14.81640625" style="1072" customWidth="1"/>
    <col min="3078" max="3078" width="12.26953125" style="1072" customWidth="1"/>
    <col min="3079" max="3079" width="14.26953125" style="1072" customWidth="1"/>
    <col min="3080" max="3080" width="7.81640625" style="1072" customWidth="1"/>
    <col min="3081" max="3081" width="14.81640625" style="1072" customWidth="1"/>
    <col min="3082" max="3317" width="7.7265625" style="1072"/>
    <col min="3318" max="3318" width="9.7265625" style="1072" customWidth="1"/>
    <col min="3319" max="3319" width="13.7265625" style="1072" customWidth="1"/>
    <col min="3320" max="3325" width="11.1796875" style="1072" customWidth="1"/>
    <col min="3326" max="3326" width="12.81640625" style="1072" customWidth="1"/>
    <col min="3327" max="3327" width="13.26953125" style="1072" customWidth="1"/>
    <col min="3328" max="3328" width="15.1796875" style="1072" customWidth="1"/>
    <col min="3329" max="3330" width="7.7265625" style="1072" customWidth="1"/>
    <col min="3331" max="3331" width="10.453125" style="1072" customWidth="1"/>
    <col min="3332" max="3332" width="12.1796875" style="1072" customWidth="1"/>
    <col min="3333" max="3333" width="14.81640625" style="1072" customWidth="1"/>
    <col min="3334" max="3334" width="12.26953125" style="1072" customWidth="1"/>
    <col min="3335" max="3335" width="14.26953125" style="1072" customWidth="1"/>
    <col min="3336" max="3336" width="7.81640625" style="1072" customWidth="1"/>
    <col min="3337" max="3337" width="14.81640625" style="1072" customWidth="1"/>
    <col min="3338" max="3573" width="7.7265625" style="1072"/>
    <col min="3574" max="3574" width="9.7265625" style="1072" customWidth="1"/>
    <col min="3575" max="3575" width="13.7265625" style="1072" customWidth="1"/>
    <col min="3576" max="3581" width="11.1796875" style="1072" customWidth="1"/>
    <col min="3582" max="3582" width="12.81640625" style="1072" customWidth="1"/>
    <col min="3583" max="3583" width="13.26953125" style="1072" customWidth="1"/>
    <col min="3584" max="3584" width="15.1796875" style="1072" customWidth="1"/>
    <col min="3585" max="3586" width="7.7265625" style="1072" customWidth="1"/>
    <col min="3587" max="3587" width="10.453125" style="1072" customWidth="1"/>
    <col min="3588" max="3588" width="12.1796875" style="1072" customWidth="1"/>
    <col min="3589" max="3589" width="14.81640625" style="1072" customWidth="1"/>
    <col min="3590" max="3590" width="12.26953125" style="1072" customWidth="1"/>
    <col min="3591" max="3591" width="14.26953125" style="1072" customWidth="1"/>
    <col min="3592" max="3592" width="7.81640625" style="1072" customWidth="1"/>
    <col min="3593" max="3593" width="14.81640625" style="1072" customWidth="1"/>
    <col min="3594" max="3829" width="7.7265625" style="1072"/>
    <col min="3830" max="3830" width="9.7265625" style="1072" customWidth="1"/>
    <col min="3831" max="3831" width="13.7265625" style="1072" customWidth="1"/>
    <col min="3832" max="3837" width="11.1796875" style="1072" customWidth="1"/>
    <col min="3838" max="3838" width="12.81640625" style="1072" customWidth="1"/>
    <col min="3839" max="3839" width="13.26953125" style="1072" customWidth="1"/>
    <col min="3840" max="3840" width="15.1796875" style="1072" customWidth="1"/>
    <col min="3841" max="3842" width="7.7265625" style="1072" customWidth="1"/>
    <col min="3843" max="3843" width="10.453125" style="1072" customWidth="1"/>
    <col min="3844" max="3844" width="12.1796875" style="1072" customWidth="1"/>
    <col min="3845" max="3845" width="14.81640625" style="1072" customWidth="1"/>
    <col min="3846" max="3846" width="12.26953125" style="1072" customWidth="1"/>
    <col min="3847" max="3847" width="14.26953125" style="1072" customWidth="1"/>
    <col min="3848" max="3848" width="7.81640625" style="1072" customWidth="1"/>
    <col min="3849" max="3849" width="14.81640625" style="1072" customWidth="1"/>
    <col min="3850" max="4085" width="7.7265625" style="1072"/>
    <col min="4086" max="4086" width="9.7265625" style="1072" customWidth="1"/>
    <col min="4087" max="4087" width="13.7265625" style="1072" customWidth="1"/>
    <col min="4088" max="4093" width="11.1796875" style="1072" customWidth="1"/>
    <col min="4094" max="4094" width="12.81640625" style="1072" customWidth="1"/>
    <col min="4095" max="4095" width="13.26953125" style="1072" customWidth="1"/>
    <col min="4096" max="4096" width="15.1796875" style="1072" customWidth="1"/>
    <col min="4097" max="4098" width="7.7265625" style="1072" customWidth="1"/>
    <col min="4099" max="4099" width="10.453125" style="1072" customWidth="1"/>
    <col min="4100" max="4100" width="12.1796875" style="1072" customWidth="1"/>
    <col min="4101" max="4101" width="14.81640625" style="1072" customWidth="1"/>
    <col min="4102" max="4102" width="12.26953125" style="1072" customWidth="1"/>
    <col min="4103" max="4103" width="14.26953125" style="1072" customWidth="1"/>
    <col min="4104" max="4104" width="7.81640625" style="1072" customWidth="1"/>
    <col min="4105" max="4105" width="14.81640625" style="1072" customWidth="1"/>
    <col min="4106" max="4341" width="7.7265625" style="1072"/>
    <col min="4342" max="4342" width="9.7265625" style="1072" customWidth="1"/>
    <col min="4343" max="4343" width="13.7265625" style="1072" customWidth="1"/>
    <col min="4344" max="4349" width="11.1796875" style="1072" customWidth="1"/>
    <col min="4350" max="4350" width="12.81640625" style="1072" customWidth="1"/>
    <col min="4351" max="4351" width="13.26953125" style="1072" customWidth="1"/>
    <col min="4352" max="4352" width="15.1796875" style="1072" customWidth="1"/>
    <col min="4353" max="4354" width="7.7265625" style="1072" customWidth="1"/>
    <col min="4355" max="4355" width="10.453125" style="1072" customWidth="1"/>
    <col min="4356" max="4356" width="12.1796875" style="1072" customWidth="1"/>
    <col min="4357" max="4357" width="14.81640625" style="1072" customWidth="1"/>
    <col min="4358" max="4358" width="12.26953125" style="1072" customWidth="1"/>
    <col min="4359" max="4359" width="14.26953125" style="1072" customWidth="1"/>
    <col min="4360" max="4360" width="7.81640625" style="1072" customWidth="1"/>
    <col min="4361" max="4361" width="14.81640625" style="1072" customWidth="1"/>
    <col min="4362" max="4597" width="7.7265625" style="1072"/>
    <col min="4598" max="4598" width="9.7265625" style="1072" customWidth="1"/>
    <col min="4599" max="4599" width="13.7265625" style="1072" customWidth="1"/>
    <col min="4600" max="4605" width="11.1796875" style="1072" customWidth="1"/>
    <col min="4606" max="4606" width="12.81640625" style="1072" customWidth="1"/>
    <col min="4607" max="4607" width="13.26953125" style="1072" customWidth="1"/>
    <col min="4608" max="4608" width="15.1796875" style="1072" customWidth="1"/>
    <col min="4609" max="4610" width="7.7265625" style="1072" customWidth="1"/>
    <col min="4611" max="4611" width="10.453125" style="1072" customWidth="1"/>
    <col min="4612" max="4612" width="12.1796875" style="1072" customWidth="1"/>
    <col min="4613" max="4613" width="14.81640625" style="1072" customWidth="1"/>
    <col min="4614" max="4614" width="12.26953125" style="1072" customWidth="1"/>
    <col min="4615" max="4615" width="14.26953125" style="1072" customWidth="1"/>
    <col min="4616" max="4616" width="7.81640625" style="1072" customWidth="1"/>
    <col min="4617" max="4617" width="14.81640625" style="1072" customWidth="1"/>
    <col min="4618" max="4853" width="7.7265625" style="1072"/>
    <col min="4854" max="4854" width="9.7265625" style="1072" customWidth="1"/>
    <col min="4855" max="4855" width="13.7265625" style="1072" customWidth="1"/>
    <col min="4856" max="4861" width="11.1796875" style="1072" customWidth="1"/>
    <col min="4862" max="4862" width="12.81640625" style="1072" customWidth="1"/>
    <col min="4863" max="4863" width="13.26953125" style="1072" customWidth="1"/>
    <col min="4864" max="4864" width="15.1796875" style="1072" customWidth="1"/>
    <col min="4865" max="4866" width="7.7265625" style="1072" customWidth="1"/>
    <col min="4867" max="4867" width="10.453125" style="1072" customWidth="1"/>
    <col min="4868" max="4868" width="12.1796875" style="1072" customWidth="1"/>
    <col min="4869" max="4869" width="14.81640625" style="1072" customWidth="1"/>
    <col min="4870" max="4870" width="12.26953125" style="1072" customWidth="1"/>
    <col min="4871" max="4871" width="14.26953125" style="1072" customWidth="1"/>
    <col min="4872" max="4872" width="7.81640625" style="1072" customWidth="1"/>
    <col min="4873" max="4873" width="14.81640625" style="1072" customWidth="1"/>
    <col min="4874" max="5109" width="7.7265625" style="1072"/>
    <col min="5110" max="5110" width="9.7265625" style="1072" customWidth="1"/>
    <col min="5111" max="5111" width="13.7265625" style="1072" customWidth="1"/>
    <col min="5112" max="5117" width="11.1796875" style="1072" customWidth="1"/>
    <col min="5118" max="5118" width="12.81640625" style="1072" customWidth="1"/>
    <col min="5119" max="5119" width="13.26953125" style="1072" customWidth="1"/>
    <col min="5120" max="5120" width="15.1796875" style="1072" customWidth="1"/>
    <col min="5121" max="5122" width="7.7265625" style="1072" customWidth="1"/>
    <col min="5123" max="5123" width="10.453125" style="1072" customWidth="1"/>
    <col min="5124" max="5124" width="12.1796875" style="1072" customWidth="1"/>
    <col min="5125" max="5125" width="14.81640625" style="1072" customWidth="1"/>
    <col min="5126" max="5126" width="12.26953125" style="1072" customWidth="1"/>
    <col min="5127" max="5127" width="14.26953125" style="1072" customWidth="1"/>
    <col min="5128" max="5128" width="7.81640625" style="1072" customWidth="1"/>
    <col min="5129" max="5129" width="14.81640625" style="1072" customWidth="1"/>
    <col min="5130" max="5365" width="7.7265625" style="1072"/>
    <col min="5366" max="5366" width="9.7265625" style="1072" customWidth="1"/>
    <col min="5367" max="5367" width="13.7265625" style="1072" customWidth="1"/>
    <col min="5368" max="5373" width="11.1796875" style="1072" customWidth="1"/>
    <col min="5374" max="5374" width="12.81640625" style="1072" customWidth="1"/>
    <col min="5375" max="5375" width="13.26953125" style="1072" customWidth="1"/>
    <col min="5376" max="5376" width="15.1796875" style="1072" customWidth="1"/>
    <col min="5377" max="5378" width="7.7265625" style="1072" customWidth="1"/>
    <col min="5379" max="5379" width="10.453125" style="1072" customWidth="1"/>
    <col min="5380" max="5380" width="12.1796875" style="1072" customWidth="1"/>
    <col min="5381" max="5381" width="14.81640625" style="1072" customWidth="1"/>
    <col min="5382" max="5382" width="12.26953125" style="1072" customWidth="1"/>
    <col min="5383" max="5383" width="14.26953125" style="1072" customWidth="1"/>
    <col min="5384" max="5384" width="7.81640625" style="1072" customWidth="1"/>
    <col min="5385" max="5385" width="14.81640625" style="1072" customWidth="1"/>
    <col min="5386" max="5621" width="7.7265625" style="1072"/>
    <col min="5622" max="5622" width="9.7265625" style="1072" customWidth="1"/>
    <col min="5623" max="5623" width="13.7265625" style="1072" customWidth="1"/>
    <col min="5624" max="5629" width="11.1796875" style="1072" customWidth="1"/>
    <col min="5630" max="5630" width="12.81640625" style="1072" customWidth="1"/>
    <col min="5631" max="5631" width="13.26953125" style="1072" customWidth="1"/>
    <col min="5632" max="5632" width="15.1796875" style="1072" customWidth="1"/>
    <col min="5633" max="5634" width="7.7265625" style="1072" customWidth="1"/>
    <col min="5635" max="5635" width="10.453125" style="1072" customWidth="1"/>
    <col min="5636" max="5636" width="12.1796875" style="1072" customWidth="1"/>
    <col min="5637" max="5637" width="14.81640625" style="1072" customWidth="1"/>
    <col min="5638" max="5638" width="12.26953125" style="1072" customWidth="1"/>
    <col min="5639" max="5639" width="14.26953125" style="1072" customWidth="1"/>
    <col min="5640" max="5640" width="7.81640625" style="1072" customWidth="1"/>
    <col min="5641" max="5641" width="14.81640625" style="1072" customWidth="1"/>
    <col min="5642" max="5877" width="7.7265625" style="1072"/>
    <col min="5878" max="5878" width="9.7265625" style="1072" customWidth="1"/>
    <col min="5879" max="5879" width="13.7265625" style="1072" customWidth="1"/>
    <col min="5880" max="5885" width="11.1796875" style="1072" customWidth="1"/>
    <col min="5886" max="5886" width="12.81640625" style="1072" customWidth="1"/>
    <col min="5887" max="5887" width="13.26953125" style="1072" customWidth="1"/>
    <col min="5888" max="5888" width="15.1796875" style="1072" customWidth="1"/>
    <col min="5889" max="5890" width="7.7265625" style="1072" customWidth="1"/>
    <col min="5891" max="5891" width="10.453125" style="1072" customWidth="1"/>
    <col min="5892" max="5892" width="12.1796875" style="1072" customWidth="1"/>
    <col min="5893" max="5893" width="14.81640625" style="1072" customWidth="1"/>
    <col min="5894" max="5894" width="12.26953125" style="1072" customWidth="1"/>
    <col min="5895" max="5895" width="14.26953125" style="1072" customWidth="1"/>
    <col min="5896" max="5896" width="7.81640625" style="1072" customWidth="1"/>
    <col min="5897" max="5897" width="14.81640625" style="1072" customWidth="1"/>
    <col min="5898" max="6133" width="7.7265625" style="1072"/>
    <col min="6134" max="6134" width="9.7265625" style="1072" customWidth="1"/>
    <col min="6135" max="6135" width="13.7265625" style="1072" customWidth="1"/>
    <col min="6136" max="6141" width="11.1796875" style="1072" customWidth="1"/>
    <col min="6142" max="6142" width="12.81640625" style="1072" customWidth="1"/>
    <col min="6143" max="6143" width="13.26953125" style="1072" customWidth="1"/>
    <col min="6144" max="6144" width="15.1796875" style="1072" customWidth="1"/>
    <col min="6145" max="6146" width="7.7265625" style="1072" customWidth="1"/>
    <col min="6147" max="6147" width="10.453125" style="1072" customWidth="1"/>
    <col min="6148" max="6148" width="12.1796875" style="1072" customWidth="1"/>
    <col min="6149" max="6149" width="14.81640625" style="1072" customWidth="1"/>
    <col min="6150" max="6150" width="12.26953125" style="1072" customWidth="1"/>
    <col min="6151" max="6151" width="14.26953125" style="1072" customWidth="1"/>
    <col min="6152" max="6152" width="7.81640625" style="1072" customWidth="1"/>
    <col min="6153" max="6153" width="14.81640625" style="1072" customWidth="1"/>
    <col min="6154" max="6389" width="7.7265625" style="1072"/>
    <col min="6390" max="6390" width="9.7265625" style="1072" customWidth="1"/>
    <col min="6391" max="6391" width="13.7265625" style="1072" customWidth="1"/>
    <col min="6392" max="6397" width="11.1796875" style="1072" customWidth="1"/>
    <col min="6398" max="6398" width="12.81640625" style="1072" customWidth="1"/>
    <col min="6399" max="6399" width="13.26953125" style="1072" customWidth="1"/>
    <col min="6400" max="6400" width="15.1796875" style="1072" customWidth="1"/>
    <col min="6401" max="6402" width="7.7265625" style="1072" customWidth="1"/>
    <col min="6403" max="6403" width="10.453125" style="1072" customWidth="1"/>
    <col min="6404" max="6404" width="12.1796875" style="1072" customWidth="1"/>
    <col min="6405" max="6405" width="14.81640625" style="1072" customWidth="1"/>
    <col min="6406" max="6406" width="12.26953125" style="1072" customWidth="1"/>
    <col min="6407" max="6407" width="14.26953125" style="1072" customWidth="1"/>
    <col min="6408" max="6408" width="7.81640625" style="1072" customWidth="1"/>
    <col min="6409" max="6409" width="14.81640625" style="1072" customWidth="1"/>
    <col min="6410" max="6645" width="7.7265625" style="1072"/>
    <col min="6646" max="6646" width="9.7265625" style="1072" customWidth="1"/>
    <col min="6647" max="6647" width="13.7265625" style="1072" customWidth="1"/>
    <col min="6648" max="6653" width="11.1796875" style="1072" customWidth="1"/>
    <col min="6654" max="6654" width="12.81640625" style="1072" customWidth="1"/>
    <col min="6655" max="6655" width="13.26953125" style="1072" customWidth="1"/>
    <col min="6656" max="6656" width="15.1796875" style="1072" customWidth="1"/>
    <col min="6657" max="6658" width="7.7265625" style="1072" customWidth="1"/>
    <col min="6659" max="6659" width="10.453125" style="1072" customWidth="1"/>
    <col min="6660" max="6660" width="12.1796875" style="1072" customWidth="1"/>
    <col min="6661" max="6661" width="14.81640625" style="1072" customWidth="1"/>
    <col min="6662" max="6662" width="12.26953125" style="1072" customWidth="1"/>
    <col min="6663" max="6663" width="14.26953125" style="1072" customWidth="1"/>
    <col min="6664" max="6664" width="7.81640625" style="1072" customWidth="1"/>
    <col min="6665" max="6665" width="14.81640625" style="1072" customWidth="1"/>
    <col min="6666" max="6901" width="7.7265625" style="1072"/>
    <col min="6902" max="6902" width="9.7265625" style="1072" customWidth="1"/>
    <col min="6903" max="6903" width="13.7265625" style="1072" customWidth="1"/>
    <col min="6904" max="6909" width="11.1796875" style="1072" customWidth="1"/>
    <col min="6910" max="6910" width="12.81640625" style="1072" customWidth="1"/>
    <col min="6911" max="6911" width="13.26953125" style="1072" customWidth="1"/>
    <col min="6912" max="6912" width="15.1796875" style="1072" customWidth="1"/>
    <col min="6913" max="6914" width="7.7265625" style="1072" customWidth="1"/>
    <col min="6915" max="6915" width="10.453125" style="1072" customWidth="1"/>
    <col min="6916" max="6916" width="12.1796875" style="1072" customWidth="1"/>
    <col min="6917" max="6917" width="14.81640625" style="1072" customWidth="1"/>
    <col min="6918" max="6918" width="12.26953125" style="1072" customWidth="1"/>
    <col min="6919" max="6919" width="14.26953125" style="1072" customWidth="1"/>
    <col min="6920" max="6920" width="7.81640625" style="1072" customWidth="1"/>
    <col min="6921" max="6921" width="14.81640625" style="1072" customWidth="1"/>
    <col min="6922" max="7157" width="7.7265625" style="1072"/>
    <col min="7158" max="7158" width="9.7265625" style="1072" customWidth="1"/>
    <col min="7159" max="7159" width="13.7265625" style="1072" customWidth="1"/>
    <col min="7160" max="7165" width="11.1796875" style="1072" customWidth="1"/>
    <col min="7166" max="7166" width="12.81640625" style="1072" customWidth="1"/>
    <col min="7167" max="7167" width="13.26953125" style="1072" customWidth="1"/>
    <col min="7168" max="7168" width="15.1796875" style="1072" customWidth="1"/>
    <col min="7169" max="7170" width="7.7265625" style="1072" customWidth="1"/>
    <col min="7171" max="7171" width="10.453125" style="1072" customWidth="1"/>
    <col min="7172" max="7172" width="12.1796875" style="1072" customWidth="1"/>
    <col min="7173" max="7173" width="14.81640625" style="1072" customWidth="1"/>
    <col min="7174" max="7174" width="12.26953125" style="1072" customWidth="1"/>
    <col min="7175" max="7175" width="14.26953125" style="1072" customWidth="1"/>
    <col min="7176" max="7176" width="7.81640625" style="1072" customWidth="1"/>
    <col min="7177" max="7177" width="14.81640625" style="1072" customWidth="1"/>
    <col min="7178" max="7413" width="7.7265625" style="1072"/>
    <col min="7414" max="7414" width="9.7265625" style="1072" customWidth="1"/>
    <col min="7415" max="7415" width="13.7265625" style="1072" customWidth="1"/>
    <col min="7416" max="7421" width="11.1796875" style="1072" customWidth="1"/>
    <col min="7422" max="7422" width="12.81640625" style="1072" customWidth="1"/>
    <col min="7423" max="7423" width="13.26953125" style="1072" customWidth="1"/>
    <col min="7424" max="7424" width="15.1796875" style="1072" customWidth="1"/>
    <col min="7425" max="7426" width="7.7265625" style="1072" customWidth="1"/>
    <col min="7427" max="7427" width="10.453125" style="1072" customWidth="1"/>
    <col min="7428" max="7428" width="12.1796875" style="1072" customWidth="1"/>
    <col min="7429" max="7429" width="14.81640625" style="1072" customWidth="1"/>
    <col min="7430" max="7430" width="12.26953125" style="1072" customWidth="1"/>
    <col min="7431" max="7431" width="14.26953125" style="1072" customWidth="1"/>
    <col min="7432" max="7432" width="7.81640625" style="1072" customWidth="1"/>
    <col min="7433" max="7433" width="14.81640625" style="1072" customWidth="1"/>
    <col min="7434" max="7669" width="7.7265625" style="1072"/>
    <col min="7670" max="7670" width="9.7265625" style="1072" customWidth="1"/>
    <col min="7671" max="7671" width="13.7265625" style="1072" customWidth="1"/>
    <col min="7672" max="7677" width="11.1796875" style="1072" customWidth="1"/>
    <col min="7678" max="7678" width="12.81640625" style="1072" customWidth="1"/>
    <col min="7679" max="7679" width="13.26953125" style="1072" customWidth="1"/>
    <col min="7680" max="7680" width="15.1796875" style="1072" customWidth="1"/>
    <col min="7681" max="7682" width="7.7265625" style="1072" customWidth="1"/>
    <col min="7683" max="7683" width="10.453125" style="1072" customWidth="1"/>
    <col min="7684" max="7684" width="12.1796875" style="1072" customWidth="1"/>
    <col min="7685" max="7685" width="14.81640625" style="1072" customWidth="1"/>
    <col min="7686" max="7686" width="12.26953125" style="1072" customWidth="1"/>
    <col min="7687" max="7687" width="14.26953125" style="1072" customWidth="1"/>
    <col min="7688" max="7688" width="7.81640625" style="1072" customWidth="1"/>
    <col min="7689" max="7689" width="14.81640625" style="1072" customWidth="1"/>
    <col min="7690" max="7925" width="7.7265625" style="1072"/>
    <col min="7926" max="7926" width="9.7265625" style="1072" customWidth="1"/>
    <col min="7927" max="7927" width="13.7265625" style="1072" customWidth="1"/>
    <col min="7928" max="7933" width="11.1796875" style="1072" customWidth="1"/>
    <col min="7934" max="7934" width="12.81640625" style="1072" customWidth="1"/>
    <col min="7935" max="7935" width="13.26953125" style="1072" customWidth="1"/>
    <col min="7936" max="7936" width="15.1796875" style="1072" customWidth="1"/>
    <col min="7937" max="7938" width="7.7265625" style="1072" customWidth="1"/>
    <col min="7939" max="7939" width="10.453125" style="1072" customWidth="1"/>
    <col min="7940" max="7940" width="12.1796875" style="1072" customWidth="1"/>
    <col min="7941" max="7941" width="14.81640625" style="1072" customWidth="1"/>
    <col min="7942" max="7942" width="12.26953125" style="1072" customWidth="1"/>
    <col min="7943" max="7943" width="14.26953125" style="1072" customWidth="1"/>
    <col min="7944" max="7944" width="7.81640625" style="1072" customWidth="1"/>
    <col min="7945" max="7945" width="14.81640625" style="1072" customWidth="1"/>
    <col min="7946" max="8181" width="7.7265625" style="1072"/>
    <col min="8182" max="8182" width="9.7265625" style="1072" customWidth="1"/>
    <col min="8183" max="8183" width="13.7265625" style="1072" customWidth="1"/>
    <col min="8184" max="8189" width="11.1796875" style="1072" customWidth="1"/>
    <col min="8190" max="8190" width="12.81640625" style="1072" customWidth="1"/>
    <col min="8191" max="8191" width="13.26953125" style="1072" customWidth="1"/>
    <col min="8192" max="8192" width="15.1796875" style="1072" customWidth="1"/>
    <col min="8193" max="8194" width="7.7265625" style="1072" customWidth="1"/>
    <col min="8195" max="8195" width="10.453125" style="1072" customWidth="1"/>
    <col min="8196" max="8196" width="12.1796875" style="1072" customWidth="1"/>
    <col min="8197" max="8197" width="14.81640625" style="1072" customWidth="1"/>
    <col min="8198" max="8198" width="12.26953125" style="1072" customWidth="1"/>
    <col min="8199" max="8199" width="14.26953125" style="1072" customWidth="1"/>
    <col min="8200" max="8200" width="7.81640625" style="1072" customWidth="1"/>
    <col min="8201" max="8201" width="14.81640625" style="1072" customWidth="1"/>
    <col min="8202" max="8437" width="7.7265625" style="1072"/>
    <col min="8438" max="8438" width="9.7265625" style="1072" customWidth="1"/>
    <col min="8439" max="8439" width="13.7265625" style="1072" customWidth="1"/>
    <col min="8440" max="8445" width="11.1796875" style="1072" customWidth="1"/>
    <col min="8446" max="8446" width="12.81640625" style="1072" customWidth="1"/>
    <col min="8447" max="8447" width="13.26953125" style="1072" customWidth="1"/>
    <col min="8448" max="8448" width="15.1796875" style="1072" customWidth="1"/>
    <col min="8449" max="8450" width="7.7265625" style="1072" customWidth="1"/>
    <col min="8451" max="8451" width="10.453125" style="1072" customWidth="1"/>
    <col min="8452" max="8452" width="12.1796875" style="1072" customWidth="1"/>
    <col min="8453" max="8453" width="14.81640625" style="1072" customWidth="1"/>
    <col min="8454" max="8454" width="12.26953125" style="1072" customWidth="1"/>
    <col min="8455" max="8455" width="14.26953125" style="1072" customWidth="1"/>
    <col min="8456" max="8456" width="7.81640625" style="1072" customWidth="1"/>
    <col min="8457" max="8457" width="14.81640625" style="1072" customWidth="1"/>
    <col min="8458" max="8693" width="7.7265625" style="1072"/>
    <col min="8694" max="8694" width="9.7265625" style="1072" customWidth="1"/>
    <col min="8695" max="8695" width="13.7265625" style="1072" customWidth="1"/>
    <col min="8696" max="8701" width="11.1796875" style="1072" customWidth="1"/>
    <col min="8702" max="8702" width="12.81640625" style="1072" customWidth="1"/>
    <col min="8703" max="8703" width="13.26953125" style="1072" customWidth="1"/>
    <col min="8704" max="8704" width="15.1796875" style="1072" customWidth="1"/>
    <col min="8705" max="8706" width="7.7265625" style="1072" customWidth="1"/>
    <col min="8707" max="8707" width="10.453125" style="1072" customWidth="1"/>
    <col min="8708" max="8708" width="12.1796875" style="1072" customWidth="1"/>
    <col min="8709" max="8709" width="14.81640625" style="1072" customWidth="1"/>
    <col min="8710" max="8710" width="12.26953125" style="1072" customWidth="1"/>
    <col min="8711" max="8711" width="14.26953125" style="1072" customWidth="1"/>
    <col min="8712" max="8712" width="7.81640625" style="1072" customWidth="1"/>
    <col min="8713" max="8713" width="14.81640625" style="1072" customWidth="1"/>
    <col min="8714" max="8949" width="7.7265625" style="1072"/>
    <col min="8950" max="8950" width="9.7265625" style="1072" customWidth="1"/>
    <col min="8951" max="8951" width="13.7265625" style="1072" customWidth="1"/>
    <col min="8952" max="8957" width="11.1796875" style="1072" customWidth="1"/>
    <col min="8958" max="8958" width="12.81640625" style="1072" customWidth="1"/>
    <col min="8959" max="8959" width="13.26953125" style="1072" customWidth="1"/>
    <col min="8960" max="8960" width="15.1796875" style="1072" customWidth="1"/>
    <col min="8961" max="8962" width="7.7265625" style="1072" customWidth="1"/>
    <col min="8963" max="8963" width="10.453125" style="1072" customWidth="1"/>
    <col min="8964" max="8964" width="12.1796875" style="1072" customWidth="1"/>
    <col min="8965" max="8965" width="14.81640625" style="1072" customWidth="1"/>
    <col min="8966" max="8966" width="12.26953125" style="1072" customWidth="1"/>
    <col min="8967" max="8967" width="14.26953125" style="1072" customWidth="1"/>
    <col min="8968" max="8968" width="7.81640625" style="1072" customWidth="1"/>
    <col min="8969" max="8969" width="14.81640625" style="1072" customWidth="1"/>
    <col min="8970" max="9205" width="7.7265625" style="1072"/>
    <col min="9206" max="9206" width="9.7265625" style="1072" customWidth="1"/>
    <col min="9207" max="9207" width="13.7265625" style="1072" customWidth="1"/>
    <col min="9208" max="9213" width="11.1796875" style="1072" customWidth="1"/>
    <col min="9214" max="9214" width="12.81640625" style="1072" customWidth="1"/>
    <col min="9215" max="9215" width="13.26953125" style="1072" customWidth="1"/>
    <col min="9216" max="9216" width="15.1796875" style="1072" customWidth="1"/>
    <col min="9217" max="9218" width="7.7265625" style="1072" customWidth="1"/>
    <col min="9219" max="9219" width="10.453125" style="1072" customWidth="1"/>
    <col min="9220" max="9220" width="12.1796875" style="1072" customWidth="1"/>
    <col min="9221" max="9221" width="14.81640625" style="1072" customWidth="1"/>
    <col min="9222" max="9222" width="12.26953125" style="1072" customWidth="1"/>
    <col min="9223" max="9223" width="14.26953125" style="1072" customWidth="1"/>
    <col min="9224" max="9224" width="7.81640625" style="1072" customWidth="1"/>
    <col min="9225" max="9225" width="14.81640625" style="1072" customWidth="1"/>
    <col min="9226" max="9461" width="7.7265625" style="1072"/>
    <col min="9462" max="9462" width="9.7265625" style="1072" customWidth="1"/>
    <col min="9463" max="9463" width="13.7265625" style="1072" customWidth="1"/>
    <col min="9464" max="9469" width="11.1796875" style="1072" customWidth="1"/>
    <col min="9470" max="9470" width="12.81640625" style="1072" customWidth="1"/>
    <col min="9471" max="9471" width="13.26953125" style="1072" customWidth="1"/>
    <col min="9472" max="9472" width="15.1796875" style="1072" customWidth="1"/>
    <col min="9473" max="9474" width="7.7265625" style="1072" customWidth="1"/>
    <col min="9475" max="9475" width="10.453125" style="1072" customWidth="1"/>
    <col min="9476" max="9476" width="12.1796875" style="1072" customWidth="1"/>
    <col min="9477" max="9477" width="14.81640625" style="1072" customWidth="1"/>
    <col min="9478" max="9478" width="12.26953125" style="1072" customWidth="1"/>
    <col min="9479" max="9479" width="14.26953125" style="1072" customWidth="1"/>
    <col min="9480" max="9480" width="7.81640625" style="1072" customWidth="1"/>
    <col min="9481" max="9481" width="14.81640625" style="1072" customWidth="1"/>
    <col min="9482" max="9717" width="7.7265625" style="1072"/>
    <col min="9718" max="9718" width="9.7265625" style="1072" customWidth="1"/>
    <col min="9719" max="9719" width="13.7265625" style="1072" customWidth="1"/>
    <col min="9720" max="9725" width="11.1796875" style="1072" customWidth="1"/>
    <col min="9726" max="9726" width="12.81640625" style="1072" customWidth="1"/>
    <col min="9727" max="9727" width="13.26953125" style="1072" customWidth="1"/>
    <col min="9728" max="9728" width="15.1796875" style="1072" customWidth="1"/>
    <col min="9729" max="9730" width="7.7265625" style="1072" customWidth="1"/>
    <col min="9731" max="9731" width="10.453125" style="1072" customWidth="1"/>
    <col min="9732" max="9732" width="12.1796875" style="1072" customWidth="1"/>
    <col min="9733" max="9733" width="14.81640625" style="1072" customWidth="1"/>
    <col min="9734" max="9734" width="12.26953125" style="1072" customWidth="1"/>
    <col min="9735" max="9735" width="14.26953125" style="1072" customWidth="1"/>
    <col min="9736" max="9736" width="7.81640625" style="1072" customWidth="1"/>
    <col min="9737" max="9737" width="14.81640625" style="1072" customWidth="1"/>
    <col min="9738" max="9973" width="7.7265625" style="1072"/>
    <col min="9974" max="9974" width="9.7265625" style="1072" customWidth="1"/>
    <col min="9975" max="9975" width="13.7265625" style="1072" customWidth="1"/>
    <col min="9976" max="9981" width="11.1796875" style="1072" customWidth="1"/>
    <col min="9982" max="9982" width="12.81640625" style="1072" customWidth="1"/>
    <col min="9983" max="9983" width="13.26953125" style="1072" customWidth="1"/>
    <col min="9984" max="9984" width="15.1796875" style="1072" customWidth="1"/>
    <col min="9985" max="9986" width="7.7265625" style="1072" customWidth="1"/>
    <col min="9987" max="9987" width="10.453125" style="1072" customWidth="1"/>
    <col min="9988" max="9988" width="12.1796875" style="1072" customWidth="1"/>
    <col min="9989" max="9989" width="14.81640625" style="1072" customWidth="1"/>
    <col min="9990" max="9990" width="12.26953125" style="1072" customWidth="1"/>
    <col min="9991" max="9991" width="14.26953125" style="1072" customWidth="1"/>
    <col min="9992" max="9992" width="7.81640625" style="1072" customWidth="1"/>
    <col min="9993" max="9993" width="14.81640625" style="1072" customWidth="1"/>
    <col min="9994" max="10229" width="7.7265625" style="1072"/>
    <col min="10230" max="10230" width="9.7265625" style="1072" customWidth="1"/>
    <col min="10231" max="10231" width="13.7265625" style="1072" customWidth="1"/>
    <col min="10232" max="10237" width="11.1796875" style="1072" customWidth="1"/>
    <col min="10238" max="10238" width="12.81640625" style="1072" customWidth="1"/>
    <col min="10239" max="10239" width="13.26953125" style="1072" customWidth="1"/>
    <col min="10240" max="10240" width="15.1796875" style="1072" customWidth="1"/>
    <col min="10241" max="10242" width="7.7265625" style="1072" customWidth="1"/>
    <col min="10243" max="10243" width="10.453125" style="1072" customWidth="1"/>
    <col min="10244" max="10244" width="12.1796875" style="1072" customWidth="1"/>
    <col min="10245" max="10245" width="14.81640625" style="1072" customWidth="1"/>
    <col min="10246" max="10246" width="12.26953125" style="1072" customWidth="1"/>
    <col min="10247" max="10247" width="14.26953125" style="1072" customWidth="1"/>
    <col min="10248" max="10248" width="7.81640625" style="1072" customWidth="1"/>
    <col min="10249" max="10249" width="14.81640625" style="1072" customWidth="1"/>
    <col min="10250" max="10485" width="7.7265625" style="1072"/>
    <col min="10486" max="10486" width="9.7265625" style="1072" customWidth="1"/>
    <col min="10487" max="10487" width="13.7265625" style="1072" customWidth="1"/>
    <col min="10488" max="10493" width="11.1796875" style="1072" customWidth="1"/>
    <col min="10494" max="10494" width="12.81640625" style="1072" customWidth="1"/>
    <col min="10495" max="10495" width="13.26953125" style="1072" customWidth="1"/>
    <col min="10496" max="10496" width="15.1796875" style="1072" customWidth="1"/>
    <col min="10497" max="10498" width="7.7265625" style="1072" customWidth="1"/>
    <col min="10499" max="10499" width="10.453125" style="1072" customWidth="1"/>
    <col min="10500" max="10500" width="12.1796875" style="1072" customWidth="1"/>
    <col min="10501" max="10501" width="14.81640625" style="1072" customWidth="1"/>
    <col min="10502" max="10502" width="12.26953125" style="1072" customWidth="1"/>
    <col min="10503" max="10503" width="14.26953125" style="1072" customWidth="1"/>
    <col min="10504" max="10504" width="7.81640625" style="1072" customWidth="1"/>
    <col min="10505" max="10505" width="14.81640625" style="1072" customWidth="1"/>
    <col min="10506" max="10741" width="7.7265625" style="1072"/>
    <col min="10742" max="10742" width="9.7265625" style="1072" customWidth="1"/>
    <col min="10743" max="10743" width="13.7265625" style="1072" customWidth="1"/>
    <col min="10744" max="10749" width="11.1796875" style="1072" customWidth="1"/>
    <col min="10750" max="10750" width="12.81640625" style="1072" customWidth="1"/>
    <col min="10751" max="10751" width="13.26953125" style="1072" customWidth="1"/>
    <col min="10752" max="10752" width="15.1796875" style="1072" customWidth="1"/>
    <col min="10753" max="10754" width="7.7265625" style="1072" customWidth="1"/>
    <col min="10755" max="10755" width="10.453125" style="1072" customWidth="1"/>
    <col min="10756" max="10756" width="12.1796875" style="1072" customWidth="1"/>
    <col min="10757" max="10757" width="14.81640625" style="1072" customWidth="1"/>
    <col min="10758" max="10758" width="12.26953125" style="1072" customWidth="1"/>
    <col min="10759" max="10759" width="14.26953125" style="1072" customWidth="1"/>
    <col min="10760" max="10760" width="7.81640625" style="1072" customWidth="1"/>
    <col min="10761" max="10761" width="14.81640625" style="1072" customWidth="1"/>
    <col min="10762" max="10997" width="7.7265625" style="1072"/>
    <col min="10998" max="10998" width="9.7265625" style="1072" customWidth="1"/>
    <col min="10999" max="10999" width="13.7265625" style="1072" customWidth="1"/>
    <col min="11000" max="11005" width="11.1796875" style="1072" customWidth="1"/>
    <col min="11006" max="11006" width="12.81640625" style="1072" customWidth="1"/>
    <col min="11007" max="11007" width="13.26953125" style="1072" customWidth="1"/>
    <col min="11008" max="11008" width="15.1796875" style="1072" customWidth="1"/>
    <col min="11009" max="11010" width="7.7265625" style="1072" customWidth="1"/>
    <col min="11011" max="11011" width="10.453125" style="1072" customWidth="1"/>
    <col min="11012" max="11012" width="12.1796875" style="1072" customWidth="1"/>
    <col min="11013" max="11013" width="14.81640625" style="1072" customWidth="1"/>
    <col min="11014" max="11014" width="12.26953125" style="1072" customWidth="1"/>
    <col min="11015" max="11015" width="14.26953125" style="1072" customWidth="1"/>
    <col min="11016" max="11016" width="7.81640625" style="1072" customWidth="1"/>
    <col min="11017" max="11017" width="14.81640625" style="1072" customWidth="1"/>
    <col min="11018" max="11253" width="7.7265625" style="1072"/>
    <col min="11254" max="11254" width="9.7265625" style="1072" customWidth="1"/>
    <col min="11255" max="11255" width="13.7265625" style="1072" customWidth="1"/>
    <col min="11256" max="11261" width="11.1796875" style="1072" customWidth="1"/>
    <col min="11262" max="11262" width="12.81640625" style="1072" customWidth="1"/>
    <col min="11263" max="11263" width="13.26953125" style="1072" customWidth="1"/>
    <col min="11264" max="11264" width="15.1796875" style="1072" customWidth="1"/>
    <col min="11265" max="11266" width="7.7265625" style="1072" customWidth="1"/>
    <col min="11267" max="11267" width="10.453125" style="1072" customWidth="1"/>
    <col min="11268" max="11268" width="12.1796875" style="1072" customWidth="1"/>
    <col min="11269" max="11269" width="14.81640625" style="1072" customWidth="1"/>
    <col min="11270" max="11270" width="12.26953125" style="1072" customWidth="1"/>
    <col min="11271" max="11271" width="14.26953125" style="1072" customWidth="1"/>
    <col min="11272" max="11272" width="7.81640625" style="1072" customWidth="1"/>
    <col min="11273" max="11273" width="14.81640625" style="1072" customWidth="1"/>
    <col min="11274" max="11509" width="7.7265625" style="1072"/>
    <col min="11510" max="11510" width="9.7265625" style="1072" customWidth="1"/>
    <col min="11511" max="11511" width="13.7265625" style="1072" customWidth="1"/>
    <col min="11512" max="11517" width="11.1796875" style="1072" customWidth="1"/>
    <col min="11518" max="11518" width="12.81640625" style="1072" customWidth="1"/>
    <col min="11519" max="11519" width="13.26953125" style="1072" customWidth="1"/>
    <col min="11520" max="11520" width="15.1796875" style="1072" customWidth="1"/>
    <col min="11521" max="11522" width="7.7265625" style="1072" customWidth="1"/>
    <col min="11523" max="11523" width="10.453125" style="1072" customWidth="1"/>
    <col min="11524" max="11524" width="12.1796875" style="1072" customWidth="1"/>
    <col min="11525" max="11525" width="14.81640625" style="1072" customWidth="1"/>
    <col min="11526" max="11526" width="12.26953125" style="1072" customWidth="1"/>
    <col min="11527" max="11527" width="14.26953125" style="1072" customWidth="1"/>
    <col min="11528" max="11528" width="7.81640625" style="1072" customWidth="1"/>
    <col min="11529" max="11529" width="14.81640625" style="1072" customWidth="1"/>
    <col min="11530" max="11765" width="7.7265625" style="1072"/>
    <col min="11766" max="11766" width="9.7265625" style="1072" customWidth="1"/>
    <col min="11767" max="11767" width="13.7265625" style="1072" customWidth="1"/>
    <col min="11768" max="11773" width="11.1796875" style="1072" customWidth="1"/>
    <col min="11774" max="11774" width="12.81640625" style="1072" customWidth="1"/>
    <col min="11775" max="11775" width="13.26953125" style="1072" customWidth="1"/>
    <col min="11776" max="11776" width="15.1796875" style="1072" customWidth="1"/>
    <col min="11777" max="11778" width="7.7265625" style="1072" customWidth="1"/>
    <col min="11779" max="11779" width="10.453125" style="1072" customWidth="1"/>
    <col min="11780" max="11780" width="12.1796875" style="1072" customWidth="1"/>
    <col min="11781" max="11781" width="14.81640625" style="1072" customWidth="1"/>
    <col min="11782" max="11782" width="12.26953125" style="1072" customWidth="1"/>
    <col min="11783" max="11783" width="14.26953125" style="1072" customWidth="1"/>
    <col min="11784" max="11784" width="7.81640625" style="1072" customWidth="1"/>
    <col min="11785" max="11785" width="14.81640625" style="1072" customWidth="1"/>
    <col min="11786" max="12021" width="7.7265625" style="1072"/>
    <col min="12022" max="12022" width="9.7265625" style="1072" customWidth="1"/>
    <col min="12023" max="12023" width="13.7265625" style="1072" customWidth="1"/>
    <col min="12024" max="12029" width="11.1796875" style="1072" customWidth="1"/>
    <col min="12030" max="12030" width="12.81640625" style="1072" customWidth="1"/>
    <col min="12031" max="12031" width="13.26953125" style="1072" customWidth="1"/>
    <col min="12032" max="12032" width="15.1796875" style="1072" customWidth="1"/>
    <col min="12033" max="12034" width="7.7265625" style="1072" customWidth="1"/>
    <col min="12035" max="12035" width="10.453125" style="1072" customWidth="1"/>
    <col min="12036" max="12036" width="12.1796875" style="1072" customWidth="1"/>
    <col min="12037" max="12037" width="14.81640625" style="1072" customWidth="1"/>
    <col min="12038" max="12038" width="12.26953125" style="1072" customWidth="1"/>
    <col min="12039" max="12039" width="14.26953125" style="1072" customWidth="1"/>
    <col min="12040" max="12040" width="7.81640625" style="1072" customWidth="1"/>
    <col min="12041" max="12041" width="14.81640625" style="1072" customWidth="1"/>
    <col min="12042" max="12277" width="7.7265625" style="1072"/>
    <col min="12278" max="12278" width="9.7265625" style="1072" customWidth="1"/>
    <col min="12279" max="12279" width="13.7265625" style="1072" customWidth="1"/>
    <col min="12280" max="12285" width="11.1796875" style="1072" customWidth="1"/>
    <col min="12286" max="12286" width="12.81640625" style="1072" customWidth="1"/>
    <col min="12287" max="12287" width="13.26953125" style="1072" customWidth="1"/>
    <col min="12288" max="12288" width="15.1796875" style="1072" customWidth="1"/>
    <col min="12289" max="12290" width="7.7265625" style="1072" customWidth="1"/>
    <col min="12291" max="12291" width="10.453125" style="1072" customWidth="1"/>
    <col min="12292" max="12292" width="12.1796875" style="1072" customWidth="1"/>
    <col min="12293" max="12293" width="14.81640625" style="1072" customWidth="1"/>
    <col min="12294" max="12294" width="12.26953125" style="1072" customWidth="1"/>
    <col min="12295" max="12295" width="14.26953125" style="1072" customWidth="1"/>
    <col min="12296" max="12296" width="7.81640625" style="1072" customWidth="1"/>
    <col min="12297" max="12297" width="14.81640625" style="1072" customWidth="1"/>
    <col min="12298" max="12533" width="7.7265625" style="1072"/>
    <col min="12534" max="12534" width="9.7265625" style="1072" customWidth="1"/>
    <col min="12535" max="12535" width="13.7265625" style="1072" customWidth="1"/>
    <col min="12536" max="12541" width="11.1796875" style="1072" customWidth="1"/>
    <col min="12542" max="12542" width="12.81640625" style="1072" customWidth="1"/>
    <col min="12543" max="12543" width="13.26953125" style="1072" customWidth="1"/>
    <col min="12544" max="12544" width="15.1796875" style="1072" customWidth="1"/>
    <col min="12545" max="12546" width="7.7265625" style="1072" customWidth="1"/>
    <col min="12547" max="12547" width="10.453125" style="1072" customWidth="1"/>
    <col min="12548" max="12548" width="12.1796875" style="1072" customWidth="1"/>
    <col min="12549" max="12549" width="14.81640625" style="1072" customWidth="1"/>
    <col min="12550" max="12550" width="12.26953125" style="1072" customWidth="1"/>
    <col min="12551" max="12551" width="14.26953125" style="1072" customWidth="1"/>
    <col min="12552" max="12552" width="7.81640625" style="1072" customWidth="1"/>
    <col min="12553" max="12553" width="14.81640625" style="1072" customWidth="1"/>
    <col min="12554" max="12789" width="7.7265625" style="1072"/>
    <col min="12790" max="12790" width="9.7265625" style="1072" customWidth="1"/>
    <col min="12791" max="12791" width="13.7265625" style="1072" customWidth="1"/>
    <col min="12792" max="12797" width="11.1796875" style="1072" customWidth="1"/>
    <col min="12798" max="12798" width="12.81640625" style="1072" customWidth="1"/>
    <col min="12799" max="12799" width="13.26953125" style="1072" customWidth="1"/>
    <col min="12800" max="12800" width="15.1796875" style="1072" customWidth="1"/>
    <col min="12801" max="12802" width="7.7265625" style="1072" customWidth="1"/>
    <col min="12803" max="12803" width="10.453125" style="1072" customWidth="1"/>
    <col min="12804" max="12804" width="12.1796875" style="1072" customWidth="1"/>
    <col min="12805" max="12805" width="14.81640625" style="1072" customWidth="1"/>
    <col min="12806" max="12806" width="12.26953125" style="1072" customWidth="1"/>
    <col min="12807" max="12807" width="14.26953125" style="1072" customWidth="1"/>
    <col min="12808" max="12808" width="7.81640625" style="1072" customWidth="1"/>
    <col min="12809" max="12809" width="14.81640625" style="1072" customWidth="1"/>
    <col min="12810" max="13045" width="7.7265625" style="1072"/>
    <col min="13046" max="13046" width="9.7265625" style="1072" customWidth="1"/>
    <col min="13047" max="13047" width="13.7265625" style="1072" customWidth="1"/>
    <col min="13048" max="13053" width="11.1796875" style="1072" customWidth="1"/>
    <col min="13054" max="13054" width="12.81640625" style="1072" customWidth="1"/>
    <col min="13055" max="13055" width="13.26953125" style="1072" customWidth="1"/>
    <col min="13056" max="13056" width="15.1796875" style="1072" customWidth="1"/>
    <col min="13057" max="13058" width="7.7265625" style="1072" customWidth="1"/>
    <col min="13059" max="13059" width="10.453125" style="1072" customWidth="1"/>
    <col min="13060" max="13060" width="12.1796875" style="1072" customWidth="1"/>
    <col min="13061" max="13061" width="14.81640625" style="1072" customWidth="1"/>
    <col min="13062" max="13062" width="12.26953125" style="1072" customWidth="1"/>
    <col min="13063" max="13063" width="14.26953125" style="1072" customWidth="1"/>
    <col min="13064" max="13064" width="7.81640625" style="1072" customWidth="1"/>
    <col min="13065" max="13065" width="14.81640625" style="1072" customWidth="1"/>
    <col min="13066" max="13301" width="7.7265625" style="1072"/>
    <col min="13302" max="13302" width="9.7265625" style="1072" customWidth="1"/>
    <col min="13303" max="13303" width="13.7265625" style="1072" customWidth="1"/>
    <col min="13304" max="13309" width="11.1796875" style="1072" customWidth="1"/>
    <col min="13310" max="13310" width="12.81640625" style="1072" customWidth="1"/>
    <col min="13311" max="13311" width="13.26953125" style="1072" customWidth="1"/>
    <col min="13312" max="13312" width="15.1796875" style="1072" customWidth="1"/>
    <col min="13313" max="13314" width="7.7265625" style="1072" customWidth="1"/>
    <col min="13315" max="13315" width="10.453125" style="1072" customWidth="1"/>
    <col min="13316" max="13316" width="12.1796875" style="1072" customWidth="1"/>
    <col min="13317" max="13317" width="14.81640625" style="1072" customWidth="1"/>
    <col min="13318" max="13318" width="12.26953125" style="1072" customWidth="1"/>
    <col min="13319" max="13319" width="14.26953125" style="1072" customWidth="1"/>
    <col min="13320" max="13320" width="7.81640625" style="1072" customWidth="1"/>
    <col min="13321" max="13321" width="14.81640625" style="1072" customWidth="1"/>
    <col min="13322" max="13557" width="7.7265625" style="1072"/>
    <col min="13558" max="13558" width="9.7265625" style="1072" customWidth="1"/>
    <col min="13559" max="13559" width="13.7265625" style="1072" customWidth="1"/>
    <col min="13560" max="13565" width="11.1796875" style="1072" customWidth="1"/>
    <col min="13566" max="13566" width="12.81640625" style="1072" customWidth="1"/>
    <col min="13567" max="13567" width="13.26953125" style="1072" customWidth="1"/>
    <col min="13568" max="13568" width="15.1796875" style="1072" customWidth="1"/>
    <col min="13569" max="13570" width="7.7265625" style="1072" customWidth="1"/>
    <col min="13571" max="13571" width="10.453125" style="1072" customWidth="1"/>
    <col min="13572" max="13572" width="12.1796875" style="1072" customWidth="1"/>
    <col min="13573" max="13573" width="14.81640625" style="1072" customWidth="1"/>
    <col min="13574" max="13574" width="12.26953125" style="1072" customWidth="1"/>
    <col min="13575" max="13575" width="14.26953125" style="1072" customWidth="1"/>
    <col min="13576" max="13576" width="7.81640625" style="1072" customWidth="1"/>
    <col min="13577" max="13577" width="14.81640625" style="1072" customWidth="1"/>
    <col min="13578" max="13813" width="7.7265625" style="1072"/>
    <col min="13814" max="13814" width="9.7265625" style="1072" customWidth="1"/>
    <col min="13815" max="13815" width="13.7265625" style="1072" customWidth="1"/>
    <col min="13816" max="13821" width="11.1796875" style="1072" customWidth="1"/>
    <col min="13822" max="13822" width="12.81640625" style="1072" customWidth="1"/>
    <col min="13823" max="13823" width="13.26953125" style="1072" customWidth="1"/>
    <col min="13824" max="13824" width="15.1796875" style="1072" customWidth="1"/>
    <col min="13825" max="13826" width="7.7265625" style="1072" customWidth="1"/>
    <col min="13827" max="13827" width="10.453125" style="1072" customWidth="1"/>
    <col min="13828" max="13828" width="12.1796875" style="1072" customWidth="1"/>
    <col min="13829" max="13829" width="14.81640625" style="1072" customWidth="1"/>
    <col min="13830" max="13830" width="12.26953125" style="1072" customWidth="1"/>
    <col min="13831" max="13831" width="14.26953125" style="1072" customWidth="1"/>
    <col min="13832" max="13832" width="7.81640625" style="1072" customWidth="1"/>
    <col min="13833" max="13833" width="14.81640625" style="1072" customWidth="1"/>
    <col min="13834" max="14069" width="7.7265625" style="1072"/>
    <col min="14070" max="14070" width="9.7265625" style="1072" customWidth="1"/>
    <col min="14071" max="14071" width="13.7265625" style="1072" customWidth="1"/>
    <col min="14072" max="14077" width="11.1796875" style="1072" customWidth="1"/>
    <col min="14078" max="14078" width="12.81640625" style="1072" customWidth="1"/>
    <col min="14079" max="14079" width="13.26953125" style="1072" customWidth="1"/>
    <col min="14080" max="14080" width="15.1796875" style="1072" customWidth="1"/>
    <col min="14081" max="14082" width="7.7265625" style="1072" customWidth="1"/>
    <col min="14083" max="14083" width="10.453125" style="1072" customWidth="1"/>
    <col min="14084" max="14084" width="12.1796875" style="1072" customWidth="1"/>
    <col min="14085" max="14085" width="14.81640625" style="1072" customWidth="1"/>
    <col min="14086" max="14086" width="12.26953125" style="1072" customWidth="1"/>
    <col min="14087" max="14087" width="14.26953125" style="1072" customWidth="1"/>
    <col min="14088" max="14088" width="7.81640625" style="1072" customWidth="1"/>
    <col min="14089" max="14089" width="14.81640625" style="1072" customWidth="1"/>
    <col min="14090" max="14325" width="7.7265625" style="1072"/>
    <col min="14326" max="14326" width="9.7265625" style="1072" customWidth="1"/>
    <col min="14327" max="14327" width="13.7265625" style="1072" customWidth="1"/>
    <col min="14328" max="14333" width="11.1796875" style="1072" customWidth="1"/>
    <col min="14334" max="14334" width="12.81640625" style="1072" customWidth="1"/>
    <col min="14335" max="14335" width="13.26953125" style="1072" customWidth="1"/>
    <col min="14336" max="14336" width="15.1796875" style="1072" customWidth="1"/>
    <col min="14337" max="14338" width="7.7265625" style="1072" customWidth="1"/>
    <col min="14339" max="14339" width="10.453125" style="1072" customWidth="1"/>
    <col min="14340" max="14340" width="12.1796875" style="1072" customWidth="1"/>
    <col min="14341" max="14341" width="14.81640625" style="1072" customWidth="1"/>
    <col min="14342" max="14342" width="12.26953125" style="1072" customWidth="1"/>
    <col min="14343" max="14343" width="14.26953125" style="1072" customWidth="1"/>
    <col min="14344" max="14344" width="7.81640625" style="1072" customWidth="1"/>
    <col min="14345" max="14345" width="14.81640625" style="1072" customWidth="1"/>
    <col min="14346" max="14581" width="7.7265625" style="1072"/>
    <col min="14582" max="14582" width="9.7265625" style="1072" customWidth="1"/>
    <col min="14583" max="14583" width="13.7265625" style="1072" customWidth="1"/>
    <col min="14584" max="14589" width="11.1796875" style="1072" customWidth="1"/>
    <col min="14590" max="14590" width="12.81640625" style="1072" customWidth="1"/>
    <col min="14591" max="14591" width="13.26953125" style="1072" customWidth="1"/>
    <col min="14592" max="14592" width="15.1796875" style="1072" customWidth="1"/>
    <col min="14593" max="14594" width="7.7265625" style="1072" customWidth="1"/>
    <col min="14595" max="14595" width="10.453125" style="1072" customWidth="1"/>
    <col min="14596" max="14596" width="12.1796875" style="1072" customWidth="1"/>
    <col min="14597" max="14597" width="14.81640625" style="1072" customWidth="1"/>
    <col min="14598" max="14598" width="12.26953125" style="1072" customWidth="1"/>
    <col min="14599" max="14599" width="14.26953125" style="1072" customWidth="1"/>
    <col min="14600" max="14600" width="7.81640625" style="1072" customWidth="1"/>
    <col min="14601" max="14601" width="14.81640625" style="1072" customWidth="1"/>
    <col min="14602" max="14837" width="7.7265625" style="1072"/>
    <col min="14838" max="14838" width="9.7265625" style="1072" customWidth="1"/>
    <col min="14839" max="14839" width="13.7265625" style="1072" customWidth="1"/>
    <col min="14840" max="14845" width="11.1796875" style="1072" customWidth="1"/>
    <col min="14846" max="14846" width="12.81640625" style="1072" customWidth="1"/>
    <col min="14847" max="14847" width="13.26953125" style="1072" customWidth="1"/>
    <col min="14848" max="14848" width="15.1796875" style="1072" customWidth="1"/>
    <col min="14849" max="14850" width="7.7265625" style="1072" customWidth="1"/>
    <col min="14851" max="14851" width="10.453125" style="1072" customWidth="1"/>
    <col min="14852" max="14852" width="12.1796875" style="1072" customWidth="1"/>
    <col min="14853" max="14853" width="14.81640625" style="1072" customWidth="1"/>
    <col min="14854" max="14854" width="12.26953125" style="1072" customWidth="1"/>
    <col min="14855" max="14855" width="14.26953125" style="1072" customWidth="1"/>
    <col min="14856" max="14856" width="7.81640625" style="1072" customWidth="1"/>
    <col min="14857" max="14857" width="14.81640625" style="1072" customWidth="1"/>
    <col min="14858" max="15093" width="7.7265625" style="1072"/>
    <col min="15094" max="15094" width="9.7265625" style="1072" customWidth="1"/>
    <col min="15095" max="15095" width="13.7265625" style="1072" customWidth="1"/>
    <col min="15096" max="15101" width="11.1796875" style="1072" customWidth="1"/>
    <col min="15102" max="15102" width="12.81640625" style="1072" customWidth="1"/>
    <col min="15103" max="15103" width="13.26953125" style="1072" customWidth="1"/>
    <col min="15104" max="15104" width="15.1796875" style="1072" customWidth="1"/>
    <col min="15105" max="15106" width="7.7265625" style="1072" customWidth="1"/>
    <col min="15107" max="15107" width="10.453125" style="1072" customWidth="1"/>
    <col min="15108" max="15108" width="12.1796875" style="1072" customWidth="1"/>
    <col min="15109" max="15109" width="14.81640625" style="1072" customWidth="1"/>
    <col min="15110" max="15110" width="12.26953125" style="1072" customWidth="1"/>
    <col min="15111" max="15111" width="14.26953125" style="1072" customWidth="1"/>
    <col min="15112" max="15112" width="7.81640625" style="1072" customWidth="1"/>
    <col min="15113" max="15113" width="14.81640625" style="1072" customWidth="1"/>
    <col min="15114" max="15349" width="7.7265625" style="1072"/>
    <col min="15350" max="15350" width="9.7265625" style="1072" customWidth="1"/>
    <col min="15351" max="15351" width="13.7265625" style="1072" customWidth="1"/>
    <col min="15352" max="15357" width="11.1796875" style="1072" customWidth="1"/>
    <col min="15358" max="15358" width="12.81640625" style="1072" customWidth="1"/>
    <col min="15359" max="15359" width="13.26953125" style="1072" customWidth="1"/>
    <col min="15360" max="15360" width="15.1796875" style="1072" customWidth="1"/>
    <col min="15361" max="15362" width="7.7265625" style="1072" customWidth="1"/>
    <col min="15363" max="15363" width="10.453125" style="1072" customWidth="1"/>
    <col min="15364" max="15364" width="12.1796875" style="1072" customWidth="1"/>
    <col min="15365" max="15365" width="14.81640625" style="1072" customWidth="1"/>
    <col min="15366" max="15366" width="12.26953125" style="1072" customWidth="1"/>
    <col min="15367" max="15367" width="14.26953125" style="1072" customWidth="1"/>
    <col min="15368" max="15368" width="7.81640625" style="1072" customWidth="1"/>
    <col min="15369" max="15369" width="14.81640625" style="1072" customWidth="1"/>
    <col min="15370" max="15605" width="7.7265625" style="1072"/>
    <col min="15606" max="15606" width="9.7265625" style="1072" customWidth="1"/>
    <col min="15607" max="15607" width="13.7265625" style="1072" customWidth="1"/>
    <col min="15608" max="15613" width="11.1796875" style="1072" customWidth="1"/>
    <col min="15614" max="15614" width="12.81640625" style="1072" customWidth="1"/>
    <col min="15615" max="15615" width="13.26953125" style="1072" customWidth="1"/>
    <col min="15616" max="15616" width="15.1796875" style="1072" customWidth="1"/>
    <col min="15617" max="15618" width="7.7265625" style="1072" customWidth="1"/>
    <col min="15619" max="15619" width="10.453125" style="1072" customWidth="1"/>
    <col min="15620" max="15620" width="12.1796875" style="1072" customWidth="1"/>
    <col min="15621" max="15621" width="14.81640625" style="1072" customWidth="1"/>
    <col min="15622" max="15622" width="12.26953125" style="1072" customWidth="1"/>
    <col min="15623" max="15623" width="14.26953125" style="1072" customWidth="1"/>
    <col min="15624" max="15624" width="7.81640625" style="1072" customWidth="1"/>
    <col min="15625" max="15625" width="14.81640625" style="1072" customWidth="1"/>
    <col min="15626" max="15861" width="7.7265625" style="1072"/>
    <col min="15862" max="15862" width="9.7265625" style="1072" customWidth="1"/>
    <col min="15863" max="15863" width="13.7265625" style="1072" customWidth="1"/>
    <col min="15864" max="15869" width="11.1796875" style="1072" customWidth="1"/>
    <col min="15870" max="15870" width="12.81640625" style="1072" customWidth="1"/>
    <col min="15871" max="15871" width="13.26953125" style="1072" customWidth="1"/>
    <col min="15872" max="15872" width="15.1796875" style="1072" customWidth="1"/>
    <col min="15873" max="15874" width="7.7265625" style="1072" customWidth="1"/>
    <col min="15875" max="15875" width="10.453125" style="1072" customWidth="1"/>
    <col min="15876" max="15876" width="12.1796875" style="1072" customWidth="1"/>
    <col min="15877" max="15877" width="14.81640625" style="1072" customWidth="1"/>
    <col min="15878" max="15878" width="12.26953125" style="1072" customWidth="1"/>
    <col min="15879" max="15879" width="14.26953125" style="1072" customWidth="1"/>
    <col min="15880" max="15880" width="7.81640625" style="1072" customWidth="1"/>
    <col min="15881" max="15881" width="14.81640625" style="1072" customWidth="1"/>
    <col min="15882" max="16117" width="7.7265625" style="1072"/>
    <col min="16118" max="16118" width="9.7265625" style="1072" customWidth="1"/>
    <col min="16119" max="16119" width="13.7265625" style="1072" customWidth="1"/>
    <col min="16120" max="16125" width="11.1796875" style="1072" customWidth="1"/>
    <col min="16126" max="16126" width="12.81640625" style="1072" customWidth="1"/>
    <col min="16127" max="16127" width="13.26953125" style="1072" customWidth="1"/>
    <col min="16128" max="16128" width="15.1796875" style="1072" customWidth="1"/>
    <col min="16129" max="16130" width="7.7265625" style="1072" customWidth="1"/>
    <col min="16131" max="16131" width="10.453125" style="1072" customWidth="1"/>
    <col min="16132" max="16132" width="12.1796875" style="1072" customWidth="1"/>
    <col min="16133" max="16133" width="14.81640625" style="1072" customWidth="1"/>
    <col min="16134" max="16134" width="12.26953125" style="1072" customWidth="1"/>
    <col min="16135" max="16135" width="14.26953125" style="1072" customWidth="1"/>
    <col min="16136" max="16136" width="7.81640625" style="1072" customWidth="1"/>
    <col min="16137" max="16137" width="14.81640625" style="1072" customWidth="1"/>
    <col min="16138" max="16384" width="7.7265625" style="1072"/>
  </cols>
  <sheetData>
    <row r="1" spans="1:12" ht="61" customHeight="1">
      <c r="A1" s="1725" t="s">
        <v>2952</v>
      </c>
      <c r="B1" s="1725"/>
      <c r="C1" s="1725"/>
      <c r="D1" s="1725"/>
      <c r="E1" s="1725"/>
      <c r="F1" s="1725"/>
    </row>
    <row r="2" spans="1:12" ht="33" customHeight="1">
      <c r="A2" s="1841" t="s">
        <v>2953</v>
      </c>
      <c r="B2" s="1841"/>
      <c r="C2" s="1841"/>
      <c r="D2" s="1841"/>
      <c r="E2" s="1841"/>
      <c r="F2" s="1841"/>
    </row>
    <row r="3" spans="1:12" ht="21.75" customHeight="1">
      <c r="A3" s="1720" t="s">
        <v>3189</v>
      </c>
      <c r="B3" s="1721"/>
      <c r="C3" s="1721"/>
      <c r="D3" s="1723" t="s">
        <v>3190</v>
      </c>
      <c r="E3" s="1723"/>
      <c r="F3" s="1724"/>
    </row>
    <row r="4" spans="1:12" s="1076" customFormat="1" ht="45" customHeight="1">
      <c r="A4" s="2206" t="s">
        <v>324</v>
      </c>
      <c r="B4" s="1073" t="s">
        <v>3191</v>
      </c>
      <c r="C4" s="1074" t="s">
        <v>3192</v>
      </c>
      <c r="D4" s="1075" t="s">
        <v>967</v>
      </c>
      <c r="E4" s="1073" t="s">
        <v>3193</v>
      </c>
      <c r="F4" s="2206" t="s">
        <v>415</v>
      </c>
    </row>
    <row r="5" spans="1:12" s="1076" customFormat="1" ht="43" customHeight="1">
      <c r="A5" s="2208"/>
      <c r="B5" s="1073" t="s">
        <v>3194</v>
      </c>
      <c r="C5" s="1073" t="s">
        <v>3195</v>
      </c>
      <c r="D5" s="1073" t="s">
        <v>68</v>
      </c>
      <c r="E5" s="1073" t="s">
        <v>3196</v>
      </c>
      <c r="F5" s="2208"/>
    </row>
    <row r="6" spans="1:12" ht="25" customHeight="1">
      <c r="A6" s="423" t="s">
        <v>327</v>
      </c>
      <c r="B6" s="1077">
        <v>2594064</v>
      </c>
      <c r="C6" s="1077">
        <v>1453129</v>
      </c>
      <c r="D6" s="1078">
        <f t="shared" ref="D6:D26" si="0">B6+C6</f>
        <v>4047193</v>
      </c>
      <c r="E6" s="1079">
        <f t="shared" ref="E6:E27" si="1">B6/D6</f>
        <v>0.64095386604987703</v>
      </c>
      <c r="F6" s="423" t="s">
        <v>418</v>
      </c>
    </row>
    <row r="7" spans="1:12" ht="25" customHeight="1">
      <c r="A7" s="423" t="s">
        <v>328</v>
      </c>
      <c r="B7" s="1080">
        <v>3064022</v>
      </c>
      <c r="C7" s="1080">
        <v>983959</v>
      </c>
      <c r="D7" s="1078">
        <f t="shared" si="0"/>
        <v>4047981</v>
      </c>
      <c r="E7" s="1081">
        <f t="shared" si="1"/>
        <v>0.75692598359527874</v>
      </c>
      <c r="F7" s="423" t="s">
        <v>419</v>
      </c>
    </row>
    <row r="8" spans="1:12" ht="25" customHeight="1">
      <c r="A8" s="423" t="s">
        <v>329</v>
      </c>
      <c r="B8" s="1077">
        <v>1179786</v>
      </c>
      <c r="C8" s="1077">
        <v>456071</v>
      </c>
      <c r="D8" s="1078">
        <f t="shared" si="0"/>
        <v>1635857</v>
      </c>
      <c r="E8" s="1079">
        <f t="shared" si="1"/>
        <v>0.7212036259893132</v>
      </c>
      <c r="F8" s="423" t="s">
        <v>420</v>
      </c>
    </row>
    <row r="9" spans="1:12" ht="25" customHeight="1">
      <c r="A9" s="423" t="s">
        <v>333</v>
      </c>
      <c r="B9" s="1080">
        <v>2511716</v>
      </c>
      <c r="C9" s="1080">
        <v>1310848</v>
      </c>
      <c r="D9" s="1078">
        <f t="shared" si="0"/>
        <v>3822564</v>
      </c>
      <c r="E9" s="1081">
        <f t="shared" si="1"/>
        <v>0.65707624515900842</v>
      </c>
      <c r="F9" s="423" t="s">
        <v>423</v>
      </c>
    </row>
    <row r="10" spans="1:12" ht="25" customHeight="1">
      <c r="A10" s="423" t="s">
        <v>339</v>
      </c>
      <c r="B10" s="1077">
        <v>1715932</v>
      </c>
      <c r="C10" s="1077">
        <v>664081</v>
      </c>
      <c r="D10" s="1078">
        <f t="shared" si="0"/>
        <v>2380013</v>
      </c>
      <c r="E10" s="1079">
        <f t="shared" si="1"/>
        <v>0.72097589382915139</v>
      </c>
      <c r="F10" s="423" t="s">
        <v>429</v>
      </c>
    </row>
    <row r="11" spans="1:12" ht="25" customHeight="1">
      <c r="A11" s="423" t="s">
        <v>340</v>
      </c>
      <c r="B11" s="1080">
        <v>1537233</v>
      </c>
      <c r="C11" s="1080">
        <v>945221</v>
      </c>
      <c r="D11" s="1078">
        <f t="shared" si="0"/>
        <v>2482454</v>
      </c>
      <c r="E11" s="1081">
        <f t="shared" si="1"/>
        <v>0.61923926888474068</v>
      </c>
      <c r="F11" s="423" t="s">
        <v>430</v>
      </c>
    </row>
    <row r="12" spans="1:12" ht="25" customHeight="1">
      <c r="A12" s="423" t="s">
        <v>344</v>
      </c>
      <c r="B12" s="1077">
        <v>1577992</v>
      </c>
      <c r="C12" s="1077">
        <v>494678</v>
      </c>
      <c r="D12" s="1078">
        <f t="shared" si="0"/>
        <v>2072670</v>
      </c>
      <c r="E12" s="1079">
        <f t="shared" si="1"/>
        <v>0.76133296665653483</v>
      </c>
      <c r="F12" s="423" t="s">
        <v>434</v>
      </c>
    </row>
    <row r="13" spans="1:12" ht="25" customHeight="1">
      <c r="A13" s="423" t="s">
        <v>348</v>
      </c>
      <c r="B13" s="1080">
        <v>2693038</v>
      </c>
      <c r="C13" s="1080">
        <v>1209078</v>
      </c>
      <c r="D13" s="1078">
        <f t="shared" si="0"/>
        <v>3902116</v>
      </c>
      <c r="E13" s="1081">
        <f t="shared" si="1"/>
        <v>0.69014811451017855</v>
      </c>
      <c r="F13" s="423" t="s">
        <v>438</v>
      </c>
    </row>
    <row r="14" spans="1:12" ht="25" customHeight="1">
      <c r="A14" s="423" t="s">
        <v>352</v>
      </c>
      <c r="B14" s="1077">
        <v>3150842</v>
      </c>
      <c r="C14" s="1077">
        <v>1123505</v>
      </c>
      <c r="D14" s="1078">
        <f t="shared" si="0"/>
        <v>4274347</v>
      </c>
      <c r="E14" s="1079">
        <f t="shared" si="1"/>
        <v>0.73715166316632696</v>
      </c>
      <c r="F14" s="423" t="s">
        <v>442</v>
      </c>
    </row>
    <row r="15" spans="1:12" ht="25" customHeight="1">
      <c r="A15" s="423" t="s">
        <v>356</v>
      </c>
      <c r="B15" s="1080">
        <v>4642430</v>
      </c>
      <c r="C15" s="1080">
        <v>1909671</v>
      </c>
      <c r="D15" s="1078">
        <f t="shared" si="0"/>
        <v>6552101</v>
      </c>
      <c r="E15" s="1081">
        <f t="shared" si="1"/>
        <v>0.70854066504774571</v>
      </c>
      <c r="F15" s="423" t="s">
        <v>446</v>
      </c>
      <c r="I15" s="1082"/>
      <c r="L15" s="1082"/>
    </row>
    <row r="16" spans="1:12" ht="25" customHeight="1">
      <c r="A16" s="423" t="s">
        <v>360</v>
      </c>
      <c r="B16" s="1077">
        <v>2680184</v>
      </c>
      <c r="C16" s="1077">
        <v>963361</v>
      </c>
      <c r="D16" s="1078">
        <f t="shared" si="0"/>
        <v>3643545</v>
      </c>
      <c r="E16" s="1079">
        <f t="shared" si="1"/>
        <v>0.73559788612463961</v>
      </c>
      <c r="F16" s="423" t="s">
        <v>450</v>
      </c>
      <c r="I16" s="1082"/>
      <c r="L16" s="1082"/>
    </row>
    <row r="17" spans="1:13" ht="25" customHeight="1">
      <c r="A17" s="423" t="s">
        <v>364</v>
      </c>
      <c r="B17" s="1080">
        <v>974040</v>
      </c>
      <c r="C17" s="1080">
        <v>267395</v>
      </c>
      <c r="D17" s="1078">
        <f t="shared" si="0"/>
        <v>1241435</v>
      </c>
      <c r="E17" s="1081">
        <f t="shared" si="1"/>
        <v>0.7846081349406131</v>
      </c>
      <c r="F17" s="423" t="s">
        <v>454</v>
      </c>
      <c r="I17" s="1082"/>
      <c r="L17" s="1082"/>
    </row>
    <row r="18" spans="1:13" ht="25" customHeight="1">
      <c r="A18" s="423" t="s">
        <v>368</v>
      </c>
      <c r="B18" s="1077">
        <v>3487754</v>
      </c>
      <c r="C18" s="1077">
        <v>1176546</v>
      </c>
      <c r="D18" s="1078">
        <f t="shared" si="0"/>
        <v>4664300</v>
      </c>
      <c r="E18" s="1079">
        <f t="shared" si="1"/>
        <v>0.74775507578843559</v>
      </c>
      <c r="F18" s="423" t="s">
        <v>458</v>
      </c>
      <c r="I18" s="1082"/>
      <c r="L18" s="1082"/>
    </row>
    <row r="19" spans="1:13" ht="25" customHeight="1">
      <c r="A19" s="423" t="s">
        <v>374</v>
      </c>
      <c r="B19" s="1080">
        <v>1395313</v>
      </c>
      <c r="C19" s="1080">
        <v>389210</v>
      </c>
      <c r="D19" s="1078">
        <f t="shared" si="0"/>
        <v>1784523</v>
      </c>
      <c r="E19" s="1081">
        <f t="shared" si="1"/>
        <v>0.78189689905930049</v>
      </c>
      <c r="F19" s="423" t="s">
        <v>464</v>
      </c>
      <c r="I19" s="1082"/>
      <c r="L19" s="1082"/>
    </row>
    <row r="20" spans="1:13" ht="25" customHeight="1">
      <c r="A20" s="423" t="s">
        <v>377</v>
      </c>
      <c r="B20" s="1077">
        <v>1080922</v>
      </c>
      <c r="C20" s="1077">
        <v>471239</v>
      </c>
      <c r="D20" s="1078">
        <f t="shared" si="0"/>
        <v>1552161</v>
      </c>
      <c r="E20" s="1079">
        <f t="shared" si="1"/>
        <v>0.69639811849415101</v>
      </c>
      <c r="F20" s="423" t="s">
        <v>468</v>
      </c>
      <c r="I20" s="1082"/>
      <c r="L20" s="1082"/>
    </row>
    <row r="21" spans="1:13" ht="25" customHeight="1">
      <c r="A21" s="423" t="s">
        <v>492</v>
      </c>
      <c r="B21" s="1080">
        <v>785480</v>
      </c>
      <c r="C21" s="1080">
        <v>382065</v>
      </c>
      <c r="D21" s="1078">
        <f t="shared" si="0"/>
        <v>1167545</v>
      </c>
      <c r="E21" s="1081">
        <f t="shared" si="1"/>
        <v>0.67276207769293694</v>
      </c>
      <c r="F21" s="423" t="s">
        <v>471</v>
      </c>
      <c r="I21" s="1082"/>
      <c r="L21" s="1082"/>
      <c r="M21" s="1082"/>
    </row>
    <row r="22" spans="1:13" ht="25" customHeight="1">
      <c r="A22" s="423" t="s">
        <v>382</v>
      </c>
      <c r="B22" s="1077">
        <v>3204800</v>
      </c>
      <c r="C22" s="1077">
        <v>960201</v>
      </c>
      <c r="D22" s="1078">
        <f t="shared" si="0"/>
        <v>4165001</v>
      </c>
      <c r="E22" s="1079">
        <f t="shared" si="1"/>
        <v>0.76945959916936391</v>
      </c>
      <c r="F22" s="423" t="s">
        <v>474</v>
      </c>
      <c r="I22" s="1082"/>
      <c r="L22" s="1082"/>
    </row>
    <row r="23" spans="1:13" ht="25" customHeight="1">
      <c r="A23" s="423" t="s">
        <v>386</v>
      </c>
      <c r="B23" s="1080">
        <v>1162712</v>
      </c>
      <c r="C23" s="1080">
        <v>623018</v>
      </c>
      <c r="D23" s="1078">
        <f t="shared" si="0"/>
        <v>1785730</v>
      </c>
      <c r="E23" s="1081">
        <f t="shared" si="1"/>
        <v>0.65111299020568614</v>
      </c>
      <c r="F23" s="423" t="s">
        <v>478</v>
      </c>
      <c r="I23" s="1082"/>
      <c r="L23" s="1082"/>
    </row>
    <row r="24" spans="1:13" ht="25" customHeight="1">
      <c r="A24" s="423" t="s">
        <v>390</v>
      </c>
      <c r="B24" s="1077">
        <v>1112303</v>
      </c>
      <c r="C24" s="1077">
        <v>495326</v>
      </c>
      <c r="D24" s="1078">
        <f t="shared" si="0"/>
        <v>1607629</v>
      </c>
      <c r="E24" s="1079">
        <f t="shared" si="1"/>
        <v>0.69189035529963694</v>
      </c>
      <c r="F24" s="423" t="s">
        <v>482</v>
      </c>
      <c r="I24" s="1082"/>
      <c r="L24" s="1082"/>
    </row>
    <row r="25" spans="1:13" ht="25" customHeight="1">
      <c r="A25" s="423" t="s">
        <v>394</v>
      </c>
      <c r="B25" s="1080">
        <v>708270</v>
      </c>
      <c r="C25" s="1080">
        <v>517623</v>
      </c>
      <c r="D25" s="1078">
        <f t="shared" si="0"/>
        <v>1225893</v>
      </c>
      <c r="E25" s="1081">
        <f t="shared" si="1"/>
        <v>0.57775841774118952</v>
      </c>
      <c r="F25" s="423" t="s">
        <v>486</v>
      </c>
      <c r="I25" s="1082"/>
      <c r="L25" s="1082"/>
    </row>
    <row r="26" spans="1:13" ht="25" customHeight="1">
      <c r="A26" s="423" t="s">
        <v>3158</v>
      </c>
      <c r="B26" s="1080">
        <v>16783</v>
      </c>
      <c r="C26" s="1080">
        <v>0</v>
      </c>
      <c r="D26" s="1078">
        <f t="shared" si="0"/>
        <v>16783</v>
      </c>
      <c r="E26" s="1081">
        <f t="shared" si="1"/>
        <v>1</v>
      </c>
      <c r="F26" s="423" t="s">
        <v>3163</v>
      </c>
      <c r="I26" s="1082"/>
      <c r="L26" s="1082"/>
    </row>
    <row r="27" spans="1:13" ht="25" customHeight="1">
      <c r="A27" s="1083" t="s">
        <v>967</v>
      </c>
      <c r="B27" s="1084">
        <f>SUM(B6:B26)</f>
        <v>41275616</v>
      </c>
      <c r="C27" s="1084">
        <f t="shared" ref="C27:D27" si="2">SUM(C6:C26)</f>
        <v>16796225</v>
      </c>
      <c r="D27" s="1084">
        <f t="shared" si="2"/>
        <v>58071841</v>
      </c>
      <c r="E27" s="1085">
        <f t="shared" si="1"/>
        <v>0.71076816731193349</v>
      </c>
      <c r="F27" s="1083" t="s">
        <v>68</v>
      </c>
      <c r="I27" s="1082"/>
      <c r="L27" s="1082"/>
    </row>
    <row r="28" spans="1:13">
      <c r="A28" s="2237"/>
      <c r="B28" s="2237"/>
      <c r="C28" s="2237"/>
      <c r="D28" s="1086"/>
      <c r="E28" s="1086"/>
      <c r="F28" s="1086"/>
    </row>
    <row r="30" spans="1:13">
      <c r="D30" s="1087"/>
    </row>
  </sheetData>
  <mergeCells count="7">
    <mergeCell ref="A28:C28"/>
    <mergeCell ref="A1:F1"/>
    <mergeCell ref="A2:F2"/>
    <mergeCell ref="A3:C3"/>
    <mergeCell ref="D3:F3"/>
    <mergeCell ref="A4:A5"/>
    <mergeCell ref="F4:F5"/>
  </mergeCells>
  <printOptions horizontalCentered="1" verticalCentered="1"/>
  <pageMargins left="0.31496062992125984" right="0.31496062992125984" top="0.35433070866141736" bottom="0.31496062992125984" header="0.51181102362204722" footer="0.51181102362204722"/>
  <pageSetup paperSize="9" scale="72"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U25"/>
  <sheetViews>
    <sheetView showGridLines="0" rightToLeft="1" view="pageBreakPreview" zoomScale="75" zoomScaleNormal="120" zoomScaleSheetLayoutView="75" workbookViewId="0">
      <selection activeCell="B23" sqref="B23:C23"/>
    </sheetView>
  </sheetViews>
  <sheetFormatPr defaultColWidth="7.7265625" defaultRowHeight="14.5"/>
  <cols>
    <col min="1" max="1" width="23.7265625" style="1088" customWidth="1"/>
    <col min="2" max="2" width="11.26953125" style="1088" customWidth="1"/>
    <col min="3" max="11" width="10.7265625" style="1088" customWidth="1"/>
    <col min="12" max="12" width="23.7265625" style="1088" customWidth="1"/>
    <col min="13" max="13" width="7.7265625" style="1104"/>
    <col min="14" max="14" width="17.81640625" style="1088" customWidth="1"/>
    <col min="15" max="15" width="19.7265625" style="1088" customWidth="1"/>
    <col min="16" max="17" width="17.26953125" style="1088" customWidth="1"/>
    <col min="18" max="18" width="15.7265625" style="1088" customWidth="1"/>
    <col min="19" max="19" width="14.81640625" style="1088" customWidth="1"/>
    <col min="20" max="255" width="7.7265625" style="1088"/>
    <col min="256" max="256" width="14.81640625" style="1088" customWidth="1"/>
    <col min="257" max="257" width="18.453125" style="1088" customWidth="1"/>
    <col min="258" max="259" width="10.7265625" style="1088" customWidth="1"/>
    <col min="260" max="260" width="11.7265625" style="1088" customWidth="1"/>
    <col min="261" max="263" width="10.7265625" style="1088" customWidth="1"/>
    <col min="264" max="264" width="11.26953125" style="1088" customWidth="1"/>
    <col min="265" max="267" width="10.7265625" style="1088" customWidth="1"/>
    <col min="268" max="268" width="7.7265625" style="1088" customWidth="1"/>
    <col min="269" max="269" width="17.81640625" style="1088" customWidth="1"/>
    <col min="270" max="270" width="16.81640625" style="1088" customWidth="1"/>
    <col min="271" max="271" width="19.7265625" style="1088" customWidth="1"/>
    <col min="272" max="273" width="17.26953125" style="1088" customWidth="1"/>
    <col min="274" max="274" width="15.7265625" style="1088" customWidth="1"/>
    <col min="275" max="275" width="14.81640625" style="1088" customWidth="1"/>
    <col min="276" max="511" width="7.7265625" style="1088"/>
    <col min="512" max="512" width="14.81640625" style="1088" customWidth="1"/>
    <col min="513" max="513" width="18.453125" style="1088" customWidth="1"/>
    <col min="514" max="515" width="10.7265625" style="1088" customWidth="1"/>
    <col min="516" max="516" width="11.7265625" style="1088" customWidth="1"/>
    <col min="517" max="519" width="10.7265625" style="1088" customWidth="1"/>
    <col min="520" max="520" width="11.26953125" style="1088" customWidth="1"/>
    <col min="521" max="523" width="10.7265625" style="1088" customWidth="1"/>
    <col min="524" max="524" width="7.7265625" style="1088" customWidth="1"/>
    <col min="525" max="525" width="17.81640625" style="1088" customWidth="1"/>
    <col min="526" max="526" width="16.81640625" style="1088" customWidth="1"/>
    <col min="527" max="527" width="19.7265625" style="1088" customWidth="1"/>
    <col min="528" max="529" width="17.26953125" style="1088" customWidth="1"/>
    <col min="530" max="530" width="15.7265625" style="1088" customWidth="1"/>
    <col min="531" max="531" width="14.81640625" style="1088" customWidth="1"/>
    <col min="532" max="767" width="7.7265625" style="1088"/>
    <col min="768" max="768" width="14.81640625" style="1088" customWidth="1"/>
    <col min="769" max="769" width="18.453125" style="1088" customWidth="1"/>
    <col min="770" max="771" width="10.7265625" style="1088" customWidth="1"/>
    <col min="772" max="772" width="11.7265625" style="1088" customWidth="1"/>
    <col min="773" max="775" width="10.7265625" style="1088" customWidth="1"/>
    <col min="776" max="776" width="11.26953125" style="1088" customWidth="1"/>
    <col min="777" max="779" width="10.7265625" style="1088" customWidth="1"/>
    <col min="780" max="780" width="7.7265625" style="1088" customWidth="1"/>
    <col min="781" max="781" width="17.81640625" style="1088" customWidth="1"/>
    <col min="782" max="782" width="16.81640625" style="1088" customWidth="1"/>
    <col min="783" max="783" width="19.7265625" style="1088" customWidth="1"/>
    <col min="784" max="785" width="17.26953125" style="1088" customWidth="1"/>
    <col min="786" max="786" width="15.7265625" style="1088" customWidth="1"/>
    <col min="787" max="787" width="14.81640625" style="1088" customWidth="1"/>
    <col min="788" max="1023" width="7.7265625" style="1088"/>
    <col min="1024" max="1024" width="14.81640625" style="1088" customWidth="1"/>
    <col min="1025" max="1025" width="18.453125" style="1088" customWidth="1"/>
    <col min="1026" max="1027" width="10.7265625" style="1088" customWidth="1"/>
    <col min="1028" max="1028" width="11.7265625" style="1088" customWidth="1"/>
    <col min="1029" max="1031" width="10.7265625" style="1088" customWidth="1"/>
    <col min="1032" max="1032" width="11.26953125" style="1088" customWidth="1"/>
    <col min="1033" max="1035" width="10.7265625" style="1088" customWidth="1"/>
    <col min="1036" max="1036" width="7.7265625" style="1088" customWidth="1"/>
    <col min="1037" max="1037" width="17.81640625" style="1088" customWidth="1"/>
    <col min="1038" max="1038" width="16.81640625" style="1088" customWidth="1"/>
    <col min="1039" max="1039" width="19.7265625" style="1088" customWidth="1"/>
    <col min="1040" max="1041" width="17.26953125" style="1088" customWidth="1"/>
    <col min="1042" max="1042" width="15.7265625" style="1088" customWidth="1"/>
    <col min="1043" max="1043" width="14.81640625" style="1088" customWidth="1"/>
    <col min="1044" max="1279" width="7.7265625" style="1088"/>
    <col min="1280" max="1280" width="14.81640625" style="1088" customWidth="1"/>
    <col min="1281" max="1281" width="18.453125" style="1088" customWidth="1"/>
    <col min="1282" max="1283" width="10.7265625" style="1088" customWidth="1"/>
    <col min="1284" max="1284" width="11.7265625" style="1088" customWidth="1"/>
    <col min="1285" max="1287" width="10.7265625" style="1088" customWidth="1"/>
    <col min="1288" max="1288" width="11.26953125" style="1088" customWidth="1"/>
    <col min="1289" max="1291" width="10.7265625" style="1088" customWidth="1"/>
    <col min="1292" max="1292" width="7.7265625" style="1088" customWidth="1"/>
    <col min="1293" max="1293" width="17.81640625" style="1088" customWidth="1"/>
    <col min="1294" max="1294" width="16.81640625" style="1088" customWidth="1"/>
    <col min="1295" max="1295" width="19.7265625" style="1088" customWidth="1"/>
    <col min="1296" max="1297" width="17.26953125" style="1088" customWidth="1"/>
    <col min="1298" max="1298" width="15.7265625" style="1088" customWidth="1"/>
    <col min="1299" max="1299" width="14.81640625" style="1088" customWidth="1"/>
    <col min="1300" max="1535" width="7.7265625" style="1088"/>
    <col min="1536" max="1536" width="14.81640625" style="1088" customWidth="1"/>
    <col min="1537" max="1537" width="18.453125" style="1088" customWidth="1"/>
    <col min="1538" max="1539" width="10.7265625" style="1088" customWidth="1"/>
    <col min="1540" max="1540" width="11.7265625" style="1088" customWidth="1"/>
    <col min="1541" max="1543" width="10.7265625" style="1088" customWidth="1"/>
    <col min="1544" max="1544" width="11.26953125" style="1088" customWidth="1"/>
    <col min="1545" max="1547" width="10.7265625" style="1088" customWidth="1"/>
    <col min="1548" max="1548" width="7.7265625" style="1088" customWidth="1"/>
    <col min="1549" max="1549" width="17.81640625" style="1088" customWidth="1"/>
    <col min="1550" max="1550" width="16.81640625" style="1088" customWidth="1"/>
    <col min="1551" max="1551" width="19.7265625" style="1088" customWidth="1"/>
    <col min="1552" max="1553" width="17.26953125" style="1088" customWidth="1"/>
    <col min="1554" max="1554" width="15.7265625" style="1088" customWidth="1"/>
    <col min="1555" max="1555" width="14.81640625" style="1088" customWidth="1"/>
    <col min="1556" max="1791" width="7.7265625" style="1088"/>
    <col min="1792" max="1792" width="14.81640625" style="1088" customWidth="1"/>
    <col min="1793" max="1793" width="18.453125" style="1088" customWidth="1"/>
    <col min="1794" max="1795" width="10.7265625" style="1088" customWidth="1"/>
    <col min="1796" max="1796" width="11.7265625" style="1088" customWidth="1"/>
    <col min="1797" max="1799" width="10.7265625" style="1088" customWidth="1"/>
    <col min="1800" max="1800" width="11.26953125" style="1088" customWidth="1"/>
    <col min="1801" max="1803" width="10.7265625" style="1088" customWidth="1"/>
    <col min="1804" max="1804" width="7.7265625" style="1088" customWidth="1"/>
    <col min="1805" max="1805" width="17.81640625" style="1088" customWidth="1"/>
    <col min="1806" max="1806" width="16.81640625" style="1088" customWidth="1"/>
    <col min="1807" max="1807" width="19.7265625" style="1088" customWidth="1"/>
    <col min="1808" max="1809" width="17.26953125" style="1088" customWidth="1"/>
    <col min="1810" max="1810" width="15.7265625" style="1088" customWidth="1"/>
    <col min="1811" max="1811" width="14.81640625" style="1088" customWidth="1"/>
    <col min="1812" max="2047" width="7.7265625" style="1088"/>
    <col min="2048" max="2048" width="14.81640625" style="1088" customWidth="1"/>
    <col min="2049" max="2049" width="18.453125" style="1088" customWidth="1"/>
    <col min="2050" max="2051" width="10.7265625" style="1088" customWidth="1"/>
    <col min="2052" max="2052" width="11.7265625" style="1088" customWidth="1"/>
    <col min="2053" max="2055" width="10.7265625" style="1088" customWidth="1"/>
    <col min="2056" max="2056" width="11.26953125" style="1088" customWidth="1"/>
    <col min="2057" max="2059" width="10.7265625" style="1088" customWidth="1"/>
    <col min="2060" max="2060" width="7.7265625" style="1088" customWidth="1"/>
    <col min="2061" max="2061" width="17.81640625" style="1088" customWidth="1"/>
    <col min="2062" max="2062" width="16.81640625" style="1088" customWidth="1"/>
    <col min="2063" max="2063" width="19.7265625" style="1088" customWidth="1"/>
    <col min="2064" max="2065" width="17.26953125" style="1088" customWidth="1"/>
    <col min="2066" max="2066" width="15.7265625" style="1088" customWidth="1"/>
    <col min="2067" max="2067" width="14.81640625" style="1088" customWidth="1"/>
    <col min="2068" max="2303" width="7.7265625" style="1088"/>
    <col min="2304" max="2304" width="14.81640625" style="1088" customWidth="1"/>
    <col min="2305" max="2305" width="18.453125" style="1088" customWidth="1"/>
    <col min="2306" max="2307" width="10.7265625" style="1088" customWidth="1"/>
    <col min="2308" max="2308" width="11.7265625" style="1088" customWidth="1"/>
    <col min="2309" max="2311" width="10.7265625" style="1088" customWidth="1"/>
    <col min="2312" max="2312" width="11.26953125" style="1088" customWidth="1"/>
    <col min="2313" max="2315" width="10.7265625" style="1088" customWidth="1"/>
    <col min="2316" max="2316" width="7.7265625" style="1088" customWidth="1"/>
    <col min="2317" max="2317" width="17.81640625" style="1088" customWidth="1"/>
    <col min="2318" max="2318" width="16.81640625" style="1088" customWidth="1"/>
    <col min="2319" max="2319" width="19.7265625" style="1088" customWidth="1"/>
    <col min="2320" max="2321" width="17.26953125" style="1088" customWidth="1"/>
    <col min="2322" max="2322" width="15.7265625" style="1088" customWidth="1"/>
    <col min="2323" max="2323" width="14.81640625" style="1088" customWidth="1"/>
    <col min="2324" max="2559" width="7.7265625" style="1088"/>
    <col min="2560" max="2560" width="14.81640625" style="1088" customWidth="1"/>
    <col min="2561" max="2561" width="18.453125" style="1088" customWidth="1"/>
    <col min="2562" max="2563" width="10.7265625" style="1088" customWidth="1"/>
    <col min="2564" max="2564" width="11.7265625" style="1088" customWidth="1"/>
    <col min="2565" max="2567" width="10.7265625" style="1088" customWidth="1"/>
    <col min="2568" max="2568" width="11.26953125" style="1088" customWidth="1"/>
    <col min="2569" max="2571" width="10.7265625" style="1088" customWidth="1"/>
    <col min="2572" max="2572" width="7.7265625" style="1088" customWidth="1"/>
    <col min="2573" max="2573" width="17.81640625" style="1088" customWidth="1"/>
    <col min="2574" max="2574" width="16.81640625" style="1088" customWidth="1"/>
    <col min="2575" max="2575" width="19.7265625" style="1088" customWidth="1"/>
    <col min="2576" max="2577" width="17.26953125" style="1088" customWidth="1"/>
    <col min="2578" max="2578" width="15.7265625" style="1088" customWidth="1"/>
    <col min="2579" max="2579" width="14.81640625" style="1088" customWidth="1"/>
    <col min="2580" max="2815" width="7.7265625" style="1088"/>
    <col min="2816" max="2816" width="14.81640625" style="1088" customWidth="1"/>
    <col min="2817" max="2817" width="18.453125" style="1088" customWidth="1"/>
    <col min="2818" max="2819" width="10.7265625" style="1088" customWidth="1"/>
    <col min="2820" max="2820" width="11.7265625" style="1088" customWidth="1"/>
    <col min="2821" max="2823" width="10.7265625" style="1088" customWidth="1"/>
    <col min="2824" max="2824" width="11.26953125" style="1088" customWidth="1"/>
    <col min="2825" max="2827" width="10.7265625" style="1088" customWidth="1"/>
    <col min="2828" max="2828" width="7.7265625" style="1088" customWidth="1"/>
    <col min="2829" max="2829" width="17.81640625" style="1088" customWidth="1"/>
    <col min="2830" max="2830" width="16.81640625" style="1088" customWidth="1"/>
    <col min="2831" max="2831" width="19.7265625" style="1088" customWidth="1"/>
    <col min="2832" max="2833" width="17.26953125" style="1088" customWidth="1"/>
    <col min="2834" max="2834" width="15.7265625" style="1088" customWidth="1"/>
    <col min="2835" max="2835" width="14.81640625" style="1088" customWidth="1"/>
    <col min="2836" max="3071" width="7.7265625" style="1088"/>
    <col min="3072" max="3072" width="14.81640625" style="1088" customWidth="1"/>
    <col min="3073" max="3073" width="18.453125" style="1088" customWidth="1"/>
    <col min="3074" max="3075" width="10.7265625" style="1088" customWidth="1"/>
    <col min="3076" max="3076" width="11.7265625" style="1088" customWidth="1"/>
    <col min="3077" max="3079" width="10.7265625" style="1088" customWidth="1"/>
    <col min="3080" max="3080" width="11.26953125" style="1088" customWidth="1"/>
    <col min="3081" max="3083" width="10.7265625" style="1088" customWidth="1"/>
    <col min="3084" max="3084" width="7.7265625" style="1088" customWidth="1"/>
    <col min="3085" max="3085" width="17.81640625" style="1088" customWidth="1"/>
    <col min="3086" max="3086" width="16.81640625" style="1088" customWidth="1"/>
    <col min="3087" max="3087" width="19.7265625" style="1088" customWidth="1"/>
    <col min="3088" max="3089" width="17.26953125" style="1088" customWidth="1"/>
    <col min="3090" max="3090" width="15.7265625" style="1088" customWidth="1"/>
    <col min="3091" max="3091" width="14.81640625" style="1088" customWidth="1"/>
    <col min="3092" max="3327" width="7.7265625" style="1088"/>
    <col min="3328" max="3328" width="14.81640625" style="1088" customWidth="1"/>
    <col min="3329" max="3329" width="18.453125" style="1088" customWidth="1"/>
    <col min="3330" max="3331" width="10.7265625" style="1088" customWidth="1"/>
    <col min="3332" max="3332" width="11.7265625" style="1088" customWidth="1"/>
    <col min="3333" max="3335" width="10.7265625" style="1088" customWidth="1"/>
    <col min="3336" max="3336" width="11.26953125" style="1088" customWidth="1"/>
    <col min="3337" max="3339" width="10.7265625" style="1088" customWidth="1"/>
    <col min="3340" max="3340" width="7.7265625" style="1088" customWidth="1"/>
    <col min="3341" max="3341" width="17.81640625" style="1088" customWidth="1"/>
    <col min="3342" max="3342" width="16.81640625" style="1088" customWidth="1"/>
    <col min="3343" max="3343" width="19.7265625" style="1088" customWidth="1"/>
    <col min="3344" max="3345" width="17.26953125" style="1088" customWidth="1"/>
    <col min="3346" max="3346" width="15.7265625" style="1088" customWidth="1"/>
    <col min="3347" max="3347" width="14.81640625" style="1088" customWidth="1"/>
    <col min="3348" max="3583" width="7.7265625" style="1088"/>
    <col min="3584" max="3584" width="14.81640625" style="1088" customWidth="1"/>
    <col min="3585" max="3585" width="18.453125" style="1088" customWidth="1"/>
    <col min="3586" max="3587" width="10.7265625" style="1088" customWidth="1"/>
    <col min="3588" max="3588" width="11.7265625" style="1088" customWidth="1"/>
    <col min="3589" max="3591" width="10.7265625" style="1088" customWidth="1"/>
    <col min="3592" max="3592" width="11.26953125" style="1088" customWidth="1"/>
    <col min="3593" max="3595" width="10.7265625" style="1088" customWidth="1"/>
    <col min="3596" max="3596" width="7.7265625" style="1088" customWidth="1"/>
    <col min="3597" max="3597" width="17.81640625" style="1088" customWidth="1"/>
    <col min="3598" max="3598" width="16.81640625" style="1088" customWidth="1"/>
    <col min="3599" max="3599" width="19.7265625" style="1088" customWidth="1"/>
    <col min="3600" max="3601" width="17.26953125" style="1088" customWidth="1"/>
    <col min="3602" max="3602" width="15.7265625" style="1088" customWidth="1"/>
    <col min="3603" max="3603" width="14.81640625" style="1088" customWidth="1"/>
    <col min="3604" max="3839" width="7.7265625" style="1088"/>
    <col min="3840" max="3840" width="14.81640625" style="1088" customWidth="1"/>
    <col min="3841" max="3841" width="18.453125" style="1088" customWidth="1"/>
    <col min="3842" max="3843" width="10.7265625" style="1088" customWidth="1"/>
    <col min="3844" max="3844" width="11.7265625" style="1088" customWidth="1"/>
    <col min="3845" max="3847" width="10.7265625" style="1088" customWidth="1"/>
    <col min="3848" max="3848" width="11.26953125" style="1088" customWidth="1"/>
    <col min="3849" max="3851" width="10.7265625" style="1088" customWidth="1"/>
    <col min="3852" max="3852" width="7.7265625" style="1088" customWidth="1"/>
    <col min="3853" max="3853" width="17.81640625" style="1088" customWidth="1"/>
    <col min="3854" max="3854" width="16.81640625" style="1088" customWidth="1"/>
    <col min="3855" max="3855" width="19.7265625" style="1088" customWidth="1"/>
    <col min="3856" max="3857" width="17.26953125" style="1088" customWidth="1"/>
    <col min="3858" max="3858" width="15.7265625" style="1088" customWidth="1"/>
    <col min="3859" max="3859" width="14.81640625" style="1088" customWidth="1"/>
    <col min="3860" max="4095" width="7.7265625" style="1088"/>
    <col min="4096" max="4096" width="14.81640625" style="1088" customWidth="1"/>
    <col min="4097" max="4097" width="18.453125" style="1088" customWidth="1"/>
    <col min="4098" max="4099" width="10.7265625" style="1088" customWidth="1"/>
    <col min="4100" max="4100" width="11.7265625" style="1088" customWidth="1"/>
    <col min="4101" max="4103" width="10.7265625" style="1088" customWidth="1"/>
    <col min="4104" max="4104" width="11.26953125" style="1088" customWidth="1"/>
    <col min="4105" max="4107" width="10.7265625" style="1088" customWidth="1"/>
    <col min="4108" max="4108" width="7.7265625" style="1088" customWidth="1"/>
    <col min="4109" max="4109" width="17.81640625" style="1088" customWidth="1"/>
    <col min="4110" max="4110" width="16.81640625" style="1088" customWidth="1"/>
    <col min="4111" max="4111" width="19.7265625" style="1088" customWidth="1"/>
    <col min="4112" max="4113" width="17.26953125" style="1088" customWidth="1"/>
    <col min="4114" max="4114" width="15.7265625" style="1088" customWidth="1"/>
    <col min="4115" max="4115" width="14.81640625" style="1088" customWidth="1"/>
    <col min="4116" max="4351" width="7.7265625" style="1088"/>
    <col min="4352" max="4352" width="14.81640625" style="1088" customWidth="1"/>
    <col min="4353" max="4353" width="18.453125" style="1088" customWidth="1"/>
    <col min="4354" max="4355" width="10.7265625" style="1088" customWidth="1"/>
    <col min="4356" max="4356" width="11.7265625" style="1088" customWidth="1"/>
    <col min="4357" max="4359" width="10.7265625" style="1088" customWidth="1"/>
    <col min="4360" max="4360" width="11.26953125" style="1088" customWidth="1"/>
    <col min="4361" max="4363" width="10.7265625" style="1088" customWidth="1"/>
    <col min="4364" max="4364" width="7.7265625" style="1088" customWidth="1"/>
    <col min="4365" max="4365" width="17.81640625" style="1088" customWidth="1"/>
    <col min="4366" max="4366" width="16.81640625" style="1088" customWidth="1"/>
    <col min="4367" max="4367" width="19.7265625" style="1088" customWidth="1"/>
    <col min="4368" max="4369" width="17.26953125" style="1088" customWidth="1"/>
    <col min="4370" max="4370" width="15.7265625" style="1088" customWidth="1"/>
    <col min="4371" max="4371" width="14.81640625" style="1088" customWidth="1"/>
    <col min="4372" max="4607" width="7.7265625" style="1088"/>
    <col min="4608" max="4608" width="14.81640625" style="1088" customWidth="1"/>
    <col min="4609" max="4609" width="18.453125" style="1088" customWidth="1"/>
    <col min="4610" max="4611" width="10.7265625" style="1088" customWidth="1"/>
    <col min="4612" max="4612" width="11.7265625" style="1088" customWidth="1"/>
    <col min="4613" max="4615" width="10.7265625" style="1088" customWidth="1"/>
    <col min="4616" max="4616" width="11.26953125" style="1088" customWidth="1"/>
    <col min="4617" max="4619" width="10.7265625" style="1088" customWidth="1"/>
    <col min="4620" max="4620" width="7.7265625" style="1088" customWidth="1"/>
    <col min="4621" max="4621" width="17.81640625" style="1088" customWidth="1"/>
    <col min="4622" max="4622" width="16.81640625" style="1088" customWidth="1"/>
    <col min="4623" max="4623" width="19.7265625" style="1088" customWidth="1"/>
    <col min="4624" max="4625" width="17.26953125" style="1088" customWidth="1"/>
    <col min="4626" max="4626" width="15.7265625" style="1088" customWidth="1"/>
    <col min="4627" max="4627" width="14.81640625" style="1088" customWidth="1"/>
    <col min="4628" max="4863" width="7.7265625" style="1088"/>
    <col min="4864" max="4864" width="14.81640625" style="1088" customWidth="1"/>
    <col min="4865" max="4865" width="18.453125" style="1088" customWidth="1"/>
    <col min="4866" max="4867" width="10.7265625" style="1088" customWidth="1"/>
    <col min="4868" max="4868" width="11.7265625" style="1088" customWidth="1"/>
    <col min="4869" max="4871" width="10.7265625" style="1088" customWidth="1"/>
    <col min="4872" max="4872" width="11.26953125" style="1088" customWidth="1"/>
    <col min="4873" max="4875" width="10.7265625" style="1088" customWidth="1"/>
    <col min="4876" max="4876" width="7.7265625" style="1088" customWidth="1"/>
    <col min="4877" max="4877" width="17.81640625" style="1088" customWidth="1"/>
    <col min="4878" max="4878" width="16.81640625" style="1088" customWidth="1"/>
    <col min="4879" max="4879" width="19.7265625" style="1088" customWidth="1"/>
    <col min="4880" max="4881" width="17.26953125" style="1088" customWidth="1"/>
    <col min="4882" max="4882" width="15.7265625" style="1088" customWidth="1"/>
    <col min="4883" max="4883" width="14.81640625" style="1088" customWidth="1"/>
    <col min="4884" max="5119" width="7.7265625" style="1088"/>
    <col min="5120" max="5120" width="14.81640625" style="1088" customWidth="1"/>
    <col min="5121" max="5121" width="18.453125" style="1088" customWidth="1"/>
    <col min="5122" max="5123" width="10.7265625" style="1088" customWidth="1"/>
    <col min="5124" max="5124" width="11.7265625" style="1088" customWidth="1"/>
    <col min="5125" max="5127" width="10.7265625" style="1088" customWidth="1"/>
    <col min="5128" max="5128" width="11.26953125" style="1088" customWidth="1"/>
    <col min="5129" max="5131" width="10.7265625" style="1088" customWidth="1"/>
    <col min="5132" max="5132" width="7.7265625" style="1088" customWidth="1"/>
    <col min="5133" max="5133" width="17.81640625" style="1088" customWidth="1"/>
    <col min="5134" max="5134" width="16.81640625" style="1088" customWidth="1"/>
    <col min="5135" max="5135" width="19.7265625" style="1088" customWidth="1"/>
    <col min="5136" max="5137" width="17.26953125" style="1088" customWidth="1"/>
    <col min="5138" max="5138" width="15.7265625" style="1088" customWidth="1"/>
    <col min="5139" max="5139" width="14.81640625" style="1088" customWidth="1"/>
    <col min="5140" max="5375" width="7.7265625" style="1088"/>
    <col min="5376" max="5376" width="14.81640625" style="1088" customWidth="1"/>
    <col min="5377" max="5377" width="18.453125" style="1088" customWidth="1"/>
    <col min="5378" max="5379" width="10.7265625" style="1088" customWidth="1"/>
    <col min="5380" max="5380" width="11.7265625" style="1088" customWidth="1"/>
    <col min="5381" max="5383" width="10.7265625" style="1088" customWidth="1"/>
    <col min="5384" max="5384" width="11.26953125" style="1088" customWidth="1"/>
    <col min="5385" max="5387" width="10.7265625" style="1088" customWidth="1"/>
    <col min="5388" max="5388" width="7.7265625" style="1088" customWidth="1"/>
    <col min="5389" max="5389" width="17.81640625" style="1088" customWidth="1"/>
    <col min="5390" max="5390" width="16.81640625" style="1088" customWidth="1"/>
    <col min="5391" max="5391" width="19.7265625" style="1088" customWidth="1"/>
    <col min="5392" max="5393" width="17.26953125" style="1088" customWidth="1"/>
    <col min="5394" max="5394" width="15.7265625" style="1088" customWidth="1"/>
    <col min="5395" max="5395" width="14.81640625" style="1088" customWidth="1"/>
    <col min="5396" max="5631" width="7.7265625" style="1088"/>
    <col min="5632" max="5632" width="14.81640625" style="1088" customWidth="1"/>
    <col min="5633" max="5633" width="18.453125" style="1088" customWidth="1"/>
    <col min="5634" max="5635" width="10.7265625" style="1088" customWidth="1"/>
    <col min="5636" max="5636" width="11.7265625" style="1088" customWidth="1"/>
    <col min="5637" max="5639" width="10.7265625" style="1088" customWidth="1"/>
    <col min="5640" max="5640" width="11.26953125" style="1088" customWidth="1"/>
    <col min="5641" max="5643" width="10.7265625" style="1088" customWidth="1"/>
    <col min="5644" max="5644" width="7.7265625" style="1088" customWidth="1"/>
    <col min="5645" max="5645" width="17.81640625" style="1088" customWidth="1"/>
    <col min="5646" max="5646" width="16.81640625" style="1088" customWidth="1"/>
    <col min="5647" max="5647" width="19.7265625" style="1088" customWidth="1"/>
    <col min="5648" max="5649" width="17.26953125" style="1088" customWidth="1"/>
    <col min="5650" max="5650" width="15.7265625" style="1088" customWidth="1"/>
    <col min="5651" max="5651" width="14.81640625" style="1088" customWidth="1"/>
    <col min="5652" max="5887" width="7.7265625" style="1088"/>
    <col min="5888" max="5888" width="14.81640625" style="1088" customWidth="1"/>
    <col min="5889" max="5889" width="18.453125" style="1088" customWidth="1"/>
    <col min="5890" max="5891" width="10.7265625" style="1088" customWidth="1"/>
    <col min="5892" max="5892" width="11.7265625" style="1088" customWidth="1"/>
    <col min="5893" max="5895" width="10.7265625" style="1088" customWidth="1"/>
    <col min="5896" max="5896" width="11.26953125" style="1088" customWidth="1"/>
    <col min="5897" max="5899" width="10.7265625" style="1088" customWidth="1"/>
    <col min="5900" max="5900" width="7.7265625" style="1088" customWidth="1"/>
    <col min="5901" max="5901" width="17.81640625" style="1088" customWidth="1"/>
    <col min="5902" max="5902" width="16.81640625" style="1088" customWidth="1"/>
    <col min="5903" max="5903" width="19.7265625" style="1088" customWidth="1"/>
    <col min="5904" max="5905" width="17.26953125" style="1088" customWidth="1"/>
    <col min="5906" max="5906" width="15.7265625" style="1088" customWidth="1"/>
    <col min="5907" max="5907" width="14.81640625" style="1088" customWidth="1"/>
    <col min="5908" max="6143" width="7.7265625" style="1088"/>
    <col min="6144" max="6144" width="14.81640625" style="1088" customWidth="1"/>
    <col min="6145" max="6145" width="18.453125" style="1088" customWidth="1"/>
    <col min="6146" max="6147" width="10.7265625" style="1088" customWidth="1"/>
    <col min="6148" max="6148" width="11.7265625" style="1088" customWidth="1"/>
    <col min="6149" max="6151" width="10.7265625" style="1088" customWidth="1"/>
    <col min="6152" max="6152" width="11.26953125" style="1088" customWidth="1"/>
    <col min="6153" max="6155" width="10.7265625" style="1088" customWidth="1"/>
    <col min="6156" max="6156" width="7.7265625" style="1088" customWidth="1"/>
    <col min="6157" max="6157" width="17.81640625" style="1088" customWidth="1"/>
    <col min="6158" max="6158" width="16.81640625" style="1088" customWidth="1"/>
    <col min="6159" max="6159" width="19.7265625" style="1088" customWidth="1"/>
    <col min="6160" max="6161" width="17.26953125" style="1088" customWidth="1"/>
    <col min="6162" max="6162" width="15.7265625" style="1088" customWidth="1"/>
    <col min="6163" max="6163" width="14.81640625" style="1088" customWidth="1"/>
    <col min="6164" max="6399" width="7.7265625" style="1088"/>
    <col min="6400" max="6400" width="14.81640625" style="1088" customWidth="1"/>
    <col min="6401" max="6401" width="18.453125" style="1088" customWidth="1"/>
    <col min="6402" max="6403" width="10.7265625" style="1088" customWidth="1"/>
    <col min="6404" max="6404" width="11.7265625" style="1088" customWidth="1"/>
    <col min="6405" max="6407" width="10.7265625" style="1088" customWidth="1"/>
    <col min="6408" max="6408" width="11.26953125" style="1088" customWidth="1"/>
    <col min="6409" max="6411" width="10.7265625" style="1088" customWidth="1"/>
    <col min="6412" max="6412" width="7.7265625" style="1088" customWidth="1"/>
    <col min="6413" max="6413" width="17.81640625" style="1088" customWidth="1"/>
    <col min="6414" max="6414" width="16.81640625" style="1088" customWidth="1"/>
    <col min="6415" max="6415" width="19.7265625" style="1088" customWidth="1"/>
    <col min="6416" max="6417" width="17.26953125" style="1088" customWidth="1"/>
    <col min="6418" max="6418" width="15.7265625" style="1088" customWidth="1"/>
    <col min="6419" max="6419" width="14.81640625" style="1088" customWidth="1"/>
    <col min="6420" max="6655" width="7.7265625" style="1088"/>
    <col min="6656" max="6656" width="14.81640625" style="1088" customWidth="1"/>
    <col min="6657" max="6657" width="18.453125" style="1088" customWidth="1"/>
    <col min="6658" max="6659" width="10.7265625" style="1088" customWidth="1"/>
    <col min="6660" max="6660" width="11.7265625" style="1088" customWidth="1"/>
    <col min="6661" max="6663" width="10.7265625" style="1088" customWidth="1"/>
    <col min="6664" max="6664" width="11.26953125" style="1088" customWidth="1"/>
    <col min="6665" max="6667" width="10.7265625" style="1088" customWidth="1"/>
    <col min="6668" max="6668" width="7.7265625" style="1088" customWidth="1"/>
    <col min="6669" max="6669" width="17.81640625" style="1088" customWidth="1"/>
    <col min="6670" max="6670" width="16.81640625" style="1088" customWidth="1"/>
    <col min="6671" max="6671" width="19.7265625" style="1088" customWidth="1"/>
    <col min="6672" max="6673" width="17.26953125" style="1088" customWidth="1"/>
    <col min="6674" max="6674" width="15.7265625" style="1088" customWidth="1"/>
    <col min="6675" max="6675" width="14.81640625" style="1088" customWidth="1"/>
    <col min="6676" max="6911" width="7.7265625" style="1088"/>
    <col min="6912" max="6912" width="14.81640625" style="1088" customWidth="1"/>
    <col min="6913" max="6913" width="18.453125" style="1088" customWidth="1"/>
    <col min="6914" max="6915" width="10.7265625" style="1088" customWidth="1"/>
    <col min="6916" max="6916" width="11.7265625" style="1088" customWidth="1"/>
    <col min="6917" max="6919" width="10.7265625" style="1088" customWidth="1"/>
    <col min="6920" max="6920" width="11.26953125" style="1088" customWidth="1"/>
    <col min="6921" max="6923" width="10.7265625" style="1088" customWidth="1"/>
    <col min="6924" max="6924" width="7.7265625" style="1088" customWidth="1"/>
    <col min="6925" max="6925" width="17.81640625" style="1088" customWidth="1"/>
    <col min="6926" max="6926" width="16.81640625" style="1088" customWidth="1"/>
    <col min="6927" max="6927" width="19.7265625" style="1088" customWidth="1"/>
    <col min="6928" max="6929" width="17.26953125" style="1088" customWidth="1"/>
    <col min="6930" max="6930" width="15.7265625" style="1088" customWidth="1"/>
    <col min="6931" max="6931" width="14.81640625" style="1088" customWidth="1"/>
    <col min="6932" max="7167" width="7.7265625" style="1088"/>
    <col min="7168" max="7168" width="14.81640625" style="1088" customWidth="1"/>
    <col min="7169" max="7169" width="18.453125" style="1088" customWidth="1"/>
    <col min="7170" max="7171" width="10.7265625" style="1088" customWidth="1"/>
    <col min="7172" max="7172" width="11.7265625" style="1088" customWidth="1"/>
    <col min="7173" max="7175" width="10.7265625" style="1088" customWidth="1"/>
    <col min="7176" max="7176" width="11.26953125" style="1088" customWidth="1"/>
    <col min="7177" max="7179" width="10.7265625" style="1088" customWidth="1"/>
    <col min="7180" max="7180" width="7.7265625" style="1088" customWidth="1"/>
    <col min="7181" max="7181" width="17.81640625" style="1088" customWidth="1"/>
    <col min="7182" max="7182" width="16.81640625" style="1088" customWidth="1"/>
    <col min="7183" max="7183" width="19.7265625" style="1088" customWidth="1"/>
    <col min="7184" max="7185" width="17.26953125" style="1088" customWidth="1"/>
    <col min="7186" max="7186" width="15.7265625" style="1088" customWidth="1"/>
    <col min="7187" max="7187" width="14.81640625" style="1088" customWidth="1"/>
    <col min="7188" max="7423" width="7.7265625" style="1088"/>
    <col min="7424" max="7424" width="14.81640625" style="1088" customWidth="1"/>
    <col min="7425" max="7425" width="18.453125" style="1088" customWidth="1"/>
    <col min="7426" max="7427" width="10.7265625" style="1088" customWidth="1"/>
    <col min="7428" max="7428" width="11.7265625" style="1088" customWidth="1"/>
    <col min="7429" max="7431" width="10.7265625" style="1088" customWidth="1"/>
    <col min="7432" max="7432" width="11.26953125" style="1088" customWidth="1"/>
    <col min="7433" max="7435" width="10.7265625" style="1088" customWidth="1"/>
    <col min="7436" max="7436" width="7.7265625" style="1088" customWidth="1"/>
    <col min="7437" max="7437" width="17.81640625" style="1088" customWidth="1"/>
    <col min="7438" max="7438" width="16.81640625" style="1088" customWidth="1"/>
    <col min="7439" max="7439" width="19.7265625" style="1088" customWidth="1"/>
    <col min="7440" max="7441" width="17.26953125" style="1088" customWidth="1"/>
    <col min="7442" max="7442" width="15.7265625" style="1088" customWidth="1"/>
    <col min="7443" max="7443" width="14.81640625" style="1088" customWidth="1"/>
    <col min="7444" max="7679" width="7.7265625" style="1088"/>
    <col min="7680" max="7680" width="14.81640625" style="1088" customWidth="1"/>
    <col min="7681" max="7681" width="18.453125" style="1088" customWidth="1"/>
    <col min="7682" max="7683" width="10.7265625" style="1088" customWidth="1"/>
    <col min="7684" max="7684" width="11.7265625" style="1088" customWidth="1"/>
    <col min="7685" max="7687" width="10.7265625" style="1088" customWidth="1"/>
    <col min="7688" max="7688" width="11.26953125" style="1088" customWidth="1"/>
    <col min="7689" max="7691" width="10.7265625" style="1088" customWidth="1"/>
    <col min="7692" max="7692" width="7.7265625" style="1088" customWidth="1"/>
    <col min="7693" max="7693" width="17.81640625" style="1088" customWidth="1"/>
    <col min="7694" max="7694" width="16.81640625" style="1088" customWidth="1"/>
    <col min="7695" max="7695" width="19.7265625" style="1088" customWidth="1"/>
    <col min="7696" max="7697" width="17.26953125" style="1088" customWidth="1"/>
    <col min="7698" max="7698" width="15.7265625" style="1088" customWidth="1"/>
    <col min="7699" max="7699" width="14.81640625" style="1088" customWidth="1"/>
    <col min="7700" max="7935" width="7.7265625" style="1088"/>
    <col min="7936" max="7936" width="14.81640625" style="1088" customWidth="1"/>
    <col min="7937" max="7937" width="18.453125" style="1088" customWidth="1"/>
    <col min="7938" max="7939" width="10.7265625" style="1088" customWidth="1"/>
    <col min="7940" max="7940" width="11.7265625" style="1088" customWidth="1"/>
    <col min="7941" max="7943" width="10.7265625" style="1088" customWidth="1"/>
    <col min="7944" max="7944" width="11.26953125" style="1088" customWidth="1"/>
    <col min="7945" max="7947" width="10.7265625" style="1088" customWidth="1"/>
    <col min="7948" max="7948" width="7.7265625" style="1088" customWidth="1"/>
    <col min="7949" max="7949" width="17.81640625" style="1088" customWidth="1"/>
    <col min="7950" max="7950" width="16.81640625" style="1088" customWidth="1"/>
    <col min="7951" max="7951" width="19.7265625" style="1088" customWidth="1"/>
    <col min="7952" max="7953" width="17.26953125" style="1088" customWidth="1"/>
    <col min="7954" max="7954" width="15.7265625" style="1088" customWidth="1"/>
    <col min="7955" max="7955" width="14.81640625" style="1088" customWidth="1"/>
    <col min="7956" max="8191" width="7.7265625" style="1088"/>
    <col min="8192" max="8192" width="14.81640625" style="1088" customWidth="1"/>
    <col min="8193" max="8193" width="18.453125" style="1088" customWidth="1"/>
    <col min="8194" max="8195" width="10.7265625" style="1088" customWidth="1"/>
    <col min="8196" max="8196" width="11.7265625" style="1088" customWidth="1"/>
    <col min="8197" max="8199" width="10.7265625" style="1088" customWidth="1"/>
    <col min="8200" max="8200" width="11.26953125" style="1088" customWidth="1"/>
    <col min="8201" max="8203" width="10.7265625" style="1088" customWidth="1"/>
    <col min="8204" max="8204" width="7.7265625" style="1088" customWidth="1"/>
    <col min="8205" max="8205" width="17.81640625" style="1088" customWidth="1"/>
    <col min="8206" max="8206" width="16.81640625" style="1088" customWidth="1"/>
    <col min="8207" max="8207" width="19.7265625" style="1088" customWidth="1"/>
    <col min="8208" max="8209" width="17.26953125" style="1088" customWidth="1"/>
    <col min="8210" max="8210" width="15.7265625" style="1088" customWidth="1"/>
    <col min="8211" max="8211" width="14.81640625" style="1088" customWidth="1"/>
    <col min="8212" max="8447" width="7.7265625" style="1088"/>
    <col min="8448" max="8448" width="14.81640625" style="1088" customWidth="1"/>
    <col min="8449" max="8449" width="18.453125" style="1088" customWidth="1"/>
    <col min="8450" max="8451" width="10.7265625" style="1088" customWidth="1"/>
    <col min="8452" max="8452" width="11.7265625" style="1088" customWidth="1"/>
    <col min="8453" max="8455" width="10.7265625" style="1088" customWidth="1"/>
    <col min="8456" max="8456" width="11.26953125" style="1088" customWidth="1"/>
    <col min="8457" max="8459" width="10.7265625" style="1088" customWidth="1"/>
    <col min="8460" max="8460" width="7.7265625" style="1088" customWidth="1"/>
    <col min="8461" max="8461" width="17.81640625" style="1088" customWidth="1"/>
    <col min="8462" max="8462" width="16.81640625" style="1088" customWidth="1"/>
    <col min="8463" max="8463" width="19.7265625" style="1088" customWidth="1"/>
    <col min="8464" max="8465" width="17.26953125" style="1088" customWidth="1"/>
    <col min="8466" max="8466" width="15.7265625" style="1088" customWidth="1"/>
    <col min="8467" max="8467" width="14.81640625" style="1088" customWidth="1"/>
    <col min="8468" max="8703" width="7.7265625" style="1088"/>
    <col min="8704" max="8704" width="14.81640625" style="1088" customWidth="1"/>
    <col min="8705" max="8705" width="18.453125" style="1088" customWidth="1"/>
    <col min="8706" max="8707" width="10.7265625" style="1088" customWidth="1"/>
    <col min="8708" max="8708" width="11.7265625" style="1088" customWidth="1"/>
    <col min="8709" max="8711" width="10.7265625" style="1088" customWidth="1"/>
    <col min="8712" max="8712" width="11.26953125" style="1088" customWidth="1"/>
    <col min="8713" max="8715" width="10.7265625" style="1088" customWidth="1"/>
    <col min="8716" max="8716" width="7.7265625" style="1088" customWidth="1"/>
    <col min="8717" max="8717" width="17.81640625" style="1088" customWidth="1"/>
    <col min="8718" max="8718" width="16.81640625" style="1088" customWidth="1"/>
    <col min="8719" max="8719" width="19.7265625" style="1088" customWidth="1"/>
    <col min="8720" max="8721" width="17.26953125" style="1088" customWidth="1"/>
    <col min="8722" max="8722" width="15.7265625" style="1088" customWidth="1"/>
    <col min="8723" max="8723" width="14.81640625" style="1088" customWidth="1"/>
    <col min="8724" max="8959" width="7.7265625" style="1088"/>
    <col min="8960" max="8960" width="14.81640625" style="1088" customWidth="1"/>
    <col min="8961" max="8961" width="18.453125" style="1088" customWidth="1"/>
    <col min="8962" max="8963" width="10.7265625" style="1088" customWidth="1"/>
    <col min="8964" max="8964" width="11.7265625" style="1088" customWidth="1"/>
    <col min="8965" max="8967" width="10.7265625" style="1088" customWidth="1"/>
    <col min="8968" max="8968" width="11.26953125" style="1088" customWidth="1"/>
    <col min="8969" max="8971" width="10.7265625" style="1088" customWidth="1"/>
    <col min="8972" max="8972" width="7.7265625" style="1088" customWidth="1"/>
    <col min="8973" max="8973" width="17.81640625" style="1088" customWidth="1"/>
    <col min="8974" max="8974" width="16.81640625" style="1088" customWidth="1"/>
    <col min="8975" max="8975" width="19.7265625" style="1088" customWidth="1"/>
    <col min="8976" max="8977" width="17.26953125" style="1088" customWidth="1"/>
    <col min="8978" max="8978" width="15.7265625" style="1088" customWidth="1"/>
    <col min="8979" max="8979" width="14.81640625" style="1088" customWidth="1"/>
    <col min="8980" max="9215" width="7.7265625" style="1088"/>
    <col min="9216" max="9216" width="14.81640625" style="1088" customWidth="1"/>
    <col min="9217" max="9217" width="18.453125" style="1088" customWidth="1"/>
    <col min="9218" max="9219" width="10.7265625" style="1088" customWidth="1"/>
    <col min="9220" max="9220" width="11.7265625" style="1088" customWidth="1"/>
    <col min="9221" max="9223" width="10.7265625" style="1088" customWidth="1"/>
    <col min="9224" max="9224" width="11.26953125" style="1088" customWidth="1"/>
    <col min="9225" max="9227" width="10.7265625" style="1088" customWidth="1"/>
    <col min="9228" max="9228" width="7.7265625" style="1088" customWidth="1"/>
    <col min="9229" max="9229" width="17.81640625" style="1088" customWidth="1"/>
    <col min="9230" max="9230" width="16.81640625" style="1088" customWidth="1"/>
    <col min="9231" max="9231" width="19.7265625" style="1088" customWidth="1"/>
    <col min="9232" max="9233" width="17.26953125" style="1088" customWidth="1"/>
    <col min="9234" max="9234" width="15.7265625" style="1088" customWidth="1"/>
    <col min="9235" max="9235" width="14.81640625" style="1088" customWidth="1"/>
    <col min="9236" max="9471" width="7.7265625" style="1088"/>
    <col min="9472" max="9472" width="14.81640625" style="1088" customWidth="1"/>
    <col min="9473" max="9473" width="18.453125" style="1088" customWidth="1"/>
    <col min="9474" max="9475" width="10.7265625" style="1088" customWidth="1"/>
    <col min="9476" max="9476" width="11.7265625" style="1088" customWidth="1"/>
    <col min="9477" max="9479" width="10.7265625" style="1088" customWidth="1"/>
    <col min="9480" max="9480" width="11.26953125" style="1088" customWidth="1"/>
    <col min="9481" max="9483" width="10.7265625" style="1088" customWidth="1"/>
    <col min="9484" max="9484" width="7.7265625" style="1088" customWidth="1"/>
    <col min="9485" max="9485" width="17.81640625" style="1088" customWidth="1"/>
    <col min="9486" max="9486" width="16.81640625" style="1088" customWidth="1"/>
    <col min="9487" max="9487" width="19.7265625" style="1088" customWidth="1"/>
    <col min="9488" max="9489" width="17.26953125" style="1088" customWidth="1"/>
    <col min="9490" max="9490" width="15.7265625" style="1088" customWidth="1"/>
    <col min="9491" max="9491" width="14.81640625" style="1088" customWidth="1"/>
    <col min="9492" max="9727" width="7.7265625" style="1088"/>
    <col min="9728" max="9728" width="14.81640625" style="1088" customWidth="1"/>
    <col min="9729" max="9729" width="18.453125" style="1088" customWidth="1"/>
    <col min="9730" max="9731" width="10.7265625" style="1088" customWidth="1"/>
    <col min="9732" max="9732" width="11.7265625" style="1088" customWidth="1"/>
    <col min="9733" max="9735" width="10.7265625" style="1088" customWidth="1"/>
    <col min="9736" max="9736" width="11.26953125" style="1088" customWidth="1"/>
    <col min="9737" max="9739" width="10.7265625" style="1088" customWidth="1"/>
    <col min="9740" max="9740" width="7.7265625" style="1088" customWidth="1"/>
    <col min="9741" max="9741" width="17.81640625" style="1088" customWidth="1"/>
    <col min="9742" max="9742" width="16.81640625" style="1088" customWidth="1"/>
    <col min="9743" max="9743" width="19.7265625" style="1088" customWidth="1"/>
    <col min="9744" max="9745" width="17.26953125" style="1088" customWidth="1"/>
    <col min="9746" max="9746" width="15.7265625" style="1088" customWidth="1"/>
    <col min="9747" max="9747" width="14.81640625" style="1088" customWidth="1"/>
    <col min="9748" max="9983" width="7.7265625" style="1088"/>
    <col min="9984" max="9984" width="14.81640625" style="1088" customWidth="1"/>
    <col min="9985" max="9985" width="18.453125" style="1088" customWidth="1"/>
    <col min="9986" max="9987" width="10.7265625" style="1088" customWidth="1"/>
    <col min="9988" max="9988" width="11.7265625" style="1088" customWidth="1"/>
    <col min="9989" max="9991" width="10.7265625" style="1088" customWidth="1"/>
    <col min="9992" max="9992" width="11.26953125" style="1088" customWidth="1"/>
    <col min="9993" max="9995" width="10.7265625" style="1088" customWidth="1"/>
    <col min="9996" max="9996" width="7.7265625" style="1088" customWidth="1"/>
    <col min="9997" max="9997" width="17.81640625" style="1088" customWidth="1"/>
    <col min="9998" max="9998" width="16.81640625" style="1088" customWidth="1"/>
    <col min="9999" max="9999" width="19.7265625" style="1088" customWidth="1"/>
    <col min="10000" max="10001" width="17.26953125" style="1088" customWidth="1"/>
    <col min="10002" max="10002" width="15.7265625" style="1088" customWidth="1"/>
    <col min="10003" max="10003" width="14.81640625" style="1088" customWidth="1"/>
    <col min="10004" max="10239" width="7.7265625" style="1088"/>
    <col min="10240" max="10240" width="14.81640625" style="1088" customWidth="1"/>
    <col min="10241" max="10241" width="18.453125" style="1088" customWidth="1"/>
    <col min="10242" max="10243" width="10.7265625" style="1088" customWidth="1"/>
    <col min="10244" max="10244" width="11.7265625" style="1088" customWidth="1"/>
    <col min="10245" max="10247" width="10.7265625" style="1088" customWidth="1"/>
    <col min="10248" max="10248" width="11.26953125" style="1088" customWidth="1"/>
    <col min="10249" max="10251" width="10.7265625" style="1088" customWidth="1"/>
    <col min="10252" max="10252" width="7.7265625" style="1088" customWidth="1"/>
    <col min="10253" max="10253" width="17.81640625" style="1088" customWidth="1"/>
    <col min="10254" max="10254" width="16.81640625" style="1088" customWidth="1"/>
    <col min="10255" max="10255" width="19.7265625" style="1088" customWidth="1"/>
    <col min="10256" max="10257" width="17.26953125" style="1088" customWidth="1"/>
    <col min="10258" max="10258" width="15.7265625" style="1088" customWidth="1"/>
    <col min="10259" max="10259" width="14.81640625" style="1088" customWidth="1"/>
    <col min="10260" max="10495" width="7.7265625" style="1088"/>
    <col min="10496" max="10496" width="14.81640625" style="1088" customWidth="1"/>
    <col min="10497" max="10497" width="18.453125" style="1088" customWidth="1"/>
    <col min="10498" max="10499" width="10.7265625" style="1088" customWidth="1"/>
    <col min="10500" max="10500" width="11.7265625" style="1088" customWidth="1"/>
    <col min="10501" max="10503" width="10.7265625" style="1088" customWidth="1"/>
    <col min="10504" max="10504" width="11.26953125" style="1088" customWidth="1"/>
    <col min="10505" max="10507" width="10.7265625" style="1088" customWidth="1"/>
    <col min="10508" max="10508" width="7.7265625" style="1088" customWidth="1"/>
    <col min="10509" max="10509" width="17.81640625" style="1088" customWidth="1"/>
    <col min="10510" max="10510" width="16.81640625" style="1088" customWidth="1"/>
    <col min="10511" max="10511" width="19.7265625" style="1088" customWidth="1"/>
    <col min="10512" max="10513" width="17.26953125" style="1088" customWidth="1"/>
    <col min="10514" max="10514" width="15.7265625" style="1088" customWidth="1"/>
    <col min="10515" max="10515" width="14.81640625" style="1088" customWidth="1"/>
    <col min="10516" max="10751" width="7.7265625" style="1088"/>
    <col min="10752" max="10752" width="14.81640625" style="1088" customWidth="1"/>
    <col min="10753" max="10753" width="18.453125" style="1088" customWidth="1"/>
    <col min="10754" max="10755" width="10.7265625" style="1088" customWidth="1"/>
    <col min="10756" max="10756" width="11.7265625" style="1088" customWidth="1"/>
    <col min="10757" max="10759" width="10.7265625" style="1088" customWidth="1"/>
    <col min="10760" max="10760" width="11.26953125" style="1088" customWidth="1"/>
    <col min="10761" max="10763" width="10.7265625" style="1088" customWidth="1"/>
    <col min="10764" max="10764" width="7.7265625" style="1088" customWidth="1"/>
    <col min="10765" max="10765" width="17.81640625" style="1088" customWidth="1"/>
    <col min="10766" max="10766" width="16.81640625" style="1088" customWidth="1"/>
    <col min="10767" max="10767" width="19.7265625" style="1088" customWidth="1"/>
    <col min="10768" max="10769" width="17.26953125" style="1088" customWidth="1"/>
    <col min="10770" max="10770" width="15.7265625" style="1088" customWidth="1"/>
    <col min="10771" max="10771" width="14.81640625" style="1088" customWidth="1"/>
    <col min="10772" max="11007" width="7.7265625" style="1088"/>
    <col min="11008" max="11008" width="14.81640625" style="1088" customWidth="1"/>
    <col min="11009" max="11009" width="18.453125" style="1088" customWidth="1"/>
    <col min="11010" max="11011" width="10.7265625" style="1088" customWidth="1"/>
    <col min="11012" max="11012" width="11.7265625" style="1088" customWidth="1"/>
    <col min="11013" max="11015" width="10.7265625" style="1088" customWidth="1"/>
    <col min="11016" max="11016" width="11.26953125" style="1088" customWidth="1"/>
    <col min="11017" max="11019" width="10.7265625" style="1088" customWidth="1"/>
    <col min="11020" max="11020" width="7.7265625" style="1088" customWidth="1"/>
    <col min="11021" max="11021" width="17.81640625" style="1088" customWidth="1"/>
    <col min="11022" max="11022" width="16.81640625" style="1088" customWidth="1"/>
    <col min="11023" max="11023" width="19.7265625" style="1088" customWidth="1"/>
    <col min="11024" max="11025" width="17.26953125" style="1088" customWidth="1"/>
    <col min="11026" max="11026" width="15.7265625" style="1088" customWidth="1"/>
    <col min="11027" max="11027" width="14.81640625" style="1088" customWidth="1"/>
    <col min="11028" max="11263" width="7.7265625" style="1088"/>
    <col min="11264" max="11264" width="14.81640625" style="1088" customWidth="1"/>
    <col min="11265" max="11265" width="18.453125" style="1088" customWidth="1"/>
    <col min="11266" max="11267" width="10.7265625" style="1088" customWidth="1"/>
    <col min="11268" max="11268" width="11.7265625" style="1088" customWidth="1"/>
    <col min="11269" max="11271" width="10.7265625" style="1088" customWidth="1"/>
    <col min="11272" max="11272" width="11.26953125" style="1088" customWidth="1"/>
    <col min="11273" max="11275" width="10.7265625" style="1088" customWidth="1"/>
    <col min="11276" max="11276" width="7.7265625" style="1088" customWidth="1"/>
    <col min="11277" max="11277" width="17.81640625" style="1088" customWidth="1"/>
    <col min="11278" max="11278" width="16.81640625" style="1088" customWidth="1"/>
    <col min="11279" max="11279" width="19.7265625" style="1088" customWidth="1"/>
    <col min="11280" max="11281" width="17.26953125" style="1088" customWidth="1"/>
    <col min="11282" max="11282" width="15.7265625" style="1088" customWidth="1"/>
    <col min="11283" max="11283" width="14.81640625" style="1088" customWidth="1"/>
    <col min="11284" max="11519" width="7.7265625" style="1088"/>
    <col min="11520" max="11520" width="14.81640625" style="1088" customWidth="1"/>
    <col min="11521" max="11521" width="18.453125" style="1088" customWidth="1"/>
    <col min="11522" max="11523" width="10.7265625" style="1088" customWidth="1"/>
    <col min="11524" max="11524" width="11.7265625" style="1088" customWidth="1"/>
    <col min="11525" max="11527" width="10.7265625" style="1088" customWidth="1"/>
    <col min="11528" max="11528" width="11.26953125" style="1088" customWidth="1"/>
    <col min="11529" max="11531" width="10.7265625" style="1088" customWidth="1"/>
    <col min="11532" max="11532" width="7.7265625" style="1088" customWidth="1"/>
    <col min="11533" max="11533" width="17.81640625" style="1088" customWidth="1"/>
    <col min="11534" max="11534" width="16.81640625" style="1088" customWidth="1"/>
    <col min="11535" max="11535" width="19.7265625" style="1088" customWidth="1"/>
    <col min="11536" max="11537" width="17.26953125" style="1088" customWidth="1"/>
    <col min="11538" max="11538" width="15.7265625" style="1088" customWidth="1"/>
    <col min="11539" max="11539" width="14.81640625" style="1088" customWidth="1"/>
    <col min="11540" max="11775" width="7.7265625" style="1088"/>
    <col min="11776" max="11776" width="14.81640625" style="1088" customWidth="1"/>
    <col min="11777" max="11777" width="18.453125" style="1088" customWidth="1"/>
    <col min="11778" max="11779" width="10.7265625" style="1088" customWidth="1"/>
    <col min="11780" max="11780" width="11.7265625" style="1088" customWidth="1"/>
    <col min="11781" max="11783" width="10.7265625" style="1088" customWidth="1"/>
    <col min="11784" max="11784" width="11.26953125" style="1088" customWidth="1"/>
    <col min="11785" max="11787" width="10.7265625" style="1088" customWidth="1"/>
    <col min="11788" max="11788" width="7.7265625" style="1088" customWidth="1"/>
    <col min="11789" max="11789" width="17.81640625" style="1088" customWidth="1"/>
    <col min="11790" max="11790" width="16.81640625" style="1088" customWidth="1"/>
    <col min="11791" max="11791" width="19.7265625" style="1088" customWidth="1"/>
    <col min="11792" max="11793" width="17.26953125" style="1088" customWidth="1"/>
    <col min="11794" max="11794" width="15.7265625" style="1088" customWidth="1"/>
    <col min="11795" max="11795" width="14.81640625" style="1088" customWidth="1"/>
    <col min="11796" max="12031" width="7.7265625" style="1088"/>
    <col min="12032" max="12032" width="14.81640625" style="1088" customWidth="1"/>
    <col min="12033" max="12033" width="18.453125" style="1088" customWidth="1"/>
    <col min="12034" max="12035" width="10.7265625" style="1088" customWidth="1"/>
    <col min="12036" max="12036" width="11.7265625" style="1088" customWidth="1"/>
    <col min="12037" max="12039" width="10.7265625" style="1088" customWidth="1"/>
    <col min="12040" max="12040" width="11.26953125" style="1088" customWidth="1"/>
    <col min="12041" max="12043" width="10.7265625" style="1088" customWidth="1"/>
    <col min="12044" max="12044" width="7.7265625" style="1088" customWidth="1"/>
    <col min="12045" max="12045" width="17.81640625" style="1088" customWidth="1"/>
    <col min="12046" max="12046" width="16.81640625" style="1088" customWidth="1"/>
    <col min="12047" max="12047" width="19.7265625" style="1088" customWidth="1"/>
    <col min="12048" max="12049" width="17.26953125" style="1088" customWidth="1"/>
    <col min="12050" max="12050" width="15.7265625" style="1088" customWidth="1"/>
    <col min="12051" max="12051" width="14.81640625" style="1088" customWidth="1"/>
    <col min="12052" max="12287" width="7.7265625" style="1088"/>
    <col min="12288" max="12288" width="14.81640625" style="1088" customWidth="1"/>
    <col min="12289" max="12289" width="18.453125" style="1088" customWidth="1"/>
    <col min="12290" max="12291" width="10.7265625" style="1088" customWidth="1"/>
    <col min="12292" max="12292" width="11.7265625" style="1088" customWidth="1"/>
    <col min="12293" max="12295" width="10.7265625" style="1088" customWidth="1"/>
    <col min="12296" max="12296" width="11.26953125" style="1088" customWidth="1"/>
    <col min="12297" max="12299" width="10.7265625" style="1088" customWidth="1"/>
    <col min="12300" max="12300" width="7.7265625" style="1088" customWidth="1"/>
    <col min="12301" max="12301" width="17.81640625" style="1088" customWidth="1"/>
    <col min="12302" max="12302" width="16.81640625" style="1088" customWidth="1"/>
    <col min="12303" max="12303" width="19.7265625" style="1088" customWidth="1"/>
    <col min="12304" max="12305" width="17.26953125" style="1088" customWidth="1"/>
    <col min="12306" max="12306" width="15.7265625" style="1088" customWidth="1"/>
    <col min="12307" max="12307" width="14.81640625" style="1088" customWidth="1"/>
    <col min="12308" max="12543" width="7.7265625" style="1088"/>
    <col min="12544" max="12544" width="14.81640625" style="1088" customWidth="1"/>
    <col min="12545" max="12545" width="18.453125" style="1088" customWidth="1"/>
    <col min="12546" max="12547" width="10.7265625" style="1088" customWidth="1"/>
    <col min="12548" max="12548" width="11.7265625" style="1088" customWidth="1"/>
    <col min="12549" max="12551" width="10.7265625" style="1088" customWidth="1"/>
    <col min="12552" max="12552" width="11.26953125" style="1088" customWidth="1"/>
    <col min="12553" max="12555" width="10.7265625" style="1088" customWidth="1"/>
    <col min="12556" max="12556" width="7.7265625" style="1088" customWidth="1"/>
    <col min="12557" max="12557" width="17.81640625" style="1088" customWidth="1"/>
    <col min="12558" max="12558" width="16.81640625" style="1088" customWidth="1"/>
    <col min="12559" max="12559" width="19.7265625" style="1088" customWidth="1"/>
    <col min="12560" max="12561" width="17.26953125" style="1088" customWidth="1"/>
    <col min="12562" max="12562" width="15.7265625" style="1088" customWidth="1"/>
    <col min="12563" max="12563" width="14.81640625" style="1088" customWidth="1"/>
    <col min="12564" max="12799" width="7.7265625" style="1088"/>
    <col min="12800" max="12800" width="14.81640625" style="1088" customWidth="1"/>
    <col min="12801" max="12801" width="18.453125" style="1088" customWidth="1"/>
    <col min="12802" max="12803" width="10.7265625" style="1088" customWidth="1"/>
    <col min="12804" max="12804" width="11.7265625" style="1088" customWidth="1"/>
    <col min="12805" max="12807" width="10.7265625" style="1088" customWidth="1"/>
    <col min="12808" max="12808" width="11.26953125" style="1088" customWidth="1"/>
    <col min="12809" max="12811" width="10.7265625" style="1088" customWidth="1"/>
    <col min="12812" max="12812" width="7.7265625" style="1088" customWidth="1"/>
    <col min="12813" max="12813" width="17.81640625" style="1088" customWidth="1"/>
    <col min="12814" max="12814" width="16.81640625" style="1088" customWidth="1"/>
    <col min="12815" max="12815" width="19.7265625" style="1088" customWidth="1"/>
    <col min="12816" max="12817" width="17.26953125" style="1088" customWidth="1"/>
    <col min="12818" max="12818" width="15.7265625" style="1088" customWidth="1"/>
    <col min="12819" max="12819" width="14.81640625" style="1088" customWidth="1"/>
    <col min="12820" max="13055" width="7.7265625" style="1088"/>
    <col min="13056" max="13056" width="14.81640625" style="1088" customWidth="1"/>
    <col min="13057" max="13057" width="18.453125" style="1088" customWidth="1"/>
    <col min="13058" max="13059" width="10.7265625" style="1088" customWidth="1"/>
    <col min="13060" max="13060" width="11.7265625" style="1088" customWidth="1"/>
    <col min="13061" max="13063" width="10.7265625" style="1088" customWidth="1"/>
    <col min="13064" max="13064" width="11.26953125" style="1088" customWidth="1"/>
    <col min="13065" max="13067" width="10.7265625" style="1088" customWidth="1"/>
    <col min="13068" max="13068" width="7.7265625" style="1088" customWidth="1"/>
    <col min="13069" max="13069" width="17.81640625" style="1088" customWidth="1"/>
    <col min="13070" max="13070" width="16.81640625" style="1088" customWidth="1"/>
    <col min="13071" max="13071" width="19.7265625" style="1088" customWidth="1"/>
    <col min="13072" max="13073" width="17.26953125" style="1088" customWidth="1"/>
    <col min="13074" max="13074" width="15.7265625" style="1088" customWidth="1"/>
    <col min="13075" max="13075" width="14.81640625" style="1088" customWidth="1"/>
    <col min="13076" max="13311" width="7.7265625" style="1088"/>
    <col min="13312" max="13312" width="14.81640625" style="1088" customWidth="1"/>
    <col min="13313" max="13313" width="18.453125" style="1088" customWidth="1"/>
    <col min="13314" max="13315" width="10.7265625" style="1088" customWidth="1"/>
    <col min="13316" max="13316" width="11.7265625" style="1088" customWidth="1"/>
    <col min="13317" max="13319" width="10.7265625" style="1088" customWidth="1"/>
    <col min="13320" max="13320" width="11.26953125" style="1088" customWidth="1"/>
    <col min="13321" max="13323" width="10.7265625" style="1088" customWidth="1"/>
    <col min="13324" max="13324" width="7.7265625" style="1088" customWidth="1"/>
    <col min="13325" max="13325" width="17.81640625" style="1088" customWidth="1"/>
    <col min="13326" max="13326" width="16.81640625" style="1088" customWidth="1"/>
    <col min="13327" max="13327" width="19.7265625" style="1088" customWidth="1"/>
    <col min="13328" max="13329" width="17.26953125" style="1088" customWidth="1"/>
    <col min="13330" max="13330" width="15.7265625" style="1088" customWidth="1"/>
    <col min="13331" max="13331" width="14.81640625" style="1088" customWidth="1"/>
    <col min="13332" max="13567" width="7.7265625" style="1088"/>
    <col min="13568" max="13568" width="14.81640625" style="1088" customWidth="1"/>
    <col min="13569" max="13569" width="18.453125" style="1088" customWidth="1"/>
    <col min="13570" max="13571" width="10.7265625" style="1088" customWidth="1"/>
    <col min="13572" max="13572" width="11.7265625" style="1088" customWidth="1"/>
    <col min="13573" max="13575" width="10.7265625" style="1088" customWidth="1"/>
    <col min="13576" max="13576" width="11.26953125" style="1088" customWidth="1"/>
    <col min="13577" max="13579" width="10.7265625" style="1088" customWidth="1"/>
    <col min="13580" max="13580" width="7.7265625" style="1088" customWidth="1"/>
    <col min="13581" max="13581" width="17.81640625" style="1088" customWidth="1"/>
    <col min="13582" max="13582" width="16.81640625" style="1088" customWidth="1"/>
    <col min="13583" max="13583" width="19.7265625" style="1088" customWidth="1"/>
    <col min="13584" max="13585" width="17.26953125" style="1088" customWidth="1"/>
    <col min="13586" max="13586" width="15.7265625" style="1088" customWidth="1"/>
    <col min="13587" max="13587" width="14.81640625" style="1088" customWidth="1"/>
    <col min="13588" max="13823" width="7.7265625" style="1088"/>
    <col min="13824" max="13824" width="14.81640625" style="1088" customWidth="1"/>
    <col min="13825" max="13825" width="18.453125" style="1088" customWidth="1"/>
    <col min="13826" max="13827" width="10.7265625" style="1088" customWidth="1"/>
    <col min="13828" max="13828" width="11.7265625" style="1088" customWidth="1"/>
    <col min="13829" max="13831" width="10.7265625" style="1088" customWidth="1"/>
    <col min="13832" max="13832" width="11.26953125" style="1088" customWidth="1"/>
    <col min="13833" max="13835" width="10.7265625" style="1088" customWidth="1"/>
    <col min="13836" max="13836" width="7.7265625" style="1088" customWidth="1"/>
    <col min="13837" max="13837" width="17.81640625" style="1088" customWidth="1"/>
    <col min="13838" max="13838" width="16.81640625" style="1088" customWidth="1"/>
    <col min="13839" max="13839" width="19.7265625" style="1088" customWidth="1"/>
    <col min="13840" max="13841" width="17.26953125" style="1088" customWidth="1"/>
    <col min="13842" max="13842" width="15.7265625" style="1088" customWidth="1"/>
    <col min="13843" max="13843" width="14.81640625" style="1088" customWidth="1"/>
    <col min="13844" max="14079" width="7.7265625" style="1088"/>
    <col min="14080" max="14080" width="14.81640625" style="1088" customWidth="1"/>
    <col min="14081" max="14081" width="18.453125" style="1088" customWidth="1"/>
    <col min="14082" max="14083" width="10.7265625" style="1088" customWidth="1"/>
    <col min="14084" max="14084" width="11.7265625" style="1088" customWidth="1"/>
    <col min="14085" max="14087" width="10.7265625" style="1088" customWidth="1"/>
    <col min="14088" max="14088" width="11.26953125" style="1088" customWidth="1"/>
    <col min="14089" max="14091" width="10.7265625" style="1088" customWidth="1"/>
    <col min="14092" max="14092" width="7.7265625" style="1088" customWidth="1"/>
    <col min="14093" max="14093" width="17.81640625" style="1088" customWidth="1"/>
    <col min="14094" max="14094" width="16.81640625" style="1088" customWidth="1"/>
    <col min="14095" max="14095" width="19.7265625" style="1088" customWidth="1"/>
    <col min="14096" max="14097" width="17.26953125" style="1088" customWidth="1"/>
    <col min="14098" max="14098" width="15.7265625" style="1088" customWidth="1"/>
    <col min="14099" max="14099" width="14.81640625" style="1088" customWidth="1"/>
    <col min="14100" max="14335" width="7.7265625" style="1088"/>
    <col min="14336" max="14336" width="14.81640625" style="1088" customWidth="1"/>
    <col min="14337" max="14337" width="18.453125" style="1088" customWidth="1"/>
    <col min="14338" max="14339" width="10.7265625" style="1088" customWidth="1"/>
    <col min="14340" max="14340" width="11.7265625" style="1088" customWidth="1"/>
    <col min="14341" max="14343" width="10.7265625" style="1088" customWidth="1"/>
    <col min="14344" max="14344" width="11.26953125" style="1088" customWidth="1"/>
    <col min="14345" max="14347" width="10.7265625" style="1088" customWidth="1"/>
    <col min="14348" max="14348" width="7.7265625" style="1088" customWidth="1"/>
    <col min="14349" max="14349" width="17.81640625" style="1088" customWidth="1"/>
    <col min="14350" max="14350" width="16.81640625" style="1088" customWidth="1"/>
    <col min="14351" max="14351" width="19.7265625" style="1088" customWidth="1"/>
    <col min="14352" max="14353" width="17.26953125" style="1088" customWidth="1"/>
    <col min="14354" max="14354" width="15.7265625" style="1088" customWidth="1"/>
    <col min="14355" max="14355" width="14.81640625" style="1088" customWidth="1"/>
    <col min="14356" max="14591" width="7.7265625" style="1088"/>
    <col min="14592" max="14592" width="14.81640625" style="1088" customWidth="1"/>
    <col min="14593" max="14593" width="18.453125" style="1088" customWidth="1"/>
    <col min="14594" max="14595" width="10.7265625" style="1088" customWidth="1"/>
    <col min="14596" max="14596" width="11.7265625" style="1088" customWidth="1"/>
    <col min="14597" max="14599" width="10.7265625" style="1088" customWidth="1"/>
    <col min="14600" max="14600" width="11.26953125" style="1088" customWidth="1"/>
    <col min="14601" max="14603" width="10.7265625" style="1088" customWidth="1"/>
    <col min="14604" max="14604" width="7.7265625" style="1088" customWidth="1"/>
    <col min="14605" max="14605" width="17.81640625" style="1088" customWidth="1"/>
    <col min="14606" max="14606" width="16.81640625" style="1088" customWidth="1"/>
    <col min="14607" max="14607" width="19.7265625" style="1088" customWidth="1"/>
    <col min="14608" max="14609" width="17.26953125" style="1088" customWidth="1"/>
    <col min="14610" max="14610" width="15.7265625" style="1088" customWidth="1"/>
    <col min="14611" max="14611" width="14.81640625" style="1088" customWidth="1"/>
    <col min="14612" max="14847" width="7.7265625" style="1088"/>
    <col min="14848" max="14848" width="14.81640625" style="1088" customWidth="1"/>
    <col min="14849" max="14849" width="18.453125" style="1088" customWidth="1"/>
    <col min="14850" max="14851" width="10.7265625" style="1088" customWidth="1"/>
    <col min="14852" max="14852" width="11.7265625" style="1088" customWidth="1"/>
    <col min="14853" max="14855" width="10.7265625" style="1088" customWidth="1"/>
    <col min="14856" max="14856" width="11.26953125" style="1088" customWidth="1"/>
    <col min="14857" max="14859" width="10.7265625" style="1088" customWidth="1"/>
    <col min="14860" max="14860" width="7.7265625" style="1088" customWidth="1"/>
    <col min="14861" max="14861" width="17.81640625" style="1088" customWidth="1"/>
    <col min="14862" max="14862" width="16.81640625" style="1088" customWidth="1"/>
    <col min="14863" max="14863" width="19.7265625" style="1088" customWidth="1"/>
    <col min="14864" max="14865" width="17.26953125" style="1088" customWidth="1"/>
    <col min="14866" max="14866" width="15.7265625" style="1088" customWidth="1"/>
    <col min="14867" max="14867" width="14.81640625" style="1088" customWidth="1"/>
    <col min="14868" max="15103" width="7.7265625" style="1088"/>
    <col min="15104" max="15104" width="14.81640625" style="1088" customWidth="1"/>
    <col min="15105" max="15105" width="18.453125" style="1088" customWidth="1"/>
    <col min="15106" max="15107" width="10.7265625" style="1088" customWidth="1"/>
    <col min="15108" max="15108" width="11.7265625" style="1088" customWidth="1"/>
    <col min="15109" max="15111" width="10.7265625" style="1088" customWidth="1"/>
    <col min="15112" max="15112" width="11.26953125" style="1088" customWidth="1"/>
    <col min="15113" max="15115" width="10.7265625" style="1088" customWidth="1"/>
    <col min="15116" max="15116" width="7.7265625" style="1088" customWidth="1"/>
    <col min="15117" max="15117" width="17.81640625" style="1088" customWidth="1"/>
    <col min="15118" max="15118" width="16.81640625" style="1088" customWidth="1"/>
    <col min="15119" max="15119" width="19.7265625" style="1088" customWidth="1"/>
    <col min="15120" max="15121" width="17.26953125" style="1088" customWidth="1"/>
    <col min="15122" max="15122" width="15.7265625" style="1088" customWidth="1"/>
    <col min="15123" max="15123" width="14.81640625" style="1088" customWidth="1"/>
    <col min="15124" max="15359" width="7.7265625" style="1088"/>
    <col min="15360" max="15360" width="14.81640625" style="1088" customWidth="1"/>
    <col min="15361" max="15361" width="18.453125" style="1088" customWidth="1"/>
    <col min="15362" max="15363" width="10.7265625" style="1088" customWidth="1"/>
    <col min="15364" max="15364" width="11.7265625" style="1088" customWidth="1"/>
    <col min="15365" max="15367" width="10.7265625" style="1088" customWidth="1"/>
    <col min="15368" max="15368" width="11.26953125" style="1088" customWidth="1"/>
    <col min="15369" max="15371" width="10.7265625" style="1088" customWidth="1"/>
    <col min="15372" max="15372" width="7.7265625" style="1088" customWidth="1"/>
    <col min="15373" max="15373" width="17.81640625" style="1088" customWidth="1"/>
    <col min="15374" max="15374" width="16.81640625" style="1088" customWidth="1"/>
    <col min="15375" max="15375" width="19.7265625" style="1088" customWidth="1"/>
    <col min="15376" max="15377" width="17.26953125" style="1088" customWidth="1"/>
    <col min="15378" max="15378" width="15.7265625" style="1088" customWidth="1"/>
    <col min="15379" max="15379" width="14.81640625" style="1088" customWidth="1"/>
    <col min="15380" max="15615" width="7.7265625" style="1088"/>
    <col min="15616" max="15616" width="14.81640625" style="1088" customWidth="1"/>
    <col min="15617" max="15617" width="18.453125" style="1088" customWidth="1"/>
    <col min="15618" max="15619" width="10.7265625" style="1088" customWidth="1"/>
    <col min="15620" max="15620" width="11.7265625" style="1088" customWidth="1"/>
    <col min="15621" max="15623" width="10.7265625" style="1088" customWidth="1"/>
    <col min="15624" max="15624" width="11.26953125" style="1088" customWidth="1"/>
    <col min="15625" max="15627" width="10.7265625" style="1088" customWidth="1"/>
    <col min="15628" max="15628" width="7.7265625" style="1088" customWidth="1"/>
    <col min="15629" max="15629" width="17.81640625" style="1088" customWidth="1"/>
    <col min="15630" max="15630" width="16.81640625" style="1088" customWidth="1"/>
    <col min="15631" max="15631" width="19.7265625" style="1088" customWidth="1"/>
    <col min="15632" max="15633" width="17.26953125" style="1088" customWidth="1"/>
    <col min="15634" max="15634" width="15.7265625" style="1088" customWidth="1"/>
    <col min="15635" max="15635" width="14.81640625" style="1088" customWidth="1"/>
    <col min="15636" max="15871" width="7.7265625" style="1088"/>
    <col min="15872" max="15872" width="14.81640625" style="1088" customWidth="1"/>
    <col min="15873" max="15873" width="18.453125" style="1088" customWidth="1"/>
    <col min="15874" max="15875" width="10.7265625" style="1088" customWidth="1"/>
    <col min="15876" max="15876" width="11.7265625" style="1088" customWidth="1"/>
    <col min="15877" max="15879" width="10.7265625" style="1088" customWidth="1"/>
    <col min="15880" max="15880" width="11.26953125" style="1088" customWidth="1"/>
    <col min="15881" max="15883" width="10.7265625" style="1088" customWidth="1"/>
    <col min="15884" max="15884" width="7.7265625" style="1088" customWidth="1"/>
    <col min="15885" max="15885" width="17.81640625" style="1088" customWidth="1"/>
    <col min="15886" max="15886" width="16.81640625" style="1088" customWidth="1"/>
    <col min="15887" max="15887" width="19.7265625" style="1088" customWidth="1"/>
    <col min="15888" max="15889" width="17.26953125" style="1088" customWidth="1"/>
    <col min="15890" max="15890" width="15.7265625" style="1088" customWidth="1"/>
    <col min="15891" max="15891" width="14.81640625" style="1088" customWidth="1"/>
    <col min="15892" max="16127" width="7.7265625" style="1088"/>
    <col min="16128" max="16128" width="14.81640625" style="1088" customWidth="1"/>
    <col min="16129" max="16129" width="18.453125" style="1088" customWidth="1"/>
    <col min="16130" max="16131" width="10.7265625" style="1088" customWidth="1"/>
    <col min="16132" max="16132" width="11.7265625" style="1088" customWidth="1"/>
    <col min="16133" max="16135" width="10.7265625" style="1088" customWidth="1"/>
    <col min="16136" max="16136" width="11.26953125" style="1088" customWidth="1"/>
    <col min="16137" max="16139" width="10.7265625" style="1088" customWidth="1"/>
    <col min="16140" max="16140" width="7.7265625" style="1088" customWidth="1"/>
    <col min="16141" max="16141" width="17.81640625" style="1088" customWidth="1"/>
    <col min="16142" max="16142" width="16.81640625" style="1088" customWidth="1"/>
    <col min="16143" max="16143" width="19.7265625" style="1088" customWidth="1"/>
    <col min="16144" max="16145" width="17.26953125" style="1088" customWidth="1"/>
    <col min="16146" max="16146" width="15.7265625" style="1088" customWidth="1"/>
    <col min="16147" max="16147" width="14.81640625" style="1088" customWidth="1"/>
    <col min="16148" max="16384" width="7.7265625" style="1088"/>
  </cols>
  <sheetData>
    <row r="1" spans="1:21" ht="20.149999999999999" customHeight="1">
      <c r="A1" s="1785" t="s">
        <v>2955</v>
      </c>
      <c r="B1" s="2239"/>
      <c r="C1" s="2239"/>
      <c r="D1" s="2239"/>
      <c r="E1" s="2239"/>
      <c r="F1" s="2239"/>
      <c r="G1" s="2239"/>
      <c r="H1" s="2239"/>
      <c r="I1" s="2239"/>
      <c r="J1" s="2239"/>
      <c r="K1" s="2239"/>
      <c r="L1" s="1786"/>
      <c r="M1" s="1088"/>
    </row>
    <row r="2" spans="1:21" ht="20.149999999999999" customHeight="1">
      <c r="A2" s="2240" t="s">
        <v>2956</v>
      </c>
      <c r="B2" s="2241"/>
      <c r="C2" s="2241"/>
      <c r="D2" s="2241"/>
      <c r="E2" s="2241"/>
      <c r="F2" s="2241"/>
      <c r="G2" s="2241"/>
      <c r="H2" s="2241"/>
      <c r="I2" s="2241"/>
      <c r="J2" s="2241"/>
      <c r="K2" s="2241"/>
      <c r="L2" s="2242"/>
      <c r="M2" s="1088"/>
    </row>
    <row r="3" spans="1:21">
      <c r="A3" s="1089" t="s">
        <v>3197</v>
      </c>
      <c r="B3" s="1090"/>
      <c r="C3" s="1090"/>
      <c r="D3" s="1090"/>
      <c r="E3" s="1090"/>
      <c r="F3" s="1090"/>
      <c r="G3" s="1090"/>
      <c r="H3" s="1090"/>
      <c r="I3" s="1090"/>
      <c r="J3" s="1090"/>
      <c r="K3" s="1090"/>
      <c r="L3" s="1091" t="s">
        <v>3198</v>
      </c>
      <c r="M3" s="1088"/>
    </row>
    <row r="4" spans="1:21" s="1092" customFormat="1" ht="37.5" customHeight="1">
      <c r="A4" s="2243" t="s">
        <v>3199</v>
      </c>
      <c r="B4" s="2246" t="s">
        <v>166</v>
      </c>
      <c r="C4" s="2247"/>
      <c r="D4" s="2246" t="s">
        <v>131</v>
      </c>
      <c r="E4" s="2247"/>
      <c r="F4" s="2246" t="s">
        <v>132</v>
      </c>
      <c r="G4" s="2247"/>
      <c r="H4" s="2246" t="s">
        <v>133</v>
      </c>
      <c r="I4" s="2247"/>
      <c r="J4" s="2246" t="s">
        <v>275</v>
      </c>
      <c r="K4" s="2247"/>
      <c r="L4" s="2243" t="s">
        <v>3200</v>
      </c>
    </row>
    <row r="5" spans="1:21" s="1092" customFormat="1" ht="36" customHeight="1">
      <c r="A5" s="2244"/>
      <c r="B5" s="1093" t="s">
        <v>3201</v>
      </c>
      <c r="C5" s="1093" t="s">
        <v>3202</v>
      </c>
      <c r="D5" s="1093" t="s">
        <v>3201</v>
      </c>
      <c r="E5" s="1093" t="s">
        <v>3202</v>
      </c>
      <c r="F5" s="1093" t="s">
        <v>3201</v>
      </c>
      <c r="G5" s="1093" t="s">
        <v>3202</v>
      </c>
      <c r="H5" s="1093" t="s">
        <v>3201</v>
      </c>
      <c r="I5" s="1093" t="s">
        <v>3202</v>
      </c>
      <c r="J5" s="1093" t="s">
        <v>3201</v>
      </c>
      <c r="K5" s="1093" t="s">
        <v>3202</v>
      </c>
      <c r="L5" s="2244"/>
    </row>
    <row r="6" spans="1:21" s="1092" customFormat="1" ht="16.5" customHeight="1">
      <c r="A6" s="2245"/>
      <c r="B6" s="1094" t="s">
        <v>3203</v>
      </c>
      <c r="C6" s="1095" t="s">
        <v>3204</v>
      </c>
      <c r="D6" s="1094" t="s">
        <v>3203</v>
      </c>
      <c r="E6" s="1095" t="s">
        <v>3204</v>
      </c>
      <c r="F6" s="1094" t="s">
        <v>3203</v>
      </c>
      <c r="G6" s="1095" t="s">
        <v>3204</v>
      </c>
      <c r="H6" s="1094" t="s">
        <v>3203</v>
      </c>
      <c r="I6" s="1095" t="s">
        <v>3204</v>
      </c>
      <c r="J6" s="1094" t="s">
        <v>3203</v>
      </c>
      <c r="K6" s="1095" t="s">
        <v>3204</v>
      </c>
      <c r="L6" s="2245"/>
    </row>
    <row r="7" spans="1:21" ht="18" customHeight="1">
      <c r="A7" s="1039" t="s">
        <v>965</v>
      </c>
      <c r="B7" s="1040">
        <v>4459971</v>
      </c>
      <c r="C7" s="1040">
        <v>1686021</v>
      </c>
      <c r="D7" s="1040">
        <v>6685120</v>
      </c>
      <c r="E7" s="1040">
        <v>2071765</v>
      </c>
      <c r="F7" s="1040">
        <v>7966093</v>
      </c>
      <c r="G7" s="1040">
        <v>2359706</v>
      </c>
      <c r="H7" s="1040">
        <v>6983443</v>
      </c>
      <c r="I7" s="1040">
        <v>2723293</v>
      </c>
      <c r="J7" s="1040">
        <v>6837872</v>
      </c>
      <c r="K7" s="1040">
        <f>'4-5'!F9</f>
        <v>2893159</v>
      </c>
      <c r="L7" s="1039" t="s">
        <v>44</v>
      </c>
      <c r="M7" s="1088"/>
      <c r="U7" s="1096"/>
    </row>
    <row r="8" spans="1:21" ht="18" customHeight="1">
      <c r="A8" s="1039" t="s">
        <v>101</v>
      </c>
      <c r="B8" s="1041">
        <v>5871714</v>
      </c>
      <c r="C8" s="1041">
        <v>1530425</v>
      </c>
      <c r="D8" s="1041">
        <v>10120354</v>
      </c>
      <c r="E8" s="1041">
        <v>2103070</v>
      </c>
      <c r="F8" s="1041">
        <v>8676153</v>
      </c>
      <c r="G8" s="1041">
        <v>2437168</v>
      </c>
      <c r="H8" s="1041">
        <v>7945123</v>
      </c>
      <c r="I8" s="1041">
        <v>3347925</v>
      </c>
      <c r="J8" s="1041">
        <v>7342873</v>
      </c>
      <c r="K8" s="1041">
        <f>'4-5'!F12+'4-5'!F15+'4-5'!F16</f>
        <v>3414828</v>
      </c>
      <c r="L8" s="1039" t="s">
        <v>102</v>
      </c>
      <c r="M8" s="1088"/>
      <c r="U8" s="1096"/>
    </row>
    <row r="9" spans="1:21" ht="18" customHeight="1">
      <c r="A9" s="1039" t="s">
        <v>345</v>
      </c>
      <c r="B9" s="1040">
        <v>2659134</v>
      </c>
      <c r="C9" s="1040">
        <v>531374</v>
      </c>
      <c r="D9" s="1040">
        <v>3659708</v>
      </c>
      <c r="E9" s="1040">
        <v>800895</v>
      </c>
      <c r="F9" s="1040">
        <v>3045111</v>
      </c>
      <c r="G9" s="1040">
        <v>923808</v>
      </c>
      <c r="H9" s="1040">
        <v>2932101</v>
      </c>
      <c r="I9" s="1040">
        <v>1052654</v>
      </c>
      <c r="J9" s="1040">
        <v>2693038</v>
      </c>
      <c r="K9" s="1040">
        <v>1209078</v>
      </c>
      <c r="L9" s="1039" t="s">
        <v>435</v>
      </c>
      <c r="M9" s="1088"/>
      <c r="U9" s="1096"/>
    </row>
    <row r="10" spans="1:21" ht="18" customHeight="1">
      <c r="A10" s="1039" t="s">
        <v>349</v>
      </c>
      <c r="B10" s="1041">
        <v>2529012</v>
      </c>
      <c r="C10" s="1041">
        <v>755186</v>
      </c>
      <c r="D10" s="1041">
        <v>4760222</v>
      </c>
      <c r="E10" s="1041">
        <v>1012830</v>
      </c>
      <c r="F10" s="1041">
        <v>4955482</v>
      </c>
      <c r="G10" s="1041">
        <v>1144543</v>
      </c>
      <c r="H10" s="1041">
        <v>4686743</v>
      </c>
      <c r="I10" s="1041">
        <v>1123505</v>
      </c>
      <c r="J10" s="1041">
        <v>3150842</v>
      </c>
      <c r="K10" s="1041">
        <v>1123505</v>
      </c>
      <c r="L10" s="1039" t="s">
        <v>490</v>
      </c>
      <c r="M10" s="1088"/>
      <c r="U10" s="1096"/>
    </row>
    <row r="11" spans="1:21" ht="18" customHeight="1">
      <c r="A11" s="1039" t="s">
        <v>353</v>
      </c>
      <c r="B11" s="1040">
        <v>5999784</v>
      </c>
      <c r="C11" s="1040">
        <v>1090647</v>
      </c>
      <c r="D11" s="1040">
        <v>6112907</v>
      </c>
      <c r="E11" s="1040">
        <v>1753114</v>
      </c>
      <c r="F11" s="1040">
        <v>7070849</v>
      </c>
      <c r="G11" s="1040">
        <v>2092686</v>
      </c>
      <c r="H11" s="1040">
        <v>7242765</v>
      </c>
      <c r="I11" s="1040">
        <v>2575525</v>
      </c>
      <c r="J11" s="1040">
        <v>8296654</v>
      </c>
      <c r="K11" s="1040">
        <f>'4-5'!F19+'4-5'!F20+'4-5'!F21</f>
        <v>3140427</v>
      </c>
      <c r="L11" s="1039" t="s">
        <v>52</v>
      </c>
      <c r="M11" s="1088"/>
      <c r="U11" s="1096"/>
    </row>
    <row r="12" spans="1:21" ht="18" customHeight="1">
      <c r="A12" s="1039" t="s">
        <v>365</v>
      </c>
      <c r="B12" s="1041">
        <v>3646807</v>
      </c>
      <c r="C12" s="1041">
        <v>547753</v>
      </c>
      <c r="D12" s="1041">
        <v>5182325</v>
      </c>
      <c r="E12" s="1041">
        <v>765269</v>
      </c>
      <c r="F12" s="1041">
        <v>5647444</v>
      </c>
      <c r="G12" s="1041">
        <v>833427</v>
      </c>
      <c r="H12" s="1041">
        <v>5994689</v>
      </c>
      <c r="I12" s="1041">
        <v>946257</v>
      </c>
      <c r="J12" s="1041">
        <v>3487754</v>
      </c>
      <c r="K12" s="1041">
        <v>1176546</v>
      </c>
      <c r="L12" s="1039" t="s">
        <v>455</v>
      </c>
      <c r="M12" s="1088"/>
      <c r="N12" s="1096"/>
      <c r="O12" s="1096"/>
      <c r="P12" s="1096"/>
      <c r="Q12" s="1096"/>
      <c r="R12" s="1096"/>
      <c r="S12" s="1096"/>
      <c r="T12" s="1096"/>
      <c r="U12" s="1096"/>
    </row>
    <row r="13" spans="1:21" ht="18" customHeight="1">
      <c r="A13" s="1039" t="s">
        <v>371</v>
      </c>
      <c r="B13" s="1040">
        <v>1209050</v>
      </c>
      <c r="C13" s="1040">
        <v>227795</v>
      </c>
      <c r="D13" s="1040">
        <v>2237204</v>
      </c>
      <c r="E13" s="1040">
        <v>284912</v>
      </c>
      <c r="F13" s="1040">
        <v>2648773</v>
      </c>
      <c r="G13" s="1040">
        <v>344089</v>
      </c>
      <c r="H13" s="1040">
        <v>2239758</v>
      </c>
      <c r="I13" s="1040">
        <v>370159</v>
      </c>
      <c r="J13" s="1040">
        <v>1395313</v>
      </c>
      <c r="K13" s="1040">
        <v>389210</v>
      </c>
      <c r="L13" s="1039" t="s">
        <v>491</v>
      </c>
      <c r="M13" s="1088"/>
      <c r="N13" s="1096"/>
      <c r="O13" s="1096"/>
      <c r="P13" s="1096"/>
      <c r="Q13" s="1096"/>
      <c r="R13" s="1096"/>
      <c r="S13" s="1096"/>
      <c r="T13" s="1096"/>
      <c r="U13" s="1096"/>
    </row>
    <row r="14" spans="1:21" ht="18" customHeight="1">
      <c r="A14" s="1039" t="s">
        <v>58</v>
      </c>
      <c r="B14" s="1041">
        <v>1291419</v>
      </c>
      <c r="C14" s="1041">
        <v>205674</v>
      </c>
      <c r="D14" s="1041">
        <v>1792003</v>
      </c>
      <c r="E14" s="1041">
        <v>341619</v>
      </c>
      <c r="F14" s="1041">
        <v>1635582</v>
      </c>
      <c r="G14" s="1041">
        <v>332161</v>
      </c>
      <c r="H14" s="1041">
        <v>1040867</v>
      </c>
      <c r="I14" s="1041">
        <v>356294</v>
      </c>
      <c r="J14" s="1041">
        <v>1080922</v>
      </c>
      <c r="K14" s="1041">
        <v>471239</v>
      </c>
      <c r="L14" s="1039" t="s">
        <v>465</v>
      </c>
      <c r="M14" s="1088"/>
      <c r="N14" s="1096"/>
      <c r="O14" s="1096"/>
      <c r="P14" s="1096"/>
      <c r="Q14" s="1096"/>
      <c r="R14" s="1096"/>
      <c r="S14" s="1096"/>
      <c r="T14" s="1096"/>
      <c r="U14" s="1096"/>
    </row>
    <row r="15" spans="1:21" ht="18" customHeight="1">
      <c r="A15" s="1039" t="s">
        <v>2527</v>
      </c>
      <c r="B15" s="1040">
        <v>1143237</v>
      </c>
      <c r="C15" s="1040">
        <v>152650</v>
      </c>
      <c r="D15" s="1040">
        <v>1117993</v>
      </c>
      <c r="E15" s="1040">
        <v>310048</v>
      </c>
      <c r="F15" s="1040">
        <v>909738</v>
      </c>
      <c r="G15" s="1040">
        <v>325838</v>
      </c>
      <c r="H15" s="1040">
        <v>612819</v>
      </c>
      <c r="I15" s="1040">
        <v>315368</v>
      </c>
      <c r="J15" s="1040">
        <v>785480</v>
      </c>
      <c r="K15" s="1040">
        <v>382065</v>
      </c>
      <c r="L15" s="1039" t="s">
        <v>203</v>
      </c>
      <c r="M15" s="1088"/>
      <c r="P15" s="1097"/>
      <c r="Q15" s="1097"/>
    </row>
    <row r="16" spans="1:21" ht="18" customHeight="1">
      <c r="A16" s="1039" t="s">
        <v>59</v>
      </c>
      <c r="B16" s="1041">
        <v>3510921</v>
      </c>
      <c r="C16" s="1041">
        <v>417314</v>
      </c>
      <c r="D16" s="1041">
        <v>3926702</v>
      </c>
      <c r="E16" s="1041">
        <v>653301</v>
      </c>
      <c r="F16" s="1041">
        <v>3136928</v>
      </c>
      <c r="G16" s="1041">
        <v>843412</v>
      </c>
      <c r="H16" s="1041">
        <v>3228991</v>
      </c>
      <c r="I16" s="1041">
        <v>897927</v>
      </c>
      <c r="J16" s="1041">
        <v>3204800</v>
      </c>
      <c r="K16" s="1041">
        <v>960201</v>
      </c>
      <c r="L16" s="1039" t="s">
        <v>60</v>
      </c>
      <c r="M16" s="1088"/>
      <c r="P16" s="1097"/>
      <c r="Q16" s="1097"/>
    </row>
    <row r="17" spans="1:17" ht="18" customHeight="1">
      <c r="A17" s="1039" t="s">
        <v>383</v>
      </c>
      <c r="B17" s="1040">
        <v>1359009</v>
      </c>
      <c r="C17" s="1040">
        <v>285895</v>
      </c>
      <c r="D17" s="1040">
        <v>1461445</v>
      </c>
      <c r="E17" s="1040">
        <v>411436</v>
      </c>
      <c r="F17" s="1040">
        <v>1655454</v>
      </c>
      <c r="G17" s="1040">
        <v>474590</v>
      </c>
      <c r="H17" s="1040">
        <v>1634297</v>
      </c>
      <c r="I17" s="1040">
        <v>565764</v>
      </c>
      <c r="J17" s="1040">
        <v>1162712</v>
      </c>
      <c r="K17" s="1040">
        <v>623018</v>
      </c>
      <c r="L17" s="1039" t="s">
        <v>2571</v>
      </c>
      <c r="M17" s="1088"/>
      <c r="P17" s="1098"/>
      <c r="Q17" s="1097"/>
    </row>
    <row r="18" spans="1:17" ht="18" customHeight="1">
      <c r="A18" s="1039" t="s">
        <v>387</v>
      </c>
      <c r="B18" s="1041">
        <v>1133503</v>
      </c>
      <c r="C18" s="1041">
        <v>126761</v>
      </c>
      <c r="D18" s="1041">
        <v>1698948</v>
      </c>
      <c r="E18" s="1041">
        <v>281806</v>
      </c>
      <c r="F18" s="1041">
        <v>1705805</v>
      </c>
      <c r="G18" s="1041">
        <v>384320</v>
      </c>
      <c r="H18" s="1041">
        <v>1347111</v>
      </c>
      <c r="I18" s="1041">
        <v>402507</v>
      </c>
      <c r="J18" s="1041">
        <v>1112303</v>
      </c>
      <c r="K18" s="1041">
        <v>495326</v>
      </c>
      <c r="L18" s="1039" t="s">
        <v>479</v>
      </c>
      <c r="M18" s="1088"/>
      <c r="P18" s="1097"/>
      <c r="Q18" s="1097"/>
    </row>
    <row r="19" spans="1:17" ht="18" customHeight="1">
      <c r="A19" s="1039" t="s">
        <v>391</v>
      </c>
      <c r="B19" s="1040">
        <v>1365858</v>
      </c>
      <c r="C19" s="1040">
        <v>230483</v>
      </c>
      <c r="D19" s="1040">
        <v>2076332</v>
      </c>
      <c r="E19" s="1040">
        <v>369891</v>
      </c>
      <c r="F19" s="1040">
        <v>2027063</v>
      </c>
      <c r="G19" s="1040">
        <v>379663</v>
      </c>
      <c r="H19" s="1040">
        <v>1946562</v>
      </c>
      <c r="I19" s="1040">
        <v>432190</v>
      </c>
      <c r="J19" s="1040">
        <v>708270</v>
      </c>
      <c r="K19" s="1040">
        <v>517623</v>
      </c>
      <c r="L19" s="1039" t="s">
        <v>483</v>
      </c>
      <c r="M19" s="1088"/>
      <c r="P19" s="1097"/>
      <c r="Q19" s="1097"/>
    </row>
    <row r="20" spans="1:17" ht="18" customHeight="1">
      <c r="A20" s="1039" t="s">
        <v>3205</v>
      </c>
      <c r="B20" s="1041">
        <v>7319755</v>
      </c>
      <c r="C20" s="1041">
        <v>0</v>
      </c>
      <c r="D20" s="1041">
        <v>0</v>
      </c>
      <c r="E20" s="1041">
        <v>0</v>
      </c>
      <c r="F20" s="1041">
        <v>0</v>
      </c>
      <c r="G20" s="1041">
        <v>0</v>
      </c>
      <c r="H20" s="1041">
        <v>0</v>
      </c>
      <c r="I20" s="1041">
        <v>0</v>
      </c>
      <c r="J20" s="1041">
        <v>16783</v>
      </c>
      <c r="K20" s="1041">
        <v>0</v>
      </c>
      <c r="L20" s="1039" t="s">
        <v>3163</v>
      </c>
      <c r="M20" s="1088"/>
      <c r="O20" s="1099"/>
      <c r="P20" s="1097"/>
      <c r="Q20" s="1097"/>
    </row>
    <row r="21" spans="1:17" ht="18" customHeight="1">
      <c r="A21" s="1039" t="s">
        <v>967</v>
      </c>
      <c r="B21" s="1040">
        <f t="shared" ref="B21:K21" si="0">SUM(B7:B20)</f>
        <v>43499174</v>
      </c>
      <c r="C21" s="1040">
        <f t="shared" si="0"/>
        <v>7787978</v>
      </c>
      <c r="D21" s="1040">
        <f t="shared" si="0"/>
        <v>50831263</v>
      </c>
      <c r="E21" s="1040">
        <f t="shared" si="0"/>
        <v>11159956</v>
      </c>
      <c r="F21" s="1040">
        <f t="shared" si="0"/>
        <v>51080475</v>
      </c>
      <c r="G21" s="1040">
        <f t="shared" si="0"/>
        <v>12875411</v>
      </c>
      <c r="H21" s="1040">
        <f t="shared" si="0"/>
        <v>47835269</v>
      </c>
      <c r="I21" s="1040">
        <f t="shared" si="0"/>
        <v>15109368</v>
      </c>
      <c r="J21" s="1040">
        <f t="shared" si="0"/>
        <v>41275616</v>
      </c>
      <c r="K21" s="1040">
        <f t="shared" si="0"/>
        <v>16796225</v>
      </c>
      <c r="L21" s="1039" t="s">
        <v>68</v>
      </c>
      <c r="M21" s="1088"/>
      <c r="N21" s="1099"/>
      <c r="P21" s="1097"/>
      <c r="Q21" s="1097"/>
    </row>
    <row r="22" spans="1:17" ht="18" customHeight="1">
      <c r="A22" s="1100" t="s">
        <v>3206</v>
      </c>
      <c r="B22" s="2248">
        <f>C21+B21</f>
        <v>51287152</v>
      </c>
      <c r="C22" s="2249"/>
      <c r="D22" s="2248">
        <f>D21+E21</f>
        <v>61991219</v>
      </c>
      <c r="E22" s="2249"/>
      <c r="F22" s="2248">
        <f>F21+G21</f>
        <v>63955886</v>
      </c>
      <c r="G22" s="2249"/>
      <c r="H22" s="2248">
        <f>H21+I21</f>
        <v>62944637</v>
      </c>
      <c r="I22" s="2249"/>
      <c r="J22" s="2248">
        <f>J21+K21</f>
        <v>58071841</v>
      </c>
      <c r="K22" s="2249"/>
      <c r="L22" s="1100" t="s">
        <v>3207</v>
      </c>
      <c r="M22" s="1088"/>
      <c r="P22" s="2238"/>
      <c r="Q22" s="2238"/>
    </row>
    <row r="23" spans="1:17" ht="39" customHeight="1">
      <c r="A23" s="1101" t="s">
        <v>3208</v>
      </c>
      <c r="B23" s="2250">
        <v>1.6</v>
      </c>
      <c r="C23" s="2251"/>
      <c r="D23" s="2250">
        <v>2</v>
      </c>
      <c r="E23" s="2251"/>
      <c r="F23" s="2250">
        <v>2</v>
      </c>
      <c r="G23" s="2251"/>
      <c r="H23" s="2250">
        <v>1.9</v>
      </c>
      <c r="I23" s="2251"/>
      <c r="J23" s="2250">
        <v>1.6450815970864821</v>
      </c>
      <c r="K23" s="2251"/>
      <c r="L23" s="1101" t="s">
        <v>3209</v>
      </c>
      <c r="M23" s="1088"/>
    </row>
    <row r="24" spans="1:17" ht="12.75" customHeight="1">
      <c r="A24" s="1102"/>
      <c r="E24" s="1103"/>
      <c r="G24" s="1103"/>
      <c r="H24" s="1103"/>
      <c r="I24" s="1103"/>
      <c r="J24" s="1103"/>
      <c r="K24" s="1103"/>
    </row>
    <row r="25" spans="1:17" ht="12.75" customHeight="1">
      <c r="E25" s="1103"/>
      <c r="G25" s="1103"/>
      <c r="H25" s="1103"/>
      <c r="I25" s="1103"/>
      <c r="J25" s="1103"/>
      <c r="K25" s="1103"/>
    </row>
  </sheetData>
  <mergeCells count="20">
    <mergeCell ref="B23:C23"/>
    <mergeCell ref="D23:E23"/>
    <mergeCell ref="F23:G23"/>
    <mergeCell ref="H23:I23"/>
    <mergeCell ref="J23:K23"/>
    <mergeCell ref="P22:Q22"/>
    <mergeCell ref="A1:L1"/>
    <mergeCell ref="A2:L2"/>
    <mergeCell ref="A4:A6"/>
    <mergeCell ref="B4:C4"/>
    <mergeCell ref="D4:E4"/>
    <mergeCell ref="F4:G4"/>
    <mergeCell ref="H4:I4"/>
    <mergeCell ref="J4:K4"/>
    <mergeCell ref="L4:L6"/>
    <mergeCell ref="B22:C22"/>
    <mergeCell ref="D22:E22"/>
    <mergeCell ref="F22:G22"/>
    <mergeCell ref="H22:I22"/>
    <mergeCell ref="J22:K22"/>
  </mergeCells>
  <printOptions horizontalCentered="1" verticalCentered="1"/>
  <pageMargins left="0.25" right="0.25" top="0.75" bottom="0.75" header="0.3" footer="0.3"/>
  <pageSetup paperSize="9" scale="91"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view="pageBreakPreview" zoomScale="60" zoomScaleNormal="110" workbookViewId="0">
      <selection activeCell="B23" sqref="B23"/>
    </sheetView>
  </sheetViews>
  <sheetFormatPr defaultColWidth="8.81640625" defaultRowHeight="15.5"/>
  <cols>
    <col min="1" max="1" width="23.7265625" style="1106" customWidth="1"/>
    <col min="2" max="6" width="15.7265625" style="1106" customWidth="1"/>
    <col min="7" max="7" width="23.7265625" style="1106" customWidth="1"/>
    <col min="8" max="203" width="8.81640625" style="1106"/>
    <col min="204" max="204" width="13.7265625" style="1106" customWidth="1"/>
    <col min="205" max="205" width="16.26953125" style="1106" customWidth="1"/>
    <col min="206" max="206" width="14.7265625" style="1106" customWidth="1"/>
    <col min="207" max="207" width="15.7265625" style="1106" bestFit="1" customWidth="1"/>
    <col min="208" max="208" width="24" style="1106" bestFit="1" customWidth="1"/>
    <col min="209" max="209" width="20.26953125" style="1106" bestFit="1" customWidth="1"/>
    <col min="210" max="210" width="16.81640625" style="1106" customWidth="1"/>
    <col min="211" max="459" width="8.81640625" style="1106"/>
    <col min="460" max="460" width="13.7265625" style="1106" customWidth="1"/>
    <col min="461" max="461" width="16.26953125" style="1106" customWidth="1"/>
    <col min="462" max="462" width="14.7265625" style="1106" customWidth="1"/>
    <col min="463" max="463" width="15.7265625" style="1106" bestFit="1" customWidth="1"/>
    <col min="464" max="464" width="24" style="1106" bestFit="1" customWidth="1"/>
    <col min="465" max="465" width="20.26953125" style="1106" bestFit="1" customWidth="1"/>
    <col min="466" max="466" width="16.81640625" style="1106" customWidth="1"/>
    <col min="467" max="715" width="8.81640625" style="1106"/>
    <col min="716" max="716" width="13.7265625" style="1106" customWidth="1"/>
    <col min="717" max="717" width="16.26953125" style="1106" customWidth="1"/>
    <col min="718" max="718" width="14.7265625" style="1106" customWidth="1"/>
    <col min="719" max="719" width="15.7265625" style="1106" bestFit="1" customWidth="1"/>
    <col min="720" max="720" width="24" style="1106" bestFit="1" customWidth="1"/>
    <col min="721" max="721" width="20.26953125" style="1106" bestFit="1" customWidth="1"/>
    <col min="722" max="722" width="16.81640625" style="1106" customWidth="1"/>
    <col min="723" max="971" width="8.81640625" style="1106"/>
    <col min="972" max="972" width="13.7265625" style="1106" customWidth="1"/>
    <col min="973" max="973" width="16.26953125" style="1106" customWidth="1"/>
    <col min="974" max="974" width="14.7265625" style="1106" customWidth="1"/>
    <col min="975" max="975" width="15.7265625" style="1106" bestFit="1" customWidth="1"/>
    <col min="976" max="976" width="24" style="1106" bestFit="1" customWidth="1"/>
    <col min="977" max="977" width="20.26953125" style="1106" bestFit="1" customWidth="1"/>
    <col min="978" max="978" width="16.81640625" style="1106" customWidth="1"/>
    <col min="979" max="1227" width="8.81640625" style="1106"/>
    <col min="1228" max="1228" width="13.7265625" style="1106" customWidth="1"/>
    <col min="1229" max="1229" width="16.26953125" style="1106" customWidth="1"/>
    <col min="1230" max="1230" width="14.7265625" style="1106" customWidth="1"/>
    <col min="1231" max="1231" width="15.7265625" style="1106" bestFit="1" customWidth="1"/>
    <col min="1232" max="1232" width="24" style="1106" bestFit="1" customWidth="1"/>
    <col min="1233" max="1233" width="20.26953125" style="1106" bestFit="1" customWidth="1"/>
    <col min="1234" max="1234" width="16.81640625" style="1106" customWidth="1"/>
    <col min="1235" max="1483" width="8.81640625" style="1106"/>
    <col min="1484" max="1484" width="13.7265625" style="1106" customWidth="1"/>
    <col min="1485" max="1485" width="16.26953125" style="1106" customWidth="1"/>
    <col min="1486" max="1486" width="14.7265625" style="1106" customWidth="1"/>
    <col min="1487" max="1487" width="15.7265625" style="1106" bestFit="1" customWidth="1"/>
    <col min="1488" max="1488" width="24" style="1106" bestFit="1" customWidth="1"/>
    <col min="1489" max="1489" width="20.26953125" style="1106" bestFit="1" customWidth="1"/>
    <col min="1490" max="1490" width="16.81640625" style="1106" customWidth="1"/>
    <col min="1491" max="1739" width="8.81640625" style="1106"/>
    <col min="1740" max="1740" width="13.7265625" style="1106" customWidth="1"/>
    <col min="1741" max="1741" width="16.26953125" style="1106" customWidth="1"/>
    <col min="1742" max="1742" width="14.7265625" style="1106" customWidth="1"/>
    <col min="1743" max="1743" width="15.7265625" style="1106" bestFit="1" customWidth="1"/>
    <col min="1744" max="1744" width="24" style="1106" bestFit="1" customWidth="1"/>
    <col min="1745" max="1745" width="20.26953125" style="1106" bestFit="1" customWidth="1"/>
    <col min="1746" max="1746" width="16.81640625" style="1106" customWidth="1"/>
    <col min="1747" max="1995" width="8.81640625" style="1106"/>
    <col min="1996" max="1996" width="13.7265625" style="1106" customWidth="1"/>
    <col min="1997" max="1997" width="16.26953125" style="1106" customWidth="1"/>
    <col min="1998" max="1998" width="14.7265625" style="1106" customWidth="1"/>
    <col min="1999" max="1999" width="15.7265625" style="1106" bestFit="1" customWidth="1"/>
    <col min="2000" max="2000" width="24" style="1106" bestFit="1" customWidth="1"/>
    <col min="2001" max="2001" width="20.26953125" style="1106" bestFit="1" customWidth="1"/>
    <col min="2002" max="2002" width="16.81640625" style="1106" customWidth="1"/>
    <col min="2003" max="2251" width="8.81640625" style="1106"/>
    <col min="2252" max="2252" width="13.7265625" style="1106" customWidth="1"/>
    <col min="2253" max="2253" width="16.26953125" style="1106" customWidth="1"/>
    <col min="2254" max="2254" width="14.7265625" style="1106" customWidth="1"/>
    <col min="2255" max="2255" width="15.7265625" style="1106" bestFit="1" customWidth="1"/>
    <col min="2256" max="2256" width="24" style="1106" bestFit="1" customWidth="1"/>
    <col min="2257" max="2257" width="20.26953125" style="1106" bestFit="1" customWidth="1"/>
    <col min="2258" max="2258" width="16.81640625" style="1106" customWidth="1"/>
    <col min="2259" max="2507" width="8.81640625" style="1106"/>
    <col min="2508" max="2508" width="13.7265625" style="1106" customWidth="1"/>
    <col min="2509" max="2509" width="16.26953125" style="1106" customWidth="1"/>
    <col min="2510" max="2510" width="14.7265625" style="1106" customWidth="1"/>
    <col min="2511" max="2511" width="15.7265625" style="1106" bestFit="1" customWidth="1"/>
    <col min="2512" max="2512" width="24" style="1106" bestFit="1" customWidth="1"/>
    <col min="2513" max="2513" width="20.26953125" style="1106" bestFit="1" customWidth="1"/>
    <col min="2514" max="2514" width="16.81640625" style="1106" customWidth="1"/>
    <col min="2515" max="2763" width="8.81640625" style="1106"/>
    <col min="2764" max="2764" width="13.7265625" style="1106" customWidth="1"/>
    <col min="2765" max="2765" width="16.26953125" style="1106" customWidth="1"/>
    <col min="2766" max="2766" width="14.7265625" style="1106" customWidth="1"/>
    <col min="2767" max="2767" width="15.7265625" style="1106" bestFit="1" customWidth="1"/>
    <col min="2768" max="2768" width="24" style="1106" bestFit="1" customWidth="1"/>
    <col min="2769" max="2769" width="20.26953125" style="1106" bestFit="1" customWidth="1"/>
    <col min="2770" max="2770" width="16.81640625" style="1106" customWidth="1"/>
    <col min="2771" max="3019" width="8.81640625" style="1106"/>
    <col min="3020" max="3020" width="13.7265625" style="1106" customWidth="1"/>
    <col min="3021" max="3021" width="16.26953125" style="1106" customWidth="1"/>
    <col min="3022" max="3022" width="14.7265625" style="1106" customWidth="1"/>
    <col min="3023" max="3023" width="15.7265625" style="1106" bestFit="1" customWidth="1"/>
    <col min="3024" max="3024" width="24" style="1106" bestFit="1" customWidth="1"/>
    <col min="3025" max="3025" width="20.26953125" style="1106" bestFit="1" customWidth="1"/>
    <col min="3026" max="3026" width="16.81640625" style="1106" customWidth="1"/>
    <col min="3027" max="3275" width="8.81640625" style="1106"/>
    <col min="3276" max="3276" width="13.7265625" style="1106" customWidth="1"/>
    <col min="3277" max="3277" width="16.26953125" style="1106" customWidth="1"/>
    <col min="3278" max="3278" width="14.7265625" style="1106" customWidth="1"/>
    <col min="3279" max="3279" width="15.7265625" style="1106" bestFit="1" customWidth="1"/>
    <col min="3280" max="3280" width="24" style="1106" bestFit="1" customWidth="1"/>
    <col min="3281" max="3281" width="20.26953125" style="1106" bestFit="1" customWidth="1"/>
    <col min="3282" max="3282" width="16.81640625" style="1106" customWidth="1"/>
    <col min="3283" max="3531" width="8.81640625" style="1106"/>
    <col min="3532" max="3532" width="13.7265625" style="1106" customWidth="1"/>
    <col min="3533" max="3533" width="16.26953125" style="1106" customWidth="1"/>
    <col min="3534" max="3534" width="14.7265625" style="1106" customWidth="1"/>
    <col min="3535" max="3535" width="15.7265625" style="1106" bestFit="1" customWidth="1"/>
    <col min="3536" max="3536" width="24" style="1106" bestFit="1" customWidth="1"/>
    <col min="3537" max="3537" width="20.26953125" style="1106" bestFit="1" customWidth="1"/>
    <col min="3538" max="3538" width="16.81640625" style="1106" customWidth="1"/>
    <col min="3539" max="3787" width="8.81640625" style="1106"/>
    <col min="3788" max="3788" width="13.7265625" style="1106" customWidth="1"/>
    <col min="3789" max="3789" width="16.26953125" style="1106" customWidth="1"/>
    <col min="3790" max="3790" width="14.7265625" style="1106" customWidth="1"/>
    <col min="3791" max="3791" width="15.7265625" style="1106" bestFit="1" customWidth="1"/>
    <col min="3792" max="3792" width="24" style="1106" bestFit="1" customWidth="1"/>
    <col min="3793" max="3793" width="20.26953125" style="1106" bestFit="1" customWidth="1"/>
    <col min="3794" max="3794" width="16.81640625" style="1106" customWidth="1"/>
    <col min="3795" max="4043" width="8.81640625" style="1106"/>
    <col min="4044" max="4044" width="13.7265625" style="1106" customWidth="1"/>
    <col min="4045" max="4045" width="16.26953125" style="1106" customWidth="1"/>
    <col min="4046" max="4046" width="14.7265625" style="1106" customWidth="1"/>
    <col min="4047" max="4047" width="15.7265625" style="1106" bestFit="1" customWidth="1"/>
    <col min="4048" max="4048" width="24" style="1106" bestFit="1" customWidth="1"/>
    <col min="4049" max="4049" width="20.26953125" style="1106" bestFit="1" customWidth="1"/>
    <col min="4050" max="4050" width="16.81640625" style="1106" customWidth="1"/>
    <col min="4051" max="4299" width="8.81640625" style="1106"/>
    <col min="4300" max="4300" width="13.7265625" style="1106" customWidth="1"/>
    <col min="4301" max="4301" width="16.26953125" style="1106" customWidth="1"/>
    <col min="4302" max="4302" width="14.7265625" style="1106" customWidth="1"/>
    <col min="4303" max="4303" width="15.7265625" style="1106" bestFit="1" customWidth="1"/>
    <col min="4304" max="4304" width="24" style="1106" bestFit="1" customWidth="1"/>
    <col min="4305" max="4305" width="20.26953125" style="1106" bestFit="1" customWidth="1"/>
    <col min="4306" max="4306" width="16.81640625" style="1106" customWidth="1"/>
    <col min="4307" max="4555" width="8.81640625" style="1106"/>
    <col min="4556" max="4556" width="13.7265625" style="1106" customWidth="1"/>
    <col min="4557" max="4557" width="16.26953125" style="1106" customWidth="1"/>
    <col min="4558" max="4558" width="14.7265625" style="1106" customWidth="1"/>
    <col min="4559" max="4559" width="15.7265625" style="1106" bestFit="1" customWidth="1"/>
    <col min="4560" max="4560" width="24" style="1106" bestFit="1" customWidth="1"/>
    <col min="4561" max="4561" width="20.26953125" style="1106" bestFit="1" customWidth="1"/>
    <col min="4562" max="4562" width="16.81640625" style="1106" customWidth="1"/>
    <col min="4563" max="4811" width="8.81640625" style="1106"/>
    <col min="4812" max="4812" width="13.7265625" style="1106" customWidth="1"/>
    <col min="4813" max="4813" width="16.26953125" style="1106" customWidth="1"/>
    <col min="4814" max="4814" width="14.7265625" style="1106" customWidth="1"/>
    <col min="4815" max="4815" width="15.7265625" style="1106" bestFit="1" customWidth="1"/>
    <col min="4816" max="4816" width="24" style="1106" bestFit="1" customWidth="1"/>
    <col min="4817" max="4817" width="20.26953125" style="1106" bestFit="1" customWidth="1"/>
    <col min="4818" max="4818" width="16.81640625" style="1106" customWidth="1"/>
    <col min="4819" max="5067" width="8.81640625" style="1106"/>
    <col min="5068" max="5068" width="13.7265625" style="1106" customWidth="1"/>
    <col min="5069" max="5069" width="16.26953125" style="1106" customWidth="1"/>
    <col min="5070" max="5070" width="14.7265625" style="1106" customWidth="1"/>
    <col min="5071" max="5071" width="15.7265625" style="1106" bestFit="1" customWidth="1"/>
    <col min="5072" max="5072" width="24" style="1106" bestFit="1" customWidth="1"/>
    <col min="5073" max="5073" width="20.26953125" style="1106" bestFit="1" customWidth="1"/>
    <col min="5074" max="5074" width="16.81640625" style="1106" customWidth="1"/>
    <col min="5075" max="5323" width="8.81640625" style="1106"/>
    <col min="5324" max="5324" width="13.7265625" style="1106" customWidth="1"/>
    <col min="5325" max="5325" width="16.26953125" style="1106" customWidth="1"/>
    <col min="5326" max="5326" width="14.7265625" style="1106" customWidth="1"/>
    <col min="5327" max="5327" width="15.7265625" style="1106" bestFit="1" customWidth="1"/>
    <col min="5328" max="5328" width="24" style="1106" bestFit="1" customWidth="1"/>
    <col min="5329" max="5329" width="20.26953125" style="1106" bestFit="1" customWidth="1"/>
    <col min="5330" max="5330" width="16.81640625" style="1106" customWidth="1"/>
    <col min="5331" max="5579" width="8.81640625" style="1106"/>
    <col min="5580" max="5580" width="13.7265625" style="1106" customWidth="1"/>
    <col min="5581" max="5581" width="16.26953125" style="1106" customWidth="1"/>
    <col min="5582" max="5582" width="14.7265625" style="1106" customWidth="1"/>
    <col min="5583" max="5583" width="15.7265625" style="1106" bestFit="1" customWidth="1"/>
    <col min="5584" max="5584" width="24" style="1106" bestFit="1" customWidth="1"/>
    <col min="5585" max="5585" width="20.26953125" style="1106" bestFit="1" customWidth="1"/>
    <col min="5586" max="5586" width="16.81640625" style="1106" customWidth="1"/>
    <col min="5587" max="5835" width="8.81640625" style="1106"/>
    <col min="5836" max="5836" width="13.7265625" style="1106" customWidth="1"/>
    <col min="5837" max="5837" width="16.26953125" style="1106" customWidth="1"/>
    <col min="5838" max="5838" width="14.7265625" style="1106" customWidth="1"/>
    <col min="5839" max="5839" width="15.7265625" style="1106" bestFit="1" customWidth="1"/>
    <col min="5840" max="5840" width="24" style="1106" bestFit="1" customWidth="1"/>
    <col min="5841" max="5841" width="20.26953125" style="1106" bestFit="1" customWidth="1"/>
    <col min="5842" max="5842" width="16.81640625" style="1106" customWidth="1"/>
    <col min="5843" max="6091" width="8.81640625" style="1106"/>
    <col min="6092" max="6092" width="13.7265625" style="1106" customWidth="1"/>
    <col min="6093" max="6093" width="16.26953125" style="1106" customWidth="1"/>
    <col min="6094" max="6094" width="14.7265625" style="1106" customWidth="1"/>
    <col min="6095" max="6095" width="15.7265625" style="1106" bestFit="1" customWidth="1"/>
    <col min="6096" max="6096" width="24" style="1106" bestFit="1" customWidth="1"/>
    <col min="6097" max="6097" width="20.26953125" style="1106" bestFit="1" customWidth="1"/>
    <col min="6098" max="6098" width="16.81640625" style="1106" customWidth="1"/>
    <col min="6099" max="6347" width="8.81640625" style="1106"/>
    <col min="6348" max="6348" width="13.7265625" style="1106" customWidth="1"/>
    <col min="6349" max="6349" width="16.26953125" style="1106" customWidth="1"/>
    <col min="6350" max="6350" width="14.7265625" style="1106" customWidth="1"/>
    <col min="6351" max="6351" width="15.7265625" style="1106" bestFit="1" customWidth="1"/>
    <col min="6352" max="6352" width="24" style="1106" bestFit="1" customWidth="1"/>
    <col min="6353" max="6353" width="20.26953125" style="1106" bestFit="1" customWidth="1"/>
    <col min="6354" max="6354" width="16.81640625" style="1106" customWidth="1"/>
    <col min="6355" max="6603" width="8.81640625" style="1106"/>
    <col min="6604" max="6604" width="13.7265625" style="1106" customWidth="1"/>
    <col min="6605" max="6605" width="16.26953125" style="1106" customWidth="1"/>
    <col min="6606" max="6606" width="14.7265625" style="1106" customWidth="1"/>
    <col min="6607" max="6607" width="15.7265625" style="1106" bestFit="1" customWidth="1"/>
    <col min="6608" max="6608" width="24" style="1106" bestFit="1" customWidth="1"/>
    <col min="6609" max="6609" width="20.26953125" style="1106" bestFit="1" customWidth="1"/>
    <col min="6610" max="6610" width="16.81640625" style="1106" customWidth="1"/>
    <col min="6611" max="6859" width="8.81640625" style="1106"/>
    <col min="6860" max="6860" width="13.7265625" style="1106" customWidth="1"/>
    <col min="6861" max="6861" width="16.26953125" style="1106" customWidth="1"/>
    <col min="6862" max="6862" width="14.7265625" style="1106" customWidth="1"/>
    <col min="6863" max="6863" width="15.7265625" style="1106" bestFit="1" customWidth="1"/>
    <col min="6864" max="6864" width="24" style="1106" bestFit="1" customWidth="1"/>
    <col min="6865" max="6865" width="20.26953125" style="1106" bestFit="1" customWidth="1"/>
    <col min="6866" max="6866" width="16.81640625" style="1106" customWidth="1"/>
    <col min="6867" max="7115" width="8.81640625" style="1106"/>
    <col min="7116" max="7116" width="13.7265625" style="1106" customWidth="1"/>
    <col min="7117" max="7117" width="16.26953125" style="1106" customWidth="1"/>
    <col min="7118" max="7118" width="14.7265625" style="1106" customWidth="1"/>
    <col min="7119" max="7119" width="15.7265625" style="1106" bestFit="1" customWidth="1"/>
    <col min="7120" max="7120" width="24" style="1106" bestFit="1" customWidth="1"/>
    <col min="7121" max="7121" width="20.26953125" style="1106" bestFit="1" customWidth="1"/>
    <col min="7122" max="7122" width="16.81640625" style="1106" customWidth="1"/>
    <col min="7123" max="7371" width="8.81640625" style="1106"/>
    <col min="7372" max="7372" width="13.7265625" style="1106" customWidth="1"/>
    <col min="7373" max="7373" width="16.26953125" style="1106" customWidth="1"/>
    <col min="7374" max="7374" width="14.7265625" style="1106" customWidth="1"/>
    <col min="7375" max="7375" width="15.7265625" style="1106" bestFit="1" customWidth="1"/>
    <col min="7376" max="7376" width="24" style="1106" bestFit="1" customWidth="1"/>
    <col min="7377" max="7377" width="20.26953125" style="1106" bestFit="1" customWidth="1"/>
    <col min="7378" max="7378" width="16.81640625" style="1106" customWidth="1"/>
    <col min="7379" max="7627" width="8.81640625" style="1106"/>
    <col min="7628" max="7628" width="13.7265625" style="1106" customWidth="1"/>
    <col min="7629" max="7629" width="16.26953125" style="1106" customWidth="1"/>
    <col min="7630" max="7630" width="14.7265625" style="1106" customWidth="1"/>
    <col min="7631" max="7631" width="15.7265625" style="1106" bestFit="1" customWidth="1"/>
    <col min="7632" max="7632" width="24" style="1106" bestFit="1" customWidth="1"/>
    <col min="7633" max="7633" width="20.26953125" style="1106" bestFit="1" customWidth="1"/>
    <col min="7634" max="7634" width="16.81640625" style="1106" customWidth="1"/>
    <col min="7635" max="7883" width="8.81640625" style="1106"/>
    <col min="7884" max="7884" width="13.7265625" style="1106" customWidth="1"/>
    <col min="7885" max="7885" width="16.26953125" style="1106" customWidth="1"/>
    <col min="7886" max="7886" width="14.7265625" style="1106" customWidth="1"/>
    <col min="7887" max="7887" width="15.7265625" style="1106" bestFit="1" customWidth="1"/>
    <col min="7888" max="7888" width="24" style="1106" bestFit="1" customWidth="1"/>
    <col min="7889" max="7889" width="20.26953125" style="1106" bestFit="1" customWidth="1"/>
    <col min="7890" max="7890" width="16.81640625" style="1106" customWidth="1"/>
    <col min="7891" max="8139" width="8.81640625" style="1106"/>
    <col min="8140" max="8140" width="13.7265625" style="1106" customWidth="1"/>
    <col min="8141" max="8141" width="16.26953125" style="1106" customWidth="1"/>
    <col min="8142" max="8142" width="14.7265625" style="1106" customWidth="1"/>
    <col min="8143" max="8143" width="15.7265625" style="1106" bestFit="1" customWidth="1"/>
    <col min="8144" max="8144" width="24" style="1106" bestFit="1" customWidth="1"/>
    <col min="8145" max="8145" width="20.26953125" style="1106" bestFit="1" customWidth="1"/>
    <col min="8146" max="8146" width="16.81640625" style="1106" customWidth="1"/>
    <col min="8147" max="8395" width="8.81640625" style="1106"/>
    <col min="8396" max="8396" width="13.7265625" style="1106" customWidth="1"/>
    <col min="8397" max="8397" width="16.26953125" style="1106" customWidth="1"/>
    <col min="8398" max="8398" width="14.7265625" style="1106" customWidth="1"/>
    <col min="8399" max="8399" width="15.7265625" style="1106" bestFit="1" customWidth="1"/>
    <col min="8400" max="8400" width="24" style="1106" bestFit="1" customWidth="1"/>
    <col min="8401" max="8401" width="20.26953125" style="1106" bestFit="1" customWidth="1"/>
    <col min="8402" max="8402" width="16.81640625" style="1106" customWidth="1"/>
    <col min="8403" max="8651" width="8.81640625" style="1106"/>
    <col min="8652" max="8652" width="13.7265625" style="1106" customWidth="1"/>
    <col min="8653" max="8653" width="16.26953125" style="1106" customWidth="1"/>
    <col min="8654" max="8654" width="14.7265625" style="1106" customWidth="1"/>
    <col min="8655" max="8655" width="15.7265625" style="1106" bestFit="1" customWidth="1"/>
    <col min="8656" max="8656" width="24" style="1106" bestFit="1" customWidth="1"/>
    <col min="8657" max="8657" width="20.26953125" style="1106" bestFit="1" customWidth="1"/>
    <col min="8658" max="8658" width="16.81640625" style="1106" customWidth="1"/>
    <col min="8659" max="8907" width="8.81640625" style="1106"/>
    <col min="8908" max="8908" width="13.7265625" style="1106" customWidth="1"/>
    <col min="8909" max="8909" width="16.26953125" style="1106" customWidth="1"/>
    <col min="8910" max="8910" width="14.7265625" style="1106" customWidth="1"/>
    <col min="8911" max="8911" width="15.7265625" style="1106" bestFit="1" customWidth="1"/>
    <col min="8912" max="8912" width="24" style="1106" bestFit="1" customWidth="1"/>
    <col min="8913" max="8913" width="20.26953125" style="1106" bestFit="1" customWidth="1"/>
    <col min="8914" max="8914" width="16.81640625" style="1106" customWidth="1"/>
    <col min="8915" max="9163" width="8.81640625" style="1106"/>
    <col min="9164" max="9164" width="13.7265625" style="1106" customWidth="1"/>
    <col min="9165" max="9165" width="16.26953125" style="1106" customWidth="1"/>
    <col min="9166" max="9166" width="14.7265625" style="1106" customWidth="1"/>
    <col min="9167" max="9167" width="15.7265625" style="1106" bestFit="1" customWidth="1"/>
    <col min="9168" max="9168" width="24" style="1106" bestFit="1" customWidth="1"/>
    <col min="9169" max="9169" width="20.26953125" style="1106" bestFit="1" customWidth="1"/>
    <col min="9170" max="9170" width="16.81640625" style="1106" customWidth="1"/>
    <col min="9171" max="9419" width="8.81640625" style="1106"/>
    <col min="9420" max="9420" width="13.7265625" style="1106" customWidth="1"/>
    <col min="9421" max="9421" width="16.26953125" style="1106" customWidth="1"/>
    <col min="9422" max="9422" width="14.7265625" style="1106" customWidth="1"/>
    <col min="9423" max="9423" width="15.7265625" style="1106" bestFit="1" customWidth="1"/>
    <col min="9424" max="9424" width="24" style="1106" bestFit="1" customWidth="1"/>
    <col min="9425" max="9425" width="20.26953125" style="1106" bestFit="1" customWidth="1"/>
    <col min="9426" max="9426" width="16.81640625" style="1106" customWidth="1"/>
    <col min="9427" max="9675" width="8.81640625" style="1106"/>
    <col min="9676" max="9676" width="13.7265625" style="1106" customWidth="1"/>
    <col min="9677" max="9677" width="16.26953125" style="1106" customWidth="1"/>
    <col min="9678" max="9678" width="14.7265625" style="1106" customWidth="1"/>
    <col min="9679" max="9679" width="15.7265625" style="1106" bestFit="1" customWidth="1"/>
    <col min="9680" max="9680" width="24" style="1106" bestFit="1" customWidth="1"/>
    <col min="9681" max="9681" width="20.26953125" style="1106" bestFit="1" customWidth="1"/>
    <col min="9682" max="9682" width="16.81640625" style="1106" customWidth="1"/>
    <col min="9683" max="9931" width="8.81640625" style="1106"/>
    <col min="9932" max="9932" width="13.7265625" style="1106" customWidth="1"/>
    <col min="9933" max="9933" width="16.26953125" style="1106" customWidth="1"/>
    <col min="9934" max="9934" width="14.7265625" style="1106" customWidth="1"/>
    <col min="9935" max="9935" width="15.7265625" style="1106" bestFit="1" customWidth="1"/>
    <col min="9936" max="9936" width="24" style="1106" bestFit="1" customWidth="1"/>
    <col min="9937" max="9937" width="20.26953125" style="1106" bestFit="1" customWidth="1"/>
    <col min="9938" max="9938" width="16.81640625" style="1106" customWidth="1"/>
    <col min="9939" max="10187" width="8.81640625" style="1106"/>
    <col min="10188" max="10188" width="13.7265625" style="1106" customWidth="1"/>
    <col min="10189" max="10189" width="16.26953125" style="1106" customWidth="1"/>
    <col min="10190" max="10190" width="14.7265625" style="1106" customWidth="1"/>
    <col min="10191" max="10191" width="15.7265625" style="1106" bestFit="1" customWidth="1"/>
    <col min="10192" max="10192" width="24" style="1106" bestFit="1" customWidth="1"/>
    <col min="10193" max="10193" width="20.26953125" style="1106" bestFit="1" customWidth="1"/>
    <col min="10194" max="10194" width="16.81640625" style="1106" customWidth="1"/>
    <col min="10195" max="10443" width="8.81640625" style="1106"/>
    <col min="10444" max="10444" width="13.7265625" style="1106" customWidth="1"/>
    <col min="10445" max="10445" width="16.26953125" style="1106" customWidth="1"/>
    <col min="10446" max="10446" width="14.7265625" style="1106" customWidth="1"/>
    <col min="10447" max="10447" width="15.7265625" style="1106" bestFit="1" customWidth="1"/>
    <col min="10448" max="10448" width="24" style="1106" bestFit="1" customWidth="1"/>
    <col min="10449" max="10449" width="20.26953125" style="1106" bestFit="1" customWidth="1"/>
    <col min="10450" max="10450" width="16.81640625" style="1106" customWidth="1"/>
    <col min="10451" max="10699" width="8.81640625" style="1106"/>
    <col min="10700" max="10700" width="13.7265625" style="1106" customWidth="1"/>
    <col min="10701" max="10701" width="16.26953125" style="1106" customWidth="1"/>
    <col min="10702" max="10702" width="14.7265625" style="1106" customWidth="1"/>
    <col min="10703" max="10703" width="15.7265625" style="1106" bestFit="1" customWidth="1"/>
    <col min="10704" max="10704" width="24" style="1106" bestFit="1" customWidth="1"/>
    <col min="10705" max="10705" width="20.26953125" style="1106" bestFit="1" customWidth="1"/>
    <col min="10706" max="10706" width="16.81640625" style="1106" customWidth="1"/>
    <col min="10707" max="10955" width="8.81640625" style="1106"/>
    <col min="10956" max="10956" width="13.7265625" style="1106" customWidth="1"/>
    <col min="10957" max="10957" width="16.26953125" style="1106" customWidth="1"/>
    <col min="10958" max="10958" width="14.7265625" style="1106" customWidth="1"/>
    <col min="10959" max="10959" width="15.7265625" style="1106" bestFit="1" customWidth="1"/>
    <col min="10960" max="10960" width="24" style="1106" bestFit="1" customWidth="1"/>
    <col min="10961" max="10961" width="20.26953125" style="1106" bestFit="1" customWidth="1"/>
    <col min="10962" max="10962" width="16.81640625" style="1106" customWidth="1"/>
    <col min="10963" max="11211" width="8.81640625" style="1106"/>
    <col min="11212" max="11212" width="13.7265625" style="1106" customWidth="1"/>
    <col min="11213" max="11213" width="16.26953125" style="1106" customWidth="1"/>
    <col min="11214" max="11214" width="14.7265625" style="1106" customWidth="1"/>
    <col min="11215" max="11215" width="15.7265625" style="1106" bestFit="1" customWidth="1"/>
    <col min="11216" max="11216" width="24" style="1106" bestFit="1" customWidth="1"/>
    <col min="11217" max="11217" width="20.26953125" style="1106" bestFit="1" customWidth="1"/>
    <col min="11218" max="11218" width="16.81640625" style="1106" customWidth="1"/>
    <col min="11219" max="11467" width="8.81640625" style="1106"/>
    <col min="11468" max="11468" width="13.7265625" style="1106" customWidth="1"/>
    <col min="11469" max="11469" width="16.26953125" style="1106" customWidth="1"/>
    <col min="11470" max="11470" width="14.7265625" style="1106" customWidth="1"/>
    <col min="11471" max="11471" width="15.7265625" style="1106" bestFit="1" customWidth="1"/>
    <col min="11472" max="11472" width="24" style="1106" bestFit="1" customWidth="1"/>
    <col min="11473" max="11473" width="20.26953125" style="1106" bestFit="1" customWidth="1"/>
    <col min="11474" max="11474" width="16.81640625" style="1106" customWidth="1"/>
    <col min="11475" max="11723" width="8.81640625" style="1106"/>
    <col min="11724" max="11724" width="13.7265625" style="1106" customWidth="1"/>
    <col min="11725" max="11725" width="16.26953125" style="1106" customWidth="1"/>
    <col min="11726" max="11726" width="14.7265625" style="1106" customWidth="1"/>
    <col min="11727" max="11727" width="15.7265625" style="1106" bestFit="1" customWidth="1"/>
    <col min="11728" max="11728" width="24" style="1106" bestFit="1" customWidth="1"/>
    <col min="11729" max="11729" width="20.26953125" style="1106" bestFit="1" customWidth="1"/>
    <col min="11730" max="11730" width="16.81640625" style="1106" customWidth="1"/>
    <col min="11731" max="11979" width="8.81640625" style="1106"/>
    <col min="11980" max="11980" width="13.7265625" style="1106" customWidth="1"/>
    <col min="11981" max="11981" width="16.26953125" style="1106" customWidth="1"/>
    <col min="11982" max="11982" width="14.7265625" style="1106" customWidth="1"/>
    <col min="11983" max="11983" width="15.7265625" style="1106" bestFit="1" customWidth="1"/>
    <col min="11984" max="11984" width="24" style="1106" bestFit="1" customWidth="1"/>
    <col min="11985" max="11985" width="20.26953125" style="1106" bestFit="1" customWidth="1"/>
    <col min="11986" max="11986" width="16.81640625" style="1106" customWidth="1"/>
    <col min="11987" max="12235" width="8.81640625" style="1106"/>
    <col min="12236" max="12236" width="13.7265625" style="1106" customWidth="1"/>
    <col min="12237" max="12237" width="16.26953125" style="1106" customWidth="1"/>
    <col min="12238" max="12238" width="14.7265625" style="1106" customWidth="1"/>
    <col min="12239" max="12239" width="15.7265625" style="1106" bestFit="1" customWidth="1"/>
    <col min="12240" max="12240" width="24" style="1106" bestFit="1" customWidth="1"/>
    <col min="12241" max="12241" width="20.26953125" style="1106" bestFit="1" customWidth="1"/>
    <col min="12242" max="12242" width="16.81640625" style="1106" customWidth="1"/>
    <col min="12243" max="12491" width="8.81640625" style="1106"/>
    <col min="12492" max="12492" width="13.7265625" style="1106" customWidth="1"/>
    <col min="12493" max="12493" width="16.26953125" style="1106" customWidth="1"/>
    <col min="12494" max="12494" width="14.7265625" style="1106" customWidth="1"/>
    <col min="12495" max="12495" width="15.7265625" style="1106" bestFit="1" customWidth="1"/>
    <col min="12496" max="12496" width="24" style="1106" bestFit="1" customWidth="1"/>
    <col min="12497" max="12497" width="20.26953125" style="1106" bestFit="1" customWidth="1"/>
    <col min="12498" max="12498" width="16.81640625" style="1106" customWidth="1"/>
    <col min="12499" max="12747" width="8.81640625" style="1106"/>
    <col min="12748" max="12748" width="13.7265625" style="1106" customWidth="1"/>
    <col min="12749" max="12749" width="16.26953125" style="1106" customWidth="1"/>
    <col min="12750" max="12750" width="14.7265625" style="1106" customWidth="1"/>
    <col min="12751" max="12751" width="15.7265625" style="1106" bestFit="1" customWidth="1"/>
    <col min="12752" max="12752" width="24" style="1106" bestFit="1" customWidth="1"/>
    <col min="12753" max="12753" width="20.26953125" style="1106" bestFit="1" customWidth="1"/>
    <col min="12754" max="12754" width="16.81640625" style="1106" customWidth="1"/>
    <col min="12755" max="13003" width="8.81640625" style="1106"/>
    <col min="13004" max="13004" width="13.7265625" style="1106" customWidth="1"/>
    <col min="13005" max="13005" width="16.26953125" style="1106" customWidth="1"/>
    <col min="13006" max="13006" width="14.7265625" style="1106" customWidth="1"/>
    <col min="13007" max="13007" width="15.7265625" style="1106" bestFit="1" customWidth="1"/>
    <col min="13008" max="13008" width="24" style="1106" bestFit="1" customWidth="1"/>
    <col min="13009" max="13009" width="20.26953125" style="1106" bestFit="1" customWidth="1"/>
    <col min="13010" max="13010" width="16.81640625" style="1106" customWidth="1"/>
    <col min="13011" max="13259" width="8.81640625" style="1106"/>
    <col min="13260" max="13260" width="13.7265625" style="1106" customWidth="1"/>
    <col min="13261" max="13261" width="16.26953125" style="1106" customWidth="1"/>
    <col min="13262" max="13262" width="14.7265625" style="1106" customWidth="1"/>
    <col min="13263" max="13263" width="15.7265625" style="1106" bestFit="1" customWidth="1"/>
    <col min="13264" max="13264" width="24" style="1106" bestFit="1" customWidth="1"/>
    <col min="13265" max="13265" width="20.26953125" style="1106" bestFit="1" customWidth="1"/>
    <col min="13266" max="13266" width="16.81640625" style="1106" customWidth="1"/>
    <col min="13267" max="13515" width="8.81640625" style="1106"/>
    <col min="13516" max="13516" width="13.7265625" style="1106" customWidth="1"/>
    <col min="13517" max="13517" width="16.26953125" style="1106" customWidth="1"/>
    <col min="13518" max="13518" width="14.7265625" style="1106" customWidth="1"/>
    <col min="13519" max="13519" width="15.7265625" style="1106" bestFit="1" customWidth="1"/>
    <col min="13520" max="13520" width="24" style="1106" bestFit="1" customWidth="1"/>
    <col min="13521" max="13521" width="20.26953125" style="1106" bestFit="1" customWidth="1"/>
    <col min="13522" max="13522" width="16.81640625" style="1106" customWidth="1"/>
    <col min="13523" max="13771" width="8.81640625" style="1106"/>
    <col min="13772" max="13772" width="13.7265625" style="1106" customWidth="1"/>
    <col min="13773" max="13773" width="16.26953125" style="1106" customWidth="1"/>
    <col min="13774" max="13774" width="14.7265625" style="1106" customWidth="1"/>
    <col min="13775" max="13775" width="15.7265625" style="1106" bestFit="1" customWidth="1"/>
    <col min="13776" max="13776" width="24" style="1106" bestFit="1" customWidth="1"/>
    <col min="13777" max="13777" width="20.26953125" style="1106" bestFit="1" customWidth="1"/>
    <col min="13778" max="13778" width="16.81640625" style="1106" customWidth="1"/>
    <col min="13779" max="14027" width="8.81640625" style="1106"/>
    <col min="14028" max="14028" width="13.7265625" style="1106" customWidth="1"/>
    <col min="14029" max="14029" width="16.26953125" style="1106" customWidth="1"/>
    <col min="14030" max="14030" width="14.7265625" style="1106" customWidth="1"/>
    <col min="14031" max="14031" width="15.7265625" style="1106" bestFit="1" customWidth="1"/>
    <col min="14032" max="14032" width="24" style="1106" bestFit="1" customWidth="1"/>
    <col min="14033" max="14033" width="20.26953125" style="1106" bestFit="1" customWidth="1"/>
    <col min="14034" max="14034" width="16.81640625" style="1106" customWidth="1"/>
    <col min="14035" max="14283" width="8.81640625" style="1106"/>
    <col min="14284" max="14284" width="13.7265625" style="1106" customWidth="1"/>
    <col min="14285" max="14285" width="16.26953125" style="1106" customWidth="1"/>
    <col min="14286" max="14286" width="14.7265625" style="1106" customWidth="1"/>
    <col min="14287" max="14287" width="15.7265625" style="1106" bestFit="1" customWidth="1"/>
    <col min="14288" max="14288" width="24" style="1106" bestFit="1" customWidth="1"/>
    <col min="14289" max="14289" width="20.26953125" style="1106" bestFit="1" customWidth="1"/>
    <col min="14290" max="14290" width="16.81640625" style="1106" customWidth="1"/>
    <col min="14291" max="14539" width="8.81640625" style="1106"/>
    <col min="14540" max="14540" width="13.7265625" style="1106" customWidth="1"/>
    <col min="14541" max="14541" width="16.26953125" style="1106" customWidth="1"/>
    <col min="14542" max="14542" width="14.7265625" style="1106" customWidth="1"/>
    <col min="14543" max="14543" width="15.7265625" style="1106" bestFit="1" customWidth="1"/>
    <col min="14544" max="14544" width="24" style="1106" bestFit="1" customWidth="1"/>
    <col min="14545" max="14545" width="20.26953125" style="1106" bestFit="1" customWidth="1"/>
    <col min="14546" max="14546" width="16.81640625" style="1106" customWidth="1"/>
    <col min="14547" max="14795" width="8.81640625" style="1106"/>
    <col min="14796" max="14796" width="13.7265625" style="1106" customWidth="1"/>
    <col min="14797" max="14797" width="16.26953125" style="1106" customWidth="1"/>
    <col min="14798" max="14798" width="14.7265625" style="1106" customWidth="1"/>
    <col min="14799" max="14799" width="15.7265625" style="1106" bestFit="1" customWidth="1"/>
    <col min="14800" max="14800" width="24" style="1106" bestFit="1" customWidth="1"/>
    <col min="14801" max="14801" width="20.26953125" style="1106" bestFit="1" customWidth="1"/>
    <col min="14802" max="14802" width="16.81640625" style="1106" customWidth="1"/>
    <col min="14803" max="15051" width="8.81640625" style="1106"/>
    <col min="15052" max="15052" width="13.7265625" style="1106" customWidth="1"/>
    <col min="15053" max="15053" width="16.26953125" style="1106" customWidth="1"/>
    <col min="15054" max="15054" width="14.7265625" style="1106" customWidth="1"/>
    <col min="15055" max="15055" width="15.7265625" style="1106" bestFit="1" customWidth="1"/>
    <col min="15056" max="15056" width="24" style="1106" bestFit="1" customWidth="1"/>
    <col min="15057" max="15057" width="20.26953125" style="1106" bestFit="1" customWidth="1"/>
    <col min="15058" max="15058" width="16.81640625" style="1106" customWidth="1"/>
    <col min="15059" max="15307" width="8.81640625" style="1106"/>
    <col min="15308" max="15308" width="13.7265625" style="1106" customWidth="1"/>
    <col min="15309" max="15309" width="16.26953125" style="1106" customWidth="1"/>
    <col min="15310" max="15310" width="14.7265625" style="1106" customWidth="1"/>
    <col min="15311" max="15311" width="15.7265625" style="1106" bestFit="1" customWidth="1"/>
    <col min="15312" max="15312" width="24" style="1106" bestFit="1" customWidth="1"/>
    <col min="15313" max="15313" width="20.26953125" style="1106" bestFit="1" customWidth="1"/>
    <col min="15314" max="15314" width="16.81640625" style="1106" customWidth="1"/>
    <col min="15315" max="15563" width="8.81640625" style="1106"/>
    <col min="15564" max="15564" width="13.7265625" style="1106" customWidth="1"/>
    <col min="15565" max="15565" width="16.26953125" style="1106" customWidth="1"/>
    <col min="15566" max="15566" width="14.7265625" style="1106" customWidth="1"/>
    <col min="15567" max="15567" width="15.7265625" style="1106" bestFit="1" customWidth="1"/>
    <col min="15568" max="15568" width="24" style="1106" bestFit="1" customWidth="1"/>
    <col min="15569" max="15569" width="20.26953125" style="1106" bestFit="1" customWidth="1"/>
    <col min="15570" max="15570" width="16.81640625" style="1106" customWidth="1"/>
    <col min="15571" max="15819" width="8.81640625" style="1106"/>
    <col min="15820" max="15820" width="13.7265625" style="1106" customWidth="1"/>
    <col min="15821" max="15821" width="16.26953125" style="1106" customWidth="1"/>
    <col min="15822" max="15822" width="14.7265625" style="1106" customWidth="1"/>
    <col min="15823" max="15823" width="15.7265625" style="1106" bestFit="1" customWidth="1"/>
    <col min="15824" max="15824" width="24" style="1106" bestFit="1" customWidth="1"/>
    <col min="15825" max="15825" width="20.26953125" style="1106" bestFit="1" customWidth="1"/>
    <col min="15826" max="15826" width="16.81640625" style="1106" customWidth="1"/>
    <col min="15827" max="16075" width="8.81640625" style="1106"/>
    <col min="16076" max="16076" width="13.7265625" style="1106" customWidth="1"/>
    <col min="16077" max="16077" width="16.26953125" style="1106" customWidth="1"/>
    <col min="16078" max="16078" width="14.7265625" style="1106" customWidth="1"/>
    <col min="16079" max="16079" width="15.7265625" style="1106" bestFit="1" customWidth="1"/>
    <col min="16080" max="16080" width="24" style="1106" bestFit="1" customWidth="1"/>
    <col min="16081" max="16081" width="20.26953125" style="1106" bestFit="1" customWidth="1"/>
    <col min="16082" max="16082" width="16.81640625" style="1106" customWidth="1"/>
    <col min="16083" max="16384" width="8.81640625" style="1106"/>
  </cols>
  <sheetData>
    <row r="1" spans="1:7" s="1105" customFormat="1" ht="23.15" customHeight="1">
      <c r="A1" s="1707" t="s">
        <v>2958</v>
      </c>
      <c r="B1" s="1708"/>
      <c r="C1" s="1708"/>
      <c r="D1" s="1708"/>
      <c r="E1" s="1708"/>
      <c r="F1" s="1708"/>
      <c r="G1" s="1708"/>
    </row>
    <row r="2" spans="1:7" s="1105" customFormat="1" ht="23.15" customHeight="1">
      <c r="A2" s="1799" t="s">
        <v>2959</v>
      </c>
      <c r="B2" s="1781"/>
      <c r="C2" s="1781"/>
      <c r="D2" s="1781"/>
      <c r="E2" s="1781"/>
      <c r="F2" s="1781"/>
      <c r="G2" s="1781"/>
    </row>
    <row r="3" spans="1:7" ht="22.5" customHeight="1">
      <c r="A3" s="1720" t="s">
        <v>3210</v>
      </c>
      <c r="B3" s="1721"/>
      <c r="C3" s="1721"/>
      <c r="D3" s="1723" t="s">
        <v>3211</v>
      </c>
      <c r="E3" s="1723"/>
      <c r="F3" s="1723"/>
      <c r="G3" s="1724"/>
    </row>
    <row r="4" spans="1:7" s="1107" customFormat="1" ht="25" customHeight="1">
      <c r="A4" s="2243" t="s">
        <v>99</v>
      </c>
      <c r="B4" s="2243" t="s">
        <v>3212</v>
      </c>
      <c r="C4" s="2246" t="s">
        <v>3213</v>
      </c>
      <c r="D4" s="2247"/>
      <c r="E4" s="2246" t="s">
        <v>3214</v>
      </c>
      <c r="F4" s="2247"/>
      <c r="G4" s="2243" t="s">
        <v>100</v>
      </c>
    </row>
    <row r="5" spans="1:7" s="1107" customFormat="1" ht="39" customHeight="1">
      <c r="A5" s="2244"/>
      <c r="B5" s="2245"/>
      <c r="C5" s="2246" t="s">
        <v>3215</v>
      </c>
      <c r="D5" s="2247"/>
      <c r="E5" s="2246" t="s">
        <v>3216</v>
      </c>
      <c r="F5" s="2247"/>
      <c r="G5" s="2244"/>
    </row>
    <row r="6" spans="1:7" s="1107" customFormat="1" ht="33" customHeight="1">
      <c r="A6" s="2244"/>
      <c r="B6" s="2243" t="s">
        <v>3217</v>
      </c>
      <c r="C6" s="1095" t="s">
        <v>3218</v>
      </c>
      <c r="D6" s="1095" t="s">
        <v>3219</v>
      </c>
      <c r="E6" s="1095" t="s">
        <v>3220</v>
      </c>
      <c r="F6" s="1095" t="s">
        <v>3221</v>
      </c>
      <c r="G6" s="2244"/>
    </row>
    <row r="7" spans="1:7" s="1107" customFormat="1" ht="48.75" customHeight="1">
      <c r="A7" s="2245"/>
      <c r="B7" s="2245"/>
      <c r="C7" s="1095" t="s">
        <v>3222</v>
      </c>
      <c r="D7" s="1095" t="s">
        <v>3223</v>
      </c>
      <c r="E7" s="1095" t="s">
        <v>3224</v>
      </c>
      <c r="F7" s="1095" t="s">
        <v>3225</v>
      </c>
      <c r="G7" s="2245"/>
    </row>
    <row r="8" spans="1:7" ht="22" customHeight="1">
      <c r="A8" s="423" t="s">
        <v>965</v>
      </c>
      <c r="B8" s="1108">
        <v>117881</v>
      </c>
      <c r="C8" s="1109">
        <v>112</v>
      </c>
      <c r="D8" s="1110">
        <v>2437</v>
      </c>
      <c r="E8" s="1109">
        <v>142</v>
      </c>
      <c r="F8" s="1110">
        <v>830</v>
      </c>
      <c r="G8" s="423" t="s">
        <v>44</v>
      </c>
    </row>
    <row r="9" spans="1:7" ht="22" customHeight="1">
      <c r="A9" s="423" t="s">
        <v>101</v>
      </c>
      <c r="B9" s="1111">
        <v>171937</v>
      </c>
      <c r="C9" s="1112">
        <v>98</v>
      </c>
      <c r="D9" s="1113">
        <v>5925</v>
      </c>
      <c r="E9" s="1112">
        <v>245</v>
      </c>
      <c r="F9" s="1113">
        <v>702</v>
      </c>
      <c r="G9" s="423" t="s">
        <v>102</v>
      </c>
    </row>
    <row r="10" spans="1:7" ht="22" customHeight="1">
      <c r="A10" s="423" t="s">
        <v>345</v>
      </c>
      <c r="B10" s="1108">
        <v>56794</v>
      </c>
      <c r="C10" s="1109">
        <v>39</v>
      </c>
      <c r="D10" s="1110">
        <v>3167</v>
      </c>
      <c r="E10" s="1109">
        <v>79</v>
      </c>
      <c r="F10" s="1110">
        <v>719</v>
      </c>
      <c r="G10" s="423" t="s">
        <v>435</v>
      </c>
    </row>
    <row r="11" spans="1:7" ht="22" customHeight="1">
      <c r="A11" s="423" t="s">
        <v>349</v>
      </c>
      <c r="B11" s="1111">
        <v>28388</v>
      </c>
      <c r="C11" s="1112">
        <v>30</v>
      </c>
      <c r="D11" s="1113">
        <v>1501</v>
      </c>
      <c r="E11" s="1112">
        <v>72</v>
      </c>
      <c r="F11" s="1113">
        <v>394</v>
      </c>
      <c r="G11" s="423" t="s">
        <v>490</v>
      </c>
    </row>
    <row r="12" spans="1:7" ht="22" customHeight="1">
      <c r="A12" s="423" t="s">
        <v>353</v>
      </c>
      <c r="B12" s="1108">
        <v>65447</v>
      </c>
      <c r="C12" s="1109">
        <v>67</v>
      </c>
      <c r="D12" s="1110">
        <v>2212</v>
      </c>
      <c r="E12" s="1109">
        <v>142</v>
      </c>
      <c r="F12" s="1110">
        <v>461</v>
      </c>
      <c r="G12" s="423" t="s">
        <v>52</v>
      </c>
    </row>
    <row r="13" spans="1:7" ht="22" customHeight="1">
      <c r="A13" s="423" t="s">
        <v>55</v>
      </c>
      <c r="B13" s="1111">
        <v>39241</v>
      </c>
      <c r="C13" s="1112">
        <v>41</v>
      </c>
      <c r="D13" s="1113">
        <v>1751</v>
      </c>
      <c r="E13" s="1112">
        <v>97</v>
      </c>
      <c r="F13" s="1113">
        <v>405</v>
      </c>
      <c r="G13" s="423" t="s">
        <v>455</v>
      </c>
    </row>
    <row r="14" spans="1:7" ht="22" customHeight="1">
      <c r="A14" s="423" t="s">
        <v>371</v>
      </c>
      <c r="B14" s="1108">
        <v>20363</v>
      </c>
      <c r="C14" s="1109">
        <v>26</v>
      </c>
      <c r="D14" s="1110">
        <v>1361</v>
      </c>
      <c r="E14" s="1109">
        <v>59</v>
      </c>
      <c r="F14" s="1110">
        <v>345</v>
      </c>
      <c r="G14" s="423" t="s">
        <v>491</v>
      </c>
    </row>
    <row r="15" spans="1:7" ht="22" customHeight="1">
      <c r="A15" s="423" t="s">
        <v>58</v>
      </c>
      <c r="B15" s="1111">
        <v>13723</v>
      </c>
      <c r="C15" s="1112">
        <v>17</v>
      </c>
      <c r="D15" s="1113">
        <v>1340</v>
      </c>
      <c r="E15" s="1112">
        <v>32</v>
      </c>
      <c r="F15" s="1113">
        <v>428</v>
      </c>
      <c r="G15" s="423" t="s">
        <v>3226</v>
      </c>
    </row>
    <row r="16" spans="1:7" ht="22" customHeight="1">
      <c r="A16" s="423" t="s">
        <v>2527</v>
      </c>
      <c r="B16" s="1108">
        <v>5971</v>
      </c>
      <c r="C16" s="1109">
        <v>15</v>
      </c>
      <c r="D16" s="1110">
        <v>567</v>
      </c>
      <c r="E16" s="1109">
        <v>32</v>
      </c>
      <c r="F16" s="1110">
        <v>187</v>
      </c>
      <c r="G16" s="423" t="s">
        <v>203</v>
      </c>
    </row>
    <row r="17" spans="1:7" ht="22" customHeight="1">
      <c r="A17" s="423" t="s">
        <v>59</v>
      </c>
      <c r="B17" s="1111">
        <v>21955</v>
      </c>
      <c r="C17" s="1112">
        <v>24</v>
      </c>
      <c r="D17" s="1113">
        <v>1388</v>
      </c>
      <c r="E17" s="1112">
        <v>49</v>
      </c>
      <c r="F17" s="1113">
        <v>448</v>
      </c>
      <c r="G17" s="423" t="s">
        <v>3227</v>
      </c>
    </row>
    <row r="18" spans="1:7" ht="22" customHeight="1">
      <c r="A18" s="423" t="s">
        <v>61</v>
      </c>
      <c r="B18" s="1108">
        <v>8105</v>
      </c>
      <c r="C18" s="1109">
        <v>17</v>
      </c>
      <c r="D18" s="1110">
        <v>762</v>
      </c>
      <c r="E18" s="1109">
        <v>39</v>
      </c>
      <c r="F18" s="1110">
        <v>208</v>
      </c>
      <c r="G18" s="423" t="s">
        <v>62</v>
      </c>
    </row>
    <row r="19" spans="1:7" ht="22" customHeight="1">
      <c r="A19" s="423" t="s">
        <v>105</v>
      </c>
      <c r="B19" s="1111">
        <v>8578</v>
      </c>
      <c r="C19" s="1112">
        <v>16</v>
      </c>
      <c r="D19" s="1113">
        <v>966</v>
      </c>
      <c r="E19" s="1112">
        <v>34</v>
      </c>
      <c r="F19" s="1113">
        <v>252</v>
      </c>
      <c r="G19" s="423" t="s">
        <v>479</v>
      </c>
    </row>
    <row r="20" spans="1:7" ht="22" customHeight="1">
      <c r="A20" s="423" t="s">
        <v>63</v>
      </c>
      <c r="B20" s="1108">
        <v>7905</v>
      </c>
      <c r="C20" s="1109">
        <v>14</v>
      </c>
      <c r="D20" s="1110">
        <v>972</v>
      </c>
      <c r="E20" s="1109">
        <v>30</v>
      </c>
      <c r="F20" s="1110">
        <v>264</v>
      </c>
      <c r="G20" s="423" t="s">
        <v>483</v>
      </c>
    </row>
    <row r="21" spans="1:7" s="1118" customFormat="1" ht="22" customHeight="1">
      <c r="A21" s="1114" t="s">
        <v>967</v>
      </c>
      <c r="B21" s="1115">
        <f>SUM(B8:B20)</f>
        <v>566288</v>
      </c>
      <c r="C21" s="1116">
        <f>SUM(C8:C20)</f>
        <v>516</v>
      </c>
      <c r="D21" s="1115">
        <f>B21/C21</f>
        <v>1097.4573643410852</v>
      </c>
      <c r="E21" s="1116">
        <f>SUM(E8:E20)</f>
        <v>1052</v>
      </c>
      <c r="F21" s="1115">
        <f>B21/E21</f>
        <v>538.29657794676802</v>
      </c>
      <c r="G21" s="1117" t="s">
        <v>68</v>
      </c>
    </row>
    <row r="22" spans="1:7">
      <c r="A22" s="1119"/>
      <c r="B22" s="1120"/>
      <c r="C22" s="1120"/>
      <c r="D22" s="1120"/>
      <c r="E22" s="1120"/>
      <c r="F22" s="1120"/>
    </row>
    <row r="23" spans="1:7">
      <c r="A23" s="1121"/>
      <c r="B23" s="1120"/>
      <c r="C23" s="1120"/>
      <c r="D23" s="1120"/>
      <c r="E23" s="1120"/>
      <c r="F23" s="1120"/>
    </row>
    <row r="24" spans="1:7">
      <c r="B24" s="1120"/>
      <c r="C24" s="1120"/>
      <c r="D24" s="1120"/>
      <c r="E24" s="1120"/>
      <c r="F24" s="1120"/>
    </row>
    <row r="25" spans="1:7">
      <c r="B25" s="1120"/>
      <c r="C25" s="1120"/>
      <c r="D25" s="1120"/>
      <c r="E25" s="1120"/>
      <c r="F25" s="1120"/>
    </row>
    <row r="26" spans="1:7">
      <c r="B26" s="1120"/>
      <c r="C26" s="1120"/>
      <c r="D26" s="1120"/>
      <c r="E26" s="1120"/>
      <c r="F26" s="1120"/>
    </row>
  </sheetData>
  <mergeCells count="12">
    <mergeCell ref="E5:F5"/>
    <mergeCell ref="B6:B7"/>
    <mergeCell ref="A1:G1"/>
    <mergeCell ref="A2:G2"/>
    <mergeCell ref="A3:C3"/>
    <mergeCell ref="D3:G3"/>
    <mergeCell ref="A4:A7"/>
    <mergeCell ref="B4:B5"/>
    <mergeCell ref="C4:D4"/>
    <mergeCell ref="E4:F4"/>
    <mergeCell ref="G4:G7"/>
    <mergeCell ref="C5:D5"/>
  </mergeCells>
  <printOptions horizontalCentered="1" verticalCentered="1"/>
  <pageMargins left="0.70866141732283472" right="0.70866141732283472" top="0.23622047244094491" bottom="0.39370078740157483"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1"/>
  <sheetViews>
    <sheetView rightToLeft="1" view="pageBreakPreview" zoomScale="60" zoomScaleNormal="100" workbookViewId="0">
      <selection activeCell="B23" sqref="B23"/>
    </sheetView>
  </sheetViews>
  <sheetFormatPr defaultColWidth="8.81640625" defaultRowHeight="15.5"/>
  <cols>
    <col min="1" max="1" width="21.7265625" style="1066" customWidth="1"/>
    <col min="2" max="9" width="13.7265625" style="1066" customWidth="1"/>
    <col min="10" max="10" width="21.7265625" style="1066" customWidth="1"/>
    <col min="11" max="188" width="8.81640625" style="1066"/>
    <col min="189" max="190" width="14.7265625" style="1066" customWidth="1"/>
    <col min="191" max="198" width="12.7265625" style="1066" customWidth="1"/>
    <col min="199" max="444" width="8.81640625" style="1066"/>
    <col min="445" max="446" width="14.7265625" style="1066" customWidth="1"/>
    <col min="447" max="454" width="12.7265625" style="1066" customWidth="1"/>
    <col min="455" max="700" width="8.81640625" style="1066"/>
    <col min="701" max="702" width="14.7265625" style="1066" customWidth="1"/>
    <col min="703" max="710" width="12.7265625" style="1066" customWidth="1"/>
    <col min="711" max="956" width="8.81640625" style="1066"/>
    <col min="957" max="958" width="14.7265625" style="1066" customWidth="1"/>
    <col min="959" max="966" width="12.7265625" style="1066" customWidth="1"/>
    <col min="967" max="1212" width="8.81640625" style="1066"/>
    <col min="1213" max="1214" width="14.7265625" style="1066" customWidth="1"/>
    <col min="1215" max="1222" width="12.7265625" style="1066" customWidth="1"/>
    <col min="1223" max="1468" width="8.81640625" style="1066"/>
    <col min="1469" max="1470" width="14.7265625" style="1066" customWidth="1"/>
    <col min="1471" max="1478" width="12.7265625" style="1066" customWidth="1"/>
    <col min="1479" max="1724" width="8.81640625" style="1066"/>
    <col min="1725" max="1726" width="14.7265625" style="1066" customWidth="1"/>
    <col min="1727" max="1734" width="12.7265625" style="1066" customWidth="1"/>
    <col min="1735" max="1980" width="8.81640625" style="1066"/>
    <col min="1981" max="1982" width="14.7265625" style="1066" customWidth="1"/>
    <col min="1983" max="1990" width="12.7265625" style="1066" customWidth="1"/>
    <col min="1991" max="2236" width="8.81640625" style="1066"/>
    <col min="2237" max="2238" width="14.7265625" style="1066" customWidth="1"/>
    <col min="2239" max="2246" width="12.7265625" style="1066" customWidth="1"/>
    <col min="2247" max="2492" width="8.81640625" style="1066"/>
    <col min="2493" max="2494" width="14.7265625" style="1066" customWidth="1"/>
    <col min="2495" max="2502" width="12.7265625" style="1066" customWidth="1"/>
    <col min="2503" max="2748" width="8.81640625" style="1066"/>
    <col min="2749" max="2750" width="14.7265625" style="1066" customWidth="1"/>
    <col min="2751" max="2758" width="12.7265625" style="1066" customWidth="1"/>
    <col min="2759" max="3004" width="8.81640625" style="1066"/>
    <col min="3005" max="3006" width="14.7265625" style="1066" customWidth="1"/>
    <col min="3007" max="3014" width="12.7265625" style="1066" customWidth="1"/>
    <col min="3015" max="3260" width="8.81640625" style="1066"/>
    <col min="3261" max="3262" width="14.7265625" style="1066" customWidth="1"/>
    <col min="3263" max="3270" width="12.7265625" style="1066" customWidth="1"/>
    <col min="3271" max="3516" width="8.81640625" style="1066"/>
    <col min="3517" max="3518" width="14.7265625" style="1066" customWidth="1"/>
    <col min="3519" max="3526" width="12.7265625" style="1066" customWidth="1"/>
    <col min="3527" max="3772" width="8.81640625" style="1066"/>
    <col min="3773" max="3774" width="14.7265625" style="1066" customWidth="1"/>
    <col min="3775" max="3782" width="12.7265625" style="1066" customWidth="1"/>
    <col min="3783" max="4028" width="8.81640625" style="1066"/>
    <col min="4029" max="4030" width="14.7265625" style="1066" customWidth="1"/>
    <col min="4031" max="4038" width="12.7265625" style="1066" customWidth="1"/>
    <col min="4039" max="4284" width="8.81640625" style="1066"/>
    <col min="4285" max="4286" width="14.7265625" style="1066" customWidth="1"/>
    <col min="4287" max="4294" width="12.7265625" style="1066" customWidth="1"/>
    <col min="4295" max="4540" width="8.81640625" style="1066"/>
    <col min="4541" max="4542" width="14.7265625" style="1066" customWidth="1"/>
    <col min="4543" max="4550" width="12.7265625" style="1066" customWidth="1"/>
    <col min="4551" max="4796" width="8.81640625" style="1066"/>
    <col min="4797" max="4798" width="14.7265625" style="1066" customWidth="1"/>
    <col min="4799" max="4806" width="12.7265625" style="1066" customWidth="1"/>
    <col min="4807" max="5052" width="8.81640625" style="1066"/>
    <col min="5053" max="5054" width="14.7265625" style="1066" customWidth="1"/>
    <col min="5055" max="5062" width="12.7265625" style="1066" customWidth="1"/>
    <col min="5063" max="5308" width="8.81640625" style="1066"/>
    <col min="5309" max="5310" width="14.7265625" style="1066" customWidth="1"/>
    <col min="5311" max="5318" width="12.7265625" style="1066" customWidth="1"/>
    <col min="5319" max="5564" width="8.81640625" style="1066"/>
    <col min="5565" max="5566" width="14.7265625" style="1066" customWidth="1"/>
    <col min="5567" max="5574" width="12.7265625" style="1066" customWidth="1"/>
    <col min="5575" max="5820" width="8.81640625" style="1066"/>
    <col min="5821" max="5822" width="14.7265625" style="1066" customWidth="1"/>
    <col min="5823" max="5830" width="12.7265625" style="1066" customWidth="1"/>
    <col min="5831" max="6076" width="8.81640625" style="1066"/>
    <col min="6077" max="6078" width="14.7265625" style="1066" customWidth="1"/>
    <col min="6079" max="6086" width="12.7265625" style="1066" customWidth="1"/>
    <col min="6087" max="6332" width="8.81640625" style="1066"/>
    <col min="6333" max="6334" width="14.7265625" style="1066" customWidth="1"/>
    <col min="6335" max="6342" width="12.7265625" style="1066" customWidth="1"/>
    <col min="6343" max="6588" width="8.81640625" style="1066"/>
    <col min="6589" max="6590" width="14.7265625" style="1066" customWidth="1"/>
    <col min="6591" max="6598" width="12.7265625" style="1066" customWidth="1"/>
    <col min="6599" max="6844" width="8.81640625" style="1066"/>
    <col min="6845" max="6846" width="14.7265625" style="1066" customWidth="1"/>
    <col min="6847" max="6854" width="12.7265625" style="1066" customWidth="1"/>
    <col min="6855" max="7100" width="8.81640625" style="1066"/>
    <col min="7101" max="7102" width="14.7265625" style="1066" customWidth="1"/>
    <col min="7103" max="7110" width="12.7265625" style="1066" customWidth="1"/>
    <col min="7111" max="7356" width="8.81640625" style="1066"/>
    <col min="7357" max="7358" width="14.7265625" style="1066" customWidth="1"/>
    <col min="7359" max="7366" width="12.7265625" style="1066" customWidth="1"/>
    <col min="7367" max="7612" width="8.81640625" style="1066"/>
    <col min="7613" max="7614" width="14.7265625" style="1066" customWidth="1"/>
    <col min="7615" max="7622" width="12.7265625" style="1066" customWidth="1"/>
    <col min="7623" max="7868" width="8.81640625" style="1066"/>
    <col min="7869" max="7870" width="14.7265625" style="1066" customWidth="1"/>
    <col min="7871" max="7878" width="12.7265625" style="1066" customWidth="1"/>
    <col min="7879" max="8124" width="8.81640625" style="1066"/>
    <col min="8125" max="8126" width="14.7265625" style="1066" customWidth="1"/>
    <col min="8127" max="8134" width="12.7265625" style="1066" customWidth="1"/>
    <col min="8135" max="8380" width="8.81640625" style="1066"/>
    <col min="8381" max="8382" width="14.7265625" style="1066" customWidth="1"/>
    <col min="8383" max="8390" width="12.7265625" style="1066" customWidth="1"/>
    <col min="8391" max="8636" width="8.81640625" style="1066"/>
    <col min="8637" max="8638" width="14.7265625" style="1066" customWidth="1"/>
    <col min="8639" max="8646" width="12.7265625" style="1066" customWidth="1"/>
    <col min="8647" max="8892" width="8.81640625" style="1066"/>
    <col min="8893" max="8894" width="14.7265625" style="1066" customWidth="1"/>
    <col min="8895" max="8902" width="12.7265625" style="1066" customWidth="1"/>
    <col min="8903" max="9148" width="8.81640625" style="1066"/>
    <col min="9149" max="9150" width="14.7265625" style="1066" customWidth="1"/>
    <col min="9151" max="9158" width="12.7265625" style="1066" customWidth="1"/>
    <col min="9159" max="9404" width="8.81640625" style="1066"/>
    <col min="9405" max="9406" width="14.7265625" style="1066" customWidth="1"/>
    <col min="9407" max="9414" width="12.7265625" style="1066" customWidth="1"/>
    <col min="9415" max="9660" width="8.81640625" style="1066"/>
    <col min="9661" max="9662" width="14.7265625" style="1066" customWidth="1"/>
    <col min="9663" max="9670" width="12.7265625" style="1066" customWidth="1"/>
    <col min="9671" max="9916" width="8.81640625" style="1066"/>
    <col min="9917" max="9918" width="14.7265625" style="1066" customWidth="1"/>
    <col min="9919" max="9926" width="12.7265625" style="1066" customWidth="1"/>
    <col min="9927" max="10172" width="8.81640625" style="1066"/>
    <col min="10173" max="10174" width="14.7265625" style="1066" customWidth="1"/>
    <col min="10175" max="10182" width="12.7265625" style="1066" customWidth="1"/>
    <col min="10183" max="10428" width="8.81640625" style="1066"/>
    <col min="10429" max="10430" width="14.7265625" style="1066" customWidth="1"/>
    <col min="10431" max="10438" width="12.7265625" style="1066" customWidth="1"/>
    <col min="10439" max="10684" width="8.81640625" style="1066"/>
    <col min="10685" max="10686" width="14.7265625" style="1066" customWidth="1"/>
    <col min="10687" max="10694" width="12.7265625" style="1066" customWidth="1"/>
    <col min="10695" max="10940" width="8.81640625" style="1066"/>
    <col min="10941" max="10942" width="14.7265625" style="1066" customWidth="1"/>
    <col min="10943" max="10950" width="12.7265625" style="1066" customWidth="1"/>
    <col min="10951" max="11196" width="8.81640625" style="1066"/>
    <col min="11197" max="11198" width="14.7265625" style="1066" customWidth="1"/>
    <col min="11199" max="11206" width="12.7265625" style="1066" customWidth="1"/>
    <col min="11207" max="11452" width="8.81640625" style="1066"/>
    <col min="11453" max="11454" width="14.7265625" style="1066" customWidth="1"/>
    <col min="11455" max="11462" width="12.7265625" style="1066" customWidth="1"/>
    <col min="11463" max="11708" width="8.81640625" style="1066"/>
    <col min="11709" max="11710" width="14.7265625" style="1066" customWidth="1"/>
    <col min="11711" max="11718" width="12.7265625" style="1066" customWidth="1"/>
    <col min="11719" max="11964" width="8.81640625" style="1066"/>
    <col min="11965" max="11966" width="14.7265625" style="1066" customWidth="1"/>
    <col min="11967" max="11974" width="12.7265625" style="1066" customWidth="1"/>
    <col min="11975" max="12220" width="8.81640625" style="1066"/>
    <col min="12221" max="12222" width="14.7265625" style="1066" customWidth="1"/>
    <col min="12223" max="12230" width="12.7265625" style="1066" customWidth="1"/>
    <col min="12231" max="12476" width="8.81640625" style="1066"/>
    <col min="12477" max="12478" width="14.7265625" style="1066" customWidth="1"/>
    <col min="12479" max="12486" width="12.7265625" style="1066" customWidth="1"/>
    <col min="12487" max="12732" width="8.81640625" style="1066"/>
    <col min="12733" max="12734" width="14.7265625" style="1066" customWidth="1"/>
    <col min="12735" max="12742" width="12.7265625" style="1066" customWidth="1"/>
    <col min="12743" max="12988" width="8.81640625" style="1066"/>
    <col min="12989" max="12990" width="14.7265625" style="1066" customWidth="1"/>
    <col min="12991" max="12998" width="12.7265625" style="1066" customWidth="1"/>
    <col min="12999" max="13244" width="8.81640625" style="1066"/>
    <col min="13245" max="13246" width="14.7265625" style="1066" customWidth="1"/>
    <col min="13247" max="13254" width="12.7265625" style="1066" customWidth="1"/>
    <col min="13255" max="13500" width="8.81640625" style="1066"/>
    <col min="13501" max="13502" width="14.7265625" style="1066" customWidth="1"/>
    <col min="13503" max="13510" width="12.7265625" style="1066" customWidth="1"/>
    <col min="13511" max="13756" width="8.81640625" style="1066"/>
    <col min="13757" max="13758" width="14.7265625" style="1066" customWidth="1"/>
    <col min="13759" max="13766" width="12.7265625" style="1066" customWidth="1"/>
    <col min="13767" max="14012" width="8.81640625" style="1066"/>
    <col min="14013" max="14014" width="14.7265625" style="1066" customWidth="1"/>
    <col min="14015" max="14022" width="12.7265625" style="1066" customWidth="1"/>
    <col min="14023" max="14268" width="8.81640625" style="1066"/>
    <col min="14269" max="14270" width="14.7265625" style="1066" customWidth="1"/>
    <col min="14271" max="14278" width="12.7265625" style="1066" customWidth="1"/>
    <col min="14279" max="14524" width="8.81640625" style="1066"/>
    <col min="14525" max="14526" width="14.7265625" style="1066" customWidth="1"/>
    <col min="14527" max="14534" width="12.7265625" style="1066" customWidth="1"/>
    <col min="14535" max="14780" width="8.81640625" style="1066"/>
    <col min="14781" max="14782" width="14.7265625" style="1066" customWidth="1"/>
    <col min="14783" max="14790" width="12.7265625" style="1066" customWidth="1"/>
    <col min="14791" max="15036" width="8.81640625" style="1066"/>
    <col min="15037" max="15038" width="14.7265625" style="1066" customWidth="1"/>
    <col min="15039" max="15046" width="12.7265625" style="1066" customWidth="1"/>
    <col min="15047" max="15292" width="8.81640625" style="1066"/>
    <col min="15293" max="15294" width="14.7265625" style="1066" customWidth="1"/>
    <col min="15295" max="15302" width="12.7265625" style="1066" customWidth="1"/>
    <col min="15303" max="15548" width="8.81640625" style="1066"/>
    <col min="15549" max="15550" width="14.7265625" style="1066" customWidth="1"/>
    <col min="15551" max="15558" width="12.7265625" style="1066" customWidth="1"/>
    <col min="15559" max="15804" width="8.81640625" style="1066"/>
    <col min="15805" max="15806" width="14.7265625" style="1066" customWidth="1"/>
    <col min="15807" max="15814" width="12.7265625" style="1066" customWidth="1"/>
    <col min="15815" max="16060" width="8.81640625" style="1066"/>
    <col min="16061" max="16062" width="14.7265625" style="1066" customWidth="1"/>
    <col min="16063" max="16070" width="12.7265625" style="1066" customWidth="1"/>
    <col min="16071" max="16384" width="8.81640625" style="1066"/>
  </cols>
  <sheetData>
    <row r="1" spans="1:10" ht="44.25" customHeight="1">
      <c r="A1" s="1725" t="s">
        <v>2961</v>
      </c>
      <c r="B1" s="1725"/>
      <c r="C1" s="1725"/>
      <c r="D1" s="1725"/>
      <c r="E1" s="1725"/>
      <c r="F1" s="1725"/>
      <c r="G1" s="1725"/>
      <c r="H1" s="1725"/>
      <c r="I1" s="1725"/>
      <c r="J1" s="1725"/>
    </row>
    <row r="2" spans="1:10" ht="42" customHeight="1">
      <c r="A2" s="1726" t="s">
        <v>2962</v>
      </c>
      <c r="B2" s="1726"/>
      <c r="C2" s="1726"/>
      <c r="D2" s="1726"/>
      <c r="E2" s="1726"/>
      <c r="F2" s="1726"/>
      <c r="G2" s="1726"/>
      <c r="H2" s="1726"/>
      <c r="I2" s="1726"/>
      <c r="J2" s="1726"/>
    </row>
    <row r="3" spans="1:10" ht="15" customHeight="1">
      <c r="A3" s="2236" t="s">
        <v>3228</v>
      </c>
      <c r="B3" s="2236"/>
      <c r="C3" s="2236"/>
      <c r="D3" s="2236"/>
      <c r="E3" s="1720"/>
      <c r="F3" s="1723" t="s">
        <v>3229</v>
      </c>
      <c r="G3" s="1723"/>
      <c r="H3" s="1723"/>
      <c r="I3" s="1723"/>
      <c r="J3" s="1724"/>
    </row>
    <row r="4" spans="1:10" s="1123" customFormat="1" ht="25" customHeight="1">
      <c r="A4" s="2252" t="s">
        <v>3230</v>
      </c>
      <c r="B4" s="1094" t="s">
        <v>3231</v>
      </c>
      <c r="C4" s="1122"/>
      <c r="D4" s="1122"/>
      <c r="E4" s="1122"/>
      <c r="F4" s="1122"/>
      <c r="G4" s="1122"/>
      <c r="H4" s="2253" t="s">
        <v>3232</v>
      </c>
      <c r="I4" s="2254"/>
      <c r="J4" s="2252" t="s">
        <v>100</v>
      </c>
    </row>
    <row r="5" spans="1:10" s="1123" customFormat="1" ht="25" customHeight="1">
      <c r="A5" s="2252"/>
      <c r="B5" s="1093" t="s">
        <v>3233</v>
      </c>
      <c r="C5" s="1093" t="s">
        <v>3234</v>
      </c>
      <c r="D5" s="1093" t="s">
        <v>3235</v>
      </c>
      <c r="E5" s="1093" t="s">
        <v>3236</v>
      </c>
      <c r="F5" s="1093" t="s">
        <v>3237</v>
      </c>
      <c r="G5" s="1093" t="s">
        <v>3238</v>
      </c>
      <c r="H5" s="1093" t="s">
        <v>3239</v>
      </c>
      <c r="I5" s="1093" t="s">
        <v>967</v>
      </c>
      <c r="J5" s="2252"/>
    </row>
    <row r="6" spans="1:10" s="1123" customFormat="1" ht="36.75" customHeight="1">
      <c r="A6" s="2252"/>
      <c r="B6" s="1093" t="s">
        <v>3240</v>
      </c>
      <c r="C6" s="1093" t="s">
        <v>3241</v>
      </c>
      <c r="D6" s="1093" t="s">
        <v>3242</v>
      </c>
      <c r="E6" s="1093" t="s">
        <v>3243</v>
      </c>
      <c r="F6" s="1093" t="s">
        <v>3244</v>
      </c>
      <c r="G6" s="1093" t="s">
        <v>3245</v>
      </c>
      <c r="H6" s="1093" t="s">
        <v>3246</v>
      </c>
      <c r="I6" s="1093" t="s">
        <v>68</v>
      </c>
      <c r="J6" s="2252"/>
    </row>
    <row r="7" spans="1:10" ht="25" customHeight="1">
      <c r="A7" s="423" t="s">
        <v>965</v>
      </c>
      <c r="B7" s="1124">
        <v>22925</v>
      </c>
      <c r="C7" s="1124">
        <v>3311</v>
      </c>
      <c r="D7" s="1124">
        <v>6580</v>
      </c>
      <c r="E7" s="1124">
        <v>532</v>
      </c>
      <c r="F7" s="1124">
        <v>82</v>
      </c>
      <c r="G7" s="1124">
        <v>31123</v>
      </c>
      <c r="H7" s="1124">
        <v>53328</v>
      </c>
      <c r="I7" s="1125">
        <f>SUM(B7:H7)</f>
        <v>117881</v>
      </c>
      <c r="J7" s="423" t="s">
        <v>44</v>
      </c>
    </row>
    <row r="8" spans="1:10" ht="25" customHeight="1">
      <c r="A8" s="423" t="s">
        <v>101</v>
      </c>
      <c r="B8" s="1126">
        <v>25764</v>
      </c>
      <c r="C8" s="1126">
        <v>3417</v>
      </c>
      <c r="D8" s="1126">
        <v>10290</v>
      </c>
      <c r="E8" s="1126">
        <v>771</v>
      </c>
      <c r="F8" s="1126">
        <v>119</v>
      </c>
      <c r="G8" s="1126">
        <v>16675</v>
      </c>
      <c r="H8" s="1126">
        <v>114901</v>
      </c>
      <c r="I8" s="1125">
        <f t="shared" ref="I8:I20" si="0">SUM(B8:H8)</f>
        <v>171937</v>
      </c>
      <c r="J8" s="423" t="s">
        <v>102</v>
      </c>
    </row>
    <row r="9" spans="1:10" ht="25" customHeight="1">
      <c r="A9" s="423" t="s">
        <v>345</v>
      </c>
      <c r="B9" s="1124">
        <v>7273</v>
      </c>
      <c r="C9" s="1124">
        <v>1375</v>
      </c>
      <c r="D9" s="1124">
        <v>3301</v>
      </c>
      <c r="E9" s="1124">
        <v>259</v>
      </c>
      <c r="F9" s="1124">
        <v>35</v>
      </c>
      <c r="G9" s="1124">
        <v>3593</v>
      </c>
      <c r="H9" s="1124">
        <v>40958</v>
      </c>
      <c r="I9" s="1125">
        <f t="shared" si="0"/>
        <v>56794</v>
      </c>
      <c r="J9" s="423" t="s">
        <v>435</v>
      </c>
    </row>
    <row r="10" spans="1:10" ht="25" customHeight="1">
      <c r="A10" s="423" t="s">
        <v>349</v>
      </c>
      <c r="B10" s="1126">
        <v>4243</v>
      </c>
      <c r="C10" s="1126">
        <v>511</v>
      </c>
      <c r="D10" s="1126">
        <v>1797</v>
      </c>
      <c r="E10" s="1126">
        <v>153</v>
      </c>
      <c r="F10" s="1126">
        <v>24</v>
      </c>
      <c r="G10" s="1126">
        <v>1381</v>
      </c>
      <c r="H10" s="1126">
        <v>20279</v>
      </c>
      <c r="I10" s="1125">
        <f t="shared" si="0"/>
        <v>28388</v>
      </c>
      <c r="J10" s="423" t="s">
        <v>490</v>
      </c>
    </row>
    <row r="11" spans="1:10" ht="25" customHeight="1">
      <c r="A11" s="423" t="s">
        <v>353</v>
      </c>
      <c r="B11" s="1124">
        <v>11312</v>
      </c>
      <c r="C11" s="1124">
        <v>1523</v>
      </c>
      <c r="D11" s="1124">
        <v>4115</v>
      </c>
      <c r="E11" s="1124">
        <v>398</v>
      </c>
      <c r="F11" s="1124">
        <v>63</v>
      </c>
      <c r="G11" s="1124">
        <v>3707</v>
      </c>
      <c r="H11" s="1124">
        <v>44329</v>
      </c>
      <c r="I11" s="1125">
        <f t="shared" si="0"/>
        <v>65447</v>
      </c>
      <c r="J11" s="423" t="s">
        <v>52</v>
      </c>
    </row>
    <row r="12" spans="1:10" ht="25" customHeight="1">
      <c r="A12" s="423" t="s">
        <v>3247</v>
      </c>
      <c r="B12" s="1126">
        <v>7560</v>
      </c>
      <c r="C12" s="1126">
        <v>840</v>
      </c>
      <c r="D12" s="1126">
        <v>2233</v>
      </c>
      <c r="E12" s="1126">
        <v>148</v>
      </c>
      <c r="F12" s="1126">
        <v>23</v>
      </c>
      <c r="G12" s="1126">
        <v>2300</v>
      </c>
      <c r="H12" s="1126">
        <v>26137</v>
      </c>
      <c r="I12" s="1125">
        <f t="shared" si="0"/>
        <v>39241</v>
      </c>
      <c r="J12" s="423" t="s">
        <v>455</v>
      </c>
    </row>
    <row r="13" spans="1:10" ht="25" customHeight="1">
      <c r="A13" s="423" t="s">
        <v>371</v>
      </c>
      <c r="B13" s="1124">
        <v>3738</v>
      </c>
      <c r="C13" s="1124">
        <v>722</v>
      </c>
      <c r="D13" s="1124">
        <v>893</v>
      </c>
      <c r="E13" s="1124">
        <v>106</v>
      </c>
      <c r="F13" s="1124">
        <v>10</v>
      </c>
      <c r="G13" s="1124">
        <v>1144</v>
      </c>
      <c r="H13" s="1124">
        <v>13750</v>
      </c>
      <c r="I13" s="1125">
        <f t="shared" si="0"/>
        <v>20363</v>
      </c>
      <c r="J13" s="423" t="s">
        <v>1105</v>
      </c>
    </row>
    <row r="14" spans="1:10" ht="25" customHeight="1">
      <c r="A14" s="423" t="s">
        <v>58</v>
      </c>
      <c r="B14" s="1126">
        <v>2480</v>
      </c>
      <c r="C14" s="1126">
        <v>12</v>
      </c>
      <c r="D14" s="1126">
        <v>988</v>
      </c>
      <c r="E14" s="1126">
        <v>67</v>
      </c>
      <c r="F14" s="1126">
        <v>3</v>
      </c>
      <c r="G14" s="1126">
        <v>994</v>
      </c>
      <c r="H14" s="1126">
        <v>9179</v>
      </c>
      <c r="I14" s="1125">
        <f t="shared" si="0"/>
        <v>13723</v>
      </c>
      <c r="J14" s="423" t="s">
        <v>3226</v>
      </c>
    </row>
    <row r="15" spans="1:10" ht="25" customHeight="1">
      <c r="A15" s="423" t="s">
        <v>2527</v>
      </c>
      <c r="B15" s="1124">
        <v>872</v>
      </c>
      <c r="C15" s="1124">
        <v>193</v>
      </c>
      <c r="D15" s="1124">
        <v>240</v>
      </c>
      <c r="E15" s="1124">
        <v>25</v>
      </c>
      <c r="F15" s="1124">
        <v>2</v>
      </c>
      <c r="G15" s="1124">
        <v>417</v>
      </c>
      <c r="H15" s="1124">
        <v>4222</v>
      </c>
      <c r="I15" s="1125">
        <f t="shared" si="0"/>
        <v>5971</v>
      </c>
      <c r="J15" s="423" t="s">
        <v>203</v>
      </c>
    </row>
    <row r="16" spans="1:10" ht="25" customHeight="1">
      <c r="A16" s="423" t="s">
        <v>59</v>
      </c>
      <c r="B16" s="1126">
        <v>4244</v>
      </c>
      <c r="C16" s="1126">
        <v>414</v>
      </c>
      <c r="D16" s="1126">
        <v>1560</v>
      </c>
      <c r="E16" s="1126">
        <v>83</v>
      </c>
      <c r="F16" s="1126">
        <v>18</v>
      </c>
      <c r="G16" s="1126">
        <v>691</v>
      </c>
      <c r="H16" s="1126">
        <v>14945</v>
      </c>
      <c r="I16" s="1125">
        <f t="shared" si="0"/>
        <v>21955</v>
      </c>
      <c r="J16" s="423" t="s">
        <v>60</v>
      </c>
    </row>
    <row r="17" spans="1:10" ht="25" customHeight="1">
      <c r="A17" s="423" t="s">
        <v>61</v>
      </c>
      <c r="B17" s="1124">
        <v>1420</v>
      </c>
      <c r="C17" s="1124">
        <v>265</v>
      </c>
      <c r="D17" s="1124">
        <v>405</v>
      </c>
      <c r="E17" s="1124">
        <v>21</v>
      </c>
      <c r="F17" s="1124">
        <v>7</v>
      </c>
      <c r="G17" s="1124">
        <v>500</v>
      </c>
      <c r="H17" s="1124">
        <v>5487</v>
      </c>
      <c r="I17" s="1125">
        <f t="shared" si="0"/>
        <v>8105</v>
      </c>
      <c r="J17" s="423" t="s">
        <v>62</v>
      </c>
    </row>
    <row r="18" spans="1:10" ht="25" customHeight="1">
      <c r="A18" s="423" t="s">
        <v>105</v>
      </c>
      <c r="B18" s="1126">
        <v>1708</v>
      </c>
      <c r="C18" s="1126">
        <v>171</v>
      </c>
      <c r="D18" s="1126">
        <v>522</v>
      </c>
      <c r="E18" s="1126">
        <v>57</v>
      </c>
      <c r="F18" s="1126">
        <v>8</v>
      </c>
      <c r="G18" s="1126">
        <v>442</v>
      </c>
      <c r="H18" s="1126">
        <v>5670</v>
      </c>
      <c r="I18" s="1125">
        <f t="shared" si="0"/>
        <v>8578</v>
      </c>
      <c r="J18" s="423" t="s">
        <v>479</v>
      </c>
    </row>
    <row r="19" spans="1:10" ht="25" customHeight="1">
      <c r="A19" s="423" t="s">
        <v>63</v>
      </c>
      <c r="B19" s="1124">
        <v>1561</v>
      </c>
      <c r="C19" s="1124">
        <v>211</v>
      </c>
      <c r="D19" s="1124">
        <v>344</v>
      </c>
      <c r="E19" s="1124">
        <v>40</v>
      </c>
      <c r="F19" s="1124">
        <v>2</v>
      </c>
      <c r="G19" s="1124">
        <v>485</v>
      </c>
      <c r="H19" s="1124">
        <v>5262</v>
      </c>
      <c r="I19" s="1125">
        <f t="shared" si="0"/>
        <v>7905</v>
      </c>
      <c r="J19" s="423" t="s">
        <v>483</v>
      </c>
    </row>
    <row r="20" spans="1:10" s="1127" customFormat="1" ht="25" customHeight="1">
      <c r="A20" s="1114" t="s">
        <v>967</v>
      </c>
      <c r="B20" s="1117">
        <f>SUM(B7:B19)</f>
        <v>95100</v>
      </c>
      <c r="C20" s="1117">
        <f t="shared" ref="C20:H20" si="1">SUM(C7:C19)</f>
        <v>12965</v>
      </c>
      <c r="D20" s="1117">
        <f t="shared" si="1"/>
        <v>33268</v>
      </c>
      <c r="E20" s="1117">
        <f t="shared" si="1"/>
        <v>2660</v>
      </c>
      <c r="F20" s="1117">
        <f t="shared" si="1"/>
        <v>396</v>
      </c>
      <c r="G20" s="1117">
        <f t="shared" si="1"/>
        <v>63452</v>
      </c>
      <c r="H20" s="1117">
        <f t="shared" si="1"/>
        <v>358447</v>
      </c>
      <c r="I20" s="1117">
        <f t="shared" si="0"/>
        <v>566288</v>
      </c>
      <c r="J20" s="1114" t="s">
        <v>68</v>
      </c>
    </row>
    <row r="21" spans="1:10">
      <c r="A21" s="1128"/>
      <c r="B21" s="1129"/>
      <c r="C21" s="1129"/>
      <c r="D21" s="1129"/>
      <c r="E21" s="1129"/>
      <c r="F21" s="1129"/>
      <c r="G21" s="1129"/>
      <c r="H21" s="1129"/>
      <c r="I21" s="1129"/>
      <c r="J21" s="1130"/>
    </row>
  </sheetData>
  <mergeCells count="7">
    <mergeCell ref="A1:J1"/>
    <mergeCell ref="A2:J2"/>
    <mergeCell ref="A3:E3"/>
    <mergeCell ref="F3:J3"/>
    <mergeCell ref="A4:A6"/>
    <mergeCell ref="H4:I4"/>
    <mergeCell ref="J4:J6"/>
  </mergeCells>
  <pageMargins left="0.7" right="0.7" top="0.75" bottom="0.75" header="0.3" footer="0.3"/>
  <pageSetup paperSize="9" scale="85" orientation="landscape"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21"/>
  <sheetViews>
    <sheetView showGridLines="0" rightToLeft="1" view="pageBreakPreview" zoomScale="70" zoomScaleNormal="100" zoomScaleSheetLayoutView="70" workbookViewId="0">
      <selection activeCell="B23" sqref="B23"/>
    </sheetView>
  </sheetViews>
  <sheetFormatPr defaultColWidth="8.81640625" defaultRowHeight="15.5"/>
  <cols>
    <col min="1" max="1" width="27.7265625" style="1072" customWidth="1"/>
    <col min="2" max="4" width="13.7265625" style="1072" hidden="1" customWidth="1"/>
    <col min="5" max="9" width="13.7265625" style="1072" customWidth="1"/>
    <col min="10" max="10" width="27.7265625" style="1072" customWidth="1"/>
    <col min="11" max="13" width="11.1796875" style="1072" customWidth="1"/>
    <col min="14" max="259" width="8.81640625" style="1072"/>
    <col min="260" max="260" width="10.26953125" style="1072" customWidth="1"/>
    <col min="261" max="261" width="14.81640625" style="1072" customWidth="1"/>
    <col min="262" max="269" width="11.1796875" style="1072" customWidth="1"/>
    <col min="270" max="515" width="8.81640625" style="1072"/>
    <col min="516" max="516" width="10.26953125" style="1072" customWidth="1"/>
    <col min="517" max="517" width="14.81640625" style="1072" customWidth="1"/>
    <col min="518" max="525" width="11.1796875" style="1072" customWidth="1"/>
    <col min="526" max="771" width="8.81640625" style="1072"/>
    <col min="772" max="772" width="10.26953125" style="1072" customWidth="1"/>
    <col min="773" max="773" width="14.81640625" style="1072" customWidth="1"/>
    <col min="774" max="781" width="11.1796875" style="1072" customWidth="1"/>
    <col min="782" max="1027" width="8.81640625" style="1072"/>
    <col min="1028" max="1028" width="10.26953125" style="1072" customWidth="1"/>
    <col min="1029" max="1029" width="14.81640625" style="1072" customWidth="1"/>
    <col min="1030" max="1037" width="11.1796875" style="1072" customWidth="1"/>
    <col min="1038" max="1283" width="8.81640625" style="1072"/>
    <col min="1284" max="1284" width="10.26953125" style="1072" customWidth="1"/>
    <col min="1285" max="1285" width="14.81640625" style="1072" customWidth="1"/>
    <col min="1286" max="1293" width="11.1796875" style="1072" customWidth="1"/>
    <col min="1294" max="1539" width="8.81640625" style="1072"/>
    <col min="1540" max="1540" width="10.26953125" style="1072" customWidth="1"/>
    <col min="1541" max="1541" width="14.81640625" style="1072" customWidth="1"/>
    <col min="1542" max="1549" width="11.1796875" style="1072" customWidth="1"/>
    <col min="1550" max="1795" width="8.81640625" style="1072"/>
    <col min="1796" max="1796" width="10.26953125" style="1072" customWidth="1"/>
    <col min="1797" max="1797" width="14.81640625" style="1072" customWidth="1"/>
    <col min="1798" max="1805" width="11.1796875" style="1072" customWidth="1"/>
    <col min="1806" max="2051" width="8.81640625" style="1072"/>
    <col min="2052" max="2052" width="10.26953125" style="1072" customWidth="1"/>
    <col min="2053" max="2053" width="14.81640625" style="1072" customWidth="1"/>
    <col min="2054" max="2061" width="11.1796875" style="1072" customWidth="1"/>
    <col min="2062" max="2307" width="8.81640625" style="1072"/>
    <col min="2308" max="2308" width="10.26953125" style="1072" customWidth="1"/>
    <col min="2309" max="2309" width="14.81640625" style="1072" customWidth="1"/>
    <col min="2310" max="2317" width="11.1796875" style="1072" customWidth="1"/>
    <col min="2318" max="2563" width="8.81640625" style="1072"/>
    <col min="2564" max="2564" width="10.26953125" style="1072" customWidth="1"/>
    <col min="2565" max="2565" width="14.81640625" style="1072" customWidth="1"/>
    <col min="2566" max="2573" width="11.1796875" style="1072" customWidth="1"/>
    <col min="2574" max="2819" width="8.81640625" style="1072"/>
    <col min="2820" max="2820" width="10.26953125" style="1072" customWidth="1"/>
    <col min="2821" max="2821" width="14.81640625" style="1072" customWidth="1"/>
    <col min="2822" max="2829" width="11.1796875" style="1072" customWidth="1"/>
    <col min="2830" max="3075" width="8.81640625" style="1072"/>
    <col min="3076" max="3076" width="10.26953125" style="1072" customWidth="1"/>
    <col min="3077" max="3077" width="14.81640625" style="1072" customWidth="1"/>
    <col min="3078" max="3085" width="11.1796875" style="1072" customWidth="1"/>
    <col min="3086" max="3331" width="8.81640625" style="1072"/>
    <col min="3332" max="3332" width="10.26953125" style="1072" customWidth="1"/>
    <col min="3333" max="3333" width="14.81640625" style="1072" customWidth="1"/>
    <col min="3334" max="3341" width="11.1796875" style="1072" customWidth="1"/>
    <col min="3342" max="3587" width="8.81640625" style="1072"/>
    <col min="3588" max="3588" width="10.26953125" style="1072" customWidth="1"/>
    <col min="3589" max="3589" width="14.81640625" style="1072" customWidth="1"/>
    <col min="3590" max="3597" width="11.1796875" style="1072" customWidth="1"/>
    <col min="3598" max="3843" width="8.81640625" style="1072"/>
    <col min="3844" max="3844" width="10.26953125" style="1072" customWidth="1"/>
    <col min="3845" max="3845" width="14.81640625" style="1072" customWidth="1"/>
    <col min="3846" max="3853" width="11.1796875" style="1072" customWidth="1"/>
    <col min="3854" max="4099" width="8.81640625" style="1072"/>
    <col min="4100" max="4100" width="10.26953125" style="1072" customWidth="1"/>
    <col min="4101" max="4101" width="14.81640625" style="1072" customWidth="1"/>
    <col min="4102" max="4109" width="11.1796875" style="1072" customWidth="1"/>
    <col min="4110" max="4355" width="8.81640625" style="1072"/>
    <col min="4356" max="4356" width="10.26953125" style="1072" customWidth="1"/>
    <col min="4357" max="4357" width="14.81640625" style="1072" customWidth="1"/>
    <col min="4358" max="4365" width="11.1796875" style="1072" customWidth="1"/>
    <col min="4366" max="4611" width="8.81640625" style="1072"/>
    <col min="4612" max="4612" width="10.26953125" style="1072" customWidth="1"/>
    <col min="4613" max="4613" width="14.81640625" style="1072" customWidth="1"/>
    <col min="4614" max="4621" width="11.1796875" style="1072" customWidth="1"/>
    <col min="4622" max="4867" width="8.81640625" style="1072"/>
    <col min="4868" max="4868" width="10.26953125" style="1072" customWidth="1"/>
    <col min="4869" max="4869" width="14.81640625" style="1072" customWidth="1"/>
    <col min="4870" max="4877" width="11.1796875" style="1072" customWidth="1"/>
    <col min="4878" max="5123" width="8.81640625" style="1072"/>
    <col min="5124" max="5124" width="10.26953125" style="1072" customWidth="1"/>
    <col min="5125" max="5125" width="14.81640625" style="1072" customWidth="1"/>
    <col min="5126" max="5133" width="11.1796875" style="1072" customWidth="1"/>
    <col min="5134" max="5379" width="8.81640625" style="1072"/>
    <col min="5380" max="5380" width="10.26953125" style="1072" customWidth="1"/>
    <col min="5381" max="5381" width="14.81640625" style="1072" customWidth="1"/>
    <col min="5382" max="5389" width="11.1796875" style="1072" customWidth="1"/>
    <col min="5390" max="5635" width="8.81640625" style="1072"/>
    <col min="5636" max="5636" width="10.26953125" style="1072" customWidth="1"/>
    <col min="5637" max="5637" width="14.81640625" style="1072" customWidth="1"/>
    <col min="5638" max="5645" width="11.1796875" style="1072" customWidth="1"/>
    <col min="5646" max="5891" width="8.81640625" style="1072"/>
    <col min="5892" max="5892" width="10.26953125" style="1072" customWidth="1"/>
    <col min="5893" max="5893" width="14.81640625" style="1072" customWidth="1"/>
    <col min="5894" max="5901" width="11.1796875" style="1072" customWidth="1"/>
    <col min="5902" max="6147" width="8.81640625" style="1072"/>
    <col min="6148" max="6148" width="10.26953125" style="1072" customWidth="1"/>
    <col min="6149" max="6149" width="14.81640625" style="1072" customWidth="1"/>
    <col min="6150" max="6157" width="11.1796875" style="1072" customWidth="1"/>
    <col min="6158" max="6403" width="8.81640625" style="1072"/>
    <col min="6404" max="6404" width="10.26953125" style="1072" customWidth="1"/>
    <col min="6405" max="6405" width="14.81640625" style="1072" customWidth="1"/>
    <col min="6406" max="6413" width="11.1796875" style="1072" customWidth="1"/>
    <col min="6414" max="6659" width="8.81640625" style="1072"/>
    <col min="6660" max="6660" width="10.26953125" style="1072" customWidth="1"/>
    <col min="6661" max="6661" width="14.81640625" style="1072" customWidth="1"/>
    <col min="6662" max="6669" width="11.1796875" style="1072" customWidth="1"/>
    <col min="6670" max="6915" width="8.81640625" style="1072"/>
    <col min="6916" max="6916" width="10.26953125" style="1072" customWidth="1"/>
    <col min="6917" max="6917" width="14.81640625" style="1072" customWidth="1"/>
    <col min="6918" max="6925" width="11.1796875" style="1072" customWidth="1"/>
    <col min="6926" max="7171" width="8.81640625" style="1072"/>
    <col min="7172" max="7172" width="10.26953125" style="1072" customWidth="1"/>
    <col min="7173" max="7173" width="14.81640625" style="1072" customWidth="1"/>
    <col min="7174" max="7181" width="11.1796875" style="1072" customWidth="1"/>
    <col min="7182" max="7427" width="8.81640625" style="1072"/>
    <col min="7428" max="7428" width="10.26953125" style="1072" customWidth="1"/>
    <col min="7429" max="7429" width="14.81640625" style="1072" customWidth="1"/>
    <col min="7430" max="7437" width="11.1796875" style="1072" customWidth="1"/>
    <col min="7438" max="7683" width="8.81640625" style="1072"/>
    <col min="7684" max="7684" width="10.26953125" style="1072" customWidth="1"/>
    <col min="7685" max="7685" width="14.81640625" style="1072" customWidth="1"/>
    <col min="7686" max="7693" width="11.1796875" style="1072" customWidth="1"/>
    <col min="7694" max="7939" width="8.81640625" style="1072"/>
    <col min="7940" max="7940" width="10.26953125" style="1072" customWidth="1"/>
    <col min="7941" max="7941" width="14.81640625" style="1072" customWidth="1"/>
    <col min="7942" max="7949" width="11.1796875" style="1072" customWidth="1"/>
    <col min="7950" max="8195" width="8.81640625" style="1072"/>
    <col min="8196" max="8196" width="10.26953125" style="1072" customWidth="1"/>
    <col min="8197" max="8197" width="14.81640625" style="1072" customWidth="1"/>
    <col min="8198" max="8205" width="11.1796875" style="1072" customWidth="1"/>
    <col min="8206" max="8451" width="8.81640625" style="1072"/>
    <col min="8452" max="8452" width="10.26953125" style="1072" customWidth="1"/>
    <col min="8453" max="8453" width="14.81640625" style="1072" customWidth="1"/>
    <col min="8454" max="8461" width="11.1796875" style="1072" customWidth="1"/>
    <col min="8462" max="8707" width="8.81640625" style="1072"/>
    <col min="8708" max="8708" width="10.26953125" style="1072" customWidth="1"/>
    <col min="8709" max="8709" width="14.81640625" style="1072" customWidth="1"/>
    <col min="8710" max="8717" width="11.1796875" style="1072" customWidth="1"/>
    <col min="8718" max="8963" width="8.81640625" style="1072"/>
    <col min="8964" max="8964" width="10.26953125" style="1072" customWidth="1"/>
    <col min="8965" max="8965" width="14.81640625" style="1072" customWidth="1"/>
    <col min="8966" max="8973" width="11.1796875" style="1072" customWidth="1"/>
    <col min="8974" max="9219" width="8.81640625" style="1072"/>
    <col min="9220" max="9220" width="10.26953125" style="1072" customWidth="1"/>
    <col min="9221" max="9221" width="14.81640625" style="1072" customWidth="1"/>
    <col min="9222" max="9229" width="11.1796875" style="1072" customWidth="1"/>
    <col min="9230" max="9475" width="8.81640625" style="1072"/>
    <col min="9476" max="9476" width="10.26953125" style="1072" customWidth="1"/>
    <col min="9477" max="9477" width="14.81640625" style="1072" customWidth="1"/>
    <col min="9478" max="9485" width="11.1796875" style="1072" customWidth="1"/>
    <col min="9486" max="9731" width="8.81640625" style="1072"/>
    <col min="9732" max="9732" width="10.26953125" style="1072" customWidth="1"/>
    <col min="9733" max="9733" width="14.81640625" style="1072" customWidth="1"/>
    <col min="9734" max="9741" width="11.1796875" style="1072" customWidth="1"/>
    <col min="9742" max="9987" width="8.81640625" style="1072"/>
    <col min="9988" max="9988" width="10.26953125" style="1072" customWidth="1"/>
    <col min="9989" max="9989" width="14.81640625" style="1072" customWidth="1"/>
    <col min="9990" max="9997" width="11.1796875" style="1072" customWidth="1"/>
    <col min="9998" max="10243" width="8.81640625" style="1072"/>
    <col min="10244" max="10244" width="10.26953125" style="1072" customWidth="1"/>
    <col min="10245" max="10245" width="14.81640625" style="1072" customWidth="1"/>
    <col min="10246" max="10253" width="11.1796875" style="1072" customWidth="1"/>
    <col min="10254" max="10499" width="8.81640625" style="1072"/>
    <col min="10500" max="10500" width="10.26953125" style="1072" customWidth="1"/>
    <col min="10501" max="10501" width="14.81640625" style="1072" customWidth="1"/>
    <col min="10502" max="10509" width="11.1796875" style="1072" customWidth="1"/>
    <col min="10510" max="10755" width="8.81640625" style="1072"/>
    <col min="10756" max="10756" width="10.26953125" style="1072" customWidth="1"/>
    <col min="10757" max="10757" width="14.81640625" style="1072" customWidth="1"/>
    <col min="10758" max="10765" width="11.1796875" style="1072" customWidth="1"/>
    <col min="10766" max="11011" width="8.81640625" style="1072"/>
    <col min="11012" max="11012" width="10.26953125" style="1072" customWidth="1"/>
    <col min="11013" max="11013" width="14.81640625" style="1072" customWidth="1"/>
    <col min="11014" max="11021" width="11.1796875" style="1072" customWidth="1"/>
    <col min="11022" max="11267" width="8.81640625" style="1072"/>
    <col min="11268" max="11268" width="10.26953125" style="1072" customWidth="1"/>
    <col min="11269" max="11269" width="14.81640625" style="1072" customWidth="1"/>
    <col min="11270" max="11277" width="11.1796875" style="1072" customWidth="1"/>
    <col min="11278" max="11523" width="8.81640625" style="1072"/>
    <col min="11524" max="11524" width="10.26953125" style="1072" customWidth="1"/>
    <col min="11525" max="11525" width="14.81640625" style="1072" customWidth="1"/>
    <col min="11526" max="11533" width="11.1796875" style="1072" customWidth="1"/>
    <col min="11534" max="11779" width="8.81640625" style="1072"/>
    <col min="11780" max="11780" width="10.26953125" style="1072" customWidth="1"/>
    <col min="11781" max="11781" width="14.81640625" style="1072" customWidth="1"/>
    <col min="11782" max="11789" width="11.1796875" style="1072" customWidth="1"/>
    <col min="11790" max="12035" width="8.81640625" style="1072"/>
    <col min="12036" max="12036" width="10.26953125" style="1072" customWidth="1"/>
    <col min="12037" max="12037" width="14.81640625" style="1072" customWidth="1"/>
    <col min="12038" max="12045" width="11.1796875" style="1072" customWidth="1"/>
    <col min="12046" max="12291" width="8.81640625" style="1072"/>
    <col min="12292" max="12292" width="10.26953125" style="1072" customWidth="1"/>
    <col min="12293" max="12293" width="14.81640625" style="1072" customWidth="1"/>
    <col min="12294" max="12301" width="11.1796875" style="1072" customWidth="1"/>
    <col min="12302" max="12547" width="8.81640625" style="1072"/>
    <col min="12548" max="12548" width="10.26953125" style="1072" customWidth="1"/>
    <col min="12549" max="12549" width="14.81640625" style="1072" customWidth="1"/>
    <col min="12550" max="12557" width="11.1796875" style="1072" customWidth="1"/>
    <col min="12558" max="12803" width="8.81640625" style="1072"/>
    <col min="12804" max="12804" width="10.26953125" style="1072" customWidth="1"/>
    <col min="12805" max="12805" width="14.81640625" style="1072" customWidth="1"/>
    <col min="12806" max="12813" width="11.1796875" style="1072" customWidth="1"/>
    <col min="12814" max="13059" width="8.81640625" style="1072"/>
    <col min="13060" max="13060" width="10.26953125" style="1072" customWidth="1"/>
    <col min="13061" max="13061" width="14.81640625" style="1072" customWidth="1"/>
    <col min="13062" max="13069" width="11.1796875" style="1072" customWidth="1"/>
    <col min="13070" max="13315" width="8.81640625" style="1072"/>
    <col min="13316" max="13316" width="10.26953125" style="1072" customWidth="1"/>
    <col min="13317" max="13317" width="14.81640625" style="1072" customWidth="1"/>
    <col min="13318" max="13325" width="11.1796875" style="1072" customWidth="1"/>
    <col min="13326" max="13571" width="8.81640625" style="1072"/>
    <col min="13572" max="13572" width="10.26953125" style="1072" customWidth="1"/>
    <col min="13573" max="13573" width="14.81640625" style="1072" customWidth="1"/>
    <col min="13574" max="13581" width="11.1796875" style="1072" customWidth="1"/>
    <col min="13582" max="13827" width="8.81640625" style="1072"/>
    <col min="13828" max="13828" width="10.26953125" style="1072" customWidth="1"/>
    <col min="13829" max="13829" width="14.81640625" style="1072" customWidth="1"/>
    <col min="13830" max="13837" width="11.1796875" style="1072" customWidth="1"/>
    <col min="13838" max="14083" width="8.81640625" style="1072"/>
    <col min="14084" max="14084" width="10.26953125" style="1072" customWidth="1"/>
    <col min="14085" max="14085" width="14.81640625" style="1072" customWidth="1"/>
    <col min="14086" max="14093" width="11.1796875" style="1072" customWidth="1"/>
    <col min="14094" max="14339" width="8.81640625" style="1072"/>
    <col min="14340" max="14340" width="10.26953125" style="1072" customWidth="1"/>
    <col min="14341" max="14341" width="14.81640625" style="1072" customWidth="1"/>
    <col min="14342" max="14349" width="11.1796875" style="1072" customWidth="1"/>
    <col min="14350" max="14595" width="8.81640625" style="1072"/>
    <col min="14596" max="14596" width="10.26953125" style="1072" customWidth="1"/>
    <col min="14597" max="14597" width="14.81640625" style="1072" customWidth="1"/>
    <col min="14598" max="14605" width="11.1796875" style="1072" customWidth="1"/>
    <col min="14606" max="14851" width="8.81640625" style="1072"/>
    <col min="14852" max="14852" width="10.26953125" style="1072" customWidth="1"/>
    <col min="14853" max="14853" width="14.81640625" style="1072" customWidth="1"/>
    <col min="14854" max="14861" width="11.1796875" style="1072" customWidth="1"/>
    <col min="14862" max="15107" width="8.81640625" style="1072"/>
    <col min="15108" max="15108" width="10.26953125" style="1072" customWidth="1"/>
    <col min="15109" max="15109" width="14.81640625" style="1072" customWidth="1"/>
    <col min="15110" max="15117" width="11.1796875" style="1072" customWidth="1"/>
    <col min="15118" max="15363" width="8.81640625" style="1072"/>
    <col min="15364" max="15364" width="10.26953125" style="1072" customWidth="1"/>
    <col min="15365" max="15365" width="14.81640625" style="1072" customWidth="1"/>
    <col min="15366" max="15373" width="11.1796875" style="1072" customWidth="1"/>
    <col min="15374" max="15619" width="8.81640625" style="1072"/>
    <col min="15620" max="15620" width="10.26953125" style="1072" customWidth="1"/>
    <col min="15621" max="15621" width="14.81640625" style="1072" customWidth="1"/>
    <col min="15622" max="15629" width="11.1796875" style="1072" customWidth="1"/>
    <col min="15630" max="15875" width="8.81640625" style="1072"/>
    <col min="15876" max="15876" width="10.26953125" style="1072" customWidth="1"/>
    <col min="15877" max="15877" width="14.81640625" style="1072" customWidth="1"/>
    <col min="15878" max="15885" width="11.1796875" style="1072" customWidth="1"/>
    <col min="15886" max="16131" width="8.81640625" style="1072"/>
    <col min="16132" max="16132" width="10.26953125" style="1072" customWidth="1"/>
    <col min="16133" max="16133" width="14.81640625" style="1072" customWidth="1"/>
    <col min="16134" max="16141" width="11.1796875" style="1072" customWidth="1"/>
    <col min="16142" max="16384" width="8.81640625" style="1072"/>
  </cols>
  <sheetData>
    <row r="1" spans="1:15" ht="33" customHeight="1">
      <c r="A1" s="1785" t="s">
        <v>2964</v>
      </c>
      <c r="B1" s="2239"/>
      <c r="C1" s="2239"/>
      <c r="D1" s="2239"/>
      <c r="E1" s="2239"/>
      <c r="F1" s="2239"/>
      <c r="G1" s="2239"/>
      <c r="H1" s="2239"/>
      <c r="I1" s="2239"/>
      <c r="J1" s="2239"/>
      <c r="K1" s="1131"/>
      <c r="L1" s="1131"/>
      <c r="M1" s="1131"/>
    </row>
    <row r="2" spans="1:15" ht="33" customHeight="1">
      <c r="A2" s="2240" t="s">
        <v>2965</v>
      </c>
      <c r="B2" s="2241"/>
      <c r="C2" s="2241"/>
      <c r="D2" s="2241"/>
      <c r="E2" s="2241"/>
      <c r="F2" s="2241"/>
      <c r="G2" s="2241"/>
      <c r="H2" s="2241"/>
      <c r="I2" s="2241"/>
      <c r="J2" s="2241"/>
      <c r="K2" s="1131"/>
      <c r="L2" s="1131"/>
      <c r="M2" s="1131"/>
    </row>
    <row r="3" spans="1:15" ht="16.5" customHeight="1">
      <c r="A3" s="1720" t="s">
        <v>3248</v>
      </c>
      <c r="B3" s="1721"/>
      <c r="C3" s="1721"/>
      <c r="D3" s="1723" t="s">
        <v>3249</v>
      </c>
      <c r="E3" s="1723"/>
      <c r="F3" s="1723"/>
      <c r="G3" s="1723"/>
      <c r="H3" s="1723"/>
      <c r="I3" s="1723"/>
      <c r="J3" s="1724"/>
    </row>
    <row r="4" spans="1:15" s="1076" customFormat="1" ht="35.15" customHeight="1">
      <c r="A4" s="2206" t="s">
        <v>3250</v>
      </c>
      <c r="B4" s="1132"/>
      <c r="C4" s="1132" t="s">
        <v>109</v>
      </c>
      <c r="D4" s="1132" t="s">
        <v>109</v>
      </c>
      <c r="E4" s="1133" t="s">
        <v>109</v>
      </c>
      <c r="F4" s="1132"/>
      <c r="G4" s="1132"/>
      <c r="H4" s="1132"/>
      <c r="I4" s="1134" t="s">
        <v>3251</v>
      </c>
      <c r="J4" s="2206" t="s">
        <v>100</v>
      </c>
      <c r="K4" s="1135"/>
      <c r="L4" s="1135"/>
    </row>
    <row r="5" spans="1:15" s="1076" customFormat="1" ht="35.15" customHeight="1">
      <c r="A5" s="2208"/>
      <c r="B5" s="1075" t="s">
        <v>972</v>
      </c>
      <c r="C5" s="1075" t="s">
        <v>936</v>
      </c>
      <c r="D5" s="1075" t="s">
        <v>165</v>
      </c>
      <c r="E5" s="1075" t="s">
        <v>166</v>
      </c>
      <c r="F5" s="1075" t="s">
        <v>131</v>
      </c>
      <c r="G5" s="1075" t="s">
        <v>132</v>
      </c>
      <c r="H5" s="1075" t="s">
        <v>133</v>
      </c>
      <c r="I5" s="1075" t="s">
        <v>275</v>
      </c>
      <c r="J5" s="2208"/>
      <c r="L5" s="1135"/>
    </row>
    <row r="6" spans="1:15" ht="28" customHeight="1">
      <c r="A6" s="423" t="s">
        <v>965</v>
      </c>
      <c r="B6" s="1136">
        <v>51928</v>
      </c>
      <c r="C6" s="1136">
        <v>62382</v>
      </c>
      <c r="D6" s="1136">
        <v>71656</v>
      </c>
      <c r="E6" s="1136">
        <v>84249</v>
      </c>
      <c r="F6" s="1136">
        <v>113204</v>
      </c>
      <c r="G6" s="1136">
        <v>128710</v>
      </c>
      <c r="H6" s="1136">
        <v>134740</v>
      </c>
      <c r="I6" s="1136">
        <v>117881</v>
      </c>
      <c r="J6" s="423" t="s">
        <v>44</v>
      </c>
      <c r="L6" s="1137"/>
    </row>
    <row r="7" spans="1:15" ht="28" customHeight="1">
      <c r="A7" s="423" t="s">
        <v>101</v>
      </c>
      <c r="B7" s="1138">
        <v>84671</v>
      </c>
      <c r="C7" s="1139">
        <v>83892</v>
      </c>
      <c r="D7" s="1139">
        <v>110210</v>
      </c>
      <c r="E7" s="1139">
        <v>113799</v>
      </c>
      <c r="F7" s="1139">
        <v>130593</v>
      </c>
      <c r="G7" s="1139">
        <v>160658</v>
      </c>
      <c r="H7" s="1139">
        <v>176675</v>
      </c>
      <c r="I7" s="1139">
        <v>171937</v>
      </c>
      <c r="J7" s="423" t="s">
        <v>102</v>
      </c>
      <c r="L7" s="1137"/>
    </row>
    <row r="8" spans="1:15" ht="28" customHeight="1">
      <c r="A8" s="423" t="s">
        <v>345</v>
      </c>
      <c r="B8" s="1136">
        <v>19606</v>
      </c>
      <c r="C8" s="1136">
        <v>38253</v>
      </c>
      <c r="D8" s="1136">
        <v>41229</v>
      </c>
      <c r="E8" s="1136">
        <v>34858</v>
      </c>
      <c r="F8" s="1136">
        <v>35443</v>
      </c>
      <c r="G8" s="1136">
        <v>48787</v>
      </c>
      <c r="H8" s="1136">
        <v>53988</v>
      </c>
      <c r="I8" s="1136">
        <v>56794</v>
      </c>
      <c r="J8" s="423" t="s">
        <v>435</v>
      </c>
      <c r="L8" s="1137"/>
    </row>
    <row r="9" spans="1:15" ht="28" customHeight="1">
      <c r="A9" s="423" t="s">
        <v>349</v>
      </c>
      <c r="B9" s="1138">
        <v>9834</v>
      </c>
      <c r="C9" s="1139">
        <v>16206</v>
      </c>
      <c r="D9" s="1139">
        <v>17843</v>
      </c>
      <c r="E9" s="1139">
        <v>23840</v>
      </c>
      <c r="F9" s="1139">
        <v>23188</v>
      </c>
      <c r="G9" s="1139">
        <v>26199</v>
      </c>
      <c r="H9" s="1139">
        <v>26209</v>
      </c>
      <c r="I9" s="1139">
        <v>28388</v>
      </c>
      <c r="J9" s="423" t="s">
        <v>490</v>
      </c>
      <c r="L9" s="1137"/>
    </row>
    <row r="10" spans="1:15" ht="28" customHeight="1">
      <c r="A10" s="423" t="s">
        <v>353</v>
      </c>
      <c r="B10" s="1136">
        <v>30511</v>
      </c>
      <c r="C10" s="1136">
        <v>35841</v>
      </c>
      <c r="D10" s="1136">
        <v>32438</v>
      </c>
      <c r="E10" s="1136">
        <v>51166</v>
      </c>
      <c r="F10" s="1136">
        <v>52092</v>
      </c>
      <c r="G10" s="1136">
        <v>63833</v>
      </c>
      <c r="H10" s="1136">
        <v>63967</v>
      </c>
      <c r="I10" s="1136">
        <v>65447</v>
      </c>
      <c r="J10" s="423" t="s">
        <v>52</v>
      </c>
      <c r="L10" s="1137"/>
      <c r="O10" s="1140"/>
    </row>
    <row r="11" spans="1:15" ht="28" customHeight="1">
      <c r="A11" s="423" t="s">
        <v>55</v>
      </c>
      <c r="B11" s="1138">
        <v>17007</v>
      </c>
      <c r="C11" s="1139">
        <v>22125</v>
      </c>
      <c r="D11" s="1139">
        <v>26167</v>
      </c>
      <c r="E11" s="1139">
        <v>35578</v>
      </c>
      <c r="F11" s="1139">
        <v>33577</v>
      </c>
      <c r="G11" s="1139">
        <v>32242</v>
      </c>
      <c r="H11" s="1139">
        <v>45989</v>
      </c>
      <c r="I11" s="1139">
        <v>39241</v>
      </c>
      <c r="J11" s="423" t="s">
        <v>455</v>
      </c>
      <c r="L11" s="1137"/>
      <c r="O11" s="1141"/>
    </row>
    <row r="12" spans="1:15" ht="28" customHeight="1">
      <c r="A12" s="423" t="s">
        <v>371</v>
      </c>
      <c r="B12" s="1136">
        <v>7429</v>
      </c>
      <c r="C12" s="1136">
        <v>11425</v>
      </c>
      <c r="D12" s="1136">
        <v>12688</v>
      </c>
      <c r="E12" s="1136">
        <v>13823</v>
      </c>
      <c r="F12" s="1136">
        <v>14014</v>
      </c>
      <c r="G12" s="1136">
        <v>16683</v>
      </c>
      <c r="H12" s="1136">
        <v>18015</v>
      </c>
      <c r="I12" s="1136">
        <v>20363</v>
      </c>
      <c r="J12" s="423" t="s">
        <v>1105</v>
      </c>
      <c r="L12" s="1137"/>
    </row>
    <row r="13" spans="1:15" ht="28" customHeight="1">
      <c r="A13" s="423" t="s">
        <v>58</v>
      </c>
      <c r="B13" s="1138">
        <v>6782</v>
      </c>
      <c r="C13" s="1139">
        <v>8312</v>
      </c>
      <c r="D13" s="1139">
        <v>8638</v>
      </c>
      <c r="E13" s="1139">
        <v>12385</v>
      </c>
      <c r="F13" s="1139">
        <v>12271</v>
      </c>
      <c r="G13" s="1139">
        <v>12638</v>
      </c>
      <c r="H13" s="1139">
        <v>12831</v>
      </c>
      <c r="I13" s="1139">
        <v>13723</v>
      </c>
      <c r="J13" s="423" t="s">
        <v>3226</v>
      </c>
      <c r="L13" s="1137"/>
    </row>
    <row r="14" spans="1:15" ht="28" customHeight="1">
      <c r="A14" s="423" t="s">
        <v>2527</v>
      </c>
      <c r="B14" s="1136">
        <v>2883</v>
      </c>
      <c r="C14" s="1136">
        <v>3131</v>
      </c>
      <c r="D14" s="1136">
        <v>3131</v>
      </c>
      <c r="E14" s="1136">
        <v>5653</v>
      </c>
      <c r="F14" s="1136">
        <v>5338</v>
      </c>
      <c r="G14" s="1136">
        <v>5584</v>
      </c>
      <c r="H14" s="1136">
        <v>5642</v>
      </c>
      <c r="I14" s="1136">
        <v>5971</v>
      </c>
      <c r="J14" s="423" t="s">
        <v>203</v>
      </c>
      <c r="L14" s="1137"/>
    </row>
    <row r="15" spans="1:15" ht="28" customHeight="1">
      <c r="A15" s="423" t="s">
        <v>59</v>
      </c>
      <c r="B15" s="1138">
        <v>10143</v>
      </c>
      <c r="C15" s="1139">
        <v>11903</v>
      </c>
      <c r="D15" s="1139">
        <v>12888</v>
      </c>
      <c r="E15" s="1139">
        <v>18753</v>
      </c>
      <c r="F15" s="1139">
        <v>16447</v>
      </c>
      <c r="G15" s="1139">
        <v>16704</v>
      </c>
      <c r="H15" s="1139">
        <v>19115</v>
      </c>
      <c r="I15" s="1139">
        <v>21955</v>
      </c>
      <c r="J15" s="423" t="s">
        <v>3252</v>
      </c>
      <c r="L15" s="1137"/>
    </row>
    <row r="16" spans="1:15" ht="28" customHeight="1">
      <c r="A16" s="423" t="s">
        <v>61</v>
      </c>
      <c r="B16" s="1136">
        <v>2866</v>
      </c>
      <c r="C16" s="1136">
        <v>4607</v>
      </c>
      <c r="D16" s="1136">
        <v>4981</v>
      </c>
      <c r="E16" s="1136">
        <v>7547</v>
      </c>
      <c r="F16" s="1136">
        <v>6490</v>
      </c>
      <c r="G16" s="1136">
        <v>6924</v>
      </c>
      <c r="H16" s="1136">
        <v>7414</v>
      </c>
      <c r="I16" s="1136">
        <v>8105</v>
      </c>
      <c r="J16" s="423" t="s">
        <v>62</v>
      </c>
      <c r="L16" s="1137"/>
    </row>
    <row r="17" spans="1:13" ht="28" customHeight="1">
      <c r="A17" s="423" t="s">
        <v>3253</v>
      </c>
      <c r="B17" s="1138">
        <v>5251</v>
      </c>
      <c r="C17" s="1139">
        <v>5976</v>
      </c>
      <c r="D17" s="1139">
        <v>6593</v>
      </c>
      <c r="E17" s="1139">
        <v>10535</v>
      </c>
      <c r="F17" s="1139">
        <v>7902</v>
      </c>
      <c r="G17" s="1139">
        <v>7921</v>
      </c>
      <c r="H17" s="1139">
        <v>8061</v>
      </c>
      <c r="I17" s="1139">
        <v>8578</v>
      </c>
      <c r="J17" s="423" t="s">
        <v>479</v>
      </c>
      <c r="L17" s="1137"/>
    </row>
    <row r="18" spans="1:13" ht="28" customHeight="1">
      <c r="A18" s="423" t="s">
        <v>63</v>
      </c>
      <c r="B18" s="1136">
        <v>3492</v>
      </c>
      <c r="C18" s="1136">
        <v>4701</v>
      </c>
      <c r="D18" s="1136">
        <v>5467</v>
      </c>
      <c r="E18" s="1136">
        <v>10687</v>
      </c>
      <c r="F18" s="1136">
        <v>7890</v>
      </c>
      <c r="G18" s="1136">
        <v>8029</v>
      </c>
      <c r="H18" s="1136">
        <v>8311</v>
      </c>
      <c r="I18" s="1136">
        <v>7905</v>
      </c>
      <c r="J18" s="423" t="s">
        <v>483</v>
      </c>
      <c r="L18" s="1137"/>
    </row>
    <row r="19" spans="1:13" s="1076" customFormat="1" ht="28" customHeight="1">
      <c r="A19" s="1114" t="s">
        <v>967</v>
      </c>
      <c r="B19" s="1117">
        <f>SUM(B5:B18)</f>
        <v>252403</v>
      </c>
      <c r="C19" s="1117">
        <f t="shared" ref="C19:I19" si="0">SUM(C6:C18)</f>
        <v>308754</v>
      </c>
      <c r="D19" s="1117">
        <f t="shared" si="0"/>
        <v>353929</v>
      </c>
      <c r="E19" s="1117">
        <f t="shared" si="0"/>
        <v>422873</v>
      </c>
      <c r="F19" s="1117">
        <f t="shared" si="0"/>
        <v>458449</v>
      </c>
      <c r="G19" s="1117">
        <f t="shared" si="0"/>
        <v>534912</v>
      </c>
      <c r="H19" s="1117">
        <f t="shared" si="0"/>
        <v>580957</v>
      </c>
      <c r="I19" s="1117">
        <f t="shared" si="0"/>
        <v>566288</v>
      </c>
      <c r="J19" s="1114" t="s">
        <v>68</v>
      </c>
      <c r="L19" s="1142"/>
    </row>
    <row r="20" spans="1:13">
      <c r="A20" s="2255"/>
      <c r="B20" s="2255"/>
      <c r="M20" s="1086"/>
    </row>
    <row r="21" spans="1:13">
      <c r="M21" s="1086"/>
    </row>
  </sheetData>
  <mergeCells count="7">
    <mergeCell ref="A20:B20"/>
    <mergeCell ref="A1:J1"/>
    <mergeCell ref="A2:J2"/>
    <mergeCell ref="A3:C3"/>
    <mergeCell ref="D3:J3"/>
    <mergeCell ref="A4:A5"/>
    <mergeCell ref="J4:J5"/>
  </mergeCells>
  <printOptions horizontalCentered="1" verticalCentered="1"/>
  <pageMargins left="0.59055118110236227" right="0.59055118110236227" top="0.98425196850393704" bottom="0.78740157480314965" header="0.51181102362204722" footer="0.51181102362204722"/>
  <pageSetup paperSize="9" scale="72" orientation="portrait"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80"/>
  <sheetViews>
    <sheetView showGridLines="0" rightToLeft="1" view="pageBreakPreview" zoomScale="75" zoomScaleNormal="110" zoomScaleSheetLayoutView="75" workbookViewId="0">
      <selection activeCell="B23" sqref="B23"/>
    </sheetView>
  </sheetViews>
  <sheetFormatPr defaultColWidth="31.1796875" defaultRowHeight="33" customHeight="1"/>
  <cols>
    <col min="1" max="1" width="39.7265625" style="1144" customWidth="1"/>
    <col min="2" max="4" width="15.7265625" style="1164" customWidth="1"/>
    <col min="5" max="5" width="15.7265625" style="1144" customWidth="1"/>
    <col min="6" max="6" width="39.7265625" style="1144" customWidth="1"/>
    <col min="7" max="8" width="31.1796875" style="1144"/>
    <col min="9" max="13" width="13.7265625" style="1165" customWidth="1"/>
    <col min="14" max="16384" width="31.1796875" style="1144"/>
  </cols>
  <sheetData>
    <row r="1" spans="1:15" s="1143" customFormat="1" ht="33" customHeight="1">
      <c r="A1" s="1707" t="s">
        <v>2967</v>
      </c>
      <c r="B1" s="1708"/>
      <c r="C1" s="1708"/>
      <c r="D1" s="1708"/>
      <c r="E1" s="1708"/>
      <c r="F1" s="1708"/>
    </row>
    <row r="2" spans="1:15" s="1143" customFormat="1" ht="33" customHeight="1">
      <c r="A2" s="1799" t="s">
        <v>2968</v>
      </c>
      <c r="B2" s="1781"/>
      <c r="C2" s="1781"/>
      <c r="D2" s="1781"/>
      <c r="E2" s="1781"/>
      <c r="F2" s="1781"/>
    </row>
    <row r="3" spans="1:15" s="1143" customFormat="1" ht="20.25" customHeight="1">
      <c r="A3" s="1720" t="s">
        <v>3254</v>
      </c>
      <c r="B3" s="1721"/>
      <c r="C3" s="1721"/>
      <c r="D3" s="136"/>
      <c r="E3" s="136"/>
      <c r="F3" s="201" t="s">
        <v>3255</v>
      </c>
    </row>
    <row r="4" spans="1:15" ht="33" customHeight="1">
      <c r="A4" s="2206" t="s">
        <v>3256</v>
      </c>
      <c r="B4" s="2256" t="s">
        <v>3257</v>
      </c>
      <c r="C4" s="2257"/>
      <c r="D4" s="2257"/>
      <c r="E4" s="2258"/>
      <c r="F4" s="2206" t="s">
        <v>747</v>
      </c>
      <c r="G4" s="1143"/>
      <c r="H4" s="1143"/>
      <c r="I4" s="1143"/>
      <c r="J4" s="1143"/>
      <c r="K4" s="1143"/>
      <c r="L4" s="1143"/>
      <c r="M4" s="1143"/>
      <c r="N4" s="1143"/>
      <c r="O4" s="1143"/>
    </row>
    <row r="5" spans="1:15" ht="33" customHeight="1">
      <c r="A5" s="2207"/>
      <c r="B5" s="2256" t="s">
        <v>3258</v>
      </c>
      <c r="C5" s="2257"/>
      <c r="D5" s="2257"/>
      <c r="E5" s="2258"/>
      <c r="F5" s="2207"/>
      <c r="G5" s="1143"/>
      <c r="H5" s="1143"/>
      <c r="I5" s="1143"/>
      <c r="J5" s="1143"/>
      <c r="K5" s="1143"/>
      <c r="L5" s="1143"/>
      <c r="M5" s="1143"/>
      <c r="N5" s="1143"/>
      <c r="O5" s="1143"/>
    </row>
    <row r="6" spans="1:15" ht="33" customHeight="1">
      <c r="A6" s="2207"/>
      <c r="B6" s="1075" t="s">
        <v>3259</v>
      </c>
      <c r="C6" s="1075" t="s">
        <v>3260</v>
      </c>
      <c r="D6" s="1075" t="s">
        <v>967</v>
      </c>
      <c r="E6" s="1075" t="s">
        <v>3261</v>
      </c>
      <c r="F6" s="2207"/>
      <c r="G6" s="1143"/>
      <c r="H6" s="1143"/>
      <c r="I6" s="1143"/>
      <c r="J6" s="1143"/>
      <c r="K6" s="1143"/>
      <c r="L6" s="1143"/>
      <c r="M6" s="1143"/>
      <c r="N6" s="1143"/>
      <c r="O6" s="1143"/>
    </row>
    <row r="7" spans="1:15" ht="33" customHeight="1">
      <c r="A7" s="2208"/>
      <c r="B7" s="1075" t="s">
        <v>3262</v>
      </c>
      <c r="C7" s="1075" t="s">
        <v>997</v>
      </c>
      <c r="D7" s="1075" t="s">
        <v>987</v>
      </c>
      <c r="E7" s="1075" t="s">
        <v>3263</v>
      </c>
      <c r="F7" s="2208"/>
      <c r="G7" s="1143"/>
      <c r="H7" s="1143"/>
      <c r="I7" s="1143"/>
      <c r="J7" s="1143"/>
      <c r="K7" s="1143"/>
      <c r="L7" s="1143"/>
      <c r="M7" s="1143"/>
      <c r="N7" s="1143"/>
      <c r="O7" s="1143"/>
    </row>
    <row r="8" spans="1:15" s="1143" customFormat="1" ht="33" customHeight="1">
      <c r="A8" s="423" t="s">
        <v>877</v>
      </c>
      <c r="B8" s="1145" t="s">
        <v>3264</v>
      </c>
      <c r="C8" s="1145" t="s">
        <v>3264</v>
      </c>
      <c r="D8" s="1146">
        <v>11849253</v>
      </c>
      <c r="E8" s="1111" t="s">
        <v>3264</v>
      </c>
      <c r="F8" s="423" t="s">
        <v>878</v>
      </c>
    </row>
    <row r="9" spans="1:15" s="1143" customFormat="1" ht="33" customHeight="1">
      <c r="A9" s="423" t="s">
        <v>879</v>
      </c>
      <c r="B9" s="1147" t="s">
        <v>3264</v>
      </c>
      <c r="C9" s="1147" t="s">
        <v>3264</v>
      </c>
      <c r="D9" s="1146">
        <v>4399594</v>
      </c>
      <c r="E9" s="1108" t="s">
        <v>3264</v>
      </c>
      <c r="F9" s="423" t="s">
        <v>880</v>
      </c>
    </row>
    <row r="10" spans="1:15" s="1143" customFormat="1" ht="33" customHeight="1">
      <c r="A10" s="423" t="s">
        <v>881</v>
      </c>
      <c r="B10" s="1145" t="s">
        <v>3264</v>
      </c>
      <c r="C10" s="1145" t="s">
        <v>3264</v>
      </c>
      <c r="D10" s="1146">
        <v>1849401</v>
      </c>
      <c r="E10" s="1111" t="s">
        <v>3264</v>
      </c>
      <c r="F10" s="423" t="s">
        <v>882</v>
      </c>
    </row>
    <row r="11" spans="1:15" s="1143" customFormat="1" ht="33" customHeight="1">
      <c r="A11" s="423" t="s">
        <v>883</v>
      </c>
      <c r="B11" s="1147" t="s">
        <v>3264</v>
      </c>
      <c r="C11" s="1147" t="s">
        <v>3264</v>
      </c>
      <c r="D11" s="1146">
        <v>2437777</v>
      </c>
      <c r="E11" s="1108" t="s">
        <v>3264</v>
      </c>
      <c r="F11" s="423" t="s">
        <v>1124</v>
      </c>
    </row>
    <row r="12" spans="1:15" s="1143" customFormat="1" ht="33" customHeight="1">
      <c r="A12" s="423" t="s">
        <v>885</v>
      </c>
      <c r="B12" s="1147">
        <v>293873</v>
      </c>
      <c r="C12" s="1147">
        <v>3924</v>
      </c>
      <c r="D12" s="1146">
        <f t="shared" ref="D12:D17" si="0">SUM(B12:C12)</f>
        <v>297797</v>
      </c>
      <c r="E12" s="1111">
        <f t="shared" ref="E12:E18" si="1">B12/D12*100</f>
        <v>98.682323864914693</v>
      </c>
      <c r="F12" s="423" t="s">
        <v>886</v>
      </c>
    </row>
    <row r="13" spans="1:15" s="1143" customFormat="1" ht="33" customHeight="1">
      <c r="A13" s="423" t="s">
        <v>887</v>
      </c>
      <c r="B13" s="1145">
        <v>597087</v>
      </c>
      <c r="C13" s="1145">
        <v>46455</v>
      </c>
      <c r="D13" s="1146">
        <f t="shared" si="0"/>
        <v>643542</v>
      </c>
      <c r="E13" s="1111">
        <f t="shared" si="1"/>
        <v>92.781356927752967</v>
      </c>
      <c r="F13" s="423" t="s">
        <v>888</v>
      </c>
    </row>
    <row r="14" spans="1:15" s="1143" customFormat="1" ht="33" customHeight="1">
      <c r="A14" s="423" t="s">
        <v>3265</v>
      </c>
      <c r="B14" s="1145">
        <v>3979</v>
      </c>
      <c r="C14" s="1145">
        <v>0</v>
      </c>
      <c r="D14" s="1146">
        <f t="shared" si="0"/>
        <v>3979</v>
      </c>
      <c r="E14" s="1111">
        <f t="shared" si="1"/>
        <v>100</v>
      </c>
      <c r="F14" s="423" t="s">
        <v>3266</v>
      </c>
    </row>
    <row r="15" spans="1:15" s="1143" customFormat="1" ht="33" customHeight="1">
      <c r="A15" s="423" t="s">
        <v>3267</v>
      </c>
      <c r="B15" s="1147">
        <v>32856</v>
      </c>
      <c r="C15" s="1147">
        <v>2355</v>
      </c>
      <c r="D15" s="1146">
        <f t="shared" si="0"/>
        <v>35211</v>
      </c>
      <c r="E15" s="1108">
        <f t="shared" si="1"/>
        <v>93.311749169293691</v>
      </c>
      <c r="F15" s="423" t="s">
        <v>3268</v>
      </c>
    </row>
    <row r="16" spans="1:15" s="1143" customFormat="1" ht="33" customHeight="1">
      <c r="A16" s="423" t="s">
        <v>3269</v>
      </c>
      <c r="B16" s="1145">
        <v>518284</v>
      </c>
      <c r="C16" s="1145">
        <v>52814</v>
      </c>
      <c r="D16" s="1146">
        <f t="shared" si="0"/>
        <v>571098</v>
      </c>
      <c r="E16" s="1111">
        <f t="shared" si="1"/>
        <v>90.752200147785487</v>
      </c>
      <c r="F16" s="423" t="s">
        <v>3270</v>
      </c>
    </row>
    <row r="17" spans="1:18" s="1143" customFormat="1" ht="33" customHeight="1">
      <c r="A17" s="423" t="s">
        <v>1120</v>
      </c>
      <c r="B17" s="1145">
        <v>6539</v>
      </c>
      <c r="C17" s="1145">
        <v>80</v>
      </c>
      <c r="D17" s="1146">
        <f t="shared" si="0"/>
        <v>6619</v>
      </c>
      <c r="E17" s="1111">
        <f t="shared" si="1"/>
        <v>98.791358211210152</v>
      </c>
      <c r="F17" s="423" t="s">
        <v>1123</v>
      </c>
    </row>
    <row r="18" spans="1:18" s="1143" customFormat="1" ht="33" customHeight="1">
      <c r="A18" s="423" t="s">
        <v>889</v>
      </c>
      <c r="B18" s="1147">
        <v>2215241</v>
      </c>
      <c r="C18" s="1147">
        <v>563170</v>
      </c>
      <c r="D18" s="1146">
        <v>2778411</v>
      </c>
      <c r="E18" s="1108">
        <f t="shared" si="1"/>
        <v>79.730500635075231</v>
      </c>
      <c r="F18" s="423" t="s">
        <v>1119</v>
      </c>
    </row>
    <row r="19" spans="1:18" s="1143" customFormat="1" ht="33" customHeight="1">
      <c r="A19" s="1114" t="s">
        <v>750</v>
      </c>
      <c r="B19" s="1117" t="s">
        <v>3271</v>
      </c>
      <c r="C19" s="1117" t="s">
        <v>3271</v>
      </c>
      <c r="D19" s="1117">
        <f>SUM(D8:D18)</f>
        <v>24872682</v>
      </c>
      <c r="E19" s="1117" t="s">
        <v>3271</v>
      </c>
      <c r="F19" s="1114" t="s">
        <v>68</v>
      </c>
      <c r="I19" s="1148"/>
      <c r="J19" s="1148"/>
      <c r="K19" s="1148"/>
      <c r="L19" s="1148"/>
      <c r="M19" s="1148"/>
    </row>
    <row r="20" spans="1:18" s="1118" customFormat="1" ht="33" customHeight="1">
      <c r="A20" s="1149" t="s">
        <v>3272</v>
      </c>
      <c r="B20" s="1150"/>
      <c r="C20" s="1150"/>
      <c r="D20" s="1150"/>
      <c r="E20" s="1151"/>
      <c r="F20" s="1152" t="s">
        <v>3273</v>
      </c>
      <c r="I20" s="1151"/>
      <c r="J20" s="1151"/>
      <c r="K20" s="1151"/>
      <c r="L20" s="1151"/>
      <c r="M20" s="1151"/>
    </row>
    <row r="21" spans="1:18" s="1153" customFormat="1" ht="33" customHeight="1">
      <c r="B21" s="1150"/>
      <c r="D21" s="1150"/>
    </row>
    <row r="22" spans="1:18" s="1157" customFormat="1" ht="33" hidden="1" customHeight="1">
      <c r="A22" s="1154" t="s">
        <v>3274</v>
      </c>
      <c r="B22" s="1155">
        <v>105183</v>
      </c>
      <c r="C22" s="1156">
        <v>22630</v>
      </c>
      <c r="D22" s="1155">
        <f t="shared" ref="D22:D49" si="2">SUM(B22:C22)</f>
        <v>127813</v>
      </c>
    </row>
    <row r="23" spans="1:18" s="1157" customFormat="1" ht="33" hidden="1" customHeight="1">
      <c r="A23" s="1154" t="s">
        <v>3275</v>
      </c>
      <c r="B23" s="1155">
        <v>454007</v>
      </c>
      <c r="C23" s="1156">
        <v>84917</v>
      </c>
      <c r="D23" s="1155">
        <f t="shared" si="2"/>
        <v>538924</v>
      </c>
    </row>
    <row r="24" spans="1:18" s="1157" customFormat="1" ht="33" hidden="1" customHeight="1">
      <c r="A24" s="1154" t="s">
        <v>3276</v>
      </c>
      <c r="B24" s="1155">
        <v>6280</v>
      </c>
      <c r="C24" s="1156">
        <v>5030</v>
      </c>
      <c r="D24" s="1155">
        <f t="shared" si="2"/>
        <v>11310</v>
      </c>
    </row>
    <row r="25" spans="1:18" s="1143" customFormat="1" ht="33" hidden="1" customHeight="1">
      <c r="A25" s="1154" t="s">
        <v>3277</v>
      </c>
      <c r="B25" s="1155">
        <v>170847</v>
      </c>
      <c r="C25" s="1155">
        <v>29939</v>
      </c>
      <c r="D25" s="1155">
        <f t="shared" si="2"/>
        <v>200786</v>
      </c>
      <c r="I25" s="1148"/>
      <c r="J25" s="1148"/>
      <c r="K25" s="1148"/>
      <c r="L25" s="1148"/>
      <c r="M25" s="1148"/>
    </row>
    <row r="26" spans="1:18" s="1143" customFormat="1" ht="33" hidden="1" customHeight="1">
      <c r="A26" s="1154" t="s">
        <v>3278</v>
      </c>
      <c r="B26" s="1155">
        <v>48912</v>
      </c>
      <c r="C26" s="1155">
        <v>17876</v>
      </c>
      <c r="D26" s="1155">
        <f t="shared" si="2"/>
        <v>66788</v>
      </c>
      <c r="I26" s="1148"/>
      <c r="J26" s="1148"/>
      <c r="K26" s="1148"/>
      <c r="L26" s="1148"/>
      <c r="M26" s="1148"/>
    </row>
    <row r="27" spans="1:18" s="1143" customFormat="1" ht="33" hidden="1" customHeight="1">
      <c r="A27" s="1154" t="s">
        <v>3279</v>
      </c>
      <c r="B27" s="1155">
        <v>12475</v>
      </c>
      <c r="C27" s="1155">
        <v>3891</v>
      </c>
      <c r="D27" s="1155">
        <f t="shared" si="2"/>
        <v>16366</v>
      </c>
      <c r="I27" s="1148"/>
      <c r="J27" s="1148"/>
      <c r="K27" s="1148"/>
      <c r="L27" s="1148"/>
      <c r="M27" s="1148"/>
    </row>
    <row r="28" spans="1:18" s="1143" customFormat="1" ht="33" hidden="1" customHeight="1">
      <c r="A28" s="1154" t="s">
        <v>58</v>
      </c>
      <c r="B28" s="1155">
        <v>11004</v>
      </c>
      <c r="C28" s="1155">
        <v>3470</v>
      </c>
      <c r="D28" s="1155">
        <f t="shared" si="2"/>
        <v>14474</v>
      </c>
      <c r="E28" s="1148"/>
      <c r="F28" s="1158"/>
      <c r="I28" s="1148"/>
      <c r="J28" s="1148"/>
      <c r="K28" s="1148"/>
      <c r="L28" s="1148"/>
      <c r="M28" s="1148"/>
    </row>
    <row r="29" spans="1:18" s="1143" customFormat="1" ht="33" hidden="1" customHeight="1">
      <c r="A29" s="1154" t="s">
        <v>3280</v>
      </c>
      <c r="B29" s="1155">
        <v>91411</v>
      </c>
      <c r="C29" s="1155">
        <v>12403</v>
      </c>
      <c r="D29" s="1155">
        <f t="shared" si="2"/>
        <v>103814</v>
      </c>
      <c r="E29" s="1148"/>
      <c r="F29" s="1158"/>
      <c r="J29" s="1148"/>
      <c r="K29" s="1148"/>
      <c r="L29" s="1148"/>
      <c r="M29" s="1148">
        <v>217</v>
      </c>
      <c r="N29" s="1143">
        <v>1047</v>
      </c>
      <c r="O29" s="1143">
        <v>437</v>
      </c>
      <c r="P29" s="1143">
        <v>42</v>
      </c>
      <c r="Q29" s="1143">
        <v>20</v>
      </c>
      <c r="R29" s="1143">
        <v>4795</v>
      </c>
    </row>
    <row r="30" spans="1:18" s="1143" customFormat="1" ht="33" hidden="1" customHeight="1">
      <c r="A30" s="1154" t="s">
        <v>3281</v>
      </c>
      <c r="B30" s="1155">
        <v>34589</v>
      </c>
      <c r="C30" s="1155">
        <v>22179</v>
      </c>
      <c r="D30" s="1155">
        <f t="shared" si="2"/>
        <v>56768</v>
      </c>
      <c r="E30" s="1148"/>
      <c r="F30" s="1158"/>
      <c r="I30" s="1148"/>
      <c r="J30" s="1148"/>
      <c r="K30" s="1148"/>
      <c r="L30" s="1148"/>
      <c r="M30" s="1148"/>
    </row>
    <row r="31" spans="1:18" s="1143" customFormat="1" ht="33" hidden="1" customHeight="1">
      <c r="A31" s="1154" t="s">
        <v>51</v>
      </c>
      <c r="B31" s="1155">
        <v>102798</v>
      </c>
      <c r="C31" s="1155">
        <v>39310</v>
      </c>
      <c r="D31" s="1155">
        <f t="shared" si="2"/>
        <v>142108</v>
      </c>
      <c r="E31" s="1148"/>
      <c r="F31" s="1159"/>
      <c r="I31" s="1148"/>
      <c r="J31" s="1148"/>
      <c r="K31" s="1148"/>
      <c r="L31" s="1148"/>
      <c r="M31" s="1148"/>
    </row>
    <row r="32" spans="1:18" s="1143" customFormat="1" ht="33" hidden="1" customHeight="1">
      <c r="A32" s="1154" t="s">
        <v>63</v>
      </c>
      <c r="B32" s="1155">
        <v>14760</v>
      </c>
      <c r="C32" s="1155">
        <v>5070</v>
      </c>
      <c r="D32" s="1155">
        <f t="shared" si="2"/>
        <v>19830</v>
      </c>
      <c r="E32" s="1148"/>
      <c r="F32" s="1159"/>
      <c r="I32" s="1148"/>
      <c r="J32" s="1148"/>
      <c r="K32" s="1148"/>
      <c r="L32" s="1148"/>
      <c r="M32" s="1148"/>
    </row>
    <row r="33" spans="1:13" s="1143" customFormat="1" ht="33" hidden="1" customHeight="1">
      <c r="A33" s="1154" t="s">
        <v>47</v>
      </c>
      <c r="B33" s="1155">
        <v>19976</v>
      </c>
      <c r="C33" s="1155">
        <v>3972</v>
      </c>
      <c r="D33" s="1155">
        <f t="shared" si="2"/>
        <v>23948</v>
      </c>
      <c r="E33" s="1148"/>
      <c r="F33" s="1159"/>
      <c r="I33" s="1148"/>
      <c r="J33" s="1148"/>
      <c r="K33" s="1148"/>
      <c r="L33" s="1148"/>
      <c r="M33" s="1148"/>
    </row>
    <row r="34" spans="1:13" s="1143" customFormat="1" ht="33" hidden="1" customHeight="1">
      <c r="A34" s="1154" t="s">
        <v>3282</v>
      </c>
      <c r="B34" s="1155">
        <v>49313</v>
      </c>
      <c r="C34" s="1155">
        <v>12058</v>
      </c>
      <c r="D34" s="1155">
        <f t="shared" si="2"/>
        <v>61371</v>
      </c>
      <c r="E34" s="1148"/>
      <c r="F34" s="1159"/>
      <c r="I34" s="1148"/>
      <c r="J34" s="1148"/>
      <c r="K34" s="1148"/>
      <c r="L34" s="1148"/>
      <c r="M34" s="1148"/>
    </row>
    <row r="35" spans="1:13" s="1143" customFormat="1" ht="33" hidden="1" customHeight="1">
      <c r="A35" s="1154" t="s">
        <v>3283</v>
      </c>
      <c r="B35" s="1155">
        <v>842129</v>
      </c>
      <c r="C35" s="1155">
        <v>101926</v>
      </c>
      <c r="D35" s="1155">
        <f t="shared" si="2"/>
        <v>944055</v>
      </c>
      <c r="E35" s="1148"/>
      <c r="F35" s="1159"/>
      <c r="I35" s="1148"/>
      <c r="J35" s="1148"/>
      <c r="K35" s="1148"/>
      <c r="L35" s="1148"/>
      <c r="M35" s="1148"/>
    </row>
    <row r="36" spans="1:13" s="1143" customFormat="1" ht="33" hidden="1" customHeight="1">
      <c r="A36" s="1154" t="s">
        <v>57</v>
      </c>
      <c r="B36" s="1155">
        <v>34071</v>
      </c>
      <c r="C36" s="1155">
        <v>16624</v>
      </c>
      <c r="D36" s="1155">
        <f t="shared" si="2"/>
        <v>50695</v>
      </c>
      <c r="E36" s="1148"/>
      <c r="F36" s="1159"/>
      <c r="I36" s="1148"/>
      <c r="J36" s="1148"/>
      <c r="K36" s="1148"/>
      <c r="L36" s="1148"/>
      <c r="M36" s="1148"/>
    </row>
    <row r="37" spans="1:13" s="1143" customFormat="1" ht="33" hidden="1" customHeight="1">
      <c r="A37" s="1154" t="s">
        <v>59</v>
      </c>
      <c r="B37" s="1155">
        <v>24955</v>
      </c>
      <c r="C37" s="1155">
        <v>0</v>
      </c>
      <c r="D37" s="1155">
        <f t="shared" si="2"/>
        <v>24955</v>
      </c>
      <c r="E37" s="1148"/>
      <c r="F37" s="1159"/>
      <c r="I37" s="1148"/>
      <c r="J37" s="1148"/>
      <c r="K37" s="1148"/>
      <c r="L37" s="1148"/>
      <c r="M37" s="1148"/>
    </row>
    <row r="38" spans="1:13" s="1143" customFormat="1" ht="33" hidden="1" customHeight="1">
      <c r="A38" s="1154" t="s">
        <v>3284</v>
      </c>
      <c r="B38" s="1155">
        <v>16167</v>
      </c>
      <c r="C38" s="1155">
        <v>55401</v>
      </c>
      <c r="D38" s="1155">
        <f t="shared" si="2"/>
        <v>71568</v>
      </c>
      <c r="E38" s="1148"/>
      <c r="F38" s="1159"/>
      <c r="I38" s="1148"/>
      <c r="J38" s="1148"/>
      <c r="K38" s="1148"/>
      <c r="L38" s="1148"/>
      <c r="M38" s="1148"/>
    </row>
    <row r="39" spans="1:13" s="1143" customFormat="1" ht="33" hidden="1" customHeight="1">
      <c r="A39" s="1154" t="s">
        <v>49</v>
      </c>
      <c r="B39" s="1155">
        <v>14276</v>
      </c>
      <c r="C39" s="1155">
        <v>8037</v>
      </c>
      <c r="D39" s="1155">
        <f t="shared" si="2"/>
        <v>22313</v>
      </c>
      <c r="E39" s="1148"/>
      <c r="F39" s="1159"/>
      <c r="I39" s="1148"/>
      <c r="J39" s="1148"/>
      <c r="K39" s="1148"/>
      <c r="L39" s="1148"/>
      <c r="M39" s="1148"/>
    </row>
    <row r="40" spans="1:13" s="1143" customFormat="1" ht="33" hidden="1" customHeight="1">
      <c r="A40" s="1154" t="s">
        <v>3285</v>
      </c>
      <c r="B40" s="1155">
        <v>47006</v>
      </c>
      <c r="C40" s="1155">
        <v>8440</v>
      </c>
      <c r="D40" s="1155">
        <f t="shared" si="2"/>
        <v>55446</v>
      </c>
      <c r="E40" s="1148"/>
      <c r="F40" s="1159"/>
      <c r="I40" s="1148"/>
      <c r="J40" s="1148"/>
      <c r="K40" s="1148"/>
      <c r="L40" s="1148"/>
      <c r="M40" s="1148"/>
    </row>
    <row r="41" spans="1:13" s="1143" customFormat="1" ht="33" hidden="1" customHeight="1">
      <c r="A41" s="1154" t="s">
        <v>3286</v>
      </c>
      <c r="B41" s="1155">
        <v>24647</v>
      </c>
      <c r="C41" s="1155">
        <v>46826</v>
      </c>
      <c r="D41" s="1155">
        <f t="shared" si="2"/>
        <v>71473</v>
      </c>
      <c r="E41" s="1148"/>
      <c r="F41" s="1159"/>
      <c r="I41" s="1148"/>
      <c r="J41" s="1148"/>
      <c r="K41" s="1148"/>
      <c r="L41" s="1148"/>
      <c r="M41" s="1148"/>
    </row>
    <row r="42" spans="1:13" s="1143" customFormat="1" ht="33" hidden="1" customHeight="1">
      <c r="A42" s="1154" t="s">
        <v>3287</v>
      </c>
      <c r="B42" s="1155">
        <v>25891</v>
      </c>
      <c r="C42" s="1155">
        <v>30663</v>
      </c>
      <c r="D42" s="1155">
        <f t="shared" si="2"/>
        <v>56554</v>
      </c>
      <c r="E42" s="1148"/>
      <c r="F42" s="1159"/>
      <c r="I42" s="1148"/>
      <c r="J42" s="1148"/>
      <c r="K42" s="1148"/>
      <c r="L42" s="1148"/>
      <c r="M42" s="1148"/>
    </row>
    <row r="43" spans="1:13" s="1143" customFormat="1" ht="33" hidden="1" customHeight="1">
      <c r="A43" s="1154" t="s">
        <v>54</v>
      </c>
      <c r="B43" s="1155">
        <v>1160</v>
      </c>
      <c r="C43" s="1155">
        <v>151</v>
      </c>
      <c r="D43" s="1155">
        <f t="shared" si="2"/>
        <v>1311</v>
      </c>
      <c r="E43" s="1148"/>
      <c r="F43" s="1159"/>
      <c r="I43" s="1148"/>
      <c r="J43" s="1148"/>
      <c r="K43" s="1148"/>
      <c r="L43" s="1148"/>
      <c r="M43" s="1148"/>
    </row>
    <row r="44" spans="1:13" s="1143" customFormat="1" ht="33" hidden="1" customHeight="1">
      <c r="A44" s="1154" t="s">
        <v>3288</v>
      </c>
      <c r="B44" s="1155">
        <v>847</v>
      </c>
      <c r="C44" s="1155">
        <v>352</v>
      </c>
      <c r="D44" s="1155">
        <f t="shared" si="2"/>
        <v>1199</v>
      </c>
      <c r="E44" s="1148">
        <v>2023</v>
      </c>
      <c r="F44" s="1159"/>
      <c r="I44" s="1148"/>
      <c r="J44" s="1148"/>
      <c r="K44" s="1148"/>
      <c r="L44" s="1148"/>
      <c r="M44" s="1148"/>
    </row>
    <row r="45" spans="1:13" s="1143" customFormat="1" ht="33" hidden="1" customHeight="1">
      <c r="A45" s="1154" t="s">
        <v>105</v>
      </c>
      <c r="B45" s="1155">
        <v>3040</v>
      </c>
      <c r="C45" s="1155">
        <v>2941</v>
      </c>
      <c r="D45" s="1155">
        <f t="shared" si="2"/>
        <v>5981</v>
      </c>
      <c r="E45" s="1148">
        <v>2022</v>
      </c>
      <c r="F45" s="1159"/>
      <c r="I45" s="1148"/>
      <c r="J45" s="1148"/>
      <c r="K45" s="1148"/>
      <c r="L45" s="1148"/>
      <c r="M45" s="1148"/>
    </row>
    <row r="46" spans="1:13" s="1143" customFormat="1" ht="33" hidden="1" customHeight="1">
      <c r="A46" s="1154" t="s">
        <v>202</v>
      </c>
      <c r="B46" s="1155">
        <v>1027</v>
      </c>
      <c r="C46" s="1155">
        <v>1047</v>
      </c>
      <c r="D46" s="1155">
        <f t="shared" si="2"/>
        <v>2074</v>
      </c>
      <c r="E46" s="1148">
        <v>2023</v>
      </c>
      <c r="F46" s="1159"/>
      <c r="I46" s="1148"/>
      <c r="J46" s="1148"/>
      <c r="K46" s="1148"/>
      <c r="L46" s="1148"/>
      <c r="M46" s="1148"/>
    </row>
    <row r="47" spans="1:13" s="1143" customFormat="1" ht="33" hidden="1" customHeight="1">
      <c r="A47" s="1154" t="s">
        <v>61</v>
      </c>
      <c r="B47" s="1155">
        <v>38960</v>
      </c>
      <c r="C47" s="1155">
        <v>13141</v>
      </c>
      <c r="D47" s="1155">
        <f t="shared" si="2"/>
        <v>52101</v>
      </c>
      <c r="E47" s="1148">
        <v>2024</v>
      </c>
      <c r="F47" s="1159"/>
      <c r="I47" s="1148"/>
      <c r="J47" s="1148"/>
      <c r="K47" s="1148"/>
      <c r="L47" s="1148"/>
      <c r="M47" s="1148"/>
    </row>
    <row r="48" spans="1:13" s="1143" customFormat="1" ht="33" hidden="1" customHeight="1">
      <c r="A48" s="1154" t="s">
        <v>3289</v>
      </c>
      <c r="B48" s="1155">
        <v>18257</v>
      </c>
      <c r="C48" s="1155">
        <v>14738</v>
      </c>
      <c r="D48" s="1155">
        <f t="shared" si="2"/>
        <v>32995</v>
      </c>
      <c r="E48" s="1148">
        <v>2023</v>
      </c>
      <c r="F48" s="1159"/>
      <c r="I48" s="1148"/>
      <c r="J48" s="1148"/>
      <c r="K48" s="1148"/>
      <c r="L48" s="1148"/>
      <c r="M48" s="1148"/>
    </row>
    <row r="49" spans="1:15" s="1143" customFormat="1" ht="33" hidden="1" customHeight="1">
      <c r="A49" s="1154" t="s">
        <v>3290</v>
      </c>
      <c r="B49" s="1155">
        <v>1253</v>
      </c>
      <c r="C49" s="1155">
        <v>138</v>
      </c>
      <c r="D49" s="1155">
        <f t="shared" si="2"/>
        <v>1391</v>
      </c>
      <c r="E49" s="1148">
        <v>2024</v>
      </c>
      <c r="F49" s="1159"/>
      <c r="I49" s="1148"/>
      <c r="J49" s="1148"/>
      <c r="K49" s="1148"/>
      <c r="L49" s="1148"/>
      <c r="M49" s="1148"/>
    </row>
    <row r="50" spans="1:15" s="1118" customFormat="1" ht="33" hidden="1" customHeight="1">
      <c r="B50" s="1150">
        <f>SUM(B22:B49)</f>
        <v>2215241</v>
      </c>
      <c r="C50" s="1150">
        <f t="shared" ref="C50:D50" si="3">SUM(C22:C49)</f>
        <v>563170</v>
      </c>
      <c r="D50" s="1150">
        <f t="shared" si="3"/>
        <v>2778411</v>
      </c>
      <c r="I50" s="1151"/>
      <c r="J50" s="1151"/>
      <c r="K50" s="1151"/>
      <c r="L50" s="1151"/>
      <c r="M50" s="1151"/>
    </row>
    <row r="51" spans="1:15" s="1118" customFormat="1" ht="33" hidden="1" customHeight="1">
      <c r="B51" s="1150"/>
      <c r="C51" s="1150"/>
      <c r="D51" s="1150"/>
      <c r="I51" s="1151"/>
      <c r="J51" s="1151"/>
      <c r="K51" s="1151"/>
      <c r="L51" s="1151"/>
      <c r="M51" s="1151"/>
    </row>
    <row r="52" spans="1:15" s="1118" customFormat="1" ht="33" hidden="1" customHeight="1">
      <c r="B52" s="1150"/>
      <c r="C52" s="1150"/>
      <c r="D52" s="1150"/>
      <c r="I52" s="1151"/>
      <c r="J52" s="1151"/>
      <c r="K52" s="1151"/>
      <c r="L52" s="1151"/>
      <c r="M52" s="1151"/>
    </row>
    <row r="53" spans="1:15" s="1118" customFormat="1" ht="33" customHeight="1">
      <c r="B53" s="1150"/>
      <c r="C53" s="1150"/>
      <c r="D53" s="1150"/>
      <c r="I53" s="1151"/>
      <c r="J53" s="1151"/>
      <c r="K53" s="1151"/>
      <c r="L53" s="1151"/>
      <c r="M53" s="1151"/>
    </row>
    <row r="54" spans="1:15" s="1118" customFormat="1" ht="33" customHeight="1">
      <c r="B54" s="1150"/>
      <c r="C54" s="1150"/>
      <c r="D54" s="1150"/>
      <c r="I54" s="1151"/>
      <c r="J54" s="1151"/>
      <c r="K54" s="1151"/>
      <c r="L54" s="1151"/>
      <c r="M54" s="1151"/>
    </row>
    <row r="55" spans="1:15" s="1118" customFormat="1" ht="33" customHeight="1">
      <c r="A55" s="1160"/>
      <c r="B55" s="1150"/>
      <c r="C55" s="1150"/>
      <c r="D55" s="1150"/>
      <c r="F55" s="1160"/>
      <c r="I55" s="1151"/>
      <c r="J55" s="1151"/>
      <c r="K55" s="1151"/>
      <c r="L55" s="1151"/>
      <c r="M55" s="1151"/>
    </row>
    <row r="56" spans="1:15" s="1118" customFormat="1" ht="33" customHeight="1">
      <c r="A56" s="1160"/>
      <c r="B56" s="1150"/>
      <c r="C56" s="1150"/>
      <c r="D56" s="1150"/>
      <c r="F56" s="1160"/>
      <c r="I56" s="1151"/>
      <c r="J56" s="1151"/>
      <c r="K56" s="1151"/>
      <c r="L56" s="1151"/>
      <c r="M56" s="1151"/>
    </row>
    <row r="57" spans="1:15" s="1118" customFormat="1" ht="33" customHeight="1">
      <c r="B57" s="1150"/>
      <c r="C57" s="1150"/>
      <c r="D57" s="1150"/>
      <c r="I57" s="1151"/>
      <c r="J57" s="1151"/>
      <c r="K57" s="1151"/>
      <c r="L57" s="1151"/>
      <c r="M57" s="1151"/>
    </row>
    <row r="58" spans="1:15" s="1118" customFormat="1" ht="33" customHeight="1">
      <c r="B58" s="1135"/>
      <c r="C58" s="1135"/>
      <c r="D58" s="1150"/>
      <c r="I58" s="1151"/>
      <c r="J58" s="1151"/>
      <c r="K58" s="1151"/>
      <c r="L58" s="1151"/>
      <c r="M58" s="1151"/>
    </row>
    <row r="59" spans="1:15" s="1118" customFormat="1" ht="33" customHeight="1">
      <c r="B59" s="1161"/>
      <c r="C59" s="1161"/>
      <c r="D59" s="1150"/>
      <c r="I59" s="1151"/>
      <c r="J59" s="1151"/>
      <c r="K59" s="1151"/>
      <c r="L59" s="1151"/>
      <c r="M59" s="1151"/>
    </row>
    <row r="60" spans="1:15" s="1118" customFormat="1" ht="33" customHeight="1">
      <c r="B60" s="1150"/>
      <c r="C60" s="1150"/>
      <c r="D60" s="1150"/>
      <c r="I60" s="1151"/>
      <c r="J60" s="1151"/>
      <c r="K60" s="1151"/>
      <c r="L60" s="1151"/>
      <c r="M60" s="1151"/>
    </row>
    <row r="61" spans="1:15" s="1118" customFormat="1" ht="33" customHeight="1">
      <c r="B61" s="1150"/>
      <c r="C61" s="1150"/>
      <c r="D61" s="1150"/>
      <c r="I61" s="1151"/>
      <c r="J61" s="1151"/>
      <c r="K61" s="1151"/>
      <c r="L61" s="1151"/>
      <c r="M61" s="1151"/>
    </row>
    <row r="62" spans="1:15" s="1118" customFormat="1" ht="33" customHeight="1">
      <c r="B62" s="1150"/>
      <c r="C62" s="1150"/>
      <c r="D62" s="1150"/>
      <c r="I62" s="1151"/>
      <c r="J62" s="1151"/>
      <c r="K62" s="1151"/>
      <c r="L62" s="1151"/>
      <c r="M62" s="1151"/>
    </row>
    <row r="63" spans="1:15" s="1118" customFormat="1" ht="33" customHeight="1">
      <c r="B63" s="1150"/>
      <c r="C63" s="1150"/>
      <c r="D63" s="1150"/>
      <c r="I63" s="1151"/>
      <c r="J63" s="1151"/>
      <c r="K63" s="1151"/>
      <c r="L63" s="1151"/>
      <c r="M63" s="1151"/>
      <c r="O63" s="1162"/>
    </row>
    <row r="64" spans="1:15" s="1118" customFormat="1" ht="33" customHeight="1">
      <c r="B64" s="1150"/>
      <c r="C64" s="1150"/>
      <c r="D64" s="1150"/>
      <c r="I64" s="1151"/>
      <c r="J64" s="1151"/>
      <c r="K64" s="1151"/>
      <c r="L64" s="1151"/>
      <c r="M64" s="1151"/>
      <c r="O64" s="1162"/>
    </row>
    <row r="65" spans="2:15" s="1118" customFormat="1" ht="33" customHeight="1">
      <c r="B65" s="1150"/>
      <c r="C65" s="1150"/>
      <c r="D65" s="1150"/>
      <c r="I65" s="1151"/>
      <c r="J65" s="1151"/>
      <c r="K65" s="1151"/>
      <c r="L65" s="1151"/>
      <c r="M65" s="1151"/>
      <c r="O65" s="1162"/>
    </row>
    <row r="66" spans="2:15" s="1118" customFormat="1" ht="33" customHeight="1">
      <c r="B66" s="1150"/>
      <c r="C66" s="1150"/>
      <c r="D66" s="1150"/>
      <c r="I66" s="1151"/>
      <c r="J66" s="1162"/>
      <c r="K66" s="1162"/>
      <c r="L66" s="1162"/>
      <c r="M66" s="1162"/>
      <c r="N66" s="1163"/>
      <c r="O66" s="1162"/>
    </row>
    <row r="67" spans="2:15" s="1118" customFormat="1" ht="33" customHeight="1">
      <c r="B67" s="1150"/>
      <c r="C67" s="1150"/>
      <c r="D67" s="1150"/>
      <c r="I67" s="1151"/>
      <c r="J67" s="1162"/>
      <c r="K67" s="1162"/>
      <c r="L67" s="1162"/>
      <c r="M67" s="1162"/>
      <c r="N67" s="1163"/>
      <c r="O67" s="1162"/>
    </row>
    <row r="68" spans="2:15" s="1118" customFormat="1" ht="33" customHeight="1">
      <c r="B68" s="1150"/>
      <c r="C68" s="1150"/>
      <c r="D68" s="1150"/>
      <c r="I68" s="1151"/>
      <c r="J68" s="1162"/>
      <c r="K68" s="1162"/>
      <c r="L68" s="1162"/>
      <c r="M68" s="1162"/>
      <c r="N68" s="1163"/>
      <c r="O68" s="1162"/>
    </row>
    <row r="69" spans="2:15" s="1118" customFormat="1" ht="33" customHeight="1">
      <c r="B69" s="1150"/>
      <c r="C69" s="1150"/>
      <c r="D69" s="1150"/>
      <c r="I69" s="1151"/>
      <c r="J69" s="1162"/>
      <c r="K69" s="1162"/>
      <c r="L69" s="1162"/>
      <c r="M69" s="1162"/>
      <c r="O69" s="1163"/>
    </row>
    <row r="70" spans="2:15" s="1118" customFormat="1" ht="33" customHeight="1">
      <c r="B70" s="1150"/>
      <c r="C70" s="1150"/>
      <c r="D70" s="1150"/>
      <c r="I70" s="1151"/>
      <c r="J70" s="1162"/>
      <c r="K70" s="1162"/>
      <c r="L70" s="1162"/>
      <c r="M70" s="1162"/>
    </row>
    <row r="71" spans="2:15" s="1118" customFormat="1" ht="33" customHeight="1">
      <c r="B71" s="1150"/>
      <c r="C71" s="1150"/>
      <c r="D71" s="1150"/>
    </row>
    <row r="72" spans="2:15" s="1118" customFormat="1" ht="33" customHeight="1">
      <c r="B72" s="1150"/>
      <c r="C72" s="1150"/>
      <c r="D72" s="1150"/>
    </row>
    <row r="73" spans="2:15" s="1118" customFormat="1" ht="33" customHeight="1">
      <c r="B73" s="1150"/>
      <c r="C73" s="1150"/>
      <c r="D73" s="1150"/>
    </row>
    <row r="74" spans="2:15" s="1118" customFormat="1" ht="33" customHeight="1">
      <c r="B74" s="1150"/>
      <c r="C74" s="1150"/>
      <c r="D74" s="1150"/>
    </row>
    <row r="75" spans="2:15" s="1118" customFormat="1" ht="33" customHeight="1">
      <c r="B75" s="1150"/>
      <c r="C75" s="1150"/>
      <c r="D75" s="1150"/>
    </row>
    <row r="76" spans="2:15" s="1118" customFormat="1" ht="33" customHeight="1">
      <c r="B76" s="1150"/>
      <c r="C76" s="1150"/>
      <c r="D76" s="1150"/>
    </row>
    <row r="77" spans="2:15" s="1118" customFormat="1" ht="33" customHeight="1">
      <c r="B77" s="1150"/>
      <c r="C77" s="1150"/>
      <c r="D77" s="1150"/>
    </row>
    <row r="78" spans="2:15" s="1118" customFormat="1" ht="33" customHeight="1">
      <c r="B78" s="1150"/>
      <c r="C78" s="1150"/>
      <c r="D78" s="1150"/>
      <c r="I78" s="1151"/>
      <c r="J78" s="1151"/>
      <c r="K78" s="1151"/>
      <c r="L78" s="1151"/>
      <c r="M78" s="1151"/>
    </row>
    <row r="79" spans="2:15" s="1118" customFormat="1" ht="33" customHeight="1">
      <c r="B79" s="1150"/>
      <c r="C79" s="1150"/>
      <c r="D79" s="1150"/>
      <c r="I79" s="1151"/>
      <c r="J79" s="1151"/>
      <c r="K79" s="1151"/>
      <c r="L79" s="1151"/>
      <c r="M79" s="1151"/>
    </row>
    <row r="80" spans="2:15" s="1118" customFormat="1" ht="33" customHeight="1">
      <c r="B80" s="1150"/>
      <c r="C80" s="1150"/>
      <c r="D80" s="1150"/>
      <c r="I80" s="1151"/>
      <c r="J80" s="1151"/>
      <c r="K80" s="1151"/>
      <c r="L80" s="1151"/>
      <c r="M80" s="1151"/>
    </row>
  </sheetData>
  <mergeCells count="7">
    <mergeCell ref="A1:F1"/>
    <mergeCell ref="A2:F2"/>
    <mergeCell ref="A3:C3"/>
    <mergeCell ref="A4:A7"/>
    <mergeCell ref="B4:E4"/>
    <mergeCell ref="F4:F7"/>
    <mergeCell ref="B5:E5"/>
  </mergeCells>
  <printOptions horizontalCentered="1" verticalCentered="1"/>
  <pageMargins left="0" right="0" top="0" bottom="0.11811023622047245" header="0.31496062992125984" footer="0.51181102362204722"/>
  <pageSetup paperSize="9" scale="88" orientation="landscape" r:id="rId1"/>
  <headerFooter alignWithMargins="0">
    <oddFooter xml:space="preserve">&amp;C </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23"/>
  <sheetViews>
    <sheetView rightToLeft="1" view="pageBreakPreview" zoomScale="60" zoomScaleNormal="110" workbookViewId="0">
      <selection activeCell="B23" sqref="B23"/>
    </sheetView>
  </sheetViews>
  <sheetFormatPr defaultColWidth="13.453125" defaultRowHeight="15.5"/>
  <cols>
    <col min="1" max="1" width="26.26953125" style="1168" customWidth="1"/>
    <col min="2" max="11" width="15.7265625" style="1168" customWidth="1"/>
    <col min="12" max="12" width="27.26953125" style="1168" customWidth="1"/>
    <col min="13" max="13" width="38" style="1168" customWidth="1"/>
    <col min="14" max="220" width="13.453125" style="1168"/>
    <col min="221" max="227" width="17.453125" style="1168" customWidth="1"/>
    <col min="228" max="228" width="13.453125" style="1168" customWidth="1"/>
    <col min="229" max="476" width="13.453125" style="1168"/>
    <col min="477" max="483" width="17.453125" style="1168" customWidth="1"/>
    <col min="484" max="484" width="13.453125" style="1168" customWidth="1"/>
    <col min="485" max="732" width="13.453125" style="1168"/>
    <col min="733" max="739" width="17.453125" style="1168" customWidth="1"/>
    <col min="740" max="740" width="13.453125" style="1168" customWidth="1"/>
    <col min="741" max="988" width="13.453125" style="1168"/>
    <col min="989" max="995" width="17.453125" style="1168" customWidth="1"/>
    <col min="996" max="996" width="13.453125" style="1168" customWidth="1"/>
    <col min="997" max="1244" width="13.453125" style="1168"/>
    <col min="1245" max="1251" width="17.453125" style="1168" customWidth="1"/>
    <col min="1252" max="1252" width="13.453125" style="1168" customWidth="1"/>
    <col min="1253" max="1500" width="13.453125" style="1168"/>
    <col min="1501" max="1507" width="17.453125" style="1168" customWidth="1"/>
    <col min="1508" max="1508" width="13.453125" style="1168" customWidth="1"/>
    <col min="1509" max="1756" width="13.453125" style="1168"/>
    <col min="1757" max="1763" width="17.453125" style="1168" customWidth="1"/>
    <col min="1764" max="1764" width="13.453125" style="1168" customWidth="1"/>
    <col min="1765" max="2012" width="13.453125" style="1168"/>
    <col min="2013" max="2019" width="17.453125" style="1168" customWidth="1"/>
    <col min="2020" max="2020" width="13.453125" style="1168" customWidth="1"/>
    <col min="2021" max="2268" width="13.453125" style="1168"/>
    <col min="2269" max="2275" width="17.453125" style="1168" customWidth="1"/>
    <col min="2276" max="2276" width="13.453125" style="1168" customWidth="1"/>
    <col min="2277" max="2524" width="13.453125" style="1168"/>
    <col min="2525" max="2531" width="17.453125" style="1168" customWidth="1"/>
    <col min="2532" max="2532" width="13.453125" style="1168" customWidth="1"/>
    <col min="2533" max="2780" width="13.453125" style="1168"/>
    <col min="2781" max="2787" width="17.453125" style="1168" customWidth="1"/>
    <col min="2788" max="2788" width="13.453125" style="1168" customWidth="1"/>
    <col min="2789" max="3036" width="13.453125" style="1168"/>
    <col min="3037" max="3043" width="17.453125" style="1168" customWidth="1"/>
    <col min="3044" max="3044" width="13.453125" style="1168" customWidth="1"/>
    <col min="3045" max="3292" width="13.453125" style="1168"/>
    <col min="3293" max="3299" width="17.453125" style="1168" customWidth="1"/>
    <col min="3300" max="3300" width="13.453125" style="1168" customWidth="1"/>
    <col min="3301" max="3548" width="13.453125" style="1168"/>
    <col min="3549" max="3555" width="17.453125" style="1168" customWidth="1"/>
    <col min="3556" max="3556" width="13.453125" style="1168" customWidth="1"/>
    <col min="3557" max="3804" width="13.453125" style="1168"/>
    <col min="3805" max="3811" width="17.453125" style="1168" customWidth="1"/>
    <col min="3812" max="3812" width="13.453125" style="1168" customWidth="1"/>
    <col min="3813" max="4060" width="13.453125" style="1168"/>
    <col min="4061" max="4067" width="17.453125" style="1168" customWidth="1"/>
    <col min="4068" max="4068" width="13.453125" style="1168" customWidth="1"/>
    <col min="4069" max="4316" width="13.453125" style="1168"/>
    <col min="4317" max="4323" width="17.453125" style="1168" customWidth="1"/>
    <col min="4324" max="4324" width="13.453125" style="1168" customWidth="1"/>
    <col min="4325" max="4572" width="13.453125" style="1168"/>
    <col min="4573" max="4579" width="17.453125" style="1168" customWidth="1"/>
    <col min="4580" max="4580" width="13.453125" style="1168" customWidth="1"/>
    <col min="4581" max="4828" width="13.453125" style="1168"/>
    <col min="4829" max="4835" width="17.453125" style="1168" customWidth="1"/>
    <col min="4836" max="4836" width="13.453125" style="1168" customWidth="1"/>
    <col min="4837" max="5084" width="13.453125" style="1168"/>
    <col min="5085" max="5091" width="17.453125" style="1168" customWidth="1"/>
    <col min="5092" max="5092" width="13.453125" style="1168" customWidth="1"/>
    <col min="5093" max="5340" width="13.453125" style="1168"/>
    <col min="5341" max="5347" width="17.453125" style="1168" customWidth="1"/>
    <col min="5348" max="5348" width="13.453125" style="1168" customWidth="1"/>
    <col min="5349" max="5596" width="13.453125" style="1168"/>
    <col min="5597" max="5603" width="17.453125" style="1168" customWidth="1"/>
    <col min="5604" max="5604" width="13.453125" style="1168" customWidth="1"/>
    <col min="5605" max="5852" width="13.453125" style="1168"/>
    <col min="5853" max="5859" width="17.453125" style="1168" customWidth="1"/>
    <col min="5860" max="5860" width="13.453125" style="1168" customWidth="1"/>
    <col min="5861" max="6108" width="13.453125" style="1168"/>
    <col min="6109" max="6115" width="17.453125" style="1168" customWidth="1"/>
    <col min="6116" max="6116" width="13.453125" style="1168" customWidth="1"/>
    <col min="6117" max="6364" width="13.453125" style="1168"/>
    <col min="6365" max="6371" width="17.453125" style="1168" customWidth="1"/>
    <col min="6372" max="6372" width="13.453125" style="1168" customWidth="1"/>
    <col min="6373" max="6620" width="13.453125" style="1168"/>
    <col min="6621" max="6627" width="17.453125" style="1168" customWidth="1"/>
    <col min="6628" max="6628" width="13.453125" style="1168" customWidth="1"/>
    <col min="6629" max="6876" width="13.453125" style="1168"/>
    <col min="6877" max="6883" width="17.453125" style="1168" customWidth="1"/>
    <col min="6884" max="6884" width="13.453125" style="1168" customWidth="1"/>
    <col min="6885" max="7132" width="13.453125" style="1168"/>
    <col min="7133" max="7139" width="17.453125" style="1168" customWidth="1"/>
    <col min="7140" max="7140" width="13.453125" style="1168" customWidth="1"/>
    <col min="7141" max="7388" width="13.453125" style="1168"/>
    <col min="7389" max="7395" width="17.453125" style="1168" customWidth="1"/>
    <col min="7396" max="7396" width="13.453125" style="1168" customWidth="1"/>
    <col min="7397" max="7644" width="13.453125" style="1168"/>
    <col min="7645" max="7651" width="17.453125" style="1168" customWidth="1"/>
    <col min="7652" max="7652" width="13.453125" style="1168" customWidth="1"/>
    <col min="7653" max="7900" width="13.453125" style="1168"/>
    <col min="7901" max="7907" width="17.453125" style="1168" customWidth="1"/>
    <col min="7908" max="7908" width="13.453125" style="1168" customWidth="1"/>
    <col min="7909" max="8156" width="13.453125" style="1168"/>
    <col min="8157" max="8163" width="17.453125" style="1168" customWidth="1"/>
    <col min="8164" max="8164" width="13.453125" style="1168" customWidth="1"/>
    <col min="8165" max="8412" width="13.453125" style="1168"/>
    <col min="8413" max="8419" width="17.453125" style="1168" customWidth="1"/>
    <col min="8420" max="8420" width="13.453125" style="1168" customWidth="1"/>
    <col min="8421" max="8668" width="13.453125" style="1168"/>
    <col min="8669" max="8675" width="17.453125" style="1168" customWidth="1"/>
    <col min="8676" max="8676" width="13.453125" style="1168" customWidth="1"/>
    <col min="8677" max="8924" width="13.453125" style="1168"/>
    <col min="8925" max="8931" width="17.453125" style="1168" customWidth="1"/>
    <col min="8932" max="8932" width="13.453125" style="1168" customWidth="1"/>
    <col min="8933" max="9180" width="13.453125" style="1168"/>
    <col min="9181" max="9187" width="17.453125" style="1168" customWidth="1"/>
    <col min="9188" max="9188" width="13.453125" style="1168" customWidth="1"/>
    <col min="9189" max="9436" width="13.453125" style="1168"/>
    <col min="9437" max="9443" width="17.453125" style="1168" customWidth="1"/>
    <col min="9444" max="9444" width="13.453125" style="1168" customWidth="1"/>
    <col min="9445" max="9692" width="13.453125" style="1168"/>
    <col min="9693" max="9699" width="17.453125" style="1168" customWidth="1"/>
    <col min="9700" max="9700" width="13.453125" style="1168" customWidth="1"/>
    <col min="9701" max="9948" width="13.453125" style="1168"/>
    <col min="9949" max="9955" width="17.453125" style="1168" customWidth="1"/>
    <col min="9956" max="9956" width="13.453125" style="1168" customWidth="1"/>
    <col min="9957" max="10204" width="13.453125" style="1168"/>
    <col min="10205" max="10211" width="17.453125" style="1168" customWidth="1"/>
    <col min="10212" max="10212" width="13.453125" style="1168" customWidth="1"/>
    <col min="10213" max="10460" width="13.453125" style="1168"/>
    <col min="10461" max="10467" width="17.453125" style="1168" customWidth="1"/>
    <col min="10468" max="10468" width="13.453125" style="1168" customWidth="1"/>
    <col min="10469" max="10716" width="13.453125" style="1168"/>
    <col min="10717" max="10723" width="17.453125" style="1168" customWidth="1"/>
    <col min="10724" max="10724" width="13.453125" style="1168" customWidth="1"/>
    <col min="10725" max="10972" width="13.453125" style="1168"/>
    <col min="10973" max="10979" width="17.453125" style="1168" customWidth="1"/>
    <col min="10980" max="10980" width="13.453125" style="1168" customWidth="1"/>
    <col min="10981" max="11228" width="13.453125" style="1168"/>
    <col min="11229" max="11235" width="17.453125" style="1168" customWidth="1"/>
    <col min="11236" max="11236" width="13.453125" style="1168" customWidth="1"/>
    <col min="11237" max="11484" width="13.453125" style="1168"/>
    <col min="11485" max="11491" width="17.453125" style="1168" customWidth="1"/>
    <col min="11492" max="11492" width="13.453125" style="1168" customWidth="1"/>
    <col min="11493" max="11740" width="13.453125" style="1168"/>
    <col min="11741" max="11747" width="17.453125" style="1168" customWidth="1"/>
    <col min="11748" max="11748" width="13.453125" style="1168" customWidth="1"/>
    <col min="11749" max="11996" width="13.453125" style="1168"/>
    <col min="11997" max="12003" width="17.453125" style="1168" customWidth="1"/>
    <col min="12004" max="12004" width="13.453125" style="1168" customWidth="1"/>
    <col min="12005" max="12252" width="13.453125" style="1168"/>
    <col min="12253" max="12259" width="17.453125" style="1168" customWidth="1"/>
    <col min="12260" max="12260" width="13.453125" style="1168" customWidth="1"/>
    <col min="12261" max="12508" width="13.453125" style="1168"/>
    <col min="12509" max="12515" width="17.453125" style="1168" customWidth="1"/>
    <col min="12516" max="12516" width="13.453125" style="1168" customWidth="1"/>
    <col min="12517" max="12764" width="13.453125" style="1168"/>
    <col min="12765" max="12771" width="17.453125" style="1168" customWidth="1"/>
    <col min="12772" max="12772" width="13.453125" style="1168" customWidth="1"/>
    <col min="12773" max="13020" width="13.453125" style="1168"/>
    <col min="13021" max="13027" width="17.453125" style="1168" customWidth="1"/>
    <col min="13028" max="13028" width="13.453125" style="1168" customWidth="1"/>
    <col min="13029" max="13276" width="13.453125" style="1168"/>
    <col min="13277" max="13283" width="17.453125" style="1168" customWidth="1"/>
    <col min="13284" max="13284" width="13.453125" style="1168" customWidth="1"/>
    <col min="13285" max="13532" width="13.453125" style="1168"/>
    <col min="13533" max="13539" width="17.453125" style="1168" customWidth="1"/>
    <col min="13540" max="13540" width="13.453125" style="1168" customWidth="1"/>
    <col min="13541" max="13788" width="13.453125" style="1168"/>
    <col min="13789" max="13795" width="17.453125" style="1168" customWidth="1"/>
    <col min="13796" max="13796" width="13.453125" style="1168" customWidth="1"/>
    <col min="13797" max="14044" width="13.453125" style="1168"/>
    <col min="14045" max="14051" width="17.453125" style="1168" customWidth="1"/>
    <col min="14052" max="14052" width="13.453125" style="1168" customWidth="1"/>
    <col min="14053" max="14300" width="13.453125" style="1168"/>
    <col min="14301" max="14307" width="17.453125" style="1168" customWidth="1"/>
    <col min="14308" max="14308" width="13.453125" style="1168" customWidth="1"/>
    <col min="14309" max="14556" width="13.453125" style="1168"/>
    <col min="14557" max="14563" width="17.453125" style="1168" customWidth="1"/>
    <col min="14564" max="14564" width="13.453125" style="1168" customWidth="1"/>
    <col min="14565" max="14812" width="13.453125" style="1168"/>
    <col min="14813" max="14819" width="17.453125" style="1168" customWidth="1"/>
    <col min="14820" max="14820" width="13.453125" style="1168" customWidth="1"/>
    <col min="14821" max="15068" width="13.453125" style="1168"/>
    <col min="15069" max="15075" width="17.453125" style="1168" customWidth="1"/>
    <col min="15076" max="15076" width="13.453125" style="1168" customWidth="1"/>
    <col min="15077" max="15324" width="13.453125" style="1168"/>
    <col min="15325" max="15331" width="17.453125" style="1168" customWidth="1"/>
    <col min="15332" max="15332" width="13.453125" style="1168" customWidth="1"/>
    <col min="15333" max="15580" width="13.453125" style="1168"/>
    <col min="15581" max="15587" width="17.453125" style="1168" customWidth="1"/>
    <col min="15588" max="15588" width="13.453125" style="1168" customWidth="1"/>
    <col min="15589" max="15836" width="13.453125" style="1168"/>
    <col min="15837" max="15843" width="17.453125" style="1168" customWidth="1"/>
    <col min="15844" max="15844" width="13.453125" style="1168" customWidth="1"/>
    <col min="15845" max="16092" width="13.453125" style="1168"/>
    <col min="16093" max="16099" width="17.453125" style="1168" customWidth="1"/>
    <col min="16100" max="16100" width="13.453125" style="1168" customWidth="1"/>
    <col min="16101" max="16384" width="13.453125" style="1168"/>
  </cols>
  <sheetData>
    <row r="1" spans="1:29" s="1030" customFormat="1" ht="33" customHeight="1">
      <c r="A1" s="1715" t="s">
        <v>2970</v>
      </c>
      <c r="B1" s="2259"/>
      <c r="C1" s="2259"/>
      <c r="D1" s="2259"/>
      <c r="E1" s="2259"/>
      <c r="F1" s="2259"/>
      <c r="G1" s="2259"/>
      <c r="H1" s="2259"/>
      <c r="I1" s="2259"/>
      <c r="J1" s="2259"/>
      <c r="K1" s="2259"/>
      <c r="L1" s="1955"/>
      <c r="M1" s="1029"/>
      <c r="N1" s="1029"/>
      <c r="O1" s="1029"/>
      <c r="P1" s="1029"/>
      <c r="Q1" s="1029"/>
      <c r="R1" s="1029"/>
      <c r="S1" s="1029"/>
      <c r="T1" s="1029"/>
      <c r="U1" s="1029"/>
      <c r="V1" s="1029"/>
      <c r="W1" s="1029"/>
      <c r="X1" s="1029"/>
      <c r="Y1" s="1029"/>
      <c r="Z1" s="1029"/>
      <c r="AA1" s="1029"/>
      <c r="AB1" s="1029"/>
      <c r="AC1" s="1029"/>
    </row>
    <row r="2" spans="1:29" s="1058" customFormat="1" ht="33" customHeight="1">
      <c r="A2" s="2260" t="s">
        <v>2971</v>
      </c>
      <c r="B2" s="2260"/>
      <c r="C2" s="2260"/>
      <c r="D2" s="2260"/>
      <c r="E2" s="2260"/>
      <c r="F2" s="2260"/>
      <c r="G2" s="2260"/>
      <c r="H2" s="2260"/>
      <c r="I2" s="2260"/>
      <c r="J2" s="2260"/>
      <c r="K2" s="2260"/>
      <c r="L2" s="2261"/>
    </row>
    <row r="3" spans="1:29" s="1030" customFormat="1" ht="17.25" customHeight="1">
      <c r="A3" s="1031" t="s">
        <v>3291</v>
      </c>
      <c r="B3" s="1032"/>
      <c r="C3" s="1032"/>
      <c r="D3" s="1032"/>
      <c r="E3" s="1032"/>
      <c r="F3" s="1032"/>
      <c r="G3" s="1032"/>
      <c r="H3" s="1033"/>
      <c r="I3" s="1033"/>
      <c r="J3" s="1033"/>
      <c r="K3" s="1033"/>
      <c r="L3" s="1033" t="s">
        <v>3292</v>
      </c>
      <c r="M3" s="1029"/>
      <c r="N3" s="1029"/>
      <c r="O3" s="1029"/>
      <c r="P3" s="1029"/>
      <c r="Q3" s="1029"/>
      <c r="R3" s="1029"/>
      <c r="S3" s="1029"/>
      <c r="T3" s="1029"/>
      <c r="U3" s="1029"/>
      <c r="V3" s="1029"/>
      <c r="W3" s="1029"/>
      <c r="X3" s="1029"/>
      <c r="Y3" s="1029"/>
      <c r="Z3" s="1029"/>
      <c r="AA3" s="1029"/>
      <c r="AB3" s="1029"/>
      <c r="AC3" s="1029"/>
    </row>
    <row r="4" spans="1:29" s="1166" customFormat="1" ht="44.25" customHeight="1">
      <c r="A4" s="1804" t="s">
        <v>99</v>
      </c>
      <c r="B4" s="2256" t="s">
        <v>1082</v>
      </c>
      <c r="C4" s="2257"/>
      <c r="D4" s="2257"/>
      <c r="E4" s="2258"/>
      <c r="F4" s="2263" t="s">
        <v>1083</v>
      </c>
      <c r="G4" s="2263"/>
      <c r="H4" s="2263"/>
      <c r="I4" s="2263"/>
      <c r="J4" s="2206" t="s">
        <v>3205</v>
      </c>
      <c r="K4" s="1073" t="s">
        <v>106</v>
      </c>
      <c r="L4" s="1804" t="s">
        <v>100</v>
      </c>
      <c r="M4" s="1046"/>
    </row>
    <row r="5" spans="1:29" s="1166" customFormat="1" ht="42" customHeight="1">
      <c r="A5" s="2262"/>
      <c r="B5" s="2256" t="s">
        <v>316</v>
      </c>
      <c r="C5" s="2258"/>
      <c r="D5" s="2256" t="s">
        <v>317</v>
      </c>
      <c r="E5" s="2258"/>
      <c r="F5" s="2256" t="s">
        <v>316</v>
      </c>
      <c r="G5" s="2258"/>
      <c r="H5" s="2256" t="s">
        <v>317</v>
      </c>
      <c r="I5" s="2258"/>
      <c r="J5" s="2208"/>
      <c r="K5" s="2206" t="s">
        <v>68</v>
      </c>
      <c r="L5" s="2262"/>
      <c r="M5" s="1167"/>
    </row>
    <row r="6" spans="1:29" s="1166" customFormat="1" ht="42" customHeight="1">
      <c r="A6" s="1805"/>
      <c r="B6" s="1073" t="s">
        <v>3293</v>
      </c>
      <c r="C6" s="1073" t="s">
        <v>3294</v>
      </c>
      <c r="D6" s="1073" t="s">
        <v>3293</v>
      </c>
      <c r="E6" s="1073" t="s">
        <v>3294</v>
      </c>
      <c r="F6" s="1073" t="s">
        <v>3293</v>
      </c>
      <c r="G6" s="1073" t="s">
        <v>3294</v>
      </c>
      <c r="H6" s="1073" t="s">
        <v>3293</v>
      </c>
      <c r="I6" s="1073" t="s">
        <v>3294</v>
      </c>
      <c r="J6" s="1073" t="s">
        <v>3295</v>
      </c>
      <c r="K6" s="2208"/>
      <c r="L6" s="1805"/>
    </row>
    <row r="7" spans="1:29" ht="23.15" customHeight="1">
      <c r="A7" s="1065" t="s">
        <v>965</v>
      </c>
      <c r="B7" s="451">
        <v>6660872</v>
      </c>
      <c r="C7" s="451">
        <v>21936</v>
      </c>
      <c r="D7" s="451">
        <v>7748160</v>
      </c>
      <c r="E7" s="451">
        <v>23729</v>
      </c>
      <c r="F7" s="451">
        <v>8330519</v>
      </c>
      <c r="G7" s="451">
        <v>38558</v>
      </c>
      <c r="H7" s="451">
        <v>4195733</v>
      </c>
      <c r="I7" s="451">
        <v>20624</v>
      </c>
      <c r="J7" s="451">
        <v>0</v>
      </c>
      <c r="K7" s="1064">
        <f>SUM(B7:J7)</f>
        <v>27040131</v>
      </c>
      <c r="L7" s="1065" t="s">
        <v>44</v>
      </c>
      <c r="T7" s="1169"/>
      <c r="U7" s="1169"/>
      <c r="V7" s="1169"/>
      <c r="W7" s="1169"/>
    </row>
    <row r="8" spans="1:29" ht="23.15" customHeight="1">
      <c r="A8" s="1065" t="s">
        <v>101</v>
      </c>
      <c r="B8" s="14">
        <v>4605905</v>
      </c>
      <c r="C8" s="14">
        <v>48873</v>
      </c>
      <c r="D8" s="14">
        <v>4659576</v>
      </c>
      <c r="E8" s="14">
        <v>49408</v>
      </c>
      <c r="F8" s="14">
        <v>6075269</v>
      </c>
      <c r="G8" s="14">
        <v>46157</v>
      </c>
      <c r="H8" s="14">
        <v>2561548</v>
      </c>
      <c r="I8" s="14">
        <v>30517</v>
      </c>
      <c r="J8" s="14">
        <v>0</v>
      </c>
      <c r="K8" s="1064">
        <f t="shared" ref="K8:K20" si="0">SUM(B8:J8)</f>
        <v>18077253</v>
      </c>
      <c r="L8" s="1065" t="s">
        <v>102</v>
      </c>
      <c r="R8" s="1169"/>
      <c r="S8" s="1169"/>
      <c r="T8" s="1169"/>
      <c r="U8" s="1169"/>
      <c r="V8" s="1169"/>
      <c r="W8" s="1169"/>
    </row>
    <row r="9" spans="1:29" ht="23.15" customHeight="1">
      <c r="A9" s="1065" t="s">
        <v>345</v>
      </c>
      <c r="B9" s="451">
        <v>846896</v>
      </c>
      <c r="C9" s="451">
        <v>2620</v>
      </c>
      <c r="D9" s="451">
        <v>920365</v>
      </c>
      <c r="E9" s="451">
        <v>1922</v>
      </c>
      <c r="F9" s="451">
        <v>819025</v>
      </c>
      <c r="G9" s="451">
        <v>1858</v>
      </c>
      <c r="H9" s="451">
        <v>323212</v>
      </c>
      <c r="I9" s="451">
        <v>920</v>
      </c>
      <c r="J9" s="451">
        <v>0</v>
      </c>
      <c r="K9" s="1064">
        <f t="shared" si="0"/>
        <v>2916818</v>
      </c>
      <c r="L9" s="1065" t="s">
        <v>1100</v>
      </c>
    </row>
    <row r="10" spans="1:29" ht="23.15" customHeight="1">
      <c r="A10" s="1065" t="s">
        <v>349</v>
      </c>
      <c r="B10" s="14">
        <v>344137</v>
      </c>
      <c r="C10" s="14">
        <v>994</v>
      </c>
      <c r="D10" s="14">
        <v>430857</v>
      </c>
      <c r="E10" s="14">
        <v>1382</v>
      </c>
      <c r="F10" s="14">
        <v>562531</v>
      </c>
      <c r="G10" s="14">
        <v>767</v>
      </c>
      <c r="H10" s="14">
        <v>169422</v>
      </c>
      <c r="I10" s="14">
        <v>340</v>
      </c>
      <c r="J10" s="14">
        <v>0</v>
      </c>
      <c r="K10" s="1064">
        <f t="shared" si="0"/>
        <v>1510430</v>
      </c>
      <c r="L10" s="1065" t="s">
        <v>1101</v>
      </c>
    </row>
    <row r="11" spans="1:29" ht="23.15" customHeight="1">
      <c r="A11" s="1065" t="s">
        <v>353</v>
      </c>
      <c r="B11" s="451">
        <v>4397808</v>
      </c>
      <c r="C11" s="451">
        <v>10280</v>
      </c>
      <c r="D11" s="451">
        <v>4709130</v>
      </c>
      <c r="E11" s="451">
        <v>8962</v>
      </c>
      <c r="F11" s="451">
        <v>5079750</v>
      </c>
      <c r="G11" s="451">
        <v>9684</v>
      </c>
      <c r="H11" s="451">
        <v>1635987</v>
      </c>
      <c r="I11" s="451">
        <v>3909</v>
      </c>
      <c r="J11" s="451">
        <v>0</v>
      </c>
      <c r="K11" s="1064">
        <f t="shared" si="0"/>
        <v>15855510</v>
      </c>
      <c r="L11" s="1065" t="s">
        <v>52</v>
      </c>
    </row>
    <row r="12" spans="1:29" ht="23.15" customHeight="1">
      <c r="A12" s="1065" t="s">
        <v>55</v>
      </c>
      <c r="B12" s="14">
        <v>467845</v>
      </c>
      <c r="C12" s="14">
        <v>2901</v>
      </c>
      <c r="D12" s="14">
        <v>532491</v>
      </c>
      <c r="E12" s="14">
        <v>2629</v>
      </c>
      <c r="F12" s="14">
        <v>455497</v>
      </c>
      <c r="G12" s="14">
        <v>1487</v>
      </c>
      <c r="H12" s="14">
        <v>150965</v>
      </c>
      <c r="I12" s="14">
        <v>490</v>
      </c>
      <c r="J12" s="14">
        <v>0</v>
      </c>
      <c r="K12" s="1064">
        <f t="shared" si="0"/>
        <v>1614305</v>
      </c>
      <c r="L12" s="1065" t="s">
        <v>1104</v>
      </c>
    </row>
    <row r="13" spans="1:29" ht="23.15" customHeight="1">
      <c r="A13" s="1065" t="s">
        <v>371</v>
      </c>
      <c r="B13" s="451">
        <v>206278</v>
      </c>
      <c r="C13" s="451">
        <v>6</v>
      </c>
      <c r="D13" s="451">
        <v>205351</v>
      </c>
      <c r="E13" s="451">
        <v>2</v>
      </c>
      <c r="F13" s="451">
        <v>476578</v>
      </c>
      <c r="G13" s="451">
        <v>83</v>
      </c>
      <c r="H13" s="451">
        <v>82620</v>
      </c>
      <c r="I13" s="451">
        <v>2</v>
      </c>
      <c r="J13" s="451">
        <v>0</v>
      </c>
      <c r="K13" s="1064">
        <f t="shared" si="0"/>
        <v>970920</v>
      </c>
      <c r="L13" s="1065" t="s">
        <v>1105</v>
      </c>
    </row>
    <row r="14" spans="1:29" ht="23.15" customHeight="1">
      <c r="A14" s="1065" t="s">
        <v>58</v>
      </c>
      <c r="B14" s="14">
        <v>218384</v>
      </c>
      <c r="C14" s="14">
        <v>3</v>
      </c>
      <c r="D14" s="14">
        <v>248994</v>
      </c>
      <c r="E14" s="14">
        <v>1</v>
      </c>
      <c r="F14" s="14">
        <v>173127</v>
      </c>
      <c r="G14" s="14">
        <v>1</v>
      </c>
      <c r="H14" s="14">
        <v>45133</v>
      </c>
      <c r="I14" s="14">
        <v>0</v>
      </c>
      <c r="J14" s="14">
        <v>0</v>
      </c>
      <c r="K14" s="1064">
        <f t="shared" si="0"/>
        <v>685643</v>
      </c>
      <c r="L14" s="1065" t="s">
        <v>2526</v>
      </c>
    </row>
    <row r="15" spans="1:29" ht="23.15" customHeight="1">
      <c r="A15" s="1065" t="s">
        <v>2527</v>
      </c>
      <c r="B15" s="451">
        <v>80060</v>
      </c>
      <c r="C15" s="451">
        <v>44</v>
      </c>
      <c r="D15" s="451">
        <v>89756</v>
      </c>
      <c r="E15" s="451">
        <v>27</v>
      </c>
      <c r="F15" s="451">
        <v>65242</v>
      </c>
      <c r="G15" s="451">
        <v>21</v>
      </c>
      <c r="H15" s="451">
        <v>13164</v>
      </c>
      <c r="I15" s="451">
        <v>3</v>
      </c>
      <c r="J15" s="451">
        <v>0</v>
      </c>
      <c r="K15" s="1064">
        <f t="shared" si="0"/>
        <v>248317</v>
      </c>
      <c r="L15" s="1065" t="s">
        <v>1107</v>
      </c>
    </row>
    <row r="16" spans="1:29" ht="23.15" customHeight="1">
      <c r="A16" s="1065" t="s">
        <v>59</v>
      </c>
      <c r="B16" s="14">
        <v>269161</v>
      </c>
      <c r="C16" s="14">
        <v>2171</v>
      </c>
      <c r="D16" s="14">
        <v>311300</v>
      </c>
      <c r="E16" s="14">
        <v>2370</v>
      </c>
      <c r="F16" s="14">
        <v>283617</v>
      </c>
      <c r="G16" s="14">
        <v>773</v>
      </c>
      <c r="H16" s="14">
        <v>67431</v>
      </c>
      <c r="I16" s="14">
        <v>313</v>
      </c>
      <c r="J16" s="14">
        <v>0</v>
      </c>
      <c r="K16" s="1064">
        <f t="shared" si="0"/>
        <v>937136</v>
      </c>
      <c r="L16" s="1065" t="s">
        <v>60</v>
      </c>
    </row>
    <row r="17" spans="1:13" ht="23.15" customHeight="1">
      <c r="A17" s="1065" t="s">
        <v>61</v>
      </c>
      <c r="B17" s="451">
        <v>191123</v>
      </c>
      <c r="C17" s="451">
        <v>0</v>
      </c>
      <c r="D17" s="451">
        <v>206897</v>
      </c>
      <c r="E17" s="451">
        <v>0</v>
      </c>
      <c r="F17" s="451">
        <v>108408</v>
      </c>
      <c r="G17" s="451">
        <v>0</v>
      </c>
      <c r="H17" s="451">
        <v>30699</v>
      </c>
      <c r="I17" s="451">
        <v>0</v>
      </c>
      <c r="J17" s="451">
        <v>0</v>
      </c>
      <c r="K17" s="1064">
        <f t="shared" si="0"/>
        <v>537127</v>
      </c>
      <c r="L17" s="1065" t="s">
        <v>62</v>
      </c>
    </row>
    <row r="18" spans="1:13" ht="23.15" customHeight="1">
      <c r="A18" s="1065" t="s">
        <v>105</v>
      </c>
      <c r="B18" s="14">
        <v>44667</v>
      </c>
      <c r="C18" s="14">
        <v>4</v>
      </c>
      <c r="D18" s="14">
        <v>41102</v>
      </c>
      <c r="E18" s="14">
        <v>6</v>
      </c>
      <c r="F18" s="14">
        <v>31965</v>
      </c>
      <c r="G18" s="14">
        <v>5</v>
      </c>
      <c r="H18" s="14">
        <v>6548</v>
      </c>
      <c r="I18" s="14">
        <v>1</v>
      </c>
      <c r="J18" s="14">
        <v>0</v>
      </c>
      <c r="K18" s="1064">
        <f t="shared" si="0"/>
        <v>124298</v>
      </c>
      <c r="L18" s="1065" t="s">
        <v>1132</v>
      </c>
    </row>
    <row r="19" spans="1:13" ht="23.15" customHeight="1">
      <c r="A19" s="1065" t="s">
        <v>63</v>
      </c>
      <c r="B19" s="451">
        <v>72974</v>
      </c>
      <c r="C19" s="451">
        <v>0</v>
      </c>
      <c r="D19" s="451">
        <v>84058</v>
      </c>
      <c r="E19" s="451">
        <v>2</v>
      </c>
      <c r="F19" s="451">
        <v>97698</v>
      </c>
      <c r="G19" s="451">
        <v>1</v>
      </c>
      <c r="H19" s="451">
        <v>19462</v>
      </c>
      <c r="I19" s="451">
        <v>0</v>
      </c>
      <c r="J19" s="451">
        <v>0</v>
      </c>
      <c r="K19" s="1064">
        <f t="shared" si="0"/>
        <v>274195</v>
      </c>
      <c r="L19" s="1065" t="s">
        <v>1133</v>
      </c>
      <c r="M19" s="1169"/>
    </row>
    <row r="20" spans="1:13" ht="23.15" customHeight="1">
      <c r="A20" s="1065" t="s">
        <v>3205</v>
      </c>
      <c r="B20" s="14">
        <v>0</v>
      </c>
      <c r="C20" s="14">
        <v>0</v>
      </c>
      <c r="D20" s="14">
        <v>0</v>
      </c>
      <c r="E20" s="14">
        <v>0</v>
      </c>
      <c r="F20" s="14">
        <v>0</v>
      </c>
      <c r="G20" s="14">
        <v>0</v>
      </c>
      <c r="H20" s="14">
        <v>0</v>
      </c>
      <c r="I20" s="14">
        <v>0</v>
      </c>
      <c r="J20" s="14">
        <v>487078</v>
      </c>
      <c r="K20" s="1064">
        <f t="shared" si="0"/>
        <v>487078</v>
      </c>
      <c r="L20" s="1065" t="s">
        <v>3295</v>
      </c>
      <c r="M20" s="1169"/>
    </row>
    <row r="21" spans="1:13" s="1170" customFormat="1" ht="23.15" customHeight="1">
      <c r="A21" s="1114" t="s">
        <v>106</v>
      </c>
      <c r="B21" s="1117">
        <f>SUM(B7:B20)</f>
        <v>18406110</v>
      </c>
      <c r="C21" s="1117">
        <f t="shared" ref="C21:K21" si="1">SUM(C7:C20)</f>
        <v>89832</v>
      </c>
      <c r="D21" s="1117">
        <f t="shared" si="1"/>
        <v>20188037</v>
      </c>
      <c r="E21" s="1117">
        <f t="shared" si="1"/>
        <v>90440</v>
      </c>
      <c r="F21" s="1117">
        <f t="shared" si="1"/>
        <v>22559226</v>
      </c>
      <c r="G21" s="1117">
        <f t="shared" si="1"/>
        <v>99395</v>
      </c>
      <c r="H21" s="1117">
        <f t="shared" si="1"/>
        <v>9301924</v>
      </c>
      <c r="I21" s="1117">
        <f t="shared" si="1"/>
        <v>57119</v>
      </c>
      <c r="J21" s="1117">
        <f t="shared" si="1"/>
        <v>487078</v>
      </c>
      <c r="K21" s="1117">
        <f t="shared" si="1"/>
        <v>71279161</v>
      </c>
      <c r="L21" s="1114" t="s">
        <v>68</v>
      </c>
    </row>
    <row r="22" spans="1:13">
      <c r="A22" s="1171" t="s">
        <v>3296</v>
      </c>
      <c r="L22" s="1172" t="s">
        <v>3297</v>
      </c>
    </row>
    <row r="23" spans="1:13">
      <c r="F23" s="1169"/>
      <c r="G23" s="1169"/>
      <c r="H23" s="1169"/>
    </row>
  </sheetData>
  <mergeCells count="12">
    <mergeCell ref="H5:I5"/>
    <mergeCell ref="K5:K6"/>
    <mergeCell ref="A1:L1"/>
    <mergeCell ref="A2:L2"/>
    <mergeCell ref="A4:A6"/>
    <mergeCell ref="B4:E4"/>
    <mergeCell ref="F4:I4"/>
    <mergeCell ref="J4:J5"/>
    <mergeCell ref="L4:L6"/>
    <mergeCell ref="B5:C5"/>
    <mergeCell ref="D5:E5"/>
    <mergeCell ref="F5:G5"/>
  </mergeCells>
  <pageMargins left="0.7" right="0.7" top="0.75" bottom="0.75" header="0.3" footer="0.3"/>
  <pageSetup paperSize="9" scale="62" orientation="landscape"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BE21"/>
  <sheetViews>
    <sheetView rightToLeft="1" view="pageBreakPreview" zoomScale="60" zoomScaleNormal="110" workbookViewId="0">
      <selection activeCell="B23" sqref="B23"/>
    </sheetView>
  </sheetViews>
  <sheetFormatPr defaultColWidth="8.81640625" defaultRowHeight="13"/>
  <cols>
    <col min="1" max="1" width="23.7265625" style="1047" customWidth="1"/>
    <col min="2" max="22" width="8.7265625" style="1047" customWidth="1"/>
    <col min="23" max="23" width="8.7265625" style="1046" customWidth="1"/>
    <col min="24" max="24" width="11.81640625" style="1046" customWidth="1"/>
    <col min="25" max="25" width="23.7265625" style="1047" customWidth="1"/>
    <col min="26" max="26" width="36.453125" style="1046" customWidth="1"/>
    <col min="27" max="27" width="8.81640625" style="1046"/>
    <col min="28" max="28" width="13.81640625" style="1046" customWidth="1"/>
    <col min="29" max="29" width="8.81640625" style="1046"/>
    <col min="30" max="30" width="14.453125" style="1046" customWidth="1"/>
    <col min="31" max="54" width="8.81640625" style="1046"/>
    <col min="55" max="223" width="8.81640625" style="1047"/>
    <col min="224" max="224" width="15.26953125" style="1047" bestFit="1" customWidth="1"/>
    <col min="225" max="226" width="13.453125" style="1047" bestFit="1" customWidth="1"/>
    <col min="227" max="227" width="11.1796875" style="1047" bestFit="1" customWidth="1"/>
    <col min="228" max="228" width="13.453125" style="1047" bestFit="1" customWidth="1"/>
    <col min="229" max="229" width="9.7265625" style="1047" bestFit="1" customWidth="1"/>
    <col min="230" max="230" width="11.1796875" style="1047" bestFit="1" customWidth="1"/>
    <col min="231" max="231" width="9.7265625" style="1047" bestFit="1" customWidth="1"/>
    <col min="232" max="232" width="13.453125" style="1047" bestFit="1" customWidth="1"/>
    <col min="233" max="233" width="11.1796875" style="1047" bestFit="1" customWidth="1"/>
    <col min="234" max="234" width="13.453125" style="1047" bestFit="1" customWidth="1"/>
    <col min="235" max="235" width="11.1796875" style="1047" bestFit="1" customWidth="1"/>
    <col min="236" max="236" width="15.26953125" style="1047" bestFit="1" customWidth="1"/>
    <col min="237" max="237" width="8.26953125" style="1047" bestFit="1" customWidth="1"/>
    <col min="238" max="240" width="9.1796875" style="1047" customWidth="1"/>
    <col min="241" max="479" width="8.81640625" style="1047"/>
    <col min="480" max="480" width="15.26953125" style="1047" bestFit="1" customWidth="1"/>
    <col min="481" max="482" width="13.453125" style="1047" bestFit="1" customWidth="1"/>
    <col min="483" max="483" width="11.1796875" style="1047" bestFit="1" customWidth="1"/>
    <col min="484" max="484" width="13.453125" style="1047" bestFit="1" customWidth="1"/>
    <col min="485" max="485" width="9.7265625" style="1047" bestFit="1" customWidth="1"/>
    <col min="486" max="486" width="11.1796875" style="1047" bestFit="1" customWidth="1"/>
    <col min="487" max="487" width="9.7265625" style="1047" bestFit="1" customWidth="1"/>
    <col min="488" max="488" width="13.453125" style="1047" bestFit="1" customWidth="1"/>
    <col min="489" max="489" width="11.1796875" style="1047" bestFit="1" customWidth="1"/>
    <col min="490" max="490" width="13.453125" style="1047" bestFit="1" customWidth="1"/>
    <col min="491" max="491" width="11.1796875" style="1047" bestFit="1" customWidth="1"/>
    <col min="492" max="492" width="15.26953125" style="1047" bestFit="1" customWidth="1"/>
    <col min="493" max="493" width="8.26953125" style="1047" bestFit="1" customWidth="1"/>
    <col min="494" max="496" width="9.1796875" style="1047" customWidth="1"/>
    <col min="497" max="735" width="8.81640625" style="1047"/>
    <col min="736" max="736" width="15.26953125" style="1047" bestFit="1" customWidth="1"/>
    <col min="737" max="738" width="13.453125" style="1047" bestFit="1" customWidth="1"/>
    <col min="739" max="739" width="11.1796875" style="1047" bestFit="1" customWidth="1"/>
    <col min="740" max="740" width="13.453125" style="1047" bestFit="1" customWidth="1"/>
    <col min="741" max="741" width="9.7265625" style="1047" bestFit="1" customWidth="1"/>
    <col min="742" max="742" width="11.1796875" style="1047" bestFit="1" customWidth="1"/>
    <col min="743" max="743" width="9.7265625" style="1047" bestFit="1" customWidth="1"/>
    <col min="744" max="744" width="13.453125" style="1047" bestFit="1" customWidth="1"/>
    <col min="745" max="745" width="11.1796875" style="1047" bestFit="1" customWidth="1"/>
    <col min="746" max="746" width="13.453125" style="1047" bestFit="1" customWidth="1"/>
    <col min="747" max="747" width="11.1796875" style="1047" bestFit="1" customWidth="1"/>
    <col min="748" max="748" width="15.26953125" style="1047" bestFit="1" customWidth="1"/>
    <col min="749" max="749" width="8.26953125" style="1047" bestFit="1" customWidth="1"/>
    <col min="750" max="752" width="9.1796875" style="1047" customWidth="1"/>
    <col min="753" max="991" width="8.81640625" style="1047"/>
    <col min="992" max="992" width="15.26953125" style="1047" bestFit="1" customWidth="1"/>
    <col min="993" max="994" width="13.453125" style="1047" bestFit="1" customWidth="1"/>
    <col min="995" max="995" width="11.1796875" style="1047" bestFit="1" customWidth="1"/>
    <col min="996" max="996" width="13.453125" style="1047" bestFit="1" customWidth="1"/>
    <col min="997" max="997" width="9.7265625" style="1047" bestFit="1" customWidth="1"/>
    <col min="998" max="998" width="11.1796875" style="1047" bestFit="1" customWidth="1"/>
    <col min="999" max="999" width="9.7265625" style="1047" bestFit="1" customWidth="1"/>
    <col min="1000" max="1000" width="13.453125" style="1047" bestFit="1" customWidth="1"/>
    <col min="1001" max="1001" width="11.1796875" style="1047" bestFit="1" customWidth="1"/>
    <col min="1002" max="1002" width="13.453125" style="1047" bestFit="1" customWidth="1"/>
    <col min="1003" max="1003" width="11.1796875" style="1047" bestFit="1" customWidth="1"/>
    <col min="1004" max="1004" width="15.26953125" style="1047" bestFit="1" customWidth="1"/>
    <col min="1005" max="1005" width="8.26953125" style="1047" bestFit="1" customWidth="1"/>
    <col min="1006" max="1008" width="9.1796875" style="1047" customWidth="1"/>
    <col min="1009" max="1247" width="8.81640625" style="1047"/>
    <col min="1248" max="1248" width="15.26953125" style="1047" bestFit="1" customWidth="1"/>
    <col min="1249" max="1250" width="13.453125" style="1047" bestFit="1" customWidth="1"/>
    <col min="1251" max="1251" width="11.1796875" style="1047" bestFit="1" customWidth="1"/>
    <col min="1252" max="1252" width="13.453125" style="1047" bestFit="1" customWidth="1"/>
    <col min="1253" max="1253" width="9.7265625" style="1047" bestFit="1" customWidth="1"/>
    <col min="1254" max="1254" width="11.1796875" style="1047" bestFit="1" customWidth="1"/>
    <col min="1255" max="1255" width="9.7265625" style="1047" bestFit="1" customWidth="1"/>
    <col min="1256" max="1256" width="13.453125" style="1047" bestFit="1" customWidth="1"/>
    <col min="1257" max="1257" width="11.1796875" style="1047" bestFit="1" customWidth="1"/>
    <col min="1258" max="1258" width="13.453125" style="1047" bestFit="1" customWidth="1"/>
    <col min="1259" max="1259" width="11.1796875" style="1047" bestFit="1" customWidth="1"/>
    <col min="1260" max="1260" width="15.26953125" style="1047" bestFit="1" customWidth="1"/>
    <col min="1261" max="1261" width="8.26953125" style="1047" bestFit="1" customWidth="1"/>
    <col min="1262" max="1264" width="9.1796875" style="1047" customWidth="1"/>
    <col min="1265" max="1503" width="8.81640625" style="1047"/>
    <col min="1504" max="1504" width="15.26953125" style="1047" bestFit="1" customWidth="1"/>
    <col min="1505" max="1506" width="13.453125" style="1047" bestFit="1" customWidth="1"/>
    <col min="1507" max="1507" width="11.1796875" style="1047" bestFit="1" customWidth="1"/>
    <col min="1508" max="1508" width="13.453125" style="1047" bestFit="1" customWidth="1"/>
    <col min="1509" max="1509" width="9.7265625" style="1047" bestFit="1" customWidth="1"/>
    <col min="1510" max="1510" width="11.1796875" style="1047" bestFit="1" customWidth="1"/>
    <col min="1511" max="1511" width="9.7265625" style="1047" bestFit="1" customWidth="1"/>
    <col min="1512" max="1512" width="13.453125" style="1047" bestFit="1" customWidth="1"/>
    <col min="1513" max="1513" width="11.1796875" style="1047" bestFit="1" customWidth="1"/>
    <col min="1514" max="1514" width="13.453125" style="1047" bestFit="1" customWidth="1"/>
    <col min="1515" max="1515" width="11.1796875" style="1047" bestFit="1" customWidth="1"/>
    <col min="1516" max="1516" width="15.26953125" style="1047" bestFit="1" customWidth="1"/>
    <col min="1517" max="1517" width="8.26953125" style="1047" bestFit="1" customWidth="1"/>
    <col min="1518" max="1520" width="9.1796875" style="1047" customWidth="1"/>
    <col min="1521" max="1759" width="8.81640625" style="1047"/>
    <col min="1760" max="1760" width="15.26953125" style="1047" bestFit="1" customWidth="1"/>
    <col min="1761" max="1762" width="13.453125" style="1047" bestFit="1" customWidth="1"/>
    <col min="1763" max="1763" width="11.1796875" style="1047" bestFit="1" customWidth="1"/>
    <col min="1764" max="1764" width="13.453125" style="1047" bestFit="1" customWidth="1"/>
    <col min="1765" max="1765" width="9.7265625" style="1047" bestFit="1" customWidth="1"/>
    <col min="1766" max="1766" width="11.1796875" style="1047" bestFit="1" customWidth="1"/>
    <col min="1767" max="1767" width="9.7265625" style="1047" bestFit="1" customWidth="1"/>
    <col min="1768" max="1768" width="13.453125" style="1047" bestFit="1" customWidth="1"/>
    <col min="1769" max="1769" width="11.1796875" style="1047" bestFit="1" customWidth="1"/>
    <col min="1770" max="1770" width="13.453125" style="1047" bestFit="1" customWidth="1"/>
    <col min="1771" max="1771" width="11.1796875" style="1047" bestFit="1" customWidth="1"/>
    <col min="1772" max="1772" width="15.26953125" style="1047" bestFit="1" customWidth="1"/>
    <col min="1773" max="1773" width="8.26953125" style="1047" bestFit="1" customWidth="1"/>
    <col min="1774" max="1776" width="9.1796875" style="1047" customWidth="1"/>
    <col min="1777" max="2015" width="8.81640625" style="1047"/>
    <col min="2016" max="2016" width="15.26953125" style="1047" bestFit="1" customWidth="1"/>
    <col min="2017" max="2018" width="13.453125" style="1047" bestFit="1" customWidth="1"/>
    <col min="2019" max="2019" width="11.1796875" style="1047" bestFit="1" customWidth="1"/>
    <col min="2020" max="2020" width="13.453125" style="1047" bestFit="1" customWidth="1"/>
    <col min="2021" max="2021" width="9.7265625" style="1047" bestFit="1" customWidth="1"/>
    <col min="2022" max="2022" width="11.1796875" style="1047" bestFit="1" customWidth="1"/>
    <col min="2023" max="2023" width="9.7265625" style="1047" bestFit="1" customWidth="1"/>
    <col min="2024" max="2024" width="13.453125" style="1047" bestFit="1" customWidth="1"/>
    <col min="2025" max="2025" width="11.1796875" style="1047" bestFit="1" customWidth="1"/>
    <col min="2026" max="2026" width="13.453125" style="1047" bestFit="1" customWidth="1"/>
    <col min="2027" max="2027" width="11.1796875" style="1047" bestFit="1" customWidth="1"/>
    <col min="2028" max="2028" width="15.26953125" style="1047" bestFit="1" customWidth="1"/>
    <col min="2029" max="2029" width="8.26953125" style="1047" bestFit="1" customWidth="1"/>
    <col min="2030" max="2032" width="9.1796875" style="1047" customWidth="1"/>
    <col min="2033" max="2271" width="8.81640625" style="1047"/>
    <col min="2272" max="2272" width="15.26953125" style="1047" bestFit="1" customWidth="1"/>
    <col min="2273" max="2274" width="13.453125" style="1047" bestFit="1" customWidth="1"/>
    <col min="2275" max="2275" width="11.1796875" style="1047" bestFit="1" customWidth="1"/>
    <col min="2276" max="2276" width="13.453125" style="1047" bestFit="1" customWidth="1"/>
    <col min="2277" max="2277" width="9.7265625" style="1047" bestFit="1" customWidth="1"/>
    <col min="2278" max="2278" width="11.1796875" style="1047" bestFit="1" customWidth="1"/>
    <col min="2279" max="2279" width="9.7265625" style="1047" bestFit="1" customWidth="1"/>
    <col min="2280" max="2280" width="13.453125" style="1047" bestFit="1" customWidth="1"/>
    <col min="2281" max="2281" width="11.1796875" style="1047" bestFit="1" customWidth="1"/>
    <col min="2282" max="2282" width="13.453125" style="1047" bestFit="1" customWidth="1"/>
    <col min="2283" max="2283" width="11.1796875" style="1047" bestFit="1" customWidth="1"/>
    <col min="2284" max="2284" width="15.26953125" style="1047" bestFit="1" customWidth="1"/>
    <col min="2285" max="2285" width="8.26953125" style="1047" bestFit="1" customWidth="1"/>
    <col min="2286" max="2288" width="9.1796875" style="1047" customWidth="1"/>
    <col min="2289" max="2527" width="8.81640625" style="1047"/>
    <col min="2528" max="2528" width="15.26953125" style="1047" bestFit="1" customWidth="1"/>
    <col min="2529" max="2530" width="13.453125" style="1047" bestFit="1" customWidth="1"/>
    <col min="2531" max="2531" width="11.1796875" style="1047" bestFit="1" customWidth="1"/>
    <col min="2532" max="2532" width="13.453125" style="1047" bestFit="1" customWidth="1"/>
    <col min="2533" max="2533" width="9.7265625" style="1047" bestFit="1" customWidth="1"/>
    <col min="2534" max="2534" width="11.1796875" style="1047" bestFit="1" customWidth="1"/>
    <col min="2535" max="2535" width="9.7265625" style="1047" bestFit="1" customWidth="1"/>
    <col min="2536" max="2536" width="13.453125" style="1047" bestFit="1" customWidth="1"/>
    <col min="2537" max="2537" width="11.1796875" style="1047" bestFit="1" customWidth="1"/>
    <col min="2538" max="2538" width="13.453125" style="1047" bestFit="1" customWidth="1"/>
    <col min="2539" max="2539" width="11.1796875" style="1047" bestFit="1" customWidth="1"/>
    <col min="2540" max="2540" width="15.26953125" style="1047" bestFit="1" customWidth="1"/>
    <col min="2541" max="2541" width="8.26953125" style="1047" bestFit="1" customWidth="1"/>
    <col min="2542" max="2544" width="9.1796875" style="1047" customWidth="1"/>
    <col min="2545" max="2783" width="8.81640625" style="1047"/>
    <col min="2784" max="2784" width="15.26953125" style="1047" bestFit="1" customWidth="1"/>
    <col min="2785" max="2786" width="13.453125" style="1047" bestFit="1" customWidth="1"/>
    <col min="2787" max="2787" width="11.1796875" style="1047" bestFit="1" customWidth="1"/>
    <col min="2788" max="2788" width="13.453125" style="1047" bestFit="1" customWidth="1"/>
    <col min="2789" max="2789" width="9.7265625" style="1047" bestFit="1" customWidth="1"/>
    <col min="2790" max="2790" width="11.1796875" style="1047" bestFit="1" customWidth="1"/>
    <col min="2791" max="2791" width="9.7265625" style="1047" bestFit="1" customWidth="1"/>
    <col min="2792" max="2792" width="13.453125" style="1047" bestFit="1" customWidth="1"/>
    <col min="2793" max="2793" width="11.1796875" style="1047" bestFit="1" customWidth="1"/>
    <col min="2794" max="2794" width="13.453125" style="1047" bestFit="1" customWidth="1"/>
    <col min="2795" max="2795" width="11.1796875" style="1047" bestFit="1" customWidth="1"/>
    <col min="2796" max="2796" width="15.26953125" style="1047" bestFit="1" customWidth="1"/>
    <col min="2797" max="2797" width="8.26953125" style="1047" bestFit="1" customWidth="1"/>
    <col min="2798" max="2800" width="9.1796875" style="1047" customWidth="1"/>
    <col min="2801" max="3039" width="8.81640625" style="1047"/>
    <col min="3040" max="3040" width="15.26953125" style="1047" bestFit="1" customWidth="1"/>
    <col min="3041" max="3042" width="13.453125" style="1047" bestFit="1" customWidth="1"/>
    <col min="3043" max="3043" width="11.1796875" style="1047" bestFit="1" customWidth="1"/>
    <col min="3044" max="3044" width="13.453125" style="1047" bestFit="1" customWidth="1"/>
    <col min="3045" max="3045" width="9.7265625" style="1047" bestFit="1" customWidth="1"/>
    <col min="3046" max="3046" width="11.1796875" style="1047" bestFit="1" customWidth="1"/>
    <col min="3047" max="3047" width="9.7265625" style="1047" bestFit="1" customWidth="1"/>
    <col min="3048" max="3048" width="13.453125" style="1047" bestFit="1" customWidth="1"/>
    <col min="3049" max="3049" width="11.1796875" style="1047" bestFit="1" customWidth="1"/>
    <col min="3050" max="3050" width="13.453125" style="1047" bestFit="1" customWidth="1"/>
    <col min="3051" max="3051" width="11.1796875" style="1047" bestFit="1" customWidth="1"/>
    <col min="3052" max="3052" width="15.26953125" style="1047" bestFit="1" customWidth="1"/>
    <col min="3053" max="3053" width="8.26953125" style="1047" bestFit="1" customWidth="1"/>
    <col min="3054" max="3056" width="9.1796875" style="1047" customWidth="1"/>
    <col min="3057" max="3295" width="8.81640625" style="1047"/>
    <col min="3296" max="3296" width="15.26953125" style="1047" bestFit="1" customWidth="1"/>
    <col min="3297" max="3298" width="13.453125" style="1047" bestFit="1" customWidth="1"/>
    <col min="3299" max="3299" width="11.1796875" style="1047" bestFit="1" customWidth="1"/>
    <col min="3300" max="3300" width="13.453125" style="1047" bestFit="1" customWidth="1"/>
    <col min="3301" max="3301" width="9.7265625" style="1047" bestFit="1" customWidth="1"/>
    <col min="3302" max="3302" width="11.1796875" style="1047" bestFit="1" customWidth="1"/>
    <col min="3303" max="3303" width="9.7265625" style="1047" bestFit="1" customWidth="1"/>
    <col min="3304" max="3304" width="13.453125" style="1047" bestFit="1" customWidth="1"/>
    <col min="3305" max="3305" width="11.1796875" style="1047" bestFit="1" customWidth="1"/>
    <col min="3306" max="3306" width="13.453125" style="1047" bestFit="1" customWidth="1"/>
    <col min="3307" max="3307" width="11.1796875" style="1047" bestFit="1" customWidth="1"/>
    <col min="3308" max="3308" width="15.26953125" style="1047" bestFit="1" customWidth="1"/>
    <col min="3309" max="3309" width="8.26953125" style="1047" bestFit="1" customWidth="1"/>
    <col min="3310" max="3312" width="9.1796875" style="1047" customWidth="1"/>
    <col min="3313" max="3551" width="8.81640625" style="1047"/>
    <col min="3552" max="3552" width="15.26953125" style="1047" bestFit="1" customWidth="1"/>
    <col min="3553" max="3554" width="13.453125" style="1047" bestFit="1" customWidth="1"/>
    <col min="3555" max="3555" width="11.1796875" style="1047" bestFit="1" customWidth="1"/>
    <col min="3556" max="3556" width="13.453125" style="1047" bestFit="1" customWidth="1"/>
    <col min="3557" max="3557" width="9.7265625" style="1047" bestFit="1" customWidth="1"/>
    <col min="3558" max="3558" width="11.1796875" style="1047" bestFit="1" customWidth="1"/>
    <col min="3559" max="3559" width="9.7265625" style="1047" bestFit="1" customWidth="1"/>
    <col min="3560" max="3560" width="13.453125" style="1047" bestFit="1" customWidth="1"/>
    <col min="3561" max="3561" width="11.1796875" style="1047" bestFit="1" customWidth="1"/>
    <col min="3562" max="3562" width="13.453125" style="1047" bestFit="1" customWidth="1"/>
    <col min="3563" max="3563" width="11.1796875" style="1047" bestFit="1" customWidth="1"/>
    <col min="3564" max="3564" width="15.26953125" style="1047" bestFit="1" customWidth="1"/>
    <col min="3565" max="3565" width="8.26953125" style="1047" bestFit="1" customWidth="1"/>
    <col min="3566" max="3568" width="9.1796875" style="1047" customWidth="1"/>
    <col min="3569" max="3807" width="8.81640625" style="1047"/>
    <col min="3808" max="3808" width="15.26953125" style="1047" bestFit="1" customWidth="1"/>
    <col min="3809" max="3810" width="13.453125" style="1047" bestFit="1" customWidth="1"/>
    <col min="3811" max="3811" width="11.1796875" style="1047" bestFit="1" customWidth="1"/>
    <col min="3812" max="3812" width="13.453125" style="1047" bestFit="1" customWidth="1"/>
    <col min="3813" max="3813" width="9.7265625" style="1047" bestFit="1" customWidth="1"/>
    <col min="3814" max="3814" width="11.1796875" style="1047" bestFit="1" customWidth="1"/>
    <col min="3815" max="3815" width="9.7265625" style="1047" bestFit="1" customWidth="1"/>
    <col min="3816" max="3816" width="13.453125" style="1047" bestFit="1" customWidth="1"/>
    <col min="3817" max="3817" width="11.1796875" style="1047" bestFit="1" customWidth="1"/>
    <col min="3818" max="3818" width="13.453125" style="1047" bestFit="1" customWidth="1"/>
    <col min="3819" max="3819" width="11.1796875" style="1047" bestFit="1" customWidth="1"/>
    <col min="3820" max="3820" width="15.26953125" style="1047" bestFit="1" customWidth="1"/>
    <col min="3821" max="3821" width="8.26953125" style="1047" bestFit="1" customWidth="1"/>
    <col min="3822" max="3824" width="9.1796875" style="1047" customWidth="1"/>
    <col min="3825" max="4063" width="8.81640625" style="1047"/>
    <col min="4064" max="4064" width="15.26953125" style="1047" bestFit="1" customWidth="1"/>
    <col min="4065" max="4066" width="13.453125" style="1047" bestFit="1" customWidth="1"/>
    <col min="4067" max="4067" width="11.1796875" style="1047" bestFit="1" customWidth="1"/>
    <col min="4068" max="4068" width="13.453125" style="1047" bestFit="1" customWidth="1"/>
    <col min="4069" max="4069" width="9.7265625" style="1047" bestFit="1" customWidth="1"/>
    <col min="4070" max="4070" width="11.1796875" style="1047" bestFit="1" customWidth="1"/>
    <col min="4071" max="4071" width="9.7265625" style="1047" bestFit="1" customWidth="1"/>
    <col min="4072" max="4072" width="13.453125" style="1047" bestFit="1" customWidth="1"/>
    <col min="4073" max="4073" width="11.1796875" style="1047" bestFit="1" customWidth="1"/>
    <col min="4074" max="4074" width="13.453125" style="1047" bestFit="1" customWidth="1"/>
    <col min="4075" max="4075" width="11.1796875" style="1047" bestFit="1" customWidth="1"/>
    <col min="4076" max="4076" width="15.26953125" style="1047" bestFit="1" customWidth="1"/>
    <col min="4077" max="4077" width="8.26953125" style="1047" bestFit="1" customWidth="1"/>
    <col min="4078" max="4080" width="9.1796875" style="1047" customWidth="1"/>
    <col min="4081" max="4319" width="8.81640625" style="1047"/>
    <col min="4320" max="4320" width="15.26953125" style="1047" bestFit="1" customWidth="1"/>
    <col min="4321" max="4322" width="13.453125" style="1047" bestFit="1" customWidth="1"/>
    <col min="4323" max="4323" width="11.1796875" style="1047" bestFit="1" customWidth="1"/>
    <col min="4324" max="4324" width="13.453125" style="1047" bestFit="1" customWidth="1"/>
    <col min="4325" max="4325" width="9.7265625" style="1047" bestFit="1" customWidth="1"/>
    <col min="4326" max="4326" width="11.1796875" style="1047" bestFit="1" customWidth="1"/>
    <col min="4327" max="4327" width="9.7265625" style="1047" bestFit="1" customWidth="1"/>
    <col min="4328" max="4328" width="13.453125" style="1047" bestFit="1" customWidth="1"/>
    <col min="4329" max="4329" width="11.1796875" style="1047" bestFit="1" customWidth="1"/>
    <col min="4330" max="4330" width="13.453125" style="1047" bestFit="1" customWidth="1"/>
    <col min="4331" max="4331" width="11.1796875" style="1047" bestFit="1" customWidth="1"/>
    <col min="4332" max="4332" width="15.26953125" style="1047" bestFit="1" customWidth="1"/>
    <col min="4333" max="4333" width="8.26953125" style="1047" bestFit="1" customWidth="1"/>
    <col min="4334" max="4336" width="9.1796875" style="1047" customWidth="1"/>
    <col min="4337" max="4575" width="8.81640625" style="1047"/>
    <col min="4576" max="4576" width="15.26953125" style="1047" bestFit="1" customWidth="1"/>
    <col min="4577" max="4578" width="13.453125" style="1047" bestFit="1" customWidth="1"/>
    <col min="4579" max="4579" width="11.1796875" style="1047" bestFit="1" customWidth="1"/>
    <col min="4580" max="4580" width="13.453125" style="1047" bestFit="1" customWidth="1"/>
    <col min="4581" max="4581" width="9.7265625" style="1047" bestFit="1" customWidth="1"/>
    <col min="4582" max="4582" width="11.1796875" style="1047" bestFit="1" customWidth="1"/>
    <col min="4583" max="4583" width="9.7265625" style="1047" bestFit="1" customWidth="1"/>
    <col min="4584" max="4584" width="13.453125" style="1047" bestFit="1" customWidth="1"/>
    <col min="4585" max="4585" width="11.1796875" style="1047" bestFit="1" customWidth="1"/>
    <col min="4586" max="4586" width="13.453125" style="1047" bestFit="1" customWidth="1"/>
    <col min="4587" max="4587" width="11.1796875" style="1047" bestFit="1" customWidth="1"/>
    <col min="4588" max="4588" width="15.26953125" style="1047" bestFit="1" customWidth="1"/>
    <col min="4589" max="4589" width="8.26953125" style="1047" bestFit="1" customWidth="1"/>
    <col min="4590" max="4592" width="9.1796875" style="1047" customWidth="1"/>
    <col min="4593" max="4831" width="8.81640625" style="1047"/>
    <col min="4832" max="4832" width="15.26953125" style="1047" bestFit="1" customWidth="1"/>
    <col min="4833" max="4834" width="13.453125" style="1047" bestFit="1" customWidth="1"/>
    <col min="4835" max="4835" width="11.1796875" style="1047" bestFit="1" customWidth="1"/>
    <col min="4836" max="4836" width="13.453125" style="1047" bestFit="1" customWidth="1"/>
    <col min="4837" max="4837" width="9.7265625" style="1047" bestFit="1" customWidth="1"/>
    <col min="4838" max="4838" width="11.1796875" style="1047" bestFit="1" customWidth="1"/>
    <col min="4839" max="4839" width="9.7265625" style="1047" bestFit="1" customWidth="1"/>
    <col min="4840" max="4840" width="13.453125" style="1047" bestFit="1" customWidth="1"/>
    <col min="4841" max="4841" width="11.1796875" style="1047" bestFit="1" customWidth="1"/>
    <col min="4842" max="4842" width="13.453125" style="1047" bestFit="1" customWidth="1"/>
    <col min="4843" max="4843" width="11.1796875" style="1047" bestFit="1" customWidth="1"/>
    <col min="4844" max="4844" width="15.26953125" style="1047" bestFit="1" customWidth="1"/>
    <col min="4845" max="4845" width="8.26953125" style="1047" bestFit="1" customWidth="1"/>
    <col min="4846" max="4848" width="9.1796875" style="1047" customWidth="1"/>
    <col min="4849" max="5087" width="8.81640625" style="1047"/>
    <col min="5088" max="5088" width="15.26953125" style="1047" bestFit="1" customWidth="1"/>
    <col min="5089" max="5090" width="13.453125" style="1047" bestFit="1" customWidth="1"/>
    <col min="5091" max="5091" width="11.1796875" style="1047" bestFit="1" customWidth="1"/>
    <col min="5092" max="5092" width="13.453125" style="1047" bestFit="1" customWidth="1"/>
    <col min="5093" max="5093" width="9.7265625" style="1047" bestFit="1" customWidth="1"/>
    <col min="5094" max="5094" width="11.1796875" style="1047" bestFit="1" customWidth="1"/>
    <col min="5095" max="5095" width="9.7265625" style="1047" bestFit="1" customWidth="1"/>
    <col min="5096" max="5096" width="13.453125" style="1047" bestFit="1" customWidth="1"/>
    <col min="5097" max="5097" width="11.1796875" style="1047" bestFit="1" customWidth="1"/>
    <col min="5098" max="5098" width="13.453125" style="1047" bestFit="1" customWidth="1"/>
    <col min="5099" max="5099" width="11.1796875" style="1047" bestFit="1" customWidth="1"/>
    <col min="5100" max="5100" width="15.26953125" style="1047" bestFit="1" customWidth="1"/>
    <col min="5101" max="5101" width="8.26953125" style="1047" bestFit="1" customWidth="1"/>
    <col min="5102" max="5104" width="9.1796875" style="1047" customWidth="1"/>
    <col min="5105" max="5343" width="8.81640625" style="1047"/>
    <col min="5344" max="5344" width="15.26953125" style="1047" bestFit="1" customWidth="1"/>
    <col min="5345" max="5346" width="13.453125" style="1047" bestFit="1" customWidth="1"/>
    <col min="5347" max="5347" width="11.1796875" style="1047" bestFit="1" customWidth="1"/>
    <col min="5348" max="5348" width="13.453125" style="1047" bestFit="1" customWidth="1"/>
    <col min="5349" max="5349" width="9.7265625" style="1047" bestFit="1" customWidth="1"/>
    <col min="5350" max="5350" width="11.1796875" style="1047" bestFit="1" customWidth="1"/>
    <col min="5351" max="5351" width="9.7265625" style="1047" bestFit="1" customWidth="1"/>
    <col min="5352" max="5352" width="13.453125" style="1047" bestFit="1" customWidth="1"/>
    <col min="5353" max="5353" width="11.1796875" style="1047" bestFit="1" customWidth="1"/>
    <col min="5354" max="5354" width="13.453125" style="1047" bestFit="1" customWidth="1"/>
    <col min="5355" max="5355" width="11.1796875" style="1047" bestFit="1" customWidth="1"/>
    <col min="5356" max="5356" width="15.26953125" style="1047" bestFit="1" customWidth="1"/>
    <col min="5357" max="5357" width="8.26953125" style="1047" bestFit="1" customWidth="1"/>
    <col min="5358" max="5360" width="9.1796875" style="1047" customWidth="1"/>
    <col min="5361" max="5599" width="8.81640625" style="1047"/>
    <col min="5600" max="5600" width="15.26953125" style="1047" bestFit="1" customWidth="1"/>
    <col min="5601" max="5602" width="13.453125" style="1047" bestFit="1" customWidth="1"/>
    <col min="5603" max="5603" width="11.1796875" style="1047" bestFit="1" customWidth="1"/>
    <col min="5604" max="5604" width="13.453125" style="1047" bestFit="1" customWidth="1"/>
    <col min="5605" max="5605" width="9.7265625" style="1047" bestFit="1" customWidth="1"/>
    <col min="5606" max="5606" width="11.1796875" style="1047" bestFit="1" customWidth="1"/>
    <col min="5607" max="5607" width="9.7265625" style="1047" bestFit="1" customWidth="1"/>
    <col min="5608" max="5608" width="13.453125" style="1047" bestFit="1" customWidth="1"/>
    <col min="5609" max="5609" width="11.1796875" style="1047" bestFit="1" customWidth="1"/>
    <col min="5610" max="5610" width="13.453125" style="1047" bestFit="1" customWidth="1"/>
    <col min="5611" max="5611" width="11.1796875" style="1047" bestFit="1" customWidth="1"/>
    <col min="5612" max="5612" width="15.26953125" style="1047" bestFit="1" customWidth="1"/>
    <col min="5613" max="5613" width="8.26953125" style="1047" bestFit="1" customWidth="1"/>
    <col min="5614" max="5616" width="9.1796875" style="1047" customWidth="1"/>
    <col min="5617" max="5855" width="8.81640625" style="1047"/>
    <col min="5856" max="5856" width="15.26953125" style="1047" bestFit="1" customWidth="1"/>
    <col min="5857" max="5858" width="13.453125" style="1047" bestFit="1" customWidth="1"/>
    <col min="5859" max="5859" width="11.1796875" style="1047" bestFit="1" customWidth="1"/>
    <col min="5860" max="5860" width="13.453125" style="1047" bestFit="1" customWidth="1"/>
    <col min="5861" max="5861" width="9.7265625" style="1047" bestFit="1" customWidth="1"/>
    <col min="5862" max="5862" width="11.1796875" style="1047" bestFit="1" customWidth="1"/>
    <col min="5863" max="5863" width="9.7265625" style="1047" bestFit="1" customWidth="1"/>
    <col min="5864" max="5864" width="13.453125" style="1047" bestFit="1" customWidth="1"/>
    <col min="5865" max="5865" width="11.1796875" style="1047" bestFit="1" customWidth="1"/>
    <col min="5866" max="5866" width="13.453125" style="1047" bestFit="1" customWidth="1"/>
    <col min="5867" max="5867" width="11.1796875" style="1047" bestFit="1" customWidth="1"/>
    <col min="5868" max="5868" width="15.26953125" style="1047" bestFit="1" customWidth="1"/>
    <col min="5869" max="5869" width="8.26953125" style="1047" bestFit="1" customWidth="1"/>
    <col min="5870" max="5872" width="9.1796875" style="1047" customWidth="1"/>
    <col min="5873" max="6111" width="8.81640625" style="1047"/>
    <col min="6112" max="6112" width="15.26953125" style="1047" bestFit="1" customWidth="1"/>
    <col min="6113" max="6114" width="13.453125" style="1047" bestFit="1" customWidth="1"/>
    <col min="6115" max="6115" width="11.1796875" style="1047" bestFit="1" customWidth="1"/>
    <col min="6116" max="6116" width="13.453125" style="1047" bestFit="1" customWidth="1"/>
    <col min="6117" max="6117" width="9.7265625" style="1047" bestFit="1" customWidth="1"/>
    <col min="6118" max="6118" width="11.1796875" style="1047" bestFit="1" customWidth="1"/>
    <col min="6119" max="6119" width="9.7265625" style="1047" bestFit="1" customWidth="1"/>
    <col min="6120" max="6120" width="13.453125" style="1047" bestFit="1" customWidth="1"/>
    <col min="6121" max="6121" width="11.1796875" style="1047" bestFit="1" customWidth="1"/>
    <col min="6122" max="6122" width="13.453125" style="1047" bestFit="1" customWidth="1"/>
    <col min="6123" max="6123" width="11.1796875" style="1047" bestFit="1" customWidth="1"/>
    <col min="6124" max="6124" width="15.26953125" style="1047" bestFit="1" customWidth="1"/>
    <col min="6125" max="6125" width="8.26953125" style="1047" bestFit="1" customWidth="1"/>
    <col min="6126" max="6128" width="9.1796875" style="1047" customWidth="1"/>
    <col min="6129" max="6367" width="8.81640625" style="1047"/>
    <col min="6368" max="6368" width="15.26953125" style="1047" bestFit="1" customWidth="1"/>
    <col min="6369" max="6370" width="13.453125" style="1047" bestFit="1" customWidth="1"/>
    <col min="6371" max="6371" width="11.1796875" style="1047" bestFit="1" customWidth="1"/>
    <col min="6372" max="6372" width="13.453125" style="1047" bestFit="1" customWidth="1"/>
    <col min="6373" max="6373" width="9.7265625" style="1047" bestFit="1" customWidth="1"/>
    <col min="6374" max="6374" width="11.1796875" style="1047" bestFit="1" customWidth="1"/>
    <col min="6375" max="6375" width="9.7265625" style="1047" bestFit="1" customWidth="1"/>
    <col min="6376" max="6376" width="13.453125" style="1047" bestFit="1" customWidth="1"/>
    <col min="6377" max="6377" width="11.1796875" style="1047" bestFit="1" customWidth="1"/>
    <col min="6378" max="6378" width="13.453125" style="1047" bestFit="1" customWidth="1"/>
    <col min="6379" max="6379" width="11.1796875" style="1047" bestFit="1" customWidth="1"/>
    <col min="6380" max="6380" width="15.26953125" style="1047" bestFit="1" customWidth="1"/>
    <col min="6381" max="6381" width="8.26953125" style="1047" bestFit="1" customWidth="1"/>
    <col min="6382" max="6384" width="9.1796875" style="1047" customWidth="1"/>
    <col min="6385" max="6623" width="8.81640625" style="1047"/>
    <col min="6624" max="6624" width="15.26953125" style="1047" bestFit="1" customWidth="1"/>
    <col min="6625" max="6626" width="13.453125" style="1047" bestFit="1" customWidth="1"/>
    <col min="6627" max="6627" width="11.1796875" style="1047" bestFit="1" customWidth="1"/>
    <col min="6628" max="6628" width="13.453125" style="1047" bestFit="1" customWidth="1"/>
    <col min="6629" max="6629" width="9.7265625" style="1047" bestFit="1" customWidth="1"/>
    <col min="6630" max="6630" width="11.1796875" style="1047" bestFit="1" customWidth="1"/>
    <col min="6631" max="6631" width="9.7265625" style="1047" bestFit="1" customWidth="1"/>
    <col min="6632" max="6632" width="13.453125" style="1047" bestFit="1" customWidth="1"/>
    <col min="6633" max="6633" width="11.1796875" style="1047" bestFit="1" customWidth="1"/>
    <col min="6634" max="6634" width="13.453125" style="1047" bestFit="1" customWidth="1"/>
    <col min="6635" max="6635" width="11.1796875" style="1047" bestFit="1" customWidth="1"/>
    <col min="6636" max="6636" width="15.26953125" style="1047" bestFit="1" customWidth="1"/>
    <col min="6637" max="6637" width="8.26953125" style="1047" bestFit="1" customWidth="1"/>
    <col min="6638" max="6640" width="9.1796875" style="1047" customWidth="1"/>
    <col min="6641" max="6879" width="8.81640625" style="1047"/>
    <col min="6880" max="6880" width="15.26953125" style="1047" bestFit="1" customWidth="1"/>
    <col min="6881" max="6882" width="13.453125" style="1047" bestFit="1" customWidth="1"/>
    <col min="6883" max="6883" width="11.1796875" style="1047" bestFit="1" customWidth="1"/>
    <col min="6884" max="6884" width="13.453125" style="1047" bestFit="1" customWidth="1"/>
    <col min="6885" max="6885" width="9.7265625" style="1047" bestFit="1" customWidth="1"/>
    <col min="6886" max="6886" width="11.1796875" style="1047" bestFit="1" customWidth="1"/>
    <col min="6887" max="6887" width="9.7265625" style="1047" bestFit="1" customWidth="1"/>
    <col min="6888" max="6888" width="13.453125" style="1047" bestFit="1" customWidth="1"/>
    <col min="6889" max="6889" width="11.1796875" style="1047" bestFit="1" customWidth="1"/>
    <col min="6890" max="6890" width="13.453125" style="1047" bestFit="1" customWidth="1"/>
    <col min="6891" max="6891" width="11.1796875" style="1047" bestFit="1" customWidth="1"/>
    <col min="6892" max="6892" width="15.26953125" style="1047" bestFit="1" customWidth="1"/>
    <col min="6893" max="6893" width="8.26953125" style="1047" bestFit="1" customWidth="1"/>
    <col min="6894" max="6896" width="9.1796875" style="1047" customWidth="1"/>
    <col min="6897" max="7135" width="8.81640625" style="1047"/>
    <col min="7136" max="7136" width="15.26953125" style="1047" bestFit="1" customWidth="1"/>
    <col min="7137" max="7138" width="13.453125" style="1047" bestFit="1" customWidth="1"/>
    <col min="7139" max="7139" width="11.1796875" style="1047" bestFit="1" customWidth="1"/>
    <col min="7140" max="7140" width="13.453125" style="1047" bestFit="1" customWidth="1"/>
    <col min="7141" max="7141" width="9.7265625" style="1047" bestFit="1" customWidth="1"/>
    <col min="7142" max="7142" width="11.1796875" style="1047" bestFit="1" customWidth="1"/>
    <col min="7143" max="7143" width="9.7265625" style="1047" bestFit="1" customWidth="1"/>
    <col min="7144" max="7144" width="13.453125" style="1047" bestFit="1" customWidth="1"/>
    <col min="7145" max="7145" width="11.1796875" style="1047" bestFit="1" customWidth="1"/>
    <col min="7146" max="7146" width="13.453125" style="1047" bestFit="1" customWidth="1"/>
    <col min="7147" max="7147" width="11.1796875" style="1047" bestFit="1" customWidth="1"/>
    <col min="7148" max="7148" width="15.26953125" style="1047" bestFit="1" customWidth="1"/>
    <col min="7149" max="7149" width="8.26953125" style="1047" bestFit="1" customWidth="1"/>
    <col min="7150" max="7152" width="9.1796875" style="1047" customWidth="1"/>
    <col min="7153" max="7391" width="8.81640625" style="1047"/>
    <col min="7392" max="7392" width="15.26953125" style="1047" bestFit="1" customWidth="1"/>
    <col min="7393" max="7394" width="13.453125" style="1047" bestFit="1" customWidth="1"/>
    <col min="7395" max="7395" width="11.1796875" style="1047" bestFit="1" customWidth="1"/>
    <col min="7396" max="7396" width="13.453125" style="1047" bestFit="1" customWidth="1"/>
    <col min="7397" max="7397" width="9.7265625" style="1047" bestFit="1" customWidth="1"/>
    <col min="7398" max="7398" width="11.1796875" style="1047" bestFit="1" customWidth="1"/>
    <col min="7399" max="7399" width="9.7265625" style="1047" bestFit="1" customWidth="1"/>
    <col min="7400" max="7400" width="13.453125" style="1047" bestFit="1" customWidth="1"/>
    <col min="7401" max="7401" width="11.1796875" style="1047" bestFit="1" customWidth="1"/>
    <col min="7402" max="7402" width="13.453125" style="1047" bestFit="1" customWidth="1"/>
    <col min="7403" max="7403" width="11.1796875" style="1047" bestFit="1" customWidth="1"/>
    <col min="7404" max="7404" width="15.26953125" style="1047" bestFit="1" customWidth="1"/>
    <col min="7405" max="7405" width="8.26953125" style="1047" bestFit="1" customWidth="1"/>
    <col min="7406" max="7408" width="9.1796875" style="1047" customWidth="1"/>
    <col min="7409" max="7647" width="8.81640625" style="1047"/>
    <col min="7648" max="7648" width="15.26953125" style="1047" bestFit="1" customWidth="1"/>
    <col min="7649" max="7650" width="13.453125" style="1047" bestFit="1" customWidth="1"/>
    <col min="7651" max="7651" width="11.1796875" style="1047" bestFit="1" customWidth="1"/>
    <col min="7652" max="7652" width="13.453125" style="1047" bestFit="1" customWidth="1"/>
    <col min="7653" max="7653" width="9.7265625" style="1047" bestFit="1" customWidth="1"/>
    <col min="7654" max="7654" width="11.1796875" style="1047" bestFit="1" customWidth="1"/>
    <col min="7655" max="7655" width="9.7265625" style="1047" bestFit="1" customWidth="1"/>
    <col min="7656" max="7656" width="13.453125" style="1047" bestFit="1" customWidth="1"/>
    <col min="7657" max="7657" width="11.1796875" style="1047" bestFit="1" customWidth="1"/>
    <col min="7658" max="7658" width="13.453125" style="1047" bestFit="1" customWidth="1"/>
    <col min="7659" max="7659" width="11.1796875" style="1047" bestFit="1" customWidth="1"/>
    <col min="7660" max="7660" width="15.26953125" style="1047" bestFit="1" customWidth="1"/>
    <col min="7661" max="7661" width="8.26953125" style="1047" bestFit="1" customWidth="1"/>
    <col min="7662" max="7664" width="9.1796875" style="1047" customWidth="1"/>
    <col min="7665" max="7903" width="8.81640625" style="1047"/>
    <col min="7904" max="7904" width="15.26953125" style="1047" bestFit="1" customWidth="1"/>
    <col min="7905" max="7906" width="13.453125" style="1047" bestFit="1" customWidth="1"/>
    <col min="7907" max="7907" width="11.1796875" style="1047" bestFit="1" customWidth="1"/>
    <col min="7908" max="7908" width="13.453125" style="1047" bestFit="1" customWidth="1"/>
    <col min="7909" max="7909" width="9.7265625" style="1047" bestFit="1" customWidth="1"/>
    <col min="7910" max="7910" width="11.1796875" style="1047" bestFit="1" customWidth="1"/>
    <col min="7911" max="7911" width="9.7265625" style="1047" bestFit="1" customWidth="1"/>
    <col min="7912" max="7912" width="13.453125" style="1047" bestFit="1" customWidth="1"/>
    <col min="7913" max="7913" width="11.1796875" style="1047" bestFit="1" customWidth="1"/>
    <col min="7914" max="7914" width="13.453125" style="1047" bestFit="1" customWidth="1"/>
    <col min="7915" max="7915" width="11.1796875" style="1047" bestFit="1" customWidth="1"/>
    <col min="7916" max="7916" width="15.26953125" style="1047" bestFit="1" customWidth="1"/>
    <col min="7917" max="7917" width="8.26953125" style="1047" bestFit="1" customWidth="1"/>
    <col min="7918" max="7920" width="9.1796875" style="1047" customWidth="1"/>
    <col min="7921" max="8159" width="8.81640625" style="1047"/>
    <col min="8160" max="8160" width="15.26953125" style="1047" bestFit="1" customWidth="1"/>
    <col min="8161" max="8162" width="13.453125" style="1047" bestFit="1" customWidth="1"/>
    <col min="8163" max="8163" width="11.1796875" style="1047" bestFit="1" customWidth="1"/>
    <col min="8164" max="8164" width="13.453125" style="1047" bestFit="1" customWidth="1"/>
    <col min="8165" max="8165" width="9.7265625" style="1047" bestFit="1" customWidth="1"/>
    <col min="8166" max="8166" width="11.1796875" style="1047" bestFit="1" customWidth="1"/>
    <col min="8167" max="8167" width="9.7265625" style="1047" bestFit="1" customWidth="1"/>
    <col min="8168" max="8168" width="13.453125" style="1047" bestFit="1" customWidth="1"/>
    <col min="8169" max="8169" width="11.1796875" style="1047" bestFit="1" customWidth="1"/>
    <col min="8170" max="8170" width="13.453125" style="1047" bestFit="1" customWidth="1"/>
    <col min="8171" max="8171" width="11.1796875" style="1047" bestFit="1" customWidth="1"/>
    <col min="8172" max="8172" width="15.26953125" style="1047" bestFit="1" customWidth="1"/>
    <col min="8173" max="8173" width="8.26953125" style="1047" bestFit="1" customWidth="1"/>
    <col min="8174" max="8176" width="9.1796875" style="1047" customWidth="1"/>
    <col min="8177" max="8415" width="8.81640625" style="1047"/>
    <col min="8416" max="8416" width="15.26953125" style="1047" bestFit="1" customWidth="1"/>
    <col min="8417" max="8418" width="13.453125" style="1047" bestFit="1" customWidth="1"/>
    <col min="8419" max="8419" width="11.1796875" style="1047" bestFit="1" customWidth="1"/>
    <col min="8420" max="8420" width="13.453125" style="1047" bestFit="1" customWidth="1"/>
    <col min="8421" max="8421" width="9.7265625" style="1047" bestFit="1" customWidth="1"/>
    <col min="8422" max="8422" width="11.1796875" style="1047" bestFit="1" customWidth="1"/>
    <col min="8423" max="8423" width="9.7265625" style="1047" bestFit="1" customWidth="1"/>
    <col min="8424" max="8424" width="13.453125" style="1047" bestFit="1" customWidth="1"/>
    <col min="8425" max="8425" width="11.1796875" style="1047" bestFit="1" customWidth="1"/>
    <col min="8426" max="8426" width="13.453125" style="1047" bestFit="1" customWidth="1"/>
    <col min="8427" max="8427" width="11.1796875" style="1047" bestFit="1" customWidth="1"/>
    <col min="8428" max="8428" width="15.26953125" style="1047" bestFit="1" customWidth="1"/>
    <col min="8429" max="8429" width="8.26953125" style="1047" bestFit="1" customWidth="1"/>
    <col min="8430" max="8432" width="9.1796875" style="1047" customWidth="1"/>
    <col min="8433" max="8671" width="8.81640625" style="1047"/>
    <col min="8672" max="8672" width="15.26953125" style="1047" bestFit="1" customWidth="1"/>
    <col min="8673" max="8674" width="13.453125" style="1047" bestFit="1" customWidth="1"/>
    <col min="8675" max="8675" width="11.1796875" style="1047" bestFit="1" customWidth="1"/>
    <col min="8676" max="8676" width="13.453125" style="1047" bestFit="1" customWidth="1"/>
    <col min="8677" max="8677" width="9.7265625" style="1047" bestFit="1" customWidth="1"/>
    <col min="8678" max="8678" width="11.1796875" style="1047" bestFit="1" customWidth="1"/>
    <col min="8679" max="8679" width="9.7265625" style="1047" bestFit="1" customWidth="1"/>
    <col min="8680" max="8680" width="13.453125" style="1047" bestFit="1" customWidth="1"/>
    <col min="8681" max="8681" width="11.1796875" style="1047" bestFit="1" customWidth="1"/>
    <col min="8682" max="8682" width="13.453125" style="1047" bestFit="1" customWidth="1"/>
    <col min="8683" max="8683" width="11.1796875" style="1047" bestFit="1" customWidth="1"/>
    <col min="8684" max="8684" width="15.26953125" style="1047" bestFit="1" customWidth="1"/>
    <col min="8685" max="8685" width="8.26953125" style="1047" bestFit="1" customWidth="1"/>
    <col min="8686" max="8688" width="9.1796875" style="1047" customWidth="1"/>
    <col min="8689" max="8927" width="8.81640625" style="1047"/>
    <col min="8928" max="8928" width="15.26953125" style="1047" bestFit="1" customWidth="1"/>
    <col min="8929" max="8930" width="13.453125" style="1047" bestFit="1" customWidth="1"/>
    <col min="8931" max="8931" width="11.1796875" style="1047" bestFit="1" customWidth="1"/>
    <col min="8932" max="8932" width="13.453125" style="1047" bestFit="1" customWidth="1"/>
    <col min="8933" max="8933" width="9.7265625" style="1047" bestFit="1" customWidth="1"/>
    <col min="8934" max="8934" width="11.1796875" style="1047" bestFit="1" customWidth="1"/>
    <col min="8935" max="8935" width="9.7265625" style="1047" bestFit="1" customWidth="1"/>
    <col min="8936" max="8936" width="13.453125" style="1047" bestFit="1" customWidth="1"/>
    <col min="8937" max="8937" width="11.1796875" style="1047" bestFit="1" customWidth="1"/>
    <col min="8938" max="8938" width="13.453125" style="1047" bestFit="1" customWidth="1"/>
    <col min="8939" max="8939" width="11.1796875" style="1047" bestFit="1" customWidth="1"/>
    <col min="8940" max="8940" width="15.26953125" style="1047" bestFit="1" customWidth="1"/>
    <col min="8941" max="8941" width="8.26953125" style="1047" bestFit="1" customWidth="1"/>
    <col min="8942" max="8944" width="9.1796875" style="1047" customWidth="1"/>
    <col min="8945" max="9183" width="8.81640625" style="1047"/>
    <col min="9184" max="9184" width="15.26953125" style="1047" bestFit="1" customWidth="1"/>
    <col min="9185" max="9186" width="13.453125" style="1047" bestFit="1" customWidth="1"/>
    <col min="9187" max="9187" width="11.1796875" style="1047" bestFit="1" customWidth="1"/>
    <col min="9188" max="9188" width="13.453125" style="1047" bestFit="1" customWidth="1"/>
    <col min="9189" max="9189" width="9.7265625" style="1047" bestFit="1" customWidth="1"/>
    <col min="9190" max="9190" width="11.1796875" style="1047" bestFit="1" customWidth="1"/>
    <col min="9191" max="9191" width="9.7265625" style="1047" bestFit="1" customWidth="1"/>
    <col min="9192" max="9192" width="13.453125" style="1047" bestFit="1" customWidth="1"/>
    <col min="9193" max="9193" width="11.1796875" style="1047" bestFit="1" customWidth="1"/>
    <col min="9194" max="9194" width="13.453125" style="1047" bestFit="1" customWidth="1"/>
    <col min="9195" max="9195" width="11.1796875" style="1047" bestFit="1" customWidth="1"/>
    <col min="9196" max="9196" width="15.26953125" style="1047" bestFit="1" customWidth="1"/>
    <col min="9197" max="9197" width="8.26953125" style="1047" bestFit="1" customWidth="1"/>
    <col min="9198" max="9200" width="9.1796875" style="1047" customWidth="1"/>
    <col min="9201" max="9439" width="8.81640625" style="1047"/>
    <col min="9440" max="9440" width="15.26953125" style="1047" bestFit="1" customWidth="1"/>
    <col min="9441" max="9442" width="13.453125" style="1047" bestFit="1" customWidth="1"/>
    <col min="9443" max="9443" width="11.1796875" style="1047" bestFit="1" customWidth="1"/>
    <col min="9444" max="9444" width="13.453125" style="1047" bestFit="1" customWidth="1"/>
    <col min="9445" max="9445" width="9.7265625" style="1047" bestFit="1" customWidth="1"/>
    <col min="9446" max="9446" width="11.1796875" style="1047" bestFit="1" customWidth="1"/>
    <col min="9447" max="9447" width="9.7265625" style="1047" bestFit="1" customWidth="1"/>
    <col min="9448" max="9448" width="13.453125" style="1047" bestFit="1" customWidth="1"/>
    <col min="9449" max="9449" width="11.1796875" style="1047" bestFit="1" customWidth="1"/>
    <col min="9450" max="9450" width="13.453125" style="1047" bestFit="1" customWidth="1"/>
    <col min="9451" max="9451" width="11.1796875" style="1047" bestFit="1" customWidth="1"/>
    <col min="9452" max="9452" width="15.26953125" style="1047" bestFit="1" customWidth="1"/>
    <col min="9453" max="9453" width="8.26953125" style="1047" bestFit="1" customWidth="1"/>
    <col min="9454" max="9456" width="9.1796875" style="1047" customWidth="1"/>
    <col min="9457" max="9695" width="8.81640625" style="1047"/>
    <col min="9696" max="9696" width="15.26953125" style="1047" bestFit="1" customWidth="1"/>
    <col min="9697" max="9698" width="13.453125" style="1047" bestFit="1" customWidth="1"/>
    <col min="9699" max="9699" width="11.1796875" style="1047" bestFit="1" customWidth="1"/>
    <col min="9700" max="9700" width="13.453125" style="1047" bestFit="1" customWidth="1"/>
    <col min="9701" max="9701" width="9.7265625" style="1047" bestFit="1" customWidth="1"/>
    <col min="9702" max="9702" width="11.1796875" style="1047" bestFit="1" customWidth="1"/>
    <col min="9703" max="9703" width="9.7265625" style="1047" bestFit="1" customWidth="1"/>
    <col min="9704" max="9704" width="13.453125" style="1047" bestFit="1" customWidth="1"/>
    <col min="9705" max="9705" width="11.1796875" style="1047" bestFit="1" customWidth="1"/>
    <col min="9706" max="9706" width="13.453125" style="1047" bestFit="1" customWidth="1"/>
    <col min="9707" max="9707" width="11.1796875" style="1047" bestFit="1" customWidth="1"/>
    <col min="9708" max="9708" width="15.26953125" style="1047" bestFit="1" customWidth="1"/>
    <col min="9709" max="9709" width="8.26953125" style="1047" bestFit="1" customWidth="1"/>
    <col min="9710" max="9712" width="9.1796875" style="1047" customWidth="1"/>
    <col min="9713" max="9951" width="8.81640625" style="1047"/>
    <col min="9952" max="9952" width="15.26953125" style="1047" bestFit="1" customWidth="1"/>
    <col min="9953" max="9954" width="13.453125" style="1047" bestFit="1" customWidth="1"/>
    <col min="9955" max="9955" width="11.1796875" style="1047" bestFit="1" customWidth="1"/>
    <col min="9956" max="9956" width="13.453125" style="1047" bestFit="1" customWidth="1"/>
    <col min="9957" max="9957" width="9.7265625" style="1047" bestFit="1" customWidth="1"/>
    <col min="9958" max="9958" width="11.1796875" style="1047" bestFit="1" customWidth="1"/>
    <col min="9959" max="9959" width="9.7265625" style="1047" bestFit="1" customWidth="1"/>
    <col min="9960" max="9960" width="13.453125" style="1047" bestFit="1" customWidth="1"/>
    <col min="9961" max="9961" width="11.1796875" style="1047" bestFit="1" customWidth="1"/>
    <col min="9962" max="9962" width="13.453125" style="1047" bestFit="1" customWidth="1"/>
    <col min="9963" max="9963" width="11.1796875" style="1047" bestFit="1" customWidth="1"/>
    <col min="9964" max="9964" width="15.26953125" style="1047" bestFit="1" customWidth="1"/>
    <col min="9965" max="9965" width="8.26953125" style="1047" bestFit="1" customWidth="1"/>
    <col min="9966" max="9968" width="9.1796875" style="1047" customWidth="1"/>
    <col min="9969" max="10207" width="8.81640625" style="1047"/>
    <col min="10208" max="10208" width="15.26953125" style="1047" bestFit="1" customWidth="1"/>
    <col min="10209" max="10210" width="13.453125" style="1047" bestFit="1" customWidth="1"/>
    <col min="10211" max="10211" width="11.1796875" style="1047" bestFit="1" customWidth="1"/>
    <col min="10212" max="10212" width="13.453125" style="1047" bestFit="1" customWidth="1"/>
    <col min="10213" max="10213" width="9.7265625" style="1047" bestFit="1" customWidth="1"/>
    <col min="10214" max="10214" width="11.1796875" style="1047" bestFit="1" customWidth="1"/>
    <col min="10215" max="10215" width="9.7265625" style="1047" bestFit="1" customWidth="1"/>
    <col min="10216" max="10216" width="13.453125" style="1047" bestFit="1" customWidth="1"/>
    <col min="10217" max="10217" width="11.1796875" style="1047" bestFit="1" customWidth="1"/>
    <col min="10218" max="10218" width="13.453125" style="1047" bestFit="1" customWidth="1"/>
    <col min="10219" max="10219" width="11.1796875" style="1047" bestFit="1" customWidth="1"/>
    <col min="10220" max="10220" width="15.26953125" style="1047" bestFit="1" customWidth="1"/>
    <col min="10221" max="10221" width="8.26953125" style="1047" bestFit="1" customWidth="1"/>
    <col min="10222" max="10224" width="9.1796875" style="1047" customWidth="1"/>
    <col min="10225" max="10463" width="8.81640625" style="1047"/>
    <col min="10464" max="10464" width="15.26953125" style="1047" bestFit="1" customWidth="1"/>
    <col min="10465" max="10466" width="13.453125" style="1047" bestFit="1" customWidth="1"/>
    <col min="10467" max="10467" width="11.1796875" style="1047" bestFit="1" customWidth="1"/>
    <col min="10468" max="10468" width="13.453125" style="1047" bestFit="1" customWidth="1"/>
    <col min="10469" max="10469" width="9.7265625" style="1047" bestFit="1" customWidth="1"/>
    <col min="10470" max="10470" width="11.1796875" style="1047" bestFit="1" customWidth="1"/>
    <col min="10471" max="10471" width="9.7265625" style="1047" bestFit="1" customWidth="1"/>
    <col min="10472" max="10472" width="13.453125" style="1047" bestFit="1" customWidth="1"/>
    <col min="10473" max="10473" width="11.1796875" style="1047" bestFit="1" customWidth="1"/>
    <col min="10474" max="10474" width="13.453125" style="1047" bestFit="1" customWidth="1"/>
    <col min="10475" max="10475" width="11.1796875" style="1047" bestFit="1" customWidth="1"/>
    <col min="10476" max="10476" width="15.26953125" style="1047" bestFit="1" customWidth="1"/>
    <col min="10477" max="10477" width="8.26953125" style="1047" bestFit="1" customWidth="1"/>
    <col min="10478" max="10480" width="9.1796875" style="1047" customWidth="1"/>
    <col min="10481" max="10719" width="8.81640625" style="1047"/>
    <col min="10720" max="10720" width="15.26953125" style="1047" bestFit="1" customWidth="1"/>
    <col min="10721" max="10722" width="13.453125" style="1047" bestFit="1" customWidth="1"/>
    <col min="10723" max="10723" width="11.1796875" style="1047" bestFit="1" customWidth="1"/>
    <col min="10724" max="10724" width="13.453125" style="1047" bestFit="1" customWidth="1"/>
    <col min="10725" max="10725" width="9.7265625" style="1047" bestFit="1" customWidth="1"/>
    <col min="10726" max="10726" width="11.1796875" style="1047" bestFit="1" customWidth="1"/>
    <col min="10727" max="10727" width="9.7265625" style="1047" bestFit="1" customWidth="1"/>
    <col min="10728" max="10728" width="13.453125" style="1047" bestFit="1" customWidth="1"/>
    <col min="10729" max="10729" width="11.1796875" style="1047" bestFit="1" customWidth="1"/>
    <col min="10730" max="10730" width="13.453125" style="1047" bestFit="1" customWidth="1"/>
    <col min="10731" max="10731" width="11.1796875" style="1047" bestFit="1" customWidth="1"/>
    <col min="10732" max="10732" width="15.26953125" style="1047" bestFit="1" customWidth="1"/>
    <col min="10733" max="10733" width="8.26953125" style="1047" bestFit="1" customWidth="1"/>
    <col min="10734" max="10736" width="9.1796875" style="1047" customWidth="1"/>
    <col min="10737" max="10975" width="8.81640625" style="1047"/>
    <col min="10976" max="10976" width="15.26953125" style="1047" bestFit="1" customWidth="1"/>
    <col min="10977" max="10978" width="13.453125" style="1047" bestFit="1" customWidth="1"/>
    <col min="10979" max="10979" width="11.1796875" style="1047" bestFit="1" customWidth="1"/>
    <col min="10980" max="10980" width="13.453125" style="1047" bestFit="1" customWidth="1"/>
    <col min="10981" max="10981" width="9.7265625" style="1047" bestFit="1" customWidth="1"/>
    <col min="10982" max="10982" width="11.1796875" style="1047" bestFit="1" customWidth="1"/>
    <col min="10983" max="10983" width="9.7265625" style="1047" bestFit="1" customWidth="1"/>
    <col min="10984" max="10984" width="13.453125" style="1047" bestFit="1" customWidth="1"/>
    <col min="10985" max="10985" width="11.1796875" style="1047" bestFit="1" customWidth="1"/>
    <col min="10986" max="10986" width="13.453125" style="1047" bestFit="1" customWidth="1"/>
    <col min="10987" max="10987" width="11.1796875" style="1047" bestFit="1" customWidth="1"/>
    <col min="10988" max="10988" width="15.26953125" style="1047" bestFit="1" customWidth="1"/>
    <col min="10989" max="10989" width="8.26953125" style="1047" bestFit="1" customWidth="1"/>
    <col min="10990" max="10992" width="9.1796875" style="1047" customWidth="1"/>
    <col min="10993" max="11231" width="8.81640625" style="1047"/>
    <col min="11232" max="11232" width="15.26953125" style="1047" bestFit="1" customWidth="1"/>
    <col min="11233" max="11234" width="13.453125" style="1047" bestFit="1" customWidth="1"/>
    <col min="11235" max="11235" width="11.1796875" style="1047" bestFit="1" customWidth="1"/>
    <col min="11236" max="11236" width="13.453125" style="1047" bestFit="1" customWidth="1"/>
    <col min="11237" max="11237" width="9.7265625" style="1047" bestFit="1" customWidth="1"/>
    <col min="11238" max="11238" width="11.1796875" style="1047" bestFit="1" customWidth="1"/>
    <col min="11239" max="11239" width="9.7265625" style="1047" bestFit="1" customWidth="1"/>
    <col min="11240" max="11240" width="13.453125" style="1047" bestFit="1" customWidth="1"/>
    <col min="11241" max="11241" width="11.1796875" style="1047" bestFit="1" customWidth="1"/>
    <col min="11242" max="11242" width="13.453125" style="1047" bestFit="1" customWidth="1"/>
    <col min="11243" max="11243" width="11.1796875" style="1047" bestFit="1" customWidth="1"/>
    <col min="11244" max="11244" width="15.26953125" style="1047" bestFit="1" customWidth="1"/>
    <col min="11245" max="11245" width="8.26953125" style="1047" bestFit="1" customWidth="1"/>
    <col min="11246" max="11248" width="9.1796875" style="1047" customWidth="1"/>
    <col min="11249" max="11487" width="8.81640625" style="1047"/>
    <col min="11488" max="11488" width="15.26953125" style="1047" bestFit="1" customWidth="1"/>
    <col min="11489" max="11490" width="13.453125" style="1047" bestFit="1" customWidth="1"/>
    <col min="11491" max="11491" width="11.1796875" style="1047" bestFit="1" customWidth="1"/>
    <col min="11492" max="11492" width="13.453125" style="1047" bestFit="1" customWidth="1"/>
    <col min="11493" max="11493" width="9.7265625" style="1047" bestFit="1" customWidth="1"/>
    <col min="11494" max="11494" width="11.1796875" style="1047" bestFit="1" customWidth="1"/>
    <col min="11495" max="11495" width="9.7265625" style="1047" bestFit="1" customWidth="1"/>
    <col min="11496" max="11496" width="13.453125" style="1047" bestFit="1" customWidth="1"/>
    <col min="11497" max="11497" width="11.1796875" style="1047" bestFit="1" customWidth="1"/>
    <col min="11498" max="11498" width="13.453125" style="1047" bestFit="1" customWidth="1"/>
    <col min="11499" max="11499" width="11.1796875" style="1047" bestFit="1" customWidth="1"/>
    <col min="11500" max="11500" width="15.26953125" style="1047" bestFit="1" customWidth="1"/>
    <col min="11501" max="11501" width="8.26953125" style="1047" bestFit="1" customWidth="1"/>
    <col min="11502" max="11504" width="9.1796875" style="1047" customWidth="1"/>
    <col min="11505" max="11743" width="8.81640625" style="1047"/>
    <col min="11744" max="11744" width="15.26953125" style="1047" bestFit="1" customWidth="1"/>
    <col min="11745" max="11746" width="13.453125" style="1047" bestFit="1" customWidth="1"/>
    <col min="11747" max="11747" width="11.1796875" style="1047" bestFit="1" customWidth="1"/>
    <col min="11748" max="11748" width="13.453125" style="1047" bestFit="1" customWidth="1"/>
    <col min="11749" max="11749" width="9.7265625" style="1047" bestFit="1" customWidth="1"/>
    <col min="11750" max="11750" width="11.1796875" style="1047" bestFit="1" customWidth="1"/>
    <col min="11751" max="11751" width="9.7265625" style="1047" bestFit="1" customWidth="1"/>
    <col min="11752" max="11752" width="13.453125" style="1047" bestFit="1" customWidth="1"/>
    <col min="11753" max="11753" width="11.1796875" style="1047" bestFit="1" customWidth="1"/>
    <col min="11754" max="11754" width="13.453125" style="1047" bestFit="1" customWidth="1"/>
    <col min="11755" max="11755" width="11.1796875" style="1047" bestFit="1" customWidth="1"/>
    <col min="11756" max="11756" width="15.26953125" style="1047" bestFit="1" customWidth="1"/>
    <col min="11757" max="11757" width="8.26953125" style="1047" bestFit="1" customWidth="1"/>
    <col min="11758" max="11760" width="9.1796875" style="1047" customWidth="1"/>
    <col min="11761" max="11999" width="8.81640625" style="1047"/>
    <col min="12000" max="12000" width="15.26953125" style="1047" bestFit="1" customWidth="1"/>
    <col min="12001" max="12002" width="13.453125" style="1047" bestFit="1" customWidth="1"/>
    <col min="12003" max="12003" width="11.1796875" style="1047" bestFit="1" customWidth="1"/>
    <col min="12004" max="12004" width="13.453125" style="1047" bestFit="1" customWidth="1"/>
    <col min="12005" max="12005" width="9.7265625" style="1047" bestFit="1" customWidth="1"/>
    <col min="12006" max="12006" width="11.1796875" style="1047" bestFit="1" customWidth="1"/>
    <col min="12007" max="12007" width="9.7265625" style="1047" bestFit="1" customWidth="1"/>
    <col min="12008" max="12008" width="13.453125" style="1047" bestFit="1" customWidth="1"/>
    <col min="12009" max="12009" width="11.1796875" style="1047" bestFit="1" customWidth="1"/>
    <col min="12010" max="12010" width="13.453125" style="1047" bestFit="1" customWidth="1"/>
    <col min="12011" max="12011" width="11.1796875" style="1047" bestFit="1" customWidth="1"/>
    <col min="12012" max="12012" width="15.26953125" style="1047" bestFit="1" customWidth="1"/>
    <col min="12013" max="12013" width="8.26953125" style="1047" bestFit="1" customWidth="1"/>
    <col min="12014" max="12016" width="9.1796875" style="1047" customWidth="1"/>
    <col min="12017" max="12255" width="8.81640625" style="1047"/>
    <col min="12256" max="12256" width="15.26953125" style="1047" bestFit="1" customWidth="1"/>
    <col min="12257" max="12258" width="13.453125" style="1047" bestFit="1" customWidth="1"/>
    <col min="12259" max="12259" width="11.1796875" style="1047" bestFit="1" customWidth="1"/>
    <col min="12260" max="12260" width="13.453125" style="1047" bestFit="1" customWidth="1"/>
    <col min="12261" max="12261" width="9.7265625" style="1047" bestFit="1" customWidth="1"/>
    <col min="12262" max="12262" width="11.1796875" style="1047" bestFit="1" customWidth="1"/>
    <col min="12263" max="12263" width="9.7265625" style="1047" bestFit="1" customWidth="1"/>
    <col min="12264" max="12264" width="13.453125" style="1047" bestFit="1" customWidth="1"/>
    <col min="12265" max="12265" width="11.1796875" style="1047" bestFit="1" customWidth="1"/>
    <col min="12266" max="12266" width="13.453125" style="1047" bestFit="1" customWidth="1"/>
    <col min="12267" max="12267" width="11.1796875" style="1047" bestFit="1" customWidth="1"/>
    <col min="12268" max="12268" width="15.26953125" style="1047" bestFit="1" customWidth="1"/>
    <col min="12269" max="12269" width="8.26953125" style="1047" bestFit="1" customWidth="1"/>
    <col min="12270" max="12272" width="9.1796875" style="1047" customWidth="1"/>
    <col min="12273" max="12511" width="8.81640625" style="1047"/>
    <col min="12512" max="12512" width="15.26953125" style="1047" bestFit="1" customWidth="1"/>
    <col min="12513" max="12514" width="13.453125" style="1047" bestFit="1" customWidth="1"/>
    <col min="12515" max="12515" width="11.1796875" style="1047" bestFit="1" customWidth="1"/>
    <col min="12516" max="12516" width="13.453125" style="1047" bestFit="1" customWidth="1"/>
    <col min="12517" max="12517" width="9.7265625" style="1047" bestFit="1" customWidth="1"/>
    <col min="12518" max="12518" width="11.1796875" style="1047" bestFit="1" customWidth="1"/>
    <col min="12519" max="12519" width="9.7265625" style="1047" bestFit="1" customWidth="1"/>
    <col min="12520" max="12520" width="13.453125" style="1047" bestFit="1" customWidth="1"/>
    <col min="12521" max="12521" width="11.1796875" style="1047" bestFit="1" customWidth="1"/>
    <col min="12522" max="12522" width="13.453125" style="1047" bestFit="1" customWidth="1"/>
    <col min="12523" max="12523" width="11.1796875" style="1047" bestFit="1" customWidth="1"/>
    <col min="12524" max="12524" width="15.26953125" style="1047" bestFit="1" customWidth="1"/>
    <col min="12525" max="12525" width="8.26953125" style="1047" bestFit="1" customWidth="1"/>
    <col min="12526" max="12528" width="9.1796875" style="1047" customWidth="1"/>
    <col min="12529" max="12767" width="8.81640625" style="1047"/>
    <col min="12768" max="12768" width="15.26953125" style="1047" bestFit="1" customWidth="1"/>
    <col min="12769" max="12770" width="13.453125" style="1047" bestFit="1" customWidth="1"/>
    <col min="12771" max="12771" width="11.1796875" style="1047" bestFit="1" customWidth="1"/>
    <col min="12772" max="12772" width="13.453125" style="1047" bestFit="1" customWidth="1"/>
    <col min="12773" max="12773" width="9.7265625" style="1047" bestFit="1" customWidth="1"/>
    <col min="12774" max="12774" width="11.1796875" style="1047" bestFit="1" customWidth="1"/>
    <col min="12775" max="12775" width="9.7265625" style="1047" bestFit="1" customWidth="1"/>
    <col min="12776" max="12776" width="13.453125" style="1047" bestFit="1" customWidth="1"/>
    <col min="12777" max="12777" width="11.1796875" style="1047" bestFit="1" customWidth="1"/>
    <col min="12778" max="12778" width="13.453125" style="1047" bestFit="1" customWidth="1"/>
    <col min="12779" max="12779" width="11.1796875" style="1047" bestFit="1" customWidth="1"/>
    <col min="12780" max="12780" width="15.26953125" style="1047" bestFit="1" customWidth="1"/>
    <col min="12781" max="12781" width="8.26953125" style="1047" bestFit="1" customWidth="1"/>
    <col min="12782" max="12784" width="9.1796875" style="1047" customWidth="1"/>
    <col min="12785" max="13023" width="8.81640625" style="1047"/>
    <col min="13024" max="13024" width="15.26953125" style="1047" bestFit="1" customWidth="1"/>
    <col min="13025" max="13026" width="13.453125" style="1047" bestFit="1" customWidth="1"/>
    <col min="13027" max="13027" width="11.1796875" style="1047" bestFit="1" customWidth="1"/>
    <col min="13028" max="13028" width="13.453125" style="1047" bestFit="1" customWidth="1"/>
    <col min="13029" max="13029" width="9.7265625" style="1047" bestFit="1" customWidth="1"/>
    <col min="13030" max="13030" width="11.1796875" style="1047" bestFit="1" customWidth="1"/>
    <col min="13031" max="13031" width="9.7265625" style="1047" bestFit="1" customWidth="1"/>
    <col min="13032" max="13032" width="13.453125" style="1047" bestFit="1" customWidth="1"/>
    <col min="13033" max="13033" width="11.1796875" style="1047" bestFit="1" customWidth="1"/>
    <col min="13034" max="13034" width="13.453125" style="1047" bestFit="1" customWidth="1"/>
    <col min="13035" max="13035" width="11.1796875" style="1047" bestFit="1" customWidth="1"/>
    <col min="13036" max="13036" width="15.26953125" style="1047" bestFit="1" customWidth="1"/>
    <col min="13037" max="13037" width="8.26953125" style="1047" bestFit="1" customWidth="1"/>
    <col min="13038" max="13040" width="9.1796875" style="1047" customWidth="1"/>
    <col min="13041" max="13279" width="8.81640625" style="1047"/>
    <col min="13280" max="13280" width="15.26953125" style="1047" bestFit="1" customWidth="1"/>
    <col min="13281" max="13282" width="13.453125" style="1047" bestFit="1" customWidth="1"/>
    <col min="13283" max="13283" width="11.1796875" style="1047" bestFit="1" customWidth="1"/>
    <col min="13284" max="13284" width="13.453125" style="1047" bestFit="1" customWidth="1"/>
    <col min="13285" max="13285" width="9.7265625" style="1047" bestFit="1" customWidth="1"/>
    <col min="13286" max="13286" width="11.1796875" style="1047" bestFit="1" customWidth="1"/>
    <col min="13287" max="13287" width="9.7265625" style="1047" bestFit="1" customWidth="1"/>
    <col min="13288" max="13288" width="13.453125" style="1047" bestFit="1" customWidth="1"/>
    <col min="13289" max="13289" width="11.1796875" style="1047" bestFit="1" customWidth="1"/>
    <col min="13290" max="13290" width="13.453125" style="1047" bestFit="1" customWidth="1"/>
    <col min="13291" max="13291" width="11.1796875" style="1047" bestFit="1" customWidth="1"/>
    <col min="13292" max="13292" width="15.26953125" style="1047" bestFit="1" customWidth="1"/>
    <col min="13293" max="13293" width="8.26953125" style="1047" bestFit="1" customWidth="1"/>
    <col min="13294" max="13296" width="9.1796875" style="1047" customWidth="1"/>
    <col min="13297" max="13535" width="8.81640625" style="1047"/>
    <col min="13536" max="13536" width="15.26953125" style="1047" bestFit="1" customWidth="1"/>
    <col min="13537" max="13538" width="13.453125" style="1047" bestFit="1" customWidth="1"/>
    <col min="13539" max="13539" width="11.1796875" style="1047" bestFit="1" customWidth="1"/>
    <col min="13540" max="13540" width="13.453125" style="1047" bestFit="1" customWidth="1"/>
    <col min="13541" max="13541" width="9.7265625" style="1047" bestFit="1" customWidth="1"/>
    <col min="13542" max="13542" width="11.1796875" style="1047" bestFit="1" customWidth="1"/>
    <col min="13543" max="13543" width="9.7265625" style="1047" bestFit="1" customWidth="1"/>
    <col min="13544" max="13544" width="13.453125" style="1047" bestFit="1" customWidth="1"/>
    <col min="13545" max="13545" width="11.1796875" style="1047" bestFit="1" customWidth="1"/>
    <col min="13546" max="13546" width="13.453125" style="1047" bestFit="1" customWidth="1"/>
    <col min="13547" max="13547" width="11.1796875" style="1047" bestFit="1" customWidth="1"/>
    <col min="13548" max="13548" width="15.26953125" style="1047" bestFit="1" customWidth="1"/>
    <col min="13549" max="13549" width="8.26953125" style="1047" bestFit="1" customWidth="1"/>
    <col min="13550" max="13552" width="9.1796875" style="1047" customWidth="1"/>
    <col min="13553" max="13791" width="8.81640625" style="1047"/>
    <col min="13792" max="13792" width="15.26953125" style="1047" bestFit="1" customWidth="1"/>
    <col min="13793" max="13794" width="13.453125" style="1047" bestFit="1" customWidth="1"/>
    <col min="13795" max="13795" width="11.1796875" style="1047" bestFit="1" customWidth="1"/>
    <col min="13796" max="13796" width="13.453125" style="1047" bestFit="1" customWidth="1"/>
    <col min="13797" max="13797" width="9.7265625" style="1047" bestFit="1" customWidth="1"/>
    <col min="13798" max="13798" width="11.1796875" style="1047" bestFit="1" customWidth="1"/>
    <col min="13799" max="13799" width="9.7265625" style="1047" bestFit="1" customWidth="1"/>
    <col min="13800" max="13800" width="13.453125" style="1047" bestFit="1" customWidth="1"/>
    <col min="13801" max="13801" width="11.1796875" style="1047" bestFit="1" customWidth="1"/>
    <col min="13802" max="13802" width="13.453125" style="1047" bestFit="1" customWidth="1"/>
    <col min="13803" max="13803" width="11.1796875" style="1047" bestFit="1" customWidth="1"/>
    <col min="13804" max="13804" width="15.26953125" style="1047" bestFit="1" customWidth="1"/>
    <col min="13805" max="13805" width="8.26953125" style="1047" bestFit="1" customWidth="1"/>
    <col min="13806" max="13808" width="9.1796875" style="1047" customWidth="1"/>
    <col min="13809" max="14047" width="8.81640625" style="1047"/>
    <col min="14048" max="14048" width="15.26953125" style="1047" bestFit="1" customWidth="1"/>
    <col min="14049" max="14050" width="13.453125" style="1047" bestFit="1" customWidth="1"/>
    <col min="14051" max="14051" width="11.1796875" style="1047" bestFit="1" customWidth="1"/>
    <col min="14052" max="14052" width="13.453125" style="1047" bestFit="1" customWidth="1"/>
    <col min="14053" max="14053" width="9.7265625" style="1047" bestFit="1" customWidth="1"/>
    <col min="14054" max="14054" width="11.1796875" style="1047" bestFit="1" customWidth="1"/>
    <col min="14055" max="14055" width="9.7265625" style="1047" bestFit="1" customWidth="1"/>
    <col min="14056" max="14056" width="13.453125" style="1047" bestFit="1" customWidth="1"/>
    <col min="14057" max="14057" width="11.1796875" style="1047" bestFit="1" customWidth="1"/>
    <col min="14058" max="14058" width="13.453125" style="1047" bestFit="1" customWidth="1"/>
    <col min="14059" max="14059" width="11.1796875" style="1047" bestFit="1" customWidth="1"/>
    <col min="14060" max="14060" width="15.26953125" style="1047" bestFit="1" customWidth="1"/>
    <col min="14061" max="14061" width="8.26953125" style="1047" bestFit="1" customWidth="1"/>
    <col min="14062" max="14064" width="9.1796875" style="1047" customWidth="1"/>
    <col min="14065" max="14303" width="8.81640625" style="1047"/>
    <col min="14304" max="14304" width="15.26953125" style="1047" bestFit="1" customWidth="1"/>
    <col min="14305" max="14306" width="13.453125" style="1047" bestFit="1" customWidth="1"/>
    <col min="14307" max="14307" width="11.1796875" style="1047" bestFit="1" customWidth="1"/>
    <col min="14308" max="14308" width="13.453125" style="1047" bestFit="1" customWidth="1"/>
    <col min="14309" max="14309" width="9.7265625" style="1047" bestFit="1" customWidth="1"/>
    <col min="14310" max="14310" width="11.1796875" style="1047" bestFit="1" customWidth="1"/>
    <col min="14311" max="14311" width="9.7265625" style="1047" bestFit="1" customWidth="1"/>
    <col min="14312" max="14312" width="13.453125" style="1047" bestFit="1" customWidth="1"/>
    <col min="14313" max="14313" width="11.1796875" style="1047" bestFit="1" customWidth="1"/>
    <col min="14314" max="14314" width="13.453125" style="1047" bestFit="1" customWidth="1"/>
    <col min="14315" max="14315" width="11.1796875" style="1047" bestFit="1" customWidth="1"/>
    <col min="14316" max="14316" width="15.26953125" style="1047" bestFit="1" customWidth="1"/>
    <col min="14317" max="14317" width="8.26953125" style="1047" bestFit="1" customWidth="1"/>
    <col min="14318" max="14320" width="9.1796875" style="1047" customWidth="1"/>
    <col min="14321" max="14559" width="8.81640625" style="1047"/>
    <col min="14560" max="14560" width="15.26953125" style="1047" bestFit="1" customWidth="1"/>
    <col min="14561" max="14562" width="13.453125" style="1047" bestFit="1" customWidth="1"/>
    <col min="14563" max="14563" width="11.1796875" style="1047" bestFit="1" customWidth="1"/>
    <col min="14564" max="14564" width="13.453125" style="1047" bestFit="1" customWidth="1"/>
    <col min="14565" max="14565" width="9.7265625" style="1047" bestFit="1" customWidth="1"/>
    <col min="14566" max="14566" width="11.1796875" style="1047" bestFit="1" customWidth="1"/>
    <col min="14567" max="14567" width="9.7265625" style="1047" bestFit="1" customWidth="1"/>
    <col min="14568" max="14568" width="13.453125" style="1047" bestFit="1" customWidth="1"/>
    <col min="14569" max="14569" width="11.1796875" style="1047" bestFit="1" customWidth="1"/>
    <col min="14570" max="14570" width="13.453125" style="1047" bestFit="1" customWidth="1"/>
    <col min="14571" max="14571" width="11.1796875" style="1047" bestFit="1" customWidth="1"/>
    <col min="14572" max="14572" width="15.26953125" style="1047" bestFit="1" customWidth="1"/>
    <col min="14573" max="14573" width="8.26953125" style="1047" bestFit="1" customWidth="1"/>
    <col min="14574" max="14576" width="9.1796875" style="1047" customWidth="1"/>
    <col min="14577" max="14815" width="8.81640625" style="1047"/>
    <col min="14816" max="14816" width="15.26953125" style="1047" bestFit="1" customWidth="1"/>
    <col min="14817" max="14818" width="13.453125" style="1047" bestFit="1" customWidth="1"/>
    <col min="14819" max="14819" width="11.1796875" style="1047" bestFit="1" customWidth="1"/>
    <col min="14820" max="14820" width="13.453125" style="1047" bestFit="1" customWidth="1"/>
    <col min="14821" max="14821" width="9.7265625" style="1047" bestFit="1" customWidth="1"/>
    <col min="14822" max="14822" width="11.1796875" style="1047" bestFit="1" customWidth="1"/>
    <col min="14823" max="14823" width="9.7265625" style="1047" bestFit="1" customWidth="1"/>
    <col min="14824" max="14824" width="13.453125" style="1047" bestFit="1" customWidth="1"/>
    <col min="14825" max="14825" width="11.1796875" style="1047" bestFit="1" customWidth="1"/>
    <col min="14826" max="14826" width="13.453125" style="1047" bestFit="1" customWidth="1"/>
    <col min="14827" max="14827" width="11.1796875" style="1047" bestFit="1" customWidth="1"/>
    <col min="14828" max="14828" width="15.26953125" style="1047" bestFit="1" customWidth="1"/>
    <col min="14829" max="14829" width="8.26953125" style="1047" bestFit="1" customWidth="1"/>
    <col min="14830" max="14832" width="9.1796875" style="1047" customWidth="1"/>
    <col min="14833" max="15071" width="8.81640625" style="1047"/>
    <col min="15072" max="15072" width="15.26953125" style="1047" bestFit="1" customWidth="1"/>
    <col min="15073" max="15074" width="13.453125" style="1047" bestFit="1" customWidth="1"/>
    <col min="15075" max="15075" width="11.1796875" style="1047" bestFit="1" customWidth="1"/>
    <col min="15076" max="15076" width="13.453125" style="1047" bestFit="1" customWidth="1"/>
    <col min="15077" max="15077" width="9.7265625" style="1047" bestFit="1" customWidth="1"/>
    <col min="15078" max="15078" width="11.1796875" style="1047" bestFit="1" customWidth="1"/>
    <col min="15079" max="15079" width="9.7265625" style="1047" bestFit="1" customWidth="1"/>
    <col min="15080" max="15080" width="13.453125" style="1047" bestFit="1" customWidth="1"/>
    <col min="15081" max="15081" width="11.1796875" style="1047" bestFit="1" customWidth="1"/>
    <col min="15082" max="15082" width="13.453125" style="1047" bestFit="1" customWidth="1"/>
    <col min="15083" max="15083" width="11.1796875" style="1047" bestFit="1" customWidth="1"/>
    <col min="15084" max="15084" width="15.26953125" style="1047" bestFit="1" customWidth="1"/>
    <col min="15085" max="15085" width="8.26953125" style="1047" bestFit="1" customWidth="1"/>
    <col min="15086" max="15088" width="9.1796875" style="1047" customWidth="1"/>
    <col min="15089" max="15327" width="8.81640625" style="1047"/>
    <col min="15328" max="15328" width="15.26953125" style="1047" bestFit="1" customWidth="1"/>
    <col min="15329" max="15330" width="13.453125" style="1047" bestFit="1" customWidth="1"/>
    <col min="15331" max="15331" width="11.1796875" style="1047" bestFit="1" customWidth="1"/>
    <col min="15332" max="15332" width="13.453125" style="1047" bestFit="1" customWidth="1"/>
    <col min="15333" max="15333" width="9.7265625" style="1047" bestFit="1" customWidth="1"/>
    <col min="15334" max="15334" width="11.1796875" style="1047" bestFit="1" customWidth="1"/>
    <col min="15335" max="15335" width="9.7265625" style="1047" bestFit="1" customWidth="1"/>
    <col min="15336" max="15336" width="13.453125" style="1047" bestFit="1" customWidth="1"/>
    <col min="15337" max="15337" width="11.1796875" style="1047" bestFit="1" customWidth="1"/>
    <col min="15338" max="15338" width="13.453125" style="1047" bestFit="1" customWidth="1"/>
    <col min="15339" max="15339" width="11.1796875" style="1047" bestFit="1" customWidth="1"/>
    <col min="15340" max="15340" width="15.26953125" style="1047" bestFit="1" customWidth="1"/>
    <col min="15341" max="15341" width="8.26953125" style="1047" bestFit="1" customWidth="1"/>
    <col min="15342" max="15344" width="9.1796875" style="1047" customWidth="1"/>
    <col min="15345" max="15583" width="8.81640625" style="1047"/>
    <col min="15584" max="15584" width="15.26953125" style="1047" bestFit="1" customWidth="1"/>
    <col min="15585" max="15586" width="13.453125" style="1047" bestFit="1" customWidth="1"/>
    <col min="15587" max="15587" width="11.1796875" style="1047" bestFit="1" customWidth="1"/>
    <col min="15588" max="15588" width="13.453125" style="1047" bestFit="1" customWidth="1"/>
    <col min="15589" max="15589" width="9.7265625" style="1047" bestFit="1" customWidth="1"/>
    <col min="15590" max="15590" width="11.1796875" style="1047" bestFit="1" customWidth="1"/>
    <col min="15591" max="15591" width="9.7265625" style="1047" bestFit="1" customWidth="1"/>
    <col min="15592" max="15592" width="13.453125" style="1047" bestFit="1" customWidth="1"/>
    <col min="15593" max="15593" width="11.1796875" style="1047" bestFit="1" customWidth="1"/>
    <col min="15594" max="15594" width="13.453125" style="1047" bestFit="1" customWidth="1"/>
    <col min="15595" max="15595" width="11.1796875" style="1047" bestFit="1" customWidth="1"/>
    <col min="15596" max="15596" width="15.26953125" style="1047" bestFit="1" customWidth="1"/>
    <col min="15597" max="15597" width="8.26953125" style="1047" bestFit="1" customWidth="1"/>
    <col min="15598" max="15600" width="9.1796875" style="1047" customWidth="1"/>
    <col min="15601" max="15839" width="8.81640625" style="1047"/>
    <col min="15840" max="15840" width="15.26953125" style="1047" bestFit="1" customWidth="1"/>
    <col min="15841" max="15842" width="13.453125" style="1047" bestFit="1" customWidth="1"/>
    <col min="15843" max="15843" width="11.1796875" style="1047" bestFit="1" customWidth="1"/>
    <col min="15844" max="15844" width="13.453125" style="1047" bestFit="1" customWidth="1"/>
    <col min="15845" max="15845" width="9.7265625" style="1047" bestFit="1" customWidth="1"/>
    <col min="15846" max="15846" width="11.1796875" style="1047" bestFit="1" customWidth="1"/>
    <col min="15847" max="15847" width="9.7265625" style="1047" bestFit="1" customWidth="1"/>
    <col min="15848" max="15848" width="13.453125" style="1047" bestFit="1" customWidth="1"/>
    <col min="15849" max="15849" width="11.1796875" style="1047" bestFit="1" customWidth="1"/>
    <col min="15850" max="15850" width="13.453125" style="1047" bestFit="1" customWidth="1"/>
    <col min="15851" max="15851" width="11.1796875" style="1047" bestFit="1" customWidth="1"/>
    <col min="15852" max="15852" width="15.26953125" style="1047" bestFit="1" customWidth="1"/>
    <col min="15853" max="15853" width="8.26953125" style="1047" bestFit="1" customWidth="1"/>
    <col min="15854" max="15856" width="9.1796875" style="1047" customWidth="1"/>
    <col min="15857" max="16095" width="8.81640625" style="1047"/>
    <col min="16096" max="16096" width="15.26953125" style="1047" bestFit="1" customWidth="1"/>
    <col min="16097" max="16098" width="13.453125" style="1047" bestFit="1" customWidth="1"/>
    <col min="16099" max="16099" width="11.1796875" style="1047" bestFit="1" customWidth="1"/>
    <col min="16100" max="16100" width="13.453125" style="1047" bestFit="1" customWidth="1"/>
    <col min="16101" max="16101" width="9.7265625" style="1047" bestFit="1" customWidth="1"/>
    <col min="16102" max="16102" width="11.1796875" style="1047" bestFit="1" customWidth="1"/>
    <col min="16103" max="16103" width="9.7265625" style="1047" bestFit="1" customWidth="1"/>
    <col min="16104" max="16104" width="13.453125" style="1047" bestFit="1" customWidth="1"/>
    <col min="16105" max="16105" width="11.1796875" style="1047" bestFit="1" customWidth="1"/>
    <col min="16106" max="16106" width="13.453125" style="1047" bestFit="1" customWidth="1"/>
    <col min="16107" max="16107" width="11.1796875" style="1047" bestFit="1" customWidth="1"/>
    <col min="16108" max="16108" width="15.26953125" style="1047" bestFit="1" customWidth="1"/>
    <col min="16109" max="16109" width="8.26953125" style="1047" bestFit="1" customWidth="1"/>
    <col min="16110" max="16112" width="9.1796875" style="1047" customWidth="1"/>
    <col min="16113" max="16351" width="8.81640625" style="1047"/>
    <col min="16352" max="16384" width="9" style="1047" customWidth="1"/>
  </cols>
  <sheetData>
    <row r="1" spans="1:57" s="1030" customFormat="1" ht="33" customHeight="1">
      <c r="A1" s="1715" t="s">
        <v>2973</v>
      </c>
      <c r="B1" s="2259"/>
      <c r="C1" s="2259"/>
      <c r="D1" s="2259"/>
      <c r="E1" s="2259"/>
      <c r="F1" s="2259"/>
      <c r="G1" s="2259"/>
      <c r="H1" s="2259"/>
      <c r="I1" s="2259"/>
      <c r="J1" s="2259"/>
      <c r="K1" s="2259"/>
      <c r="L1" s="2259"/>
      <c r="M1" s="2259"/>
      <c r="N1" s="2259"/>
      <c r="O1" s="2259"/>
      <c r="P1" s="2259"/>
      <c r="Q1" s="2259"/>
      <c r="R1" s="2259"/>
      <c r="S1" s="2259"/>
      <c r="T1" s="2259"/>
      <c r="U1" s="2259"/>
      <c r="V1" s="2259"/>
      <c r="W1" s="2259"/>
      <c r="X1" s="2259"/>
      <c r="Y1" s="1955"/>
      <c r="Z1" s="1029"/>
      <c r="AA1" s="1029"/>
      <c r="AB1" s="1029"/>
      <c r="AC1" s="1029"/>
    </row>
    <row r="2" spans="1:57" s="1058" customFormat="1" ht="33" customHeight="1">
      <c r="A2" s="2264" t="s">
        <v>2974</v>
      </c>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1833"/>
    </row>
    <row r="3" spans="1:57" s="1030" customFormat="1" ht="17.25" customHeight="1">
      <c r="A3" s="1031" t="s">
        <v>3298</v>
      </c>
      <c r="B3" s="1032"/>
      <c r="C3" s="1032"/>
      <c r="D3" s="1032"/>
      <c r="E3" s="1032"/>
      <c r="F3" s="1032"/>
      <c r="G3" s="1032"/>
      <c r="H3" s="1033"/>
      <c r="I3" s="1033"/>
      <c r="J3" s="1033"/>
      <c r="K3" s="1033"/>
      <c r="L3" s="1033"/>
      <c r="M3" s="1033"/>
      <c r="N3" s="1033"/>
      <c r="O3" s="1033"/>
      <c r="P3" s="1033"/>
      <c r="Q3" s="1033"/>
      <c r="R3" s="1033"/>
      <c r="S3" s="1033"/>
      <c r="T3" s="1033"/>
      <c r="U3" s="1033"/>
      <c r="V3" s="1033"/>
      <c r="W3" s="1033"/>
      <c r="X3" s="1033"/>
      <c r="Y3" s="1033" t="s">
        <v>3299</v>
      </c>
      <c r="Z3" s="1029"/>
      <c r="AA3" s="1029"/>
      <c r="AB3" s="1029"/>
      <c r="AC3" s="1029"/>
    </row>
    <row r="4" spans="1:57" s="1036" customFormat="1" ht="33" customHeight="1">
      <c r="A4" s="1804" t="s">
        <v>99</v>
      </c>
      <c r="B4" s="2265" t="s">
        <v>3300</v>
      </c>
      <c r="C4" s="2266"/>
      <c r="D4" s="2266"/>
      <c r="E4" s="2266"/>
      <c r="F4" s="2266"/>
      <c r="G4" s="2266"/>
      <c r="H4" s="2266"/>
      <c r="I4" s="2266"/>
      <c r="J4" s="2266"/>
      <c r="K4" s="2266"/>
      <c r="L4" s="2266"/>
      <c r="M4" s="2266"/>
      <c r="N4" s="2266"/>
      <c r="O4" s="2266"/>
      <c r="P4" s="2266"/>
      <c r="Q4" s="2266"/>
      <c r="R4" s="2266"/>
      <c r="S4" s="2266"/>
      <c r="T4" s="2266"/>
      <c r="U4" s="2266"/>
      <c r="V4" s="2266"/>
      <c r="W4" s="2266"/>
      <c r="X4" s="2267"/>
      <c r="Y4" s="1804" t="s">
        <v>100</v>
      </c>
      <c r="Z4" s="1173"/>
      <c r="AA4" s="1035"/>
      <c r="AB4" s="1035"/>
      <c r="AC4" s="1035"/>
      <c r="AD4" s="1035"/>
      <c r="AE4" s="1035"/>
      <c r="AF4" s="1035"/>
      <c r="AG4" s="1035"/>
      <c r="AH4" s="1035"/>
      <c r="AI4" s="1035"/>
      <c r="AJ4" s="1035"/>
      <c r="AK4" s="1035"/>
      <c r="AL4" s="1035"/>
      <c r="AM4" s="1035"/>
      <c r="AN4" s="1035"/>
      <c r="AO4" s="1035"/>
      <c r="AP4" s="1035"/>
      <c r="AQ4" s="1035"/>
      <c r="AR4" s="1035"/>
      <c r="AS4" s="1035"/>
      <c r="AT4" s="1035"/>
      <c r="AU4" s="1035"/>
      <c r="AV4" s="1035"/>
      <c r="AW4" s="1035"/>
      <c r="AX4" s="1035"/>
      <c r="AY4" s="1035"/>
      <c r="AZ4" s="1035"/>
      <c r="BA4" s="1035"/>
      <c r="BB4" s="1035"/>
      <c r="BC4" s="1035"/>
      <c r="BD4" s="1035"/>
      <c r="BE4" s="1035"/>
    </row>
    <row r="5" spans="1:57" s="1036" customFormat="1" ht="33" customHeight="1">
      <c r="A5" s="2262"/>
      <c r="B5" s="2268" t="s">
        <v>3168</v>
      </c>
      <c r="C5" s="2269"/>
      <c r="D5" s="2268" t="s">
        <v>3169</v>
      </c>
      <c r="E5" s="2269"/>
      <c r="F5" s="2268" t="s">
        <v>3170</v>
      </c>
      <c r="G5" s="2269"/>
      <c r="H5" s="2268" t="s">
        <v>3171</v>
      </c>
      <c r="I5" s="2269"/>
      <c r="J5" s="2268" t="s">
        <v>3172</v>
      </c>
      <c r="K5" s="2269"/>
      <c r="L5" s="2268" t="s">
        <v>3173</v>
      </c>
      <c r="M5" s="2269"/>
      <c r="N5" s="2268" t="s">
        <v>3174</v>
      </c>
      <c r="O5" s="2269"/>
      <c r="P5" s="2268" t="s">
        <v>3175</v>
      </c>
      <c r="Q5" s="2269"/>
      <c r="R5" s="2268" t="s">
        <v>3176</v>
      </c>
      <c r="S5" s="2269"/>
      <c r="T5" s="2268" t="s">
        <v>3177</v>
      </c>
      <c r="U5" s="2269"/>
      <c r="V5" s="2268" t="s">
        <v>3178</v>
      </c>
      <c r="W5" s="2269"/>
      <c r="X5" s="1174" t="s">
        <v>106</v>
      </c>
      <c r="Y5" s="2262"/>
      <c r="Z5" s="2270"/>
      <c r="AA5" s="2271"/>
      <c r="AB5" s="1035"/>
      <c r="AC5" s="1035"/>
      <c r="AD5" s="1035"/>
      <c r="AE5" s="1035"/>
      <c r="AF5" s="1035"/>
      <c r="AG5" s="1035"/>
      <c r="AH5" s="1035"/>
      <c r="AI5" s="1035"/>
      <c r="AJ5" s="1035"/>
      <c r="AK5" s="1035"/>
      <c r="AL5" s="1035"/>
      <c r="AM5" s="1035"/>
      <c r="AN5" s="1035"/>
      <c r="AO5" s="1035"/>
      <c r="AP5" s="1035"/>
      <c r="AQ5" s="1035"/>
      <c r="AR5" s="1035"/>
      <c r="AS5" s="1035"/>
      <c r="AT5" s="1035"/>
      <c r="AU5" s="1035"/>
      <c r="AV5" s="1035"/>
      <c r="AW5" s="1035"/>
      <c r="AX5" s="1035"/>
      <c r="AY5" s="1035"/>
      <c r="AZ5" s="1035"/>
      <c r="BA5" s="1035"/>
      <c r="BB5" s="1035"/>
      <c r="BC5" s="1035"/>
      <c r="BD5" s="1035"/>
      <c r="BE5" s="1035"/>
    </row>
    <row r="6" spans="1:57" s="1036" customFormat="1" ht="33" customHeight="1">
      <c r="A6" s="1805"/>
      <c r="B6" s="1175" t="s">
        <v>3293</v>
      </c>
      <c r="C6" s="1175" t="s">
        <v>3294</v>
      </c>
      <c r="D6" s="1175" t="s">
        <v>3293</v>
      </c>
      <c r="E6" s="1175" t="s">
        <v>3294</v>
      </c>
      <c r="F6" s="1175" t="s">
        <v>3293</v>
      </c>
      <c r="G6" s="1175" t="s">
        <v>3294</v>
      </c>
      <c r="H6" s="1175" t="s">
        <v>3293</v>
      </c>
      <c r="I6" s="1175" t="s">
        <v>3294</v>
      </c>
      <c r="J6" s="1175" t="s">
        <v>3293</v>
      </c>
      <c r="K6" s="1175" t="s">
        <v>3294</v>
      </c>
      <c r="L6" s="1175" t="s">
        <v>3293</v>
      </c>
      <c r="M6" s="1175" t="s">
        <v>3294</v>
      </c>
      <c r="N6" s="1175" t="s">
        <v>3293</v>
      </c>
      <c r="O6" s="1175" t="s">
        <v>3294</v>
      </c>
      <c r="P6" s="1175" t="s">
        <v>3293</v>
      </c>
      <c r="Q6" s="1175" t="s">
        <v>3294</v>
      </c>
      <c r="R6" s="1175" t="s">
        <v>3293</v>
      </c>
      <c r="S6" s="1175" t="s">
        <v>3294</v>
      </c>
      <c r="T6" s="1175" t="s">
        <v>3293</v>
      </c>
      <c r="U6" s="1175" t="s">
        <v>3294</v>
      </c>
      <c r="V6" s="1175" t="s">
        <v>3293</v>
      </c>
      <c r="W6" s="1175" t="s">
        <v>3294</v>
      </c>
      <c r="X6" s="1038" t="s">
        <v>68</v>
      </c>
      <c r="Y6" s="1805"/>
      <c r="Z6" s="1035"/>
      <c r="AA6" s="1035"/>
      <c r="AB6" s="1035"/>
      <c r="AC6" s="1035"/>
      <c r="AD6" s="1035"/>
      <c r="AE6" s="1035"/>
      <c r="AF6" s="1035"/>
      <c r="AG6" s="1035"/>
      <c r="AH6" s="1035"/>
      <c r="AI6" s="1035"/>
      <c r="AJ6" s="1035"/>
      <c r="AK6" s="1035"/>
      <c r="AL6" s="1035"/>
      <c r="AM6" s="1035"/>
      <c r="AN6" s="1035"/>
      <c r="AO6" s="1035"/>
      <c r="AP6" s="1035"/>
      <c r="AQ6" s="1035"/>
      <c r="AR6" s="1035"/>
      <c r="AS6" s="1035"/>
      <c r="AT6" s="1035"/>
      <c r="AU6" s="1035"/>
      <c r="AV6" s="1035"/>
      <c r="AW6" s="1035"/>
      <c r="AX6" s="1035"/>
      <c r="AY6" s="1035"/>
      <c r="AZ6" s="1035"/>
      <c r="BA6" s="1035"/>
      <c r="BB6" s="1035"/>
      <c r="BC6" s="1035"/>
      <c r="BD6" s="1035"/>
      <c r="BE6" s="1035"/>
    </row>
    <row r="7" spans="1:57" ht="15" customHeight="1">
      <c r="A7" s="1065" t="s">
        <v>965</v>
      </c>
      <c r="B7" s="1176">
        <v>3952802</v>
      </c>
      <c r="C7" s="1176">
        <v>20179</v>
      </c>
      <c r="D7" s="1176">
        <v>1848299</v>
      </c>
      <c r="E7" s="1176">
        <v>7147</v>
      </c>
      <c r="F7" s="1176">
        <v>4788485</v>
      </c>
      <c r="G7" s="1176">
        <v>20090</v>
      </c>
      <c r="H7" s="1176">
        <v>7320274</v>
      </c>
      <c r="I7" s="1176">
        <v>31947</v>
      </c>
      <c r="J7" s="1176">
        <v>4334193</v>
      </c>
      <c r="K7" s="1176">
        <v>15222</v>
      </c>
      <c r="L7" s="1176">
        <v>2523031</v>
      </c>
      <c r="M7" s="1176">
        <v>5692</v>
      </c>
      <c r="N7" s="1176">
        <v>1646478</v>
      </c>
      <c r="O7" s="1176">
        <v>3050</v>
      </c>
      <c r="P7" s="1176">
        <v>515924</v>
      </c>
      <c r="Q7" s="1176">
        <v>1043</v>
      </c>
      <c r="R7" s="1176">
        <v>143856</v>
      </c>
      <c r="S7" s="1176">
        <v>396</v>
      </c>
      <c r="T7" s="1176">
        <v>19121</v>
      </c>
      <c r="U7" s="1176">
        <v>80</v>
      </c>
      <c r="V7" s="1176">
        <v>54725</v>
      </c>
      <c r="W7" s="1176">
        <v>1</v>
      </c>
      <c r="X7" s="1176">
        <f>SUM(B7:W7)</f>
        <v>27252035</v>
      </c>
      <c r="Y7" s="1065" t="s">
        <v>44</v>
      </c>
      <c r="Z7" s="1054"/>
      <c r="BC7" s="1046"/>
      <c r="BD7" s="1046"/>
      <c r="BE7" s="1046"/>
    </row>
    <row r="8" spans="1:57" ht="15" customHeight="1">
      <c r="A8" s="1065" t="s">
        <v>101</v>
      </c>
      <c r="B8" s="1177">
        <v>2646569</v>
      </c>
      <c r="C8" s="1177">
        <v>21794</v>
      </c>
      <c r="D8" s="1177">
        <v>1180651</v>
      </c>
      <c r="E8" s="1177">
        <v>16062</v>
      </c>
      <c r="F8" s="1177">
        <v>2695077</v>
      </c>
      <c r="G8" s="1177">
        <v>37879</v>
      </c>
      <c r="H8" s="1177">
        <v>4261376</v>
      </c>
      <c r="I8" s="1177">
        <v>45069</v>
      </c>
      <c r="J8" s="1177">
        <v>2936181</v>
      </c>
      <c r="K8" s="1177">
        <v>25560</v>
      </c>
      <c r="L8" s="1177">
        <v>1846280</v>
      </c>
      <c r="M8" s="1177">
        <v>12775</v>
      </c>
      <c r="N8" s="1177">
        <v>1261521</v>
      </c>
      <c r="O8" s="1177">
        <v>9135</v>
      </c>
      <c r="P8" s="1177">
        <v>437139</v>
      </c>
      <c r="Q8" s="1177">
        <v>4508</v>
      </c>
      <c r="R8" s="1177">
        <v>117282</v>
      </c>
      <c r="S8" s="1177">
        <v>1800</v>
      </c>
      <c r="T8" s="1177">
        <v>15989</v>
      </c>
      <c r="U8" s="1177">
        <v>419</v>
      </c>
      <c r="V8" s="1177">
        <v>592337</v>
      </c>
      <c r="W8" s="1177">
        <v>17</v>
      </c>
      <c r="X8" s="1176">
        <f t="shared" ref="X8:X18" si="0">SUM(B8:W8)</f>
        <v>18165420</v>
      </c>
      <c r="Y8" s="1065" t="s">
        <v>102</v>
      </c>
      <c r="Z8" s="1054"/>
      <c r="BC8" s="1046"/>
      <c r="BD8" s="1046"/>
      <c r="BE8" s="1046"/>
    </row>
    <row r="9" spans="1:57" ht="15" customHeight="1">
      <c r="A9" s="1065" t="s">
        <v>345</v>
      </c>
      <c r="B9" s="1176">
        <v>512052</v>
      </c>
      <c r="C9" s="1176">
        <v>844</v>
      </c>
      <c r="D9" s="1176">
        <v>224184</v>
      </c>
      <c r="E9" s="1176">
        <v>497</v>
      </c>
      <c r="F9" s="1176">
        <v>437778</v>
      </c>
      <c r="G9" s="1176">
        <v>1733</v>
      </c>
      <c r="H9" s="1176">
        <v>719767</v>
      </c>
      <c r="I9" s="1176">
        <v>2227</v>
      </c>
      <c r="J9" s="1176">
        <v>466569</v>
      </c>
      <c r="K9" s="1176">
        <v>1126</v>
      </c>
      <c r="L9" s="1176">
        <v>297614</v>
      </c>
      <c r="M9" s="1176">
        <v>492</v>
      </c>
      <c r="N9" s="1176">
        <v>191057</v>
      </c>
      <c r="O9" s="1176">
        <v>256</v>
      </c>
      <c r="P9" s="1176">
        <v>61392</v>
      </c>
      <c r="Q9" s="1176">
        <v>99</v>
      </c>
      <c r="R9" s="1176">
        <v>16184</v>
      </c>
      <c r="S9" s="1176">
        <v>40</v>
      </c>
      <c r="T9" s="1176">
        <v>2189</v>
      </c>
      <c r="U9" s="1176">
        <v>6</v>
      </c>
      <c r="V9" s="1176">
        <v>2534</v>
      </c>
      <c r="W9" s="1176">
        <v>0</v>
      </c>
      <c r="X9" s="1176">
        <f t="shared" si="0"/>
        <v>2938640</v>
      </c>
      <c r="Y9" s="1065" t="s">
        <v>1100</v>
      </c>
      <c r="Z9" s="1054"/>
      <c r="BC9" s="1046"/>
      <c r="BD9" s="1046"/>
      <c r="BE9" s="1046"/>
    </row>
    <row r="10" spans="1:57" ht="15" customHeight="1">
      <c r="A10" s="1065" t="s">
        <v>349</v>
      </c>
      <c r="B10" s="1177">
        <v>173068</v>
      </c>
      <c r="C10" s="1177">
        <v>271</v>
      </c>
      <c r="D10" s="1177">
        <v>79212</v>
      </c>
      <c r="E10" s="1177">
        <v>202</v>
      </c>
      <c r="F10" s="1177">
        <v>286634</v>
      </c>
      <c r="G10" s="1177">
        <v>811</v>
      </c>
      <c r="H10" s="1177">
        <v>419817</v>
      </c>
      <c r="I10" s="1177">
        <v>1192</v>
      </c>
      <c r="J10" s="1177">
        <v>253819</v>
      </c>
      <c r="K10" s="1177">
        <v>484</v>
      </c>
      <c r="L10" s="1177">
        <v>152148</v>
      </c>
      <c r="M10" s="1177">
        <v>234</v>
      </c>
      <c r="N10" s="1177">
        <v>99524</v>
      </c>
      <c r="O10" s="1177">
        <v>174</v>
      </c>
      <c r="P10" s="1177">
        <v>33057</v>
      </c>
      <c r="Q10" s="1177">
        <v>77</v>
      </c>
      <c r="R10" s="1177">
        <v>9537</v>
      </c>
      <c r="S10" s="1177">
        <v>36</v>
      </c>
      <c r="T10" s="1177">
        <v>1171</v>
      </c>
      <c r="U10" s="1177">
        <v>2</v>
      </c>
      <c r="V10" s="1177">
        <v>251</v>
      </c>
      <c r="W10" s="1177">
        <v>0</v>
      </c>
      <c r="X10" s="1176">
        <f t="shared" si="0"/>
        <v>1511721</v>
      </c>
      <c r="Y10" s="1065" t="s">
        <v>1101</v>
      </c>
      <c r="Z10" s="1054"/>
      <c r="BC10" s="1046"/>
      <c r="BD10" s="1046"/>
      <c r="BE10" s="1046"/>
    </row>
    <row r="11" spans="1:57" ht="15" customHeight="1">
      <c r="A11" s="1065" t="s">
        <v>353</v>
      </c>
      <c r="B11" s="1176">
        <v>2374323</v>
      </c>
      <c r="C11" s="1176">
        <v>1418</v>
      </c>
      <c r="D11" s="1176">
        <v>1126429</v>
      </c>
      <c r="E11" s="1176">
        <v>2465</v>
      </c>
      <c r="F11" s="1176">
        <v>2566678</v>
      </c>
      <c r="G11" s="1176">
        <v>9366</v>
      </c>
      <c r="H11" s="1176">
        <v>4223110</v>
      </c>
      <c r="I11" s="1176">
        <v>11262</v>
      </c>
      <c r="J11" s="1176">
        <v>2926112</v>
      </c>
      <c r="K11" s="1176">
        <v>5541</v>
      </c>
      <c r="L11" s="1176">
        <v>1600551</v>
      </c>
      <c r="M11" s="1176">
        <v>1790</v>
      </c>
      <c r="N11" s="1176">
        <v>785120</v>
      </c>
      <c r="O11" s="1176">
        <v>730</v>
      </c>
      <c r="P11" s="1176">
        <v>242206</v>
      </c>
      <c r="Q11" s="1176">
        <v>194</v>
      </c>
      <c r="R11" s="1176">
        <v>66043</v>
      </c>
      <c r="S11" s="1176">
        <v>59</v>
      </c>
      <c r="T11" s="1176">
        <v>11162</v>
      </c>
      <c r="U11" s="1176">
        <v>8</v>
      </c>
      <c r="V11" s="1176">
        <v>6022</v>
      </c>
      <c r="W11" s="1176">
        <v>2</v>
      </c>
      <c r="X11" s="1176">
        <f t="shared" si="0"/>
        <v>15960591</v>
      </c>
      <c r="Y11" s="1065" t="s">
        <v>52</v>
      </c>
      <c r="Z11" s="1054"/>
      <c r="BC11" s="1046"/>
      <c r="BD11" s="1046"/>
      <c r="BE11" s="1046"/>
    </row>
    <row r="12" spans="1:57" ht="15" customHeight="1">
      <c r="A12" s="1065" t="s">
        <v>55</v>
      </c>
      <c r="B12" s="1177">
        <v>279152</v>
      </c>
      <c r="C12" s="1177">
        <v>1305</v>
      </c>
      <c r="D12" s="1177">
        <v>97201</v>
      </c>
      <c r="E12" s="1177">
        <v>661</v>
      </c>
      <c r="F12" s="1177">
        <v>258393</v>
      </c>
      <c r="G12" s="1177">
        <v>1544</v>
      </c>
      <c r="H12" s="1177">
        <v>431567</v>
      </c>
      <c r="I12" s="1177">
        <v>1757</v>
      </c>
      <c r="J12" s="1177">
        <v>245610</v>
      </c>
      <c r="K12" s="1177">
        <v>993</v>
      </c>
      <c r="L12" s="1177">
        <v>148238</v>
      </c>
      <c r="M12" s="1177">
        <v>535</v>
      </c>
      <c r="N12" s="1177">
        <v>108037</v>
      </c>
      <c r="O12" s="1177">
        <v>375</v>
      </c>
      <c r="P12" s="1177">
        <v>51815</v>
      </c>
      <c r="Q12" s="1177">
        <v>217</v>
      </c>
      <c r="R12" s="1177">
        <v>17334</v>
      </c>
      <c r="S12" s="1177">
        <v>94</v>
      </c>
      <c r="T12" s="1177">
        <v>3552</v>
      </c>
      <c r="U12" s="1177">
        <v>23</v>
      </c>
      <c r="V12" s="1177">
        <v>2433</v>
      </c>
      <c r="W12" s="1177">
        <v>4</v>
      </c>
      <c r="X12" s="1176">
        <f t="shared" si="0"/>
        <v>1650840</v>
      </c>
      <c r="Y12" s="1065" t="s">
        <v>1104</v>
      </c>
      <c r="Z12" s="1054"/>
      <c r="BC12" s="1046"/>
      <c r="BD12" s="1046"/>
      <c r="BE12" s="1046"/>
    </row>
    <row r="13" spans="1:57" ht="15" customHeight="1">
      <c r="A13" s="1065" t="s">
        <v>371</v>
      </c>
      <c r="B13" s="1176">
        <v>104214</v>
      </c>
      <c r="C13" s="1176">
        <v>2</v>
      </c>
      <c r="D13" s="1176">
        <v>43104</v>
      </c>
      <c r="E13" s="1176">
        <v>1</v>
      </c>
      <c r="F13" s="1176">
        <v>190638</v>
      </c>
      <c r="G13" s="1176">
        <v>19</v>
      </c>
      <c r="H13" s="1176">
        <v>294708</v>
      </c>
      <c r="I13" s="1176">
        <v>29</v>
      </c>
      <c r="J13" s="1176">
        <v>188247</v>
      </c>
      <c r="K13" s="1176">
        <v>23</v>
      </c>
      <c r="L13" s="1176">
        <v>98568</v>
      </c>
      <c r="M13" s="1176">
        <v>15</v>
      </c>
      <c r="N13" s="1176">
        <v>39547</v>
      </c>
      <c r="O13" s="1176">
        <v>4</v>
      </c>
      <c r="P13" s="1176">
        <v>9664</v>
      </c>
      <c r="Q13" s="1176"/>
      <c r="R13" s="1176">
        <v>2835</v>
      </c>
      <c r="S13" s="1176">
        <v>0</v>
      </c>
      <c r="T13" s="1176">
        <v>602</v>
      </c>
      <c r="U13" s="1176">
        <v>0</v>
      </c>
      <c r="V13" s="1176">
        <v>189</v>
      </c>
      <c r="W13" s="1176">
        <v>0</v>
      </c>
      <c r="X13" s="1176">
        <f t="shared" si="0"/>
        <v>972409</v>
      </c>
      <c r="Y13" s="1065" t="s">
        <v>1105</v>
      </c>
      <c r="Z13" s="1054"/>
      <c r="BC13" s="1046"/>
      <c r="BD13" s="1046"/>
      <c r="BE13" s="1046"/>
    </row>
    <row r="14" spans="1:57" ht="15" customHeight="1">
      <c r="A14" s="1065" t="s">
        <v>58</v>
      </c>
      <c r="B14" s="1177">
        <v>93328</v>
      </c>
      <c r="C14" s="1177">
        <v>2</v>
      </c>
      <c r="D14" s="1177">
        <v>37630</v>
      </c>
      <c r="E14" s="1177">
        <v>0</v>
      </c>
      <c r="F14" s="1177">
        <v>126681</v>
      </c>
      <c r="G14" s="1177">
        <v>0</v>
      </c>
      <c r="H14" s="1177">
        <v>181354</v>
      </c>
      <c r="I14" s="1177">
        <v>1</v>
      </c>
      <c r="J14" s="1177">
        <v>107852</v>
      </c>
      <c r="K14" s="1177">
        <v>1</v>
      </c>
      <c r="L14" s="1177">
        <v>66560</v>
      </c>
      <c r="M14" s="1177">
        <v>0</v>
      </c>
      <c r="N14" s="1177">
        <v>47161</v>
      </c>
      <c r="O14" s="1177">
        <v>1</v>
      </c>
      <c r="P14" s="1177">
        <v>18258</v>
      </c>
      <c r="Q14" s="1177">
        <v>0</v>
      </c>
      <c r="R14" s="1177">
        <v>6327</v>
      </c>
      <c r="S14" s="1177">
        <v>0</v>
      </c>
      <c r="T14" s="1177">
        <v>1546</v>
      </c>
      <c r="U14" s="1177">
        <v>0</v>
      </c>
      <c r="V14" s="1177">
        <v>137</v>
      </c>
      <c r="W14" s="1177">
        <v>0</v>
      </c>
      <c r="X14" s="1176">
        <f t="shared" si="0"/>
        <v>686839</v>
      </c>
      <c r="Y14" s="1065" t="s">
        <v>2526</v>
      </c>
      <c r="Z14" s="1054"/>
      <c r="BC14" s="1046"/>
      <c r="BD14" s="1046"/>
      <c r="BE14" s="1046"/>
    </row>
    <row r="15" spans="1:57" ht="15" customHeight="1">
      <c r="A15" s="1065" t="s">
        <v>2527</v>
      </c>
      <c r="B15" s="1176">
        <v>40907</v>
      </c>
      <c r="C15" s="1176">
        <v>12</v>
      </c>
      <c r="D15" s="1176">
        <v>13821</v>
      </c>
      <c r="E15" s="1176">
        <v>7</v>
      </c>
      <c r="F15" s="1176">
        <v>46388</v>
      </c>
      <c r="G15" s="1176">
        <v>26</v>
      </c>
      <c r="H15" s="1176">
        <v>66570</v>
      </c>
      <c r="I15" s="1176">
        <v>22</v>
      </c>
      <c r="J15" s="1176">
        <v>37146</v>
      </c>
      <c r="K15" s="1176">
        <v>10</v>
      </c>
      <c r="L15" s="1176">
        <v>23278</v>
      </c>
      <c r="M15" s="1176">
        <v>8</v>
      </c>
      <c r="N15" s="1176">
        <v>14753</v>
      </c>
      <c r="O15" s="1176">
        <v>9</v>
      </c>
      <c r="P15" s="1176">
        <v>4427</v>
      </c>
      <c r="Q15" s="1176">
        <v>1</v>
      </c>
      <c r="R15" s="1176">
        <v>961</v>
      </c>
      <c r="S15" s="1176">
        <v>0</v>
      </c>
      <c r="T15" s="1176">
        <v>134</v>
      </c>
      <c r="U15" s="1176">
        <v>0</v>
      </c>
      <c r="V15" s="1176">
        <v>82</v>
      </c>
      <c r="W15" s="1176">
        <v>0</v>
      </c>
      <c r="X15" s="1176">
        <f t="shared" si="0"/>
        <v>248562</v>
      </c>
      <c r="Y15" s="1065" t="s">
        <v>1107</v>
      </c>
      <c r="Z15" s="1054"/>
      <c r="BC15" s="1046"/>
      <c r="BD15" s="1046"/>
      <c r="BE15" s="1046"/>
    </row>
    <row r="16" spans="1:57" ht="15" customHeight="1">
      <c r="A16" s="1065" t="s">
        <v>59</v>
      </c>
      <c r="B16" s="1177">
        <v>158449</v>
      </c>
      <c r="C16" s="1177">
        <v>1016</v>
      </c>
      <c r="D16" s="1177">
        <v>50031</v>
      </c>
      <c r="E16" s="1177">
        <v>378</v>
      </c>
      <c r="F16" s="1177">
        <v>172030</v>
      </c>
      <c r="G16" s="1177">
        <v>1271</v>
      </c>
      <c r="H16" s="1177">
        <v>272544</v>
      </c>
      <c r="I16" s="1177">
        <v>1649</v>
      </c>
      <c r="J16" s="1177">
        <v>140369</v>
      </c>
      <c r="K16" s="1177">
        <v>590</v>
      </c>
      <c r="L16" s="1177">
        <v>77436</v>
      </c>
      <c r="M16" s="1177">
        <v>284</v>
      </c>
      <c r="N16" s="1177">
        <v>48253</v>
      </c>
      <c r="O16" s="1177">
        <v>260</v>
      </c>
      <c r="P16" s="1177">
        <v>17288</v>
      </c>
      <c r="Q16" s="1177">
        <v>114</v>
      </c>
      <c r="R16" s="1177">
        <v>5556</v>
      </c>
      <c r="S16" s="1177">
        <v>50</v>
      </c>
      <c r="T16" s="1177">
        <v>1064</v>
      </c>
      <c r="U16" s="1177">
        <v>15</v>
      </c>
      <c r="V16" s="1177">
        <v>181</v>
      </c>
      <c r="W16" s="1177">
        <v>0</v>
      </c>
      <c r="X16" s="1176">
        <f t="shared" si="0"/>
        <v>948828</v>
      </c>
      <c r="Y16" s="1065" t="s">
        <v>60</v>
      </c>
      <c r="Z16" s="1054"/>
      <c r="BC16" s="1046"/>
      <c r="BD16" s="1046"/>
      <c r="BE16" s="1046"/>
    </row>
    <row r="17" spans="1:57" ht="15" customHeight="1">
      <c r="A17" s="1065" t="s">
        <v>61</v>
      </c>
      <c r="B17" s="1176">
        <v>95908</v>
      </c>
      <c r="C17" s="1176">
        <v>0</v>
      </c>
      <c r="D17" s="1176">
        <v>30801</v>
      </c>
      <c r="E17" s="1176">
        <v>0</v>
      </c>
      <c r="F17" s="1176">
        <v>87883</v>
      </c>
      <c r="G17" s="1176">
        <v>0</v>
      </c>
      <c r="H17" s="1176">
        <v>131861</v>
      </c>
      <c r="I17" s="1176">
        <v>0</v>
      </c>
      <c r="J17" s="1176">
        <v>71805</v>
      </c>
      <c r="K17" s="1176">
        <v>0</v>
      </c>
      <c r="L17" s="1176">
        <v>51265</v>
      </c>
      <c r="M17" s="1176">
        <v>0</v>
      </c>
      <c r="N17" s="1176">
        <v>42543</v>
      </c>
      <c r="O17" s="1176">
        <v>0</v>
      </c>
      <c r="P17" s="1176">
        <v>20227</v>
      </c>
      <c r="Q17" s="1176">
        <v>0</v>
      </c>
      <c r="R17" s="1176">
        <v>8480</v>
      </c>
      <c r="S17" s="1176">
        <v>0</v>
      </c>
      <c r="T17" s="1176">
        <v>1847</v>
      </c>
      <c r="U17" s="1176">
        <v>0</v>
      </c>
      <c r="V17" s="1176">
        <v>883</v>
      </c>
      <c r="W17" s="1176">
        <v>0</v>
      </c>
      <c r="X17" s="1176">
        <f>SUM(B17:W17)</f>
        <v>543503</v>
      </c>
      <c r="Y17" s="1065" t="s">
        <v>62</v>
      </c>
      <c r="Z17" s="1054"/>
      <c r="BC17" s="1046"/>
      <c r="BD17" s="1046"/>
      <c r="BE17" s="1046"/>
    </row>
    <row r="18" spans="1:57" ht="15" customHeight="1">
      <c r="A18" s="1065" t="s">
        <v>105</v>
      </c>
      <c r="B18" s="1177">
        <v>18338</v>
      </c>
      <c r="C18" s="1177">
        <v>0</v>
      </c>
      <c r="D18" s="1177">
        <v>6298</v>
      </c>
      <c r="E18" s="1177">
        <v>1</v>
      </c>
      <c r="F18" s="1177">
        <v>20503</v>
      </c>
      <c r="G18" s="1177">
        <v>7</v>
      </c>
      <c r="H18" s="1177">
        <v>27341</v>
      </c>
      <c r="I18" s="1177">
        <v>4</v>
      </c>
      <c r="J18" s="1177">
        <v>16452</v>
      </c>
      <c r="K18" s="1177">
        <v>3</v>
      </c>
      <c r="L18" s="1177">
        <v>12736</v>
      </c>
      <c r="M18" s="1177">
        <v>1</v>
      </c>
      <c r="N18" s="1177">
        <v>14099</v>
      </c>
      <c r="O18" s="1177">
        <v>0</v>
      </c>
      <c r="P18" s="1177">
        <v>6330</v>
      </c>
      <c r="Q18" s="1177">
        <v>0</v>
      </c>
      <c r="R18" s="1177">
        <v>2234</v>
      </c>
      <c r="S18" s="1177">
        <v>0</v>
      </c>
      <c r="T18" s="1177">
        <v>456</v>
      </c>
      <c r="U18" s="1177">
        <v>0</v>
      </c>
      <c r="V18" s="1177">
        <v>636</v>
      </c>
      <c r="W18" s="1177">
        <v>0</v>
      </c>
      <c r="X18" s="1176">
        <f t="shared" si="0"/>
        <v>125439</v>
      </c>
      <c r="Y18" s="1065" t="s">
        <v>1132</v>
      </c>
      <c r="Z18" s="1054"/>
      <c r="BC18" s="1046"/>
      <c r="BD18" s="1046"/>
      <c r="BE18" s="1046"/>
    </row>
    <row r="19" spans="1:57" ht="15" customHeight="1">
      <c r="A19" s="1065" t="s">
        <v>63</v>
      </c>
      <c r="B19" s="1176">
        <v>36101</v>
      </c>
      <c r="C19" s="1176">
        <v>2</v>
      </c>
      <c r="D19" s="1176">
        <v>17641</v>
      </c>
      <c r="E19" s="1176">
        <v>0</v>
      </c>
      <c r="F19" s="1176">
        <v>45640</v>
      </c>
      <c r="G19" s="1176">
        <v>0</v>
      </c>
      <c r="H19" s="1176">
        <v>80771</v>
      </c>
      <c r="I19" s="1176">
        <v>1</v>
      </c>
      <c r="J19" s="1176">
        <v>47556</v>
      </c>
      <c r="K19" s="1176">
        <v>0</v>
      </c>
      <c r="L19" s="1176">
        <v>26617</v>
      </c>
      <c r="M19" s="1176">
        <v>0</v>
      </c>
      <c r="N19" s="1176">
        <v>14557</v>
      </c>
      <c r="O19" s="1176">
        <v>0</v>
      </c>
      <c r="P19" s="1176">
        <v>4055</v>
      </c>
      <c r="Q19" s="1176">
        <v>0</v>
      </c>
      <c r="R19" s="1176">
        <v>1171</v>
      </c>
      <c r="S19" s="1176">
        <v>0</v>
      </c>
      <c r="T19" s="1176">
        <v>102</v>
      </c>
      <c r="U19" s="1176">
        <v>0</v>
      </c>
      <c r="V19" s="1176">
        <v>120</v>
      </c>
      <c r="W19" s="1176">
        <v>0</v>
      </c>
      <c r="X19" s="1176">
        <f>SUM(B19:W19)</f>
        <v>274334</v>
      </c>
      <c r="Y19" s="1065" t="s">
        <v>1133</v>
      </c>
      <c r="Z19" s="1054"/>
      <c r="BC19" s="1046"/>
      <c r="BD19" s="1046"/>
      <c r="BE19" s="1046"/>
    </row>
    <row r="20" spans="1:57" s="1036" customFormat="1" ht="24.75" customHeight="1">
      <c r="A20" s="1114" t="s">
        <v>106</v>
      </c>
      <c r="B20" s="1178">
        <f>SUM(B7:B19)</f>
        <v>10485211</v>
      </c>
      <c r="C20" s="1178">
        <f t="shared" ref="C20:U20" si="1">SUM(C7:C19)</f>
        <v>46845</v>
      </c>
      <c r="D20" s="1178">
        <f t="shared" si="1"/>
        <v>4755302</v>
      </c>
      <c r="E20" s="1178">
        <f t="shared" si="1"/>
        <v>27421</v>
      </c>
      <c r="F20" s="1178">
        <f t="shared" si="1"/>
        <v>11722808</v>
      </c>
      <c r="G20" s="1178">
        <f t="shared" si="1"/>
        <v>72746</v>
      </c>
      <c r="H20" s="1178">
        <f t="shared" si="1"/>
        <v>18431060</v>
      </c>
      <c r="I20" s="1178">
        <f t="shared" si="1"/>
        <v>95160</v>
      </c>
      <c r="J20" s="1178">
        <f t="shared" si="1"/>
        <v>11771911</v>
      </c>
      <c r="K20" s="1178">
        <f t="shared" si="1"/>
        <v>49553</v>
      </c>
      <c r="L20" s="1178">
        <f t="shared" si="1"/>
        <v>6924322</v>
      </c>
      <c r="M20" s="1178">
        <f t="shared" si="1"/>
        <v>21826</v>
      </c>
      <c r="N20" s="1178">
        <f t="shared" si="1"/>
        <v>4312650</v>
      </c>
      <c r="O20" s="1178">
        <f>SUM(O7:O19)</f>
        <v>13994</v>
      </c>
      <c r="P20" s="1178">
        <f t="shared" si="1"/>
        <v>1421782</v>
      </c>
      <c r="Q20" s="1178">
        <f t="shared" si="1"/>
        <v>6253</v>
      </c>
      <c r="R20" s="1178">
        <f t="shared" si="1"/>
        <v>397800</v>
      </c>
      <c r="S20" s="1178">
        <f t="shared" si="1"/>
        <v>2475</v>
      </c>
      <c r="T20" s="1178">
        <f t="shared" si="1"/>
        <v>58935</v>
      </c>
      <c r="U20" s="1178">
        <f t="shared" si="1"/>
        <v>553</v>
      </c>
      <c r="V20" s="1178">
        <f>SUM(V7:V19)</f>
        <v>660530</v>
      </c>
      <c r="W20" s="1178">
        <f>SUM(W7:W19)</f>
        <v>24</v>
      </c>
      <c r="X20" s="1178">
        <f t="shared" ref="X20" si="2">SUM(X7:X19)</f>
        <v>71279161</v>
      </c>
      <c r="Y20" s="1179" t="s">
        <v>68</v>
      </c>
      <c r="Z20" s="1035"/>
      <c r="AA20" s="1035"/>
      <c r="AB20" s="1035"/>
      <c r="AC20" s="1035"/>
      <c r="AD20" s="1035"/>
      <c r="AE20" s="1035"/>
      <c r="AF20" s="1035"/>
      <c r="AG20" s="1035"/>
      <c r="AH20" s="1035"/>
      <c r="AI20" s="1035"/>
      <c r="AJ20" s="1035"/>
      <c r="AK20" s="1035"/>
      <c r="AL20" s="1035"/>
      <c r="AM20" s="1035"/>
      <c r="AN20" s="1035"/>
      <c r="AO20" s="1035"/>
      <c r="AP20" s="1035"/>
      <c r="AQ20" s="1035"/>
      <c r="AR20" s="1035"/>
      <c r="AS20" s="1035"/>
      <c r="AT20" s="1035"/>
      <c r="AU20" s="1035"/>
      <c r="AV20" s="1035"/>
      <c r="AW20" s="1035"/>
      <c r="AX20" s="1035"/>
      <c r="AY20" s="1035"/>
      <c r="AZ20" s="1035"/>
      <c r="BA20" s="1035"/>
      <c r="BB20" s="1035"/>
      <c r="BC20" s="1035"/>
      <c r="BD20" s="1035"/>
      <c r="BE20" s="1035"/>
    </row>
    <row r="21" spans="1:57" ht="19.5" customHeight="1">
      <c r="A21" s="1180" t="s">
        <v>3296</v>
      </c>
      <c r="B21" s="1180"/>
      <c r="C21" s="1181"/>
      <c r="S21" s="1054"/>
      <c r="Y21" s="1182" t="s">
        <v>3297</v>
      </c>
    </row>
  </sheetData>
  <mergeCells count="17">
    <mergeCell ref="Z5:AA5"/>
    <mergeCell ref="L5:M5"/>
    <mergeCell ref="N5:O5"/>
    <mergeCell ref="P5:Q5"/>
    <mergeCell ref="R5:S5"/>
    <mergeCell ref="T5:U5"/>
    <mergeCell ref="V5:W5"/>
    <mergeCell ref="A1:Y1"/>
    <mergeCell ref="A2:Y2"/>
    <mergeCell ref="A4:A6"/>
    <mergeCell ref="B4:X4"/>
    <mergeCell ref="Y4:Y6"/>
    <mergeCell ref="B5:C5"/>
    <mergeCell ref="D5:E5"/>
    <mergeCell ref="F5:G5"/>
    <mergeCell ref="H5:I5"/>
    <mergeCell ref="J5:K5"/>
  </mergeCells>
  <pageMargins left="0.7" right="0.7" top="0.75" bottom="0.75" header="0.3" footer="0.3"/>
  <pageSetup paperSize="9" scale="52" orientation="landscape"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29"/>
  <sheetViews>
    <sheetView rightToLeft="1" view="pageBreakPreview" topLeftCell="A10" zoomScale="60" zoomScaleNormal="70" workbookViewId="0">
      <selection activeCell="B23" sqref="B23"/>
    </sheetView>
  </sheetViews>
  <sheetFormatPr defaultColWidth="10" defaultRowHeight="33" customHeight="1"/>
  <cols>
    <col min="1" max="1" width="67.7265625" style="1203" customWidth="1"/>
    <col min="2" max="6" width="13.7265625" style="1192" customWidth="1"/>
    <col min="7" max="7" width="67.7265625" style="1203" customWidth="1"/>
    <col min="8" max="8" width="40.26953125" style="1191" customWidth="1"/>
    <col min="9" max="30" width="10" style="1191"/>
    <col min="31" max="16384" width="10" style="1192"/>
  </cols>
  <sheetData>
    <row r="1" spans="1:33" s="1184" customFormat="1" ht="33" customHeight="1">
      <c r="A1" s="2272" t="s">
        <v>2976</v>
      </c>
      <c r="B1" s="2273"/>
      <c r="C1" s="2273"/>
      <c r="D1" s="2273"/>
      <c r="E1" s="2273"/>
      <c r="F1" s="2273"/>
      <c r="G1" s="2274"/>
      <c r="H1" s="1183"/>
      <c r="I1" s="1183"/>
      <c r="J1" s="1183"/>
      <c r="K1" s="1183"/>
      <c r="L1" s="1183"/>
      <c r="M1" s="1183"/>
      <c r="N1" s="1183"/>
      <c r="O1" s="1183"/>
      <c r="P1" s="1183"/>
      <c r="Q1" s="1183"/>
      <c r="R1" s="1183"/>
      <c r="S1" s="1183"/>
      <c r="T1" s="1183"/>
      <c r="U1" s="1183"/>
      <c r="V1" s="1183"/>
      <c r="W1" s="1183"/>
    </row>
    <row r="2" spans="1:33" s="1185" customFormat="1" ht="33" customHeight="1">
      <c r="A2" s="2260" t="s">
        <v>2977</v>
      </c>
      <c r="B2" s="2260"/>
      <c r="C2" s="2260"/>
      <c r="D2" s="2260"/>
      <c r="E2" s="2260"/>
      <c r="F2" s="2260"/>
      <c r="G2" s="2261"/>
    </row>
    <row r="3" spans="1:33" s="1184" customFormat="1" ht="17.25" customHeight="1">
      <c r="A3" s="1031" t="s">
        <v>3301</v>
      </c>
      <c r="B3" s="1032"/>
      <c r="C3" s="1032"/>
      <c r="D3" s="1032"/>
      <c r="E3" s="1032"/>
      <c r="F3" s="1032"/>
      <c r="G3" s="1033" t="s">
        <v>3302</v>
      </c>
      <c r="H3" s="1183"/>
      <c r="I3" s="1183"/>
      <c r="J3" s="1183"/>
      <c r="K3" s="1183"/>
      <c r="L3" s="1183"/>
      <c r="M3" s="1183"/>
      <c r="N3" s="1183"/>
      <c r="O3" s="1183"/>
      <c r="P3" s="1183"/>
      <c r="Q3" s="1183"/>
      <c r="R3" s="1183"/>
      <c r="S3" s="1183"/>
      <c r="T3" s="1183"/>
      <c r="U3" s="1183"/>
      <c r="V3" s="1183"/>
      <c r="W3" s="1183"/>
    </row>
    <row r="4" spans="1:33" s="1187" customFormat="1" ht="33" customHeight="1">
      <c r="A4" s="2275" t="s">
        <v>3303</v>
      </c>
      <c r="B4" s="2263" t="s">
        <v>1082</v>
      </c>
      <c r="C4" s="2263"/>
      <c r="D4" s="2263" t="s">
        <v>1083</v>
      </c>
      <c r="E4" s="2263"/>
      <c r="F4" s="1073" t="s">
        <v>106</v>
      </c>
      <c r="G4" s="2086" t="s">
        <v>3304</v>
      </c>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row>
    <row r="5" spans="1:33" s="1187" customFormat="1" ht="33" customHeight="1">
      <c r="A5" s="2275"/>
      <c r="B5" s="1073" t="s">
        <v>316</v>
      </c>
      <c r="C5" s="1073" t="s">
        <v>317</v>
      </c>
      <c r="D5" s="1073" t="s">
        <v>316</v>
      </c>
      <c r="E5" s="1073" t="s">
        <v>317</v>
      </c>
      <c r="F5" s="1073" t="s">
        <v>68</v>
      </c>
      <c r="G5" s="2086"/>
      <c r="H5" s="1186"/>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row>
    <row r="6" spans="1:33" ht="33" customHeight="1">
      <c r="A6" s="1188" t="s">
        <v>3305</v>
      </c>
      <c r="B6" s="1189">
        <v>666552</v>
      </c>
      <c r="C6" s="1189">
        <v>634874</v>
      </c>
      <c r="D6" s="1189">
        <v>844930</v>
      </c>
      <c r="E6" s="1189">
        <v>314864</v>
      </c>
      <c r="F6" s="1189">
        <f>SUM(B6:E6)</f>
        <v>2461220</v>
      </c>
      <c r="G6" s="1190" t="s">
        <v>3306</v>
      </c>
      <c r="AE6" s="1191"/>
      <c r="AF6" s="1191"/>
      <c r="AG6" s="1191"/>
    </row>
    <row r="7" spans="1:33" ht="33" customHeight="1">
      <c r="A7" s="1193" t="s">
        <v>3307</v>
      </c>
      <c r="B7" s="1194">
        <v>64182</v>
      </c>
      <c r="C7" s="1194">
        <v>72922</v>
      </c>
      <c r="D7" s="1194">
        <v>74901</v>
      </c>
      <c r="E7" s="1194">
        <v>54621</v>
      </c>
      <c r="F7" s="1189">
        <f t="shared" ref="F7:F26" si="0">SUM(B7:E7)</f>
        <v>266626</v>
      </c>
      <c r="G7" s="1195" t="s">
        <v>3308</v>
      </c>
      <c r="AE7" s="1191"/>
      <c r="AF7" s="1191"/>
      <c r="AG7" s="1191"/>
    </row>
    <row r="8" spans="1:33" ht="33" customHeight="1">
      <c r="A8" s="1188" t="s">
        <v>3309</v>
      </c>
      <c r="B8" s="1189">
        <v>247930</v>
      </c>
      <c r="C8" s="1189">
        <v>636033</v>
      </c>
      <c r="D8" s="1189">
        <v>201934</v>
      </c>
      <c r="E8" s="1189">
        <v>307690</v>
      </c>
      <c r="F8" s="1189">
        <f t="shared" si="0"/>
        <v>1393587</v>
      </c>
      <c r="G8" s="1190" t="s">
        <v>3310</v>
      </c>
      <c r="AE8" s="1191"/>
      <c r="AF8" s="1191"/>
      <c r="AG8" s="1191"/>
    </row>
    <row r="9" spans="1:33" ht="33" customHeight="1">
      <c r="A9" s="1193" t="s">
        <v>3311</v>
      </c>
      <c r="B9" s="1194">
        <v>1506060</v>
      </c>
      <c r="C9" s="1194">
        <v>1802145</v>
      </c>
      <c r="D9" s="1194">
        <v>2716154</v>
      </c>
      <c r="E9" s="1194">
        <v>874877</v>
      </c>
      <c r="F9" s="1189">
        <f t="shared" si="0"/>
        <v>6899236</v>
      </c>
      <c r="G9" s="1195" t="s">
        <v>3312</v>
      </c>
      <c r="AE9" s="1191"/>
      <c r="AF9" s="1191"/>
      <c r="AG9" s="1191"/>
    </row>
    <row r="10" spans="1:33" ht="33" customHeight="1">
      <c r="A10" s="1188" t="s">
        <v>3313</v>
      </c>
      <c r="B10" s="1189">
        <v>167343</v>
      </c>
      <c r="C10" s="1189">
        <v>138029</v>
      </c>
      <c r="D10" s="1189">
        <v>81071</v>
      </c>
      <c r="E10" s="1189">
        <v>48956</v>
      </c>
      <c r="F10" s="1189">
        <f t="shared" si="0"/>
        <v>435399</v>
      </c>
      <c r="G10" s="1190" t="s">
        <v>3314</v>
      </c>
      <c r="AE10" s="1191"/>
      <c r="AF10" s="1191"/>
      <c r="AG10" s="1191"/>
    </row>
    <row r="11" spans="1:33" ht="33" customHeight="1">
      <c r="A11" s="1193" t="s">
        <v>3315</v>
      </c>
      <c r="B11" s="1194">
        <v>229228</v>
      </c>
      <c r="C11" s="1194">
        <v>271158</v>
      </c>
      <c r="D11" s="1194">
        <v>255337</v>
      </c>
      <c r="E11" s="1194">
        <v>126594</v>
      </c>
      <c r="F11" s="1189">
        <f t="shared" si="0"/>
        <v>882317</v>
      </c>
      <c r="G11" s="1195" t="s">
        <v>3316</v>
      </c>
      <c r="AE11" s="1191"/>
      <c r="AF11" s="1191"/>
      <c r="AG11" s="1191"/>
    </row>
    <row r="12" spans="1:33" ht="33" customHeight="1">
      <c r="A12" s="1188" t="s">
        <v>3317</v>
      </c>
      <c r="B12" s="1189">
        <v>821425</v>
      </c>
      <c r="C12" s="1189">
        <v>767149</v>
      </c>
      <c r="D12" s="1189">
        <v>834845</v>
      </c>
      <c r="E12" s="1189">
        <v>343474</v>
      </c>
      <c r="F12" s="1189">
        <f t="shared" si="0"/>
        <v>2766893</v>
      </c>
      <c r="G12" s="1190" t="s">
        <v>3318</v>
      </c>
      <c r="AE12" s="1191"/>
      <c r="AF12" s="1191"/>
      <c r="AG12" s="1191"/>
    </row>
    <row r="13" spans="1:33" ht="33" customHeight="1">
      <c r="A13" s="1193" t="s">
        <v>3319</v>
      </c>
      <c r="B13" s="1194">
        <v>320738</v>
      </c>
      <c r="C13" s="1194">
        <v>296409</v>
      </c>
      <c r="D13" s="1194">
        <v>348168</v>
      </c>
      <c r="E13" s="1194">
        <v>142950</v>
      </c>
      <c r="F13" s="1189">
        <f t="shared" si="0"/>
        <v>1108265</v>
      </c>
      <c r="G13" s="1195" t="s">
        <v>3320</v>
      </c>
      <c r="AE13" s="1191"/>
      <c r="AF13" s="1191"/>
      <c r="AG13" s="1191"/>
    </row>
    <row r="14" spans="1:33" ht="33" customHeight="1">
      <c r="A14" s="1188" t="s">
        <v>3321</v>
      </c>
      <c r="B14" s="1189">
        <v>727746</v>
      </c>
      <c r="C14" s="1189">
        <v>639958</v>
      </c>
      <c r="D14" s="1189">
        <v>1664686</v>
      </c>
      <c r="E14" s="1189">
        <v>341466</v>
      </c>
      <c r="F14" s="1189">
        <f t="shared" si="0"/>
        <v>3373856</v>
      </c>
      <c r="G14" s="1190" t="s">
        <v>3322</v>
      </c>
      <c r="AE14" s="1191"/>
      <c r="AF14" s="1191"/>
      <c r="AG14" s="1191"/>
    </row>
    <row r="15" spans="1:33" ht="33" customHeight="1">
      <c r="A15" s="1193" t="s">
        <v>3323</v>
      </c>
      <c r="B15" s="1194">
        <v>2901998</v>
      </c>
      <c r="C15" s="1194">
        <v>2337931</v>
      </c>
      <c r="D15" s="1194">
        <v>3226380</v>
      </c>
      <c r="E15" s="1194">
        <v>1120872</v>
      </c>
      <c r="F15" s="1189">
        <f t="shared" si="0"/>
        <v>9587181</v>
      </c>
      <c r="G15" s="1195" t="s">
        <v>3324</v>
      </c>
      <c r="AE15" s="1191"/>
      <c r="AF15" s="1191"/>
      <c r="AG15" s="1191"/>
    </row>
    <row r="16" spans="1:33" ht="33" customHeight="1">
      <c r="A16" s="1188" t="s">
        <v>3325</v>
      </c>
      <c r="B16" s="1189">
        <v>2127764</v>
      </c>
      <c r="C16" s="1189">
        <v>2019716</v>
      </c>
      <c r="D16" s="1189">
        <v>2877061</v>
      </c>
      <c r="E16" s="1189">
        <v>976693</v>
      </c>
      <c r="F16" s="1189">
        <f t="shared" si="0"/>
        <v>8001234</v>
      </c>
      <c r="G16" s="1190" t="s">
        <v>3326</v>
      </c>
      <c r="AE16" s="1191"/>
      <c r="AF16" s="1191"/>
      <c r="AG16" s="1191"/>
    </row>
    <row r="17" spans="1:33" ht="33" customHeight="1">
      <c r="A17" s="1193" t="s">
        <v>3327</v>
      </c>
      <c r="B17" s="1194">
        <v>540574</v>
      </c>
      <c r="C17" s="1194">
        <v>625683</v>
      </c>
      <c r="D17" s="1194">
        <v>752259</v>
      </c>
      <c r="E17" s="1194">
        <v>332128</v>
      </c>
      <c r="F17" s="1189">
        <f t="shared" si="0"/>
        <v>2250644</v>
      </c>
      <c r="G17" s="1195" t="s">
        <v>3328</v>
      </c>
      <c r="AE17" s="1191"/>
      <c r="AF17" s="1191"/>
      <c r="AG17" s="1191"/>
    </row>
    <row r="18" spans="1:33" ht="33" customHeight="1">
      <c r="A18" s="1188" t="s">
        <v>3329</v>
      </c>
      <c r="B18" s="1189">
        <v>1251030</v>
      </c>
      <c r="C18" s="1189">
        <v>1372368</v>
      </c>
      <c r="D18" s="1189">
        <v>2113408</v>
      </c>
      <c r="E18" s="1189">
        <v>660314</v>
      </c>
      <c r="F18" s="1189">
        <f t="shared" si="0"/>
        <v>5397120</v>
      </c>
      <c r="G18" s="1190" t="s">
        <v>3330</v>
      </c>
      <c r="AE18" s="1191"/>
      <c r="AF18" s="1191"/>
      <c r="AG18" s="1191"/>
    </row>
    <row r="19" spans="1:33" ht="33" customHeight="1">
      <c r="A19" s="1193" t="s">
        <v>3331</v>
      </c>
      <c r="B19" s="1194">
        <v>502592</v>
      </c>
      <c r="C19" s="1194">
        <v>1196178</v>
      </c>
      <c r="D19" s="1194">
        <v>861348</v>
      </c>
      <c r="E19" s="1194">
        <v>597839</v>
      </c>
      <c r="F19" s="1189">
        <f t="shared" si="0"/>
        <v>3157957</v>
      </c>
      <c r="G19" s="1195" t="s">
        <v>3332</v>
      </c>
      <c r="AE19" s="1191"/>
      <c r="AF19" s="1191"/>
      <c r="AG19" s="1191"/>
    </row>
    <row r="20" spans="1:33" ht="33" customHeight="1">
      <c r="A20" s="1188" t="s">
        <v>3333</v>
      </c>
      <c r="B20" s="1189"/>
      <c r="C20" s="1189">
        <v>431127</v>
      </c>
      <c r="D20" s="1189"/>
      <c r="E20" s="1189">
        <v>246686</v>
      </c>
      <c r="F20" s="1189">
        <f t="shared" si="0"/>
        <v>677813</v>
      </c>
      <c r="G20" s="1190" t="s">
        <v>3334</v>
      </c>
      <c r="H20" s="1196"/>
      <c r="AE20" s="1191"/>
      <c r="AF20" s="1191"/>
      <c r="AG20" s="1191"/>
    </row>
    <row r="21" spans="1:33" ht="33" customHeight="1">
      <c r="A21" s="1193" t="s">
        <v>3335</v>
      </c>
      <c r="B21" s="1194">
        <v>33587</v>
      </c>
      <c r="C21" s="1194">
        <v>35568</v>
      </c>
      <c r="D21" s="1194">
        <v>17803</v>
      </c>
      <c r="E21" s="1194">
        <v>18278</v>
      </c>
      <c r="F21" s="1189">
        <f t="shared" si="0"/>
        <v>105236</v>
      </c>
      <c r="G21" s="1195" t="s">
        <v>3336</v>
      </c>
      <c r="AE21" s="1191"/>
      <c r="AF21" s="1191"/>
      <c r="AG21" s="1191"/>
    </row>
    <row r="22" spans="1:33" ht="33" customHeight="1">
      <c r="A22" s="1188" t="s">
        <v>3337</v>
      </c>
      <c r="B22" s="1189">
        <v>23977</v>
      </c>
      <c r="C22" s="1189">
        <v>23804</v>
      </c>
      <c r="D22" s="1189">
        <v>16936</v>
      </c>
      <c r="E22" s="1189">
        <v>13189</v>
      </c>
      <c r="F22" s="1189">
        <f t="shared" si="0"/>
        <v>77906</v>
      </c>
      <c r="G22" s="1190" t="s">
        <v>3338</v>
      </c>
      <c r="AE22" s="1191"/>
      <c r="AF22" s="1191"/>
      <c r="AG22" s="1191"/>
    </row>
    <row r="23" spans="1:33" ht="33" customHeight="1">
      <c r="A23" s="1193" t="s">
        <v>3339</v>
      </c>
      <c r="B23" s="1194">
        <v>2142616</v>
      </c>
      <c r="C23" s="1194">
        <v>2466011</v>
      </c>
      <c r="D23" s="1194">
        <v>2673669</v>
      </c>
      <c r="E23" s="1194">
        <v>1142132</v>
      </c>
      <c r="F23" s="1189">
        <f t="shared" si="0"/>
        <v>8424428</v>
      </c>
      <c r="G23" s="1195" t="s">
        <v>3340</v>
      </c>
      <c r="AE23" s="1191"/>
      <c r="AF23" s="1191"/>
      <c r="AG23" s="1191"/>
    </row>
    <row r="24" spans="1:33" ht="33" customHeight="1">
      <c r="A24" s="1188" t="s">
        <v>3341</v>
      </c>
      <c r="B24" s="1189">
        <v>540530</v>
      </c>
      <c r="C24" s="1189">
        <v>407615</v>
      </c>
      <c r="D24" s="1189">
        <v>607441</v>
      </c>
      <c r="E24" s="1189">
        <v>189504</v>
      </c>
      <c r="F24" s="1189">
        <f t="shared" si="0"/>
        <v>1745090</v>
      </c>
      <c r="G24" s="1190" t="s">
        <v>3342</v>
      </c>
      <c r="AE24" s="1191"/>
      <c r="AF24" s="1191"/>
      <c r="AG24" s="1191"/>
    </row>
    <row r="25" spans="1:33" ht="33" customHeight="1">
      <c r="A25" s="1193" t="s">
        <v>3343</v>
      </c>
      <c r="B25" s="1194">
        <v>32215</v>
      </c>
      <c r="C25" s="1194">
        <v>27804</v>
      </c>
      <c r="D25" s="1194">
        <v>34095</v>
      </c>
      <c r="E25" s="1194">
        <v>17560</v>
      </c>
      <c r="F25" s="1189">
        <f t="shared" si="0"/>
        <v>111674</v>
      </c>
      <c r="G25" s="1195" t="s">
        <v>3344</v>
      </c>
      <c r="AE25" s="1191"/>
      <c r="AF25" s="1191"/>
      <c r="AG25" s="1191"/>
    </row>
    <row r="26" spans="1:33" ht="33" customHeight="1">
      <c r="A26" s="1188" t="s">
        <v>3345</v>
      </c>
      <c r="B26" s="1189">
        <v>581131</v>
      </c>
      <c r="C26" s="1189">
        <v>1320993</v>
      </c>
      <c r="D26" s="1189">
        <v>419904</v>
      </c>
      <c r="E26" s="1189">
        <v>691819</v>
      </c>
      <c r="F26" s="1189">
        <f t="shared" si="0"/>
        <v>3013847</v>
      </c>
      <c r="G26" s="1190" t="s">
        <v>3346</v>
      </c>
      <c r="AE26" s="1191"/>
      <c r="AF26" s="1191"/>
      <c r="AG26" s="1191"/>
    </row>
    <row r="27" spans="1:33" ht="33" customHeight="1">
      <c r="A27" s="1193" t="s">
        <v>3158</v>
      </c>
      <c r="B27" s="1194" t="s">
        <v>3271</v>
      </c>
      <c r="C27" s="1194" t="s">
        <v>3271</v>
      </c>
      <c r="D27" s="1194" t="s">
        <v>3271</v>
      </c>
      <c r="E27" s="1194" t="s">
        <v>3271</v>
      </c>
      <c r="F27" s="1189">
        <v>9141632</v>
      </c>
      <c r="G27" s="1195" t="s">
        <v>3295</v>
      </c>
      <c r="AE27" s="1191"/>
      <c r="AF27" s="1191"/>
      <c r="AG27" s="1191"/>
    </row>
    <row r="28" spans="1:33" s="1187" customFormat="1" ht="33" customHeight="1">
      <c r="A28" s="1197" t="s">
        <v>106</v>
      </c>
      <c r="B28" s="1198">
        <f>SUM(B6:B27)</f>
        <v>15429218</v>
      </c>
      <c r="C28" s="1198">
        <f t="shared" ref="C28:E28" si="1">SUM(C6:C27)</f>
        <v>17523475</v>
      </c>
      <c r="D28" s="1198">
        <f t="shared" si="1"/>
        <v>20622330</v>
      </c>
      <c r="E28" s="1198">
        <f t="shared" si="1"/>
        <v>8562506</v>
      </c>
      <c r="F28" s="1198">
        <f>SUM(F6:F27)</f>
        <v>71279161</v>
      </c>
      <c r="G28" s="1199" t="s">
        <v>68</v>
      </c>
      <c r="H28" s="1186"/>
      <c r="I28" s="1186"/>
      <c r="J28" s="1186"/>
      <c r="K28" s="1186"/>
      <c r="L28" s="1186"/>
      <c r="M28" s="1186"/>
      <c r="N28" s="1186"/>
      <c r="O28" s="1186"/>
      <c r="P28" s="1186"/>
      <c r="Q28" s="1186"/>
      <c r="R28" s="1186"/>
      <c r="S28" s="1186"/>
      <c r="T28" s="1186"/>
      <c r="U28" s="1186"/>
      <c r="V28" s="1186"/>
      <c r="W28" s="1186"/>
      <c r="X28" s="1186"/>
      <c r="Y28" s="1186"/>
      <c r="Z28" s="1186"/>
      <c r="AA28" s="1186"/>
      <c r="AB28" s="1186"/>
      <c r="AC28" s="1186"/>
      <c r="AD28" s="1186"/>
      <c r="AE28" s="1186"/>
      <c r="AF28" s="1186"/>
      <c r="AG28" s="1186"/>
    </row>
    <row r="29" spans="1:33" ht="30" customHeight="1">
      <c r="A29" s="1200" t="s">
        <v>3296</v>
      </c>
      <c r="F29" s="1201"/>
      <c r="G29" s="1202" t="s">
        <v>3297</v>
      </c>
      <c r="H29" s="1196"/>
    </row>
  </sheetData>
  <mergeCells count="6">
    <mergeCell ref="A1:G1"/>
    <mergeCell ref="A2:G2"/>
    <mergeCell ref="A4:A5"/>
    <mergeCell ref="B4:C4"/>
    <mergeCell ref="D4:E4"/>
    <mergeCell ref="G4:G5"/>
  </mergeCells>
  <pageMargins left="0.7" right="0.7" top="0.75" bottom="0.75" header="0.3" footer="0.3"/>
  <pageSetup paperSize="9" scale="51" orientation="landscape"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5"/>
  <sheetViews>
    <sheetView showGridLines="0" rightToLeft="1" view="pageBreakPreview" zoomScale="60" zoomScaleNormal="100" workbookViewId="0">
      <selection activeCell="B23" sqref="B23"/>
    </sheetView>
  </sheetViews>
  <sheetFormatPr defaultColWidth="7.7265625" defaultRowHeight="13"/>
  <cols>
    <col min="1" max="1" width="39.54296875" style="1204" customWidth="1"/>
    <col min="2" max="6" width="17.7265625" style="1204" customWidth="1"/>
    <col min="7" max="7" width="39.7265625" style="1204" customWidth="1"/>
    <col min="8" max="252" width="7.7265625" style="1204"/>
    <col min="253" max="253" width="26.7265625" style="1204" customWidth="1"/>
    <col min="254" max="254" width="12" style="1204" customWidth="1"/>
    <col min="255" max="259" width="15.26953125" style="1204" customWidth="1"/>
    <col min="260" max="260" width="7.7265625" style="1204"/>
    <col min="261" max="261" width="7.81640625" style="1204" bestFit="1" customWidth="1"/>
    <col min="262" max="508" width="7.7265625" style="1204"/>
    <col min="509" max="509" width="26.7265625" style="1204" customWidth="1"/>
    <col min="510" max="510" width="12" style="1204" customWidth="1"/>
    <col min="511" max="515" width="15.26953125" style="1204" customWidth="1"/>
    <col min="516" max="516" width="7.7265625" style="1204"/>
    <col min="517" max="517" width="7.81640625" style="1204" bestFit="1" customWidth="1"/>
    <col min="518" max="764" width="7.7265625" style="1204"/>
    <col min="765" max="765" width="26.7265625" style="1204" customWidth="1"/>
    <col min="766" max="766" width="12" style="1204" customWidth="1"/>
    <col min="767" max="771" width="15.26953125" style="1204" customWidth="1"/>
    <col min="772" max="772" width="7.7265625" style="1204"/>
    <col min="773" max="773" width="7.81640625" style="1204" bestFit="1" customWidth="1"/>
    <col min="774" max="1020" width="7.7265625" style="1204"/>
    <col min="1021" max="1021" width="26.7265625" style="1204" customWidth="1"/>
    <col min="1022" max="1022" width="12" style="1204" customWidth="1"/>
    <col min="1023" max="1027" width="15.26953125" style="1204" customWidth="1"/>
    <col min="1028" max="1028" width="7.7265625" style="1204"/>
    <col min="1029" max="1029" width="7.81640625" style="1204" bestFit="1" customWidth="1"/>
    <col min="1030" max="1276" width="7.7265625" style="1204"/>
    <col min="1277" max="1277" width="26.7265625" style="1204" customWidth="1"/>
    <col min="1278" max="1278" width="12" style="1204" customWidth="1"/>
    <col min="1279" max="1283" width="15.26953125" style="1204" customWidth="1"/>
    <col min="1284" max="1284" width="7.7265625" style="1204"/>
    <col min="1285" max="1285" width="7.81640625" style="1204" bestFit="1" customWidth="1"/>
    <col min="1286" max="1532" width="7.7265625" style="1204"/>
    <col min="1533" max="1533" width="26.7265625" style="1204" customWidth="1"/>
    <col min="1534" max="1534" width="12" style="1204" customWidth="1"/>
    <col min="1535" max="1539" width="15.26953125" style="1204" customWidth="1"/>
    <col min="1540" max="1540" width="7.7265625" style="1204"/>
    <col min="1541" max="1541" width="7.81640625" style="1204" bestFit="1" customWidth="1"/>
    <col min="1542" max="1788" width="7.7265625" style="1204"/>
    <col min="1789" max="1789" width="26.7265625" style="1204" customWidth="1"/>
    <col min="1790" max="1790" width="12" style="1204" customWidth="1"/>
    <col min="1791" max="1795" width="15.26953125" style="1204" customWidth="1"/>
    <col min="1796" max="1796" width="7.7265625" style="1204"/>
    <col min="1797" max="1797" width="7.81640625" style="1204" bestFit="1" customWidth="1"/>
    <col min="1798" max="2044" width="7.7265625" style="1204"/>
    <col min="2045" max="2045" width="26.7265625" style="1204" customWidth="1"/>
    <col min="2046" max="2046" width="12" style="1204" customWidth="1"/>
    <col min="2047" max="2051" width="15.26953125" style="1204" customWidth="1"/>
    <col min="2052" max="2052" width="7.7265625" style="1204"/>
    <col min="2053" max="2053" width="7.81640625" style="1204" bestFit="1" customWidth="1"/>
    <col min="2054" max="2300" width="7.7265625" style="1204"/>
    <col min="2301" max="2301" width="26.7265625" style="1204" customWidth="1"/>
    <col min="2302" max="2302" width="12" style="1204" customWidth="1"/>
    <col min="2303" max="2307" width="15.26953125" style="1204" customWidth="1"/>
    <col min="2308" max="2308" width="7.7265625" style="1204"/>
    <col min="2309" max="2309" width="7.81640625" style="1204" bestFit="1" customWidth="1"/>
    <col min="2310" max="2556" width="7.7265625" style="1204"/>
    <col min="2557" max="2557" width="26.7265625" style="1204" customWidth="1"/>
    <col min="2558" max="2558" width="12" style="1204" customWidth="1"/>
    <col min="2559" max="2563" width="15.26953125" style="1204" customWidth="1"/>
    <col min="2564" max="2564" width="7.7265625" style="1204"/>
    <col min="2565" max="2565" width="7.81640625" style="1204" bestFit="1" customWidth="1"/>
    <col min="2566" max="2812" width="7.7265625" style="1204"/>
    <col min="2813" max="2813" width="26.7265625" style="1204" customWidth="1"/>
    <col min="2814" max="2814" width="12" style="1204" customWidth="1"/>
    <col min="2815" max="2819" width="15.26953125" style="1204" customWidth="1"/>
    <col min="2820" max="2820" width="7.7265625" style="1204"/>
    <col min="2821" max="2821" width="7.81640625" style="1204" bestFit="1" customWidth="1"/>
    <col min="2822" max="3068" width="7.7265625" style="1204"/>
    <col min="3069" max="3069" width="26.7265625" style="1204" customWidth="1"/>
    <col min="3070" max="3070" width="12" style="1204" customWidth="1"/>
    <col min="3071" max="3075" width="15.26953125" style="1204" customWidth="1"/>
    <col min="3076" max="3076" width="7.7265625" style="1204"/>
    <col min="3077" max="3077" width="7.81640625" style="1204" bestFit="1" customWidth="1"/>
    <col min="3078" max="3324" width="7.7265625" style="1204"/>
    <col min="3325" max="3325" width="26.7265625" style="1204" customWidth="1"/>
    <col min="3326" max="3326" width="12" style="1204" customWidth="1"/>
    <col min="3327" max="3331" width="15.26953125" style="1204" customWidth="1"/>
    <col min="3332" max="3332" width="7.7265625" style="1204"/>
    <col min="3333" max="3333" width="7.81640625" style="1204" bestFit="1" customWidth="1"/>
    <col min="3334" max="3580" width="7.7265625" style="1204"/>
    <col min="3581" max="3581" width="26.7265625" style="1204" customWidth="1"/>
    <col min="3582" max="3582" width="12" style="1204" customWidth="1"/>
    <col min="3583" max="3587" width="15.26953125" style="1204" customWidth="1"/>
    <col min="3588" max="3588" width="7.7265625" style="1204"/>
    <col min="3589" max="3589" width="7.81640625" style="1204" bestFit="1" customWidth="1"/>
    <col min="3590" max="3836" width="7.7265625" style="1204"/>
    <col min="3837" max="3837" width="26.7265625" style="1204" customWidth="1"/>
    <col min="3838" max="3838" width="12" style="1204" customWidth="1"/>
    <col min="3839" max="3843" width="15.26953125" style="1204" customWidth="1"/>
    <col min="3844" max="3844" width="7.7265625" style="1204"/>
    <col min="3845" max="3845" width="7.81640625" style="1204" bestFit="1" customWidth="1"/>
    <col min="3846" max="4092" width="7.7265625" style="1204"/>
    <col min="4093" max="4093" width="26.7265625" style="1204" customWidth="1"/>
    <col min="4094" max="4094" width="12" style="1204" customWidth="1"/>
    <col min="4095" max="4099" width="15.26953125" style="1204" customWidth="1"/>
    <col min="4100" max="4100" width="7.7265625" style="1204"/>
    <col min="4101" max="4101" width="7.81640625" style="1204" bestFit="1" customWidth="1"/>
    <col min="4102" max="4348" width="7.7265625" style="1204"/>
    <col min="4349" max="4349" width="26.7265625" style="1204" customWidth="1"/>
    <col min="4350" max="4350" width="12" style="1204" customWidth="1"/>
    <col min="4351" max="4355" width="15.26953125" style="1204" customWidth="1"/>
    <col min="4356" max="4356" width="7.7265625" style="1204"/>
    <col min="4357" max="4357" width="7.81640625" style="1204" bestFit="1" customWidth="1"/>
    <col min="4358" max="4604" width="7.7265625" style="1204"/>
    <col min="4605" max="4605" width="26.7265625" style="1204" customWidth="1"/>
    <col min="4606" max="4606" width="12" style="1204" customWidth="1"/>
    <col min="4607" max="4611" width="15.26953125" style="1204" customWidth="1"/>
    <col min="4612" max="4612" width="7.7265625" style="1204"/>
    <col min="4613" max="4613" width="7.81640625" style="1204" bestFit="1" customWidth="1"/>
    <col min="4614" max="4860" width="7.7265625" style="1204"/>
    <col min="4861" max="4861" width="26.7265625" style="1204" customWidth="1"/>
    <col min="4862" max="4862" width="12" style="1204" customWidth="1"/>
    <col min="4863" max="4867" width="15.26953125" style="1204" customWidth="1"/>
    <col min="4868" max="4868" width="7.7265625" style="1204"/>
    <col min="4869" max="4869" width="7.81640625" style="1204" bestFit="1" customWidth="1"/>
    <col min="4870" max="5116" width="7.7265625" style="1204"/>
    <col min="5117" max="5117" width="26.7265625" style="1204" customWidth="1"/>
    <col min="5118" max="5118" width="12" style="1204" customWidth="1"/>
    <col min="5119" max="5123" width="15.26953125" style="1204" customWidth="1"/>
    <col min="5124" max="5124" width="7.7265625" style="1204"/>
    <col min="5125" max="5125" width="7.81640625" style="1204" bestFit="1" customWidth="1"/>
    <col min="5126" max="5372" width="7.7265625" style="1204"/>
    <col min="5373" max="5373" width="26.7265625" style="1204" customWidth="1"/>
    <col min="5374" max="5374" width="12" style="1204" customWidth="1"/>
    <col min="5375" max="5379" width="15.26953125" style="1204" customWidth="1"/>
    <col min="5380" max="5380" width="7.7265625" style="1204"/>
    <col min="5381" max="5381" width="7.81640625" style="1204" bestFit="1" customWidth="1"/>
    <col min="5382" max="5628" width="7.7265625" style="1204"/>
    <col min="5629" max="5629" width="26.7265625" style="1204" customWidth="1"/>
    <col min="5630" max="5630" width="12" style="1204" customWidth="1"/>
    <col min="5631" max="5635" width="15.26953125" style="1204" customWidth="1"/>
    <col min="5636" max="5636" width="7.7265625" style="1204"/>
    <col min="5637" max="5637" width="7.81640625" style="1204" bestFit="1" customWidth="1"/>
    <col min="5638" max="5884" width="7.7265625" style="1204"/>
    <col min="5885" max="5885" width="26.7265625" style="1204" customWidth="1"/>
    <col min="5886" max="5886" width="12" style="1204" customWidth="1"/>
    <col min="5887" max="5891" width="15.26953125" style="1204" customWidth="1"/>
    <col min="5892" max="5892" width="7.7265625" style="1204"/>
    <col min="5893" max="5893" width="7.81640625" style="1204" bestFit="1" customWidth="1"/>
    <col min="5894" max="6140" width="7.7265625" style="1204"/>
    <col min="6141" max="6141" width="26.7265625" style="1204" customWidth="1"/>
    <col min="6142" max="6142" width="12" style="1204" customWidth="1"/>
    <col min="6143" max="6147" width="15.26953125" style="1204" customWidth="1"/>
    <col min="6148" max="6148" width="7.7265625" style="1204"/>
    <col min="6149" max="6149" width="7.81640625" style="1204" bestFit="1" customWidth="1"/>
    <col min="6150" max="6396" width="7.7265625" style="1204"/>
    <col min="6397" max="6397" width="26.7265625" style="1204" customWidth="1"/>
    <col min="6398" max="6398" width="12" style="1204" customWidth="1"/>
    <col min="6399" max="6403" width="15.26953125" style="1204" customWidth="1"/>
    <col min="6404" max="6404" width="7.7265625" style="1204"/>
    <col min="6405" max="6405" width="7.81640625" style="1204" bestFit="1" customWidth="1"/>
    <col min="6406" max="6652" width="7.7265625" style="1204"/>
    <col min="6653" max="6653" width="26.7265625" style="1204" customWidth="1"/>
    <col min="6654" max="6654" width="12" style="1204" customWidth="1"/>
    <col min="6655" max="6659" width="15.26953125" style="1204" customWidth="1"/>
    <col min="6660" max="6660" width="7.7265625" style="1204"/>
    <col min="6661" max="6661" width="7.81640625" style="1204" bestFit="1" customWidth="1"/>
    <col min="6662" max="6908" width="7.7265625" style="1204"/>
    <col min="6909" max="6909" width="26.7265625" style="1204" customWidth="1"/>
    <col min="6910" max="6910" width="12" style="1204" customWidth="1"/>
    <col min="6911" max="6915" width="15.26953125" style="1204" customWidth="1"/>
    <col min="6916" max="6916" width="7.7265625" style="1204"/>
    <col min="6917" max="6917" width="7.81640625" style="1204" bestFit="1" customWidth="1"/>
    <col min="6918" max="7164" width="7.7265625" style="1204"/>
    <col min="7165" max="7165" width="26.7265625" style="1204" customWidth="1"/>
    <col min="7166" max="7166" width="12" style="1204" customWidth="1"/>
    <col min="7167" max="7171" width="15.26953125" style="1204" customWidth="1"/>
    <col min="7172" max="7172" width="7.7265625" style="1204"/>
    <col min="7173" max="7173" width="7.81640625" style="1204" bestFit="1" customWidth="1"/>
    <col min="7174" max="7420" width="7.7265625" style="1204"/>
    <col min="7421" max="7421" width="26.7265625" style="1204" customWidth="1"/>
    <col min="7422" max="7422" width="12" style="1204" customWidth="1"/>
    <col min="7423" max="7427" width="15.26953125" style="1204" customWidth="1"/>
    <col min="7428" max="7428" width="7.7265625" style="1204"/>
    <col min="7429" max="7429" width="7.81640625" style="1204" bestFit="1" customWidth="1"/>
    <col min="7430" max="7676" width="7.7265625" style="1204"/>
    <col min="7677" max="7677" width="26.7265625" style="1204" customWidth="1"/>
    <col min="7678" max="7678" width="12" style="1204" customWidth="1"/>
    <col min="7679" max="7683" width="15.26953125" style="1204" customWidth="1"/>
    <col min="7684" max="7684" width="7.7265625" style="1204"/>
    <col min="7685" max="7685" width="7.81640625" style="1204" bestFit="1" customWidth="1"/>
    <col min="7686" max="7932" width="7.7265625" style="1204"/>
    <col min="7933" max="7933" width="26.7265625" style="1204" customWidth="1"/>
    <col min="7934" max="7934" width="12" style="1204" customWidth="1"/>
    <col min="7935" max="7939" width="15.26953125" style="1204" customWidth="1"/>
    <col min="7940" max="7940" width="7.7265625" style="1204"/>
    <col min="7941" max="7941" width="7.81640625" style="1204" bestFit="1" customWidth="1"/>
    <col min="7942" max="8188" width="7.7265625" style="1204"/>
    <col min="8189" max="8189" width="26.7265625" style="1204" customWidth="1"/>
    <col min="8190" max="8190" width="12" style="1204" customWidth="1"/>
    <col min="8191" max="8195" width="15.26953125" style="1204" customWidth="1"/>
    <col min="8196" max="8196" width="7.7265625" style="1204"/>
    <col min="8197" max="8197" width="7.81640625" style="1204" bestFit="1" customWidth="1"/>
    <col min="8198" max="8444" width="7.7265625" style="1204"/>
    <col min="8445" max="8445" width="26.7265625" style="1204" customWidth="1"/>
    <col min="8446" max="8446" width="12" style="1204" customWidth="1"/>
    <col min="8447" max="8451" width="15.26953125" style="1204" customWidth="1"/>
    <col min="8452" max="8452" width="7.7265625" style="1204"/>
    <col min="8453" max="8453" width="7.81640625" style="1204" bestFit="1" customWidth="1"/>
    <col min="8454" max="8700" width="7.7265625" style="1204"/>
    <col min="8701" max="8701" width="26.7265625" style="1204" customWidth="1"/>
    <col min="8702" max="8702" width="12" style="1204" customWidth="1"/>
    <col min="8703" max="8707" width="15.26953125" style="1204" customWidth="1"/>
    <col min="8708" max="8708" width="7.7265625" style="1204"/>
    <col min="8709" max="8709" width="7.81640625" style="1204" bestFit="1" customWidth="1"/>
    <col min="8710" max="8956" width="7.7265625" style="1204"/>
    <col min="8957" max="8957" width="26.7265625" style="1204" customWidth="1"/>
    <col min="8958" max="8958" width="12" style="1204" customWidth="1"/>
    <col min="8959" max="8963" width="15.26953125" style="1204" customWidth="1"/>
    <col min="8964" max="8964" width="7.7265625" style="1204"/>
    <col min="8965" max="8965" width="7.81640625" style="1204" bestFit="1" customWidth="1"/>
    <col min="8966" max="9212" width="7.7265625" style="1204"/>
    <col min="9213" max="9213" width="26.7265625" style="1204" customWidth="1"/>
    <col min="9214" max="9214" width="12" style="1204" customWidth="1"/>
    <col min="9215" max="9219" width="15.26953125" style="1204" customWidth="1"/>
    <col min="9220" max="9220" width="7.7265625" style="1204"/>
    <col min="9221" max="9221" width="7.81640625" style="1204" bestFit="1" customWidth="1"/>
    <col min="9222" max="9468" width="7.7265625" style="1204"/>
    <col min="9469" max="9469" width="26.7265625" style="1204" customWidth="1"/>
    <col min="9470" max="9470" width="12" style="1204" customWidth="1"/>
    <col min="9471" max="9475" width="15.26953125" style="1204" customWidth="1"/>
    <col min="9476" max="9476" width="7.7265625" style="1204"/>
    <col min="9477" max="9477" width="7.81640625" style="1204" bestFit="1" customWidth="1"/>
    <col min="9478" max="9724" width="7.7265625" style="1204"/>
    <col min="9725" max="9725" width="26.7265625" style="1204" customWidth="1"/>
    <col min="9726" max="9726" width="12" style="1204" customWidth="1"/>
    <col min="9727" max="9731" width="15.26953125" style="1204" customWidth="1"/>
    <col min="9732" max="9732" width="7.7265625" style="1204"/>
    <col min="9733" max="9733" width="7.81640625" style="1204" bestFit="1" customWidth="1"/>
    <col min="9734" max="9980" width="7.7265625" style="1204"/>
    <col min="9981" max="9981" width="26.7265625" style="1204" customWidth="1"/>
    <col min="9982" max="9982" width="12" style="1204" customWidth="1"/>
    <col min="9983" max="9987" width="15.26953125" style="1204" customWidth="1"/>
    <col min="9988" max="9988" width="7.7265625" style="1204"/>
    <col min="9989" max="9989" width="7.81640625" style="1204" bestFit="1" customWidth="1"/>
    <col min="9990" max="10236" width="7.7265625" style="1204"/>
    <col min="10237" max="10237" width="26.7265625" style="1204" customWidth="1"/>
    <col min="10238" max="10238" width="12" style="1204" customWidth="1"/>
    <col min="10239" max="10243" width="15.26953125" style="1204" customWidth="1"/>
    <col min="10244" max="10244" width="7.7265625" style="1204"/>
    <col min="10245" max="10245" width="7.81640625" style="1204" bestFit="1" customWidth="1"/>
    <col min="10246" max="10492" width="7.7265625" style="1204"/>
    <col min="10493" max="10493" width="26.7265625" style="1204" customWidth="1"/>
    <col min="10494" max="10494" width="12" style="1204" customWidth="1"/>
    <col min="10495" max="10499" width="15.26953125" style="1204" customWidth="1"/>
    <col min="10500" max="10500" width="7.7265625" style="1204"/>
    <col min="10501" max="10501" width="7.81640625" style="1204" bestFit="1" customWidth="1"/>
    <col min="10502" max="10748" width="7.7265625" style="1204"/>
    <col min="10749" max="10749" width="26.7265625" style="1204" customWidth="1"/>
    <col min="10750" max="10750" width="12" style="1204" customWidth="1"/>
    <col min="10751" max="10755" width="15.26953125" style="1204" customWidth="1"/>
    <col min="10756" max="10756" width="7.7265625" style="1204"/>
    <col min="10757" max="10757" width="7.81640625" style="1204" bestFit="1" customWidth="1"/>
    <col min="10758" max="11004" width="7.7265625" style="1204"/>
    <col min="11005" max="11005" width="26.7265625" style="1204" customWidth="1"/>
    <col min="11006" max="11006" width="12" style="1204" customWidth="1"/>
    <col min="11007" max="11011" width="15.26953125" style="1204" customWidth="1"/>
    <col min="11012" max="11012" width="7.7265625" style="1204"/>
    <col min="11013" max="11013" width="7.81640625" style="1204" bestFit="1" customWidth="1"/>
    <col min="11014" max="11260" width="7.7265625" style="1204"/>
    <col min="11261" max="11261" width="26.7265625" style="1204" customWidth="1"/>
    <col min="11262" max="11262" width="12" style="1204" customWidth="1"/>
    <col min="11263" max="11267" width="15.26953125" style="1204" customWidth="1"/>
    <col min="11268" max="11268" width="7.7265625" style="1204"/>
    <col min="11269" max="11269" width="7.81640625" style="1204" bestFit="1" customWidth="1"/>
    <col min="11270" max="11516" width="7.7265625" style="1204"/>
    <col min="11517" max="11517" width="26.7265625" style="1204" customWidth="1"/>
    <col min="11518" max="11518" width="12" style="1204" customWidth="1"/>
    <col min="11519" max="11523" width="15.26953125" style="1204" customWidth="1"/>
    <col min="11524" max="11524" width="7.7265625" style="1204"/>
    <col min="11525" max="11525" width="7.81640625" style="1204" bestFit="1" customWidth="1"/>
    <col min="11526" max="11772" width="7.7265625" style="1204"/>
    <col min="11773" max="11773" width="26.7265625" style="1204" customWidth="1"/>
    <col min="11774" max="11774" width="12" style="1204" customWidth="1"/>
    <col min="11775" max="11779" width="15.26953125" style="1204" customWidth="1"/>
    <col min="11780" max="11780" width="7.7265625" style="1204"/>
    <col min="11781" max="11781" width="7.81640625" style="1204" bestFit="1" customWidth="1"/>
    <col min="11782" max="12028" width="7.7265625" style="1204"/>
    <col min="12029" max="12029" width="26.7265625" style="1204" customWidth="1"/>
    <col min="12030" max="12030" width="12" style="1204" customWidth="1"/>
    <col min="12031" max="12035" width="15.26953125" style="1204" customWidth="1"/>
    <col min="12036" max="12036" width="7.7265625" style="1204"/>
    <col min="12037" max="12037" width="7.81640625" style="1204" bestFit="1" customWidth="1"/>
    <col min="12038" max="12284" width="7.7265625" style="1204"/>
    <col min="12285" max="12285" width="26.7265625" style="1204" customWidth="1"/>
    <col min="12286" max="12286" width="12" style="1204" customWidth="1"/>
    <col min="12287" max="12291" width="15.26953125" style="1204" customWidth="1"/>
    <col min="12292" max="12292" width="7.7265625" style="1204"/>
    <col min="12293" max="12293" width="7.81640625" style="1204" bestFit="1" customWidth="1"/>
    <col min="12294" max="12540" width="7.7265625" style="1204"/>
    <col min="12541" max="12541" width="26.7265625" style="1204" customWidth="1"/>
    <col min="12542" max="12542" width="12" style="1204" customWidth="1"/>
    <col min="12543" max="12547" width="15.26953125" style="1204" customWidth="1"/>
    <col min="12548" max="12548" width="7.7265625" style="1204"/>
    <col min="12549" max="12549" width="7.81640625" style="1204" bestFit="1" customWidth="1"/>
    <col min="12550" max="12796" width="7.7265625" style="1204"/>
    <col min="12797" max="12797" width="26.7265625" style="1204" customWidth="1"/>
    <col min="12798" max="12798" width="12" style="1204" customWidth="1"/>
    <col min="12799" max="12803" width="15.26953125" style="1204" customWidth="1"/>
    <col min="12804" max="12804" width="7.7265625" style="1204"/>
    <col min="12805" max="12805" width="7.81640625" style="1204" bestFit="1" customWidth="1"/>
    <col min="12806" max="13052" width="7.7265625" style="1204"/>
    <col min="13053" max="13053" width="26.7265625" style="1204" customWidth="1"/>
    <col min="13054" max="13054" width="12" style="1204" customWidth="1"/>
    <col min="13055" max="13059" width="15.26953125" style="1204" customWidth="1"/>
    <col min="13060" max="13060" width="7.7265625" style="1204"/>
    <col min="13061" max="13061" width="7.81640625" style="1204" bestFit="1" customWidth="1"/>
    <col min="13062" max="13308" width="7.7265625" style="1204"/>
    <col min="13309" max="13309" width="26.7265625" style="1204" customWidth="1"/>
    <col min="13310" max="13310" width="12" style="1204" customWidth="1"/>
    <col min="13311" max="13315" width="15.26953125" style="1204" customWidth="1"/>
    <col min="13316" max="13316" width="7.7265625" style="1204"/>
    <col min="13317" max="13317" width="7.81640625" style="1204" bestFit="1" customWidth="1"/>
    <col min="13318" max="13564" width="7.7265625" style="1204"/>
    <col min="13565" max="13565" width="26.7265625" style="1204" customWidth="1"/>
    <col min="13566" max="13566" width="12" style="1204" customWidth="1"/>
    <col min="13567" max="13571" width="15.26953125" style="1204" customWidth="1"/>
    <col min="13572" max="13572" width="7.7265625" style="1204"/>
    <col min="13573" max="13573" width="7.81640625" style="1204" bestFit="1" customWidth="1"/>
    <col min="13574" max="13820" width="7.7265625" style="1204"/>
    <col min="13821" max="13821" width="26.7265625" style="1204" customWidth="1"/>
    <col min="13822" max="13822" width="12" style="1204" customWidth="1"/>
    <col min="13823" max="13827" width="15.26953125" style="1204" customWidth="1"/>
    <col min="13828" max="13828" width="7.7265625" style="1204"/>
    <col min="13829" max="13829" width="7.81640625" style="1204" bestFit="1" customWidth="1"/>
    <col min="13830" max="14076" width="7.7265625" style="1204"/>
    <col min="14077" max="14077" width="26.7265625" style="1204" customWidth="1"/>
    <col min="14078" max="14078" width="12" style="1204" customWidth="1"/>
    <col min="14079" max="14083" width="15.26953125" style="1204" customWidth="1"/>
    <col min="14084" max="14084" width="7.7265625" style="1204"/>
    <col min="14085" max="14085" width="7.81640625" style="1204" bestFit="1" customWidth="1"/>
    <col min="14086" max="14332" width="7.7265625" style="1204"/>
    <col min="14333" max="14333" width="26.7265625" style="1204" customWidth="1"/>
    <col min="14334" max="14334" width="12" style="1204" customWidth="1"/>
    <col min="14335" max="14339" width="15.26953125" style="1204" customWidth="1"/>
    <col min="14340" max="14340" width="7.7265625" style="1204"/>
    <col min="14341" max="14341" width="7.81640625" style="1204" bestFit="1" customWidth="1"/>
    <col min="14342" max="14588" width="7.7265625" style="1204"/>
    <col min="14589" max="14589" width="26.7265625" style="1204" customWidth="1"/>
    <col min="14590" max="14590" width="12" style="1204" customWidth="1"/>
    <col min="14591" max="14595" width="15.26953125" style="1204" customWidth="1"/>
    <col min="14596" max="14596" width="7.7265625" style="1204"/>
    <col min="14597" max="14597" width="7.81640625" style="1204" bestFit="1" customWidth="1"/>
    <col min="14598" max="14844" width="7.7265625" style="1204"/>
    <col min="14845" max="14845" width="26.7265625" style="1204" customWidth="1"/>
    <col min="14846" max="14846" width="12" style="1204" customWidth="1"/>
    <col min="14847" max="14851" width="15.26953125" style="1204" customWidth="1"/>
    <col min="14852" max="14852" width="7.7265625" style="1204"/>
    <col min="14853" max="14853" width="7.81640625" style="1204" bestFit="1" customWidth="1"/>
    <col min="14854" max="15100" width="7.7265625" style="1204"/>
    <col min="15101" max="15101" width="26.7265625" style="1204" customWidth="1"/>
    <col min="15102" max="15102" width="12" style="1204" customWidth="1"/>
    <col min="15103" max="15107" width="15.26953125" style="1204" customWidth="1"/>
    <col min="15108" max="15108" width="7.7265625" style="1204"/>
    <col min="15109" max="15109" width="7.81640625" style="1204" bestFit="1" customWidth="1"/>
    <col min="15110" max="15356" width="7.7265625" style="1204"/>
    <col min="15357" max="15357" width="26.7265625" style="1204" customWidth="1"/>
    <col min="15358" max="15358" width="12" style="1204" customWidth="1"/>
    <col min="15359" max="15363" width="15.26953125" style="1204" customWidth="1"/>
    <col min="15364" max="15364" width="7.7265625" style="1204"/>
    <col min="15365" max="15365" width="7.81640625" style="1204" bestFit="1" customWidth="1"/>
    <col min="15366" max="15612" width="7.7265625" style="1204"/>
    <col min="15613" max="15613" width="26.7265625" style="1204" customWidth="1"/>
    <col min="15614" max="15614" width="12" style="1204" customWidth="1"/>
    <col min="15615" max="15619" width="15.26953125" style="1204" customWidth="1"/>
    <col min="15620" max="15620" width="7.7265625" style="1204"/>
    <col min="15621" max="15621" width="7.81640625" style="1204" bestFit="1" customWidth="1"/>
    <col min="15622" max="15868" width="7.7265625" style="1204"/>
    <col min="15869" max="15869" width="26.7265625" style="1204" customWidth="1"/>
    <col min="15870" max="15870" width="12" style="1204" customWidth="1"/>
    <col min="15871" max="15875" width="15.26953125" style="1204" customWidth="1"/>
    <col min="15876" max="15876" width="7.7265625" style="1204"/>
    <col min="15877" max="15877" width="7.81640625" style="1204" bestFit="1" customWidth="1"/>
    <col min="15878" max="16124" width="7.7265625" style="1204"/>
    <col min="16125" max="16125" width="26.7265625" style="1204" customWidth="1"/>
    <col min="16126" max="16126" width="12" style="1204" customWidth="1"/>
    <col min="16127" max="16131" width="15.26953125" style="1204" customWidth="1"/>
    <col min="16132" max="16132" width="7.7265625" style="1204"/>
    <col min="16133" max="16133" width="7.81640625" style="1204" bestFit="1" customWidth="1"/>
    <col min="16134" max="16384" width="7.7265625" style="1204"/>
  </cols>
  <sheetData>
    <row r="1" spans="1:9" ht="33" customHeight="1">
      <c r="A1" s="1928" t="s">
        <v>2979</v>
      </c>
      <c r="B1" s="1929"/>
      <c r="C1" s="1929"/>
      <c r="D1" s="1929"/>
      <c r="E1" s="1929"/>
      <c r="F1" s="1929"/>
      <c r="G1" s="1929"/>
    </row>
    <row r="2" spans="1:9" s="1072" customFormat="1" ht="33" customHeight="1">
      <c r="A2" s="2276" t="s">
        <v>2980</v>
      </c>
      <c r="B2" s="2277"/>
      <c r="C2" s="2277"/>
      <c r="D2" s="2277"/>
      <c r="E2" s="2277"/>
      <c r="F2" s="2277"/>
      <c r="G2" s="2277"/>
    </row>
    <row r="3" spans="1:9" s="1072" customFormat="1" ht="15.5">
      <c r="A3" s="1205" t="s">
        <v>3347</v>
      </c>
      <c r="B3" s="1723" t="s">
        <v>3348</v>
      </c>
      <c r="C3" s="1723"/>
      <c r="D3" s="1723"/>
      <c r="E3" s="1723"/>
      <c r="F3" s="1723"/>
      <c r="G3" s="1724"/>
    </row>
    <row r="4" spans="1:9" ht="35.15" customHeight="1">
      <c r="A4" s="2278" t="s">
        <v>3349</v>
      </c>
      <c r="B4" s="1206" t="s">
        <v>109</v>
      </c>
      <c r="C4" s="1207"/>
      <c r="D4" s="1208"/>
      <c r="E4" s="1208"/>
      <c r="F4" s="1208" t="s">
        <v>113</v>
      </c>
      <c r="G4" s="2280" t="s">
        <v>739</v>
      </c>
    </row>
    <row r="5" spans="1:9" ht="35.15" customHeight="1">
      <c r="A5" s="2279"/>
      <c r="B5" s="1209" t="s">
        <v>166</v>
      </c>
      <c r="C5" s="1209" t="s">
        <v>131</v>
      </c>
      <c r="D5" s="1209" t="s">
        <v>132</v>
      </c>
      <c r="E5" s="1209" t="s">
        <v>133</v>
      </c>
      <c r="F5" s="1209" t="s">
        <v>275</v>
      </c>
      <c r="G5" s="2280"/>
    </row>
    <row r="6" spans="1:9" ht="44.15" customHeight="1">
      <c r="A6" s="1210" t="s">
        <v>744</v>
      </c>
      <c r="B6" s="1145">
        <v>61993134</v>
      </c>
      <c r="C6" s="1145">
        <v>75567456</v>
      </c>
      <c r="D6" s="1145">
        <v>81090955</v>
      </c>
      <c r="E6" s="1211">
        <v>79835065</v>
      </c>
      <c r="F6" s="1211">
        <v>74079461</v>
      </c>
      <c r="G6" s="1210" t="s">
        <v>760</v>
      </c>
      <c r="I6" s="1212"/>
    </row>
    <row r="7" spans="1:9" ht="44.15" customHeight="1">
      <c r="A7" s="1210" t="s">
        <v>3256</v>
      </c>
      <c r="B7" s="1147">
        <v>17848213</v>
      </c>
      <c r="C7" s="1147">
        <v>21530715</v>
      </c>
      <c r="D7" s="1147">
        <v>20356013</v>
      </c>
      <c r="E7" s="1213">
        <v>27197177</v>
      </c>
      <c r="F7" s="1213">
        <v>24872682</v>
      </c>
      <c r="G7" s="1210" t="s">
        <v>3350</v>
      </c>
      <c r="I7" s="1214"/>
    </row>
    <row r="8" spans="1:9" ht="44.15" customHeight="1">
      <c r="A8" s="1210" t="s">
        <v>3351</v>
      </c>
      <c r="B8" s="1145">
        <v>48120424</v>
      </c>
      <c r="C8" s="1145">
        <v>63144222.222000003</v>
      </c>
      <c r="D8" s="1145">
        <v>65865130</v>
      </c>
      <c r="E8" s="1211">
        <v>64560723</v>
      </c>
      <c r="F8" s="1211">
        <v>71279161</v>
      </c>
      <c r="G8" s="1210" t="s">
        <v>3352</v>
      </c>
    </row>
    <row r="9" spans="1:9" ht="44.15" customHeight="1">
      <c r="A9" s="423" t="s">
        <v>967</v>
      </c>
      <c r="B9" s="1147">
        <f>B8+B7+B6</f>
        <v>127961771</v>
      </c>
      <c r="C9" s="1147">
        <f>C8+C7+C6</f>
        <v>160242393.222</v>
      </c>
      <c r="D9" s="1147">
        <f>D8+D7+D6</f>
        <v>167312098</v>
      </c>
      <c r="E9" s="1147">
        <f>SUM(E6:E8)</f>
        <v>171592965</v>
      </c>
      <c r="F9" s="1147">
        <f>SUM(F6:F8)</f>
        <v>170231304</v>
      </c>
      <c r="G9" s="423" t="s">
        <v>987</v>
      </c>
    </row>
    <row r="10" spans="1:9" ht="33" customHeight="1">
      <c r="A10" s="1215" t="s">
        <v>3208</v>
      </c>
      <c r="B10" s="1216">
        <v>4.0999999999999996</v>
      </c>
      <c r="C10" s="1216">
        <v>5.2</v>
      </c>
      <c r="D10" s="1216">
        <v>5.2</v>
      </c>
      <c r="E10" s="1217">
        <v>5.0999999999999996</v>
      </c>
      <c r="F10" s="1217">
        <v>4.8</v>
      </c>
      <c r="G10" s="1218" t="s">
        <v>3353</v>
      </c>
    </row>
    <row r="13" spans="1:9">
      <c r="C13" s="1219"/>
      <c r="D13" s="1219"/>
      <c r="E13" s="1219"/>
      <c r="F13" s="1219"/>
    </row>
    <row r="14" spans="1:9" ht="13.4" customHeight="1">
      <c r="C14" s="1220"/>
      <c r="D14" s="1220"/>
      <c r="E14" s="1220"/>
      <c r="F14" s="1220"/>
    </row>
    <row r="15" spans="1:9" ht="13.4" customHeight="1"/>
    <row r="19" spans="2:6" ht="30" customHeight="1"/>
    <row r="25" spans="2:6">
      <c r="B25" s="1221"/>
      <c r="C25" s="1221"/>
      <c r="D25" s="1221"/>
      <c r="E25" s="1221"/>
      <c r="F25" s="1221"/>
    </row>
  </sheetData>
  <mergeCells count="5">
    <mergeCell ref="A1:G1"/>
    <mergeCell ref="A2:G2"/>
    <mergeCell ref="B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9"/>
  <sheetViews>
    <sheetView rightToLeft="1" topLeftCell="A10" zoomScaleNormal="100" workbookViewId="0">
      <selection activeCell="J5" sqref="J5:J6"/>
    </sheetView>
  </sheetViews>
  <sheetFormatPr defaultColWidth="17.7265625" defaultRowHeight="25.4" customHeight="1"/>
  <cols>
    <col min="1" max="1" width="65.7265625" style="21" customWidth="1"/>
    <col min="2" max="7" width="11.7265625" style="21" customWidth="1"/>
    <col min="8" max="8" width="65.7265625" style="21" customWidth="1"/>
    <col min="9" max="11" width="17.7265625" style="21"/>
    <col min="12" max="12" width="34.7265625" style="21" customWidth="1"/>
    <col min="13" max="16384" width="17.7265625" style="21"/>
  </cols>
  <sheetData>
    <row r="1" spans="1:15" ht="33" customHeight="1">
      <c r="A1" s="1742" t="s">
        <v>8</v>
      </c>
      <c r="B1" s="1743"/>
      <c r="C1" s="1743"/>
      <c r="D1" s="1743"/>
      <c r="E1" s="1743"/>
      <c r="F1" s="1743"/>
      <c r="G1" s="1743"/>
      <c r="H1" s="1744"/>
    </row>
    <row r="2" spans="1:15" ht="33" customHeight="1">
      <c r="A2" s="1742" t="s">
        <v>9</v>
      </c>
      <c r="B2" s="1743"/>
      <c r="C2" s="1743"/>
      <c r="D2" s="1743"/>
      <c r="E2" s="1743"/>
      <c r="F2" s="1743"/>
      <c r="G2" s="1743"/>
      <c r="H2" s="1744"/>
    </row>
    <row r="3" spans="1:15" ht="33" customHeight="1">
      <c r="A3" s="95" t="s">
        <v>163</v>
      </c>
      <c r="B3" s="95"/>
      <c r="C3" s="95"/>
      <c r="D3" s="95"/>
      <c r="E3" s="95"/>
      <c r="F3" s="95"/>
      <c r="G3" s="95"/>
      <c r="H3" s="96" t="s">
        <v>164</v>
      </c>
      <c r="I3" s="20"/>
    </row>
    <row r="4" spans="1:15" s="4" customFormat="1" ht="51" customHeight="1">
      <c r="A4" s="151" t="s">
        <v>8</v>
      </c>
      <c r="B4" s="152">
        <v>2019</v>
      </c>
      <c r="C4" s="152">
        <v>2020</v>
      </c>
      <c r="D4" s="152">
        <v>2021</v>
      </c>
      <c r="E4" s="152">
        <v>2022</v>
      </c>
      <c r="F4" s="152">
        <v>2023</v>
      </c>
      <c r="G4" s="152">
        <v>2024</v>
      </c>
      <c r="H4" s="151" t="s">
        <v>9</v>
      </c>
    </row>
    <row r="5" spans="1:15" s="100" customFormat="1" ht="33" customHeight="1">
      <c r="A5" s="5" t="s">
        <v>310</v>
      </c>
      <c r="B5" s="44">
        <v>29566.793382743592</v>
      </c>
      <c r="C5" s="44">
        <v>24338.830730106733</v>
      </c>
      <c r="D5" s="44">
        <v>31920.765365564308</v>
      </c>
      <c r="E5" s="44">
        <v>38510.227621103739</v>
      </c>
      <c r="F5" s="44">
        <v>36156.848337700976</v>
      </c>
      <c r="G5" s="44">
        <v>35057.225230696946</v>
      </c>
      <c r="H5" s="6" t="s">
        <v>160</v>
      </c>
      <c r="I5" s="153"/>
      <c r="J5" s="190"/>
    </row>
    <row r="6" spans="1:15" s="100" customFormat="1" ht="33" customHeight="1">
      <c r="A6" s="5" t="s">
        <v>290</v>
      </c>
      <c r="B6" s="97"/>
      <c r="C6" s="97"/>
      <c r="D6" s="83">
        <v>17.18</v>
      </c>
      <c r="E6" s="83">
        <v>16.91</v>
      </c>
      <c r="F6" s="83">
        <v>15.11</v>
      </c>
      <c r="G6" s="83"/>
      <c r="H6" s="6" t="s">
        <v>291</v>
      </c>
      <c r="O6" s="150"/>
    </row>
    <row r="7" spans="1:15" s="100" customFormat="1" ht="33" customHeight="1">
      <c r="A7" s="5" t="s">
        <v>304</v>
      </c>
      <c r="B7" s="44">
        <v>46712.533333333333</v>
      </c>
      <c r="C7" s="44">
        <v>49217.066666666666</v>
      </c>
      <c r="D7" s="44">
        <v>51840.26666666667</v>
      </c>
      <c r="E7" s="44">
        <v>58909.333333333336</v>
      </c>
      <c r="F7" s="44">
        <v>60715.73333333333</v>
      </c>
      <c r="G7" s="83"/>
      <c r="H7" s="6" t="s">
        <v>303</v>
      </c>
      <c r="O7" s="150"/>
    </row>
    <row r="8" spans="1:15" s="100" customFormat="1" ht="33" customHeight="1">
      <c r="A8" s="5" t="s">
        <v>311</v>
      </c>
      <c r="B8" s="83">
        <v>6.6</v>
      </c>
      <c r="C8" s="83">
        <v>7</v>
      </c>
      <c r="D8" s="83">
        <v>6.5</v>
      </c>
      <c r="E8" s="83">
        <v>5.69</v>
      </c>
      <c r="F8" s="83">
        <v>5.31</v>
      </c>
      <c r="G8" s="83"/>
      <c r="H8" s="6" t="s">
        <v>293</v>
      </c>
      <c r="O8" s="150"/>
    </row>
    <row r="9" spans="1:15" s="100" customFormat="1" ht="33" customHeight="1">
      <c r="A9" s="5" t="s">
        <v>305</v>
      </c>
      <c r="B9" s="44">
        <v>1365.6</v>
      </c>
      <c r="C9" s="44">
        <v>1402.9333333333334</v>
      </c>
      <c r="D9" s="44">
        <v>1519.7333333333333</v>
      </c>
      <c r="E9" s="44">
        <v>1830.6666666666667</v>
      </c>
      <c r="F9" s="44">
        <v>1805.3333333333333</v>
      </c>
      <c r="G9" s="83"/>
      <c r="H9" s="6" t="s">
        <v>294</v>
      </c>
      <c r="O9" s="150"/>
    </row>
    <row r="10" spans="1:15" s="100" customFormat="1" ht="33" customHeight="1">
      <c r="A10" s="5" t="s">
        <v>306</v>
      </c>
      <c r="B10" s="44">
        <v>35490.666666666664</v>
      </c>
      <c r="C10" s="44">
        <v>38207.199999999997</v>
      </c>
      <c r="D10" s="44">
        <v>39908.533333333333</v>
      </c>
      <c r="E10" s="44">
        <v>42890.933333333334</v>
      </c>
      <c r="F10" s="44">
        <v>41844.800000000003</v>
      </c>
      <c r="G10" s="83"/>
      <c r="H10" s="6" t="s">
        <v>302</v>
      </c>
      <c r="O10" s="150"/>
    </row>
    <row r="11" spans="1:15" s="100" customFormat="1" ht="33" customHeight="1">
      <c r="A11" s="5" t="s">
        <v>312</v>
      </c>
      <c r="B11" s="98">
        <v>75.976754275797504</v>
      </c>
      <c r="C11" s="98">
        <v>77.629982011659905</v>
      </c>
      <c r="D11" s="98">
        <v>76.983657491473807</v>
      </c>
      <c r="E11" s="98">
        <v>72.80838350459463</v>
      </c>
      <c r="F11" s="98">
        <v>68.919203808787614</v>
      </c>
      <c r="G11" s="83"/>
      <c r="H11" s="6" t="s">
        <v>295</v>
      </c>
      <c r="O11" s="150"/>
    </row>
    <row r="12" spans="1:15" s="100" customFormat="1" ht="33" customHeight="1">
      <c r="A12" s="5" t="s">
        <v>313</v>
      </c>
      <c r="B12" s="99">
        <v>5</v>
      </c>
      <c r="C12" s="99">
        <v>5.5</v>
      </c>
      <c r="D12" s="99">
        <v>4.9000000000000004</v>
      </c>
      <c r="E12" s="99">
        <v>3.87</v>
      </c>
      <c r="F12" s="99">
        <v>3.92</v>
      </c>
      <c r="G12" s="83"/>
      <c r="H12" s="6" t="s">
        <v>296</v>
      </c>
    </row>
    <row r="13" spans="1:15" s="100" customFormat="1" ht="33" customHeight="1">
      <c r="A13" s="5" t="s">
        <v>307</v>
      </c>
      <c r="B13" s="44">
        <v>1037.0666666666666</v>
      </c>
      <c r="C13" s="44">
        <v>1091.2</v>
      </c>
      <c r="D13" s="44">
        <v>1169.8666666666666</v>
      </c>
      <c r="E13" s="44">
        <v>1333.0666666666666</v>
      </c>
      <c r="F13" s="44">
        <v>1244.2666666666667</v>
      </c>
      <c r="G13" s="83"/>
      <c r="H13" s="6" t="s">
        <v>297</v>
      </c>
    </row>
    <row r="14" spans="1:15" s="100" customFormat="1" ht="33" customHeight="1">
      <c r="A14" s="5" t="s">
        <v>308</v>
      </c>
      <c r="B14" s="44">
        <v>5228.5333333333338</v>
      </c>
      <c r="C14" s="44">
        <v>4944</v>
      </c>
      <c r="D14" s="44">
        <v>5228.5333333333338</v>
      </c>
      <c r="E14" s="44">
        <v>7530.666666666667</v>
      </c>
      <c r="F14" s="44">
        <v>8570.6666666666661</v>
      </c>
      <c r="G14" s="83"/>
      <c r="H14" s="6" t="s">
        <v>298</v>
      </c>
    </row>
    <row r="15" spans="1:15" s="100" customFormat="1" ht="33" customHeight="1">
      <c r="A15" s="5" t="s">
        <v>314</v>
      </c>
      <c r="B15" s="99">
        <v>11.192998881099721</v>
      </c>
      <c r="C15" s="99">
        <v>10.045295940703495</v>
      </c>
      <c r="D15" s="99">
        <v>10.085853467831955</v>
      </c>
      <c r="E15" s="99">
        <v>12.783486487709927</v>
      </c>
      <c r="F15" s="99">
        <v>14.116055585811916</v>
      </c>
      <c r="G15" s="83"/>
      <c r="H15" s="6" t="s">
        <v>299</v>
      </c>
    </row>
    <row r="16" spans="1:15" s="100" customFormat="1" ht="33" customHeight="1">
      <c r="A16" s="5" t="s">
        <v>309</v>
      </c>
      <c r="B16" s="44">
        <v>5993.333333333333</v>
      </c>
      <c r="C16" s="44">
        <v>4993.0666666666666</v>
      </c>
      <c r="D16" s="44">
        <v>8498.4</v>
      </c>
      <c r="E16" s="44">
        <v>8487.7333333333336</v>
      </c>
      <c r="F16" s="44">
        <v>10300</v>
      </c>
      <c r="G16" s="83"/>
      <c r="H16" s="6" t="s">
        <v>300</v>
      </c>
    </row>
    <row r="17" spans="1:8" s="100" customFormat="1" ht="33" customHeight="1">
      <c r="A17" s="5" t="s">
        <v>315</v>
      </c>
      <c r="B17" s="99">
        <v>12.830246843102778</v>
      </c>
      <c r="C17" s="99">
        <v>10.144990355648989</v>
      </c>
      <c r="D17" s="99">
        <v>16.393434190153343</v>
      </c>
      <c r="E17" s="99">
        <v>14.408130007695441</v>
      </c>
      <c r="F17" s="99">
        <v>16.964301400186223</v>
      </c>
      <c r="G17" s="83"/>
      <c r="H17" s="6" t="s">
        <v>301</v>
      </c>
    </row>
    <row r="18" spans="1:8" ht="32.25" customHeight="1">
      <c r="A18" s="154" t="s">
        <v>403</v>
      </c>
      <c r="B18" s="1745" t="s">
        <v>402</v>
      </c>
      <c r="C18" s="1746"/>
      <c r="D18" s="1746"/>
      <c r="E18" s="1746"/>
      <c r="F18" s="1746"/>
      <c r="G18" s="1747"/>
      <c r="H18" s="165" t="s">
        <v>406</v>
      </c>
    </row>
    <row r="19" spans="1:8" ht="32.25" customHeight="1">
      <c r="A19" s="154" t="s">
        <v>404</v>
      </c>
      <c r="B19" s="1748" t="s">
        <v>405</v>
      </c>
      <c r="C19" s="1749"/>
      <c r="D19" s="1749"/>
      <c r="E19" s="1749"/>
      <c r="F19" s="1749"/>
      <c r="G19" s="1750"/>
      <c r="H19" s="165" t="s">
        <v>407</v>
      </c>
    </row>
  </sheetData>
  <mergeCells count="4">
    <mergeCell ref="A1:H1"/>
    <mergeCell ref="A2:H2"/>
    <mergeCell ref="B18:G18"/>
    <mergeCell ref="B19:G19"/>
  </mergeCells>
  <hyperlinks>
    <hyperlink ref="B18" r:id="rId1"/>
    <hyperlink ref="B19" r:id="rId2"/>
  </hyperlinks>
  <pageMargins left="0.7" right="0.7" top="0.75" bottom="0.75" header="0.3" footer="0.3"/>
  <pageSetup paperSize="9" scale="43" orientation="portrait" r:id="rId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7"/>
  <sheetViews>
    <sheetView rightToLeft="1" view="pageBreakPreview" zoomScale="60" zoomScaleNormal="100" workbookViewId="0">
      <selection activeCell="B23" sqref="B23"/>
    </sheetView>
  </sheetViews>
  <sheetFormatPr defaultColWidth="13.453125" defaultRowHeight="15.5"/>
  <cols>
    <col min="1" max="1" width="39.7265625" style="1226" customWidth="1"/>
    <col min="2" max="6" width="17.7265625" style="1066" customWidth="1"/>
    <col min="7" max="7" width="46.7265625" style="1227" customWidth="1"/>
    <col min="8" max="215" width="13.453125" style="1066"/>
    <col min="216" max="222" width="17.453125" style="1066" customWidth="1"/>
    <col min="223" max="223" width="13.453125" style="1066" customWidth="1"/>
    <col min="224" max="471" width="13.453125" style="1066"/>
    <col min="472" max="478" width="17.453125" style="1066" customWidth="1"/>
    <col min="479" max="479" width="13.453125" style="1066" customWidth="1"/>
    <col min="480" max="727" width="13.453125" style="1066"/>
    <col min="728" max="734" width="17.453125" style="1066" customWidth="1"/>
    <col min="735" max="735" width="13.453125" style="1066" customWidth="1"/>
    <col min="736" max="983" width="13.453125" style="1066"/>
    <col min="984" max="990" width="17.453125" style="1066" customWidth="1"/>
    <col min="991" max="991" width="13.453125" style="1066" customWidth="1"/>
    <col min="992" max="1239" width="13.453125" style="1066"/>
    <col min="1240" max="1246" width="17.453125" style="1066" customWidth="1"/>
    <col min="1247" max="1247" width="13.453125" style="1066" customWidth="1"/>
    <col min="1248" max="1495" width="13.453125" style="1066"/>
    <col min="1496" max="1502" width="17.453125" style="1066" customWidth="1"/>
    <col min="1503" max="1503" width="13.453125" style="1066" customWidth="1"/>
    <col min="1504" max="1751" width="13.453125" style="1066"/>
    <col min="1752" max="1758" width="17.453125" style="1066" customWidth="1"/>
    <col min="1759" max="1759" width="13.453125" style="1066" customWidth="1"/>
    <col min="1760" max="2007" width="13.453125" style="1066"/>
    <col min="2008" max="2014" width="17.453125" style="1066" customWidth="1"/>
    <col min="2015" max="2015" width="13.453125" style="1066" customWidth="1"/>
    <col min="2016" max="2263" width="13.453125" style="1066"/>
    <col min="2264" max="2270" width="17.453125" style="1066" customWidth="1"/>
    <col min="2271" max="2271" width="13.453125" style="1066" customWidth="1"/>
    <col min="2272" max="2519" width="13.453125" style="1066"/>
    <col min="2520" max="2526" width="17.453125" style="1066" customWidth="1"/>
    <col min="2527" max="2527" width="13.453125" style="1066" customWidth="1"/>
    <col min="2528" max="2775" width="13.453125" style="1066"/>
    <col min="2776" max="2782" width="17.453125" style="1066" customWidth="1"/>
    <col min="2783" max="2783" width="13.453125" style="1066" customWidth="1"/>
    <col min="2784" max="3031" width="13.453125" style="1066"/>
    <col min="3032" max="3038" width="17.453125" style="1066" customWidth="1"/>
    <col min="3039" max="3039" width="13.453125" style="1066" customWidth="1"/>
    <col min="3040" max="3287" width="13.453125" style="1066"/>
    <col min="3288" max="3294" width="17.453125" style="1066" customWidth="1"/>
    <col min="3295" max="3295" width="13.453125" style="1066" customWidth="1"/>
    <col min="3296" max="3543" width="13.453125" style="1066"/>
    <col min="3544" max="3550" width="17.453125" style="1066" customWidth="1"/>
    <col min="3551" max="3551" width="13.453125" style="1066" customWidth="1"/>
    <col min="3552" max="3799" width="13.453125" style="1066"/>
    <col min="3800" max="3806" width="17.453125" style="1066" customWidth="1"/>
    <col min="3807" max="3807" width="13.453125" style="1066" customWidth="1"/>
    <col min="3808" max="4055" width="13.453125" style="1066"/>
    <col min="4056" max="4062" width="17.453125" style="1066" customWidth="1"/>
    <col min="4063" max="4063" width="13.453125" style="1066" customWidth="1"/>
    <col min="4064" max="4311" width="13.453125" style="1066"/>
    <col min="4312" max="4318" width="17.453125" style="1066" customWidth="1"/>
    <col min="4319" max="4319" width="13.453125" style="1066" customWidth="1"/>
    <col min="4320" max="4567" width="13.453125" style="1066"/>
    <col min="4568" max="4574" width="17.453125" style="1066" customWidth="1"/>
    <col min="4575" max="4575" width="13.453125" style="1066" customWidth="1"/>
    <col min="4576" max="4823" width="13.453125" style="1066"/>
    <col min="4824" max="4830" width="17.453125" style="1066" customWidth="1"/>
    <col min="4831" max="4831" width="13.453125" style="1066" customWidth="1"/>
    <col min="4832" max="5079" width="13.453125" style="1066"/>
    <col min="5080" max="5086" width="17.453125" style="1066" customWidth="1"/>
    <col min="5087" max="5087" width="13.453125" style="1066" customWidth="1"/>
    <col min="5088" max="5335" width="13.453125" style="1066"/>
    <col min="5336" max="5342" width="17.453125" style="1066" customWidth="1"/>
    <col min="5343" max="5343" width="13.453125" style="1066" customWidth="1"/>
    <col min="5344" max="5591" width="13.453125" style="1066"/>
    <col min="5592" max="5598" width="17.453125" style="1066" customWidth="1"/>
    <col min="5599" max="5599" width="13.453125" style="1066" customWidth="1"/>
    <col min="5600" max="5847" width="13.453125" style="1066"/>
    <col min="5848" max="5854" width="17.453125" style="1066" customWidth="1"/>
    <col min="5855" max="5855" width="13.453125" style="1066" customWidth="1"/>
    <col min="5856" max="6103" width="13.453125" style="1066"/>
    <col min="6104" max="6110" width="17.453125" style="1066" customWidth="1"/>
    <col min="6111" max="6111" width="13.453125" style="1066" customWidth="1"/>
    <col min="6112" max="6359" width="13.453125" style="1066"/>
    <col min="6360" max="6366" width="17.453125" style="1066" customWidth="1"/>
    <col min="6367" max="6367" width="13.453125" style="1066" customWidth="1"/>
    <col min="6368" max="6615" width="13.453125" style="1066"/>
    <col min="6616" max="6622" width="17.453125" style="1066" customWidth="1"/>
    <col min="6623" max="6623" width="13.453125" style="1066" customWidth="1"/>
    <col min="6624" max="6871" width="13.453125" style="1066"/>
    <col min="6872" max="6878" width="17.453125" style="1066" customWidth="1"/>
    <col min="6879" max="6879" width="13.453125" style="1066" customWidth="1"/>
    <col min="6880" max="7127" width="13.453125" style="1066"/>
    <col min="7128" max="7134" width="17.453125" style="1066" customWidth="1"/>
    <col min="7135" max="7135" width="13.453125" style="1066" customWidth="1"/>
    <col min="7136" max="7383" width="13.453125" style="1066"/>
    <col min="7384" max="7390" width="17.453125" style="1066" customWidth="1"/>
    <col min="7391" max="7391" width="13.453125" style="1066" customWidth="1"/>
    <col min="7392" max="7639" width="13.453125" style="1066"/>
    <col min="7640" max="7646" width="17.453125" style="1066" customWidth="1"/>
    <col min="7647" max="7647" width="13.453125" style="1066" customWidth="1"/>
    <col min="7648" max="7895" width="13.453125" style="1066"/>
    <col min="7896" max="7902" width="17.453125" style="1066" customWidth="1"/>
    <col min="7903" max="7903" width="13.453125" style="1066" customWidth="1"/>
    <col min="7904" max="8151" width="13.453125" style="1066"/>
    <col min="8152" max="8158" width="17.453125" style="1066" customWidth="1"/>
    <col min="8159" max="8159" width="13.453125" style="1066" customWidth="1"/>
    <col min="8160" max="8407" width="13.453125" style="1066"/>
    <col min="8408" max="8414" width="17.453125" style="1066" customWidth="1"/>
    <col min="8415" max="8415" width="13.453125" style="1066" customWidth="1"/>
    <col min="8416" max="8663" width="13.453125" style="1066"/>
    <col min="8664" max="8670" width="17.453125" style="1066" customWidth="1"/>
    <col min="8671" max="8671" width="13.453125" style="1066" customWidth="1"/>
    <col min="8672" max="8919" width="13.453125" style="1066"/>
    <col min="8920" max="8926" width="17.453125" style="1066" customWidth="1"/>
    <col min="8927" max="8927" width="13.453125" style="1066" customWidth="1"/>
    <col min="8928" max="9175" width="13.453125" style="1066"/>
    <col min="9176" max="9182" width="17.453125" style="1066" customWidth="1"/>
    <col min="9183" max="9183" width="13.453125" style="1066" customWidth="1"/>
    <col min="9184" max="9431" width="13.453125" style="1066"/>
    <col min="9432" max="9438" width="17.453125" style="1066" customWidth="1"/>
    <col min="9439" max="9439" width="13.453125" style="1066" customWidth="1"/>
    <col min="9440" max="9687" width="13.453125" style="1066"/>
    <col min="9688" max="9694" width="17.453125" style="1066" customWidth="1"/>
    <col min="9695" max="9695" width="13.453125" style="1066" customWidth="1"/>
    <col min="9696" max="9943" width="13.453125" style="1066"/>
    <col min="9944" max="9950" width="17.453125" style="1066" customWidth="1"/>
    <col min="9951" max="9951" width="13.453125" style="1066" customWidth="1"/>
    <col min="9952" max="10199" width="13.453125" style="1066"/>
    <col min="10200" max="10206" width="17.453125" style="1066" customWidth="1"/>
    <col min="10207" max="10207" width="13.453125" style="1066" customWidth="1"/>
    <col min="10208" max="10455" width="13.453125" style="1066"/>
    <col min="10456" max="10462" width="17.453125" style="1066" customWidth="1"/>
    <col min="10463" max="10463" width="13.453125" style="1066" customWidth="1"/>
    <col min="10464" max="10711" width="13.453125" style="1066"/>
    <col min="10712" max="10718" width="17.453125" style="1066" customWidth="1"/>
    <col min="10719" max="10719" width="13.453125" style="1066" customWidth="1"/>
    <col min="10720" max="10967" width="13.453125" style="1066"/>
    <col min="10968" max="10974" width="17.453125" style="1066" customWidth="1"/>
    <col min="10975" max="10975" width="13.453125" style="1066" customWidth="1"/>
    <col min="10976" max="11223" width="13.453125" style="1066"/>
    <col min="11224" max="11230" width="17.453125" style="1066" customWidth="1"/>
    <col min="11231" max="11231" width="13.453125" style="1066" customWidth="1"/>
    <col min="11232" max="11479" width="13.453125" style="1066"/>
    <col min="11480" max="11486" width="17.453125" style="1066" customWidth="1"/>
    <col min="11487" max="11487" width="13.453125" style="1066" customWidth="1"/>
    <col min="11488" max="11735" width="13.453125" style="1066"/>
    <col min="11736" max="11742" width="17.453125" style="1066" customWidth="1"/>
    <col min="11743" max="11743" width="13.453125" style="1066" customWidth="1"/>
    <col min="11744" max="11991" width="13.453125" style="1066"/>
    <col min="11992" max="11998" width="17.453125" style="1066" customWidth="1"/>
    <col min="11999" max="11999" width="13.453125" style="1066" customWidth="1"/>
    <col min="12000" max="12247" width="13.453125" style="1066"/>
    <col min="12248" max="12254" width="17.453125" style="1066" customWidth="1"/>
    <col min="12255" max="12255" width="13.453125" style="1066" customWidth="1"/>
    <col min="12256" max="12503" width="13.453125" style="1066"/>
    <col min="12504" max="12510" width="17.453125" style="1066" customWidth="1"/>
    <col min="12511" max="12511" width="13.453125" style="1066" customWidth="1"/>
    <col min="12512" max="12759" width="13.453125" style="1066"/>
    <col min="12760" max="12766" width="17.453125" style="1066" customWidth="1"/>
    <col min="12767" max="12767" width="13.453125" style="1066" customWidth="1"/>
    <col min="12768" max="13015" width="13.453125" style="1066"/>
    <col min="13016" max="13022" width="17.453125" style="1066" customWidth="1"/>
    <col min="13023" max="13023" width="13.453125" style="1066" customWidth="1"/>
    <col min="13024" max="13271" width="13.453125" style="1066"/>
    <col min="13272" max="13278" width="17.453125" style="1066" customWidth="1"/>
    <col min="13279" max="13279" width="13.453125" style="1066" customWidth="1"/>
    <col min="13280" max="13527" width="13.453125" style="1066"/>
    <col min="13528" max="13534" width="17.453125" style="1066" customWidth="1"/>
    <col min="13535" max="13535" width="13.453125" style="1066" customWidth="1"/>
    <col min="13536" max="13783" width="13.453125" style="1066"/>
    <col min="13784" max="13790" width="17.453125" style="1066" customWidth="1"/>
    <col min="13791" max="13791" width="13.453125" style="1066" customWidth="1"/>
    <col min="13792" max="14039" width="13.453125" style="1066"/>
    <col min="14040" max="14046" width="17.453125" style="1066" customWidth="1"/>
    <col min="14047" max="14047" width="13.453125" style="1066" customWidth="1"/>
    <col min="14048" max="14295" width="13.453125" style="1066"/>
    <col min="14296" max="14302" width="17.453125" style="1066" customWidth="1"/>
    <col min="14303" max="14303" width="13.453125" style="1066" customWidth="1"/>
    <col min="14304" max="14551" width="13.453125" style="1066"/>
    <col min="14552" max="14558" width="17.453125" style="1066" customWidth="1"/>
    <col min="14559" max="14559" width="13.453125" style="1066" customWidth="1"/>
    <col min="14560" max="14807" width="13.453125" style="1066"/>
    <col min="14808" max="14814" width="17.453125" style="1066" customWidth="1"/>
    <col min="14815" max="14815" width="13.453125" style="1066" customWidth="1"/>
    <col min="14816" max="15063" width="13.453125" style="1066"/>
    <col min="15064" max="15070" width="17.453125" style="1066" customWidth="1"/>
    <col min="15071" max="15071" width="13.453125" style="1066" customWidth="1"/>
    <col min="15072" max="15319" width="13.453125" style="1066"/>
    <col min="15320" max="15326" width="17.453125" style="1066" customWidth="1"/>
    <col min="15327" max="15327" width="13.453125" style="1066" customWidth="1"/>
    <col min="15328" max="15575" width="13.453125" style="1066"/>
    <col min="15576" max="15582" width="17.453125" style="1066" customWidth="1"/>
    <col min="15583" max="15583" width="13.453125" style="1066" customWidth="1"/>
    <col min="15584" max="15831" width="13.453125" style="1066"/>
    <col min="15832" max="15838" width="17.453125" style="1066" customWidth="1"/>
    <col min="15839" max="15839" width="13.453125" style="1066" customWidth="1"/>
    <col min="15840" max="16087" width="13.453125" style="1066"/>
    <col min="16088" max="16094" width="17.453125" style="1066" customWidth="1"/>
    <col min="16095" max="16095" width="13.453125" style="1066" customWidth="1"/>
    <col min="16096" max="16384" width="13.453125" style="1066"/>
  </cols>
  <sheetData>
    <row r="1" spans="1:18" s="1058" customFormat="1" ht="33" customHeight="1">
      <c r="A1" s="1725" t="s">
        <v>2982</v>
      </c>
      <c r="B1" s="1725"/>
      <c r="C1" s="1725"/>
      <c r="D1" s="1725"/>
      <c r="E1" s="1725"/>
      <c r="F1" s="1725"/>
      <c r="G1" s="1725"/>
    </row>
    <row r="2" spans="1:18" s="1058" customFormat="1" ht="33" customHeight="1">
      <c r="A2" s="1726" t="s">
        <v>2983</v>
      </c>
      <c r="B2" s="1726"/>
      <c r="C2" s="1726"/>
      <c r="D2" s="1726"/>
      <c r="E2" s="1726"/>
      <c r="F2" s="1726"/>
      <c r="G2" s="1726"/>
    </row>
    <row r="3" spans="1:18" s="1059" customFormat="1" ht="19.5" customHeight="1">
      <c r="A3" s="2236" t="s">
        <v>3354</v>
      </c>
      <c r="B3" s="2236"/>
      <c r="C3" s="1720"/>
      <c r="D3" s="1723" t="s">
        <v>3355</v>
      </c>
      <c r="E3" s="1723"/>
      <c r="F3" s="1723"/>
      <c r="G3" s="1724"/>
    </row>
    <row r="4" spans="1:18" s="1166" customFormat="1" ht="44.25" customHeight="1">
      <c r="A4" s="2263" t="s">
        <v>859</v>
      </c>
      <c r="B4" s="2263" t="s">
        <v>1082</v>
      </c>
      <c r="C4" s="2263"/>
      <c r="D4" s="2263" t="s">
        <v>1083</v>
      </c>
      <c r="E4" s="2263"/>
      <c r="F4" s="1073" t="s">
        <v>106</v>
      </c>
      <c r="G4" s="2263" t="s">
        <v>3356</v>
      </c>
    </row>
    <row r="5" spans="1:18" s="1166" customFormat="1" ht="42" customHeight="1">
      <c r="A5" s="2263"/>
      <c r="B5" s="1073" t="s">
        <v>316</v>
      </c>
      <c r="C5" s="1073" t="s">
        <v>317</v>
      </c>
      <c r="D5" s="1073" t="s">
        <v>316</v>
      </c>
      <c r="E5" s="1073" t="s">
        <v>317</v>
      </c>
      <c r="F5" s="1073" t="s">
        <v>68</v>
      </c>
      <c r="G5" s="2263"/>
    </row>
    <row r="6" spans="1:18" ht="23.15" customHeight="1">
      <c r="A6" s="1222" t="s">
        <v>327</v>
      </c>
      <c r="B6" s="1063">
        <v>17714</v>
      </c>
      <c r="C6" s="1063">
        <v>21393</v>
      </c>
      <c r="D6" s="1063">
        <v>3650</v>
      </c>
      <c r="E6" s="1063">
        <v>2983</v>
      </c>
      <c r="F6" s="1064">
        <f>SUM(B6:E6)</f>
        <v>45740</v>
      </c>
      <c r="G6" s="1223" t="s">
        <v>418</v>
      </c>
      <c r="O6" s="1067"/>
      <c r="P6" s="1067"/>
      <c r="Q6" s="1067"/>
      <c r="R6" s="1067"/>
    </row>
    <row r="7" spans="1:18" ht="23.15" customHeight="1">
      <c r="A7" s="1222" t="s">
        <v>328</v>
      </c>
      <c r="B7" s="1068">
        <v>9314</v>
      </c>
      <c r="C7" s="1068">
        <v>13681</v>
      </c>
      <c r="D7" s="1068">
        <v>320</v>
      </c>
      <c r="E7" s="1068">
        <v>508</v>
      </c>
      <c r="F7" s="1064">
        <f t="shared" ref="F7:F8" si="0">SUM(B7:E7)</f>
        <v>23823</v>
      </c>
      <c r="G7" s="1223" t="s">
        <v>419</v>
      </c>
      <c r="M7" s="1067"/>
      <c r="N7" s="1067"/>
      <c r="O7" s="1067"/>
      <c r="P7" s="1067"/>
      <c r="Q7" s="1067"/>
      <c r="R7" s="1067"/>
    </row>
    <row r="8" spans="1:18" ht="23.15" customHeight="1">
      <c r="A8" s="1222" t="s">
        <v>329</v>
      </c>
      <c r="B8" s="1063">
        <v>768</v>
      </c>
      <c r="C8" s="1063">
        <v>831</v>
      </c>
      <c r="D8" s="1063">
        <v>122</v>
      </c>
      <c r="E8" s="1063">
        <v>49</v>
      </c>
      <c r="F8" s="1064">
        <f t="shared" si="0"/>
        <v>1770</v>
      </c>
      <c r="G8" s="1223" t="s">
        <v>420</v>
      </c>
    </row>
    <row r="9" spans="1:18" ht="23.15" customHeight="1">
      <c r="A9" s="1222" t="s">
        <v>792</v>
      </c>
      <c r="B9" s="1068">
        <f>SUM(B6:B8)</f>
        <v>27796</v>
      </c>
      <c r="C9" s="1068">
        <f t="shared" ref="C9:E9" si="1">SUM(C6:C8)</f>
        <v>35905</v>
      </c>
      <c r="D9" s="1068">
        <f t="shared" si="1"/>
        <v>4092</v>
      </c>
      <c r="E9" s="1068">
        <f t="shared" si="1"/>
        <v>3540</v>
      </c>
      <c r="F9" s="1064">
        <f>SUM(F6:F8)</f>
        <v>71333</v>
      </c>
      <c r="G9" s="1223" t="s">
        <v>793</v>
      </c>
    </row>
    <row r="10" spans="1:18" ht="23.15" customHeight="1">
      <c r="A10" s="1222" t="s">
        <v>794</v>
      </c>
      <c r="B10" s="1063">
        <v>32843</v>
      </c>
      <c r="C10" s="1063">
        <v>38851</v>
      </c>
      <c r="D10" s="1063">
        <v>4017</v>
      </c>
      <c r="E10" s="1063">
        <v>2341</v>
      </c>
      <c r="F10" s="1064">
        <f>SUM(B10:E10)</f>
        <v>78052</v>
      </c>
      <c r="G10" s="1223" t="s">
        <v>795</v>
      </c>
    </row>
    <row r="11" spans="1:18" ht="23.15" customHeight="1">
      <c r="A11" s="1222" t="s">
        <v>796</v>
      </c>
      <c r="B11" s="1068">
        <v>1578</v>
      </c>
      <c r="C11" s="1068">
        <v>1902</v>
      </c>
      <c r="D11" s="1068">
        <v>64</v>
      </c>
      <c r="E11" s="1068">
        <v>5</v>
      </c>
      <c r="F11" s="1064">
        <f>SUM(B11:E11)</f>
        <v>3549</v>
      </c>
      <c r="G11" s="1223" t="s">
        <v>797</v>
      </c>
    </row>
    <row r="12" spans="1:18" ht="23.15" customHeight="1">
      <c r="A12" s="1222" t="s">
        <v>798</v>
      </c>
      <c r="B12" s="1063">
        <f>SUM(B10:B11)</f>
        <v>34421</v>
      </c>
      <c r="C12" s="1063">
        <f t="shared" ref="C12:E12" si="2">SUM(C10:C11)</f>
        <v>40753</v>
      </c>
      <c r="D12" s="1063">
        <f t="shared" si="2"/>
        <v>4081</v>
      </c>
      <c r="E12" s="1063">
        <f t="shared" si="2"/>
        <v>2346</v>
      </c>
      <c r="F12" s="1064">
        <f>SUM(F10:F11)</f>
        <v>81601</v>
      </c>
      <c r="G12" s="1223" t="s">
        <v>799</v>
      </c>
    </row>
    <row r="13" spans="1:18" ht="23.15" customHeight="1">
      <c r="A13" s="1222" t="s">
        <v>339</v>
      </c>
      <c r="B13" s="1068">
        <v>16901</v>
      </c>
      <c r="C13" s="1068">
        <v>14144</v>
      </c>
      <c r="D13" s="1068">
        <v>1504</v>
      </c>
      <c r="E13" s="1068">
        <v>998</v>
      </c>
      <c r="F13" s="1064">
        <f>SUM(B13:E13)</f>
        <v>33547</v>
      </c>
      <c r="G13" s="1223" t="s">
        <v>429</v>
      </c>
    </row>
    <row r="14" spans="1:18" ht="23.15" customHeight="1">
      <c r="A14" s="1222" t="s">
        <v>340</v>
      </c>
      <c r="B14" s="1063">
        <v>4019</v>
      </c>
      <c r="C14" s="1063">
        <v>4215</v>
      </c>
      <c r="D14" s="1063">
        <v>397</v>
      </c>
      <c r="E14" s="1063">
        <v>288</v>
      </c>
      <c r="F14" s="1064">
        <f>SUM(B14:E14)</f>
        <v>8919</v>
      </c>
      <c r="G14" s="1223" t="s">
        <v>430</v>
      </c>
    </row>
    <row r="15" spans="1:18" ht="23.15" customHeight="1">
      <c r="A15" s="1222" t="s">
        <v>800</v>
      </c>
      <c r="B15" s="1068">
        <f>SUM(B13:B14)</f>
        <v>20920</v>
      </c>
      <c r="C15" s="1068">
        <f t="shared" ref="C15:E15" si="3">SUM(C13:C14)</f>
        <v>18359</v>
      </c>
      <c r="D15" s="1068">
        <f t="shared" si="3"/>
        <v>1901</v>
      </c>
      <c r="E15" s="1068">
        <f t="shared" si="3"/>
        <v>1286</v>
      </c>
      <c r="F15" s="1064">
        <f>SUM(F13:F14)</f>
        <v>42466</v>
      </c>
      <c r="G15" s="1223" t="s">
        <v>801</v>
      </c>
    </row>
    <row r="16" spans="1:18" ht="23.15" customHeight="1">
      <c r="A16" s="1222" t="s">
        <v>344</v>
      </c>
      <c r="B16" s="1063">
        <v>8237</v>
      </c>
      <c r="C16" s="1063">
        <v>9814</v>
      </c>
      <c r="D16" s="1063">
        <v>448</v>
      </c>
      <c r="E16" s="1063">
        <v>205</v>
      </c>
      <c r="F16" s="1064">
        <f t="shared" ref="F16:F32" si="4">SUM(B16:E16)</f>
        <v>18704</v>
      </c>
      <c r="G16" s="1223" t="s">
        <v>434</v>
      </c>
    </row>
    <row r="17" spans="1:7" ht="23.15" customHeight="1">
      <c r="A17" s="1222" t="s">
        <v>348</v>
      </c>
      <c r="B17" s="1068">
        <v>12174</v>
      </c>
      <c r="C17" s="1068">
        <v>13506</v>
      </c>
      <c r="D17" s="1068">
        <v>1073</v>
      </c>
      <c r="E17" s="1068">
        <v>757</v>
      </c>
      <c r="F17" s="1064">
        <f t="shared" si="4"/>
        <v>27510</v>
      </c>
      <c r="G17" s="1223" t="s">
        <v>438</v>
      </c>
    </row>
    <row r="18" spans="1:7" ht="23.15" customHeight="1">
      <c r="A18" s="1222" t="s">
        <v>352</v>
      </c>
      <c r="B18" s="1063">
        <v>20139</v>
      </c>
      <c r="C18" s="1063">
        <v>34046</v>
      </c>
      <c r="D18" s="1063">
        <v>1090</v>
      </c>
      <c r="E18" s="1063">
        <v>1015</v>
      </c>
      <c r="F18" s="1064">
        <f t="shared" si="4"/>
        <v>56290</v>
      </c>
      <c r="G18" s="1223" t="s">
        <v>442</v>
      </c>
    </row>
    <row r="19" spans="1:7" ht="23.15" customHeight="1">
      <c r="A19" s="1222" t="s">
        <v>356</v>
      </c>
      <c r="B19" s="1068">
        <v>12486</v>
      </c>
      <c r="C19" s="1068">
        <v>12036</v>
      </c>
      <c r="D19" s="1068">
        <v>824</v>
      </c>
      <c r="E19" s="1068">
        <v>443</v>
      </c>
      <c r="F19" s="1064">
        <f t="shared" si="4"/>
        <v>25789</v>
      </c>
      <c r="G19" s="1223" t="s">
        <v>446</v>
      </c>
    </row>
    <row r="20" spans="1:7" ht="23.15" customHeight="1">
      <c r="A20" s="1222" t="s">
        <v>360</v>
      </c>
      <c r="B20" s="1063">
        <v>3476</v>
      </c>
      <c r="C20" s="1063">
        <v>5858</v>
      </c>
      <c r="D20" s="1063">
        <v>145</v>
      </c>
      <c r="E20" s="1063">
        <v>59</v>
      </c>
      <c r="F20" s="1064">
        <f t="shared" si="4"/>
        <v>9538</v>
      </c>
      <c r="G20" s="1223" t="s">
        <v>450</v>
      </c>
    </row>
    <row r="21" spans="1:7" ht="23.15" customHeight="1">
      <c r="A21" s="1222" t="s">
        <v>364</v>
      </c>
      <c r="B21" s="1068">
        <v>4209</v>
      </c>
      <c r="C21" s="1068">
        <v>7859</v>
      </c>
      <c r="D21" s="1068">
        <v>378</v>
      </c>
      <c r="E21" s="1068">
        <v>432</v>
      </c>
      <c r="F21" s="1064">
        <f t="shared" si="4"/>
        <v>12878</v>
      </c>
      <c r="G21" s="1223" t="s">
        <v>454</v>
      </c>
    </row>
    <row r="22" spans="1:7" ht="23.15" customHeight="1">
      <c r="A22" s="1222" t="s">
        <v>802</v>
      </c>
      <c r="B22" s="1063">
        <v>40012</v>
      </c>
      <c r="C22" s="1063">
        <v>45380</v>
      </c>
      <c r="D22" s="1063">
        <v>1430</v>
      </c>
      <c r="E22" s="1063">
        <v>926</v>
      </c>
      <c r="F22" s="1064">
        <f t="shared" si="4"/>
        <v>87748</v>
      </c>
      <c r="G22" s="1223" t="s">
        <v>803</v>
      </c>
    </row>
    <row r="23" spans="1:7" ht="23.15" customHeight="1">
      <c r="A23" s="1222" t="s">
        <v>3181</v>
      </c>
      <c r="B23" s="1068">
        <v>9398</v>
      </c>
      <c r="C23" s="1068">
        <v>9704</v>
      </c>
      <c r="D23" s="1068">
        <v>246</v>
      </c>
      <c r="E23" s="1068">
        <v>104</v>
      </c>
      <c r="F23" s="1064">
        <f t="shared" si="4"/>
        <v>19452</v>
      </c>
      <c r="G23" s="1223" t="s">
        <v>805</v>
      </c>
    </row>
    <row r="24" spans="1:7" ht="23.15" customHeight="1">
      <c r="A24" s="1222" t="s">
        <v>806</v>
      </c>
      <c r="B24" s="1063">
        <f>SUM(B22:B23)</f>
        <v>49410</v>
      </c>
      <c r="C24" s="1063">
        <f t="shared" ref="C24:E24" si="5">SUM(C22:C23)</f>
        <v>55084</v>
      </c>
      <c r="D24" s="1063">
        <f t="shared" si="5"/>
        <v>1676</v>
      </c>
      <c r="E24" s="1063">
        <f t="shared" si="5"/>
        <v>1030</v>
      </c>
      <c r="F24" s="1064">
        <f>SUM(F22:F23)</f>
        <v>107200</v>
      </c>
      <c r="G24" s="1223" t="s">
        <v>807</v>
      </c>
    </row>
    <row r="25" spans="1:7" ht="23.15" customHeight="1">
      <c r="A25" s="1222" t="s">
        <v>374</v>
      </c>
      <c r="B25" s="1068">
        <v>6865</v>
      </c>
      <c r="C25" s="1068">
        <v>7874</v>
      </c>
      <c r="D25" s="1068">
        <v>933</v>
      </c>
      <c r="E25" s="1068">
        <v>569</v>
      </c>
      <c r="F25" s="1064">
        <f t="shared" si="4"/>
        <v>16241</v>
      </c>
      <c r="G25" s="1223" t="s">
        <v>464</v>
      </c>
    </row>
    <row r="26" spans="1:7" ht="23.15" customHeight="1">
      <c r="A26" s="1222" t="s">
        <v>377</v>
      </c>
      <c r="B26" s="1063">
        <v>4436</v>
      </c>
      <c r="C26" s="1063">
        <v>8654</v>
      </c>
      <c r="D26" s="1063">
        <v>237</v>
      </c>
      <c r="E26" s="1063">
        <v>228</v>
      </c>
      <c r="F26" s="1064">
        <f t="shared" si="4"/>
        <v>13555</v>
      </c>
      <c r="G26" s="1223" t="s">
        <v>468</v>
      </c>
    </row>
    <row r="27" spans="1:7" ht="23.15" customHeight="1">
      <c r="A27" s="1222" t="s">
        <v>492</v>
      </c>
      <c r="B27" s="1068">
        <v>9158</v>
      </c>
      <c r="C27" s="1068">
        <v>9460</v>
      </c>
      <c r="D27" s="1068">
        <v>487</v>
      </c>
      <c r="E27" s="1068">
        <v>462</v>
      </c>
      <c r="F27" s="1064">
        <f t="shared" si="4"/>
        <v>19567</v>
      </c>
      <c r="G27" s="1223" t="s">
        <v>471</v>
      </c>
    </row>
    <row r="28" spans="1:7" ht="23.15" customHeight="1">
      <c r="A28" s="1222" t="s">
        <v>382</v>
      </c>
      <c r="B28" s="1063">
        <v>24224</v>
      </c>
      <c r="C28" s="1063">
        <v>27091</v>
      </c>
      <c r="D28" s="1063">
        <v>1475</v>
      </c>
      <c r="E28" s="1063">
        <v>1065</v>
      </c>
      <c r="F28" s="1064">
        <f t="shared" si="4"/>
        <v>53855</v>
      </c>
      <c r="G28" s="1223" t="s">
        <v>474</v>
      </c>
    </row>
    <row r="29" spans="1:7" ht="23.15" customHeight="1">
      <c r="A29" s="1222" t="s">
        <v>386</v>
      </c>
      <c r="B29" s="1068">
        <v>7730</v>
      </c>
      <c r="C29" s="1068">
        <v>9513</v>
      </c>
      <c r="D29" s="1068">
        <v>2555</v>
      </c>
      <c r="E29" s="1068">
        <v>1622</v>
      </c>
      <c r="F29" s="1064">
        <f t="shared" si="4"/>
        <v>21420</v>
      </c>
      <c r="G29" s="1223" t="s">
        <v>478</v>
      </c>
    </row>
    <row r="30" spans="1:7" ht="23.15" customHeight="1">
      <c r="A30" s="1222" t="s">
        <v>390</v>
      </c>
      <c r="B30" s="1063">
        <v>11915</v>
      </c>
      <c r="C30" s="1063">
        <v>13293</v>
      </c>
      <c r="D30" s="1063">
        <v>225</v>
      </c>
      <c r="E30" s="1063">
        <v>125</v>
      </c>
      <c r="F30" s="1064">
        <f t="shared" si="4"/>
        <v>25558</v>
      </c>
      <c r="G30" s="1223" t="s">
        <v>482</v>
      </c>
    </row>
    <row r="31" spans="1:7" ht="23.15" customHeight="1">
      <c r="A31" s="1222" t="s">
        <v>808</v>
      </c>
      <c r="B31" s="1068">
        <v>5631</v>
      </c>
      <c r="C31" s="1068">
        <v>7668</v>
      </c>
      <c r="D31" s="1068">
        <v>2</v>
      </c>
      <c r="E31" s="1068">
        <v>2</v>
      </c>
      <c r="F31" s="1064">
        <f t="shared" si="4"/>
        <v>13303</v>
      </c>
      <c r="G31" s="1223" t="s">
        <v>809</v>
      </c>
    </row>
    <row r="32" spans="1:7" ht="23.15" customHeight="1">
      <c r="A32" s="1222" t="s">
        <v>2875</v>
      </c>
      <c r="B32" s="1063">
        <v>1259</v>
      </c>
      <c r="C32" s="1063">
        <v>2268</v>
      </c>
      <c r="D32" s="1063">
        <v>209</v>
      </c>
      <c r="E32" s="1063">
        <v>198</v>
      </c>
      <c r="F32" s="1064">
        <f t="shared" si="4"/>
        <v>3934</v>
      </c>
      <c r="G32" s="1223" t="s">
        <v>811</v>
      </c>
    </row>
    <row r="33" spans="1:7" ht="23.15" customHeight="1">
      <c r="A33" s="1222" t="s">
        <v>812</v>
      </c>
      <c r="B33" s="1068">
        <f>SUM(B31:B32)</f>
        <v>6890</v>
      </c>
      <c r="C33" s="1068">
        <f t="shared" ref="C33:E33" si="6">SUM(C31:C32)</f>
        <v>9936</v>
      </c>
      <c r="D33" s="1068">
        <f t="shared" si="6"/>
        <v>211</v>
      </c>
      <c r="E33" s="1068">
        <f t="shared" si="6"/>
        <v>200</v>
      </c>
      <c r="F33" s="1064">
        <f>SUM(F31:F32)</f>
        <v>17237</v>
      </c>
      <c r="G33" s="1223" t="s">
        <v>813</v>
      </c>
    </row>
    <row r="34" spans="1:7" s="1127" customFormat="1" ht="23.15" customHeight="1">
      <c r="A34" s="1224" t="s">
        <v>967</v>
      </c>
      <c r="B34" s="1117">
        <f>B9+B12+B15+B16+B17+B18+B19+B20+B21+B24+B25+B26+B27+B28+B29+B30+B33</f>
        <v>264486</v>
      </c>
      <c r="C34" s="1117">
        <f t="shared" ref="C34:F34" si="7">C9+C12+C15+C16+C17+C18+C19+C20+C21+C24+C25+C26+C27+C28+C29+C30+C33</f>
        <v>319041</v>
      </c>
      <c r="D34" s="1117">
        <f t="shared" si="7"/>
        <v>21831</v>
      </c>
      <c r="E34" s="1117">
        <f t="shared" si="7"/>
        <v>15384</v>
      </c>
      <c r="F34" s="1117">
        <f t="shared" si="7"/>
        <v>620742</v>
      </c>
      <c r="G34" s="1225" t="s">
        <v>68</v>
      </c>
    </row>
    <row r="37" spans="1:7">
      <c r="D37" s="1067"/>
    </row>
  </sheetData>
  <mergeCells count="8">
    <mergeCell ref="A1:G1"/>
    <mergeCell ref="A2:G2"/>
    <mergeCell ref="A3:C3"/>
    <mergeCell ref="D3:G3"/>
    <mergeCell ref="A4:A5"/>
    <mergeCell ref="B4:C4"/>
    <mergeCell ref="D4:E4"/>
    <mergeCell ref="G4:G5"/>
  </mergeCells>
  <pageMargins left="0.7" right="0.7" top="0.75" bottom="0.75" header="0.3" footer="0.3"/>
  <pageSetup paperSize="9" scale="57" orientation="landscape"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7"/>
  <sheetViews>
    <sheetView showGridLines="0" rightToLeft="1" view="pageBreakPreview" zoomScale="60" zoomScaleNormal="120" workbookViewId="0">
      <selection activeCell="B23" sqref="B23"/>
    </sheetView>
  </sheetViews>
  <sheetFormatPr defaultColWidth="9.26953125" defaultRowHeight="15.5"/>
  <cols>
    <col min="1" max="1" width="39.26953125" style="1228" customWidth="1"/>
    <col min="2" max="4" width="15.7265625" style="1228" customWidth="1"/>
    <col min="5" max="5" width="45.7265625" style="1228" customWidth="1"/>
    <col min="6" max="8" width="9.26953125" style="1228"/>
    <col min="9" max="9" width="38.81640625" style="1228" customWidth="1"/>
    <col min="10" max="11" width="9.26953125" style="1228"/>
    <col min="12" max="12" width="13.1796875" style="1228" bestFit="1" customWidth="1"/>
    <col min="13" max="122" width="9.26953125" style="1228"/>
    <col min="123" max="123" width="39.26953125" style="1228" customWidth="1"/>
    <col min="124" max="124" width="45.7265625" style="1228" customWidth="1"/>
    <col min="125" max="127" width="12" style="1228" customWidth="1"/>
    <col min="128" max="378" width="9.26953125" style="1228"/>
    <col min="379" max="379" width="39.26953125" style="1228" customWidth="1"/>
    <col min="380" max="380" width="45.7265625" style="1228" customWidth="1"/>
    <col min="381" max="383" width="12" style="1228" customWidth="1"/>
    <col min="384" max="634" width="9.26953125" style="1228"/>
    <col min="635" max="635" width="39.26953125" style="1228" customWidth="1"/>
    <col min="636" max="636" width="45.7265625" style="1228" customWidth="1"/>
    <col min="637" max="639" width="12" style="1228" customWidth="1"/>
    <col min="640" max="890" width="9.26953125" style="1228"/>
    <col min="891" max="891" width="39.26953125" style="1228" customWidth="1"/>
    <col min="892" max="892" width="45.7265625" style="1228" customWidth="1"/>
    <col min="893" max="895" width="12" style="1228" customWidth="1"/>
    <col min="896" max="1146" width="9.26953125" style="1228"/>
    <col min="1147" max="1147" width="39.26953125" style="1228" customWidth="1"/>
    <col min="1148" max="1148" width="45.7265625" style="1228" customWidth="1"/>
    <col min="1149" max="1151" width="12" style="1228" customWidth="1"/>
    <col min="1152" max="1402" width="9.26953125" style="1228"/>
    <col min="1403" max="1403" width="39.26953125" style="1228" customWidth="1"/>
    <col min="1404" max="1404" width="45.7265625" style="1228" customWidth="1"/>
    <col min="1405" max="1407" width="12" style="1228" customWidth="1"/>
    <col min="1408" max="1658" width="9.26953125" style="1228"/>
    <col min="1659" max="1659" width="39.26953125" style="1228" customWidth="1"/>
    <col min="1660" max="1660" width="45.7265625" style="1228" customWidth="1"/>
    <col min="1661" max="1663" width="12" style="1228" customWidth="1"/>
    <col min="1664" max="1914" width="9.26953125" style="1228"/>
    <col min="1915" max="1915" width="39.26953125" style="1228" customWidth="1"/>
    <col min="1916" max="1916" width="45.7265625" style="1228" customWidth="1"/>
    <col min="1917" max="1919" width="12" style="1228" customWidth="1"/>
    <col min="1920" max="2170" width="9.26953125" style="1228"/>
    <col min="2171" max="2171" width="39.26953125" style="1228" customWidth="1"/>
    <col min="2172" max="2172" width="45.7265625" style="1228" customWidth="1"/>
    <col min="2173" max="2175" width="12" style="1228" customWidth="1"/>
    <col min="2176" max="2426" width="9.26953125" style="1228"/>
    <col min="2427" max="2427" width="39.26953125" style="1228" customWidth="1"/>
    <col min="2428" max="2428" width="45.7265625" style="1228" customWidth="1"/>
    <col min="2429" max="2431" width="12" style="1228" customWidth="1"/>
    <col min="2432" max="2682" width="9.26953125" style="1228"/>
    <col min="2683" max="2683" width="39.26953125" style="1228" customWidth="1"/>
    <col min="2684" max="2684" width="45.7265625" style="1228" customWidth="1"/>
    <col min="2685" max="2687" width="12" style="1228" customWidth="1"/>
    <col min="2688" max="2938" width="9.26953125" style="1228"/>
    <col min="2939" max="2939" width="39.26953125" style="1228" customWidth="1"/>
    <col min="2940" max="2940" width="45.7265625" style="1228" customWidth="1"/>
    <col min="2941" max="2943" width="12" style="1228" customWidth="1"/>
    <col min="2944" max="3194" width="9.26953125" style="1228"/>
    <col min="3195" max="3195" width="39.26953125" style="1228" customWidth="1"/>
    <col min="3196" max="3196" width="45.7265625" style="1228" customWidth="1"/>
    <col min="3197" max="3199" width="12" style="1228" customWidth="1"/>
    <col min="3200" max="3450" width="9.26953125" style="1228"/>
    <col min="3451" max="3451" width="39.26953125" style="1228" customWidth="1"/>
    <col min="3452" max="3452" width="45.7265625" style="1228" customWidth="1"/>
    <col min="3453" max="3455" width="12" style="1228" customWidth="1"/>
    <col min="3456" max="3706" width="9.26953125" style="1228"/>
    <col min="3707" max="3707" width="39.26953125" style="1228" customWidth="1"/>
    <col min="3708" max="3708" width="45.7265625" style="1228" customWidth="1"/>
    <col min="3709" max="3711" width="12" style="1228" customWidth="1"/>
    <col min="3712" max="3962" width="9.26953125" style="1228"/>
    <col min="3963" max="3963" width="39.26953125" style="1228" customWidth="1"/>
    <col min="3964" max="3964" width="45.7265625" style="1228" customWidth="1"/>
    <col min="3965" max="3967" width="12" style="1228" customWidth="1"/>
    <col min="3968" max="4218" width="9.26953125" style="1228"/>
    <col min="4219" max="4219" width="39.26953125" style="1228" customWidth="1"/>
    <col min="4220" max="4220" width="45.7265625" style="1228" customWidth="1"/>
    <col min="4221" max="4223" width="12" style="1228" customWidth="1"/>
    <col min="4224" max="4474" width="9.26953125" style="1228"/>
    <col min="4475" max="4475" width="39.26953125" style="1228" customWidth="1"/>
    <col min="4476" max="4476" width="45.7265625" style="1228" customWidth="1"/>
    <col min="4477" max="4479" width="12" style="1228" customWidth="1"/>
    <col min="4480" max="4730" width="9.26953125" style="1228"/>
    <col min="4731" max="4731" width="39.26953125" style="1228" customWidth="1"/>
    <col min="4732" max="4732" width="45.7265625" style="1228" customWidth="1"/>
    <col min="4733" max="4735" width="12" style="1228" customWidth="1"/>
    <col min="4736" max="4986" width="9.26953125" style="1228"/>
    <col min="4987" max="4987" width="39.26953125" style="1228" customWidth="1"/>
    <col min="4988" max="4988" width="45.7265625" style="1228" customWidth="1"/>
    <col min="4989" max="4991" width="12" style="1228" customWidth="1"/>
    <col min="4992" max="5242" width="9.26953125" style="1228"/>
    <col min="5243" max="5243" width="39.26953125" style="1228" customWidth="1"/>
    <col min="5244" max="5244" width="45.7265625" style="1228" customWidth="1"/>
    <col min="5245" max="5247" width="12" style="1228" customWidth="1"/>
    <col min="5248" max="5498" width="9.26953125" style="1228"/>
    <col min="5499" max="5499" width="39.26953125" style="1228" customWidth="1"/>
    <col min="5500" max="5500" width="45.7265625" style="1228" customWidth="1"/>
    <col min="5501" max="5503" width="12" style="1228" customWidth="1"/>
    <col min="5504" max="5754" width="9.26953125" style="1228"/>
    <col min="5755" max="5755" width="39.26953125" style="1228" customWidth="1"/>
    <col min="5756" max="5756" width="45.7265625" style="1228" customWidth="1"/>
    <col min="5757" max="5759" width="12" style="1228" customWidth="1"/>
    <col min="5760" max="6010" width="9.26953125" style="1228"/>
    <col min="6011" max="6011" width="39.26953125" style="1228" customWidth="1"/>
    <col min="6012" max="6012" width="45.7265625" style="1228" customWidth="1"/>
    <col min="6013" max="6015" width="12" style="1228" customWidth="1"/>
    <col min="6016" max="6266" width="9.26953125" style="1228"/>
    <col min="6267" max="6267" width="39.26953125" style="1228" customWidth="1"/>
    <col min="6268" max="6268" width="45.7265625" style="1228" customWidth="1"/>
    <col min="6269" max="6271" width="12" style="1228" customWidth="1"/>
    <col min="6272" max="6522" width="9.26953125" style="1228"/>
    <col min="6523" max="6523" width="39.26953125" style="1228" customWidth="1"/>
    <col min="6524" max="6524" width="45.7265625" style="1228" customWidth="1"/>
    <col min="6525" max="6527" width="12" style="1228" customWidth="1"/>
    <col min="6528" max="6778" width="9.26953125" style="1228"/>
    <col min="6779" max="6779" width="39.26953125" style="1228" customWidth="1"/>
    <col min="6780" max="6780" width="45.7265625" style="1228" customWidth="1"/>
    <col min="6781" max="6783" width="12" style="1228" customWidth="1"/>
    <col min="6784" max="7034" width="9.26953125" style="1228"/>
    <col min="7035" max="7035" width="39.26953125" style="1228" customWidth="1"/>
    <col min="7036" max="7036" width="45.7265625" style="1228" customWidth="1"/>
    <col min="7037" max="7039" width="12" style="1228" customWidth="1"/>
    <col min="7040" max="7290" width="9.26953125" style="1228"/>
    <col min="7291" max="7291" width="39.26953125" style="1228" customWidth="1"/>
    <col min="7292" max="7292" width="45.7265625" style="1228" customWidth="1"/>
    <col min="7293" max="7295" width="12" style="1228" customWidth="1"/>
    <col min="7296" max="7546" width="9.26953125" style="1228"/>
    <col min="7547" max="7547" width="39.26953125" style="1228" customWidth="1"/>
    <col min="7548" max="7548" width="45.7265625" style="1228" customWidth="1"/>
    <col min="7549" max="7551" width="12" style="1228" customWidth="1"/>
    <col min="7552" max="7802" width="9.26953125" style="1228"/>
    <col min="7803" max="7803" width="39.26953125" style="1228" customWidth="1"/>
    <col min="7804" max="7804" width="45.7265625" style="1228" customWidth="1"/>
    <col min="7805" max="7807" width="12" style="1228" customWidth="1"/>
    <col min="7808" max="8058" width="9.26953125" style="1228"/>
    <col min="8059" max="8059" width="39.26953125" style="1228" customWidth="1"/>
    <col min="8060" max="8060" width="45.7265625" style="1228" customWidth="1"/>
    <col min="8061" max="8063" width="12" style="1228" customWidth="1"/>
    <col min="8064" max="8314" width="9.26953125" style="1228"/>
    <col min="8315" max="8315" width="39.26953125" style="1228" customWidth="1"/>
    <col min="8316" max="8316" width="45.7265625" style="1228" customWidth="1"/>
    <col min="8317" max="8319" width="12" style="1228" customWidth="1"/>
    <col min="8320" max="8570" width="9.26953125" style="1228"/>
    <col min="8571" max="8571" width="39.26953125" style="1228" customWidth="1"/>
    <col min="8572" max="8572" width="45.7265625" style="1228" customWidth="1"/>
    <col min="8573" max="8575" width="12" style="1228" customWidth="1"/>
    <col min="8576" max="8826" width="9.26953125" style="1228"/>
    <col min="8827" max="8827" width="39.26953125" style="1228" customWidth="1"/>
    <col min="8828" max="8828" width="45.7265625" style="1228" customWidth="1"/>
    <col min="8829" max="8831" width="12" style="1228" customWidth="1"/>
    <col min="8832" max="9082" width="9.26953125" style="1228"/>
    <col min="9083" max="9083" width="39.26953125" style="1228" customWidth="1"/>
    <col min="9084" max="9084" width="45.7265625" style="1228" customWidth="1"/>
    <col min="9085" max="9087" width="12" style="1228" customWidth="1"/>
    <col min="9088" max="9338" width="9.26953125" style="1228"/>
    <col min="9339" max="9339" width="39.26953125" style="1228" customWidth="1"/>
    <col min="9340" max="9340" width="45.7265625" style="1228" customWidth="1"/>
    <col min="9341" max="9343" width="12" style="1228" customWidth="1"/>
    <col min="9344" max="9594" width="9.26953125" style="1228"/>
    <col min="9595" max="9595" width="39.26953125" style="1228" customWidth="1"/>
    <col min="9596" max="9596" width="45.7265625" style="1228" customWidth="1"/>
    <col min="9597" max="9599" width="12" style="1228" customWidth="1"/>
    <col min="9600" max="9850" width="9.26953125" style="1228"/>
    <col min="9851" max="9851" width="39.26953125" style="1228" customWidth="1"/>
    <col min="9852" max="9852" width="45.7265625" style="1228" customWidth="1"/>
    <col min="9853" max="9855" width="12" style="1228" customWidth="1"/>
    <col min="9856" max="10106" width="9.26953125" style="1228"/>
    <col min="10107" max="10107" width="39.26953125" style="1228" customWidth="1"/>
    <col min="10108" max="10108" width="45.7265625" style="1228" customWidth="1"/>
    <col min="10109" max="10111" width="12" style="1228" customWidth="1"/>
    <col min="10112" max="10362" width="9.26953125" style="1228"/>
    <col min="10363" max="10363" width="39.26953125" style="1228" customWidth="1"/>
    <col min="10364" max="10364" width="45.7265625" style="1228" customWidth="1"/>
    <col min="10365" max="10367" width="12" style="1228" customWidth="1"/>
    <col min="10368" max="10618" width="9.26953125" style="1228"/>
    <col min="10619" max="10619" width="39.26953125" style="1228" customWidth="1"/>
    <col min="10620" max="10620" width="45.7265625" style="1228" customWidth="1"/>
    <col min="10621" max="10623" width="12" style="1228" customWidth="1"/>
    <col min="10624" max="10874" width="9.26953125" style="1228"/>
    <col min="10875" max="10875" width="39.26953125" style="1228" customWidth="1"/>
    <col min="10876" max="10876" width="45.7265625" style="1228" customWidth="1"/>
    <col min="10877" max="10879" width="12" style="1228" customWidth="1"/>
    <col min="10880" max="11130" width="9.26953125" style="1228"/>
    <col min="11131" max="11131" width="39.26953125" style="1228" customWidth="1"/>
    <col min="11132" max="11132" width="45.7265625" style="1228" customWidth="1"/>
    <col min="11133" max="11135" width="12" style="1228" customWidth="1"/>
    <col min="11136" max="11386" width="9.26953125" style="1228"/>
    <col min="11387" max="11387" width="39.26953125" style="1228" customWidth="1"/>
    <col min="11388" max="11388" width="45.7265625" style="1228" customWidth="1"/>
    <col min="11389" max="11391" width="12" style="1228" customWidth="1"/>
    <col min="11392" max="11642" width="9.26953125" style="1228"/>
    <col min="11643" max="11643" width="39.26953125" style="1228" customWidth="1"/>
    <col min="11644" max="11644" width="45.7265625" style="1228" customWidth="1"/>
    <col min="11645" max="11647" width="12" style="1228" customWidth="1"/>
    <col min="11648" max="11898" width="9.26953125" style="1228"/>
    <col min="11899" max="11899" width="39.26953125" style="1228" customWidth="1"/>
    <col min="11900" max="11900" width="45.7265625" style="1228" customWidth="1"/>
    <col min="11901" max="11903" width="12" style="1228" customWidth="1"/>
    <col min="11904" max="12154" width="9.26953125" style="1228"/>
    <col min="12155" max="12155" width="39.26953125" style="1228" customWidth="1"/>
    <col min="12156" max="12156" width="45.7265625" style="1228" customWidth="1"/>
    <col min="12157" max="12159" width="12" style="1228" customWidth="1"/>
    <col min="12160" max="12410" width="9.26953125" style="1228"/>
    <col min="12411" max="12411" width="39.26953125" style="1228" customWidth="1"/>
    <col min="12412" max="12412" width="45.7265625" style="1228" customWidth="1"/>
    <col min="12413" max="12415" width="12" style="1228" customWidth="1"/>
    <col min="12416" max="12666" width="9.26953125" style="1228"/>
    <col min="12667" max="12667" width="39.26953125" style="1228" customWidth="1"/>
    <col min="12668" max="12668" width="45.7265625" style="1228" customWidth="1"/>
    <col min="12669" max="12671" width="12" style="1228" customWidth="1"/>
    <col min="12672" max="12922" width="9.26953125" style="1228"/>
    <col min="12923" max="12923" width="39.26953125" style="1228" customWidth="1"/>
    <col min="12924" max="12924" width="45.7265625" style="1228" customWidth="1"/>
    <col min="12925" max="12927" width="12" style="1228" customWidth="1"/>
    <col min="12928" max="13178" width="9.26953125" style="1228"/>
    <col min="13179" max="13179" width="39.26953125" style="1228" customWidth="1"/>
    <col min="13180" max="13180" width="45.7265625" style="1228" customWidth="1"/>
    <col min="13181" max="13183" width="12" style="1228" customWidth="1"/>
    <col min="13184" max="13434" width="9.26953125" style="1228"/>
    <col min="13435" max="13435" width="39.26953125" style="1228" customWidth="1"/>
    <col min="13436" max="13436" width="45.7265625" style="1228" customWidth="1"/>
    <col min="13437" max="13439" width="12" style="1228" customWidth="1"/>
    <col min="13440" max="13690" width="9.26953125" style="1228"/>
    <col min="13691" max="13691" width="39.26953125" style="1228" customWidth="1"/>
    <col min="13692" max="13692" width="45.7265625" style="1228" customWidth="1"/>
    <col min="13693" max="13695" width="12" style="1228" customWidth="1"/>
    <col min="13696" max="13946" width="9.26953125" style="1228"/>
    <col min="13947" max="13947" width="39.26953125" style="1228" customWidth="1"/>
    <col min="13948" max="13948" width="45.7265625" style="1228" customWidth="1"/>
    <col min="13949" max="13951" width="12" style="1228" customWidth="1"/>
    <col min="13952" max="14202" width="9.26953125" style="1228"/>
    <col min="14203" max="14203" width="39.26953125" style="1228" customWidth="1"/>
    <col min="14204" max="14204" width="45.7265625" style="1228" customWidth="1"/>
    <col min="14205" max="14207" width="12" style="1228" customWidth="1"/>
    <col min="14208" max="14458" width="9.26953125" style="1228"/>
    <col min="14459" max="14459" width="39.26953125" style="1228" customWidth="1"/>
    <col min="14460" max="14460" width="45.7265625" style="1228" customWidth="1"/>
    <col min="14461" max="14463" width="12" style="1228" customWidth="1"/>
    <col min="14464" max="14714" width="9.26953125" style="1228"/>
    <col min="14715" max="14715" width="39.26953125" style="1228" customWidth="1"/>
    <col min="14716" max="14716" width="45.7265625" style="1228" customWidth="1"/>
    <col min="14717" max="14719" width="12" style="1228" customWidth="1"/>
    <col min="14720" max="14970" width="9.26953125" style="1228"/>
    <col min="14971" max="14971" width="39.26953125" style="1228" customWidth="1"/>
    <col min="14972" max="14972" width="45.7265625" style="1228" customWidth="1"/>
    <col min="14973" max="14975" width="12" style="1228" customWidth="1"/>
    <col min="14976" max="15226" width="9.26953125" style="1228"/>
    <col min="15227" max="15227" width="39.26953125" style="1228" customWidth="1"/>
    <col min="15228" max="15228" width="45.7265625" style="1228" customWidth="1"/>
    <col min="15229" max="15231" width="12" style="1228" customWidth="1"/>
    <col min="15232" max="15482" width="9.26953125" style="1228"/>
    <col min="15483" max="15483" width="39.26953125" style="1228" customWidth="1"/>
    <col min="15484" max="15484" width="45.7265625" style="1228" customWidth="1"/>
    <col min="15485" max="15487" width="12" style="1228" customWidth="1"/>
    <col min="15488" max="15738" width="9.26953125" style="1228"/>
    <col min="15739" max="15739" width="39.26953125" style="1228" customWidth="1"/>
    <col min="15740" max="15740" width="45.7265625" style="1228" customWidth="1"/>
    <col min="15741" max="15743" width="12" style="1228" customWidth="1"/>
    <col min="15744" max="15994" width="9.26953125" style="1228"/>
    <col min="15995" max="15995" width="39.26953125" style="1228" customWidth="1"/>
    <col min="15996" max="15996" width="45.7265625" style="1228" customWidth="1"/>
    <col min="15997" max="15999" width="12" style="1228" customWidth="1"/>
    <col min="16000" max="16384" width="9.26953125" style="1228"/>
  </cols>
  <sheetData>
    <row r="1" spans="1:12" ht="33" customHeight="1">
      <c r="A1" s="1697" t="s">
        <v>2985</v>
      </c>
      <c r="B1" s="1698"/>
      <c r="C1" s="1698"/>
      <c r="D1" s="1698"/>
      <c r="E1" s="1698"/>
    </row>
    <row r="2" spans="1:12" ht="33" customHeight="1">
      <c r="A2" s="2281" t="s">
        <v>2986</v>
      </c>
      <c r="B2" s="2282"/>
      <c r="C2" s="2282"/>
      <c r="D2" s="2282"/>
      <c r="E2" s="2282"/>
    </row>
    <row r="3" spans="1:12" ht="19.5" customHeight="1">
      <c r="A3" s="2236" t="s">
        <v>3357</v>
      </c>
      <c r="B3" s="2236"/>
      <c r="C3" s="1720"/>
      <c r="D3" s="1723" t="s">
        <v>3358</v>
      </c>
      <c r="E3" s="1724"/>
    </row>
    <row r="4" spans="1:12" s="1230" customFormat="1" ht="33" customHeight="1">
      <c r="A4" s="2278" t="s">
        <v>3359</v>
      </c>
      <c r="B4" s="1229" t="s">
        <v>3360</v>
      </c>
      <c r="C4" s="1229" t="s">
        <v>3361</v>
      </c>
      <c r="D4" s="1229" t="s">
        <v>106</v>
      </c>
      <c r="E4" s="2278" t="s">
        <v>3362</v>
      </c>
    </row>
    <row r="5" spans="1:12" s="1230" customFormat="1" ht="33" customHeight="1">
      <c r="A5" s="2279"/>
      <c r="B5" s="1101" t="s">
        <v>115</v>
      </c>
      <c r="C5" s="1101" t="s">
        <v>116</v>
      </c>
      <c r="D5" s="1101" t="s">
        <v>68</v>
      </c>
      <c r="E5" s="2279"/>
    </row>
    <row r="6" spans="1:12" s="1230" customFormat="1" ht="33" customHeight="1">
      <c r="A6" s="423" t="s">
        <v>3363</v>
      </c>
      <c r="B6" s="1231">
        <v>7223</v>
      </c>
      <c r="C6" s="1231">
        <v>773</v>
      </c>
      <c r="D6" s="1146">
        <f>B6+C6</f>
        <v>7996</v>
      </c>
      <c r="E6" s="423" t="s">
        <v>3364</v>
      </c>
      <c r="K6" s="1232"/>
      <c r="L6" s="479"/>
    </row>
    <row r="7" spans="1:12" s="1230" customFormat="1" ht="33" customHeight="1">
      <c r="A7" s="423" t="s">
        <v>3365</v>
      </c>
      <c r="B7" s="1233">
        <v>571</v>
      </c>
      <c r="C7" s="1233">
        <v>122</v>
      </c>
      <c r="D7" s="1146">
        <f t="shared" ref="D7:D18" si="0">B7+C7</f>
        <v>693</v>
      </c>
      <c r="E7" s="423" t="s">
        <v>3366</v>
      </c>
      <c r="K7" s="1232"/>
      <c r="L7" s="479"/>
    </row>
    <row r="8" spans="1:12" s="1230" customFormat="1" ht="33" customHeight="1">
      <c r="A8" s="423" t="s">
        <v>3367</v>
      </c>
      <c r="B8" s="1231">
        <v>2768</v>
      </c>
      <c r="C8" s="1231">
        <v>615</v>
      </c>
      <c r="D8" s="1146">
        <f t="shared" si="0"/>
        <v>3383</v>
      </c>
      <c r="E8" s="423" t="s">
        <v>3368</v>
      </c>
      <c r="K8" s="1232"/>
      <c r="L8" s="479"/>
    </row>
    <row r="9" spans="1:12" s="1230" customFormat="1" ht="33" customHeight="1">
      <c r="A9" s="423" t="s">
        <v>3369</v>
      </c>
      <c r="B9" s="1233">
        <v>5522</v>
      </c>
      <c r="C9" s="1233">
        <v>705</v>
      </c>
      <c r="D9" s="1146">
        <f t="shared" si="0"/>
        <v>6227</v>
      </c>
      <c r="E9" s="423" t="s">
        <v>3370</v>
      </c>
      <c r="K9" s="1232"/>
      <c r="L9" s="479"/>
    </row>
    <row r="10" spans="1:12" s="1230" customFormat="1" ht="33" customHeight="1">
      <c r="A10" s="423" t="s">
        <v>3371</v>
      </c>
      <c r="B10" s="1231">
        <v>3506</v>
      </c>
      <c r="C10" s="1231">
        <v>607</v>
      </c>
      <c r="D10" s="1146">
        <f t="shared" si="0"/>
        <v>4113</v>
      </c>
      <c r="E10" s="423" t="s">
        <v>3372</v>
      </c>
      <c r="K10" s="1232"/>
      <c r="L10" s="479"/>
    </row>
    <row r="11" spans="1:12" s="1230" customFormat="1" ht="33" customHeight="1">
      <c r="A11" s="423" t="s">
        <v>3373</v>
      </c>
      <c r="B11" s="1233">
        <v>330</v>
      </c>
      <c r="C11" s="1233">
        <v>98</v>
      </c>
      <c r="D11" s="1146">
        <f t="shared" si="0"/>
        <v>428</v>
      </c>
      <c r="E11" s="423" t="s">
        <v>3374</v>
      </c>
      <c r="K11" s="1232"/>
      <c r="L11" s="479"/>
    </row>
    <row r="12" spans="1:12" s="1230" customFormat="1" ht="33" customHeight="1">
      <c r="A12" s="423" t="s">
        <v>3375</v>
      </c>
      <c r="B12" s="1231">
        <v>6338</v>
      </c>
      <c r="C12" s="1231">
        <v>800</v>
      </c>
      <c r="D12" s="1146">
        <f t="shared" si="0"/>
        <v>7138</v>
      </c>
      <c r="E12" s="423" t="s">
        <v>3376</v>
      </c>
      <c r="K12" s="1232"/>
      <c r="L12" s="479"/>
    </row>
    <row r="13" spans="1:12" s="1230" customFormat="1" ht="33" customHeight="1">
      <c r="A13" s="423" t="s">
        <v>3377</v>
      </c>
      <c r="B13" s="1233">
        <v>9561</v>
      </c>
      <c r="C13" s="1233">
        <v>988</v>
      </c>
      <c r="D13" s="1146">
        <f t="shared" si="0"/>
        <v>10549</v>
      </c>
      <c r="E13" s="423" t="s">
        <v>3378</v>
      </c>
      <c r="K13" s="1232"/>
      <c r="L13" s="479"/>
    </row>
    <row r="14" spans="1:12" s="1230" customFormat="1" ht="33" customHeight="1">
      <c r="A14" s="423" t="s">
        <v>3379</v>
      </c>
      <c r="B14" s="1231">
        <v>11051</v>
      </c>
      <c r="C14" s="1231">
        <v>1492</v>
      </c>
      <c r="D14" s="1146">
        <f t="shared" si="0"/>
        <v>12543</v>
      </c>
      <c r="E14" s="423" t="s">
        <v>3380</v>
      </c>
      <c r="K14" s="1232"/>
      <c r="L14" s="479"/>
    </row>
    <row r="15" spans="1:12" s="1230" customFormat="1" ht="33" customHeight="1">
      <c r="A15" s="423" t="s">
        <v>3381</v>
      </c>
      <c r="B15" s="1233">
        <v>7700</v>
      </c>
      <c r="C15" s="1233">
        <v>847</v>
      </c>
      <c r="D15" s="1146">
        <f t="shared" si="0"/>
        <v>8547</v>
      </c>
      <c r="E15" s="423" t="s">
        <v>3382</v>
      </c>
      <c r="K15" s="1232"/>
      <c r="L15" s="479"/>
    </row>
    <row r="16" spans="1:12" s="1230" customFormat="1" ht="33" customHeight="1">
      <c r="A16" s="423" t="s">
        <v>3383</v>
      </c>
      <c r="B16" s="1231">
        <v>3451</v>
      </c>
      <c r="C16" s="1231">
        <v>416</v>
      </c>
      <c r="D16" s="1146">
        <f t="shared" si="0"/>
        <v>3867</v>
      </c>
      <c r="E16" s="423" t="s">
        <v>3384</v>
      </c>
      <c r="K16" s="1232"/>
      <c r="L16" s="479"/>
    </row>
    <row r="17" spans="1:12" s="1230" customFormat="1" ht="33" customHeight="1">
      <c r="A17" s="423" t="s">
        <v>3385</v>
      </c>
      <c r="B17" s="1233">
        <v>473</v>
      </c>
      <c r="C17" s="1233">
        <v>37</v>
      </c>
      <c r="D17" s="1146">
        <f t="shared" si="0"/>
        <v>510</v>
      </c>
      <c r="E17" s="423" t="s">
        <v>3386</v>
      </c>
      <c r="K17" s="1232"/>
      <c r="L17" s="479"/>
    </row>
    <row r="18" spans="1:12" s="1230" customFormat="1" ht="33" customHeight="1">
      <c r="A18" s="423" t="s">
        <v>3387</v>
      </c>
      <c r="B18" s="1231">
        <v>446</v>
      </c>
      <c r="C18" s="1231">
        <v>63</v>
      </c>
      <c r="D18" s="1146">
        <f t="shared" si="0"/>
        <v>509</v>
      </c>
      <c r="E18" s="423" t="s">
        <v>3388</v>
      </c>
      <c r="K18" s="1232"/>
      <c r="L18" s="479"/>
    </row>
    <row r="19" spans="1:12" ht="15.75" customHeight="1">
      <c r="K19" s="1232"/>
      <c r="L19" s="479"/>
    </row>
    <row r="20" spans="1:12" ht="15.75" customHeight="1"/>
    <row r="21" spans="1:12" ht="15.75" customHeight="1"/>
    <row r="22" spans="1:12" ht="15.75" customHeight="1"/>
    <row r="23" spans="1:12" ht="15.75" customHeight="1"/>
    <row r="24" spans="1:12" ht="15.75" customHeight="1"/>
    <row r="25" spans="1:12" ht="15.75" customHeight="1"/>
    <row r="26" spans="1:12" ht="15.75" customHeight="1"/>
    <row r="27" spans="1:12" ht="15.75" customHeight="1"/>
  </sheetData>
  <mergeCells count="6">
    <mergeCell ref="A1:E1"/>
    <mergeCell ref="A2:E2"/>
    <mergeCell ref="A3:C3"/>
    <mergeCell ref="D3:E3"/>
    <mergeCell ref="A4:A5"/>
    <mergeCell ref="E4:E5"/>
  </mergeCells>
  <printOptions horizontalCentered="1" verticalCentered="1" gridLinesSet="0"/>
  <pageMargins left="0.39370078740157483" right="0.19685039370078741" top="0.78740157480314965" bottom="0.78740157480314965" header="0.51181102362204722" footer="0.51181102362204722"/>
  <pageSetup paperSize="9" scale="82"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28"/>
  <sheetViews>
    <sheetView showGridLines="0" rightToLeft="1" view="pageBreakPreview" zoomScale="60" zoomScaleNormal="60" workbookViewId="0">
      <selection activeCell="B23" sqref="B23"/>
    </sheetView>
  </sheetViews>
  <sheetFormatPr defaultColWidth="7.7265625" defaultRowHeight="55" customHeight="1"/>
  <cols>
    <col min="1" max="1" width="73.1796875" style="1245" customWidth="1"/>
    <col min="2" max="7" width="17.7265625" style="1253" customWidth="1"/>
    <col min="8" max="8" width="18.1796875" style="1253" customWidth="1"/>
    <col min="9" max="9" width="73.1796875" style="1254" customWidth="1"/>
    <col min="10" max="10" width="7.7265625" style="1234" customWidth="1"/>
    <col min="11" max="217" width="7.7265625" style="1234"/>
    <col min="218" max="218" width="10.26953125" style="1234" customWidth="1"/>
    <col min="219" max="221" width="7.7265625" style="1234"/>
    <col min="222" max="222" width="61.7265625" style="1234" customWidth="1"/>
    <col min="223" max="224" width="13.7265625" style="1234" customWidth="1"/>
    <col min="225" max="225" width="14.1796875" style="1234" customWidth="1"/>
    <col min="226" max="226" width="11.453125" style="1234" customWidth="1"/>
    <col min="227" max="227" width="16" style="1234" customWidth="1"/>
    <col min="228" max="228" width="13.1796875" style="1234" customWidth="1"/>
    <col min="229" max="473" width="7.7265625" style="1234"/>
    <col min="474" max="474" width="10.26953125" style="1234" customWidth="1"/>
    <col min="475" max="477" width="7.7265625" style="1234"/>
    <col min="478" max="478" width="61.7265625" style="1234" customWidth="1"/>
    <col min="479" max="480" width="13.7265625" style="1234" customWidth="1"/>
    <col min="481" max="481" width="14.1796875" style="1234" customWidth="1"/>
    <col min="482" max="482" width="11.453125" style="1234" customWidth="1"/>
    <col min="483" max="483" width="16" style="1234" customWidth="1"/>
    <col min="484" max="484" width="13.1796875" style="1234" customWidth="1"/>
    <col min="485" max="729" width="7.7265625" style="1234"/>
    <col min="730" max="730" width="10.26953125" style="1234" customWidth="1"/>
    <col min="731" max="733" width="7.7265625" style="1234"/>
    <col min="734" max="734" width="61.7265625" style="1234" customWidth="1"/>
    <col min="735" max="736" width="13.7265625" style="1234" customWidth="1"/>
    <col min="737" max="737" width="14.1796875" style="1234" customWidth="1"/>
    <col min="738" max="738" width="11.453125" style="1234" customWidth="1"/>
    <col min="739" max="739" width="16" style="1234" customWidth="1"/>
    <col min="740" max="740" width="13.1796875" style="1234" customWidth="1"/>
    <col min="741" max="985" width="7.7265625" style="1234"/>
    <col min="986" max="986" width="10.26953125" style="1234" customWidth="1"/>
    <col min="987" max="989" width="7.7265625" style="1234"/>
    <col min="990" max="990" width="61.7265625" style="1234" customWidth="1"/>
    <col min="991" max="992" width="13.7265625" style="1234" customWidth="1"/>
    <col min="993" max="993" width="14.1796875" style="1234" customWidth="1"/>
    <col min="994" max="994" width="11.453125" style="1234" customWidth="1"/>
    <col min="995" max="995" width="16" style="1234" customWidth="1"/>
    <col min="996" max="996" width="13.1796875" style="1234" customWidth="1"/>
    <col min="997" max="1241" width="7.7265625" style="1234"/>
    <col min="1242" max="1242" width="10.26953125" style="1234" customWidth="1"/>
    <col min="1243" max="1245" width="7.7265625" style="1234"/>
    <col min="1246" max="1246" width="61.7265625" style="1234" customWidth="1"/>
    <col min="1247" max="1248" width="13.7265625" style="1234" customWidth="1"/>
    <col min="1249" max="1249" width="14.1796875" style="1234" customWidth="1"/>
    <col min="1250" max="1250" width="11.453125" style="1234" customWidth="1"/>
    <col min="1251" max="1251" width="16" style="1234" customWidth="1"/>
    <col min="1252" max="1252" width="13.1796875" style="1234" customWidth="1"/>
    <col min="1253" max="1497" width="7.7265625" style="1234"/>
    <col min="1498" max="1498" width="10.26953125" style="1234" customWidth="1"/>
    <col min="1499" max="1501" width="7.7265625" style="1234"/>
    <col min="1502" max="1502" width="61.7265625" style="1234" customWidth="1"/>
    <col min="1503" max="1504" width="13.7265625" style="1234" customWidth="1"/>
    <col min="1505" max="1505" width="14.1796875" style="1234" customWidth="1"/>
    <col min="1506" max="1506" width="11.453125" style="1234" customWidth="1"/>
    <col min="1507" max="1507" width="16" style="1234" customWidth="1"/>
    <col min="1508" max="1508" width="13.1796875" style="1234" customWidth="1"/>
    <col min="1509" max="1753" width="7.7265625" style="1234"/>
    <col min="1754" max="1754" width="10.26953125" style="1234" customWidth="1"/>
    <col min="1755" max="1757" width="7.7265625" style="1234"/>
    <col min="1758" max="1758" width="61.7265625" style="1234" customWidth="1"/>
    <col min="1759" max="1760" width="13.7265625" style="1234" customWidth="1"/>
    <col min="1761" max="1761" width="14.1796875" style="1234" customWidth="1"/>
    <col min="1762" max="1762" width="11.453125" style="1234" customWidth="1"/>
    <col min="1763" max="1763" width="16" style="1234" customWidth="1"/>
    <col min="1764" max="1764" width="13.1796875" style="1234" customWidth="1"/>
    <col min="1765" max="2009" width="7.7265625" style="1234"/>
    <col min="2010" max="2010" width="10.26953125" style="1234" customWidth="1"/>
    <col min="2011" max="2013" width="7.7265625" style="1234"/>
    <col min="2014" max="2014" width="61.7265625" style="1234" customWidth="1"/>
    <col min="2015" max="2016" width="13.7265625" style="1234" customWidth="1"/>
    <col min="2017" max="2017" width="14.1796875" style="1234" customWidth="1"/>
    <col min="2018" max="2018" width="11.453125" style="1234" customWidth="1"/>
    <col min="2019" max="2019" width="16" style="1234" customWidth="1"/>
    <col min="2020" max="2020" width="13.1796875" style="1234" customWidth="1"/>
    <col min="2021" max="2265" width="7.7265625" style="1234"/>
    <col min="2266" max="2266" width="10.26953125" style="1234" customWidth="1"/>
    <col min="2267" max="2269" width="7.7265625" style="1234"/>
    <col min="2270" max="2270" width="61.7265625" style="1234" customWidth="1"/>
    <col min="2271" max="2272" width="13.7265625" style="1234" customWidth="1"/>
    <col min="2273" max="2273" width="14.1796875" style="1234" customWidth="1"/>
    <col min="2274" max="2274" width="11.453125" style="1234" customWidth="1"/>
    <col min="2275" max="2275" width="16" style="1234" customWidth="1"/>
    <col min="2276" max="2276" width="13.1796875" style="1234" customWidth="1"/>
    <col min="2277" max="2521" width="7.7265625" style="1234"/>
    <col min="2522" max="2522" width="10.26953125" style="1234" customWidth="1"/>
    <col min="2523" max="2525" width="7.7265625" style="1234"/>
    <col min="2526" max="2526" width="61.7265625" style="1234" customWidth="1"/>
    <col min="2527" max="2528" width="13.7265625" style="1234" customWidth="1"/>
    <col min="2529" max="2529" width="14.1796875" style="1234" customWidth="1"/>
    <col min="2530" max="2530" width="11.453125" style="1234" customWidth="1"/>
    <col min="2531" max="2531" width="16" style="1234" customWidth="1"/>
    <col min="2532" max="2532" width="13.1796875" style="1234" customWidth="1"/>
    <col min="2533" max="2777" width="7.7265625" style="1234"/>
    <col min="2778" max="2778" width="10.26953125" style="1234" customWidth="1"/>
    <col min="2779" max="2781" width="7.7265625" style="1234"/>
    <col min="2782" max="2782" width="61.7265625" style="1234" customWidth="1"/>
    <col min="2783" max="2784" width="13.7265625" style="1234" customWidth="1"/>
    <col min="2785" max="2785" width="14.1796875" style="1234" customWidth="1"/>
    <col min="2786" max="2786" width="11.453125" style="1234" customWidth="1"/>
    <col min="2787" max="2787" width="16" style="1234" customWidth="1"/>
    <col min="2788" max="2788" width="13.1796875" style="1234" customWidth="1"/>
    <col min="2789" max="3033" width="7.7265625" style="1234"/>
    <col min="3034" max="3034" width="10.26953125" style="1234" customWidth="1"/>
    <col min="3035" max="3037" width="7.7265625" style="1234"/>
    <col min="3038" max="3038" width="61.7265625" style="1234" customWidth="1"/>
    <col min="3039" max="3040" width="13.7265625" style="1234" customWidth="1"/>
    <col min="3041" max="3041" width="14.1796875" style="1234" customWidth="1"/>
    <col min="3042" max="3042" width="11.453125" style="1234" customWidth="1"/>
    <col min="3043" max="3043" width="16" style="1234" customWidth="1"/>
    <col min="3044" max="3044" width="13.1796875" style="1234" customWidth="1"/>
    <col min="3045" max="3289" width="7.7265625" style="1234"/>
    <col min="3290" max="3290" width="10.26953125" style="1234" customWidth="1"/>
    <col min="3291" max="3293" width="7.7265625" style="1234"/>
    <col min="3294" max="3294" width="61.7265625" style="1234" customWidth="1"/>
    <col min="3295" max="3296" width="13.7265625" style="1234" customWidth="1"/>
    <col min="3297" max="3297" width="14.1796875" style="1234" customWidth="1"/>
    <col min="3298" max="3298" width="11.453125" style="1234" customWidth="1"/>
    <col min="3299" max="3299" width="16" style="1234" customWidth="1"/>
    <col min="3300" max="3300" width="13.1796875" style="1234" customWidth="1"/>
    <col min="3301" max="3545" width="7.7265625" style="1234"/>
    <col min="3546" max="3546" width="10.26953125" style="1234" customWidth="1"/>
    <col min="3547" max="3549" width="7.7265625" style="1234"/>
    <col min="3550" max="3550" width="61.7265625" style="1234" customWidth="1"/>
    <col min="3551" max="3552" width="13.7265625" style="1234" customWidth="1"/>
    <col min="3553" max="3553" width="14.1796875" style="1234" customWidth="1"/>
    <col min="3554" max="3554" width="11.453125" style="1234" customWidth="1"/>
    <col min="3555" max="3555" width="16" style="1234" customWidth="1"/>
    <col min="3556" max="3556" width="13.1796875" style="1234" customWidth="1"/>
    <col min="3557" max="3801" width="7.7265625" style="1234"/>
    <col min="3802" max="3802" width="10.26953125" style="1234" customWidth="1"/>
    <col min="3803" max="3805" width="7.7265625" style="1234"/>
    <col min="3806" max="3806" width="61.7265625" style="1234" customWidth="1"/>
    <col min="3807" max="3808" width="13.7265625" style="1234" customWidth="1"/>
    <col min="3809" max="3809" width="14.1796875" style="1234" customWidth="1"/>
    <col min="3810" max="3810" width="11.453125" style="1234" customWidth="1"/>
    <col min="3811" max="3811" width="16" style="1234" customWidth="1"/>
    <col min="3812" max="3812" width="13.1796875" style="1234" customWidth="1"/>
    <col min="3813" max="4057" width="7.7265625" style="1234"/>
    <col min="4058" max="4058" width="10.26953125" style="1234" customWidth="1"/>
    <col min="4059" max="4061" width="7.7265625" style="1234"/>
    <col min="4062" max="4062" width="61.7265625" style="1234" customWidth="1"/>
    <col min="4063" max="4064" width="13.7265625" style="1234" customWidth="1"/>
    <col min="4065" max="4065" width="14.1796875" style="1234" customWidth="1"/>
    <col min="4066" max="4066" width="11.453125" style="1234" customWidth="1"/>
    <col min="4067" max="4067" width="16" style="1234" customWidth="1"/>
    <col min="4068" max="4068" width="13.1796875" style="1234" customWidth="1"/>
    <col min="4069" max="4313" width="7.7265625" style="1234"/>
    <col min="4314" max="4314" width="10.26953125" style="1234" customWidth="1"/>
    <col min="4315" max="4317" width="7.7265625" style="1234"/>
    <col min="4318" max="4318" width="61.7265625" style="1234" customWidth="1"/>
    <col min="4319" max="4320" width="13.7265625" style="1234" customWidth="1"/>
    <col min="4321" max="4321" width="14.1796875" style="1234" customWidth="1"/>
    <col min="4322" max="4322" width="11.453125" style="1234" customWidth="1"/>
    <col min="4323" max="4323" width="16" style="1234" customWidth="1"/>
    <col min="4324" max="4324" width="13.1796875" style="1234" customWidth="1"/>
    <col min="4325" max="4569" width="7.7265625" style="1234"/>
    <col min="4570" max="4570" width="10.26953125" style="1234" customWidth="1"/>
    <col min="4571" max="4573" width="7.7265625" style="1234"/>
    <col min="4574" max="4574" width="61.7265625" style="1234" customWidth="1"/>
    <col min="4575" max="4576" width="13.7265625" style="1234" customWidth="1"/>
    <col min="4577" max="4577" width="14.1796875" style="1234" customWidth="1"/>
    <col min="4578" max="4578" width="11.453125" style="1234" customWidth="1"/>
    <col min="4579" max="4579" width="16" style="1234" customWidth="1"/>
    <col min="4580" max="4580" width="13.1796875" style="1234" customWidth="1"/>
    <col min="4581" max="4825" width="7.7265625" style="1234"/>
    <col min="4826" max="4826" width="10.26953125" style="1234" customWidth="1"/>
    <col min="4827" max="4829" width="7.7265625" style="1234"/>
    <col min="4830" max="4830" width="61.7265625" style="1234" customWidth="1"/>
    <col min="4831" max="4832" width="13.7265625" style="1234" customWidth="1"/>
    <col min="4833" max="4833" width="14.1796875" style="1234" customWidth="1"/>
    <col min="4834" max="4834" width="11.453125" style="1234" customWidth="1"/>
    <col min="4835" max="4835" width="16" style="1234" customWidth="1"/>
    <col min="4836" max="4836" width="13.1796875" style="1234" customWidth="1"/>
    <col min="4837" max="5081" width="7.7265625" style="1234"/>
    <col min="5082" max="5082" width="10.26953125" style="1234" customWidth="1"/>
    <col min="5083" max="5085" width="7.7265625" style="1234"/>
    <col min="5086" max="5086" width="61.7265625" style="1234" customWidth="1"/>
    <col min="5087" max="5088" width="13.7265625" style="1234" customWidth="1"/>
    <col min="5089" max="5089" width="14.1796875" style="1234" customWidth="1"/>
    <col min="5090" max="5090" width="11.453125" style="1234" customWidth="1"/>
    <col min="5091" max="5091" width="16" style="1234" customWidth="1"/>
    <col min="5092" max="5092" width="13.1796875" style="1234" customWidth="1"/>
    <col min="5093" max="5337" width="7.7265625" style="1234"/>
    <col min="5338" max="5338" width="10.26953125" style="1234" customWidth="1"/>
    <col min="5339" max="5341" width="7.7265625" style="1234"/>
    <col min="5342" max="5342" width="61.7265625" style="1234" customWidth="1"/>
    <col min="5343" max="5344" width="13.7265625" style="1234" customWidth="1"/>
    <col min="5345" max="5345" width="14.1796875" style="1234" customWidth="1"/>
    <col min="5346" max="5346" width="11.453125" style="1234" customWidth="1"/>
    <col min="5347" max="5347" width="16" style="1234" customWidth="1"/>
    <col min="5348" max="5348" width="13.1796875" style="1234" customWidth="1"/>
    <col min="5349" max="5593" width="7.7265625" style="1234"/>
    <col min="5594" max="5594" width="10.26953125" style="1234" customWidth="1"/>
    <col min="5595" max="5597" width="7.7265625" style="1234"/>
    <col min="5598" max="5598" width="61.7265625" style="1234" customWidth="1"/>
    <col min="5599" max="5600" width="13.7265625" style="1234" customWidth="1"/>
    <col min="5601" max="5601" width="14.1796875" style="1234" customWidth="1"/>
    <col min="5602" max="5602" width="11.453125" style="1234" customWidth="1"/>
    <col min="5603" max="5603" width="16" style="1234" customWidth="1"/>
    <col min="5604" max="5604" width="13.1796875" style="1234" customWidth="1"/>
    <col min="5605" max="5849" width="7.7265625" style="1234"/>
    <col min="5850" max="5850" width="10.26953125" style="1234" customWidth="1"/>
    <col min="5851" max="5853" width="7.7265625" style="1234"/>
    <col min="5854" max="5854" width="61.7265625" style="1234" customWidth="1"/>
    <col min="5855" max="5856" width="13.7265625" style="1234" customWidth="1"/>
    <col min="5857" max="5857" width="14.1796875" style="1234" customWidth="1"/>
    <col min="5858" max="5858" width="11.453125" style="1234" customWidth="1"/>
    <col min="5859" max="5859" width="16" style="1234" customWidth="1"/>
    <col min="5860" max="5860" width="13.1796875" style="1234" customWidth="1"/>
    <col min="5861" max="6105" width="7.7265625" style="1234"/>
    <col min="6106" max="6106" width="10.26953125" style="1234" customWidth="1"/>
    <col min="6107" max="6109" width="7.7265625" style="1234"/>
    <col min="6110" max="6110" width="61.7265625" style="1234" customWidth="1"/>
    <col min="6111" max="6112" width="13.7265625" style="1234" customWidth="1"/>
    <col min="6113" max="6113" width="14.1796875" style="1234" customWidth="1"/>
    <col min="6114" max="6114" width="11.453125" style="1234" customWidth="1"/>
    <col min="6115" max="6115" width="16" style="1234" customWidth="1"/>
    <col min="6116" max="6116" width="13.1796875" style="1234" customWidth="1"/>
    <col min="6117" max="6361" width="7.7265625" style="1234"/>
    <col min="6362" max="6362" width="10.26953125" style="1234" customWidth="1"/>
    <col min="6363" max="6365" width="7.7265625" style="1234"/>
    <col min="6366" max="6366" width="61.7265625" style="1234" customWidth="1"/>
    <col min="6367" max="6368" width="13.7265625" style="1234" customWidth="1"/>
    <col min="6369" max="6369" width="14.1796875" style="1234" customWidth="1"/>
    <col min="6370" max="6370" width="11.453125" style="1234" customWidth="1"/>
    <col min="6371" max="6371" width="16" style="1234" customWidth="1"/>
    <col min="6372" max="6372" width="13.1796875" style="1234" customWidth="1"/>
    <col min="6373" max="6617" width="7.7265625" style="1234"/>
    <col min="6618" max="6618" width="10.26953125" style="1234" customWidth="1"/>
    <col min="6619" max="6621" width="7.7265625" style="1234"/>
    <col min="6622" max="6622" width="61.7265625" style="1234" customWidth="1"/>
    <col min="6623" max="6624" width="13.7265625" style="1234" customWidth="1"/>
    <col min="6625" max="6625" width="14.1796875" style="1234" customWidth="1"/>
    <col min="6626" max="6626" width="11.453125" style="1234" customWidth="1"/>
    <col min="6627" max="6627" width="16" style="1234" customWidth="1"/>
    <col min="6628" max="6628" width="13.1796875" style="1234" customWidth="1"/>
    <col min="6629" max="6873" width="7.7265625" style="1234"/>
    <col min="6874" max="6874" width="10.26953125" style="1234" customWidth="1"/>
    <col min="6875" max="6877" width="7.7265625" style="1234"/>
    <col min="6878" max="6878" width="61.7265625" style="1234" customWidth="1"/>
    <col min="6879" max="6880" width="13.7265625" style="1234" customWidth="1"/>
    <col min="6881" max="6881" width="14.1796875" style="1234" customWidth="1"/>
    <col min="6882" max="6882" width="11.453125" style="1234" customWidth="1"/>
    <col min="6883" max="6883" width="16" style="1234" customWidth="1"/>
    <col min="6884" max="6884" width="13.1796875" style="1234" customWidth="1"/>
    <col min="6885" max="7129" width="7.7265625" style="1234"/>
    <col min="7130" max="7130" width="10.26953125" style="1234" customWidth="1"/>
    <col min="7131" max="7133" width="7.7265625" style="1234"/>
    <col min="7134" max="7134" width="61.7265625" style="1234" customWidth="1"/>
    <col min="7135" max="7136" width="13.7265625" style="1234" customWidth="1"/>
    <col min="7137" max="7137" width="14.1796875" style="1234" customWidth="1"/>
    <col min="7138" max="7138" width="11.453125" style="1234" customWidth="1"/>
    <col min="7139" max="7139" width="16" style="1234" customWidth="1"/>
    <col min="7140" max="7140" width="13.1796875" style="1234" customWidth="1"/>
    <col min="7141" max="7385" width="7.7265625" style="1234"/>
    <col min="7386" max="7386" width="10.26953125" style="1234" customWidth="1"/>
    <col min="7387" max="7389" width="7.7265625" style="1234"/>
    <col min="7390" max="7390" width="61.7265625" style="1234" customWidth="1"/>
    <col min="7391" max="7392" width="13.7265625" style="1234" customWidth="1"/>
    <col min="7393" max="7393" width="14.1796875" style="1234" customWidth="1"/>
    <col min="7394" max="7394" width="11.453125" style="1234" customWidth="1"/>
    <col min="7395" max="7395" width="16" style="1234" customWidth="1"/>
    <col min="7396" max="7396" width="13.1796875" style="1234" customWidth="1"/>
    <col min="7397" max="7641" width="7.7265625" style="1234"/>
    <col min="7642" max="7642" width="10.26953125" style="1234" customWidth="1"/>
    <col min="7643" max="7645" width="7.7265625" style="1234"/>
    <col min="7646" max="7646" width="61.7265625" style="1234" customWidth="1"/>
    <col min="7647" max="7648" width="13.7265625" style="1234" customWidth="1"/>
    <col min="7649" max="7649" width="14.1796875" style="1234" customWidth="1"/>
    <col min="7650" max="7650" width="11.453125" style="1234" customWidth="1"/>
    <col min="7651" max="7651" width="16" style="1234" customWidth="1"/>
    <col min="7652" max="7652" width="13.1796875" style="1234" customWidth="1"/>
    <col min="7653" max="7897" width="7.7265625" style="1234"/>
    <col min="7898" max="7898" width="10.26953125" style="1234" customWidth="1"/>
    <col min="7899" max="7901" width="7.7265625" style="1234"/>
    <col min="7902" max="7902" width="61.7265625" style="1234" customWidth="1"/>
    <col min="7903" max="7904" width="13.7265625" style="1234" customWidth="1"/>
    <col min="7905" max="7905" width="14.1796875" style="1234" customWidth="1"/>
    <col min="7906" max="7906" width="11.453125" style="1234" customWidth="1"/>
    <col min="7907" max="7907" width="16" style="1234" customWidth="1"/>
    <col min="7908" max="7908" width="13.1796875" style="1234" customWidth="1"/>
    <col min="7909" max="8153" width="7.7265625" style="1234"/>
    <col min="8154" max="8154" width="10.26953125" style="1234" customWidth="1"/>
    <col min="8155" max="8157" width="7.7265625" style="1234"/>
    <col min="8158" max="8158" width="61.7265625" style="1234" customWidth="1"/>
    <col min="8159" max="8160" width="13.7265625" style="1234" customWidth="1"/>
    <col min="8161" max="8161" width="14.1796875" style="1234" customWidth="1"/>
    <col min="8162" max="8162" width="11.453125" style="1234" customWidth="1"/>
    <col min="8163" max="8163" width="16" style="1234" customWidth="1"/>
    <col min="8164" max="8164" width="13.1796875" style="1234" customWidth="1"/>
    <col min="8165" max="8409" width="7.7265625" style="1234"/>
    <col min="8410" max="8410" width="10.26953125" style="1234" customWidth="1"/>
    <col min="8411" max="8413" width="7.7265625" style="1234"/>
    <col min="8414" max="8414" width="61.7265625" style="1234" customWidth="1"/>
    <col min="8415" max="8416" width="13.7265625" style="1234" customWidth="1"/>
    <col min="8417" max="8417" width="14.1796875" style="1234" customWidth="1"/>
    <col min="8418" max="8418" width="11.453125" style="1234" customWidth="1"/>
    <col min="8419" max="8419" width="16" style="1234" customWidth="1"/>
    <col min="8420" max="8420" width="13.1796875" style="1234" customWidth="1"/>
    <col min="8421" max="8665" width="7.7265625" style="1234"/>
    <col min="8666" max="8666" width="10.26953125" style="1234" customWidth="1"/>
    <col min="8667" max="8669" width="7.7265625" style="1234"/>
    <col min="8670" max="8670" width="61.7265625" style="1234" customWidth="1"/>
    <col min="8671" max="8672" width="13.7265625" style="1234" customWidth="1"/>
    <col min="8673" max="8673" width="14.1796875" style="1234" customWidth="1"/>
    <col min="8674" max="8674" width="11.453125" style="1234" customWidth="1"/>
    <col min="8675" max="8675" width="16" style="1234" customWidth="1"/>
    <col min="8676" max="8676" width="13.1796875" style="1234" customWidth="1"/>
    <col min="8677" max="8921" width="7.7265625" style="1234"/>
    <col min="8922" max="8922" width="10.26953125" style="1234" customWidth="1"/>
    <col min="8923" max="8925" width="7.7265625" style="1234"/>
    <col min="8926" max="8926" width="61.7265625" style="1234" customWidth="1"/>
    <col min="8927" max="8928" width="13.7265625" style="1234" customWidth="1"/>
    <col min="8929" max="8929" width="14.1796875" style="1234" customWidth="1"/>
    <col min="8930" max="8930" width="11.453125" style="1234" customWidth="1"/>
    <col min="8931" max="8931" width="16" style="1234" customWidth="1"/>
    <col min="8932" max="8932" width="13.1796875" style="1234" customWidth="1"/>
    <col min="8933" max="9177" width="7.7265625" style="1234"/>
    <col min="9178" max="9178" width="10.26953125" style="1234" customWidth="1"/>
    <col min="9179" max="9181" width="7.7265625" style="1234"/>
    <col min="9182" max="9182" width="61.7265625" style="1234" customWidth="1"/>
    <col min="9183" max="9184" width="13.7265625" style="1234" customWidth="1"/>
    <col min="9185" max="9185" width="14.1796875" style="1234" customWidth="1"/>
    <col min="9186" max="9186" width="11.453125" style="1234" customWidth="1"/>
    <col min="9187" max="9187" width="16" style="1234" customWidth="1"/>
    <col min="9188" max="9188" width="13.1796875" style="1234" customWidth="1"/>
    <col min="9189" max="9433" width="7.7265625" style="1234"/>
    <col min="9434" max="9434" width="10.26953125" style="1234" customWidth="1"/>
    <col min="9435" max="9437" width="7.7265625" style="1234"/>
    <col min="9438" max="9438" width="61.7265625" style="1234" customWidth="1"/>
    <col min="9439" max="9440" width="13.7265625" style="1234" customWidth="1"/>
    <col min="9441" max="9441" width="14.1796875" style="1234" customWidth="1"/>
    <col min="9442" max="9442" width="11.453125" style="1234" customWidth="1"/>
    <col min="9443" max="9443" width="16" style="1234" customWidth="1"/>
    <col min="9444" max="9444" width="13.1796875" style="1234" customWidth="1"/>
    <col min="9445" max="9689" width="7.7265625" style="1234"/>
    <col min="9690" max="9690" width="10.26953125" style="1234" customWidth="1"/>
    <col min="9691" max="9693" width="7.7265625" style="1234"/>
    <col min="9694" max="9694" width="61.7265625" style="1234" customWidth="1"/>
    <col min="9695" max="9696" width="13.7265625" style="1234" customWidth="1"/>
    <col min="9697" max="9697" width="14.1796875" style="1234" customWidth="1"/>
    <col min="9698" max="9698" width="11.453125" style="1234" customWidth="1"/>
    <col min="9699" max="9699" width="16" style="1234" customWidth="1"/>
    <col min="9700" max="9700" width="13.1796875" style="1234" customWidth="1"/>
    <col min="9701" max="9945" width="7.7265625" style="1234"/>
    <col min="9946" max="9946" width="10.26953125" style="1234" customWidth="1"/>
    <col min="9947" max="9949" width="7.7265625" style="1234"/>
    <col min="9950" max="9950" width="61.7265625" style="1234" customWidth="1"/>
    <col min="9951" max="9952" width="13.7265625" style="1234" customWidth="1"/>
    <col min="9953" max="9953" width="14.1796875" style="1234" customWidth="1"/>
    <col min="9954" max="9954" width="11.453125" style="1234" customWidth="1"/>
    <col min="9955" max="9955" width="16" style="1234" customWidth="1"/>
    <col min="9956" max="9956" width="13.1796875" style="1234" customWidth="1"/>
    <col min="9957" max="10201" width="7.7265625" style="1234"/>
    <col min="10202" max="10202" width="10.26953125" style="1234" customWidth="1"/>
    <col min="10203" max="10205" width="7.7265625" style="1234"/>
    <col min="10206" max="10206" width="61.7265625" style="1234" customWidth="1"/>
    <col min="10207" max="10208" width="13.7265625" style="1234" customWidth="1"/>
    <col min="10209" max="10209" width="14.1796875" style="1234" customWidth="1"/>
    <col min="10210" max="10210" width="11.453125" style="1234" customWidth="1"/>
    <col min="10211" max="10211" width="16" style="1234" customWidth="1"/>
    <col min="10212" max="10212" width="13.1796875" style="1234" customWidth="1"/>
    <col min="10213" max="10457" width="7.7265625" style="1234"/>
    <col min="10458" max="10458" width="10.26953125" style="1234" customWidth="1"/>
    <col min="10459" max="10461" width="7.7265625" style="1234"/>
    <col min="10462" max="10462" width="61.7265625" style="1234" customWidth="1"/>
    <col min="10463" max="10464" width="13.7265625" style="1234" customWidth="1"/>
    <col min="10465" max="10465" width="14.1796875" style="1234" customWidth="1"/>
    <col min="10466" max="10466" width="11.453125" style="1234" customWidth="1"/>
    <col min="10467" max="10467" width="16" style="1234" customWidth="1"/>
    <col min="10468" max="10468" width="13.1796875" style="1234" customWidth="1"/>
    <col min="10469" max="10713" width="7.7265625" style="1234"/>
    <col min="10714" max="10714" width="10.26953125" style="1234" customWidth="1"/>
    <col min="10715" max="10717" width="7.7265625" style="1234"/>
    <col min="10718" max="10718" width="61.7265625" style="1234" customWidth="1"/>
    <col min="10719" max="10720" width="13.7265625" style="1234" customWidth="1"/>
    <col min="10721" max="10721" width="14.1796875" style="1234" customWidth="1"/>
    <col min="10722" max="10722" width="11.453125" style="1234" customWidth="1"/>
    <col min="10723" max="10723" width="16" style="1234" customWidth="1"/>
    <col min="10724" max="10724" width="13.1796875" style="1234" customWidth="1"/>
    <col min="10725" max="10969" width="7.7265625" style="1234"/>
    <col min="10970" max="10970" width="10.26953125" style="1234" customWidth="1"/>
    <col min="10971" max="10973" width="7.7265625" style="1234"/>
    <col min="10974" max="10974" width="61.7265625" style="1234" customWidth="1"/>
    <col min="10975" max="10976" width="13.7265625" style="1234" customWidth="1"/>
    <col min="10977" max="10977" width="14.1796875" style="1234" customWidth="1"/>
    <col min="10978" max="10978" width="11.453125" style="1234" customWidth="1"/>
    <col min="10979" max="10979" width="16" style="1234" customWidth="1"/>
    <col min="10980" max="10980" width="13.1796875" style="1234" customWidth="1"/>
    <col min="10981" max="11225" width="7.7265625" style="1234"/>
    <col min="11226" max="11226" width="10.26953125" style="1234" customWidth="1"/>
    <col min="11227" max="11229" width="7.7265625" style="1234"/>
    <col min="11230" max="11230" width="61.7265625" style="1234" customWidth="1"/>
    <col min="11231" max="11232" width="13.7265625" style="1234" customWidth="1"/>
    <col min="11233" max="11233" width="14.1796875" style="1234" customWidth="1"/>
    <col min="11234" max="11234" width="11.453125" style="1234" customWidth="1"/>
    <col min="11235" max="11235" width="16" style="1234" customWidth="1"/>
    <col min="11236" max="11236" width="13.1796875" style="1234" customWidth="1"/>
    <col min="11237" max="11481" width="7.7265625" style="1234"/>
    <col min="11482" max="11482" width="10.26953125" style="1234" customWidth="1"/>
    <col min="11483" max="11485" width="7.7265625" style="1234"/>
    <col min="11486" max="11486" width="61.7265625" style="1234" customWidth="1"/>
    <col min="11487" max="11488" width="13.7265625" style="1234" customWidth="1"/>
    <col min="11489" max="11489" width="14.1796875" style="1234" customWidth="1"/>
    <col min="11490" max="11490" width="11.453125" style="1234" customWidth="1"/>
    <col min="11491" max="11491" width="16" style="1234" customWidth="1"/>
    <col min="11492" max="11492" width="13.1796875" style="1234" customWidth="1"/>
    <col min="11493" max="11737" width="7.7265625" style="1234"/>
    <col min="11738" max="11738" width="10.26953125" style="1234" customWidth="1"/>
    <col min="11739" max="11741" width="7.7265625" style="1234"/>
    <col min="11742" max="11742" width="61.7265625" style="1234" customWidth="1"/>
    <col min="11743" max="11744" width="13.7265625" style="1234" customWidth="1"/>
    <col min="11745" max="11745" width="14.1796875" style="1234" customWidth="1"/>
    <col min="11746" max="11746" width="11.453125" style="1234" customWidth="1"/>
    <col min="11747" max="11747" width="16" style="1234" customWidth="1"/>
    <col min="11748" max="11748" width="13.1796875" style="1234" customWidth="1"/>
    <col min="11749" max="11993" width="7.7265625" style="1234"/>
    <col min="11994" max="11994" width="10.26953125" style="1234" customWidth="1"/>
    <col min="11995" max="11997" width="7.7265625" style="1234"/>
    <col min="11998" max="11998" width="61.7265625" style="1234" customWidth="1"/>
    <col min="11999" max="12000" width="13.7265625" style="1234" customWidth="1"/>
    <col min="12001" max="12001" width="14.1796875" style="1234" customWidth="1"/>
    <col min="12002" max="12002" width="11.453125" style="1234" customWidth="1"/>
    <col min="12003" max="12003" width="16" style="1234" customWidth="1"/>
    <col min="12004" max="12004" width="13.1796875" style="1234" customWidth="1"/>
    <col min="12005" max="12249" width="7.7265625" style="1234"/>
    <col min="12250" max="12250" width="10.26953125" style="1234" customWidth="1"/>
    <col min="12251" max="12253" width="7.7265625" style="1234"/>
    <col min="12254" max="12254" width="61.7265625" style="1234" customWidth="1"/>
    <col min="12255" max="12256" width="13.7265625" style="1234" customWidth="1"/>
    <col min="12257" max="12257" width="14.1796875" style="1234" customWidth="1"/>
    <col min="12258" max="12258" width="11.453125" style="1234" customWidth="1"/>
    <col min="12259" max="12259" width="16" style="1234" customWidth="1"/>
    <col min="12260" max="12260" width="13.1796875" style="1234" customWidth="1"/>
    <col min="12261" max="12505" width="7.7265625" style="1234"/>
    <col min="12506" max="12506" width="10.26953125" style="1234" customWidth="1"/>
    <col min="12507" max="12509" width="7.7265625" style="1234"/>
    <col min="12510" max="12510" width="61.7265625" style="1234" customWidth="1"/>
    <col min="12511" max="12512" width="13.7265625" style="1234" customWidth="1"/>
    <col min="12513" max="12513" width="14.1796875" style="1234" customWidth="1"/>
    <col min="12514" max="12514" width="11.453125" style="1234" customWidth="1"/>
    <col min="12515" max="12515" width="16" style="1234" customWidth="1"/>
    <col min="12516" max="12516" width="13.1796875" style="1234" customWidth="1"/>
    <col min="12517" max="12761" width="7.7265625" style="1234"/>
    <col min="12762" max="12762" width="10.26953125" style="1234" customWidth="1"/>
    <col min="12763" max="12765" width="7.7265625" style="1234"/>
    <col min="12766" max="12766" width="61.7265625" style="1234" customWidth="1"/>
    <col min="12767" max="12768" width="13.7265625" style="1234" customWidth="1"/>
    <col min="12769" max="12769" width="14.1796875" style="1234" customWidth="1"/>
    <col min="12770" max="12770" width="11.453125" style="1234" customWidth="1"/>
    <col min="12771" max="12771" width="16" style="1234" customWidth="1"/>
    <col min="12772" max="12772" width="13.1796875" style="1234" customWidth="1"/>
    <col min="12773" max="13017" width="7.7265625" style="1234"/>
    <col min="13018" max="13018" width="10.26953125" style="1234" customWidth="1"/>
    <col min="13019" max="13021" width="7.7265625" style="1234"/>
    <col min="13022" max="13022" width="61.7265625" style="1234" customWidth="1"/>
    <col min="13023" max="13024" width="13.7265625" style="1234" customWidth="1"/>
    <col min="13025" max="13025" width="14.1796875" style="1234" customWidth="1"/>
    <col min="13026" max="13026" width="11.453125" style="1234" customWidth="1"/>
    <col min="13027" max="13027" width="16" style="1234" customWidth="1"/>
    <col min="13028" max="13028" width="13.1796875" style="1234" customWidth="1"/>
    <col min="13029" max="13273" width="7.7265625" style="1234"/>
    <col min="13274" max="13274" width="10.26953125" style="1234" customWidth="1"/>
    <col min="13275" max="13277" width="7.7265625" style="1234"/>
    <col min="13278" max="13278" width="61.7265625" style="1234" customWidth="1"/>
    <col min="13279" max="13280" width="13.7265625" style="1234" customWidth="1"/>
    <col min="13281" max="13281" width="14.1796875" style="1234" customWidth="1"/>
    <col min="13282" max="13282" width="11.453125" style="1234" customWidth="1"/>
    <col min="13283" max="13283" width="16" style="1234" customWidth="1"/>
    <col min="13284" max="13284" width="13.1796875" style="1234" customWidth="1"/>
    <col min="13285" max="13529" width="7.7265625" style="1234"/>
    <col min="13530" max="13530" width="10.26953125" style="1234" customWidth="1"/>
    <col min="13531" max="13533" width="7.7265625" style="1234"/>
    <col min="13534" max="13534" width="61.7265625" style="1234" customWidth="1"/>
    <col min="13535" max="13536" width="13.7265625" style="1234" customWidth="1"/>
    <col min="13537" max="13537" width="14.1796875" style="1234" customWidth="1"/>
    <col min="13538" max="13538" width="11.453125" style="1234" customWidth="1"/>
    <col min="13539" max="13539" width="16" style="1234" customWidth="1"/>
    <col min="13540" max="13540" width="13.1796875" style="1234" customWidth="1"/>
    <col min="13541" max="13785" width="7.7265625" style="1234"/>
    <col min="13786" max="13786" width="10.26953125" style="1234" customWidth="1"/>
    <col min="13787" max="13789" width="7.7265625" style="1234"/>
    <col min="13790" max="13790" width="61.7265625" style="1234" customWidth="1"/>
    <col min="13791" max="13792" width="13.7265625" style="1234" customWidth="1"/>
    <col min="13793" max="13793" width="14.1796875" style="1234" customWidth="1"/>
    <col min="13794" max="13794" width="11.453125" style="1234" customWidth="1"/>
    <col min="13795" max="13795" width="16" style="1234" customWidth="1"/>
    <col min="13796" max="13796" width="13.1796875" style="1234" customWidth="1"/>
    <col min="13797" max="14041" width="7.7265625" style="1234"/>
    <col min="14042" max="14042" width="10.26953125" style="1234" customWidth="1"/>
    <col min="14043" max="14045" width="7.7265625" style="1234"/>
    <col min="14046" max="14046" width="61.7265625" style="1234" customWidth="1"/>
    <col min="14047" max="14048" width="13.7265625" style="1234" customWidth="1"/>
    <col min="14049" max="14049" width="14.1796875" style="1234" customWidth="1"/>
    <col min="14050" max="14050" width="11.453125" style="1234" customWidth="1"/>
    <col min="14051" max="14051" width="16" style="1234" customWidth="1"/>
    <col min="14052" max="14052" width="13.1796875" style="1234" customWidth="1"/>
    <col min="14053" max="14297" width="7.7265625" style="1234"/>
    <col min="14298" max="14298" width="10.26953125" style="1234" customWidth="1"/>
    <col min="14299" max="14301" width="7.7265625" style="1234"/>
    <col min="14302" max="14302" width="61.7265625" style="1234" customWidth="1"/>
    <col min="14303" max="14304" width="13.7265625" style="1234" customWidth="1"/>
    <col min="14305" max="14305" width="14.1796875" style="1234" customWidth="1"/>
    <col min="14306" max="14306" width="11.453125" style="1234" customWidth="1"/>
    <col min="14307" max="14307" width="16" style="1234" customWidth="1"/>
    <col min="14308" max="14308" width="13.1796875" style="1234" customWidth="1"/>
    <col min="14309" max="14553" width="7.7265625" style="1234"/>
    <col min="14554" max="14554" width="10.26953125" style="1234" customWidth="1"/>
    <col min="14555" max="14557" width="7.7265625" style="1234"/>
    <col min="14558" max="14558" width="61.7265625" style="1234" customWidth="1"/>
    <col min="14559" max="14560" width="13.7265625" style="1234" customWidth="1"/>
    <col min="14561" max="14561" width="14.1796875" style="1234" customWidth="1"/>
    <col min="14562" max="14562" width="11.453125" style="1234" customWidth="1"/>
    <col min="14563" max="14563" width="16" style="1234" customWidth="1"/>
    <col min="14564" max="14564" width="13.1796875" style="1234" customWidth="1"/>
    <col min="14565" max="14809" width="7.7265625" style="1234"/>
    <col min="14810" max="14810" width="10.26953125" style="1234" customWidth="1"/>
    <col min="14811" max="14813" width="7.7265625" style="1234"/>
    <col min="14814" max="14814" width="61.7265625" style="1234" customWidth="1"/>
    <col min="14815" max="14816" width="13.7265625" style="1234" customWidth="1"/>
    <col min="14817" max="14817" width="14.1796875" style="1234" customWidth="1"/>
    <col min="14818" max="14818" width="11.453125" style="1234" customWidth="1"/>
    <col min="14819" max="14819" width="16" style="1234" customWidth="1"/>
    <col min="14820" max="14820" width="13.1796875" style="1234" customWidth="1"/>
    <col min="14821" max="15065" width="7.7265625" style="1234"/>
    <col min="15066" max="15066" width="10.26953125" style="1234" customWidth="1"/>
    <col min="15067" max="15069" width="7.7265625" style="1234"/>
    <col min="15070" max="15070" width="61.7265625" style="1234" customWidth="1"/>
    <col min="15071" max="15072" width="13.7265625" style="1234" customWidth="1"/>
    <col min="15073" max="15073" width="14.1796875" style="1234" customWidth="1"/>
    <col min="15074" max="15074" width="11.453125" style="1234" customWidth="1"/>
    <col min="15075" max="15075" width="16" style="1234" customWidth="1"/>
    <col min="15076" max="15076" width="13.1796875" style="1234" customWidth="1"/>
    <col min="15077" max="15321" width="7.7265625" style="1234"/>
    <col min="15322" max="15322" width="10.26953125" style="1234" customWidth="1"/>
    <col min="15323" max="15325" width="7.7265625" style="1234"/>
    <col min="15326" max="15326" width="61.7265625" style="1234" customWidth="1"/>
    <col min="15327" max="15328" width="13.7265625" style="1234" customWidth="1"/>
    <col min="15329" max="15329" width="14.1796875" style="1234" customWidth="1"/>
    <col min="15330" max="15330" width="11.453125" style="1234" customWidth="1"/>
    <col min="15331" max="15331" width="16" style="1234" customWidth="1"/>
    <col min="15332" max="15332" width="13.1796875" style="1234" customWidth="1"/>
    <col min="15333" max="15577" width="7.7265625" style="1234"/>
    <col min="15578" max="15578" width="10.26953125" style="1234" customWidth="1"/>
    <col min="15579" max="15581" width="7.7265625" style="1234"/>
    <col min="15582" max="15582" width="61.7265625" style="1234" customWidth="1"/>
    <col min="15583" max="15584" width="13.7265625" style="1234" customWidth="1"/>
    <col min="15585" max="15585" width="14.1796875" style="1234" customWidth="1"/>
    <col min="15586" max="15586" width="11.453125" style="1234" customWidth="1"/>
    <col min="15587" max="15587" width="16" style="1234" customWidth="1"/>
    <col min="15588" max="15588" width="13.1796875" style="1234" customWidth="1"/>
    <col min="15589" max="15833" width="7.7265625" style="1234"/>
    <col min="15834" max="15834" width="10.26953125" style="1234" customWidth="1"/>
    <col min="15835" max="15837" width="7.7265625" style="1234"/>
    <col min="15838" max="15838" width="61.7265625" style="1234" customWidth="1"/>
    <col min="15839" max="15840" width="13.7265625" style="1234" customWidth="1"/>
    <col min="15841" max="15841" width="14.1796875" style="1234" customWidth="1"/>
    <col min="15842" max="15842" width="11.453125" style="1234" customWidth="1"/>
    <col min="15843" max="15843" width="16" style="1234" customWidth="1"/>
    <col min="15844" max="15844" width="13.1796875" style="1234" customWidth="1"/>
    <col min="15845" max="16089" width="7.7265625" style="1234"/>
    <col min="16090" max="16090" width="10.26953125" style="1234" customWidth="1"/>
    <col min="16091" max="16093" width="7.7265625" style="1234"/>
    <col min="16094" max="16094" width="61.7265625" style="1234" customWidth="1"/>
    <col min="16095" max="16096" width="13.7265625" style="1234" customWidth="1"/>
    <col min="16097" max="16097" width="14.1796875" style="1234" customWidth="1"/>
    <col min="16098" max="16098" width="11.453125" style="1234" customWidth="1"/>
    <col min="16099" max="16099" width="16" style="1234" customWidth="1"/>
    <col min="16100" max="16100" width="13.1796875" style="1234" customWidth="1"/>
    <col min="16101" max="16384" width="7.7265625" style="1234"/>
  </cols>
  <sheetData>
    <row r="1" spans="1:13" ht="55" customHeight="1">
      <c r="A1" s="2133" t="s">
        <v>2988</v>
      </c>
      <c r="B1" s="2134"/>
      <c r="C1" s="2134"/>
      <c r="D1" s="2134"/>
      <c r="E1" s="2134"/>
      <c r="F1" s="2134"/>
      <c r="G1" s="2134"/>
      <c r="H1" s="2134"/>
      <c r="I1" s="2134"/>
    </row>
    <row r="2" spans="1:13" ht="55" customHeight="1">
      <c r="A2" s="2283" t="s">
        <v>2989</v>
      </c>
      <c r="B2" s="2284"/>
      <c r="C2" s="2284"/>
      <c r="D2" s="2284"/>
      <c r="E2" s="2284"/>
      <c r="F2" s="2284"/>
      <c r="G2" s="2284"/>
      <c r="H2" s="2284"/>
      <c r="I2" s="2284"/>
      <c r="J2" s="1235"/>
    </row>
    <row r="3" spans="1:13" ht="23.15" customHeight="1">
      <c r="A3" s="2236" t="s">
        <v>3389</v>
      </c>
      <c r="B3" s="2236"/>
      <c r="C3" s="2236"/>
      <c r="D3" s="1720"/>
      <c r="E3" s="1723" t="s">
        <v>3390</v>
      </c>
      <c r="F3" s="1723"/>
      <c r="G3" s="1723"/>
      <c r="H3" s="1723"/>
      <c r="I3" s="1724"/>
    </row>
    <row r="4" spans="1:13" ht="55" customHeight="1">
      <c r="A4" s="2102" t="s">
        <v>3391</v>
      </c>
      <c r="B4" s="1236" t="s">
        <v>3392</v>
      </c>
      <c r="C4" s="1237"/>
      <c r="D4" s="1238" t="s">
        <v>3393</v>
      </c>
      <c r="E4" s="1236" t="s">
        <v>3394</v>
      </c>
      <c r="F4" s="1237"/>
      <c r="G4" s="1238" t="s">
        <v>3395</v>
      </c>
      <c r="H4" s="1237" t="s">
        <v>3396</v>
      </c>
      <c r="I4" s="2102" t="s">
        <v>3397</v>
      </c>
    </row>
    <row r="5" spans="1:13" ht="55" customHeight="1">
      <c r="A5" s="2104"/>
      <c r="B5" s="1239" t="s">
        <v>3398</v>
      </c>
      <c r="C5" s="1239" t="s">
        <v>3399</v>
      </c>
      <c r="D5" s="1239" t="s">
        <v>1081</v>
      </c>
      <c r="E5" s="1239" t="s">
        <v>3398</v>
      </c>
      <c r="F5" s="1239" t="s">
        <v>3399</v>
      </c>
      <c r="G5" s="1239" t="s">
        <v>1081</v>
      </c>
      <c r="H5" s="1237" t="s">
        <v>3400</v>
      </c>
      <c r="I5" s="2104"/>
    </row>
    <row r="6" spans="1:13" ht="55" customHeight="1">
      <c r="A6" s="1240" t="s">
        <v>3401</v>
      </c>
      <c r="B6" s="1241">
        <v>4343</v>
      </c>
      <c r="C6" s="1241">
        <v>11242</v>
      </c>
      <c r="D6" s="1242">
        <f t="shared" ref="D6:D16" si="0">SUM(B6:C6)</f>
        <v>15585</v>
      </c>
      <c r="E6" s="1241">
        <v>1201</v>
      </c>
      <c r="F6" s="1241">
        <v>381</v>
      </c>
      <c r="G6" s="1242">
        <f t="shared" ref="G6:G16" si="1">SUM(E6:F6)</f>
        <v>1582</v>
      </c>
      <c r="H6" s="1243" t="s">
        <v>3402</v>
      </c>
      <c r="I6" s="1240" t="s">
        <v>3403</v>
      </c>
    </row>
    <row r="7" spans="1:13" ht="55" customHeight="1">
      <c r="A7" s="1240" t="s">
        <v>3404</v>
      </c>
      <c r="B7" s="1244">
        <v>7354</v>
      </c>
      <c r="C7" s="1244">
        <v>29766</v>
      </c>
      <c r="D7" s="1242">
        <f t="shared" si="0"/>
        <v>37120</v>
      </c>
      <c r="E7" s="1244">
        <v>2599</v>
      </c>
      <c r="F7" s="1244">
        <v>1788</v>
      </c>
      <c r="G7" s="1242">
        <f t="shared" si="1"/>
        <v>4387</v>
      </c>
      <c r="H7" s="1243" t="s">
        <v>3405</v>
      </c>
      <c r="I7" s="1240" t="s">
        <v>3406</v>
      </c>
    </row>
    <row r="8" spans="1:13" ht="55" customHeight="1">
      <c r="A8" s="1240" t="s">
        <v>3407</v>
      </c>
      <c r="B8" s="1241">
        <v>22353</v>
      </c>
      <c r="C8" s="1241">
        <v>149378</v>
      </c>
      <c r="D8" s="1242">
        <f t="shared" si="0"/>
        <v>171731</v>
      </c>
      <c r="E8" s="1241">
        <v>3572</v>
      </c>
      <c r="F8" s="1241">
        <v>4376</v>
      </c>
      <c r="G8" s="1242">
        <f t="shared" si="1"/>
        <v>7948</v>
      </c>
      <c r="H8" s="1243" t="s">
        <v>3408</v>
      </c>
      <c r="I8" s="1240" t="s">
        <v>3409</v>
      </c>
    </row>
    <row r="9" spans="1:13" ht="55" customHeight="1">
      <c r="A9" s="1240" t="s">
        <v>3410</v>
      </c>
      <c r="B9" s="1244">
        <v>30565</v>
      </c>
      <c r="C9" s="1244">
        <v>160043</v>
      </c>
      <c r="D9" s="1242">
        <f t="shared" si="0"/>
        <v>190608</v>
      </c>
      <c r="E9" s="1244">
        <v>2513</v>
      </c>
      <c r="F9" s="1244">
        <v>3005</v>
      </c>
      <c r="G9" s="1242">
        <f t="shared" si="1"/>
        <v>5518</v>
      </c>
      <c r="H9" s="1243" t="s">
        <v>3411</v>
      </c>
      <c r="I9" s="1240" t="s">
        <v>3412</v>
      </c>
    </row>
    <row r="10" spans="1:13" ht="55" customHeight="1">
      <c r="A10" s="1240" t="s">
        <v>3413</v>
      </c>
      <c r="B10" s="1241">
        <v>29089</v>
      </c>
      <c r="C10" s="1241">
        <v>94793</v>
      </c>
      <c r="D10" s="1242">
        <f t="shared" si="0"/>
        <v>123882</v>
      </c>
      <c r="E10" s="1241">
        <v>1289</v>
      </c>
      <c r="F10" s="1241">
        <v>570</v>
      </c>
      <c r="G10" s="1242">
        <f t="shared" si="1"/>
        <v>1859</v>
      </c>
      <c r="H10" s="1243" t="s">
        <v>3414</v>
      </c>
      <c r="I10" s="1240" t="s">
        <v>3415</v>
      </c>
    </row>
    <row r="11" spans="1:13" ht="55" customHeight="1">
      <c r="A11" s="1240" t="s">
        <v>3416</v>
      </c>
      <c r="B11" s="1244">
        <v>3040</v>
      </c>
      <c r="C11" s="1244">
        <v>8902</v>
      </c>
      <c r="D11" s="1242">
        <f t="shared" si="0"/>
        <v>11942</v>
      </c>
      <c r="E11" s="1244">
        <v>295</v>
      </c>
      <c r="F11" s="1244">
        <v>37</v>
      </c>
      <c r="G11" s="1242">
        <f t="shared" si="1"/>
        <v>332</v>
      </c>
      <c r="H11" s="1243" t="s">
        <v>3417</v>
      </c>
      <c r="I11" s="1240" t="s">
        <v>3418</v>
      </c>
    </row>
    <row r="12" spans="1:13" ht="55" customHeight="1">
      <c r="A12" s="1240" t="s">
        <v>3419</v>
      </c>
      <c r="B12" s="1241">
        <v>2938</v>
      </c>
      <c r="C12" s="1241">
        <v>6872</v>
      </c>
      <c r="D12" s="1242">
        <f t="shared" si="0"/>
        <v>9810</v>
      </c>
      <c r="E12" s="1241">
        <v>379</v>
      </c>
      <c r="F12" s="1241">
        <v>240</v>
      </c>
      <c r="G12" s="1242">
        <f t="shared" si="1"/>
        <v>619</v>
      </c>
      <c r="H12" s="1243" t="s">
        <v>3420</v>
      </c>
      <c r="I12" s="1240" t="s">
        <v>3421</v>
      </c>
    </row>
    <row r="13" spans="1:13" ht="55" customHeight="1">
      <c r="A13" s="1240" t="s">
        <v>3422</v>
      </c>
      <c r="B13" s="1244">
        <v>8924</v>
      </c>
      <c r="C13" s="1244">
        <v>28966</v>
      </c>
      <c r="D13" s="1242">
        <f t="shared" si="0"/>
        <v>37890</v>
      </c>
      <c r="E13" s="1244">
        <v>232</v>
      </c>
      <c r="F13" s="1244">
        <v>150</v>
      </c>
      <c r="G13" s="1242">
        <f t="shared" si="1"/>
        <v>382</v>
      </c>
      <c r="H13" s="1243" t="s">
        <v>3423</v>
      </c>
      <c r="I13" s="1240" t="s">
        <v>3424</v>
      </c>
    </row>
    <row r="14" spans="1:13" s="1245" customFormat="1" ht="55" customHeight="1">
      <c r="A14" s="1240" t="s">
        <v>3425</v>
      </c>
      <c r="B14" s="1241">
        <v>9366</v>
      </c>
      <c r="C14" s="1241">
        <v>17206</v>
      </c>
      <c r="D14" s="1242">
        <f t="shared" si="0"/>
        <v>26572</v>
      </c>
      <c r="E14" s="1241">
        <v>78</v>
      </c>
      <c r="F14" s="1241">
        <v>31</v>
      </c>
      <c r="G14" s="1242">
        <f t="shared" si="1"/>
        <v>109</v>
      </c>
      <c r="H14" s="1243" t="s">
        <v>3426</v>
      </c>
      <c r="I14" s="1240" t="s">
        <v>3427</v>
      </c>
      <c r="M14" s="1234"/>
    </row>
    <row r="15" spans="1:13" s="1245" customFormat="1" ht="55" customHeight="1">
      <c r="A15" s="1240" t="s">
        <v>3428</v>
      </c>
      <c r="B15" s="1244">
        <v>4653</v>
      </c>
      <c r="C15" s="1244">
        <v>11127</v>
      </c>
      <c r="D15" s="1242">
        <f t="shared" si="0"/>
        <v>15780</v>
      </c>
      <c r="E15" s="1244">
        <v>74</v>
      </c>
      <c r="F15" s="1244">
        <v>30</v>
      </c>
      <c r="G15" s="1242">
        <f t="shared" si="1"/>
        <v>104</v>
      </c>
      <c r="H15" s="1243" t="s">
        <v>3429</v>
      </c>
      <c r="I15" s="1240" t="s">
        <v>3430</v>
      </c>
      <c r="M15" s="1234"/>
    </row>
    <row r="16" spans="1:13" s="1245" customFormat="1" ht="55" customHeight="1">
      <c r="A16" s="1240" t="s">
        <v>3431</v>
      </c>
      <c r="B16" s="1241">
        <v>14807</v>
      </c>
      <c r="C16" s="1241">
        <v>43045</v>
      </c>
      <c r="D16" s="1242">
        <f t="shared" si="0"/>
        <v>57852</v>
      </c>
      <c r="E16" s="1241">
        <v>605</v>
      </c>
      <c r="F16" s="1241">
        <v>253</v>
      </c>
      <c r="G16" s="1242">
        <f t="shared" si="1"/>
        <v>858</v>
      </c>
      <c r="H16" s="1243" t="s">
        <v>3432</v>
      </c>
      <c r="I16" s="1240" t="s">
        <v>3433</v>
      </c>
      <c r="M16" s="1234"/>
    </row>
    <row r="17" spans="1:13" s="1248" customFormat="1" ht="55" customHeight="1">
      <c r="A17" s="1246" t="s">
        <v>750</v>
      </c>
      <c r="B17" s="1247">
        <f>SUM(B6:B16)</f>
        <v>137432</v>
      </c>
      <c r="C17" s="1247">
        <f>SUM(C6:C16)</f>
        <v>561340</v>
      </c>
      <c r="D17" s="1247">
        <f>SUM(B17:C18)</f>
        <v>698772</v>
      </c>
      <c r="E17" s="1247">
        <f>SUM(E6:E16)</f>
        <v>12837</v>
      </c>
      <c r="F17" s="1247">
        <f>SUM(F6:F16)</f>
        <v>10861</v>
      </c>
      <c r="G17" s="1247">
        <f>SUM(E17:F18)</f>
        <v>23698</v>
      </c>
      <c r="H17" s="1246"/>
      <c r="I17" s="1246" t="s">
        <v>68</v>
      </c>
    </row>
    <row r="18" spans="1:13" ht="27.75" customHeight="1">
      <c r="A18" s="1249" t="s">
        <v>3434</v>
      </c>
      <c r="B18" s="1250"/>
      <c r="C18" s="1250"/>
      <c r="D18" s="1250"/>
      <c r="E18" s="1250"/>
      <c r="F18" s="1250"/>
      <c r="G18" s="1250"/>
      <c r="H18" s="1250"/>
      <c r="I18" s="1251" t="s">
        <v>3435</v>
      </c>
    </row>
    <row r="20" spans="1:13" ht="55" customHeight="1">
      <c r="B20" s="1252"/>
      <c r="C20" s="1252"/>
      <c r="D20" s="1252"/>
      <c r="E20" s="1252"/>
      <c r="F20" s="1252"/>
      <c r="G20" s="1252"/>
    </row>
    <row r="22" spans="1:13" ht="55" customHeight="1">
      <c r="M22" s="1245"/>
    </row>
    <row r="23" spans="1:13" ht="55" customHeight="1">
      <c r="M23" s="1245"/>
    </row>
    <row r="24" spans="1:13" ht="55" customHeight="1">
      <c r="M24" s="1245"/>
    </row>
    <row r="25" spans="1:13" ht="55" customHeight="1">
      <c r="M25" s="1245"/>
    </row>
    <row r="26" spans="1:13" ht="55" customHeight="1">
      <c r="M26" s="1245"/>
    </row>
    <row r="27" spans="1:13" ht="55" customHeight="1">
      <c r="M27" s="1245"/>
    </row>
    <row r="28" spans="1:13" ht="55" customHeight="1">
      <c r="M28" s="1245"/>
    </row>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6">
    <mergeCell ref="A1:I1"/>
    <mergeCell ref="A2:I2"/>
    <mergeCell ref="A3:D3"/>
    <mergeCell ref="E3:I3"/>
    <mergeCell ref="A4:A5"/>
    <mergeCell ref="I4:I5"/>
  </mergeCells>
  <printOptions horizontalCentered="1" verticalCentered="1"/>
  <pageMargins left="0.74803149606299213" right="0.74803149606299213" top="0.98425196850393704" bottom="0.98425196850393704" header="0.51181102362204722" footer="0.51181102362204722"/>
  <pageSetup paperSize="9" scale="47" orientation="landscape" r:id="rId20"/>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31"/>
  <sheetViews>
    <sheetView rightToLeft="1" view="pageBreakPreview" topLeftCell="A7" zoomScale="60" zoomScaleNormal="100" workbookViewId="0">
      <selection activeCell="B23" sqref="B23"/>
    </sheetView>
  </sheetViews>
  <sheetFormatPr defaultColWidth="13.453125" defaultRowHeight="14.5"/>
  <cols>
    <col min="1" max="1" width="30.453125" style="1030" customWidth="1"/>
    <col min="2" max="7" width="13.7265625" style="1030" customWidth="1"/>
    <col min="8" max="8" width="40.54296875" style="1030" customWidth="1"/>
    <col min="9" max="9" width="38.1796875" style="1030" customWidth="1"/>
    <col min="10" max="186" width="13.453125" style="1030"/>
    <col min="187" max="194" width="17.453125" style="1030" customWidth="1"/>
    <col min="195" max="196" width="13.453125" style="1030" customWidth="1"/>
    <col min="197" max="442" width="13.453125" style="1030"/>
    <col min="443" max="450" width="17.453125" style="1030" customWidth="1"/>
    <col min="451" max="452" width="13.453125" style="1030" customWidth="1"/>
    <col min="453" max="698" width="13.453125" style="1030"/>
    <col min="699" max="706" width="17.453125" style="1030" customWidth="1"/>
    <col min="707" max="708" width="13.453125" style="1030" customWidth="1"/>
    <col min="709" max="954" width="13.453125" style="1030"/>
    <col min="955" max="962" width="17.453125" style="1030" customWidth="1"/>
    <col min="963" max="964" width="13.453125" style="1030" customWidth="1"/>
    <col min="965" max="1210" width="13.453125" style="1030"/>
    <col min="1211" max="1218" width="17.453125" style="1030" customWidth="1"/>
    <col min="1219" max="1220" width="13.453125" style="1030" customWidth="1"/>
    <col min="1221" max="1466" width="13.453125" style="1030"/>
    <col min="1467" max="1474" width="17.453125" style="1030" customWidth="1"/>
    <col min="1475" max="1476" width="13.453125" style="1030" customWidth="1"/>
    <col min="1477" max="1722" width="13.453125" style="1030"/>
    <col min="1723" max="1730" width="17.453125" style="1030" customWidth="1"/>
    <col min="1731" max="1732" width="13.453125" style="1030" customWidth="1"/>
    <col min="1733" max="1978" width="13.453125" style="1030"/>
    <col min="1979" max="1986" width="17.453125" style="1030" customWidth="1"/>
    <col min="1987" max="1988" width="13.453125" style="1030" customWidth="1"/>
    <col min="1989" max="2234" width="13.453125" style="1030"/>
    <col min="2235" max="2242" width="17.453125" style="1030" customWidth="1"/>
    <col min="2243" max="2244" width="13.453125" style="1030" customWidth="1"/>
    <col min="2245" max="2490" width="13.453125" style="1030"/>
    <col min="2491" max="2498" width="17.453125" style="1030" customWidth="1"/>
    <col min="2499" max="2500" width="13.453125" style="1030" customWidth="1"/>
    <col min="2501" max="2746" width="13.453125" style="1030"/>
    <col min="2747" max="2754" width="17.453125" style="1030" customWidth="1"/>
    <col min="2755" max="2756" width="13.453125" style="1030" customWidth="1"/>
    <col min="2757" max="3002" width="13.453125" style="1030"/>
    <col min="3003" max="3010" width="17.453125" style="1030" customWidth="1"/>
    <col min="3011" max="3012" width="13.453125" style="1030" customWidth="1"/>
    <col min="3013" max="3258" width="13.453125" style="1030"/>
    <col min="3259" max="3266" width="17.453125" style="1030" customWidth="1"/>
    <col min="3267" max="3268" width="13.453125" style="1030" customWidth="1"/>
    <col min="3269" max="3514" width="13.453125" style="1030"/>
    <col min="3515" max="3522" width="17.453125" style="1030" customWidth="1"/>
    <col min="3523" max="3524" width="13.453125" style="1030" customWidth="1"/>
    <col min="3525" max="3770" width="13.453125" style="1030"/>
    <col min="3771" max="3778" width="17.453125" style="1030" customWidth="1"/>
    <col min="3779" max="3780" width="13.453125" style="1030" customWidth="1"/>
    <col min="3781" max="4026" width="13.453125" style="1030"/>
    <col min="4027" max="4034" width="17.453125" style="1030" customWidth="1"/>
    <col min="4035" max="4036" width="13.453125" style="1030" customWidth="1"/>
    <col min="4037" max="4282" width="13.453125" style="1030"/>
    <col min="4283" max="4290" width="17.453125" style="1030" customWidth="1"/>
    <col min="4291" max="4292" width="13.453125" style="1030" customWidth="1"/>
    <col min="4293" max="4538" width="13.453125" style="1030"/>
    <col min="4539" max="4546" width="17.453125" style="1030" customWidth="1"/>
    <col min="4547" max="4548" width="13.453125" style="1030" customWidth="1"/>
    <col min="4549" max="4794" width="13.453125" style="1030"/>
    <col min="4795" max="4802" width="17.453125" style="1030" customWidth="1"/>
    <col min="4803" max="4804" width="13.453125" style="1030" customWidth="1"/>
    <col min="4805" max="5050" width="13.453125" style="1030"/>
    <col min="5051" max="5058" width="17.453125" style="1030" customWidth="1"/>
    <col min="5059" max="5060" width="13.453125" style="1030" customWidth="1"/>
    <col min="5061" max="5306" width="13.453125" style="1030"/>
    <col min="5307" max="5314" width="17.453125" style="1030" customWidth="1"/>
    <col min="5315" max="5316" width="13.453125" style="1030" customWidth="1"/>
    <col min="5317" max="5562" width="13.453125" style="1030"/>
    <col min="5563" max="5570" width="17.453125" style="1030" customWidth="1"/>
    <col min="5571" max="5572" width="13.453125" style="1030" customWidth="1"/>
    <col min="5573" max="5818" width="13.453125" style="1030"/>
    <col min="5819" max="5826" width="17.453125" style="1030" customWidth="1"/>
    <col min="5827" max="5828" width="13.453125" style="1030" customWidth="1"/>
    <col min="5829" max="6074" width="13.453125" style="1030"/>
    <col min="6075" max="6082" width="17.453125" style="1030" customWidth="1"/>
    <col min="6083" max="6084" width="13.453125" style="1030" customWidth="1"/>
    <col min="6085" max="6330" width="13.453125" style="1030"/>
    <col min="6331" max="6338" width="17.453125" style="1030" customWidth="1"/>
    <col min="6339" max="6340" width="13.453125" style="1030" customWidth="1"/>
    <col min="6341" max="6586" width="13.453125" style="1030"/>
    <col min="6587" max="6594" width="17.453125" style="1030" customWidth="1"/>
    <col min="6595" max="6596" width="13.453125" style="1030" customWidth="1"/>
    <col min="6597" max="6842" width="13.453125" style="1030"/>
    <col min="6843" max="6850" width="17.453125" style="1030" customWidth="1"/>
    <col min="6851" max="6852" width="13.453125" style="1030" customWidth="1"/>
    <col min="6853" max="7098" width="13.453125" style="1030"/>
    <col min="7099" max="7106" width="17.453125" style="1030" customWidth="1"/>
    <col min="7107" max="7108" width="13.453125" style="1030" customWidth="1"/>
    <col min="7109" max="7354" width="13.453125" style="1030"/>
    <col min="7355" max="7362" width="17.453125" style="1030" customWidth="1"/>
    <col min="7363" max="7364" width="13.453125" style="1030" customWidth="1"/>
    <col min="7365" max="7610" width="13.453125" style="1030"/>
    <col min="7611" max="7618" width="17.453125" style="1030" customWidth="1"/>
    <col min="7619" max="7620" width="13.453125" style="1030" customWidth="1"/>
    <col min="7621" max="7866" width="13.453125" style="1030"/>
    <col min="7867" max="7874" width="17.453125" style="1030" customWidth="1"/>
    <col min="7875" max="7876" width="13.453125" style="1030" customWidth="1"/>
    <col min="7877" max="8122" width="13.453125" style="1030"/>
    <col min="8123" max="8130" width="17.453125" style="1030" customWidth="1"/>
    <col min="8131" max="8132" width="13.453125" style="1030" customWidth="1"/>
    <col min="8133" max="8378" width="13.453125" style="1030"/>
    <col min="8379" max="8386" width="17.453125" style="1030" customWidth="1"/>
    <col min="8387" max="8388" width="13.453125" style="1030" customWidth="1"/>
    <col min="8389" max="8634" width="13.453125" style="1030"/>
    <col min="8635" max="8642" width="17.453125" style="1030" customWidth="1"/>
    <col min="8643" max="8644" width="13.453125" style="1030" customWidth="1"/>
    <col min="8645" max="8890" width="13.453125" style="1030"/>
    <col min="8891" max="8898" width="17.453125" style="1030" customWidth="1"/>
    <col min="8899" max="8900" width="13.453125" style="1030" customWidth="1"/>
    <col min="8901" max="9146" width="13.453125" style="1030"/>
    <col min="9147" max="9154" width="17.453125" style="1030" customWidth="1"/>
    <col min="9155" max="9156" width="13.453125" style="1030" customWidth="1"/>
    <col min="9157" max="9402" width="13.453125" style="1030"/>
    <col min="9403" max="9410" width="17.453125" style="1030" customWidth="1"/>
    <col min="9411" max="9412" width="13.453125" style="1030" customWidth="1"/>
    <col min="9413" max="9658" width="13.453125" style="1030"/>
    <col min="9659" max="9666" width="17.453125" style="1030" customWidth="1"/>
    <col min="9667" max="9668" width="13.453125" style="1030" customWidth="1"/>
    <col min="9669" max="9914" width="13.453125" style="1030"/>
    <col min="9915" max="9922" width="17.453125" style="1030" customWidth="1"/>
    <col min="9923" max="9924" width="13.453125" style="1030" customWidth="1"/>
    <col min="9925" max="10170" width="13.453125" style="1030"/>
    <col min="10171" max="10178" width="17.453125" style="1030" customWidth="1"/>
    <col min="10179" max="10180" width="13.453125" style="1030" customWidth="1"/>
    <col min="10181" max="10426" width="13.453125" style="1030"/>
    <col min="10427" max="10434" width="17.453125" style="1030" customWidth="1"/>
    <col min="10435" max="10436" width="13.453125" style="1030" customWidth="1"/>
    <col min="10437" max="10682" width="13.453125" style="1030"/>
    <col min="10683" max="10690" width="17.453125" style="1030" customWidth="1"/>
    <col min="10691" max="10692" width="13.453125" style="1030" customWidth="1"/>
    <col min="10693" max="10938" width="13.453125" style="1030"/>
    <col min="10939" max="10946" width="17.453125" style="1030" customWidth="1"/>
    <col min="10947" max="10948" width="13.453125" style="1030" customWidth="1"/>
    <col min="10949" max="11194" width="13.453125" style="1030"/>
    <col min="11195" max="11202" width="17.453125" style="1030" customWidth="1"/>
    <col min="11203" max="11204" width="13.453125" style="1030" customWidth="1"/>
    <col min="11205" max="11450" width="13.453125" style="1030"/>
    <col min="11451" max="11458" width="17.453125" style="1030" customWidth="1"/>
    <col min="11459" max="11460" width="13.453125" style="1030" customWidth="1"/>
    <col min="11461" max="11706" width="13.453125" style="1030"/>
    <col min="11707" max="11714" width="17.453125" style="1030" customWidth="1"/>
    <col min="11715" max="11716" width="13.453125" style="1030" customWidth="1"/>
    <col min="11717" max="11962" width="13.453125" style="1030"/>
    <col min="11963" max="11970" width="17.453125" style="1030" customWidth="1"/>
    <col min="11971" max="11972" width="13.453125" style="1030" customWidth="1"/>
    <col min="11973" max="12218" width="13.453125" style="1030"/>
    <col min="12219" max="12226" width="17.453125" style="1030" customWidth="1"/>
    <col min="12227" max="12228" width="13.453125" style="1030" customWidth="1"/>
    <col min="12229" max="12474" width="13.453125" style="1030"/>
    <col min="12475" max="12482" width="17.453125" style="1030" customWidth="1"/>
    <col min="12483" max="12484" width="13.453125" style="1030" customWidth="1"/>
    <col min="12485" max="12730" width="13.453125" style="1030"/>
    <col min="12731" max="12738" width="17.453125" style="1030" customWidth="1"/>
    <col min="12739" max="12740" width="13.453125" style="1030" customWidth="1"/>
    <col min="12741" max="12986" width="13.453125" style="1030"/>
    <col min="12987" max="12994" width="17.453125" style="1030" customWidth="1"/>
    <col min="12995" max="12996" width="13.453125" style="1030" customWidth="1"/>
    <col min="12997" max="13242" width="13.453125" style="1030"/>
    <col min="13243" max="13250" width="17.453125" style="1030" customWidth="1"/>
    <col min="13251" max="13252" width="13.453125" style="1030" customWidth="1"/>
    <col min="13253" max="13498" width="13.453125" style="1030"/>
    <col min="13499" max="13506" width="17.453125" style="1030" customWidth="1"/>
    <col min="13507" max="13508" width="13.453125" style="1030" customWidth="1"/>
    <col min="13509" max="13754" width="13.453125" style="1030"/>
    <col min="13755" max="13762" width="17.453125" style="1030" customWidth="1"/>
    <col min="13763" max="13764" width="13.453125" style="1030" customWidth="1"/>
    <col min="13765" max="14010" width="13.453125" style="1030"/>
    <col min="14011" max="14018" width="17.453125" style="1030" customWidth="1"/>
    <col min="14019" max="14020" width="13.453125" style="1030" customWidth="1"/>
    <col min="14021" max="14266" width="13.453125" style="1030"/>
    <col min="14267" max="14274" width="17.453125" style="1030" customWidth="1"/>
    <col min="14275" max="14276" width="13.453125" style="1030" customWidth="1"/>
    <col min="14277" max="14522" width="13.453125" style="1030"/>
    <col min="14523" max="14530" width="17.453125" style="1030" customWidth="1"/>
    <col min="14531" max="14532" width="13.453125" style="1030" customWidth="1"/>
    <col min="14533" max="14778" width="13.453125" style="1030"/>
    <col min="14779" max="14786" width="17.453125" style="1030" customWidth="1"/>
    <col min="14787" max="14788" width="13.453125" style="1030" customWidth="1"/>
    <col min="14789" max="15034" width="13.453125" style="1030"/>
    <col min="15035" max="15042" width="17.453125" style="1030" customWidth="1"/>
    <col min="15043" max="15044" width="13.453125" style="1030" customWidth="1"/>
    <col min="15045" max="15290" width="13.453125" style="1030"/>
    <col min="15291" max="15298" width="17.453125" style="1030" customWidth="1"/>
    <col min="15299" max="15300" width="13.453125" style="1030" customWidth="1"/>
    <col min="15301" max="15546" width="13.453125" style="1030"/>
    <col min="15547" max="15554" width="17.453125" style="1030" customWidth="1"/>
    <col min="15555" max="15556" width="13.453125" style="1030" customWidth="1"/>
    <col min="15557" max="15802" width="13.453125" style="1030"/>
    <col min="15803" max="15810" width="17.453125" style="1030" customWidth="1"/>
    <col min="15811" max="15812" width="13.453125" style="1030" customWidth="1"/>
    <col min="15813" max="16058" width="13.453125" style="1030"/>
    <col min="16059" max="16066" width="17.453125" style="1030" customWidth="1"/>
    <col min="16067" max="16068" width="13.453125" style="1030" customWidth="1"/>
    <col min="16069" max="16384" width="13.453125" style="1030"/>
  </cols>
  <sheetData>
    <row r="1" spans="1:18" s="1255" customFormat="1" ht="30" customHeight="1">
      <c r="A1" s="1695" t="s">
        <v>2991</v>
      </c>
      <c r="B1" s="1695"/>
      <c r="C1" s="1695"/>
      <c r="D1" s="1695"/>
      <c r="E1" s="1695"/>
      <c r="F1" s="1695"/>
      <c r="G1" s="1695"/>
      <c r="H1" s="1695"/>
      <c r="I1" s="1030"/>
      <c r="J1" s="1030"/>
      <c r="K1" s="1030"/>
      <c r="L1" s="1030"/>
      <c r="M1" s="1030"/>
      <c r="N1" s="1030"/>
      <c r="O1" s="1030"/>
      <c r="P1" s="1030"/>
      <c r="Q1" s="1030"/>
      <c r="R1" s="1030"/>
    </row>
    <row r="2" spans="1:18" s="1255" customFormat="1" ht="25.5" customHeight="1">
      <c r="A2" s="2290" t="s">
        <v>2992</v>
      </c>
      <c r="B2" s="2290"/>
      <c r="C2" s="2290"/>
      <c r="D2" s="2290"/>
      <c r="E2" s="2290"/>
      <c r="F2" s="2290"/>
      <c r="G2" s="2290"/>
      <c r="H2" s="2290"/>
      <c r="I2" s="1030"/>
      <c r="J2" s="1030"/>
      <c r="K2" s="1030"/>
      <c r="L2" s="1030"/>
      <c r="M2" s="1030"/>
      <c r="N2" s="1030"/>
      <c r="O2" s="1030"/>
      <c r="P2" s="1030"/>
      <c r="Q2" s="1030"/>
      <c r="R2" s="1030"/>
    </row>
    <row r="3" spans="1:18" s="1255" customFormat="1" ht="15.5">
      <c r="A3" s="2236" t="s">
        <v>3436</v>
      </c>
      <c r="B3" s="2236"/>
      <c r="C3" s="2236"/>
      <c r="D3" s="1720"/>
      <c r="E3" s="1723" t="s">
        <v>3437</v>
      </c>
      <c r="F3" s="1723"/>
      <c r="G3" s="1723"/>
      <c r="H3" s="1724"/>
      <c r="I3" s="1030"/>
      <c r="J3" s="1030"/>
      <c r="K3" s="1030"/>
      <c r="L3" s="1030"/>
      <c r="M3" s="1030"/>
      <c r="N3" s="1030"/>
      <c r="O3" s="1030"/>
      <c r="P3" s="1030"/>
      <c r="Q3" s="1030"/>
      <c r="R3" s="1030"/>
    </row>
    <row r="4" spans="1:18" ht="33" customHeight="1">
      <c r="A4" s="2280" t="s">
        <v>3438</v>
      </c>
      <c r="B4" s="1073" t="s">
        <v>3257</v>
      </c>
      <c r="C4" s="2263" t="s">
        <v>3439</v>
      </c>
      <c r="D4" s="2263"/>
      <c r="E4" s="2263" t="s">
        <v>3440</v>
      </c>
      <c r="F4" s="2263" t="s">
        <v>3441</v>
      </c>
      <c r="G4" s="2263"/>
      <c r="H4" s="2280" t="s">
        <v>867</v>
      </c>
    </row>
    <row r="5" spans="1:18" ht="65.25" customHeight="1">
      <c r="A5" s="2280"/>
      <c r="B5" s="1073" t="s">
        <v>3442</v>
      </c>
      <c r="C5" s="1073" t="s">
        <v>3443</v>
      </c>
      <c r="D5" s="1073" t="s">
        <v>317</v>
      </c>
      <c r="E5" s="2263"/>
      <c r="F5" s="1073" t="s">
        <v>1082</v>
      </c>
      <c r="G5" s="1073" t="s">
        <v>3444</v>
      </c>
      <c r="H5" s="2280"/>
    </row>
    <row r="6" spans="1:18" ht="33" customHeight="1">
      <c r="A6" s="423" t="s">
        <v>327</v>
      </c>
      <c r="B6" s="1256">
        <v>334228</v>
      </c>
      <c r="C6" s="1257">
        <v>131311</v>
      </c>
      <c r="D6" s="1257">
        <v>147536</v>
      </c>
      <c r="E6" s="1257">
        <v>55381</v>
      </c>
      <c r="F6" s="1257">
        <v>334177</v>
      </c>
      <c r="G6" s="1257">
        <v>51</v>
      </c>
      <c r="H6" s="423" t="s">
        <v>418</v>
      </c>
    </row>
    <row r="7" spans="1:18" ht="33" customHeight="1">
      <c r="A7" s="423" t="s">
        <v>328</v>
      </c>
      <c r="B7" s="1256">
        <v>408234</v>
      </c>
      <c r="C7" s="1258">
        <v>170122</v>
      </c>
      <c r="D7" s="1258">
        <v>183925</v>
      </c>
      <c r="E7" s="1258">
        <v>54187</v>
      </c>
      <c r="F7" s="1258">
        <v>407527</v>
      </c>
      <c r="G7" s="1258">
        <v>707</v>
      </c>
      <c r="H7" s="423" t="s">
        <v>419</v>
      </c>
    </row>
    <row r="8" spans="1:18" ht="33" customHeight="1">
      <c r="A8" s="423" t="s">
        <v>329</v>
      </c>
      <c r="B8" s="1256">
        <v>117965</v>
      </c>
      <c r="C8" s="1257">
        <v>41737</v>
      </c>
      <c r="D8" s="1257">
        <v>51245</v>
      </c>
      <c r="E8" s="1257">
        <v>24983</v>
      </c>
      <c r="F8" s="1257">
        <v>117675</v>
      </c>
      <c r="G8" s="1257">
        <v>290</v>
      </c>
      <c r="H8" s="423" t="s">
        <v>420</v>
      </c>
    </row>
    <row r="9" spans="1:18" ht="33" customHeight="1">
      <c r="A9" s="423" t="s">
        <v>333</v>
      </c>
      <c r="B9" s="1256">
        <v>515484</v>
      </c>
      <c r="C9" s="1258">
        <v>192830</v>
      </c>
      <c r="D9" s="1258">
        <v>238452</v>
      </c>
      <c r="E9" s="1258">
        <v>84202</v>
      </c>
      <c r="F9" s="1258">
        <v>513869</v>
      </c>
      <c r="G9" s="1258">
        <v>1615</v>
      </c>
      <c r="H9" s="423" t="s">
        <v>423</v>
      </c>
    </row>
    <row r="10" spans="1:18" ht="33" customHeight="1">
      <c r="A10" s="423" t="s">
        <v>339</v>
      </c>
      <c r="B10" s="1256">
        <v>156035</v>
      </c>
      <c r="C10" s="1257">
        <v>52696</v>
      </c>
      <c r="D10" s="1257">
        <v>64715</v>
      </c>
      <c r="E10" s="1257">
        <v>38624</v>
      </c>
      <c r="F10" s="1257">
        <v>154765</v>
      </c>
      <c r="G10" s="1257">
        <v>1270</v>
      </c>
      <c r="H10" s="423" t="s">
        <v>429</v>
      </c>
    </row>
    <row r="11" spans="1:18" ht="33" customHeight="1">
      <c r="A11" s="423" t="s">
        <v>340</v>
      </c>
      <c r="B11" s="1256">
        <v>304449</v>
      </c>
      <c r="C11" s="1258">
        <v>111100</v>
      </c>
      <c r="D11" s="1258">
        <v>143564</v>
      </c>
      <c r="E11" s="1258">
        <v>49785</v>
      </c>
      <c r="F11" s="1258">
        <v>287733</v>
      </c>
      <c r="G11" s="1258">
        <v>16716</v>
      </c>
      <c r="H11" s="423" t="s">
        <v>430</v>
      </c>
    </row>
    <row r="12" spans="1:18" ht="33" customHeight="1">
      <c r="A12" s="423" t="s">
        <v>344</v>
      </c>
      <c r="B12" s="1256">
        <v>199957</v>
      </c>
      <c r="C12" s="1257">
        <v>69217</v>
      </c>
      <c r="D12" s="1257">
        <v>88983</v>
      </c>
      <c r="E12" s="1257">
        <v>41757</v>
      </c>
      <c r="F12" s="1257">
        <v>198188</v>
      </c>
      <c r="G12" s="1257">
        <v>1769</v>
      </c>
      <c r="H12" s="423" t="s">
        <v>434</v>
      </c>
    </row>
    <row r="13" spans="1:18" ht="33" customHeight="1">
      <c r="A13" s="423" t="s">
        <v>348</v>
      </c>
      <c r="B13" s="1256">
        <v>476224</v>
      </c>
      <c r="C13" s="1258">
        <v>176236</v>
      </c>
      <c r="D13" s="1258">
        <v>211394</v>
      </c>
      <c r="E13" s="1258">
        <v>88594</v>
      </c>
      <c r="F13" s="1258">
        <v>474639</v>
      </c>
      <c r="G13" s="1258">
        <v>1585</v>
      </c>
      <c r="H13" s="423" t="s">
        <v>438</v>
      </c>
    </row>
    <row r="14" spans="1:18" ht="33" customHeight="1">
      <c r="A14" s="423" t="s">
        <v>352</v>
      </c>
      <c r="B14" s="1256">
        <v>333649</v>
      </c>
      <c r="C14" s="1257">
        <v>123625</v>
      </c>
      <c r="D14" s="1257">
        <v>151624</v>
      </c>
      <c r="E14" s="1257">
        <v>58400</v>
      </c>
      <c r="F14" s="1257">
        <v>331323</v>
      </c>
      <c r="G14" s="1257">
        <v>2326</v>
      </c>
      <c r="H14" s="423" t="s">
        <v>442</v>
      </c>
    </row>
    <row r="15" spans="1:18" ht="33" customHeight="1">
      <c r="A15" s="423" t="s">
        <v>356</v>
      </c>
      <c r="B15" s="1256">
        <v>593136</v>
      </c>
      <c r="C15" s="1258">
        <v>183887</v>
      </c>
      <c r="D15" s="1258">
        <v>235508</v>
      </c>
      <c r="E15" s="1258">
        <v>173741</v>
      </c>
      <c r="F15" s="1258">
        <v>591668</v>
      </c>
      <c r="G15" s="1258">
        <v>1468</v>
      </c>
      <c r="H15" s="423" t="s">
        <v>446</v>
      </c>
    </row>
    <row r="16" spans="1:18" ht="33" customHeight="1">
      <c r="A16" s="423" t="s">
        <v>360</v>
      </c>
      <c r="B16" s="1256">
        <v>323358</v>
      </c>
      <c r="C16" s="1257">
        <v>113523</v>
      </c>
      <c r="D16" s="1257">
        <v>148534</v>
      </c>
      <c r="E16" s="1257">
        <v>61301</v>
      </c>
      <c r="F16" s="1257">
        <v>323358</v>
      </c>
      <c r="G16" s="1257">
        <v>0</v>
      </c>
      <c r="H16" s="423" t="s">
        <v>450</v>
      </c>
    </row>
    <row r="17" spans="1:8" ht="33" customHeight="1">
      <c r="A17" s="423" t="s">
        <v>364</v>
      </c>
      <c r="B17" s="1256">
        <v>125141</v>
      </c>
      <c r="C17" s="1258">
        <v>50112</v>
      </c>
      <c r="D17" s="1258">
        <v>60230</v>
      </c>
      <c r="E17" s="1258">
        <v>14799</v>
      </c>
      <c r="F17" s="1258">
        <v>125141</v>
      </c>
      <c r="G17" s="1258">
        <v>0</v>
      </c>
      <c r="H17" s="423" t="s">
        <v>454</v>
      </c>
    </row>
    <row r="18" spans="1:8" ht="33" customHeight="1">
      <c r="A18" s="423" t="s">
        <v>368</v>
      </c>
      <c r="B18" s="1256">
        <v>552035</v>
      </c>
      <c r="C18" s="1257">
        <v>206655</v>
      </c>
      <c r="D18" s="1257">
        <v>227404</v>
      </c>
      <c r="E18" s="1257">
        <v>117976</v>
      </c>
      <c r="F18" s="1257">
        <v>550136</v>
      </c>
      <c r="G18" s="1257">
        <v>1899</v>
      </c>
      <c r="H18" s="423" t="s">
        <v>458</v>
      </c>
    </row>
    <row r="19" spans="1:8" ht="33" customHeight="1">
      <c r="A19" s="423" t="s">
        <v>374</v>
      </c>
      <c r="B19" s="1256">
        <v>183620</v>
      </c>
      <c r="C19" s="1258">
        <v>61938</v>
      </c>
      <c r="D19" s="1258">
        <v>78577</v>
      </c>
      <c r="E19" s="1258">
        <v>43105</v>
      </c>
      <c r="F19" s="1258">
        <v>182683</v>
      </c>
      <c r="G19" s="1258">
        <v>937</v>
      </c>
      <c r="H19" s="423" t="s">
        <v>464</v>
      </c>
    </row>
    <row r="20" spans="1:8" ht="33" customHeight="1">
      <c r="A20" s="423" t="s">
        <v>377</v>
      </c>
      <c r="B20" s="1256">
        <v>112407</v>
      </c>
      <c r="C20" s="1257">
        <v>38411</v>
      </c>
      <c r="D20" s="1257">
        <v>51701</v>
      </c>
      <c r="E20" s="1257">
        <v>22295</v>
      </c>
      <c r="F20" s="1257">
        <v>112407</v>
      </c>
      <c r="G20" s="1257">
        <v>0</v>
      </c>
      <c r="H20" s="423" t="s">
        <v>468</v>
      </c>
    </row>
    <row r="21" spans="1:8" ht="33" customHeight="1">
      <c r="A21" s="423" t="s">
        <v>492</v>
      </c>
      <c r="B21" s="1256">
        <v>76788</v>
      </c>
      <c r="C21" s="1258">
        <v>26272</v>
      </c>
      <c r="D21" s="1258">
        <v>32044</v>
      </c>
      <c r="E21" s="1258">
        <v>18472</v>
      </c>
      <c r="F21" s="1258">
        <v>76787</v>
      </c>
      <c r="G21" s="1258">
        <v>1</v>
      </c>
      <c r="H21" s="423" t="s">
        <v>471</v>
      </c>
    </row>
    <row r="22" spans="1:8" ht="33" customHeight="1">
      <c r="A22" s="423" t="s">
        <v>382</v>
      </c>
      <c r="B22" s="1256">
        <v>318564</v>
      </c>
      <c r="C22" s="1257">
        <v>113694</v>
      </c>
      <c r="D22" s="1257">
        <v>144812</v>
      </c>
      <c r="E22" s="1257">
        <v>60058</v>
      </c>
      <c r="F22" s="1257">
        <v>315187</v>
      </c>
      <c r="G22" s="1257">
        <v>3377</v>
      </c>
      <c r="H22" s="423" t="s">
        <v>474</v>
      </c>
    </row>
    <row r="23" spans="1:8" ht="33" customHeight="1">
      <c r="A23" s="423" t="s">
        <v>386</v>
      </c>
      <c r="B23" s="1256">
        <v>165631</v>
      </c>
      <c r="C23" s="1258">
        <v>56990</v>
      </c>
      <c r="D23" s="1258">
        <v>69894</v>
      </c>
      <c r="E23" s="1258">
        <v>38747</v>
      </c>
      <c r="F23" s="1258">
        <v>164384</v>
      </c>
      <c r="G23" s="1258">
        <v>1247</v>
      </c>
      <c r="H23" s="423" t="s">
        <v>478</v>
      </c>
    </row>
    <row r="24" spans="1:8" ht="33" customHeight="1">
      <c r="A24" s="423" t="s">
        <v>390</v>
      </c>
      <c r="B24" s="1256">
        <v>193798</v>
      </c>
      <c r="C24" s="1257">
        <v>72970</v>
      </c>
      <c r="D24" s="1257">
        <v>77131</v>
      </c>
      <c r="E24" s="1257">
        <v>43697</v>
      </c>
      <c r="F24" s="1257">
        <v>193094</v>
      </c>
      <c r="G24" s="1257">
        <v>704</v>
      </c>
      <c r="H24" s="423" t="s">
        <v>482</v>
      </c>
    </row>
    <row r="25" spans="1:8" ht="33" customHeight="1">
      <c r="A25" s="423" t="s">
        <v>394</v>
      </c>
      <c r="B25" s="1256">
        <v>200884</v>
      </c>
      <c r="C25" s="1258">
        <v>46491</v>
      </c>
      <c r="D25" s="1258">
        <v>81656</v>
      </c>
      <c r="E25" s="1258">
        <v>44637</v>
      </c>
      <c r="F25" s="1258">
        <v>198882</v>
      </c>
      <c r="G25" s="1258">
        <v>207</v>
      </c>
      <c r="H25" s="423" t="s">
        <v>486</v>
      </c>
    </row>
    <row r="26" spans="1:8" s="1255" customFormat="1" ht="33" customHeight="1">
      <c r="A26" s="1114" t="s">
        <v>967</v>
      </c>
      <c r="B26" s="1117">
        <v>5691587</v>
      </c>
      <c r="C26" s="1117">
        <f>SUM(C6:C25)</f>
        <v>2039817</v>
      </c>
      <c r="D26" s="1117">
        <f>SUM(D6:D25)</f>
        <v>2488929</v>
      </c>
      <c r="E26" s="1117">
        <f>SUM(E6:E25)</f>
        <v>1134741</v>
      </c>
      <c r="F26" s="1117">
        <f>SUM(F6:F25)</f>
        <v>5653623</v>
      </c>
      <c r="G26" s="1117">
        <f>SUM(G6:G25)</f>
        <v>36169</v>
      </c>
      <c r="H26" s="1114" t="s">
        <v>68</v>
      </c>
    </row>
    <row r="27" spans="1:8" s="1255" customFormat="1" ht="33.65" customHeight="1">
      <c r="A27" s="2285" t="s">
        <v>3445</v>
      </c>
      <c r="B27" s="2285"/>
      <c r="C27" s="2285"/>
      <c r="D27" s="2285"/>
      <c r="E27" s="2286" t="s">
        <v>3446</v>
      </c>
      <c r="F27" s="2287"/>
      <c r="G27" s="2287"/>
      <c r="H27" s="2288"/>
    </row>
    <row r="28" spans="1:8" s="1255" customFormat="1" ht="15.5">
      <c r="A28" s="2289" t="s">
        <v>3447</v>
      </c>
      <c r="B28" s="2289"/>
      <c r="C28" s="2289"/>
      <c r="D28" s="2289"/>
      <c r="E28" s="2286" t="s">
        <v>3448</v>
      </c>
      <c r="F28" s="2287"/>
      <c r="G28" s="2287"/>
      <c r="H28" s="2288"/>
    </row>
    <row r="29" spans="1:8" ht="25" customHeight="1">
      <c r="B29" s="1259"/>
      <c r="C29" s="1259"/>
    </row>
    <row r="30" spans="1:8" ht="25" customHeight="1">
      <c r="B30" s="1259"/>
    </row>
    <row r="31" spans="1:8" ht="25" customHeight="1">
      <c r="C31" s="1260"/>
      <c r="D31" s="1260"/>
      <c r="E31" s="1260"/>
      <c r="F31" s="1260"/>
      <c r="G31" s="1260"/>
    </row>
  </sheetData>
  <mergeCells count="13">
    <mergeCell ref="A27:D27"/>
    <mergeCell ref="E27:H27"/>
    <mergeCell ref="A28:D28"/>
    <mergeCell ref="E28:H28"/>
    <mergeCell ref="A1:H1"/>
    <mergeCell ref="A2:H2"/>
    <mergeCell ref="A3:D3"/>
    <mergeCell ref="E3:H3"/>
    <mergeCell ref="A4:A5"/>
    <mergeCell ref="C4:D4"/>
    <mergeCell ref="E4:E5"/>
    <mergeCell ref="F4:G4"/>
    <mergeCell ref="H4:H5"/>
  </mergeCells>
  <pageMargins left="0.7" right="0.7" top="0.75" bottom="0.75" header="0.3" footer="0.3"/>
  <pageSetup paperSize="9" scale="57"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2"/>
  <sheetViews>
    <sheetView rightToLeft="1" view="pageBreakPreview" zoomScale="60" zoomScaleNormal="80" workbookViewId="0">
      <selection activeCell="B23" sqref="B23"/>
    </sheetView>
  </sheetViews>
  <sheetFormatPr defaultColWidth="13.453125" defaultRowHeight="14.5"/>
  <cols>
    <col min="1" max="1" width="43.453125" style="1268" customWidth="1"/>
    <col min="2" max="13" width="13.7265625" style="1268" customWidth="1"/>
    <col min="14" max="14" width="44.54296875" style="1268" customWidth="1"/>
    <col min="15" max="179" width="13.453125" style="1268"/>
    <col min="180" max="185" width="20.7265625" style="1268" customWidth="1"/>
    <col min="186" max="187" width="13.453125" style="1268" customWidth="1"/>
    <col min="188" max="435" width="13.453125" style="1268"/>
    <col min="436" max="441" width="20.7265625" style="1268" customWidth="1"/>
    <col min="442" max="443" width="13.453125" style="1268" customWidth="1"/>
    <col min="444" max="691" width="13.453125" style="1268"/>
    <col min="692" max="697" width="20.7265625" style="1268" customWidth="1"/>
    <col min="698" max="699" width="13.453125" style="1268" customWidth="1"/>
    <col min="700" max="947" width="13.453125" style="1268"/>
    <col min="948" max="953" width="20.7265625" style="1268" customWidth="1"/>
    <col min="954" max="955" width="13.453125" style="1268" customWidth="1"/>
    <col min="956" max="1203" width="13.453125" style="1268"/>
    <col min="1204" max="1209" width="20.7265625" style="1268" customWidth="1"/>
    <col min="1210" max="1211" width="13.453125" style="1268" customWidth="1"/>
    <col min="1212" max="1459" width="13.453125" style="1268"/>
    <col min="1460" max="1465" width="20.7265625" style="1268" customWidth="1"/>
    <col min="1466" max="1467" width="13.453125" style="1268" customWidth="1"/>
    <col min="1468" max="1715" width="13.453125" style="1268"/>
    <col min="1716" max="1721" width="20.7265625" style="1268" customWidth="1"/>
    <col min="1722" max="1723" width="13.453125" style="1268" customWidth="1"/>
    <col min="1724" max="1971" width="13.453125" style="1268"/>
    <col min="1972" max="1977" width="20.7265625" style="1268" customWidth="1"/>
    <col min="1978" max="1979" width="13.453125" style="1268" customWidth="1"/>
    <col min="1980" max="2227" width="13.453125" style="1268"/>
    <col min="2228" max="2233" width="20.7265625" style="1268" customWidth="1"/>
    <col min="2234" max="2235" width="13.453125" style="1268" customWidth="1"/>
    <col min="2236" max="2483" width="13.453125" style="1268"/>
    <col min="2484" max="2489" width="20.7265625" style="1268" customWidth="1"/>
    <col min="2490" max="2491" width="13.453125" style="1268" customWidth="1"/>
    <col min="2492" max="2739" width="13.453125" style="1268"/>
    <col min="2740" max="2745" width="20.7265625" style="1268" customWidth="1"/>
    <col min="2746" max="2747" width="13.453125" style="1268" customWidth="1"/>
    <col min="2748" max="2995" width="13.453125" style="1268"/>
    <col min="2996" max="3001" width="20.7265625" style="1268" customWidth="1"/>
    <col min="3002" max="3003" width="13.453125" style="1268" customWidth="1"/>
    <col min="3004" max="3251" width="13.453125" style="1268"/>
    <col min="3252" max="3257" width="20.7265625" style="1268" customWidth="1"/>
    <col min="3258" max="3259" width="13.453125" style="1268" customWidth="1"/>
    <col min="3260" max="3507" width="13.453125" style="1268"/>
    <col min="3508" max="3513" width="20.7265625" style="1268" customWidth="1"/>
    <col min="3514" max="3515" width="13.453125" style="1268" customWidth="1"/>
    <col min="3516" max="3763" width="13.453125" style="1268"/>
    <col min="3764" max="3769" width="20.7265625" style="1268" customWidth="1"/>
    <col min="3770" max="3771" width="13.453125" style="1268" customWidth="1"/>
    <col min="3772" max="4019" width="13.453125" style="1268"/>
    <col min="4020" max="4025" width="20.7265625" style="1268" customWidth="1"/>
    <col min="4026" max="4027" width="13.453125" style="1268" customWidth="1"/>
    <col min="4028" max="4275" width="13.453125" style="1268"/>
    <col min="4276" max="4281" width="20.7265625" style="1268" customWidth="1"/>
    <col min="4282" max="4283" width="13.453125" style="1268" customWidth="1"/>
    <col min="4284" max="4531" width="13.453125" style="1268"/>
    <col min="4532" max="4537" width="20.7265625" style="1268" customWidth="1"/>
    <col min="4538" max="4539" width="13.453125" style="1268" customWidth="1"/>
    <col min="4540" max="4787" width="13.453125" style="1268"/>
    <col min="4788" max="4793" width="20.7265625" style="1268" customWidth="1"/>
    <col min="4794" max="4795" width="13.453125" style="1268" customWidth="1"/>
    <col min="4796" max="5043" width="13.453125" style="1268"/>
    <col min="5044" max="5049" width="20.7265625" style="1268" customWidth="1"/>
    <col min="5050" max="5051" width="13.453125" style="1268" customWidth="1"/>
    <col min="5052" max="5299" width="13.453125" style="1268"/>
    <col min="5300" max="5305" width="20.7265625" style="1268" customWidth="1"/>
    <col min="5306" max="5307" width="13.453125" style="1268" customWidth="1"/>
    <col min="5308" max="5555" width="13.453125" style="1268"/>
    <col min="5556" max="5561" width="20.7265625" style="1268" customWidth="1"/>
    <col min="5562" max="5563" width="13.453125" style="1268" customWidth="1"/>
    <col min="5564" max="5811" width="13.453125" style="1268"/>
    <col min="5812" max="5817" width="20.7265625" style="1268" customWidth="1"/>
    <col min="5818" max="5819" width="13.453125" style="1268" customWidth="1"/>
    <col min="5820" max="6067" width="13.453125" style="1268"/>
    <col min="6068" max="6073" width="20.7265625" style="1268" customWidth="1"/>
    <col min="6074" max="6075" width="13.453125" style="1268" customWidth="1"/>
    <col min="6076" max="6323" width="13.453125" style="1268"/>
    <col min="6324" max="6329" width="20.7265625" style="1268" customWidth="1"/>
    <col min="6330" max="6331" width="13.453125" style="1268" customWidth="1"/>
    <col min="6332" max="6579" width="13.453125" style="1268"/>
    <col min="6580" max="6585" width="20.7265625" style="1268" customWidth="1"/>
    <col min="6586" max="6587" width="13.453125" style="1268" customWidth="1"/>
    <col min="6588" max="6835" width="13.453125" style="1268"/>
    <col min="6836" max="6841" width="20.7265625" style="1268" customWidth="1"/>
    <col min="6842" max="6843" width="13.453125" style="1268" customWidth="1"/>
    <col min="6844" max="7091" width="13.453125" style="1268"/>
    <col min="7092" max="7097" width="20.7265625" style="1268" customWidth="1"/>
    <col min="7098" max="7099" width="13.453125" style="1268" customWidth="1"/>
    <col min="7100" max="7347" width="13.453125" style="1268"/>
    <col min="7348" max="7353" width="20.7265625" style="1268" customWidth="1"/>
    <col min="7354" max="7355" width="13.453125" style="1268" customWidth="1"/>
    <col min="7356" max="7603" width="13.453125" style="1268"/>
    <col min="7604" max="7609" width="20.7265625" style="1268" customWidth="1"/>
    <col min="7610" max="7611" width="13.453125" style="1268" customWidth="1"/>
    <col min="7612" max="7859" width="13.453125" style="1268"/>
    <col min="7860" max="7865" width="20.7265625" style="1268" customWidth="1"/>
    <col min="7866" max="7867" width="13.453125" style="1268" customWidth="1"/>
    <col min="7868" max="8115" width="13.453125" style="1268"/>
    <col min="8116" max="8121" width="20.7265625" style="1268" customWidth="1"/>
    <col min="8122" max="8123" width="13.453125" style="1268" customWidth="1"/>
    <col min="8124" max="8371" width="13.453125" style="1268"/>
    <col min="8372" max="8377" width="20.7265625" style="1268" customWidth="1"/>
    <col min="8378" max="8379" width="13.453125" style="1268" customWidth="1"/>
    <col min="8380" max="8627" width="13.453125" style="1268"/>
    <col min="8628" max="8633" width="20.7265625" style="1268" customWidth="1"/>
    <col min="8634" max="8635" width="13.453125" style="1268" customWidth="1"/>
    <col min="8636" max="8883" width="13.453125" style="1268"/>
    <col min="8884" max="8889" width="20.7265625" style="1268" customWidth="1"/>
    <col min="8890" max="8891" width="13.453125" style="1268" customWidth="1"/>
    <col min="8892" max="9139" width="13.453125" style="1268"/>
    <col min="9140" max="9145" width="20.7265625" style="1268" customWidth="1"/>
    <col min="9146" max="9147" width="13.453125" style="1268" customWidth="1"/>
    <col min="9148" max="9395" width="13.453125" style="1268"/>
    <col min="9396" max="9401" width="20.7265625" style="1268" customWidth="1"/>
    <col min="9402" max="9403" width="13.453125" style="1268" customWidth="1"/>
    <col min="9404" max="9651" width="13.453125" style="1268"/>
    <col min="9652" max="9657" width="20.7265625" style="1268" customWidth="1"/>
    <col min="9658" max="9659" width="13.453125" style="1268" customWidth="1"/>
    <col min="9660" max="9907" width="13.453125" style="1268"/>
    <col min="9908" max="9913" width="20.7265625" style="1268" customWidth="1"/>
    <col min="9914" max="9915" width="13.453125" style="1268" customWidth="1"/>
    <col min="9916" max="10163" width="13.453125" style="1268"/>
    <col min="10164" max="10169" width="20.7265625" style="1268" customWidth="1"/>
    <col min="10170" max="10171" width="13.453125" style="1268" customWidth="1"/>
    <col min="10172" max="10419" width="13.453125" style="1268"/>
    <col min="10420" max="10425" width="20.7265625" style="1268" customWidth="1"/>
    <col min="10426" max="10427" width="13.453125" style="1268" customWidth="1"/>
    <col min="10428" max="10675" width="13.453125" style="1268"/>
    <col min="10676" max="10681" width="20.7265625" style="1268" customWidth="1"/>
    <col min="10682" max="10683" width="13.453125" style="1268" customWidth="1"/>
    <col min="10684" max="10931" width="13.453125" style="1268"/>
    <col min="10932" max="10937" width="20.7265625" style="1268" customWidth="1"/>
    <col min="10938" max="10939" width="13.453125" style="1268" customWidth="1"/>
    <col min="10940" max="11187" width="13.453125" style="1268"/>
    <col min="11188" max="11193" width="20.7265625" style="1268" customWidth="1"/>
    <col min="11194" max="11195" width="13.453125" style="1268" customWidth="1"/>
    <col min="11196" max="11443" width="13.453125" style="1268"/>
    <col min="11444" max="11449" width="20.7265625" style="1268" customWidth="1"/>
    <col min="11450" max="11451" width="13.453125" style="1268" customWidth="1"/>
    <col min="11452" max="11699" width="13.453125" style="1268"/>
    <col min="11700" max="11705" width="20.7265625" style="1268" customWidth="1"/>
    <col min="11706" max="11707" width="13.453125" style="1268" customWidth="1"/>
    <col min="11708" max="11955" width="13.453125" style="1268"/>
    <col min="11956" max="11961" width="20.7265625" style="1268" customWidth="1"/>
    <col min="11962" max="11963" width="13.453125" style="1268" customWidth="1"/>
    <col min="11964" max="12211" width="13.453125" style="1268"/>
    <col min="12212" max="12217" width="20.7265625" style="1268" customWidth="1"/>
    <col min="12218" max="12219" width="13.453125" style="1268" customWidth="1"/>
    <col min="12220" max="12467" width="13.453125" style="1268"/>
    <col min="12468" max="12473" width="20.7265625" style="1268" customWidth="1"/>
    <col min="12474" max="12475" width="13.453125" style="1268" customWidth="1"/>
    <col min="12476" max="12723" width="13.453125" style="1268"/>
    <col min="12724" max="12729" width="20.7265625" style="1268" customWidth="1"/>
    <col min="12730" max="12731" width="13.453125" style="1268" customWidth="1"/>
    <col min="12732" max="12979" width="13.453125" style="1268"/>
    <col min="12980" max="12985" width="20.7265625" style="1268" customWidth="1"/>
    <col min="12986" max="12987" width="13.453125" style="1268" customWidth="1"/>
    <col min="12988" max="13235" width="13.453125" style="1268"/>
    <col min="13236" max="13241" width="20.7265625" style="1268" customWidth="1"/>
    <col min="13242" max="13243" width="13.453125" style="1268" customWidth="1"/>
    <col min="13244" max="13491" width="13.453125" style="1268"/>
    <col min="13492" max="13497" width="20.7265625" style="1268" customWidth="1"/>
    <col min="13498" max="13499" width="13.453125" style="1268" customWidth="1"/>
    <col min="13500" max="13747" width="13.453125" style="1268"/>
    <col min="13748" max="13753" width="20.7265625" style="1268" customWidth="1"/>
    <col min="13754" max="13755" width="13.453125" style="1268" customWidth="1"/>
    <col min="13756" max="14003" width="13.453125" style="1268"/>
    <col min="14004" max="14009" width="20.7265625" style="1268" customWidth="1"/>
    <col min="14010" max="14011" width="13.453125" style="1268" customWidth="1"/>
    <col min="14012" max="14259" width="13.453125" style="1268"/>
    <col min="14260" max="14265" width="20.7265625" style="1268" customWidth="1"/>
    <col min="14266" max="14267" width="13.453125" style="1268" customWidth="1"/>
    <col min="14268" max="14515" width="13.453125" style="1268"/>
    <col min="14516" max="14521" width="20.7265625" style="1268" customWidth="1"/>
    <col min="14522" max="14523" width="13.453125" style="1268" customWidth="1"/>
    <col min="14524" max="14771" width="13.453125" style="1268"/>
    <col min="14772" max="14777" width="20.7265625" style="1268" customWidth="1"/>
    <col min="14778" max="14779" width="13.453125" style="1268" customWidth="1"/>
    <col min="14780" max="15027" width="13.453125" style="1268"/>
    <col min="15028" max="15033" width="20.7265625" style="1268" customWidth="1"/>
    <col min="15034" max="15035" width="13.453125" style="1268" customWidth="1"/>
    <col min="15036" max="15283" width="13.453125" style="1268"/>
    <col min="15284" max="15289" width="20.7265625" style="1268" customWidth="1"/>
    <col min="15290" max="15291" width="13.453125" style="1268" customWidth="1"/>
    <col min="15292" max="15539" width="13.453125" style="1268"/>
    <col min="15540" max="15545" width="20.7265625" style="1268" customWidth="1"/>
    <col min="15546" max="15547" width="13.453125" style="1268" customWidth="1"/>
    <col min="15548" max="15795" width="13.453125" style="1268"/>
    <col min="15796" max="15801" width="20.7265625" style="1268" customWidth="1"/>
    <col min="15802" max="15803" width="13.453125" style="1268" customWidth="1"/>
    <col min="15804" max="16051" width="13.453125" style="1268"/>
    <col min="16052" max="16057" width="20.7265625" style="1268" customWidth="1"/>
    <col min="16058" max="16059" width="13.453125" style="1268" customWidth="1"/>
    <col min="16060" max="16384" width="13.453125" style="1268"/>
  </cols>
  <sheetData>
    <row r="1" spans="1:14" s="1255" customFormat="1" ht="23.5">
      <c r="A1" s="1776" t="s">
        <v>2994</v>
      </c>
      <c r="B1" s="1776"/>
      <c r="C1" s="1776"/>
      <c r="D1" s="1776"/>
      <c r="E1" s="1776"/>
      <c r="F1" s="1776"/>
      <c r="G1" s="1776"/>
      <c r="H1" s="1776"/>
      <c r="I1" s="1776"/>
      <c r="J1" s="1776"/>
      <c r="K1" s="1776"/>
      <c r="L1" s="1776"/>
      <c r="M1" s="1776"/>
      <c r="N1" s="1776"/>
    </row>
    <row r="2" spans="1:14" s="1255" customFormat="1" ht="23.5">
      <c r="A2" s="1777" t="s">
        <v>2995</v>
      </c>
      <c r="B2" s="1777"/>
      <c r="C2" s="1777"/>
      <c r="D2" s="1777"/>
      <c r="E2" s="1777"/>
      <c r="F2" s="1777"/>
      <c r="G2" s="1777"/>
      <c r="H2" s="1777"/>
      <c r="I2" s="1777"/>
      <c r="J2" s="1777"/>
      <c r="K2" s="1777"/>
      <c r="L2" s="1777"/>
      <c r="M2" s="1777"/>
      <c r="N2" s="1777"/>
    </row>
    <row r="3" spans="1:14" s="1255" customFormat="1" ht="18.5">
      <c r="A3" s="2291" t="s">
        <v>3449</v>
      </c>
      <c r="B3" s="2291"/>
      <c r="C3" s="2191"/>
      <c r="D3" s="2004" t="s">
        <v>3450</v>
      </c>
      <c r="E3" s="2004"/>
      <c r="F3" s="2004"/>
      <c r="G3" s="2004"/>
      <c r="H3" s="2004"/>
      <c r="I3" s="2004"/>
      <c r="J3" s="2004"/>
      <c r="K3" s="2004"/>
      <c r="L3" s="2004"/>
      <c r="M3" s="2004"/>
      <c r="N3" s="2005"/>
    </row>
    <row r="4" spans="1:14" s="1255" customFormat="1" ht="15.5">
      <c r="A4" s="2007" t="s">
        <v>859</v>
      </c>
      <c r="B4" s="2206" t="s">
        <v>3451</v>
      </c>
      <c r="C4" s="2206" t="s">
        <v>3452</v>
      </c>
      <c r="D4" s="2206" t="s">
        <v>3453</v>
      </c>
      <c r="E4" s="2206" t="s">
        <v>3454</v>
      </c>
      <c r="F4" s="2206" t="s">
        <v>3455</v>
      </c>
      <c r="G4" s="2206" t="s">
        <v>3456</v>
      </c>
      <c r="H4" s="2292" t="s">
        <v>3457</v>
      </c>
      <c r="I4" s="2256" t="s">
        <v>3458</v>
      </c>
      <c r="J4" s="2258"/>
      <c r="K4" s="2256" t="s">
        <v>3459</v>
      </c>
      <c r="L4" s="2258"/>
      <c r="M4" s="2206" t="s">
        <v>106</v>
      </c>
      <c r="N4" s="2007" t="s">
        <v>867</v>
      </c>
    </row>
    <row r="5" spans="1:14" s="1255" customFormat="1" ht="15.5">
      <c r="A5" s="2007"/>
      <c r="B5" s="2208"/>
      <c r="C5" s="2208"/>
      <c r="D5" s="2208"/>
      <c r="E5" s="2208"/>
      <c r="F5" s="2208"/>
      <c r="G5" s="2208"/>
      <c r="H5" s="2293"/>
      <c r="I5" s="1073" t="s">
        <v>3460</v>
      </c>
      <c r="J5" s="1073" t="s">
        <v>3461</v>
      </c>
      <c r="K5" s="1073" t="s">
        <v>3462</v>
      </c>
      <c r="L5" s="1073" t="s">
        <v>3463</v>
      </c>
      <c r="M5" s="2208"/>
      <c r="N5" s="2007"/>
    </row>
    <row r="6" spans="1:14" s="1255" customFormat="1" ht="15.5">
      <c r="A6" s="2007"/>
      <c r="B6" s="2206" t="s">
        <v>3464</v>
      </c>
      <c r="C6" s="2206" t="s">
        <v>3465</v>
      </c>
      <c r="D6" s="2206" t="s">
        <v>3466</v>
      </c>
      <c r="E6" s="2206" t="s">
        <v>3467</v>
      </c>
      <c r="F6" s="2206" t="s">
        <v>3468</v>
      </c>
      <c r="G6" s="2206" t="s">
        <v>3469</v>
      </c>
      <c r="H6" s="2206" t="s">
        <v>3470</v>
      </c>
      <c r="I6" s="2256" t="s">
        <v>3471</v>
      </c>
      <c r="J6" s="2258"/>
      <c r="K6" s="2256" t="s">
        <v>3472</v>
      </c>
      <c r="L6" s="2258"/>
      <c r="M6" s="2206" t="s">
        <v>68</v>
      </c>
      <c r="N6" s="2007"/>
    </row>
    <row r="7" spans="1:14" s="1255" customFormat="1" ht="15.5">
      <c r="A7" s="2007"/>
      <c r="B7" s="2208"/>
      <c r="C7" s="2208"/>
      <c r="D7" s="2208"/>
      <c r="E7" s="2208"/>
      <c r="F7" s="2208"/>
      <c r="G7" s="2208"/>
      <c r="H7" s="2208"/>
      <c r="I7" s="1073" t="s">
        <v>3473</v>
      </c>
      <c r="J7" s="1073" t="s">
        <v>3474</v>
      </c>
      <c r="K7" s="1073" t="s">
        <v>3475</v>
      </c>
      <c r="L7" s="1073" t="s">
        <v>3476</v>
      </c>
      <c r="M7" s="2208"/>
      <c r="N7" s="2007"/>
    </row>
    <row r="8" spans="1:14" s="1255" customFormat="1" ht="33" customHeight="1">
      <c r="A8" s="1261" t="s">
        <v>327</v>
      </c>
      <c r="B8" s="1262">
        <v>80694</v>
      </c>
      <c r="C8" s="1262">
        <v>15096</v>
      </c>
      <c r="D8" s="1262">
        <v>42753</v>
      </c>
      <c r="E8" s="1262">
        <v>28903</v>
      </c>
      <c r="F8" s="1262">
        <v>6124</v>
      </c>
      <c r="G8" s="1262">
        <v>16354</v>
      </c>
      <c r="H8" s="1262">
        <v>109866</v>
      </c>
      <c r="I8" s="1262">
        <v>478</v>
      </c>
      <c r="J8" s="1262">
        <v>2649</v>
      </c>
      <c r="K8" s="1262">
        <v>59038</v>
      </c>
      <c r="L8" s="1262">
        <v>53556</v>
      </c>
      <c r="M8" s="1262">
        <v>415511</v>
      </c>
      <c r="N8" s="1263" t="s">
        <v>418</v>
      </c>
    </row>
    <row r="9" spans="1:14" s="1255" customFormat="1" ht="33" customHeight="1">
      <c r="A9" s="1261" t="s">
        <v>328</v>
      </c>
      <c r="B9" s="1264">
        <v>150074</v>
      </c>
      <c r="C9" s="1265">
        <v>25044</v>
      </c>
      <c r="D9" s="1265">
        <v>31880</v>
      </c>
      <c r="E9" s="1265">
        <v>48418</v>
      </c>
      <c r="F9" s="1265">
        <v>4131</v>
      </c>
      <c r="G9" s="1265">
        <v>11746</v>
      </c>
      <c r="H9" s="1265">
        <v>198920</v>
      </c>
      <c r="I9" s="1265">
        <v>2322</v>
      </c>
      <c r="J9" s="1265">
        <v>7447</v>
      </c>
      <c r="K9" s="1265">
        <v>28168</v>
      </c>
      <c r="L9" s="1265">
        <v>118768</v>
      </c>
      <c r="M9" s="1265">
        <v>626918</v>
      </c>
      <c r="N9" s="1263" t="s">
        <v>419</v>
      </c>
    </row>
    <row r="10" spans="1:14" s="1255" customFormat="1" ht="33" customHeight="1">
      <c r="A10" s="1261" t="s">
        <v>329</v>
      </c>
      <c r="B10" s="1262">
        <v>129824</v>
      </c>
      <c r="C10" s="1262">
        <v>10296</v>
      </c>
      <c r="D10" s="1262">
        <v>20065</v>
      </c>
      <c r="E10" s="1262">
        <v>24983</v>
      </c>
      <c r="F10" s="1262">
        <v>328</v>
      </c>
      <c r="G10" s="1262">
        <v>4440</v>
      </c>
      <c r="H10" s="1262">
        <v>68235</v>
      </c>
      <c r="I10" s="1262">
        <v>109</v>
      </c>
      <c r="J10" s="1262">
        <v>37</v>
      </c>
      <c r="K10" s="1262">
        <v>9987</v>
      </c>
      <c r="L10" s="1262">
        <v>9830</v>
      </c>
      <c r="M10" s="1262">
        <v>278134</v>
      </c>
      <c r="N10" s="1263" t="s">
        <v>420</v>
      </c>
    </row>
    <row r="11" spans="1:14" s="1255" customFormat="1" ht="33" customHeight="1">
      <c r="A11" s="1261" t="s">
        <v>333</v>
      </c>
      <c r="B11" s="1264">
        <v>322593</v>
      </c>
      <c r="C11" s="1265">
        <v>4769</v>
      </c>
      <c r="D11" s="1265">
        <v>51827</v>
      </c>
      <c r="E11" s="1265">
        <v>37274</v>
      </c>
      <c r="F11" s="1265">
        <v>5852</v>
      </c>
      <c r="G11" s="1265">
        <v>41776</v>
      </c>
      <c r="H11" s="1265">
        <v>231826</v>
      </c>
      <c r="I11" s="1265">
        <v>2850</v>
      </c>
      <c r="J11" s="1265">
        <v>9464</v>
      </c>
      <c r="K11" s="1265">
        <v>41233</v>
      </c>
      <c r="L11" s="1265">
        <v>132686</v>
      </c>
      <c r="M11" s="1265">
        <v>882150</v>
      </c>
      <c r="N11" s="1263" t="s">
        <v>423</v>
      </c>
    </row>
    <row r="12" spans="1:14" s="1255" customFormat="1" ht="33" customHeight="1">
      <c r="A12" s="1261" t="s">
        <v>339</v>
      </c>
      <c r="B12" s="1262">
        <v>106265</v>
      </c>
      <c r="C12" s="1262">
        <v>5803</v>
      </c>
      <c r="D12" s="1262">
        <v>11350</v>
      </c>
      <c r="E12" s="1262">
        <v>648690</v>
      </c>
      <c r="F12" s="1262">
        <v>1872</v>
      </c>
      <c r="G12" s="1262">
        <v>3783</v>
      </c>
      <c r="H12" s="1262">
        <v>28567</v>
      </c>
      <c r="I12" s="1262">
        <v>1229</v>
      </c>
      <c r="J12" s="1262">
        <v>1481</v>
      </c>
      <c r="K12" s="1262">
        <v>12740</v>
      </c>
      <c r="L12" s="1262">
        <v>15095</v>
      </c>
      <c r="M12" s="1262">
        <v>836875</v>
      </c>
      <c r="N12" s="1263" t="s">
        <v>429</v>
      </c>
    </row>
    <row r="13" spans="1:14" s="1255" customFormat="1" ht="33" customHeight="1">
      <c r="A13" s="1261" t="s">
        <v>340</v>
      </c>
      <c r="B13" s="1264">
        <v>152517</v>
      </c>
      <c r="C13" s="1265">
        <v>5240</v>
      </c>
      <c r="D13" s="1265">
        <v>27927</v>
      </c>
      <c r="E13" s="1265">
        <v>49785</v>
      </c>
      <c r="F13" s="1265">
        <v>18044</v>
      </c>
      <c r="G13" s="1265">
        <v>13727</v>
      </c>
      <c r="H13" s="1265">
        <v>72961</v>
      </c>
      <c r="I13" s="1265">
        <v>5031</v>
      </c>
      <c r="J13" s="1265">
        <v>9349</v>
      </c>
      <c r="K13" s="1265">
        <v>41813</v>
      </c>
      <c r="L13" s="1265">
        <v>45624</v>
      </c>
      <c r="M13" s="1265">
        <v>442018</v>
      </c>
      <c r="N13" s="1263" t="s">
        <v>430</v>
      </c>
    </row>
    <row r="14" spans="1:14" s="1255" customFormat="1" ht="33" customHeight="1">
      <c r="A14" s="1261" t="s">
        <v>344</v>
      </c>
      <c r="B14" s="1262">
        <v>115055</v>
      </c>
      <c r="C14" s="1262">
        <v>1549</v>
      </c>
      <c r="D14" s="1262">
        <v>30243</v>
      </c>
      <c r="E14" s="1262">
        <v>27533</v>
      </c>
      <c r="F14" s="1262">
        <v>119</v>
      </c>
      <c r="G14" s="1262">
        <v>8421</v>
      </c>
      <c r="H14" s="1262">
        <v>91374</v>
      </c>
      <c r="I14" s="1262">
        <v>1145</v>
      </c>
      <c r="J14" s="1262">
        <v>658</v>
      </c>
      <c r="K14" s="1262">
        <v>9092</v>
      </c>
      <c r="L14" s="1262">
        <v>77481</v>
      </c>
      <c r="M14" s="1262">
        <v>362670</v>
      </c>
      <c r="N14" s="1263" t="s">
        <v>434</v>
      </c>
    </row>
    <row r="15" spans="1:14" s="1255" customFormat="1" ht="33" customHeight="1">
      <c r="A15" s="1261" t="s">
        <v>348</v>
      </c>
      <c r="B15" s="1264">
        <v>96092</v>
      </c>
      <c r="C15" s="1265">
        <v>23145</v>
      </c>
      <c r="D15" s="1265">
        <v>31601</v>
      </c>
      <c r="E15" s="1265">
        <v>86949</v>
      </c>
      <c r="F15" s="1265">
        <v>14770</v>
      </c>
      <c r="G15" s="1265">
        <v>11066</v>
      </c>
      <c r="H15" s="1265">
        <v>79472</v>
      </c>
      <c r="I15" s="1265">
        <v>2807</v>
      </c>
      <c r="J15" s="1265">
        <v>3382</v>
      </c>
      <c r="K15" s="1265">
        <v>34237</v>
      </c>
      <c r="L15" s="1265">
        <v>39689</v>
      </c>
      <c r="M15" s="1265">
        <v>423210</v>
      </c>
      <c r="N15" s="1263" t="s">
        <v>438</v>
      </c>
    </row>
    <row r="16" spans="1:14" s="1255" customFormat="1" ht="33" customHeight="1">
      <c r="A16" s="1261" t="s">
        <v>352</v>
      </c>
      <c r="B16" s="1262">
        <v>172152</v>
      </c>
      <c r="C16" s="1262">
        <v>9139</v>
      </c>
      <c r="D16" s="1262">
        <v>35709</v>
      </c>
      <c r="E16" s="1262">
        <v>58400</v>
      </c>
      <c r="F16" s="1262">
        <v>5593</v>
      </c>
      <c r="G16" s="1262">
        <v>8227</v>
      </c>
      <c r="H16" s="1262">
        <v>16264</v>
      </c>
      <c r="I16" s="1262">
        <v>7681</v>
      </c>
      <c r="J16" s="1262">
        <v>10085</v>
      </c>
      <c r="K16" s="1262">
        <v>46703</v>
      </c>
      <c r="L16" s="1262">
        <v>83142</v>
      </c>
      <c r="M16" s="1262">
        <v>453095</v>
      </c>
      <c r="N16" s="1263" t="s">
        <v>442</v>
      </c>
    </row>
    <row r="17" spans="1:14" s="1255" customFormat="1" ht="33" customHeight="1">
      <c r="A17" s="1261" t="s">
        <v>356</v>
      </c>
      <c r="B17" s="1264">
        <v>7168</v>
      </c>
      <c r="C17" s="1265">
        <v>8003</v>
      </c>
      <c r="D17" s="1265">
        <v>60904</v>
      </c>
      <c r="E17" s="1265">
        <v>18881</v>
      </c>
      <c r="F17" s="1265">
        <v>5455</v>
      </c>
      <c r="G17" s="1265">
        <v>21276</v>
      </c>
      <c r="H17" s="1265">
        <v>31929</v>
      </c>
      <c r="I17" s="1265">
        <v>1170</v>
      </c>
      <c r="J17" s="1265">
        <v>8639</v>
      </c>
      <c r="K17" s="1265">
        <v>28308</v>
      </c>
      <c r="L17" s="1265">
        <v>38278</v>
      </c>
      <c r="M17" s="1265">
        <v>230011</v>
      </c>
      <c r="N17" s="1263" t="s">
        <v>446</v>
      </c>
    </row>
    <row r="18" spans="1:14" s="1255" customFormat="1" ht="33" customHeight="1">
      <c r="A18" s="1261" t="s">
        <v>360</v>
      </c>
      <c r="B18" s="1262">
        <v>222045</v>
      </c>
      <c r="C18" s="1262">
        <v>10774</v>
      </c>
      <c r="D18" s="1262">
        <v>39821</v>
      </c>
      <c r="E18" s="1262">
        <v>61301</v>
      </c>
      <c r="F18" s="1262">
        <v>881</v>
      </c>
      <c r="G18" s="1262">
        <v>21346</v>
      </c>
      <c r="H18" s="1262">
        <v>98946</v>
      </c>
      <c r="I18" s="1262">
        <v>793</v>
      </c>
      <c r="J18" s="1262">
        <v>3197</v>
      </c>
      <c r="K18" s="1262">
        <v>32643</v>
      </c>
      <c r="L18" s="1262">
        <v>38910</v>
      </c>
      <c r="M18" s="1262">
        <v>530657</v>
      </c>
      <c r="N18" s="1263" t="s">
        <v>450</v>
      </c>
    </row>
    <row r="19" spans="1:14" s="1255" customFormat="1" ht="33" customHeight="1">
      <c r="A19" s="1261" t="s">
        <v>364</v>
      </c>
      <c r="B19" s="1264">
        <v>1315</v>
      </c>
      <c r="C19" s="1265">
        <v>2155</v>
      </c>
      <c r="D19" s="1265">
        <v>10143</v>
      </c>
      <c r="E19" s="1265">
        <v>14799</v>
      </c>
      <c r="F19" s="1265">
        <v>2144</v>
      </c>
      <c r="G19" s="1265">
        <v>11006</v>
      </c>
      <c r="H19" s="1265">
        <v>14114</v>
      </c>
      <c r="I19" s="1265">
        <v>200</v>
      </c>
      <c r="J19" s="1265">
        <v>365</v>
      </c>
      <c r="K19" s="1265">
        <v>13140</v>
      </c>
      <c r="L19" s="1265">
        <v>29929</v>
      </c>
      <c r="M19" s="1265">
        <v>99310</v>
      </c>
      <c r="N19" s="1263" t="s">
        <v>454</v>
      </c>
    </row>
    <row r="20" spans="1:14" s="1255" customFormat="1" ht="33" customHeight="1">
      <c r="A20" s="1261" t="s">
        <v>368</v>
      </c>
      <c r="B20" s="1262">
        <v>449191</v>
      </c>
      <c r="C20" s="1262">
        <v>27218</v>
      </c>
      <c r="D20" s="1262">
        <v>5974</v>
      </c>
      <c r="E20" s="1262">
        <v>117976</v>
      </c>
      <c r="F20" s="1262">
        <v>8813</v>
      </c>
      <c r="G20" s="1262">
        <v>54575</v>
      </c>
      <c r="H20" s="1262">
        <v>221295</v>
      </c>
      <c r="I20" s="1262">
        <v>2973</v>
      </c>
      <c r="J20" s="1262">
        <v>22990</v>
      </c>
      <c r="K20" s="1262">
        <v>103225</v>
      </c>
      <c r="L20" s="1262">
        <v>310312</v>
      </c>
      <c r="M20" s="1262">
        <v>1324542</v>
      </c>
      <c r="N20" s="1263" t="s">
        <v>458</v>
      </c>
    </row>
    <row r="21" spans="1:14" s="1255" customFormat="1" ht="33" customHeight="1">
      <c r="A21" s="1261" t="s">
        <v>374</v>
      </c>
      <c r="B21" s="1264">
        <v>184141</v>
      </c>
      <c r="C21" s="1265">
        <v>1064</v>
      </c>
      <c r="D21" s="1265">
        <v>24839</v>
      </c>
      <c r="E21" s="1265">
        <v>43105</v>
      </c>
      <c r="F21" s="1265">
        <v>3935</v>
      </c>
      <c r="G21" s="1265">
        <v>18832</v>
      </c>
      <c r="H21" s="1265">
        <v>58289</v>
      </c>
      <c r="I21" s="1265">
        <v>1070</v>
      </c>
      <c r="J21" s="1265">
        <v>4576</v>
      </c>
      <c r="K21" s="1265">
        <v>24559</v>
      </c>
      <c r="L21" s="1265">
        <v>46172</v>
      </c>
      <c r="M21" s="1265">
        <v>410582</v>
      </c>
      <c r="N21" s="1263" t="s">
        <v>464</v>
      </c>
    </row>
    <row r="22" spans="1:14" s="1255" customFormat="1" ht="33" customHeight="1">
      <c r="A22" s="1261" t="s">
        <v>377</v>
      </c>
      <c r="B22" s="1262">
        <v>4182</v>
      </c>
      <c r="C22" s="1262">
        <v>5120</v>
      </c>
      <c r="D22" s="1262">
        <v>43994</v>
      </c>
      <c r="E22" s="1262">
        <v>22295</v>
      </c>
      <c r="F22" s="1262">
        <v>77234</v>
      </c>
      <c r="G22" s="1262">
        <v>5018</v>
      </c>
      <c r="H22" s="1262">
        <v>27321</v>
      </c>
      <c r="I22" s="1262">
        <v>1553</v>
      </c>
      <c r="J22" s="1262">
        <v>4596</v>
      </c>
      <c r="K22" s="1262">
        <v>15412</v>
      </c>
      <c r="L22" s="1262">
        <v>21453</v>
      </c>
      <c r="M22" s="1262">
        <v>228178</v>
      </c>
      <c r="N22" s="1263" t="s">
        <v>468</v>
      </c>
    </row>
    <row r="23" spans="1:14" s="1255" customFormat="1" ht="33" customHeight="1">
      <c r="A23" s="1261" t="s">
        <v>492</v>
      </c>
      <c r="B23" s="1264">
        <v>1947</v>
      </c>
      <c r="C23" s="1265">
        <v>8244</v>
      </c>
      <c r="D23" s="1265">
        <v>13685</v>
      </c>
      <c r="E23" s="1265">
        <v>15372</v>
      </c>
      <c r="F23" s="1265">
        <v>6786</v>
      </c>
      <c r="G23" s="1265">
        <v>11547</v>
      </c>
      <c r="H23" s="1265">
        <v>18758</v>
      </c>
      <c r="I23" s="1265">
        <v>1039</v>
      </c>
      <c r="J23" s="1265">
        <v>7684</v>
      </c>
      <c r="K23" s="1265">
        <v>1086</v>
      </c>
      <c r="L23" s="1265">
        <v>25683</v>
      </c>
      <c r="M23" s="1265">
        <v>111831</v>
      </c>
      <c r="N23" s="1263" t="s">
        <v>471</v>
      </c>
    </row>
    <row r="24" spans="1:14" s="1255" customFormat="1" ht="33" customHeight="1">
      <c r="A24" s="1261" t="s">
        <v>382</v>
      </c>
      <c r="B24" s="1262">
        <v>28504</v>
      </c>
      <c r="C24" s="1262">
        <v>30499</v>
      </c>
      <c r="D24" s="1262">
        <v>53115</v>
      </c>
      <c r="E24" s="1262">
        <v>8964</v>
      </c>
      <c r="F24" s="1262">
        <v>1041</v>
      </c>
      <c r="G24" s="1262">
        <v>38862</v>
      </c>
      <c r="H24" s="1262">
        <v>115293</v>
      </c>
      <c r="I24" s="1262">
        <v>2971</v>
      </c>
      <c r="J24" s="1262">
        <v>1574</v>
      </c>
      <c r="K24" s="1262">
        <v>20898</v>
      </c>
      <c r="L24" s="1262">
        <v>102049</v>
      </c>
      <c r="M24" s="1262">
        <v>403770</v>
      </c>
      <c r="N24" s="1263" t="s">
        <v>474</v>
      </c>
    </row>
    <row r="25" spans="1:14" s="1255" customFormat="1" ht="33" customHeight="1">
      <c r="A25" s="1261" t="s">
        <v>386</v>
      </c>
      <c r="B25" s="1264">
        <v>18167</v>
      </c>
      <c r="C25" s="1265">
        <v>6076</v>
      </c>
      <c r="D25" s="1265">
        <v>20973</v>
      </c>
      <c r="E25" s="1265">
        <v>38747</v>
      </c>
      <c r="F25" s="1265">
        <v>3736</v>
      </c>
      <c r="G25" s="1265">
        <v>18932</v>
      </c>
      <c r="H25" s="1265">
        <v>26888</v>
      </c>
      <c r="I25" s="1265">
        <v>1004</v>
      </c>
      <c r="J25" s="1265">
        <v>5033</v>
      </c>
      <c r="K25" s="1265">
        <v>22884</v>
      </c>
      <c r="L25" s="1265">
        <v>70141</v>
      </c>
      <c r="M25" s="1265">
        <v>232581</v>
      </c>
      <c r="N25" s="1263" t="s">
        <v>478</v>
      </c>
    </row>
    <row r="26" spans="1:14" s="1255" customFormat="1" ht="33" customHeight="1">
      <c r="A26" s="1261" t="s">
        <v>390</v>
      </c>
      <c r="B26" s="1262">
        <v>24168</v>
      </c>
      <c r="C26" s="1262">
        <v>1142</v>
      </c>
      <c r="D26" s="1262">
        <v>3356</v>
      </c>
      <c r="E26" s="1262">
        <v>5334</v>
      </c>
      <c r="F26" s="1262">
        <v>6315</v>
      </c>
      <c r="G26" s="1262">
        <v>4385</v>
      </c>
      <c r="H26" s="1262">
        <v>6199</v>
      </c>
      <c r="I26" s="1262">
        <v>959</v>
      </c>
      <c r="J26" s="1262">
        <v>3919</v>
      </c>
      <c r="K26" s="1262">
        <v>9049</v>
      </c>
      <c r="L26" s="1262">
        <v>12849</v>
      </c>
      <c r="M26" s="1262">
        <v>77675</v>
      </c>
      <c r="N26" s="1263" t="s">
        <v>482</v>
      </c>
    </row>
    <row r="27" spans="1:14" s="1255" customFormat="1" ht="33" customHeight="1">
      <c r="A27" s="1261" t="s">
        <v>394</v>
      </c>
      <c r="B27" s="1264">
        <v>58191</v>
      </c>
      <c r="C27" s="1265">
        <v>11147</v>
      </c>
      <c r="D27" s="1265">
        <v>29975</v>
      </c>
      <c r="E27" s="1265">
        <v>30827</v>
      </c>
      <c r="F27" s="1265">
        <v>2067</v>
      </c>
      <c r="G27" s="1265">
        <v>29931</v>
      </c>
      <c r="H27" s="1265">
        <v>33640</v>
      </c>
      <c r="I27" s="1265">
        <v>676</v>
      </c>
      <c r="J27" s="1265">
        <v>1869</v>
      </c>
      <c r="K27" s="1265">
        <v>25913</v>
      </c>
      <c r="L27" s="1265">
        <v>54779</v>
      </c>
      <c r="M27" s="1265">
        <v>279015</v>
      </c>
      <c r="N27" s="1263" t="s">
        <v>486</v>
      </c>
    </row>
    <row r="28" spans="1:14" s="1255" customFormat="1" ht="43.5" customHeight="1">
      <c r="A28" s="1266" t="s">
        <v>967</v>
      </c>
      <c r="B28" s="1267">
        <f t="shared" ref="B28:M28" si="0">SUM(B8:B27)</f>
        <v>2324285</v>
      </c>
      <c r="C28" s="1267">
        <f t="shared" si="0"/>
        <v>211523</v>
      </c>
      <c r="D28" s="1267">
        <f t="shared" si="0"/>
        <v>590134</v>
      </c>
      <c r="E28" s="1267">
        <f t="shared" si="0"/>
        <v>1388536</v>
      </c>
      <c r="F28" s="1267">
        <f t="shared" si="0"/>
        <v>175240</v>
      </c>
      <c r="G28" s="1267">
        <f t="shared" si="0"/>
        <v>355250</v>
      </c>
      <c r="H28" s="1267">
        <f t="shared" si="0"/>
        <v>1550157</v>
      </c>
      <c r="I28" s="1267">
        <f t="shared" si="0"/>
        <v>38060</v>
      </c>
      <c r="J28" s="1267">
        <f t="shared" si="0"/>
        <v>108994</v>
      </c>
      <c r="K28" s="1267">
        <f t="shared" si="0"/>
        <v>580128</v>
      </c>
      <c r="L28" s="1267">
        <f t="shared" si="0"/>
        <v>1326426</v>
      </c>
      <c r="M28" s="1267">
        <f t="shared" si="0"/>
        <v>8648733</v>
      </c>
      <c r="N28" s="1266" t="s">
        <v>68</v>
      </c>
    </row>
    <row r="29" spans="1:14" s="1255" customFormat="1" ht="30.65" customHeight="1">
      <c r="A29" s="2294" t="s">
        <v>3447</v>
      </c>
      <c r="B29" s="2295"/>
      <c r="C29" s="2295"/>
      <c r="D29" s="2295"/>
      <c r="E29" s="2295"/>
      <c r="F29" s="2295"/>
      <c r="G29" s="2295"/>
      <c r="H29" s="2296" t="s">
        <v>3448</v>
      </c>
      <c r="I29" s="2296"/>
      <c r="J29" s="2296"/>
      <c r="K29" s="2296"/>
      <c r="L29" s="2296"/>
      <c r="M29" s="2296"/>
      <c r="N29" s="2297"/>
    </row>
    <row r="30" spans="1:14" ht="25" customHeight="1">
      <c r="B30" s="1269"/>
      <c r="M30" s="1270"/>
    </row>
    <row r="32" spans="1:14">
      <c r="B32" s="1269"/>
      <c r="C32" s="1269"/>
      <c r="D32" s="1269"/>
      <c r="E32" s="1269"/>
      <c r="F32" s="1269"/>
      <c r="G32" s="1269"/>
      <c r="H32" s="1269"/>
      <c r="I32" s="1269"/>
      <c r="J32" s="1269"/>
      <c r="K32" s="1269"/>
      <c r="L32" s="1269"/>
      <c r="M32" s="1269"/>
      <c r="N32" s="1269"/>
    </row>
  </sheetData>
  <mergeCells count="28">
    <mergeCell ref="A29:G29"/>
    <mergeCell ref="H29:N29"/>
    <mergeCell ref="B6:B7"/>
    <mergeCell ref="C6:C7"/>
    <mergeCell ref="D6:D7"/>
    <mergeCell ref="E6:E7"/>
    <mergeCell ref="F6:F7"/>
    <mergeCell ref="G6:G7"/>
    <mergeCell ref="N4:N7"/>
    <mergeCell ref="H6:H7"/>
    <mergeCell ref="I6:J6"/>
    <mergeCell ref="K6:L6"/>
    <mergeCell ref="M6:M7"/>
    <mergeCell ref="A1:N1"/>
    <mergeCell ref="A2:N2"/>
    <mergeCell ref="A3:C3"/>
    <mergeCell ref="D3:N3"/>
    <mergeCell ref="A4:A7"/>
    <mergeCell ref="B4:B5"/>
    <mergeCell ref="C4:C5"/>
    <mergeCell ref="D4:D5"/>
    <mergeCell ref="E4:E5"/>
    <mergeCell ref="F4:F5"/>
    <mergeCell ref="G4:G5"/>
    <mergeCell ref="H4:H5"/>
    <mergeCell ref="I4:J4"/>
    <mergeCell ref="K4:L4"/>
    <mergeCell ref="M4:M5"/>
  </mergeCells>
  <pageMargins left="0.7" right="0.7" top="0.75" bottom="0.75" header="0.3" footer="0.3"/>
  <pageSetup paperSize="9" scale="51" orientation="landscape"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30"/>
  <sheetViews>
    <sheetView rightToLeft="1" view="pageBreakPreview" zoomScale="60" zoomScaleNormal="100" workbookViewId="0">
      <selection activeCell="B23" sqref="B23"/>
    </sheetView>
  </sheetViews>
  <sheetFormatPr defaultColWidth="13.453125" defaultRowHeight="14.5"/>
  <cols>
    <col min="1" max="1" width="36.54296875" style="1268" customWidth="1"/>
    <col min="2" max="5" width="21.7265625" style="1268" customWidth="1"/>
    <col min="6" max="6" width="38.7265625" style="1268" customWidth="1"/>
    <col min="7" max="231" width="13.453125" style="1268"/>
    <col min="232" max="237" width="20.7265625" style="1268" customWidth="1"/>
    <col min="238" max="239" width="13.453125" style="1268" customWidth="1"/>
    <col min="240" max="487" width="13.453125" style="1268"/>
    <col min="488" max="493" width="20.7265625" style="1268" customWidth="1"/>
    <col min="494" max="495" width="13.453125" style="1268" customWidth="1"/>
    <col min="496" max="743" width="13.453125" style="1268"/>
    <col min="744" max="749" width="20.7265625" style="1268" customWidth="1"/>
    <col min="750" max="751" width="13.453125" style="1268" customWidth="1"/>
    <col min="752" max="999" width="13.453125" style="1268"/>
    <col min="1000" max="1005" width="20.7265625" style="1268" customWidth="1"/>
    <col min="1006" max="1007" width="13.453125" style="1268" customWidth="1"/>
    <col min="1008" max="1255" width="13.453125" style="1268"/>
    <col min="1256" max="1261" width="20.7265625" style="1268" customWidth="1"/>
    <col min="1262" max="1263" width="13.453125" style="1268" customWidth="1"/>
    <col min="1264" max="1511" width="13.453125" style="1268"/>
    <col min="1512" max="1517" width="20.7265625" style="1268" customWidth="1"/>
    <col min="1518" max="1519" width="13.453125" style="1268" customWidth="1"/>
    <col min="1520" max="1767" width="13.453125" style="1268"/>
    <col min="1768" max="1773" width="20.7265625" style="1268" customWidth="1"/>
    <col min="1774" max="1775" width="13.453125" style="1268" customWidth="1"/>
    <col min="1776" max="2023" width="13.453125" style="1268"/>
    <col min="2024" max="2029" width="20.7265625" style="1268" customWidth="1"/>
    <col min="2030" max="2031" width="13.453125" style="1268" customWidth="1"/>
    <col min="2032" max="2279" width="13.453125" style="1268"/>
    <col min="2280" max="2285" width="20.7265625" style="1268" customWidth="1"/>
    <col min="2286" max="2287" width="13.453125" style="1268" customWidth="1"/>
    <col min="2288" max="2535" width="13.453125" style="1268"/>
    <col min="2536" max="2541" width="20.7265625" style="1268" customWidth="1"/>
    <col min="2542" max="2543" width="13.453125" style="1268" customWidth="1"/>
    <col min="2544" max="2791" width="13.453125" style="1268"/>
    <col min="2792" max="2797" width="20.7265625" style="1268" customWidth="1"/>
    <col min="2798" max="2799" width="13.453125" style="1268" customWidth="1"/>
    <col min="2800" max="3047" width="13.453125" style="1268"/>
    <col min="3048" max="3053" width="20.7265625" style="1268" customWidth="1"/>
    <col min="3054" max="3055" width="13.453125" style="1268" customWidth="1"/>
    <col min="3056" max="3303" width="13.453125" style="1268"/>
    <col min="3304" max="3309" width="20.7265625" style="1268" customWidth="1"/>
    <col min="3310" max="3311" width="13.453125" style="1268" customWidth="1"/>
    <col min="3312" max="3559" width="13.453125" style="1268"/>
    <col min="3560" max="3565" width="20.7265625" style="1268" customWidth="1"/>
    <col min="3566" max="3567" width="13.453125" style="1268" customWidth="1"/>
    <col min="3568" max="3815" width="13.453125" style="1268"/>
    <col min="3816" max="3821" width="20.7265625" style="1268" customWidth="1"/>
    <col min="3822" max="3823" width="13.453125" style="1268" customWidth="1"/>
    <col min="3824" max="4071" width="13.453125" style="1268"/>
    <col min="4072" max="4077" width="20.7265625" style="1268" customWidth="1"/>
    <col min="4078" max="4079" width="13.453125" style="1268" customWidth="1"/>
    <col min="4080" max="4327" width="13.453125" style="1268"/>
    <col min="4328" max="4333" width="20.7265625" style="1268" customWidth="1"/>
    <col min="4334" max="4335" width="13.453125" style="1268" customWidth="1"/>
    <col min="4336" max="4583" width="13.453125" style="1268"/>
    <col min="4584" max="4589" width="20.7265625" style="1268" customWidth="1"/>
    <col min="4590" max="4591" width="13.453125" style="1268" customWidth="1"/>
    <col min="4592" max="4839" width="13.453125" style="1268"/>
    <col min="4840" max="4845" width="20.7265625" style="1268" customWidth="1"/>
    <col min="4846" max="4847" width="13.453125" style="1268" customWidth="1"/>
    <col min="4848" max="5095" width="13.453125" style="1268"/>
    <col min="5096" max="5101" width="20.7265625" style="1268" customWidth="1"/>
    <col min="5102" max="5103" width="13.453125" style="1268" customWidth="1"/>
    <col min="5104" max="5351" width="13.453125" style="1268"/>
    <col min="5352" max="5357" width="20.7265625" style="1268" customWidth="1"/>
    <col min="5358" max="5359" width="13.453125" style="1268" customWidth="1"/>
    <col min="5360" max="5607" width="13.453125" style="1268"/>
    <col min="5608" max="5613" width="20.7265625" style="1268" customWidth="1"/>
    <col min="5614" max="5615" width="13.453125" style="1268" customWidth="1"/>
    <col min="5616" max="5863" width="13.453125" style="1268"/>
    <col min="5864" max="5869" width="20.7265625" style="1268" customWidth="1"/>
    <col min="5870" max="5871" width="13.453125" style="1268" customWidth="1"/>
    <col min="5872" max="6119" width="13.453125" style="1268"/>
    <col min="6120" max="6125" width="20.7265625" style="1268" customWidth="1"/>
    <col min="6126" max="6127" width="13.453125" style="1268" customWidth="1"/>
    <col min="6128" max="6375" width="13.453125" style="1268"/>
    <col min="6376" max="6381" width="20.7265625" style="1268" customWidth="1"/>
    <col min="6382" max="6383" width="13.453125" style="1268" customWidth="1"/>
    <col min="6384" max="6631" width="13.453125" style="1268"/>
    <col min="6632" max="6637" width="20.7265625" style="1268" customWidth="1"/>
    <col min="6638" max="6639" width="13.453125" style="1268" customWidth="1"/>
    <col min="6640" max="6887" width="13.453125" style="1268"/>
    <col min="6888" max="6893" width="20.7265625" style="1268" customWidth="1"/>
    <col min="6894" max="6895" width="13.453125" style="1268" customWidth="1"/>
    <col min="6896" max="7143" width="13.453125" style="1268"/>
    <col min="7144" max="7149" width="20.7265625" style="1268" customWidth="1"/>
    <col min="7150" max="7151" width="13.453125" style="1268" customWidth="1"/>
    <col min="7152" max="7399" width="13.453125" style="1268"/>
    <col min="7400" max="7405" width="20.7265625" style="1268" customWidth="1"/>
    <col min="7406" max="7407" width="13.453125" style="1268" customWidth="1"/>
    <col min="7408" max="7655" width="13.453125" style="1268"/>
    <col min="7656" max="7661" width="20.7265625" style="1268" customWidth="1"/>
    <col min="7662" max="7663" width="13.453125" style="1268" customWidth="1"/>
    <col min="7664" max="7911" width="13.453125" style="1268"/>
    <col min="7912" max="7917" width="20.7265625" style="1268" customWidth="1"/>
    <col min="7918" max="7919" width="13.453125" style="1268" customWidth="1"/>
    <col min="7920" max="8167" width="13.453125" style="1268"/>
    <col min="8168" max="8173" width="20.7265625" style="1268" customWidth="1"/>
    <col min="8174" max="8175" width="13.453125" style="1268" customWidth="1"/>
    <col min="8176" max="8423" width="13.453125" style="1268"/>
    <col min="8424" max="8429" width="20.7265625" style="1268" customWidth="1"/>
    <col min="8430" max="8431" width="13.453125" style="1268" customWidth="1"/>
    <col min="8432" max="8679" width="13.453125" style="1268"/>
    <col min="8680" max="8685" width="20.7265625" style="1268" customWidth="1"/>
    <col min="8686" max="8687" width="13.453125" style="1268" customWidth="1"/>
    <col min="8688" max="8935" width="13.453125" style="1268"/>
    <col min="8936" max="8941" width="20.7265625" style="1268" customWidth="1"/>
    <col min="8942" max="8943" width="13.453125" style="1268" customWidth="1"/>
    <col min="8944" max="9191" width="13.453125" style="1268"/>
    <col min="9192" max="9197" width="20.7265625" style="1268" customWidth="1"/>
    <col min="9198" max="9199" width="13.453125" style="1268" customWidth="1"/>
    <col min="9200" max="9447" width="13.453125" style="1268"/>
    <col min="9448" max="9453" width="20.7265625" style="1268" customWidth="1"/>
    <col min="9454" max="9455" width="13.453125" style="1268" customWidth="1"/>
    <col min="9456" max="9703" width="13.453125" style="1268"/>
    <col min="9704" max="9709" width="20.7265625" style="1268" customWidth="1"/>
    <col min="9710" max="9711" width="13.453125" style="1268" customWidth="1"/>
    <col min="9712" max="9959" width="13.453125" style="1268"/>
    <col min="9960" max="9965" width="20.7265625" style="1268" customWidth="1"/>
    <col min="9966" max="9967" width="13.453125" style="1268" customWidth="1"/>
    <col min="9968" max="10215" width="13.453125" style="1268"/>
    <col min="10216" max="10221" width="20.7265625" style="1268" customWidth="1"/>
    <col min="10222" max="10223" width="13.453125" style="1268" customWidth="1"/>
    <col min="10224" max="10471" width="13.453125" style="1268"/>
    <col min="10472" max="10477" width="20.7265625" style="1268" customWidth="1"/>
    <col min="10478" max="10479" width="13.453125" style="1268" customWidth="1"/>
    <col min="10480" max="10727" width="13.453125" style="1268"/>
    <col min="10728" max="10733" width="20.7265625" style="1268" customWidth="1"/>
    <col min="10734" max="10735" width="13.453125" style="1268" customWidth="1"/>
    <col min="10736" max="10983" width="13.453125" style="1268"/>
    <col min="10984" max="10989" width="20.7265625" style="1268" customWidth="1"/>
    <col min="10990" max="10991" width="13.453125" style="1268" customWidth="1"/>
    <col min="10992" max="11239" width="13.453125" style="1268"/>
    <col min="11240" max="11245" width="20.7265625" style="1268" customWidth="1"/>
    <col min="11246" max="11247" width="13.453125" style="1268" customWidth="1"/>
    <col min="11248" max="11495" width="13.453125" style="1268"/>
    <col min="11496" max="11501" width="20.7265625" style="1268" customWidth="1"/>
    <col min="11502" max="11503" width="13.453125" style="1268" customWidth="1"/>
    <col min="11504" max="11751" width="13.453125" style="1268"/>
    <col min="11752" max="11757" width="20.7265625" style="1268" customWidth="1"/>
    <col min="11758" max="11759" width="13.453125" style="1268" customWidth="1"/>
    <col min="11760" max="12007" width="13.453125" style="1268"/>
    <col min="12008" max="12013" width="20.7265625" style="1268" customWidth="1"/>
    <col min="12014" max="12015" width="13.453125" style="1268" customWidth="1"/>
    <col min="12016" max="12263" width="13.453125" style="1268"/>
    <col min="12264" max="12269" width="20.7265625" style="1268" customWidth="1"/>
    <col min="12270" max="12271" width="13.453125" style="1268" customWidth="1"/>
    <col min="12272" max="12519" width="13.453125" style="1268"/>
    <col min="12520" max="12525" width="20.7265625" style="1268" customWidth="1"/>
    <col min="12526" max="12527" width="13.453125" style="1268" customWidth="1"/>
    <col min="12528" max="12775" width="13.453125" style="1268"/>
    <col min="12776" max="12781" width="20.7265625" style="1268" customWidth="1"/>
    <col min="12782" max="12783" width="13.453125" style="1268" customWidth="1"/>
    <col min="12784" max="13031" width="13.453125" style="1268"/>
    <col min="13032" max="13037" width="20.7265625" style="1268" customWidth="1"/>
    <col min="13038" max="13039" width="13.453125" style="1268" customWidth="1"/>
    <col min="13040" max="13287" width="13.453125" style="1268"/>
    <col min="13288" max="13293" width="20.7265625" style="1268" customWidth="1"/>
    <col min="13294" max="13295" width="13.453125" style="1268" customWidth="1"/>
    <col min="13296" max="13543" width="13.453125" style="1268"/>
    <col min="13544" max="13549" width="20.7265625" style="1268" customWidth="1"/>
    <col min="13550" max="13551" width="13.453125" style="1268" customWidth="1"/>
    <col min="13552" max="13799" width="13.453125" style="1268"/>
    <col min="13800" max="13805" width="20.7265625" style="1268" customWidth="1"/>
    <col min="13806" max="13807" width="13.453125" style="1268" customWidth="1"/>
    <col min="13808" max="14055" width="13.453125" style="1268"/>
    <col min="14056" max="14061" width="20.7265625" style="1268" customWidth="1"/>
    <col min="14062" max="14063" width="13.453125" style="1268" customWidth="1"/>
    <col min="14064" max="14311" width="13.453125" style="1268"/>
    <col min="14312" max="14317" width="20.7265625" style="1268" customWidth="1"/>
    <col min="14318" max="14319" width="13.453125" style="1268" customWidth="1"/>
    <col min="14320" max="14567" width="13.453125" style="1268"/>
    <col min="14568" max="14573" width="20.7265625" style="1268" customWidth="1"/>
    <col min="14574" max="14575" width="13.453125" style="1268" customWidth="1"/>
    <col min="14576" max="14823" width="13.453125" style="1268"/>
    <col min="14824" max="14829" width="20.7265625" style="1268" customWidth="1"/>
    <col min="14830" max="14831" width="13.453125" style="1268" customWidth="1"/>
    <col min="14832" max="15079" width="13.453125" style="1268"/>
    <col min="15080" max="15085" width="20.7265625" style="1268" customWidth="1"/>
    <col min="15086" max="15087" width="13.453125" style="1268" customWidth="1"/>
    <col min="15088" max="15335" width="13.453125" style="1268"/>
    <col min="15336" max="15341" width="20.7265625" style="1268" customWidth="1"/>
    <col min="15342" max="15343" width="13.453125" style="1268" customWidth="1"/>
    <col min="15344" max="15591" width="13.453125" style="1268"/>
    <col min="15592" max="15597" width="20.7265625" style="1268" customWidth="1"/>
    <col min="15598" max="15599" width="13.453125" style="1268" customWidth="1"/>
    <col min="15600" max="15847" width="13.453125" style="1268"/>
    <col min="15848" max="15853" width="20.7265625" style="1268" customWidth="1"/>
    <col min="15854" max="15855" width="13.453125" style="1268" customWidth="1"/>
    <col min="15856" max="16103" width="13.453125" style="1268"/>
    <col min="16104" max="16109" width="20.7265625" style="1268" customWidth="1"/>
    <col min="16110" max="16111" width="13.453125" style="1268" customWidth="1"/>
    <col min="16112" max="16384" width="13.453125" style="1268"/>
  </cols>
  <sheetData>
    <row r="1" spans="1:6" s="1255" customFormat="1" ht="37.5" customHeight="1">
      <c r="A1" s="1776" t="s">
        <v>2997</v>
      </c>
      <c r="B1" s="1776"/>
      <c r="C1" s="1776"/>
      <c r="D1" s="1776"/>
      <c r="E1" s="1776"/>
      <c r="F1" s="1776"/>
    </row>
    <row r="2" spans="1:6" s="1255" customFormat="1" ht="28.5" customHeight="1">
      <c r="A2" s="1756" t="s">
        <v>2998</v>
      </c>
      <c r="B2" s="1757"/>
      <c r="C2" s="1757"/>
      <c r="D2" s="1757"/>
      <c r="E2" s="1757"/>
      <c r="F2" s="1758"/>
    </row>
    <row r="3" spans="1:6" s="1255" customFormat="1" ht="25.5" customHeight="1">
      <c r="A3" s="2291" t="s">
        <v>3477</v>
      </c>
      <c r="B3" s="2291"/>
      <c r="C3" s="2191"/>
      <c r="D3" s="2004" t="s">
        <v>3478</v>
      </c>
      <c r="E3" s="2004"/>
      <c r="F3" s="2005"/>
    </row>
    <row r="4" spans="1:6" s="1255" customFormat="1" ht="37">
      <c r="A4" s="2007" t="s">
        <v>859</v>
      </c>
      <c r="B4" s="1060" t="s">
        <v>3479</v>
      </c>
      <c r="C4" s="1060" t="s">
        <v>3480</v>
      </c>
      <c r="D4" s="1060" t="s">
        <v>3481</v>
      </c>
      <c r="E4" s="1060" t="s">
        <v>3482</v>
      </c>
      <c r="F4" s="2007" t="s">
        <v>867</v>
      </c>
    </row>
    <row r="5" spans="1:6" s="1255" customFormat="1" ht="37">
      <c r="A5" s="2007"/>
      <c r="B5" s="1060" t="s">
        <v>3483</v>
      </c>
      <c r="C5" s="1060" t="s">
        <v>3484</v>
      </c>
      <c r="D5" s="1060" t="s">
        <v>3485</v>
      </c>
      <c r="E5" s="1060" t="s">
        <v>3486</v>
      </c>
      <c r="F5" s="2007"/>
    </row>
    <row r="6" spans="1:6" s="1255" customFormat="1" ht="33" customHeight="1">
      <c r="A6" s="1261" t="s">
        <v>327</v>
      </c>
      <c r="B6" s="1264">
        <v>18668</v>
      </c>
      <c r="C6" s="1265">
        <v>23412</v>
      </c>
      <c r="D6" s="1271">
        <v>42080</v>
      </c>
      <c r="E6" s="1265">
        <v>2048</v>
      </c>
      <c r="F6" s="1263" t="s">
        <v>418</v>
      </c>
    </row>
    <row r="7" spans="1:6" s="1255" customFormat="1" ht="33" customHeight="1">
      <c r="A7" s="1261" t="s">
        <v>328</v>
      </c>
      <c r="B7" s="1262">
        <v>39963</v>
      </c>
      <c r="C7" s="1262">
        <v>31617</v>
      </c>
      <c r="D7" s="1271">
        <v>71580</v>
      </c>
      <c r="E7" s="1262">
        <v>433</v>
      </c>
      <c r="F7" s="1263" t="s">
        <v>419</v>
      </c>
    </row>
    <row r="8" spans="1:6" s="1255" customFormat="1" ht="33" customHeight="1">
      <c r="A8" s="1261" t="s">
        <v>329</v>
      </c>
      <c r="B8" s="1264">
        <v>10018</v>
      </c>
      <c r="C8" s="1265">
        <v>7676</v>
      </c>
      <c r="D8" s="1271">
        <v>17694</v>
      </c>
      <c r="E8" s="1265">
        <v>2371</v>
      </c>
      <c r="F8" s="1263" t="s">
        <v>420</v>
      </c>
    </row>
    <row r="9" spans="1:6" s="1255" customFormat="1" ht="33" customHeight="1">
      <c r="A9" s="1261" t="s">
        <v>333</v>
      </c>
      <c r="B9" s="1264">
        <v>22655</v>
      </c>
      <c r="C9" s="1265">
        <v>25251</v>
      </c>
      <c r="D9" s="1271">
        <v>47906</v>
      </c>
      <c r="E9" s="1265">
        <v>3921</v>
      </c>
      <c r="F9" s="1263" t="s">
        <v>423</v>
      </c>
    </row>
    <row r="10" spans="1:6" s="1255" customFormat="1" ht="33" customHeight="1">
      <c r="A10" s="1261" t="s">
        <v>339</v>
      </c>
      <c r="B10" s="1262">
        <v>643077</v>
      </c>
      <c r="C10" s="1262">
        <v>8158</v>
      </c>
      <c r="D10" s="1271">
        <v>651235</v>
      </c>
      <c r="E10" s="1262">
        <v>3192</v>
      </c>
      <c r="F10" s="1263" t="s">
        <v>429</v>
      </c>
    </row>
    <row r="11" spans="1:6" s="1255" customFormat="1" ht="33" customHeight="1">
      <c r="A11" s="1261" t="s">
        <v>340</v>
      </c>
      <c r="B11" s="1264">
        <v>10126</v>
      </c>
      <c r="C11" s="1265">
        <v>17628</v>
      </c>
      <c r="D11" s="1271">
        <v>27754</v>
      </c>
      <c r="E11" s="1265">
        <v>6531</v>
      </c>
      <c r="F11" s="1263" t="s">
        <v>430</v>
      </c>
    </row>
    <row r="12" spans="1:6" s="1255" customFormat="1" ht="33" customHeight="1">
      <c r="A12" s="1261" t="s">
        <v>344</v>
      </c>
      <c r="B12" s="1264">
        <v>16570</v>
      </c>
      <c r="C12" s="1265">
        <v>13673</v>
      </c>
      <c r="D12" s="1271">
        <v>30243</v>
      </c>
      <c r="E12" s="1265">
        <v>1073</v>
      </c>
      <c r="F12" s="1263" t="s">
        <v>434</v>
      </c>
    </row>
    <row r="13" spans="1:6" s="1255" customFormat="1" ht="33" customHeight="1">
      <c r="A13" s="1261" t="s">
        <v>348</v>
      </c>
      <c r="B13" s="1262">
        <v>10405</v>
      </c>
      <c r="C13" s="1262">
        <v>21052</v>
      </c>
      <c r="D13" s="1271">
        <v>31457</v>
      </c>
      <c r="E13" s="1262">
        <v>16080</v>
      </c>
      <c r="F13" s="1263" t="s">
        <v>438</v>
      </c>
    </row>
    <row r="14" spans="1:6" s="1255" customFormat="1" ht="33" customHeight="1">
      <c r="A14" s="1261" t="s">
        <v>352</v>
      </c>
      <c r="B14" s="1264">
        <v>8634</v>
      </c>
      <c r="C14" s="1265">
        <v>25972</v>
      </c>
      <c r="D14" s="1271">
        <v>34606</v>
      </c>
      <c r="E14" s="1265">
        <v>1103</v>
      </c>
      <c r="F14" s="1263" t="s">
        <v>442</v>
      </c>
    </row>
    <row r="15" spans="1:6" s="1255" customFormat="1" ht="33" customHeight="1">
      <c r="A15" s="1261" t="s">
        <v>356</v>
      </c>
      <c r="B15" s="1262">
        <v>27013</v>
      </c>
      <c r="C15" s="1262">
        <v>25783</v>
      </c>
      <c r="D15" s="1271">
        <v>52796</v>
      </c>
      <c r="E15" s="1262">
        <v>8108</v>
      </c>
      <c r="F15" s="1263" t="s">
        <v>446</v>
      </c>
    </row>
    <row r="16" spans="1:6" s="1255" customFormat="1" ht="33" customHeight="1">
      <c r="A16" s="1261" t="s">
        <v>360</v>
      </c>
      <c r="B16" s="1264">
        <v>13622</v>
      </c>
      <c r="C16" s="1265">
        <v>21515</v>
      </c>
      <c r="D16" s="1271">
        <v>35137</v>
      </c>
      <c r="E16" s="1265">
        <v>4684</v>
      </c>
      <c r="F16" s="1263" t="s">
        <v>450</v>
      </c>
    </row>
    <row r="17" spans="1:6" s="1255" customFormat="1" ht="33" customHeight="1">
      <c r="A17" s="1261" t="s">
        <v>364</v>
      </c>
      <c r="B17" s="1262">
        <v>8736</v>
      </c>
      <c r="C17" s="1262">
        <v>10143</v>
      </c>
      <c r="D17" s="1271">
        <v>18879</v>
      </c>
      <c r="E17" s="1262">
        <v>200</v>
      </c>
      <c r="F17" s="1263" t="s">
        <v>454</v>
      </c>
    </row>
    <row r="18" spans="1:6" s="1255" customFormat="1" ht="33" customHeight="1">
      <c r="A18" s="1261" t="s">
        <v>368</v>
      </c>
      <c r="B18" s="1264">
        <v>45812</v>
      </c>
      <c r="C18" s="1265">
        <v>12100</v>
      </c>
      <c r="D18" s="1271">
        <v>57912</v>
      </c>
      <c r="E18" s="1265">
        <v>7217</v>
      </c>
      <c r="F18" s="1263" t="s">
        <v>458</v>
      </c>
    </row>
    <row r="19" spans="1:6" s="1255" customFormat="1" ht="33" customHeight="1">
      <c r="A19" s="1261" t="s">
        <v>374</v>
      </c>
      <c r="B19" s="1262">
        <v>11940</v>
      </c>
      <c r="C19" s="1262">
        <v>9147</v>
      </c>
      <c r="D19" s="1271">
        <v>21087</v>
      </c>
      <c r="E19" s="1262">
        <v>210</v>
      </c>
      <c r="F19" s="1263" t="s">
        <v>464</v>
      </c>
    </row>
    <row r="20" spans="1:6" s="1255" customFormat="1" ht="33" customHeight="1">
      <c r="A20" s="1261" t="s">
        <v>377</v>
      </c>
      <c r="B20" s="1264">
        <v>29711</v>
      </c>
      <c r="C20" s="1265">
        <v>14283</v>
      </c>
      <c r="D20" s="1271">
        <v>43994</v>
      </c>
      <c r="E20" s="1265">
        <v>518</v>
      </c>
      <c r="F20" s="1263" t="s">
        <v>468</v>
      </c>
    </row>
    <row r="21" spans="1:6" s="1255" customFormat="1" ht="33" customHeight="1">
      <c r="A21" s="1261" t="s">
        <v>492</v>
      </c>
      <c r="B21" s="1262">
        <v>10658</v>
      </c>
      <c r="C21" s="1262">
        <v>13685</v>
      </c>
      <c r="D21" s="1271">
        <v>24343</v>
      </c>
      <c r="E21" s="1262">
        <v>514</v>
      </c>
      <c r="F21" s="1263" t="s">
        <v>471</v>
      </c>
    </row>
    <row r="22" spans="1:6" s="1255" customFormat="1" ht="33" customHeight="1">
      <c r="A22" s="1261" t="s">
        <v>382</v>
      </c>
      <c r="B22" s="1264">
        <v>24129</v>
      </c>
      <c r="C22" s="1265">
        <v>28090</v>
      </c>
      <c r="D22" s="1271">
        <v>52219</v>
      </c>
      <c r="E22" s="1265">
        <v>896</v>
      </c>
      <c r="F22" s="1263" t="s">
        <v>474</v>
      </c>
    </row>
    <row r="23" spans="1:6" s="1255" customFormat="1" ht="33" customHeight="1">
      <c r="A23" s="1261" t="s">
        <v>386</v>
      </c>
      <c r="B23" s="1262">
        <v>13566</v>
      </c>
      <c r="C23" s="1262">
        <v>7407</v>
      </c>
      <c r="D23" s="1271">
        <v>20973</v>
      </c>
      <c r="E23" s="1262">
        <v>2733</v>
      </c>
      <c r="F23" s="1263" t="s">
        <v>478</v>
      </c>
    </row>
    <row r="24" spans="1:6" s="1255" customFormat="1" ht="33" customHeight="1">
      <c r="A24" s="1261" t="s">
        <v>390</v>
      </c>
      <c r="B24" s="1264">
        <v>10864</v>
      </c>
      <c r="C24" s="1265">
        <v>8398</v>
      </c>
      <c r="D24" s="1271">
        <v>19262</v>
      </c>
      <c r="E24" s="1265">
        <v>7017</v>
      </c>
      <c r="F24" s="1263" t="s">
        <v>482</v>
      </c>
    </row>
    <row r="25" spans="1:6" s="1255" customFormat="1" ht="33" customHeight="1">
      <c r="A25" s="1261" t="s">
        <v>394</v>
      </c>
      <c r="B25" s="1262">
        <v>16629</v>
      </c>
      <c r="C25" s="1262">
        <v>13346</v>
      </c>
      <c r="D25" s="1271">
        <v>29975</v>
      </c>
      <c r="E25" s="1262">
        <v>2351</v>
      </c>
      <c r="F25" s="1263" t="s">
        <v>486</v>
      </c>
    </row>
    <row r="26" spans="1:6" s="1255" customFormat="1" ht="39.75" customHeight="1">
      <c r="A26" s="1266" t="s">
        <v>967</v>
      </c>
      <c r="B26" s="1267">
        <f>SUM(B6:B25)</f>
        <v>992796</v>
      </c>
      <c r="C26" s="1267">
        <f>SUM(C6:C25)</f>
        <v>338336</v>
      </c>
      <c r="D26" s="1267">
        <f>SUM(D6:D25)</f>
        <v>1331132</v>
      </c>
      <c r="E26" s="1267">
        <f>SUM(E6:E25)</f>
        <v>71200</v>
      </c>
      <c r="F26" s="1266" t="s">
        <v>68</v>
      </c>
    </row>
    <row r="27" spans="1:6" s="1255" customFormat="1" ht="12.75" customHeight="1">
      <c r="A27" s="2298" t="s">
        <v>3487</v>
      </c>
      <c r="B27" s="2298"/>
      <c r="C27" s="2298"/>
      <c r="D27" s="2299" t="s">
        <v>3488</v>
      </c>
      <c r="E27" s="2300"/>
      <c r="F27" s="2301"/>
    </row>
    <row r="28" spans="1:6" s="1255" customFormat="1" ht="15.5">
      <c r="A28" s="2298" t="s">
        <v>3447</v>
      </c>
      <c r="B28" s="2298"/>
      <c r="C28" s="2298"/>
      <c r="D28" s="2299" t="s">
        <v>3448</v>
      </c>
      <c r="E28" s="2300"/>
      <c r="F28" s="2301"/>
    </row>
    <row r="29" spans="1:6">
      <c r="B29" s="1270"/>
      <c r="C29" s="1270"/>
      <c r="D29" s="1270"/>
      <c r="E29" s="1270"/>
    </row>
    <row r="30" spans="1:6">
      <c r="B30" s="1269"/>
      <c r="C30" s="1269"/>
      <c r="D30" s="1269"/>
      <c r="E30" s="1269"/>
      <c r="F30" s="1269"/>
    </row>
  </sheetData>
  <mergeCells count="10">
    <mergeCell ref="A27:C27"/>
    <mergeCell ref="D27:F27"/>
    <mergeCell ref="A28:C28"/>
    <mergeCell ref="D28:F28"/>
    <mergeCell ref="A1:F1"/>
    <mergeCell ref="A2:F2"/>
    <mergeCell ref="A3:C3"/>
    <mergeCell ref="D3:F3"/>
    <mergeCell ref="A4:A5"/>
    <mergeCell ref="F4:F5"/>
  </mergeCells>
  <pageMargins left="0.7" right="0.7" top="0.75" bottom="0.75" header="0.3" footer="0.3"/>
  <pageSetup paperSize="9" scale="54" orientation="landscape"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view="pageBreakPreview" zoomScale="60" zoomScaleNormal="80" workbookViewId="0">
      <selection activeCell="B23" sqref="B23"/>
    </sheetView>
  </sheetViews>
  <sheetFormatPr defaultRowHeight="15.5"/>
  <cols>
    <col min="1" max="1" width="33.54296875" style="1281" customWidth="1"/>
    <col min="2" max="7" width="15.7265625" style="1281" customWidth="1"/>
    <col min="8" max="8" width="34.81640625" style="1272" customWidth="1"/>
    <col min="9" max="54" width="8.7265625" style="1272"/>
    <col min="55" max="62" width="12" style="1272" customWidth="1"/>
    <col min="63" max="64" width="8.7265625" style="1272"/>
    <col min="65" max="65" width="8.26953125" style="1272" bestFit="1" customWidth="1"/>
    <col min="66" max="310" width="8.7265625" style="1272"/>
    <col min="311" max="318" width="12" style="1272" customWidth="1"/>
    <col min="319" max="320" width="8.7265625" style="1272"/>
    <col min="321" max="321" width="8.26953125" style="1272" bestFit="1" customWidth="1"/>
    <col min="322" max="566" width="8.7265625" style="1272"/>
    <col min="567" max="574" width="12" style="1272" customWidth="1"/>
    <col min="575" max="576" width="8.7265625" style="1272"/>
    <col min="577" max="577" width="8.26953125" style="1272" bestFit="1" customWidth="1"/>
    <col min="578" max="822" width="8.7265625" style="1272"/>
    <col min="823" max="830" width="12" style="1272" customWidth="1"/>
    <col min="831" max="832" width="8.7265625" style="1272"/>
    <col min="833" max="833" width="8.26953125" style="1272" bestFit="1" customWidth="1"/>
    <col min="834" max="1078" width="8.7265625" style="1272"/>
    <col min="1079" max="1086" width="12" style="1272" customWidth="1"/>
    <col min="1087" max="1088" width="8.7265625" style="1272"/>
    <col min="1089" max="1089" width="8.26953125" style="1272" bestFit="1" customWidth="1"/>
    <col min="1090" max="1334" width="8.7265625" style="1272"/>
    <col min="1335" max="1342" width="12" style="1272" customWidth="1"/>
    <col min="1343" max="1344" width="8.7265625" style="1272"/>
    <col min="1345" max="1345" width="8.26953125" style="1272" bestFit="1" customWidth="1"/>
    <col min="1346" max="1590" width="8.7265625" style="1272"/>
    <col min="1591" max="1598" width="12" style="1272" customWidth="1"/>
    <col min="1599" max="1600" width="8.7265625" style="1272"/>
    <col min="1601" max="1601" width="8.26953125" style="1272" bestFit="1" customWidth="1"/>
    <col min="1602" max="1846" width="8.7265625" style="1272"/>
    <col min="1847" max="1854" width="12" style="1272" customWidth="1"/>
    <col min="1855" max="1856" width="8.7265625" style="1272"/>
    <col min="1857" max="1857" width="8.26953125" style="1272" bestFit="1" customWidth="1"/>
    <col min="1858" max="2102" width="8.7265625" style="1272"/>
    <col min="2103" max="2110" width="12" style="1272" customWidth="1"/>
    <col min="2111" max="2112" width="8.7265625" style="1272"/>
    <col min="2113" max="2113" width="8.26953125" style="1272" bestFit="1" customWidth="1"/>
    <col min="2114" max="2358" width="8.7265625" style="1272"/>
    <col min="2359" max="2366" width="12" style="1272" customWidth="1"/>
    <col min="2367" max="2368" width="8.7265625" style="1272"/>
    <col min="2369" max="2369" width="8.26953125" style="1272" bestFit="1" customWidth="1"/>
    <col min="2370" max="2614" width="8.7265625" style="1272"/>
    <col min="2615" max="2622" width="12" style="1272" customWidth="1"/>
    <col min="2623" max="2624" width="8.7265625" style="1272"/>
    <col min="2625" max="2625" width="8.26953125" style="1272" bestFit="1" customWidth="1"/>
    <col min="2626" max="2870" width="8.7265625" style="1272"/>
    <col min="2871" max="2878" width="12" style="1272" customWidth="1"/>
    <col min="2879" max="2880" width="8.7265625" style="1272"/>
    <col min="2881" max="2881" width="8.26953125" style="1272" bestFit="1" customWidth="1"/>
    <col min="2882" max="3126" width="8.7265625" style="1272"/>
    <col min="3127" max="3134" width="12" style="1272" customWidth="1"/>
    <col min="3135" max="3136" width="8.7265625" style="1272"/>
    <col min="3137" max="3137" width="8.26953125" style="1272" bestFit="1" customWidth="1"/>
    <col min="3138" max="3382" width="8.7265625" style="1272"/>
    <col min="3383" max="3390" width="12" style="1272" customWidth="1"/>
    <col min="3391" max="3392" width="8.7265625" style="1272"/>
    <col min="3393" max="3393" width="8.26953125" style="1272" bestFit="1" customWidth="1"/>
    <col min="3394" max="3638" width="8.7265625" style="1272"/>
    <col min="3639" max="3646" width="12" style="1272" customWidth="1"/>
    <col min="3647" max="3648" width="8.7265625" style="1272"/>
    <col min="3649" max="3649" width="8.26953125" style="1272" bestFit="1" customWidth="1"/>
    <col min="3650" max="3894" width="8.7265625" style="1272"/>
    <col min="3895" max="3902" width="12" style="1272" customWidth="1"/>
    <col min="3903" max="3904" width="8.7265625" style="1272"/>
    <col min="3905" max="3905" width="8.26953125" style="1272" bestFit="1" customWidth="1"/>
    <col min="3906" max="4150" width="8.7265625" style="1272"/>
    <col min="4151" max="4158" width="12" style="1272" customWidth="1"/>
    <col min="4159" max="4160" width="8.7265625" style="1272"/>
    <col min="4161" max="4161" width="8.26953125" style="1272" bestFit="1" customWidth="1"/>
    <col min="4162" max="4406" width="8.7265625" style="1272"/>
    <col min="4407" max="4414" width="12" style="1272" customWidth="1"/>
    <col min="4415" max="4416" width="8.7265625" style="1272"/>
    <col min="4417" max="4417" width="8.26953125" style="1272" bestFit="1" customWidth="1"/>
    <col min="4418" max="4662" width="8.7265625" style="1272"/>
    <col min="4663" max="4670" width="12" style="1272" customWidth="1"/>
    <col min="4671" max="4672" width="8.7265625" style="1272"/>
    <col min="4673" max="4673" width="8.26953125" style="1272" bestFit="1" customWidth="1"/>
    <col min="4674" max="4918" width="8.7265625" style="1272"/>
    <col min="4919" max="4926" width="12" style="1272" customWidth="1"/>
    <col min="4927" max="4928" width="8.7265625" style="1272"/>
    <col min="4929" max="4929" width="8.26953125" style="1272" bestFit="1" customWidth="1"/>
    <col min="4930" max="5174" width="8.7265625" style="1272"/>
    <col min="5175" max="5182" width="12" style="1272" customWidth="1"/>
    <col min="5183" max="5184" width="8.7265625" style="1272"/>
    <col min="5185" max="5185" width="8.26953125" style="1272" bestFit="1" customWidth="1"/>
    <col min="5186" max="5430" width="8.7265625" style="1272"/>
    <col min="5431" max="5438" width="12" style="1272" customWidth="1"/>
    <col min="5439" max="5440" width="8.7265625" style="1272"/>
    <col min="5441" max="5441" width="8.26953125" style="1272" bestFit="1" customWidth="1"/>
    <col min="5442" max="5686" width="8.7265625" style="1272"/>
    <col min="5687" max="5694" width="12" style="1272" customWidth="1"/>
    <col min="5695" max="5696" width="8.7265625" style="1272"/>
    <col min="5697" max="5697" width="8.26953125" style="1272" bestFit="1" customWidth="1"/>
    <col min="5698" max="5942" width="8.7265625" style="1272"/>
    <col min="5943" max="5950" width="12" style="1272" customWidth="1"/>
    <col min="5951" max="5952" width="8.7265625" style="1272"/>
    <col min="5953" max="5953" width="8.26953125" style="1272" bestFit="1" customWidth="1"/>
    <col min="5954" max="6198" width="8.7265625" style="1272"/>
    <col min="6199" max="6206" width="12" style="1272" customWidth="1"/>
    <col min="6207" max="6208" width="8.7265625" style="1272"/>
    <col min="6209" max="6209" width="8.26953125" style="1272" bestFit="1" customWidth="1"/>
    <col min="6210" max="6454" width="8.7265625" style="1272"/>
    <col min="6455" max="6462" width="12" style="1272" customWidth="1"/>
    <col min="6463" max="6464" width="8.7265625" style="1272"/>
    <col min="6465" max="6465" width="8.26953125" style="1272" bestFit="1" customWidth="1"/>
    <col min="6466" max="6710" width="8.7265625" style="1272"/>
    <col min="6711" max="6718" width="12" style="1272" customWidth="1"/>
    <col min="6719" max="6720" width="8.7265625" style="1272"/>
    <col min="6721" max="6721" width="8.26953125" style="1272" bestFit="1" customWidth="1"/>
    <col min="6722" max="6966" width="8.7265625" style="1272"/>
    <col min="6967" max="6974" width="12" style="1272" customWidth="1"/>
    <col min="6975" max="6976" width="8.7265625" style="1272"/>
    <col min="6977" max="6977" width="8.26953125" style="1272" bestFit="1" customWidth="1"/>
    <col min="6978" max="7222" width="8.7265625" style="1272"/>
    <col min="7223" max="7230" width="12" style="1272" customWidth="1"/>
    <col min="7231" max="7232" width="8.7265625" style="1272"/>
    <col min="7233" max="7233" width="8.26953125" style="1272" bestFit="1" customWidth="1"/>
    <col min="7234" max="7478" width="8.7265625" style="1272"/>
    <col min="7479" max="7486" width="12" style="1272" customWidth="1"/>
    <col min="7487" max="7488" width="8.7265625" style="1272"/>
    <col min="7489" max="7489" width="8.26953125" style="1272" bestFit="1" customWidth="1"/>
    <col min="7490" max="7734" width="8.7265625" style="1272"/>
    <col min="7735" max="7742" width="12" style="1272" customWidth="1"/>
    <col min="7743" max="7744" width="8.7265625" style="1272"/>
    <col min="7745" max="7745" width="8.26953125" style="1272" bestFit="1" customWidth="1"/>
    <col min="7746" max="7990" width="8.7265625" style="1272"/>
    <col min="7991" max="7998" width="12" style="1272" customWidth="1"/>
    <col min="7999" max="8000" width="8.7265625" style="1272"/>
    <col min="8001" max="8001" width="8.26953125" style="1272" bestFit="1" customWidth="1"/>
    <col min="8002" max="8246" width="8.7265625" style="1272"/>
    <col min="8247" max="8254" width="12" style="1272" customWidth="1"/>
    <col min="8255" max="8256" width="8.7265625" style="1272"/>
    <col min="8257" max="8257" width="8.26953125" style="1272" bestFit="1" customWidth="1"/>
    <col min="8258" max="8502" width="8.7265625" style="1272"/>
    <col min="8503" max="8510" width="12" style="1272" customWidth="1"/>
    <col min="8511" max="8512" width="8.7265625" style="1272"/>
    <col min="8513" max="8513" width="8.26953125" style="1272" bestFit="1" customWidth="1"/>
    <col min="8514" max="8758" width="8.7265625" style="1272"/>
    <col min="8759" max="8766" width="12" style="1272" customWidth="1"/>
    <col min="8767" max="8768" width="8.7265625" style="1272"/>
    <col min="8769" max="8769" width="8.26953125" style="1272" bestFit="1" customWidth="1"/>
    <col min="8770" max="9014" width="8.7265625" style="1272"/>
    <col min="9015" max="9022" width="12" style="1272" customWidth="1"/>
    <col min="9023" max="9024" width="8.7265625" style="1272"/>
    <col min="9025" max="9025" width="8.26953125" style="1272" bestFit="1" customWidth="1"/>
    <col min="9026" max="9270" width="8.7265625" style="1272"/>
    <col min="9271" max="9278" width="12" style="1272" customWidth="1"/>
    <col min="9279" max="9280" width="8.7265625" style="1272"/>
    <col min="9281" max="9281" width="8.26953125" style="1272" bestFit="1" customWidth="1"/>
    <col min="9282" max="9526" width="8.7265625" style="1272"/>
    <col min="9527" max="9534" width="12" style="1272" customWidth="1"/>
    <col min="9535" max="9536" width="8.7265625" style="1272"/>
    <col min="9537" max="9537" width="8.26953125" style="1272" bestFit="1" customWidth="1"/>
    <col min="9538" max="9782" width="8.7265625" style="1272"/>
    <col min="9783" max="9790" width="12" style="1272" customWidth="1"/>
    <col min="9791" max="9792" width="8.7265625" style="1272"/>
    <col min="9793" max="9793" width="8.26953125" style="1272" bestFit="1" customWidth="1"/>
    <col min="9794" max="10038" width="8.7265625" style="1272"/>
    <col min="10039" max="10046" width="12" style="1272" customWidth="1"/>
    <col min="10047" max="10048" width="8.7265625" style="1272"/>
    <col min="10049" max="10049" width="8.26953125" style="1272" bestFit="1" customWidth="1"/>
    <col min="10050" max="10294" width="8.7265625" style="1272"/>
    <col min="10295" max="10302" width="12" style="1272" customWidth="1"/>
    <col min="10303" max="10304" width="8.7265625" style="1272"/>
    <col min="10305" max="10305" width="8.26953125" style="1272" bestFit="1" customWidth="1"/>
    <col min="10306" max="10550" width="8.7265625" style="1272"/>
    <col min="10551" max="10558" width="12" style="1272" customWidth="1"/>
    <col min="10559" max="10560" width="8.7265625" style="1272"/>
    <col min="10561" max="10561" width="8.26953125" style="1272" bestFit="1" customWidth="1"/>
    <col min="10562" max="10806" width="8.7265625" style="1272"/>
    <col min="10807" max="10814" width="12" style="1272" customWidth="1"/>
    <col min="10815" max="10816" width="8.7265625" style="1272"/>
    <col min="10817" max="10817" width="8.26953125" style="1272" bestFit="1" customWidth="1"/>
    <col min="10818" max="11062" width="8.7265625" style="1272"/>
    <col min="11063" max="11070" width="12" style="1272" customWidth="1"/>
    <col min="11071" max="11072" width="8.7265625" style="1272"/>
    <col min="11073" max="11073" width="8.26953125" style="1272" bestFit="1" customWidth="1"/>
    <col min="11074" max="11318" width="8.7265625" style="1272"/>
    <col min="11319" max="11326" width="12" style="1272" customWidth="1"/>
    <col min="11327" max="11328" width="8.7265625" style="1272"/>
    <col min="11329" max="11329" width="8.26953125" style="1272" bestFit="1" customWidth="1"/>
    <col min="11330" max="11574" width="8.7265625" style="1272"/>
    <col min="11575" max="11582" width="12" style="1272" customWidth="1"/>
    <col min="11583" max="11584" width="8.7265625" style="1272"/>
    <col min="11585" max="11585" width="8.26953125" style="1272" bestFit="1" customWidth="1"/>
    <col min="11586" max="11830" width="8.7265625" style="1272"/>
    <col min="11831" max="11838" width="12" style="1272" customWidth="1"/>
    <col min="11839" max="11840" width="8.7265625" style="1272"/>
    <col min="11841" max="11841" width="8.26953125" style="1272" bestFit="1" customWidth="1"/>
    <col min="11842" max="12086" width="8.7265625" style="1272"/>
    <col min="12087" max="12094" width="12" style="1272" customWidth="1"/>
    <col min="12095" max="12096" width="8.7265625" style="1272"/>
    <col min="12097" max="12097" width="8.26953125" style="1272" bestFit="1" customWidth="1"/>
    <col min="12098" max="12342" width="8.7265625" style="1272"/>
    <col min="12343" max="12350" width="12" style="1272" customWidth="1"/>
    <col min="12351" max="12352" width="8.7265625" style="1272"/>
    <col min="12353" max="12353" width="8.26953125" style="1272" bestFit="1" customWidth="1"/>
    <col min="12354" max="12598" width="8.7265625" style="1272"/>
    <col min="12599" max="12606" width="12" style="1272" customWidth="1"/>
    <col min="12607" max="12608" width="8.7265625" style="1272"/>
    <col min="12609" max="12609" width="8.26953125" style="1272" bestFit="1" customWidth="1"/>
    <col min="12610" max="12854" width="8.7265625" style="1272"/>
    <col min="12855" max="12862" width="12" style="1272" customWidth="1"/>
    <col min="12863" max="12864" width="8.7265625" style="1272"/>
    <col min="12865" max="12865" width="8.26953125" style="1272" bestFit="1" customWidth="1"/>
    <col min="12866" max="13110" width="8.7265625" style="1272"/>
    <col min="13111" max="13118" width="12" style="1272" customWidth="1"/>
    <col min="13119" max="13120" width="8.7265625" style="1272"/>
    <col min="13121" max="13121" width="8.26953125" style="1272" bestFit="1" customWidth="1"/>
    <col min="13122" max="13366" width="8.7265625" style="1272"/>
    <col min="13367" max="13374" width="12" style="1272" customWidth="1"/>
    <col min="13375" max="13376" width="8.7265625" style="1272"/>
    <col min="13377" max="13377" width="8.26953125" style="1272" bestFit="1" customWidth="1"/>
    <col min="13378" max="13622" width="8.7265625" style="1272"/>
    <col min="13623" max="13630" width="12" style="1272" customWidth="1"/>
    <col min="13631" max="13632" width="8.7265625" style="1272"/>
    <col min="13633" max="13633" width="8.26953125" style="1272" bestFit="1" customWidth="1"/>
    <col min="13634" max="13878" width="8.7265625" style="1272"/>
    <col min="13879" max="13886" width="12" style="1272" customWidth="1"/>
    <col min="13887" max="13888" width="8.7265625" style="1272"/>
    <col min="13889" max="13889" width="8.26953125" style="1272" bestFit="1" customWidth="1"/>
    <col min="13890" max="14134" width="8.7265625" style="1272"/>
    <col min="14135" max="14142" width="12" style="1272" customWidth="1"/>
    <col min="14143" max="14144" width="8.7265625" style="1272"/>
    <col min="14145" max="14145" width="8.26953125" style="1272" bestFit="1" customWidth="1"/>
    <col min="14146" max="14390" width="8.7265625" style="1272"/>
    <col min="14391" max="14398" width="12" style="1272" customWidth="1"/>
    <col min="14399" max="14400" width="8.7265625" style="1272"/>
    <col min="14401" max="14401" width="8.26953125" style="1272" bestFit="1" customWidth="1"/>
    <col min="14402" max="14646" width="8.7265625" style="1272"/>
    <col min="14647" max="14654" width="12" style="1272" customWidth="1"/>
    <col min="14655" max="14656" width="8.7265625" style="1272"/>
    <col min="14657" max="14657" width="8.26953125" style="1272" bestFit="1" customWidth="1"/>
    <col min="14658" max="14902" width="8.7265625" style="1272"/>
    <col min="14903" max="14910" width="12" style="1272" customWidth="1"/>
    <col min="14911" max="14912" width="8.7265625" style="1272"/>
    <col min="14913" max="14913" width="8.26953125" style="1272" bestFit="1" customWidth="1"/>
    <col min="14914" max="15158" width="8.7265625" style="1272"/>
    <col min="15159" max="15166" width="12" style="1272" customWidth="1"/>
    <col min="15167" max="15168" width="8.7265625" style="1272"/>
    <col min="15169" max="15169" width="8.26953125" style="1272" bestFit="1" customWidth="1"/>
    <col min="15170" max="15414" width="8.7265625" style="1272"/>
    <col min="15415" max="15422" width="12" style="1272" customWidth="1"/>
    <col min="15423" max="15424" width="8.7265625" style="1272"/>
    <col min="15425" max="15425" width="8.26953125" style="1272" bestFit="1" customWidth="1"/>
    <col min="15426" max="15670" width="8.7265625" style="1272"/>
    <col min="15671" max="15678" width="12" style="1272" customWidth="1"/>
    <col min="15679" max="15680" width="8.7265625" style="1272"/>
    <col min="15681" max="15681" width="8.26953125" style="1272" bestFit="1" customWidth="1"/>
    <col min="15682" max="15926" width="8.7265625" style="1272"/>
    <col min="15927" max="15934" width="12" style="1272" customWidth="1"/>
    <col min="15935" max="15936" width="8.7265625" style="1272"/>
    <col min="15937" max="15937" width="8.26953125" style="1272" bestFit="1" customWidth="1"/>
    <col min="15938" max="16182" width="8.7265625" style="1272"/>
    <col min="16183" max="16384" width="9" style="1272" customWidth="1"/>
  </cols>
  <sheetData>
    <row r="1" spans="1:8" ht="33" customHeight="1">
      <c r="A1" s="1742" t="s">
        <v>3000</v>
      </c>
      <c r="B1" s="2305"/>
      <c r="C1" s="2305"/>
      <c r="D1" s="2305"/>
      <c r="E1" s="2305"/>
      <c r="F1" s="2305"/>
      <c r="G1" s="2305"/>
      <c r="H1" s="2305"/>
    </row>
    <row r="2" spans="1:8" ht="33" customHeight="1">
      <c r="A2" s="1884" t="s">
        <v>3001</v>
      </c>
      <c r="B2" s="1885"/>
      <c r="C2" s="1885"/>
      <c r="D2" s="1885"/>
      <c r="E2" s="1885"/>
      <c r="F2" s="1885"/>
      <c r="G2" s="1885"/>
      <c r="H2" s="1885"/>
    </row>
    <row r="3" spans="1:8" ht="14.25" customHeight="1">
      <c r="A3" s="2306" t="s">
        <v>3489</v>
      </c>
      <c r="B3" s="2306"/>
      <c r="C3" s="2306"/>
      <c r="D3" s="2307"/>
      <c r="E3" s="2308" t="s">
        <v>3490</v>
      </c>
      <c r="F3" s="2308"/>
      <c r="G3" s="2308"/>
      <c r="H3" s="2308"/>
    </row>
    <row r="4" spans="1:8" ht="50.25" customHeight="1">
      <c r="A4" s="2280" t="s">
        <v>324</v>
      </c>
      <c r="B4" s="1073" t="s">
        <v>3491</v>
      </c>
      <c r="C4" s="1073" t="s">
        <v>1001</v>
      </c>
      <c r="D4" s="1073" t="s">
        <v>3158</v>
      </c>
      <c r="E4" s="1073" t="s">
        <v>3259</v>
      </c>
      <c r="F4" s="1073" t="s">
        <v>995</v>
      </c>
      <c r="G4" s="1073" t="s">
        <v>3492</v>
      </c>
      <c r="H4" s="2280" t="s">
        <v>867</v>
      </c>
    </row>
    <row r="5" spans="1:8" ht="33" customHeight="1">
      <c r="A5" s="2280"/>
      <c r="B5" s="1073" t="s">
        <v>999</v>
      </c>
      <c r="C5" s="1073" t="s">
        <v>1002</v>
      </c>
      <c r="D5" s="1073" t="s">
        <v>3163</v>
      </c>
      <c r="E5" s="1073" t="s">
        <v>115</v>
      </c>
      <c r="F5" s="1073" t="s">
        <v>2811</v>
      </c>
      <c r="G5" s="1073" t="s">
        <v>3493</v>
      </c>
      <c r="H5" s="2280"/>
    </row>
    <row r="6" spans="1:8" ht="33" customHeight="1">
      <c r="A6" s="1273" t="s">
        <v>327</v>
      </c>
      <c r="B6" s="1274">
        <v>44425</v>
      </c>
      <c r="C6" s="1274">
        <v>39666</v>
      </c>
      <c r="D6" s="1274">
        <v>6</v>
      </c>
      <c r="E6" s="1274">
        <v>55465</v>
      </c>
      <c r="F6" s="1274">
        <v>28632</v>
      </c>
      <c r="G6" s="1275">
        <f>E6+F6</f>
        <v>84097</v>
      </c>
      <c r="H6" s="1273" t="s">
        <v>418</v>
      </c>
    </row>
    <row r="7" spans="1:8" ht="33" customHeight="1">
      <c r="A7" s="1273" t="s">
        <v>328</v>
      </c>
      <c r="B7" s="1276">
        <v>38248</v>
      </c>
      <c r="C7" s="1276">
        <v>30029</v>
      </c>
      <c r="D7" s="1276">
        <v>0</v>
      </c>
      <c r="E7" s="1276">
        <v>44175</v>
      </c>
      <c r="F7" s="1276">
        <v>24102</v>
      </c>
      <c r="G7" s="1275">
        <f t="shared" ref="G7:G25" si="0">E7+F7</f>
        <v>68277</v>
      </c>
      <c r="H7" s="1273" t="s">
        <v>419</v>
      </c>
    </row>
    <row r="8" spans="1:8" ht="33" customHeight="1">
      <c r="A8" s="1273" t="s">
        <v>329</v>
      </c>
      <c r="B8" s="1274">
        <v>25263</v>
      </c>
      <c r="C8" s="1274">
        <v>22863</v>
      </c>
      <c r="D8" s="1274">
        <v>2</v>
      </c>
      <c r="E8" s="1274">
        <v>40132</v>
      </c>
      <c r="F8" s="1274">
        <v>7996</v>
      </c>
      <c r="G8" s="1275">
        <f t="shared" si="0"/>
        <v>48128</v>
      </c>
      <c r="H8" s="1273" t="s">
        <v>420</v>
      </c>
    </row>
    <row r="9" spans="1:8" ht="33" customHeight="1">
      <c r="A9" s="1273" t="s">
        <v>333</v>
      </c>
      <c r="B9" s="1276">
        <v>78675</v>
      </c>
      <c r="C9" s="1276">
        <v>79016</v>
      </c>
      <c r="D9" s="1276">
        <v>8</v>
      </c>
      <c r="E9" s="1276">
        <v>109689</v>
      </c>
      <c r="F9" s="1276">
        <v>48010</v>
      </c>
      <c r="G9" s="1275">
        <f t="shared" si="0"/>
        <v>157699</v>
      </c>
      <c r="H9" s="1273" t="s">
        <v>423</v>
      </c>
    </row>
    <row r="10" spans="1:8" ht="33" customHeight="1">
      <c r="A10" s="1273" t="s">
        <v>339</v>
      </c>
      <c r="B10" s="1274">
        <v>27566</v>
      </c>
      <c r="C10" s="1274">
        <v>26987</v>
      </c>
      <c r="D10" s="1274">
        <v>2</v>
      </c>
      <c r="E10" s="1274">
        <v>40897</v>
      </c>
      <c r="F10" s="1274">
        <v>13658</v>
      </c>
      <c r="G10" s="1275">
        <f t="shared" si="0"/>
        <v>54555</v>
      </c>
      <c r="H10" s="1273" t="s">
        <v>429</v>
      </c>
    </row>
    <row r="11" spans="1:8" ht="33" customHeight="1">
      <c r="A11" s="1273" t="s">
        <v>340</v>
      </c>
      <c r="B11" s="1276">
        <v>39769</v>
      </c>
      <c r="C11" s="1276">
        <v>27580</v>
      </c>
      <c r="D11" s="1276">
        <v>3</v>
      </c>
      <c r="E11" s="1276">
        <v>50094</v>
      </c>
      <c r="F11" s="1276">
        <v>17258</v>
      </c>
      <c r="G11" s="1275">
        <f t="shared" si="0"/>
        <v>67352</v>
      </c>
      <c r="H11" s="1273" t="s">
        <v>430</v>
      </c>
    </row>
    <row r="12" spans="1:8" ht="33" customHeight="1">
      <c r="A12" s="1273" t="s">
        <v>344</v>
      </c>
      <c r="B12" s="1274">
        <v>37887</v>
      </c>
      <c r="C12" s="1274">
        <v>45343</v>
      </c>
      <c r="D12" s="1274">
        <v>2</v>
      </c>
      <c r="E12" s="1274">
        <v>70343</v>
      </c>
      <c r="F12" s="1274">
        <v>12889</v>
      </c>
      <c r="G12" s="1275">
        <f t="shared" si="0"/>
        <v>83232</v>
      </c>
      <c r="H12" s="1273" t="s">
        <v>434</v>
      </c>
    </row>
    <row r="13" spans="1:8" s="1277" customFormat="1" ht="33" customHeight="1">
      <c r="A13" s="1273" t="s">
        <v>348</v>
      </c>
      <c r="B13" s="1276">
        <v>76595</v>
      </c>
      <c r="C13" s="1276">
        <v>85723</v>
      </c>
      <c r="D13" s="1276">
        <v>4</v>
      </c>
      <c r="E13" s="1276">
        <v>126370</v>
      </c>
      <c r="F13" s="1276">
        <v>35952</v>
      </c>
      <c r="G13" s="1275">
        <f t="shared" si="0"/>
        <v>162322</v>
      </c>
      <c r="H13" s="1273" t="s">
        <v>438</v>
      </c>
    </row>
    <row r="14" spans="1:8" ht="33" customHeight="1">
      <c r="A14" s="1273" t="s">
        <v>352</v>
      </c>
      <c r="B14" s="1274">
        <v>46855</v>
      </c>
      <c r="C14" s="1274">
        <v>55953</v>
      </c>
      <c r="D14" s="1274">
        <v>11</v>
      </c>
      <c r="E14" s="1274">
        <v>84376</v>
      </c>
      <c r="F14" s="1274">
        <v>18443</v>
      </c>
      <c r="G14" s="1275">
        <f t="shared" si="0"/>
        <v>102819</v>
      </c>
      <c r="H14" s="1273" t="s">
        <v>442</v>
      </c>
    </row>
    <row r="15" spans="1:8" ht="33" customHeight="1">
      <c r="A15" s="1273" t="s">
        <v>356</v>
      </c>
      <c r="B15" s="1276">
        <v>133351</v>
      </c>
      <c r="C15" s="1276">
        <v>122137</v>
      </c>
      <c r="D15" s="1276">
        <v>7</v>
      </c>
      <c r="E15" s="1276">
        <v>211694</v>
      </c>
      <c r="F15" s="1276">
        <v>43801</v>
      </c>
      <c r="G15" s="1275">
        <f t="shared" si="0"/>
        <v>255495</v>
      </c>
      <c r="H15" s="1273" t="s">
        <v>446</v>
      </c>
    </row>
    <row r="16" spans="1:8" ht="33" customHeight="1">
      <c r="A16" s="1273" t="s">
        <v>360</v>
      </c>
      <c r="B16" s="1274">
        <v>52499</v>
      </c>
      <c r="C16" s="1274">
        <v>62563</v>
      </c>
      <c r="D16" s="1274">
        <v>1</v>
      </c>
      <c r="E16" s="1274">
        <v>102126</v>
      </c>
      <c r="F16" s="1274">
        <v>12937</v>
      </c>
      <c r="G16" s="1275">
        <f t="shared" si="0"/>
        <v>115063</v>
      </c>
      <c r="H16" s="1273" t="s">
        <v>450</v>
      </c>
    </row>
    <row r="17" spans="1:8" ht="33" customHeight="1">
      <c r="A17" s="1273" t="s">
        <v>364</v>
      </c>
      <c r="B17" s="1276">
        <v>30971</v>
      </c>
      <c r="C17" s="1276">
        <v>32768</v>
      </c>
      <c r="D17" s="1276">
        <v>2</v>
      </c>
      <c r="E17" s="1276">
        <v>53262</v>
      </c>
      <c r="F17" s="1276">
        <v>10479</v>
      </c>
      <c r="G17" s="1275">
        <f t="shared" si="0"/>
        <v>63741</v>
      </c>
      <c r="H17" s="1273" t="s">
        <v>454</v>
      </c>
    </row>
    <row r="18" spans="1:8" ht="33" customHeight="1">
      <c r="A18" s="1273" t="s">
        <v>368</v>
      </c>
      <c r="B18" s="1274">
        <v>41290</v>
      </c>
      <c r="C18" s="1274">
        <v>51799</v>
      </c>
      <c r="D18" s="1274">
        <v>8</v>
      </c>
      <c r="E18" s="1274">
        <v>79169</v>
      </c>
      <c r="F18" s="1274">
        <v>13928</v>
      </c>
      <c r="G18" s="1275">
        <f t="shared" si="0"/>
        <v>93097</v>
      </c>
      <c r="H18" s="1273" t="s">
        <v>458</v>
      </c>
    </row>
    <row r="19" spans="1:8" ht="33" customHeight="1">
      <c r="A19" s="1273" t="s">
        <v>374</v>
      </c>
      <c r="B19" s="1276">
        <v>36051</v>
      </c>
      <c r="C19" s="1276">
        <v>31919</v>
      </c>
      <c r="D19" s="1276">
        <v>4</v>
      </c>
      <c r="E19" s="1276">
        <v>52764</v>
      </c>
      <c r="F19" s="1276">
        <v>15210</v>
      </c>
      <c r="G19" s="1275">
        <f t="shared" si="0"/>
        <v>67974</v>
      </c>
      <c r="H19" s="1273" t="s">
        <v>464</v>
      </c>
    </row>
    <row r="20" spans="1:8" ht="33" customHeight="1">
      <c r="A20" s="1273" t="s">
        <v>377</v>
      </c>
      <c r="B20" s="1274">
        <v>28165</v>
      </c>
      <c r="C20" s="1274">
        <v>34752</v>
      </c>
      <c r="D20" s="1274">
        <v>4</v>
      </c>
      <c r="E20" s="1274">
        <v>56751</v>
      </c>
      <c r="F20" s="1274">
        <v>6170</v>
      </c>
      <c r="G20" s="1275">
        <f t="shared" si="0"/>
        <v>62921</v>
      </c>
      <c r="H20" s="1273" t="s">
        <v>468</v>
      </c>
    </row>
    <row r="21" spans="1:8" ht="33" customHeight="1">
      <c r="A21" s="1273" t="s">
        <v>492</v>
      </c>
      <c r="B21" s="1276">
        <v>21044</v>
      </c>
      <c r="C21" s="1276">
        <v>26669</v>
      </c>
      <c r="D21" s="1276">
        <v>0</v>
      </c>
      <c r="E21" s="1276">
        <v>42041</v>
      </c>
      <c r="F21" s="1276">
        <v>5672</v>
      </c>
      <c r="G21" s="1275">
        <f t="shared" si="0"/>
        <v>47713</v>
      </c>
      <c r="H21" s="1273" t="s">
        <v>471</v>
      </c>
    </row>
    <row r="22" spans="1:8" ht="33" customHeight="1">
      <c r="A22" s="1273" t="s">
        <v>382</v>
      </c>
      <c r="B22" s="1274">
        <v>76538</v>
      </c>
      <c r="C22" s="1274">
        <v>77857</v>
      </c>
      <c r="D22" s="1274">
        <v>10</v>
      </c>
      <c r="E22" s="1274">
        <v>128545</v>
      </c>
      <c r="F22" s="1274">
        <v>25860</v>
      </c>
      <c r="G22" s="1275">
        <f t="shared" si="0"/>
        <v>154405</v>
      </c>
      <c r="H22" s="1273" t="s">
        <v>474</v>
      </c>
    </row>
    <row r="23" spans="1:8" ht="33" customHeight="1">
      <c r="A23" s="1273" t="s">
        <v>386</v>
      </c>
      <c r="B23" s="1276">
        <v>35394</v>
      </c>
      <c r="C23" s="1276">
        <v>37830</v>
      </c>
      <c r="D23" s="1276">
        <v>5</v>
      </c>
      <c r="E23" s="1276">
        <v>51858</v>
      </c>
      <c r="F23" s="1276">
        <v>21371</v>
      </c>
      <c r="G23" s="1275">
        <f t="shared" si="0"/>
        <v>73229</v>
      </c>
      <c r="H23" s="1273" t="s">
        <v>478</v>
      </c>
    </row>
    <row r="24" spans="1:8" ht="33" customHeight="1">
      <c r="A24" s="1273" t="s">
        <v>390</v>
      </c>
      <c r="B24" s="1274">
        <v>23243</v>
      </c>
      <c r="C24" s="1274">
        <v>28456</v>
      </c>
      <c r="D24" s="1274">
        <v>9</v>
      </c>
      <c r="E24" s="1274">
        <v>43329</v>
      </c>
      <c r="F24" s="1274">
        <v>8379</v>
      </c>
      <c r="G24" s="1275">
        <f t="shared" si="0"/>
        <v>51708</v>
      </c>
      <c r="H24" s="1273" t="s">
        <v>482</v>
      </c>
    </row>
    <row r="25" spans="1:8" ht="33" customHeight="1">
      <c r="A25" s="1273" t="s">
        <v>394</v>
      </c>
      <c r="B25" s="1276">
        <v>26512</v>
      </c>
      <c r="C25" s="1276">
        <v>36383</v>
      </c>
      <c r="D25" s="1276">
        <v>1</v>
      </c>
      <c r="E25" s="1276">
        <v>56902</v>
      </c>
      <c r="F25" s="1276">
        <v>5994</v>
      </c>
      <c r="G25" s="1275">
        <f t="shared" si="0"/>
        <v>62896</v>
      </c>
      <c r="H25" s="1273" t="s">
        <v>486</v>
      </c>
    </row>
    <row r="26" spans="1:8" ht="33" customHeight="1">
      <c r="A26" s="1278" t="s">
        <v>967</v>
      </c>
      <c r="B26" s="1279">
        <f t="shared" ref="B26:G26" si="1">SUM(B6:B25)</f>
        <v>920341</v>
      </c>
      <c r="C26" s="1279">
        <f t="shared" si="1"/>
        <v>956293</v>
      </c>
      <c r="D26" s="1279">
        <f t="shared" si="1"/>
        <v>89</v>
      </c>
      <c r="E26" s="1279">
        <f t="shared" si="1"/>
        <v>1499982</v>
      </c>
      <c r="F26" s="1279">
        <f t="shared" si="1"/>
        <v>376741</v>
      </c>
      <c r="G26" s="1279">
        <f t="shared" si="1"/>
        <v>1876723</v>
      </c>
      <c r="H26" s="1278" t="s">
        <v>68</v>
      </c>
    </row>
    <row r="27" spans="1:8" ht="33" customHeight="1">
      <c r="A27" s="2302" t="s">
        <v>3494</v>
      </c>
      <c r="B27" s="2302"/>
      <c r="C27" s="2302"/>
      <c r="D27" s="2302"/>
      <c r="E27" s="2303" t="s">
        <v>3495</v>
      </c>
      <c r="F27" s="2304"/>
      <c r="G27" s="2304"/>
      <c r="H27" s="2304"/>
    </row>
    <row r="28" spans="1:8">
      <c r="A28" s="1280"/>
      <c r="B28" s="1280"/>
      <c r="C28" s="1280"/>
      <c r="D28" s="1280"/>
      <c r="E28" s="1280"/>
      <c r="F28" s="1280"/>
      <c r="G28" s="1280"/>
    </row>
    <row r="29" spans="1:8" s="1277" customFormat="1">
      <c r="A29" s="1281"/>
      <c r="B29" s="1281"/>
      <c r="C29" s="1281"/>
      <c r="D29" s="1281"/>
      <c r="E29" s="1281"/>
      <c r="F29" s="1281"/>
      <c r="G29" s="1281"/>
    </row>
    <row r="30" spans="1:8" s="1277" customFormat="1">
      <c r="A30" s="1281"/>
      <c r="B30" s="1281"/>
      <c r="C30" s="1281"/>
      <c r="D30" s="1281"/>
      <c r="E30" s="1281"/>
      <c r="F30" s="1281"/>
      <c r="G30" s="1281"/>
    </row>
    <row r="31" spans="1:8" s="1277" customFormat="1">
      <c r="A31" s="1281"/>
      <c r="B31" s="1281"/>
      <c r="C31" s="1281"/>
      <c r="D31" s="1281"/>
      <c r="E31" s="1281"/>
      <c r="F31" s="1281"/>
      <c r="G31" s="1281"/>
    </row>
    <row r="32" spans="1:8" s="1277" customFormat="1">
      <c r="A32" s="1281"/>
      <c r="B32" s="1281"/>
      <c r="C32" s="1281"/>
      <c r="D32" s="1281"/>
      <c r="E32" s="1281"/>
      <c r="F32" s="1281"/>
      <c r="G32" s="128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53"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view="pageBreakPreview" zoomScale="60" zoomScaleNormal="80" workbookViewId="0">
      <selection activeCell="B23" sqref="B23"/>
    </sheetView>
  </sheetViews>
  <sheetFormatPr defaultRowHeight="15.5"/>
  <cols>
    <col min="1" max="1" width="33.54296875" style="1281" customWidth="1"/>
    <col min="2" max="7" width="15.7265625" style="1281" customWidth="1"/>
    <col min="8" max="8" width="34.81640625" style="1272" customWidth="1"/>
    <col min="9" max="54" width="8.7265625" style="1272"/>
    <col min="55" max="62" width="12" style="1272" customWidth="1"/>
    <col min="63" max="64" width="8.7265625" style="1272"/>
    <col min="65" max="65" width="8.26953125" style="1272" bestFit="1" customWidth="1"/>
    <col min="66" max="310" width="8.7265625" style="1272"/>
    <col min="311" max="318" width="12" style="1272" customWidth="1"/>
    <col min="319" max="320" width="8.7265625" style="1272"/>
    <col min="321" max="321" width="8.26953125" style="1272" bestFit="1" customWidth="1"/>
    <col min="322" max="566" width="8.7265625" style="1272"/>
    <col min="567" max="574" width="12" style="1272" customWidth="1"/>
    <col min="575" max="576" width="8.7265625" style="1272"/>
    <col min="577" max="577" width="8.26953125" style="1272" bestFit="1" customWidth="1"/>
    <col min="578" max="822" width="8.7265625" style="1272"/>
    <col min="823" max="830" width="12" style="1272" customWidth="1"/>
    <col min="831" max="832" width="8.7265625" style="1272"/>
    <col min="833" max="833" width="8.26953125" style="1272" bestFit="1" customWidth="1"/>
    <col min="834" max="1078" width="8.7265625" style="1272"/>
    <col min="1079" max="1086" width="12" style="1272" customWidth="1"/>
    <col min="1087" max="1088" width="8.7265625" style="1272"/>
    <col min="1089" max="1089" width="8.26953125" style="1272" bestFit="1" customWidth="1"/>
    <col min="1090" max="1334" width="8.7265625" style="1272"/>
    <col min="1335" max="1342" width="12" style="1272" customWidth="1"/>
    <col min="1343" max="1344" width="8.7265625" style="1272"/>
    <col min="1345" max="1345" width="8.26953125" style="1272" bestFit="1" customWidth="1"/>
    <col min="1346" max="1590" width="8.7265625" style="1272"/>
    <col min="1591" max="1598" width="12" style="1272" customWidth="1"/>
    <col min="1599" max="1600" width="8.7265625" style="1272"/>
    <col min="1601" max="1601" width="8.26953125" style="1272" bestFit="1" customWidth="1"/>
    <col min="1602" max="1846" width="8.7265625" style="1272"/>
    <col min="1847" max="1854" width="12" style="1272" customWidth="1"/>
    <col min="1855" max="1856" width="8.7265625" style="1272"/>
    <col min="1857" max="1857" width="8.26953125" style="1272" bestFit="1" customWidth="1"/>
    <col min="1858" max="2102" width="8.7265625" style="1272"/>
    <col min="2103" max="2110" width="12" style="1272" customWidth="1"/>
    <col min="2111" max="2112" width="8.7265625" style="1272"/>
    <col min="2113" max="2113" width="8.26953125" style="1272" bestFit="1" customWidth="1"/>
    <col min="2114" max="2358" width="8.7265625" style="1272"/>
    <col min="2359" max="2366" width="12" style="1272" customWidth="1"/>
    <col min="2367" max="2368" width="8.7265625" style="1272"/>
    <col min="2369" max="2369" width="8.26953125" style="1272" bestFit="1" customWidth="1"/>
    <col min="2370" max="2614" width="8.7265625" style="1272"/>
    <col min="2615" max="2622" width="12" style="1272" customWidth="1"/>
    <col min="2623" max="2624" width="8.7265625" style="1272"/>
    <col min="2625" max="2625" width="8.26953125" style="1272" bestFit="1" customWidth="1"/>
    <col min="2626" max="2870" width="8.7265625" style="1272"/>
    <col min="2871" max="2878" width="12" style="1272" customWidth="1"/>
    <col min="2879" max="2880" width="8.7265625" style="1272"/>
    <col min="2881" max="2881" width="8.26953125" style="1272" bestFit="1" customWidth="1"/>
    <col min="2882" max="3126" width="8.7265625" style="1272"/>
    <col min="3127" max="3134" width="12" style="1272" customWidth="1"/>
    <col min="3135" max="3136" width="8.7265625" style="1272"/>
    <col min="3137" max="3137" width="8.26953125" style="1272" bestFit="1" customWidth="1"/>
    <col min="3138" max="3382" width="8.7265625" style="1272"/>
    <col min="3383" max="3390" width="12" style="1272" customWidth="1"/>
    <col min="3391" max="3392" width="8.7265625" style="1272"/>
    <col min="3393" max="3393" width="8.26953125" style="1272" bestFit="1" customWidth="1"/>
    <col min="3394" max="3638" width="8.7265625" style="1272"/>
    <col min="3639" max="3646" width="12" style="1272" customWidth="1"/>
    <col min="3647" max="3648" width="8.7265625" style="1272"/>
    <col min="3649" max="3649" width="8.26953125" style="1272" bestFit="1" customWidth="1"/>
    <col min="3650" max="3894" width="8.7265625" style="1272"/>
    <col min="3895" max="3902" width="12" style="1272" customWidth="1"/>
    <col min="3903" max="3904" width="8.7265625" style="1272"/>
    <col min="3905" max="3905" width="8.26953125" style="1272" bestFit="1" customWidth="1"/>
    <col min="3906" max="4150" width="8.7265625" style="1272"/>
    <col min="4151" max="4158" width="12" style="1272" customWidth="1"/>
    <col min="4159" max="4160" width="8.7265625" style="1272"/>
    <col min="4161" max="4161" width="8.26953125" style="1272" bestFit="1" customWidth="1"/>
    <col min="4162" max="4406" width="8.7265625" style="1272"/>
    <col min="4407" max="4414" width="12" style="1272" customWidth="1"/>
    <col min="4415" max="4416" width="8.7265625" style="1272"/>
    <col min="4417" max="4417" width="8.26953125" style="1272" bestFit="1" customWidth="1"/>
    <col min="4418" max="4662" width="8.7265625" style="1272"/>
    <col min="4663" max="4670" width="12" style="1272" customWidth="1"/>
    <col min="4671" max="4672" width="8.7265625" style="1272"/>
    <col min="4673" max="4673" width="8.26953125" style="1272" bestFit="1" customWidth="1"/>
    <col min="4674" max="4918" width="8.7265625" style="1272"/>
    <col min="4919" max="4926" width="12" style="1272" customWidth="1"/>
    <col min="4927" max="4928" width="8.7265625" style="1272"/>
    <col min="4929" max="4929" width="8.26953125" style="1272" bestFit="1" customWidth="1"/>
    <col min="4930" max="5174" width="8.7265625" style="1272"/>
    <col min="5175" max="5182" width="12" style="1272" customWidth="1"/>
    <col min="5183" max="5184" width="8.7265625" style="1272"/>
    <col min="5185" max="5185" width="8.26953125" style="1272" bestFit="1" customWidth="1"/>
    <col min="5186" max="5430" width="8.7265625" style="1272"/>
    <col min="5431" max="5438" width="12" style="1272" customWidth="1"/>
    <col min="5439" max="5440" width="8.7265625" style="1272"/>
    <col min="5441" max="5441" width="8.26953125" style="1272" bestFit="1" customWidth="1"/>
    <col min="5442" max="5686" width="8.7265625" style="1272"/>
    <col min="5687" max="5694" width="12" style="1272" customWidth="1"/>
    <col min="5695" max="5696" width="8.7265625" style="1272"/>
    <col min="5697" max="5697" width="8.26953125" style="1272" bestFit="1" customWidth="1"/>
    <col min="5698" max="5942" width="8.7265625" style="1272"/>
    <col min="5943" max="5950" width="12" style="1272" customWidth="1"/>
    <col min="5951" max="5952" width="8.7265625" style="1272"/>
    <col min="5953" max="5953" width="8.26953125" style="1272" bestFit="1" customWidth="1"/>
    <col min="5954" max="6198" width="8.7265625" style="1272"/>
    <col min="6199" max="6206" width="12" style="1272" customWidth="1"/>
    <col min="6207" max="6208" width="8.7265625" style="1272"/>
    <col min="6209" max="6209" width="8.26953125" style="1272" bestFit="1" customWidth="1"/>
    <col min="6210" max="6454" width="8.7265625" style="1272"/>
    <col min="6455" max="6462" width="12" style="1272" customWidth="1"/>
    <col min="6463" max="6464" width="8.7265625" style="1272"/>
    <col min="6465" max="6465" width="8.26953125" style="1272" bestFit="1" customWidth="1"/>
    <col min="6466" max="6710" width="8.7265625" style="1272"/>
    <col min="6711" max="6718" width="12" style="1272" customWidth="1"/>
    <col min="6719" max="6720" width="8.7265625" style="1272"/>
    <col min="6721" max="6721" width="8.26953125" style="1272" bestFit="1" customWidth="1"/>
    <col min="6722" max="6966" width="8.7265625" style="1272"/>
    <col min="6967" max="6974" width="12" style="1272" customWidth="1"/>
    <col min="6975" max="6976" width="8.7265625" style="1272"/>
    <col min="6977" max="6977" width="8.26953125" style="1272" bestFit="1" customWidth="1"/>
    <col min="6978" max="7222" width="8.7265625" style="1272"/>
    <col min="7223" max="7230" width="12" style="1272" customWidth="1"/>
    <col min="7231" max="7232" width="8.7265625" style="1272"/>
    <col min="7233" max="7233" width="8.26953125" style="1272" bestFit="1" customWidth="1"/>
    <col min="7234" max="7478" width="8.7265625" style="1272"/>
    <col min="7479" max="7486" width="12" style="1272" customWidth="1"/>
    <col min="7487" max="7488" width="8.7265625" style="1272"/>
    <col min="7489" max="7489" width="8.26953125" style="1272" bestFit="1" customWidth="1"/>
    <col min="7490" max="7734" width="8.7265625" style="1272"/>
    <col min="7735" max="7742" width="12" style="1272" customWidth="1"/>
    <col min="7743" max="7744" width="8.7265625" style="1272"/>
    <col min="7745" max="7745" width="8.26953125" style="1272" bestFit="1" customWidth="1"/>
    <col min="7746" max="7990" width="8.7265625" style="1272"/>
    <col min="7991" max="7998" width="12" style="1272" customWidth="1"/>
    <col min="7999" max="8000" width="8.7265625" style="1272"/>
    <col min="8001" max="8001" width="8.26953125" style="1272" bestFit="1" customWidth="1"/>
    <col min="8002" max="8246" width="8.7265625" style="1272"/>
    <col min="8247" max="8254" width="12" style="1272" customWidth="1"/>
    <col min="8255" max="8256" width="8.7265625" style="1272"/>
    <col min="8257" max="8257" width="8.26953125" style="1272" bestFit="1" customWidth="1"/>
    <col min="8258" max="8502" width="8.7265625" style="1272"/>
    <col min="8503" max="8510" width="12" style="1272" customWidth="1"/>
    <col min="8511" max="8512" width="8.7265625" style="1272"/>
    <col min="8513" max="8513" width="8.26953125" style="1272" bestFit="1" customWidth="1"/>
    <col min="8514" max="8758" width="8.7265625" style="1272"/>
    <col min="8759" max="8766" width="12" style="1272" customWidth="1"/>
    <col min="8767" max="8768" width="8.7265625" style="1272"/>
    <col min="8769" max="8769" width="8.26953125" style="1272" bestFit="1" customWidth="1"/>
    <col min="8770" max="9014" width="8.7265625" style="1272"/>
    <col min="9015" max="9022" width="12" style="1272" customWidth="1"/>
    <col min="9023" max="9024" width="8.7265625" style="1272"/>
    <col min="9025" max="9025" width="8.26953125" style="1272" bestFit="1" customWidth="1"/>
    <col min="9026" max="9270" width="8.7265625" style="1272"/>
    <col min="9271" max="9278" width="12" style="1272" customWidth="1"/>
    <col min="9279" max="9280" width="8.7265625" style="1272"/>
    <col min="9281" max="9281" width="8.26953125" style="1272" bestFit="1" customWidth="1"/>
    <col min="9282" max="9526" width="8.7265625" style="1272"/>
    <col min="9527" max="9534" width="12" style="1272" customWidth="1"/>
    <col min="9535" max="9536" width="8.7265625" style="1272"/>
    <col min="9537" max="9537" width="8.26953125" style="1272" bestFit="1" customWidth="1"/>
    <col min="9538" max="9782" width="8.7265625" style="1272"/>
    <col min="9783" max="9790" width="12" style="1272" customWidth="1"/>
    <col min="9791" max="9792" width="8.7265625" style="1272"/>
    <col min="9793" max="9793" width="8.26953125" style="1272" bestFit="1" customWidth="1"/>
    <col min="9794" max="10038" width="8.7265625" style="1272"/>
    <col min="10039" max="10046" width="12" style="1272" customWidth="1"/>
    <col min="10047" max="10048" width="8.7265625" style="1272"/>
    <col min="10049" max="10049" width="8.26953125" style="1272" bestFit="1" customWidth="1"/>
    <col min="10050" max="10294" width="8.7265625" style="1272"/>
    <col min="10295" max="10302" width="12" style="1272" customWidth="1"/>
    <col min="10303" max="10304" width="8.7265625" style="1272"/>
    <col min="10305" max="10305" width="8.26953125" style="1272" bestFit="1" customWidth="1"/>
    <col min="10306" max="10550" width="8.7265625" style="1272"/>
    <col min="10551" max="10558" width="12" style="1272" customWidth="1"/>
    <col min="10559" max="10560" width="8.7265625" style="1272"/>
    <col min="10561" max="10561" width="8.26953125" style="1272" bestFit="1" customWidth="1"/>
    <col min="10562" max="10806" width="8.7265625" style="1272"/>
    <col min="10807" max="10814" width="12" style="1272" customWidth="1"/>
    <col min="10815" max="10816" width="8.7265625" style="1272"/>
    <col min="10817" max="10817" width="8.26953125" style="1272" bestFit="1" customWidth="1"/>
    <col min="10818" max="11062" width="8.7265625" style="1272"/>
    <col min="11063" max="11070" width="12" style="1272" customWidth="1"/>
    <col min="11071" max="11072" width="8.7265625" style="1272"/>
    <col min="11073" max="11073" width="8.26953125" style="1272" bestFit="1" customWidth="1"/>
    <col min="11074" max="11318" width="8.7265625" style="1272"/>
    <col min="11319" max="11326" width="12" style="1272" customWidth="1"/>
    <col min="11327" max="11328" width="8.7265625" style="1272"/>
    <col min="11329" max="11329" width="8.26953125" style="1272" bestFit="1" customWidth="1"/>
    <col min="11330" max="11574" width="8.7265625" style="1272"/>
    <col min="11575" max="11582" width="12" style="1272" customWidth="1"/>
    <col min="11583" max="11584" width="8.7265625" style="1272"/>
    <col min="11585" max="11585" width="8.26953125" style="1272" bestFit="1" customWidth="1"/>
    <col min="11586" max="11830" width="8.7265625" style="1272"/>
    <col min="11831" max="11838" width="12" style="1272" customWidth="1"/>
    <col min="11839" max="11840" width="8.7265625" style="1272"/>
    <col min="11841" max="11841" width="8.26953125" style="1272" bestFit="1" customWidth="1"/>
    <col min="11842" max="12086" width="8.7265625" style="1272"/>
    <col min="12087" max="12094" width="12" style="1272" customWidth="1"/>
    <col min="12095" max="12096" width="8.7265625" style="1272"/>
    <col min="12097" max="12097" width="8.26953125" style="1272" bestFit="1" customWidth="1"/>
    <col min="12098" max="12342" width="8.7265625" style="1272"/>
    <col min="12343" max="12350" width="12" style="1272" customWidth="1"/>
    <col min="12351" max="12352" width="8.7265625" style="1272"/>
    <col min="12353" max="12353" width="8.26953125" style="1272" bestFit="1" customWidth="1"/>
    <col min="12354" max="12598" width="8.7265625" style="1272"/>
    <col min="12599" max="12606" width="12" style="1272" customWidth="1"/>
    <col min="12607" max="12608" width="8.7265625" style="1272"/>
    <col min="12609" max="12609" width="8.26953125" style="1272" bestFit="1" customWidth="1"/>
    <col min="12610" max="12854" width="8.7265625" style="1272"/>
    <col min="12855" max="12862" width="12" style="1272" customWidth="1"/>
    <col min="12863" max="12864" width="8.7265625" style="1272"/>
    <col min="12865" max="12865" width="8.26953125" style="1272" bestFit="1" customWidth="1"/>
    <col min="12866" max="13110" width="8.7265625" style="1272"/>
    <col min="13111" max="13118" width="12" style="1272" customWidth="1"/>
    <col min="13119" max="13120" width="8.7265625" style="1272"/>
    <col min="13121" max="13121" width="8.26953125" style="1272" bestFit="1" customWidth="1"/>
    <col min="13122" max="13366" width="8.7265625" style="1272"/>
    <col min="13367" max="13374" width="12" style="1272" customWidth="1"/>
    <col min="13375" max="13376" width="8.7265625" style="1272"/>
    <col min="13377" max="13377" width="8.26953125" style="1272" bestFit="1" customWidth="1"/>
    <col min="13378" max="13622" width="8.7265625" style="1272"/>
    <col min="13623" max="13630" width="12" style="1272" customWidth="1"/>
    <col min="13631" max="13632" width="8.7265625" style="1272"/>
    <col min="13633" max="13633" width="8.26953125" style="1272" bestFit="1" customWidth="1"/>
    <col min="13634" max="13878" width="8.7265625" style="1272"/>
    <col min="13879" max="13886" width="12" style="1272" customWidth="1"/>
    <col min="13887" max="13888" width="8.7265625" style="1272"/>
    <col min="13889" max="13889" width="8.26953125" style="1272" bestFit="1" customWidth="1"/>
    <col min="13890" max="14134" width="8.7265625" style="1272"/>
    <col min="14135" max="14142" width="12" style="1272" customWidth="1"/>
    <col min="14143" max="14144" width="8.7265625" style="1272"/>
    <col min="14145" max="14145" width="8.26953125" style="1272" bestFit="1" customWidth="1"/>
    <col min="14146" max="14390" width="8.7265625" style="1272"/>
    <col min="14391" max="14398" width="12" style="1272" customWidth="1"/>
    <col min="14399" max="14400" width="8.7265625" style="1272"/>
    <col min="14401" max="14401" width="8.26953125" style="1272" bestFit="1" customWidth="1"/>
    <col min="14402" max="14646" width="8.7265625" style="1272"/>
    <col min="14647" max="14654" width="12" style="1272" customWidth="1"/>
    <col min="14655" max="14656" width="8.7265625" style="1272"/>
    <col min="14657" max="14657" width="8.26953125" style="1272" bestFit="1" customWidth="1"/>
    <col min="14658" max="14902" width="8.7265625" style="1272"/>
    <col min="14903" max="14910" width="12" style="1272" customWidth="1"/>
    <col min="14911" max="14912" width="8.7265625" style="1272"/>
    <col min="14913" max="14913" width="8.26953125" style="1272" bestFit="1" customWidth="1"/>
    <col min="14914" max="15158" width="8.7265625" style="1272"/>
    <col min="15159" max="15166" width="12" style="1272" customWidth="1"/>
    <col min="15167" max="15168" width="8.7265625" style="1272"/>
    <col min="15169" max="15169" width="8.26953125" style="1272" bestFit="1" customWidth="1"/>
    <col min="15170" max="15414" width="8.7265625" style="1272"/>
    <col min="15415" max="15422" width="12" style="1272" customWidth="1"/>
    <col min="15423" max="15424" width="8.7265625" style="1272"/>
    <col min="15425" max="15425" width="8.26953125" style="1272" bestFit="1" customWidth="1"/>
    <col min="15426" max="15670" width="8.7265625" style="1272"/>
    <col min="15671" max="15678" width="12" style="1272" customWidth="1"/>
    <col min="15679" max="15680" width="8.7265625" style="1272"/>
    <col min="15681" max="15681" width="8.26953125" style="1272" bestFit="1" customWidth="1"/>
    <col min="15682" max="15926" width="8.7265625" style="1272"/>
    <col min="15927" max="15934" width="12" style="1272" customWidth="1"/>
    <col min="15935" max="15936" width="8.7265625" style="1272"/>
    <col min="15937" max="15937" width="8.26953125" style="1272" bestFit="1" customWidth="1"/>
    <col min="15938" max="16182" width="8.7265625" style="1272"/>
    <col min="16183" max="16384" width="9" style="1272" customWidth="1"/>
  </cols>
  <sheetData>
    <row r="1" spans="1:8" ht="33" customHeight="1">
      <c r="A1" s="1742" t="s">
        <v>3003</v>
      </c>
      <c r="B1" s="2305"/>
      <c r="C1" s="2305"/>
      <c r="D1" s="2305"/>
      <c r="E1" s="2305"/>
      <c r="F1" s="2305"/>
      <c r="G1" s="2305"/>
      <c r="H1" s="2305"/>
    </row>
    <row r="2" spans="1:8" ht="33" customHeight="1">
      <c r="A2" s="1884" t="s">
        <v>3004</v>
      </c>
      <c r="B2" s="1885"/>
      <c r="C2" s="1885"/>
      <c r="D2" s="1885"/>
      <c r="E2" s="1885"/>
      <c r="F2" s="1885"/>
      <c r="G2" s="1885"/>
      <c r="H2" s="1885"/>
    </row>
    <row r="3" spans="1:8" ht="14.25" customHeight="1">
      <c r="A3" s="2306" t="s">
        <v>3496</v>
      </c>
      <c r="B3" s="2306"/>
      <c r="C3" s="2306"/>
      <c r="D3" s="2307"/>
      <c r="E3" s="2308" t="s">
        <v>3497</v>
      </c>
      <c r="F3" s="2308"/>
      <c r="G3" s="2308"/>
      <c r="H3" s="2308"/>
    </row>
    <row r="4" spans="1:8" ht="50.25" customHeight="1">
      <c r="A4" s="2280" t="s">
        <v>324</v>
      </c>
      <c r="B4" s="1073" t="s">
        <v>3491</v>
      </c>
      <c r="C4" s="1073" t="s">
        <v>1001</v>
      </c>
      <c r="D4" s="1073" t="s">
        <v>3158</v>
      </c>
      <c r="E4" s="1073" t="s">
        <v>3259</v>
      </c>
      <c r="F4" s="1073" t="s">
        <v>995</v>
      </c>
      <c r="G4" s="1073" t="s">
        <v>3492</v>
      </c>
      <c r="H4" s="2280" t="s">
        <v>867</v>
      </c>
    </row>
    <row r="5" spans="1:8" ht="33" customHeight="1">
      <c r="A5" s="2280"/>
      <c r="B5" s="1073" t="s">
        <v>999</v>
      </c>
      <c r="C5" s="1073" t="s">
        <v>1002</v>
      </c>
      <c r="D5" s="1073" t="s">
        <v>3163</v>
      </c>
      <c r="E5" s="1073" t="s">
        <v>115</v>
      </c>
      <c r="F5" s="1073" t="s">
        <v>2811</v>
      </c>
      <c r="G5" s="1073" t="s">
        <v>3493</v>
      </c>
      <c r="H5" s="2280"/>
    </row>
    <row r="6" spans="1:8" ht="33" customHeight="1">
      <c r="A6" s="1273" t="s">
        <v>327</v>
      </c>
      <c r="B6" s="1274">
        <v>44172</v>
      </c>
      <c r="C6" s="1274">
        <v>39418</v>
      </c>
      <c r="D6" s="1274">
        <v>6</v>
      </c>
      <c r="E6" s="1274">
        <v>54994</v>
      </c>
      <c r="F6" s="1274">
        <v>28602</v>
      </c>
      <c r="G6" s="1275">
        <f>E6+F6</f>
        <v>83596</v>
      </c>
      <c r="H6" s="1273" t="s">
        <v>418</v>
      </c>
    </row>
    <row r="7" spans="1:8" ht="33" customHeight="1">
      <c r="A7" s="1273" t="s">
        <v>328</v>
      </c>
      <c r="B7" s="1276">
        <v>37958</v>
      </c>
      <c r="C7" s="1276">
        <v>29883</v>
      </c>
      <c r="D7" s="1276">
        <v>0</v>
      </c>
      <c r="E7" s="1276">
        <v>42315</v>
      </c>
      <c r="F7" s="1276">
        <v>25526</v>
      </c>
      <c r="G7" s="1275">
        <f t="shared" ref="G7:G25" si="0">E7+F7</f>
        <v>67841</v>
      </c>
      <c r="H7" s="1273" t="s">
        <v>419</v>
      </c>
    </row>
    <row r="8" spans="1:8" ht="33" customHeight="1">
      <c r="A8" s="1273" t="s">
        <v>329</v>
      </c>
      <c r="B8" s="1274">
        <v>25254</v>
      </c>
      <c r="C8" s="1274">
        <v>22782</v>
      </c>
      <c r="D8" s="1274">
        <v>2</v>
      </c>
      <c r="E8" s="1274">
        <v>40036</v>
      </c>
      <c r="F8" s="1274">
        <v>8002</v>
      </c>
      <c r="G8" s="1275">
        <f t="shared" si="0"/>
        <v>48038</v>
      </c>
      <c r="H8" s="1273" t="s">
        <v>420</v>
      </c>
    </row>
    <row r="9" spans="1:8" ht="33" customHeight="1">
      <c r="A9" s="1273" t="s">
        <v>333</v>
      </c>
      <c r="B9" s="1276">
        <v>78645</v>
      </c>
      <c r="C9" s="1276">
        <v>78961</v>
      </c>
      <c r="D9" s="1276">
        <v>8</v>
      </c>
      <c r="E9" s="1276">
        <v>109617</v>
      </c>
      <c r="F9" s="1276">
        <v>47997</v>
      </c>
      <c r="G9" s="1275">
        <f t="shared" si="0"/>
        <v>157614</v>
      </c>
      <c r="H9" s="1273" t="s">
        <v>423</v>
      </c>
    </row>
    <row r="10" spans="1:8" ht="33" customHeight="1">
      <c r="A10" s="1273" t="s">
        <v>339</v>
      </c>
      <c r="B10" s="1274">
        <v>27536</v>
      </c>
      <c r="C10" s="1274">
        <v>26913</v>
      </c>
      <c r="D10" s="1274">
        <v>2</v>
      </c>
      <c r="E10" s="1274">
        <v>40818</v>
      </c>
      <c r="F10" s="1274">
        <v>13633</v>
      </c>
      <c r="G10" s="1275">
        <f t="shared" si="0"/>
        <v>54451</v>
      </c>
      <c r="H10" s="1273" t="s">
        <v>429</v>
      </c>
    </row>
    <row r="11" spans="1:8" ht="33" customHeight="1">
      <c r="A11" s="1273" t="s">
        <v>340</v>
      </c>
      <c r="B11" s="1276">
        <v>39748</v>
      </c>
      <c r="C11" s="1276">
        <v>27545</v>
      </c>
      <c r="D11" s="1276">
        <v>3</v>
      </c>
      <c r="E11" s="1276">
        <v>49964</v>
      </c>
      <c r="F11" s="1276">
        <v>17332</v>
      </c>
      <c r="G11" s="1275">
        <f t="shared" si="0"/>
        <v>67296</v>
      </c>
      <c r="H11" s="1273" t="s">
        <v>430</v>
      </c>
    </row>
    <row r="12" spans="1:8" ht="33" customHeight="1">
      <c r="A12" s="1273" t="s">
        <v>344</v>
      </c>
      <c r="B12" s="1274">
        <v>37887</v>
      </c>
      <c r="C12" s="1274">
        <v>45349</v>
      </c>
      <c r="D12" s="1274">
        <v>2</v>
      </c>
      <c r="E12" s="1274">
        <v>70328</v>
      </c>
      <c r="F12" s="1274">
        <v>12910</v>
      </c>
      <c r="G12" s="1275">
        <f t="shared" si="0"/>
        <v>83238</v>
      </c>
      <c r="H12" s="1273" t="s">
        <v>434</v>
      </c>
    </row>
    <row r="13" spans="1:8" s="1277" customFormat="1" ht="33" customHeight="1">
      <c r="A13" s="1273" t="s">
        <v>348</v>
      </c>
      <c r="B13" s="1276">
        <v>76413</v>
      </c>
      <c r="C13" s="1276">
        <v>85565</v>
      </c>
      <c r="D13" s="1276">
        <v>4</v>
      </c>
      <c r="E13" s="1276">
        <v>125899</v>
      </c>
      <c r="F13" s="1276">
        <v>36083</v>
      </c>
      <c r="G13" s="1275">
        <f t="shared" si="0"/>
        <v>161982</v>
      </c>
      <c r="H13" s="1273" t="s">
        <v>438</v>
      </c>
    </row>
    <row r="14" spans="1:8" ht="33" customHeight="1">
      <c r="A14" s="1273" t="s">
        <v>352</v>
      </c>
      <c r="B14" s="1274">
        <v>46715</v>
      </c>
      <c r="C14" s="1274">
        <v>55798</v>
      </c>
      <c r="D14" s="1274">
        <v>11</v>
      </c>
      <c r="E14" s="1274">
        <v>84016</v>
      </c>
      <c r="F14" s="1274">
        <v>18508</v>
      </c>
      <c r="G14" s="1275">
        <f t="shared" si="0"/>
        <v>102524</v>
      </c>
      <c r="H14" s="1273" t="s">
        <v>442</v>
      </c>
    </row>
    <row r="15" spans="1:8" ht="33" customHeight="1">
      <c r="A15" s="1273" t="s">
        <v>356</v>
      </c>
      <c r="B15" s="1276">
        <v>133225</v>
      </c>
      <c r="C15" s="1276">
        <v>122041</v>
      </c>
      <c r="D15" s="1276">
        <v>7</v>
      </c>
      <c r="E15" s="1276">
        <v>211462</v>
      </c>
      <c r="F15" s="1276">
        <v>43811</v>
      </c>
      <c r="G15" s="1275">
        <f t="shared" si="0"/>
        <v>255273</v>
      </c>
      <c r="H15" s="1273" t="s">
        <v>446</v>
      </c>
    </row>
    <row r="16" spans="1:8" ht="33" customHeight="1">
      <c r="A16" s="1273" t="s">
        <v>360</v>
      </c>
      <c r="B16" s="1274">
        <v>52456</v>
      </c>
      <c r="C16" s="1274">
        <v>62468</v>
      </c>
      <c r="D16" s="1274">
        <v>1</v>
      </c>
      <c r="E16" s="1274">
        <v>102037</v>
      </c>
      <c r="F16" s="1274">
        <v>12888</v>
      </c>
      <c r="G16" s="1275">
        <f t="shared" si="0"/>
        <v>114925</v>
      </c>
      <c r="H16" s="1273" t="s">
        <v>450</v>
      </c>
    </row>
    <row r="17" spans="1:8" ht="33" customHeight="1">
      <c r="A17" s="1273" t="s">
        <v>364</v>
      </c>
      <c r="B17" s="1276">
        <v>30956</v>
      </c>
      <c r="C17" s="1276">
        <v>32750</v>
      </c>
      <c r="D17" s="1276">
        <v>2</v>
      </c>
      <c r="E17" s="1276">
        <v>53240</v>
      </c>
      <c r="F17" s="1276">
        <v>10468</v>
      </c>
      <c r="G17" s="1275">
        <f t="shared" si="0"/>
        <v>63708</v>
      </c>
      <c r="H17" s="1273" t="s">
        <v>454</v>
      </c>
    </row>
    <row r="18" spans="1:8" ht="33" customHeight="1">
      <c r="A18" s="1273" t="s">
        <v>368</v>
      </c>
      <c r="B18" s="1274">
        <v>41088</v>
      </c>
      <c r="C18" s="1274">
        <v>51464</v>
      </c>
      <c r="D18" s="1274">
        <v>8</v>
      </c>
      <c r="E18" s="1274">
        <v>78613</v>
      </c>
      <c r="F18" s="1274">
        <v>13947</v>
      </c>
      <c r="G18" s="1275">
        <f t="shared" si="0"/>
        <v>92560</v>
      </c>
      <c r="H18" s="1273" t="s">
        <v>458</v>
      </c>
    </row>
    <row r="19" spans="1:8" ht="33" customHeight="1">
      <c r="A19" s="1273" t="s">
        <v>374</v>
      </c>
      <c r="B19" s="1276">
        <v>36070</v>
      </c>
      <c r="C19" s="1276">
        <v>31846</v>
      </c>
      <c r="D19" s="1276">
        <v>4</v>
      </c>
      <c r="E19" s="1276">
        <v>52635</v>
      </c>
      <c r="F19" s="1276">
        <v>15285</v>
      </c>
      <c r="G19" s="1275">
        <f t="shared" si="0"/>
        <v>67920</v>
      </c>
      <c r="H19" s="1273" t="s">
        <v>464</v>
      </c>
    </row>
    <row r="20" spans="1:8" ht="33" customHeight="1">
      <c r="A20" s="1273" t="s">
        <v>377</v>
      </c>
      <c r="B20" s="1274">
        <v>28193</v>
      </c>
      <c r="C20" s="1274">
        <v>34773</v>
      </c>
      <c r="D20" s="1274">
        <v>4</v>
      </c>
      <c r="E20" s="1274">
        <v>56825</v>
      </c>
      <c r="F20" s="1274">
        <v>6145</v>
      </c>
      <c r="G20" s="1275">
        <f t="shared" si="0"/>
        <v>62970</v>
      </c>
      <c r="H20" s="1273" t="s">
        <v>468</v>
      </c>
    </row>
    <row r="21" spans="1:8" ht="33" customHeight="1">
      <c r="A21" s="1273" t="s">
        <v>492</v>
      </c>
      <c r="B21" s="1276">
        <v>21042</v>
      </c>
      <c r="C21" s="1276">
        <v>26652</v>
      </c>
      <c r="D21" s="1276">
        <v>0</v>
      </c>
      <c r="E21" s="1276">
        <v>42029</v>
      </c>
      <c r="F21" s="1276">
        <v>5665</v>
      </c>
      <c r="G21" s="1275">
        <f t="shared" si="0"/>
        <v>47694</v>
      </c>
      <c r="H21" s="1273" t="s">
        <v>471</v>
      </c>
    </row>
    <row r="22" spans="1:8" ht="33" customHeight="1">
      <c r="A22" s="1273" t="s">
        <v>382</v>
      </c>
      <c r="B22" s="1274">
        <v>76429</v>
      </c>
      <c r="C22" s="1274">
        <v>77833</v>
      </c>
      <c r="D22" s="1274">
        <v>10</v>
      </c>
      <c r="E22" s="1274">
        <v>128409</v>
      </c>
      <c r="F22" s="1274">
        <v>25863</v>
      </c>
      <c r="G22" s="1275">
        <f t="shared" si="0"/>
        <v>154272</v>
      </c>
      <c r="H22" s="1273" t="s">
        <v>474</v>
      </c>
    </row>
    <row r="23" spans="1:8" ht="33" customHeight="1">
      <c r="A23" s="1273" t="s">
        <v>386</v>
      </c>
      <c r="B23" s="1276">
        <v>35343</v>
      </c>
      <c r="C23" s="1276">
        <v>37749</v>
      </c>
      <c r="D23" s="1276">
        <v>6</v>
      </c>
      <c r="E23" s="1276">
        <v>51685</v>
      </c>
      <c r="F23" s="1276">
        <v>21413</v>
      </c>
      <c r="G23" s="1275">
        <f t="shared" si="0"/>
        <v>73098</v>
      </c>
      <c r="H23" s="1273" t="s">
        <v>478</v>
      </c>
    </row>
    <row r="24" spans="1:8" ht="33" customHeight="1">
      <c r="A24" s="1273" t="s">
        <v>390</v>
      </c>
      <c r="B24" s="1274">
        <v>23234</v>
      </c>
      <c r="C24" s="1274">
        <v>28419</v>
      </c>
      <c r="D24" s="1274">
        <v>9</v>
      </c>
      <c r="E24" s="1274">
        <v>43236</v>
      </c>
      <c r="F24" s="1274">
        <v>8426</v>
      </c>
      <c r="G24" s="1275">
        <f t="shared" si="0"/>
        <v>51662</v>
      </c>
      <c r="H24" s="1273" t="s">
        <v>482</v>
      </c>
    </row>
    <row r="25" spans="1:8" ht="33" customHeight="1">
      <c r="A25" s="1273" t="s">
        <v>394</v>
      </c>
      <c r="B25" s="1276">
        <v>26533</v>
      </c>
      <c r="C25" s="1276">
        <v>36388</v>
      </c>
      <c r="D25" s="1276">
        <v>1</v>
      </c>
      <c r="E25" s="1276">
        <v>56930</v>
      </c>
      <c r="F25" s="1276">
        <v>5992</v>
      </c>
      <c r="G25" s="1275">
        <f t="shared" si="0"/>
        <v>62922</v>
      </c>
      <c r="H25" s="1273" t="s">
        <v>486</v>
      </c>
    </row>
    <row r="26" spans="1:8" ht="33" customHeight="1">
      <c r="A26" s="1278" t="s">
        <v>967</v>
      </c>
      <c r="B26" s="1279">
        <f t="shared" ref="B26:G26" si="1">SUM(B6:B25)</f>
        <v>918897</v>
      </c>
      <c r="C26" s="1279">
        <f t="shared" si="1"/>
        <v>954597</v>
      </c>
      <c r="D26" s="1279">
        <f t="shared" si="1"/>
        <v>90</v>
      </c>
      <c r="E26" s="1279">
        <f t="shared" si="1"/>
        <v>1495088</v>
      </c>
      <c r="F26" s="1279">
        <f t="shared" si="1"/>
        <v>378496</v>
      </c>
      <c r="G26" s="1279">
        <f t="shared" si="1"/>
        <v>1873584</v>
      </c>
      <c r="H26" s="1278" t="s">
        <v>68</v>
      </c>
    </row>
    <row r="27" spans="1:8" ht="33" customHeight="1">
      <c r="A27" s="2302" t="s">
        <v>3494</v>
      </c>
      <c r="B27" s="2302"/>
      <c r="C27" s="2302"/>
      <c r="D27" s="2302"/>
      <c r="E27" s="2303" t="s">
        <v>3495</v>
      </c>
      <c r="F27" s="2304"/>
      <c r="G27" s="2304"/>
      <c r="H27" s="2304"/>
    </row>
    <row r="28" spans="1:8">
      <c r="A28" s="1280"/>
      <c r="B28" s="1280"/>
      <c r="C28" s="1280"/>
      <c r="D28" s="1280"/>
      <c r="E28" s="1280"/>
      <c r="F28" s="1280"/>
      <c r="G28" s="1280"/>
    </row>
    <row r="29" spans="1:8" s="1277" customFormat="1">
      <c r="A29" s="1281"/>
      <c r="B29" s="1281"/>
      <c r="C29" s="1281"/>
      <c r="D29" s="1281"/>
      <c r="E29" s="1281"/>
      <c r="F29" s="1281"/>
      <c r="G29" s="1281"/>
    </row>
    <row r="30" spans="1:8" s="1277" customFormat="1">
      <c r="A30" s="1281"/>
      <c r="B30" s="1281"/>
      <c r="C30" s="1281"/>
      <c r="D30" s="1281"/>
      <c r="E30" s="1281"/>
      <c r="F30" s="1281"/>
      <c r="G30" s="1281"/>
    </row>
    <row r="31" spans="1:8" s="1277" customFormat="1">
      <c r="A31" s="1281"/>
      <c r="B31" s="1281"/>
      <c r="C31" s="1281"/>
      <c r="D31" s="1281"/>
      <c r="E31" s="1281"/>
      <c r="F31" s="1281"/>
      <c r="G31" s="1281"/>
    </row>
    <row r="32" spans="1:8" s="1277" customFormat="1">
      <c r="A32" s="1281"/>
      <c r="B32" s="1281"/>
      <c r="C32" s="1281"/>
      <c r="D32" s="1281"/>
      <c r="E32" s="1281"/>
      <c r="F32" s="1281"/>
      <c r="G32" s="128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53"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K27"/>
  <sheetViews>
    <sheetView rightToLeft="1" view="pageBreakPreview" zoomScale="60" zoomScaleNormal="90" workbookViewId="0">
      <selection activeCell="B23" sqref="B23"/>
    </sheetView>
  </sheetViews>
  <sheetFormatPr defaultColWidth="17.7265625" defaultRowHeight="15.5"/>
  <cols>
    <col min="1" max="1" width="30.1796875" style="1281" customWidth="1"/>
    <col min="2" max="9" width="17.7265625" style="1281"/>
    <col min="10" max="10" width="34" style="1281" customWidth="1"/>
    <col min="11" max="16384" width="17.7265625" style="1281"/>
  </cols>
  <sheetData>
    <row r="1" spans="1:11" ht="45" customHeight="1">
      <c r="A1" s="2272" t="s">
        <v>3006</v>
      </c>
      <c r="B1" s="2273"/>
      <c r="C1" s="2273"/>
      <c r="D1" s="2273"/>
      <c r="E1" s="2273"/>
      <c r="F1" s="2273"/>
      <c r="G1" s="2273"/>
      <c r="H1" s="2273"/>
      <c r="I1" s="2273"/>
      <c r="J1" s="2274"/>
    </row>
    <row r="2" spans="1:11" ht="45" customHeight="1">
      <c r="A2" s="1884" t="s">
        <v>3007</v>
      </c>
      <c r="B2" s="2309"/>
      <c r="C2" s="2309"/>
      <c r="D2" s="2309"/>
      <c r="E2" s="2309"/>
      <c r="F2" s="2309"/>
      <c r="G2" s="2309"/>
      <c r="H2" s="2309"/>
      <c r="I2" s="2309"/>
      <c r="J2" s="1886"/>
    </row>
    <row r="3" spans="1:11" ht="19.5" customHeight="1">
      <c r="A3" s="197" t="s">
        <v>3498</v>
      </c>
      <c r="B3" s="136"/>
      <c r="C3" s="136"/>
      <c r="D3" s="136"/>
      <c r="E3" s="136"/>
      <c r="F3" s="136"/>
      <c r="G3" s="136"/>
      <c r="H3" s="136"/>
      <c r="I3" s="136"/>
      <c r="J3" s="201" t="s">
        <v>3499</v>
      </c>
      <c r="K3" s="1282"/>
    </row>
    <row r="4" spans="1:11" ht="57.75" customHeight="1">
      <c r="A4" s="2280" t="s">
        <v>324</v>
      </c>
      <c r="B4" s="1075" t="s">
        <v>3500</v>
      </c>
      <c r="C4" s="2310" t="s">
        <v>3501</v>
      </c>
      <c r="D4" s="2311"/>
      <c r="E4" s="1075" t="s">
        <v>3502</v>
      </c>
      <c r="F4" s="2312" t="s">
        <v>3503</v>
      </c>
      <c r="G4" s="2293"/>
      <c r="H4" s="2207" t="s">
        <v>3504</v>
      </c>
      <c r="I4" s="2207" t="s">
        <v>3505</v>
      </c>
      <c r="J4" s="2313" t="s">
        <v>867</v>
      </c>
    </row>
    <row r="5" spans="1:11" ht="21" customHeight="1">
      <c r="A5" s="2280"/>
      <c r="B5" s="1073" t="s">
        <v>741</v>
      </c>
      <c r="C5" s="1073" t="s">
        <v>3506</v>
      </c>
      <c r="D5" s="1073" t="s">
        <v>3507</v>
      </c>
      <c r="E5" s="1073" t="s">
        <v>3508</v>
      </c>
      <c r="F5" s="1073" t="s">
        <v>3509</v>
      </c>
      <c r="G5" s="1073" t="s">
        <v>3507</v>
      </c>
      <c r="H5" s="2208"/>
      <c r="I5" s="2208"/>
      <c r="J5" s="2313"/>
    </row>
    <row r="6" spans="1:11" ht="33" customHeight="1">
      <c r="A6" s="2280"/>
      <c r="B6" s="1073" t="s">
        <v>740</v>
      </c>
      <c r="C6" s="1073" t="s">
        <v>3510</v>
      </c>
      <c r="D6" s="1073" t="s">
        <v>3395</v>
      </c>
      <c r="E6" s="1073" t="s">
        <v>740</v>
      </c>
      <c r="F6" s="1073" t="s">
        <v>3511</v>
      </c>
      <c r="G6" s="1073" t="s">
        <v>3395</v>
      </c>
      <c r="H6" s="1073" t="s">
        <v>3512</v>
      </c>
      <c r="I6" s="1073" t="s">
        <v>3513</v>
      </c>
      <c r="J6" s="2314"/>
    </row>
    <row r="7" spans="1:11" ht="25" customHeight="1">
      <c r="A7" s="423" t="s">
        <v>327</v>
      </c>
      <c r="B7" s="1274">
        <v>1</v>
      </c>
      <c r="C7" s="1274">
        <v>90</v>
      </c>
      <c r="D7" s="1274">
        <v>113</v>
      </c>
      <c r="E7" s="1274">
        <v>6</v>
      </c>
      <c r="F7" s="1274">
        <v>32</v>
      </c>
      <c r="G7" s="1274">
        <v>49</v>
      </c>
      <c r="H7" s="1283">
        <f>SUM(C7,F7)</f>
        <v>122</v>
      </c>
      <c r="I7" s="1283">
        <f>SUM(D7,G7)</f>
        <v>162</v>
      </c>
      <c r="J7" s="1273" t="s">
        <v>418</v>
      </c>
    </row>
    <row r="8" spans="1:11" ht="25" customHeight="1">
      <c r="A8" s="423" t="s">
        <v>328</v>
      </c>
      <c r="B8" s="1276">
        <v>0</v>
      </c>
      <c r="C8" s="1276">
        <v>0</v>
      </c>
      <c r="D8" s="1276">
        <v>0</v>
      </c>
      <c r="E8" s="1276">
        <v>4</v>
      </c>
      <c r="F8" s="1276">
        <v>19</v>
      </c>
      <c r="G8" s="1276">
        <v>24</v>
      </c>
      <c r="H8" s="1283">
        <f t="shared" ref="H8:I26" si="0">SUM(C8,F8)</f>
        <v>19</v>
      </c>
      <c r="I8" s="1283">
        <f t="shared" si="0"/>
        <v>24</v>
      </c>
      <c r="J8" s="1273" t="s">
        <v>419</v>
      </c>
    </row>
    <row r="9" spans="1:11" ht="25" customHeight="1">
      <c r="A9" s="423" t="s">
        <v>329</v>
      </c>
      <c r="B9" s="1274">
        <v>0</v>
      </c>
      <c r="C9" s="1274">
        <v>0</v>
      </c>
      <c r="D9" s="1274">
        <v>0</v>
      </c>
      <c r="E9" s="1274">
        <v>7</v>
      </c>
      <c r="F9" s="1274">
        <v>35</v>
      </c>
      <c r="G9" s="1274">
        <v>22</v>
      </c>
      <c r="H9" s="1283">
        <f t="shared" si="0"/>
        <v>35</v>
      </c>
      <c r="I9" s="1283">
        <f t="shared" si="0"/>
        <v>22</v>
      </c>
      <c r="J9" s="1273" t="s">
        <v>420</v>
      </c>
    </row>
    <row r="10" spans="1:11" ht="25" customHeight="1">
      <c r="A10" s="423" t="s">
        <v>333</v>
      </c>
      <c r="B10" s="1276">
        <v>1</v>
      </c>
      <c r="C10" s="1276">
        <v>100</v>
      </c>
      <c r="D10" s="1276">
        <v>130</v>
      </c>
      <c r="E10" s="1276">
        <v>1</v>
      </c>
      <c r="F10" s="1276">
        <v>4</v>
      </c>
      <c r="G10" s="1276">
        <v>3</v>
      </c>
      <c r="H10" s="1283">
        <f t="shared" si="0"/>
        <v>104</v>
      </c>
      <c r="I10" s="1283">
        <f t="shared" si="0"/>
        <v>133</v>
      </c>
      <c r="J10" s="1273" t="s">
        <v>423</v>
      </c>
    </row>
    <row r="11" spans="1:11" ht="25" customHeight="1">
      <c r="A11" s="423" t="s">
        <v>339</v>
      </c>
      <c r="B11" s="1274">
        <v>0</v>
      </c>
      <c r="C11" s="1274">
        <v>0</v>
      </c>
      <c r="D11" s="1274">
        <v>0</v>
      </c>
      <c r="E11" s="1274">
        <v>4</v>
      </c>
      <c r="F11" s="1274">
        <v>12</v>
      </c>
      <c r="G11" s="1274">
        <v>12</v>
      </c>
      <c r="H11" s="1283">
        <f t="shared" si="0"/>
        <v>12</v>
      </c>
      <c r="I11" s="1283">
        <f t="shared" si="0"/>
        <v>12</v>
      </c>
      <c r="J11" s="1273" t="s">
        <v>429</v>
      </c>
    </row>
    <row r="12" spans="1:11" ht="25" customHeight="1">
      <c r="A12" s="423" t="s">
        <v>340</v>
      </c>
      <c r="B12" s="1276">
        <v>0</v>
      </c>
      <c r="C12" s="1276">
        <v>0</v>
      </c>
      <c r="D12" s="1276">
        <v>0</v>
      </c>
      <c r="E12" s="1276">
        <v>5</v>
      </c>
      <c r="F12" s="1276">
        <v>19</v>
      </c>
      <c r="G12" s="1276">
        <v>16</v>
      </c>
      <c r="H12" s="1283">
        <f t="shared" si="0"/>
        <v>19</v>
      </c>
      <c r="I12" s="1283">
        <f t="shared" si="0"/>
        <v>16</v>
      </c>
      <c r="J12" s="1273" t="s">
        <v>430</v>
      </c>
    </row>
    <row r="13" spans="1:11" ht="25" customHeight="1">
      <c r="A13" s="423" t="s">
        <v>344</v>
      </c>
      <c r="B13" s="1274">
        <v>0</v>
      </c>
      <c r="C13" s="1274">
        <v>0</v>
      </c>
      <c r="D13" s="1274">
        <v>0</v>
      </c>
      <c r="E13" s="1274">
        <v>2</v>
      </c>
      <c r="F13" s="1274">
        <v>10</v>
      </c>
      <c r="G13" s="1274">
        <v>11</v>
      </c>
      <c r="H13" s="1283">
        <f t="shared" si="0"/>
        <v>10</v>
      </c>
      <c r="I13" s="1283">
        <f t="shared" si="0"/>
        <v>11</v>
      </c>
      <c r="J13" s="1273" t="s">
        <v>434</v>
      </c>
    </row>
    <row r="14" spans="1:11" ht="25" customHeight="1">
      <c r="A14" s="423" t="s">
        <v>348</v>
      </c>
      <c r="B14" s="1276">
        <v>0</v>
      </c>
      <c r="C14" s="1276">
        <v>0</v>
      </c>
      <c r="D14" s="1276">
        <v>0</v>
      </c>
      <c r="E14" s="1276">
        <v>8</v>
      </c>
      <c r="F14" s="1276">
        <v>35</v>
      </c>
      <c r="G14" s="1276">
        <v>25</v>
      </c>
      <c r="H14" s="1283">
        <f t="shared" si="0"/>
        <v>35</v>
      </c>
      <c r="I14" s="1283">
        <f t="shared" si="0"/>
        <v>25</v>
      </c>
      <c r="J14" s="1273" t="s">
        <v>438</v>
      </c>
    </row>
    <row r="15" spans="1:11" ht="25" customHeight="1">
      <c r="A15" s="423" t="s">
        <v>352</v>
      </c>
      <c r="B15" s="1274">
        <v>1</v>
      </c>
      <c r="C15" s="1274">
        <v>50</v>
      </c>
      <c r="D15" s="1274">
        <v>49</v>
      </c>
      <c r="E15" s="1274">
        <v>1</v>
      </c>
      <c r="F15" s="1274">
        <v>12</v>
      </c>
      <c r="G15" s="1274">
        <v>8</v>
      </c>
      <c r="H15" s="1283">
        <f t="shared" si="0"/>
        <v>62</v>
      </c>
      <c r="I15" s="1283">
        <f t="shared" si="0"/>
        <v>57</v>
      </c>
      <c r="J15" s="1273" t="s">
        <v>442</v>
      </c>
    </row>
    <row r="16" spans="1:11" ht="25" customHeight="1">
      <c r="A16" s="423" t="s">
        <v>356</v>
      </c>
      <c r="B16" s="1276">
        <v>1</v>
      </c>
      <c r="C16" s="1276">
        <v>60</v>
      </c>
      <c r="D16" s="1276">
        <v>227</v>
      </c>
      <c r="E16" s="1276">
        <v>0</v>
      </c>
      <c r="F16" s="1276">
        <v>0</v>
      </c>
      <c r="G16" s="1276">
        <v>0</v>
      </c>
      <c r="H16" s="1283">
        <f t="shared" si="0"/>
        <v>60</v>
      </c>
      <c r="I16" s="1283">
        <f t="shared" si="0"/>
        <v>227</v>
      </c>
      <c r="J16" s="1273" t="s">
        <v>446</v>
      </c>
    </row>
    <row r="17" spans="1:10" ht="25" customHeight="1">
      <c r="A17" s="423" t="s">
        <v>360</v>
      </c>
      <c r="B17" s="1274">
        <v>1</v>
      </c>
      <c r="C17" s="1274">
        <v>80</v>
      </c>
      <c r="D17" s="1274">
        <v>35</v>
      </c>
      <c r="E17" s="1274">
        <v>5</v>
      </c>
      <c r="F17" s="1274">
        <v>45</v>
      </c>
      <c r="G17" s="1274">
        <v>50</v>
      </c>
      <c r="H17" s="1283">
        <f t="shared" si="0"/>
        <v>125</v>
      </c>
      <c r="I17" s="1283">
        <f t="shared" si="0"/>
        <v>85</v>
      </c>
      <c r="J17" s="1273" t="s">
        <v>450</v>
      </c>
    </row>
    <row r="18" spans="1:10" ht="25" customHeight="1">
      <c r="A18" s="423" t="s">
        <v>364</v>
      </c>
      <c r="B18" s="1276">
        <v>1</v>
      </c>
      <c r="C18" s="1276">
        <v>50</v>
      </c>
      <c r="D18" s="1276">
        <v>24</v>
      </c>
      <c r="E18" s="1276">
        <v>1</v>
      </c>
      <c r="F18" s="1276">
        <v>7</v>
      </c>
      <c r="G18" s="1276">
        <v>0</v>
      </c>
      <c r="H18" s="1283">
        <f t="shared" si="0"/>
        <v>57</v>
      </c>
      <c r="I18" s="1283">
        <f t="shared" si="0"/>
        <v>24</v>
      </c>
      <c r="J18" s="1273" t="s">
        <v>454</v>
      </c>
    </row>
    <row r="19" spans="1:10" ht="25" customHeight="1">
      <c r="A19" s="423" t="s">
        <v>368</v>
      </c>
      <c r="B19" s="1274">
        <v>1</v>
      </c>
      <c r="C19" s="1274">
        <v>50</v>
      </c>
      <c r="D19" s="1274">
        <v>37</v>
      </c>
      <c r="E19" s="1274">
        <v>4</v>
      </c>
      <c r="F19" s="1274">
        <v>20</v>
      </c>
      <c r="G19" s="1274">
        <v>24</v>
      </c>
      <c r="H19" s="1283">
        <f t="shared" si="0"/>
        <v>70</v>
      </c>
      <c r="I19" s="1283">
        <f t="shared" si="0"/>
        <v>61</v>
      </c>
      <c r="J19" s="1273" t="s">
        <v>458</v>
      </c>
    </row>
    <row r="20" spans="1:10" ht="25" customHeight="1">
      <c r="A20" s="423" t="s">
        <v>374</v>
      </c>
      <c r="B20" s="1276">
        <v>0</v>
      </c>
      <c r="C20" s="1276">
        <v>0</v>
      </c>
      <c r="D20" s="1276">
        <v>0</v>
      </c>
      <c r="E20" s="1276">
        <v>4</v>
      </c>
      <c r="F20" s="1276">
        <v>12</v>
      </c>
      <c r="G20" s="1276">
        <v>12</v>
      </c>
      <c r="H20" s="1283">
        <f t="shared" si="0"/>
        <v>12</v>
      </c>
      <c r="I20" s="1283">
        <f t="shared" si="0"/>
        <v>12</v>
      </c>
      <c r="J20" s="1273" t="s">
        <v>464</v>
      </c>
    </row>
    <row r="21" spans="1:10" ht="25" customHeight="1">
      <c r="A21" s="423" t="s">
        <v>377</v>
      </c>
      <c r="B21" s="1274">
        <v>1</v>
      </c>
      <c r="C21" s="1274">
        <v>52</v>
      </c>
      <c r="D21" s="1274">
        <v>64</v>
      </c>
      <c r="E21" s="1274">
        <v>0</v>
      </c>
      <c r="F21" s="1274">
        <v>0</v>
      </c>
      <c r="G21" s="1274">
        <v>0</v>
      </c>
      <c r="H21" s="1283">
        <f t="shared" si="0"/>
        <v>52</v>
      </c>
      <c r="I21" s="1283">
        <f t="shared" si="0"/>
        <v>64</v>
      </c>
      <c r="J21" s="1273" t="s">
        <v>468</v>
      </c>
    </row>
    <row r="22" spans="1:10" ht="25" customHeight="1">
      <c r="A22" s="423" t="s">
        <v>492</v>
      </c>
      <c r="B22" s="1276">
        <v>1</v>
      </c>
      <c r="C22" s="1276">
        <v>38</v>
      </c>
      <c r="D22" s="1276">
        <v>44</v>
      </c>
      <c r="E22" s="1276">
        <v>1</v>
      </c>
      <c r="F22" s="1276">
        <v>5</v>
      </c>
      <c r="G22" s="1276">
        <v>1</v>
      </c>
      <c r="H22" s="1283">
        <f t="shared" si="0"/>
        <v>43</v>
      </c>
      <c r="I22" s="1283">
        <f t="shared" si="0"/>
        <v>45</v>
      </c>
      <c r="J22" s="1273" t="s">
        <v>471</v>
      </c>
    </row>
    <row r="23" spans="1:10" ht="25" customHeight="1">
      <c r="A23" s="423" t="s">
        <v>382</v>
      </c>
      <c r="B23" s="1274">
        <v>0</v>
      </c>
      <c r="C23" s="1274">
        <v>0</v>
      </c>
      <c r="D23" s="1274">
        <v>0</v>
      </c>
      <c r="E23" s="1274">
        <v>3</v>
      </c>
      <c r="F23" s="1274">
        <v>18</v>
      </c>
      <c r="G23" s="1274">
        <v>22</v>
      </c>
      <c r="H23" s="1283">
        <f t="shared" si="0"/>
        <v>18</v>
      </c>
      <c r="I23" s="1283">
        <f t="shared" si="0"/>
        <v>22</v>
      </c>
      <c r="J23" s="1273" t="s">
        <v>474</v>
      </c>
    </row>
    <row r="24" spans="1:10" ht="25" customHeight="1">
      <c r="A24" s="423" t="s">
        <v>386</v>
      </c>
      <c r="B24" s="1276">
        <v>0</v>
      </c>
      <c r="C24" s="1276">
        <v>0</v>
      </c>
      <c r="D24" s="1276">
        <v>0</v>
      </c>
      <c r="E24" s="1276">
        <v>3</v>
      </c>
      <c r="F24" s="1276">
        <v>15</v>
      </c>
      <c r="G24" s="1276">
        <v>9</v>
      </c>
      <c r="H24" s="1283">
        <f t="shared" si="0"/>
        <v>15</v>
      </c>
      <c r="I24" s="1283">
        <f t="shared" si="0"/>
        <v>9</v>
      </c>
      <c r="J24" s="1273" t="s">
        <v>478</v>
      </c>
    </row>
    <row r="25" spans="1:10" ht="25" customHeight="1">
      <c r="A25" s="423" t="s">
        <v>390</v>
      </c>
      <c r="B25" s="1274">
        <v>1</v>
      </c>
      <c r="C25" s="1274">
        <v>45</v>
      </c>
      <c r="D25" s="1274">
        <v>31</v>
      </c>
      <c r="E25" s="1274">
        <v>0</v>
      </c>
      <c r="F25" s="1274">
        <v>0</v>
      </c>
      <c r="G25" s="1274">
        <v>0</v>
      </c>
      <c r="H25" s="1283">
        <f t="shared" si="0"/>
        <v>45</v>
      </c>
      <c r="I25" s="1283">
        <f t="shared" si="0"/>
        <v>31</v>
      </c>
      <c r="J25" s="1273" t="s">
        <v>482</v>
      </c>
    </row>
    <row r="26" spans="1:10" ht="25" customHeight="1">
      <c r="A26" s="423" t="s">
        <v>394</v>
      </c>
      <c r="B26" s="1276">
        <v>0</v>
      </c>
      <c r="C26" s="1276">
        <v>0</v>
      </c>
      <c r="D26" s="1276">
        <v>0</v>
      </c>
      <c r="E26" s="1276">
        <v>2</v>
      </c>
      <c r="F26" s="1276">
        <v>20</v>
      </c>
      <c r="G26" s="1276">
        <v>17</v>
      </c>
      <c r="H26" s="1283">
        <f t="shared" si="0"/>
        <v>20</v>
      </c>
      <c r="I26" s="1283">
        <f t="shared" si="0"/>
        <v>17</v>
      </c>
      <c r="J26" s="1273" t="s">
        <v>486</v>
      </c>
    </row>
    <row r="27" spans="1:10" ht="25" customHeight="1">
      <c r="A27" s="1114" t="s">
        <v>967</v>
      </c>
      <c r="B27" s="1117">
        <f t="shared" ref="B27:G27" si="1">SUM(B7:B26)</f>
        <v>10</v>
      </c>
      <c r="C27" s="1114">
        <f t="shared" si="1"/>
        <v>615</v>
      </c>
      <c r="D27" s="1114">
        <f t="shared" si="1"/>
        <v>754</v>
      </c>
      <c r="E27" s="1114">
        <f t="shared" si="1"/>
        <v>61</v>
      </c>
      <c r="F27" s="1114">
        <f t="shared" si="1"/>
        <v>320</v>
      </c>
      <c r="G27" s="1114">
        <f t="shared" si="1"/>
        <v>305</v>
      </c>
      <c r="H27" s="1117">
        <f>SUM(H7:H26)</f>
        <v>935</v>
      </c>
      <c r="I27" s="1117">
        <f>SUM(I7:I26)</f>
        <v>1059</v>
      </c>
      <c r="J27" s="1278" t="s">
        <v>68</v>
      </c>
    </row>
  </sheetData>
  <mergeCells count="8">
    <mergeCell ref="A1:J1"/>
    <mergeCell ref="A2:J2"/>
    <mergeCell ref="A4:A6"/>
    <mergeCell ref="C4:D4"/>
    <mergeCell ref="F4:G4"/>
    <mergeCell ref="H4:H5"/>
    <mergeCell ref="I4:I5"/>
    <mergeCell ref="J4:J6"/>
  </mergeCells>
  <pageMargins left="0.7" right="0.7" top="0.75" bottom="0.75" header="0.3" footer="0.3"/>
  <pageSetup paperSize="9" scale="42"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27"/>
  <sheetViews>
    <sheetView rightToLeft="1" view="pageBreakPreview" zoomScale="60" zoomScaleNormal="100" workbookViewId="0">
      <selection activeCell="B23" sqref="B23"/>
    </sheetView>
  </sheetViews>
  <sheetFormatPr defaultColWidth="8.81640625" defaultRowHeight="15.5"/>
  <cols>
    <col min="1" max="1" width="33.453125" style="1284" customWidth="1"/>
    <col min="2" max="7" width="15.81640625" style="1284" customWidth="1"/>
    <col min="8" max="8" width="40" style="1284" customWidth="1"/>
    <col min="9" max="11" width="8.81640625" style="1284"/>
    <col min="12" max="15" width="13.1796875" style="1284" bestFit="1" customWidth="1"/>
    <col min="16" max="17" width="11.81640625" style="1284" bestFit="1" customWidth="1"/>
    <col min="18" max="205" width="8.81640625" style="1284"/>
    <col min="206" max="206" width="19" style="1284" customWidth="1"/>
    <col min="207" max="207" width="18" style="1284" customWidth="1"/>
    <col min="208" max="213" width="15.81640625" style="1284" customWidth="1"/>
    <col min="214" max="215" width="8.81640625" style="1284"/>
    <col min="216" max="220" width="9.1796875" style="1284" customWidth="1"/>
    <col min="221" max="461" width="8.81640625" style="1284"/>
    <col min="462" max="462" width="19" style="1284" customWidth="1"/>
    <col min="463" max="463" width="18" style="1284" customWidth="1"/>
    <col min="464" max="469" width="15.81640625" style="1284" customWidth="1"/>
    <col min="470" max="471" width="8.81640625" style="1284"/>
    <col min="472" max="476" width="9.1796875" style="1284" customWidth="1"/>
    <col min="477" max="717" width="8.81640625" style="1284"/>
    <col min="718" max="718" width="19" style="1284" customWidth="1"/>
    <col min="719" max="719" width="18" style="1284" customWidth="1"/>
    <col min="720" max="725" width="15.81640625" style="1284" customWidth="1"/>
    <col min="726" max="727" width="8.81640625" style="1284"/>
    <col min="728" max="732" width="9.1796875" style="1284" customWidth="1"/>
    <col min="733" max="973" width="8.81640625" style="1284"/>
    <col min="974" max="974" width="19" style="1284" customWidth="1"/>
    <col min="975" max="975" width="18" style="1284" customWidth="1"/>
    <col min="976" max="981" width="15.81640625" style="1284" customWidth="1"/>
    <col min="982" max="983" width="8.81640625" style="1284"/>
    <col min="984" max="988" width="9.1796875" style="1284" customWidth="1"/>
    <col min="989" max="1229" width="8.81640625" style="1284"/>
    <col min="1230" max="1230" width="19" style="1284" customWidth="1"/>
    <col min="1231" max="1231" width="18" style="1284" customWidth="1"/>
    <col min="1232" max="1237" width="15.81640625" style="1284" customWidth="1"/>
    <col min="1238" max="1239" width="8.81640625" style="1284"/>
    <col min="1240" max="1244" width="9.1796875" style="1284" customWidth="1"/>
    <col min="1245" max="1485" width="8.81640625" style="1284"/>
    <col min="1486" max="1486" width="19" style="1284" customWidth="1"/>
    <col min="1487" max="1487" width="18" style="1284" customWidth="1"/>
    <col min="1488" max="1493" width="15.81640625" style="1284" customWidth="1"/>
    <col min="1494" max="1495" width="8.81640625" style="1284"/>
    <col min="1496" max="1500" width="9.1796875" style="1284" customWidth="1"/>
    <col min="1501" max="1741" width="8.81640625" style="1284"/>
    <col min="1742" max="1742" width="19" style="1284" customWidth="1"/>
    <col min="1743" max="1743" width="18" style="1284" customWidth="1"/>
    <col min="1744" max="1749" width="15.81640625" style="1284" customWidth="1"/>
    <col min="1750" max="1751" width="8.81640625" style="1284"/>
    <col min="1752" max="1756" width="9.1796875" style="1284" customWidth="1"/>
    <col min="1757" max="1997" width="8.81640625" style="1284"/>
    <col min="1998" max="1998" width="19" style="1284" customWidth="1"/>
    <col min="1999" max="1999" width="18" style="1284" customWidth="1"/>
    <col min="2000" max="2005" width="15.81640625" style="1284" customWidth="1"/>
    <col min="2006" max="2007" width="8.81640625" style="1284"/>
    <col min="2008" max="2012" width="9.1796875" style="1284" customWidth="1"/>
    <col min="2013" max="2253" width="8.81640625" style="1284"/>
    <col min="2254" max="2254" width="19" style="1284" customWidth="1"/>
    <col min="2255" max="2255" width="18" style="1284" customWidth="1"/>
    <col min="2256" max="2261" width="15.81640625" style="1284" customWidth="1"/>
    <col min="2262" max="2263" width="8.81640625" style="1284"/>
    <col min="2264" max="2268" width="9.1796875" style="1284" customWidth="1"/>
    <col min="2269" max="2509" width="8.81640625" style="1284"/>
    <col min="2510" max="2510" width="19" style="1284" customWidth="1"/>
    <col min="2511" max="2511" width="18" style="1284" customWidth="1"/>
    <col min="2512" max="2517" width="15.81640625" style="1284" customWidth="1"/>
    <col min="2518" max="2519" width="8.81640625" style="1284"/>
    <col min="2520" max="2524" width="9.1796875" style="1284" customWidth="1"/>
    <col min="2525" max="2765" width="8.81640625" style="1284"/>
    <col min="2766" max="2766" width="19" style="1284" customWidth="1"/>
    <col min="2767" max="2767" width="18" style="1284" customWidth="1"/>
    <col min="2768" max="2773" width="15.81640625" style="1284" customWidth="1"/>
    <col min="2774" max="2775" width="8.81640625" style="1284"/>
    <col min="2776" max="2780" width="9.1796875" style="1284" customWidth="1"/>
    <col min="2781" max="3021" width="8.81640625" style="1284"/>
    <col min="3022" max="3022" width="19" style="1284" customWidth="1"/>
    <col min="3023" max="3023" width="18" style="1284" customWidth="1"/>
    <col min="3024" max="3029" width="15.81640625" style="1284" customWidth="1"/>
    <col min="3030" max="3031" width="8.81640625" style="1284"/>
    <col min="3032" max="3036" width="9.1796875" style="1284" customWidth="1"/>
    <col min="3037" max="3277" width="8.81640625" style="1284"/>
    <col min="3278" max="3278" width="19" style="1284" customWidth="1"/>
    <col min="3279" max="3279" width="18" style="1284" customWidth="1"/>
    <col min="3280" max="3285" width="15.81640625" style="1284" customWidth="1"/>
    <col min="3286" max="3287" width="8.81640625" style="1284"/>
    <col min="3288" max="3292" width="9.1796875" style="1284" customWidth="1"/>
    <col min="3293" max="3533" width="8.81640625" style="1284"/>
    <col min="3534" max="3534" width="19" style="1284" customWidth="1"/>
    <col min="3535" max="3535" width="18" style="1284" customWidth="1"/>
    <col min="3536" max="3541" width="15.81640625" style="1284" customWidth="1"/>
    <col min="3542" max="3543" width="8.81640625" style="1284"/>
    <col min="3544" max="3548" width="9.1796875" style="1284" customWidth="1"/>
    <col min="3549" max="3789" width="8.81640625" style="1284"/>
    <col min="3790" max="3790" width="19" style="1284" customWidth="1"/>
    <col min="3791" max="3791" width="18" style="1284" customWidth="1"/>
    <col min="3792" max="3797" width="15.81640625" style="1284" customWidth="1"/>
    <col min="3798" max="3799" width="8.81640625" style="1284"/>
    <col min="3800" max="3804" width="9.1796875" style="1284" customWidth="1"/>
    <col min="3805" max="4045" width="8.81640625" style="1284"/>
    <col min="4046" max="4046" width="19" style="1284" customWidth="1"/>
    <col min="4047" max="4047" width="18" style="1284" customWidth="1"/>
    <col min="4048" max="4053" width="15.81640625" style="1284" customWidth="1"/>
    <col min="4054" max="4055" width="8.81640625" style="1284"/>
    <col min="4056" max="4060" width="9.1796875" style="1284" customWidth="1"/>
    <col min="4061" max="4301" width="8.81640625" style="1284"/>
    <col min="4302" max="4302" width="19" style="1284" customWidth="1"/>
    <col min="4303" max="4303" width="18" style="1284" customWidth="1"/>
    <col min="4304" max="4309" width="15.81640625" style="1284" customWidth="1"/>
    <col min="4310" max="4311" width="8.81640625" style="1284"/>
    <col min="4312" max="4316" width="9.1796875" style="1284" customWidth="1"/>
    <col min="4317" max="4557" width="8.81640625" style="1284"/>
    <col min="4558" max="4558" width="19" style="1284" customWidth="1"/>
    <col min="4559" max="4559" width="18" style="1284" customWidth="1"/>
    <col min="4560" max="4565" width="15.81640625" style="1284" customWidth="1"/>
    <col min="4566" max="4567" width="8.81640625" style="1284"/>
    <col min="4568" max="4572" width="9.1796875" style="1284" customWidth="1"/>
    <col min="4573" max="4813" width="8.81640625" style="1284"/>
    <col min="4814" max="4814" width="19" style="1284" customWidth="1"/>
    <col min="4815" max="4815" width="18" style="1284" customWidth="1"/>
    <col min="4816" max="4821" width="15.81640625" style="1284" customWidth="1"/>
    <col min="4822" max="4823" width="8.81640625" style="1284"/>
    <col min="4824" max="4828" width="9.1796875" style="1284" customWidth="1"/>
    <col min="4829" max="5069" width="8.81640625" style="1284"/>
    <col min="5070" max="5070" width="19" style="1284" customWidth="1"/>
    <col min="5071" max="5071" width="18" style="1284" customWidth="1"/>
    <col min="5072" max="5077" width="15.81640625" style="1284" customWidth="1"/>
    <col min="5078" max="5079" width="8.81640625" style="1284"/>
    <col min="5080" max="5084" width="9.1796875" style="1284" customWidth="1"/>
    <col min="5085" max="5325" width="8.81640625" style="1284"/>
    <col min="5326" max="5326" width="19" style="1284" customWidth="1"/>
    <col min="5327" max="5327" width="18" style="1284" customWidth="1"/>
    <col min="5328" max="5333" width="15.81640625" style="1284" customWidth="1"/>
    <col min="5334" max="5335" width="8.81640625" style="1284"/>
    <col min="5336" max="5340" width="9.1796875" style="1284" customWidth="1"/>
    <col min="5341" max="5581" width="8.81640625" style="1284"/>
    <col min="5582" max="5582" width="19" style="1284" customWidth="1"/>
    <col min="5583" max="5583" width="18" style="1284" customWidth="1"/>
    <col min="5584" max="5589" width="15.81640625" style="1284" customWidth="1"/>
    <col min="5590" max="5591" width="8.81640625" style="1284"/>
    <col min="5592" max="5596" width="9.1796875" style="1284" customWidth="1"/>
    <col min="5597" max="5837" width="8.81640625" style="1284"/>
    <col min="5838" max="5838" width="19" style="1284" customWidth="1"/>
    <col min="5839" max="5839" width="18" style="1284" customWidth="1"/>
    <col min="5840" max="5845" width="15.81640625" style="1284" customWidth="1"/>
    <col min="5846" max="5847" width="8.81640625" style="1284"/>
    <col min="5848" max="5852" width="9.1796875" style="1284" customWidth="1"/>
    <col min="5853" max="6093" width="8.81640625" style="1284"/>
    <col min="6094" max="6094" width="19" style="1284" customWidth="1"/>
    <col min="6095" max="6095" width="18" style="1284" customWidth="1"/>
    <col min="6096" max="6101" width="15.81640625" style="1284" customWidth="1"/>
    <col min="6102" max="6103" width="8.81640625" style="1284"/>
    <col min="6104" max="6108" width="9.1796875" style="1284" customWidth="1"/>
    <col min="6109" max="6349" width="8.81640625" style="1284"/>
    <col min="6350" max="6350" width="19" style="1284" customWidth="1"/>
    <col min="6351" max="6351" width="18" style="1284" customWidth="1"/>
    <col min="6352" max="6357" width="15.81640625" style="1284" customWidth="1"/>
    <col min="6358" max="6359" width="8.81640625" style="1284"/>
    <col min="6360" max="6364" width="9.1796875" style="1284" customWidth="1"/>
    <col min="6365" max="6605" width="8.81640625" style="1284"/>
    <col min="6606" max="6606" width="19" style="1284" customWidth="1"/>
    <col min="6607" max="6607" width="18" style="1284" customWidth="1"/>
    <col min="6608" max="6613" width="15.81640625" style="1284" customWidth="1"/>
    <col min="6614" max="6615" width="8.81640625" style="1284"/>
    <col min="6616" max="6620" width="9.1796875" style="1284" customWidth="1"/>
    <col min="6621" max="6861" width="8.81640625" style="1284"/>
    <col min="6862" max="6862" width="19" style="1284" customWidth="1"/>
    <col min="6863" max="6863" width="18" style="1284" customWidth="1"/>
    <col min="6864" max="6869" width="15.81640625" style="1284" customWidth="1"/>
    <col min="6870" max="6871" width="8.81640625" style="1284"/>
    <col min="6872" max="6876" width="9.1796875" style="1284" customWidth="1"/>
    <col min="6877" max="7117" width="8.81640625" style="1284"/>
    <col min="7118" max="7118" width="19" style="1284" customWidth="1"/>
    <col min="7119" max="7119" width="18" style="1284" customWidth="1"/>
    <col min="7120" max="7125" width="15.81640625" style="1284" customWidth="1"/>
    <col min="7126" max="7127" width="8.81640625" style="1284"/>
    <col min="7128" max="7132" width="9.1796875" style="1284" customWidth="1"/>
    <col min="7133" max="7373" width="8.81640625" style="1284"/>
    <col min="7374" max="7374" width="19" style="1284" customWidth="1"/>
    <col min="7375" max="7375" width="18" style="1284" customWidth="1"/>
    <col min="7376" max="7381" width="15.81640625" style="1284" customWidth="1"/>
    <col min="7382" max="7383" width="8.81640625" style="1284"/>
    <col min="7384" max="7388" width="9.1796875" style="1284" customWidth="1"/>
    <col min="7389" max="7629" width="8.81640625" style="1284"/>
    <col min="7630" max="7630" width="19" style="1284" customWidth="1"/>
    <col min="7631" max="7631" width="18" style="1284" customWidth="1"/>
    <col min="7632" max="7637" width="15.81640625" style="1284" customWidth="1"/>
    <col min="7638" max="7639" width="8.81640625" style="1284"/>
    <col min="7640" max="7644" width="9.1796875" style="1284" customWidth="1"/>
    <col min="7645" max="7885" width="8.81640625" style="1284"/>
    <col min="7886" max="7886" width="19" style="1284" customWidth="1"/>
    <col min="7887" max="7887" width="18" style="1284" customWidth="1"/>
    <col min="7888" max="7893" width="15.81640625" style="1284" customWidth="1"/>
    <col min="7894" max="7895" width="8.81640625" style="1284"/>
    <col min="7896" max="7900" width="9.1796875" style="1284" customWidth="1"/>
    <col min="7901" max="8141" width="8.81640625" style="1284"/>
    <col min="8142" max="8142" width="19" style="1284" customWidth="1"/>
    <col min="8143" max="8143" width="18" style="1284" customWidth="1"/>
    <col min="8144" max="8149" width="15.81640625" style="1284" customWidth="1"/>
    <col min="8150" max="8151" width="8.81640625" style="1284"/>
    <col min="8152" max="8156" width="9.1796875" style="1284" customWidth="1"/>
    <col min="8157" max="8397" width="8.81640625" style="1284"/>
    <col min="8398" max="8398" width="19" style="1284" customWidth="1"/>
    <col min="8399" max="8399" width="18" style="1284" customWidth="1"/>
    <col min="8400" max="8405" width="15.81640625" style="1284" customWidth="1"/>
    <col min="8406" max="8407" width="8.81640625" style="1284"/>
    <col min="8408" max="8412" width="9.1796875" style="1284" customWidth="1"/>
    <col min="8413" max="8653" width="8.81640625" style="1284"/>
    <col min="8654" max="8654" width="19" style="1284" customWidth="1"/>
    <col min="8655" max="8655" width="18" style="1284" customWidth="1"/>
    <col min="8656" max="8661" width="15.81640625" style="1284" customWidth="1"/>
    <col min="8662" max="8663" width="8.81640625" style="1284"/>
    <col min="8664" max="8668" width="9.1796875" style="1284" customWidth="1"/>
    <col min="8669" max="8909" width="8.81640625" style="1284"/>
    <col min="8910" max="8910" width="19" style="1284" customWidth="1"/>
    <col min="8911" max="8911" width="18" style="1284" customWidth="1"/>
    <col min="8912" max="8917" width="15.81640625" style="1284" customWidth="1"/>
    <col min="8918" max="8919" width="8.81640625" style="1284"/>
    <col min="8920" max="8924" width="9.1796875" style="1284" customWidth="1"/>
    <col min="8925" max="9165" width="8.81640625" style="1284"/>
    <col min="9166" max="9166" width="19" style="1284" customWidth="1"/>
    <col min="9167" max="9167" width="18" style="1284" customWidth="1"/>
    <col min="9168" max="9173" width="15.81640625" style="1284" customWidth="1"/>
    <col min="9174" max="9175" width="8.81640625" style="1284"/>
    <col min="9176" max="9180" width="9.1796875" style="1284" customWidth="1"/>
    <col min="9181" max="9421" width="8.81640625" style="1284"/>
    <col min="9422" max="9422" width="19" style="1284" customWidth="1"/>
    <col min="9423" max="9423" width="18" style="1284" customWidth="1"/>
    <col min="9424" max="9429" width="15.81640625" style="1284" customWidth="1"/>
    <col min="9430" max="9431" width="8.81640625" style="1284"/>
    <col min="9432" max="9436" width="9.1796875" style="1284" customWidth="1"/>
    <col min="9437" max="9677" width="8.81640625" style="1284"/>
    <col min="9678" max="9678" width="19" style="1284" customWidth="1"/>
    <col min="9679" max="9679" width="18" style="1284" customWidth="1"/>
    <col min="9680" max="9685" width="15.81640625" style="1284" customWidth="1"/>
    <col min="9686" max="9687" width="8.81640625" style="1284"/>
    <col min="9688" max="9692" width="9.1796875" style="1284" customWidth="1"/>
    <col min="9693" max="9933" width="8.81640625" style="1284"/>
    <col min="9934" max="9934" width="19" style="1284" customWidth="1"/>
    <col min="9935" max="9935" width="18" style="1284" customWidth="1"/>
    <col min="9936" max="9941" width="15.81640625" style="1284" customWidth="1"/>
    <col min="9942" max="9943" width="8.81640625" style="1284"/>
    <col min="9944" max="9948" width="9.1796875" style="1284" customWidth="1"/>
    <col min="9949" max="10189" width="8.81640625" style="1284"/>
    <col min="10190" max="10190" width="19" style="1284" customWidth="1"/>
    <col min="10191" max="10191" width="18" style="1284" customWidth="1"/>
    <col min="10192" max="10197" width="15.81640625" style="1284" customWidth="1"/>
    <col min="10198" max="10199" width="8.81640625" style="1284"/>
    <col min="10200" max="10204" width="9.1796875" style="1284" customWidth="1"/>
    <col min="10205" max="10445" width="8.81640625" style="1284"/>
    <col min="10446" max="10446" width="19" style="1284" customWidth="1"/>
    <col min="10447" max="10447" width="18" style="1284" customWidth="1"/>
    <col min="10448" max="10453" width="15.81640625" style="1284" customWidth="1"/>
    <col min="10454" max="10455" width="8.81640625" style="1284"/>
    <col min="10456" max="10460" width="9.1796875" style="1284" customWidth="1"/>
    <col min="10461" max="10701" width="8.81640625" style="1284"/>
    <col min="10702" max="10702" width="19" style="1284" customWidth="1"/>
    <col min="10703" max="10703" width="18" style="1284" customWidth="1"/>
    <col min="10704" max="10709" width="15.81640625" style="1284" customWidth="1"/>
    <col min="10710" max="10711" width="8.81640625" style="1284"/>
    <col min="10712" max="10716" width="9.1796875" style="1284" customWidth="1"/>
    <col min="10717" max="10957" width="8.81640625" style="1284"/>
    <col min="10958" max="10958" width="19" style="1284" customWidth="1"/>
    <col min="10959" max="10959" width="18" style="1284" customWidth="1"/>
    <col min="10960" max="10965" width="15.81640625" style="1284" customWidth="1"/>
    <col min="10966" max="10967" width="8.81640625" style="1284"/>
    <col min="10968" max="10972" width="9.1796875" style="1284" customWidth="1"/>
    <col min="10973" max="11213" width="8.81640625" style="1284"/>
    <col min="11214" max="11214" width="19" style="1284" customWidth="1"/>
    <col min="11215" max="11215" width="18" style="1284" customWidth="1"/>
    <col min="11216" max="11221" width="15.81640625" style="1284" customWidth="1"/>
    <col min="11222" max="11223" width="8.81640625" style="1284"/>
    <col min="11224" max="11228" width="9.1796875" style="1284" customWidth="1"/>
    <col min="11229" max="11469" width="8.81640625" style="1284"/>
    <col min="11470" max="11470" width="19" style="1284" customWidth="1"/>
    <col min="11471" max="11471" width="18" style="1284" customWidth="1"/>
    <col min="11472" max="11477" width="15.81640625" style="1284" customWidth="1"/>
    <col min="11478" max="11479" width="8.81640625" style="1284"/>
    <col min="11480" max="11484" width="9.1796875" style="1284" customWidth="1"/>
    <col min="11485" max="11725" width="8.81640625" style="1284"/>
    <col min="11726" max="11726" width="19" style="1284" customWidth="1"/>
    <col min="11727" max="11727" width="18" style="1284" customWidth="1"/>
    <col min="11728" max="11733" width="15.81640625" style="1284" customWidth="1"/>
    <col min="11734" max="11735" width="8.81640625" style="1284"/>
    <col min="11736" max="11740" width="9.1796875" style="1284" customWidth="1"/>
    <col min="11741" max="11981" width="8.81640625" style="1284"/>
    <col min="11982" max="11982" width="19" style="1284" customWidth="1"/>
    <col min="11983" max="11983" width="18" style="1284" customWidth="1"/>
    <col min="11984" max="11989" width="15.81640625" style="1284" customWidth="1"/>
    <col min="11990" max="11991" width="8.81640625" style="1284"/>
    <col min="11992" max="11996" width="9.1796875" style="1284" customWidth="1"/>
    <col min="11997" max="12237" width="8.81640625" style="1284"/>
    <col min="12238" max="12238" width="19" style="1284" customWidth="1"/>
    <col min="12239" max="12239" width="18" style="1284" customWidth="1"/>
    <col min="12240" max="12245" width="15.81640625" style="1284" customWidth="1"/>
    <col min="12246" max="12247" width="8.81640625" style="1284"/>
    <col min="12248" max="12252" width="9.1796875" style="1284" customWidth="1"/>
    <col min="12253" max="12493" width="8.81640625" style="1284"/>
    <col min="12494" max="12494" width="19" style="1284" customWidth="1"/>
    <col min="12495" max="12495" width="18" style="1284" customWidth="1"/>
    <col min="12496" max="12501" width="15.81640625" style="1284" customWidth="1"/>
    <col min="12502" max="12503" width="8.81640625" style="1284"/>
    <col min="12504" max="12508" width="9.1796875" style="1284" customWidth="1"/>
    <col min="12509" max="12749" width="8.81640625" style="1284"/>
    <col min="12750" max="12750" width="19" style="1284" customWidth="1"/>
    <col min="12751" max="12751" width="18" style="1284" customWidth="1"/>
    <col min="12752" max="12757" width="15.81640625" style="1284" customWidth="1"/>
    <col min="12758" max="12759" width="8.81640625" style="1284"/>
    <col min="12760" max="12764" width="9.1796875" style="1284" customWidth="1"/>
    <col min="12765" max="13005" width="8.81640625" style="1284"/>
    <col min="13006" max="13006" width="19" style="1284" customWidth="1"/>
    <col min="13007" max="13007" width="18" style="1284" customWidth="1"/>
    <col min="13008" max="13013" width="15.81640625" style="1284" customWidth="1"/>
    <col min="13014" max="13015" width="8.81640625" style="1284"/>
    <col min="13016" max="13020" width="9.1796875" style="1284" customWidth="1"/>
    <col min="13021" max="13261" width="8.81640625" style="1284"/>
    <col min="13262" max="13262" width="19" style="1284" customWidth="1"/>
    <col min="13263" max="13263" width="18" style="1284" customWidth="1"/>
    <col min="13264" max="13269" width="15.81640625" style="1284" customWidth="1"/>
    <col min="13270" max="13271" width="8.81640625" style="1284"/>
    <col min="13272" max="13276" width="9.1796875" style="1284" customWidth="1"/>
    <col min="13277" max="13517" width="8.81640625" style="1284"/>
    <col min="13518" max="13518" width="19" style="1284" customWidth="1"/>
    <col min="13519" max="13519" width="18" style="1284" customWidth="1"/>
    <col min="13520" max="13525" width="15.81640625" style="1284" customWidth="1"/>
    <col min="13526" max="13527" width="8.81640625" style="1284"/>
    <col min="13528" max="13532" width="9.1796875" style="1284" customWidth="1"/>
    <col min="13533" max="13773" width="8.81640625" style="1284"/>
    <col min="13774" max="13774" width="19" style="1284" customWidth="1"/>
    <col min="13775" max="13775" width="18" style="1284" customWidth="1"/>
    <col min="13776" max="13781" width="15.81640625" style="1284" customWidth="1"/>
    <col min="13782" max="13783" width="8.81640625" style="1284"/>
    <col min="13784" max="13788" width="9.1796875" style="1284" customWidth="1"/>
    <col min="13789" max="14029" width="8.81640625" style="1284"/>
    <col min="14030" max="14030" width="19" style="1284" customWidth="1"/>
    <col min="14031" max="14031" width="18" style="1284" customWidth="1"/>
    <col min="14032" max="14037" width="15.81640625" style="1284" customWidth="1"/>
    <col min="14038" max="14039" width="8.81640625" style="1284"/>
    <col min="14040" max="14044" width="9.1796875" style="1284" customWidth="1"/>
    <col min="14045" max="14285" width="8.81640625" style="1284"/>
    <col min="14286" max="14286" width="19" style="1284" customWidth="1"/>
    <col min="14287" max="14287" width="18" style="1284" customWidth="1"/>
    <col min="14288" max="14293" width="15.81640625" style="1284" customWidth="1"/>
    <col min="14294" max="14295" width="8.81640625" style="1284"/>
    <col min="14296" max="14300" width="9.1796875" style="1284" customWidth="1"/>
    <col min="14301" max="14541" width="8.81640625" style="1284"/>
    <col min="14542" max="14542" width="19" style="1284" customWidth="1"/>
    <col min="14543" max="14543" width="18" style="1284" customWidth="1"/>
    <col min="14544" max="14549" width="15.81640625" style="1284" customWidth="1"/>
    <col min="14550" max="14551" width="8.81640625" style="1284"/>
    <col min="14552" max="14556" width="9.1796875" style="1284" customWidth="1"/>
    <col min="14557" max="14797" width="8.81640625" style="1284"/>
    <col min="14798" max="14798" width="19" style="1284" customWidth="1"/>
    <col min="14799" max="14799" width="18" style="1284" customWidth="1"/>
    <col min="14800" max="14805" width="15.81640625" style="1284" customWidth="1"/>
    <col min="14806" max="14807" width="8.81640625" style="1284"/>
    <col min="14808" max="14812" width="9.1796875" style="1284" customWidth="1"/>
    <col min="14813" max="15053" width="8.81640625" style="1284"/>
    <col min="15054" max="15054" width="19" style="1284" customWidth="1"/>
    <col min="15055" max="15055" width="18" style="1284" customWidth="1"/>
    <col min="15056" max="15061" width="15.81640625" style="1284" customWidth="1"/>
    <col min="15062" max="15063" width="8.81640625" style="1284"/>
    <col min="15064" max="15068" width="9.1796875" style="1284" customWidth="1"/>
    <col min="15069" max="15309" width="8.81640625" style="1284"/>
    <col min="15310" max="15310" width="19" style="1284" customWidth="1"/>
    <col min="15311" max="15311" width="18" style="1284" customWidth="1"/>
    <col min="15312" max="15317" width="15.81640625" style="1284" customWidth="1"/>
    <col min="15318" max="15319" width="8.81640625" style="1284"/>
    <col min="15320" max="15324" width="9.1796875" style="1284" customWidth="1"/>
    <col min="15325" max="15565" width="8.81640625" style="1284"/>
    <col min="15566" max="15566" width="19" style="1284" customWidth="1"/>
    <col min="15567" max="15567" width="18" style="1284" customWidth="1"/>
    <col min="15568" max="15573" width="15.81640625" style="1284" customWidth="1"/>
    <col min="15574" max="15575" width="8.81640625" style="1284"/>
    <col min="15576" max="15580" width="9.1796875" style="1284" customWidth="1"/>
    <col min="15581" max="15821" width="8.81640625" style="1284"/>
    <col min="15822" max="15822" width="19" style="1284" customWidth="1"/>
    <col min="15823" max="15823" width="18" style="1284" customWidth="1"/>
    <col min="15824" max="15829" width="15.81640625" style="1284" customWidth="1"/>
    <col min="15830" max="15831" width="8.81640625" style="1284"/>
    <col min="15832" max="15836" width="9.1796875" style="1284" customWidth="1"/>
    <col min="15837" max="16077" width="8.81640625" style="1284"/>
    <col min="16078" max="16078" width="19" style="1284" customWidth="1"/>
    <col min="16079" max="16079" width="18" style="1284" customWidth="1"/>
    <col min="16080" max="16085" width="15.81640625" style="1284" customWidth="1"/>
    <col min="16086" max="16087" width="8.81640625" style="1284"/>
    <col min="16088" max="16092" width="9.1796875" style="1284" customWidth="1"/>
    <col min="16093" max="16335" width="8.81640625" style="1284"/>
    <col min="16336" max="16384" width="9" style="1284" customWidth="1"/>
  </cols>
  <sheetData>
    <row r="1" spans="1:25" ht="33" customHeight="1">
      <c r="A1" s="1695" t="s">
        <v>3009</v>
      </c>
      <c r="B1" s="1695"/>
      <c r="C1" s="1695"/>
      <c r="D1" s="1695"/>
      <c r="E1" s="1695"/>
      <c r="F1" s="1695"/>
      <c r="G1" s="1695"/>
      <c r="H1" s="1695"/>
    </row>
    <row r="2" spans="1:25" ht="33" customHeight="1">
      <c r="A2" s="1696" t="s">
        <v>3010</v>
      </c>
      <c r="B2" s="1696"/>
      <c r="C2" s="1696"/>
      <c r="D2" s="1696"/>
      <c r="E2" s="1696"/>
      <c r="F2" s="1696"/>
      <c r="G2" s="1696"/>
      <c r="H2" s="1696"/>
      <c r="I2" s="1285"/>
    </row>
    <row r="3" spans="1:25" s="1281" customFormat="1" ht="18" customHeight="1">
      <c r="A3" s="2236" t="s">
        <v>3514</v>
      </c>
      <c r="B3" s="2236"/>
      <c r="C3" s="2236"/>
      <c r="D3" s="1720"/>
      <c r="E3" s="1723" t="s">
        <v>3515</v>
      </c>
      <c r="F3" s="1723"/>
      <c r="G3" s="1723"/>
      <c r="H3" s="1724"/>
      <c r="I3" s="1282"/>
    </row>
    <row r="4" spans="1:25" s="1281" customFormat="1" ht="41.15" customHeight="1">
      <c r="A4" s="2280" t="s">
        <v>908</v>
      </c>
      <c r="B4" s="1093" t="s">
        <v>3516</v>
      </c>
      <c r="C4" s="2252" t="s">
        <v>3517</v>
      </c>
      <c r="D4" s="2252"/>
      <c r="E4" s="2252"/>
      <c r="F4" s="1093" t="s">
        <v>3518</v>
      </c>
      <c r="G4" s="1093" t="s">
        <v>3519</v>
      </c>
      <c r="H4" s="2280" t="s">
        <v>415</v>
      </c>
      <c r="I4" s="1282"/>
    </row>
    <row r="5" spans="1:25" s="1281" customFormat="1" ht="72.75" customHeight="1">
      <c r="A5" s="2280"/>
      <c r="B5" s="1093" t="s">
        <v>3520</v>
      </c>
      <c r="C5" s="1093" t="s">
        <v>3521</v>
      </c>
      <c r="D5" s="1093" t="s">
        <v>3522</v>
      </c>
      <c r="E5" s="1093" t="s">
        <v>3523</v>
      </c>
      <c r="F5" s="1093" t="s">
        <v>3524</v>
      </c>
      <c r="G5" s="1093" t="s">
        <v>3525</v>
      </c>
      <c r="H5" s="2280"/>
      <c r="I5" s="1282"/>
    </row>
    <row r="6" spans="1:25" ht="33" customHeight="1">
      <c r="A6" s="1286" t="s">
        <v>327</v>
      </c>
      <c r="B6" s="1287">
        <v>62.54</v>
      </c>
      <c r="C6" s="1288">
        <v>66.67042812702995</v>
      </c>
      <c r="D6" s="1288">
        <v>83.29402985074627</v>
      </c>
      <c r="E6" s="1288">
        <v>68.214634121744282</v>
      </c>
      <c r="F6" s="1287">
        <v>2.57</v>
      </c>
      <c r="G6" s="1287">
        <v>7.89</v>
      </c>
      <c r="H6" s="335" t="s">
        <v>418</v>
      </c>
      <c r="I6" s="1285"/>
    </row>
    <row r="7" spans="1:25" ht="33" customHeight="1">
      <c r="A7" s="1286" t="s">
        <v>328</v>
      </c>
      <c r="B7" s="1289">
        <v>63.8</v>
      </c>
      <c r="C7" s="1290">
        <v>73.412104656333256</v>
      </c>
      <c r="D7" s="1290">
        <v>74.901700000000005</v>
      </c>
      <c r="E7" s="1290">
        <v>61.498859781477627</v>
      </c>
      <c r="F7" s="1289">
        <v>2.7</v>
      </c>
      <c r="G7" s="1289">
        <v>7</v>
      </c>
      <c r="H7" s="335" t="s">
        <v>419</v>
      </c>
      <c r="I7" s="1285"/>
    </row>
    <row r="8" spans="1:25" ht="33" customHeight="1">
      <c r="A8" s="1286" t="s">
        <v>329</v>
      </c>
      <c r="B8" s="1287">
        <v>46.3</v>
      </c>
      <c r="C8" s="1287">
        <v>31.137495896464639</v>
      </c>
      <c r="D8" s="1287">
        <v>64.52</v>
      </c>
      <c r="E8" s="1287">
        <v>24.836414633303988</v>
      </c>
      <c r="F8" s="1287">
        <v>1.81</v>
      </c>
      <c r="G8" s="1287">
        <v>7.89</v>
      </c>
      <c r="H8" s="335" t="s">
        <v>420</v>
      </c>
      <c r="I8" s="1285"/>
      <c r="J8" s="1291"/>
      <c r="K8" s="1291"/>
      <c r="L8" s="1291"/>
      <c r="M8" s="1291"/>
      <c r="N8" s="1291"/>
      <c r="O8" s="1291"/>
      <c r="P8" s="1291"/>
      <c r="Q8" s="1291"/>
    </row>
    <row r="9" spans="1:25" ht="33" customHeight="1">
      <c r="A9" s="1286" t="s">
        <v>333</v>
      </c>
      <c r="B9" s="1289">
        <v>74.489999999999995</v>
      </c>
      <c r="C9" s="1289">
        <v>48.830240384615394</v>
      </c>
      <c r="D9" s="1289">
        <v>30.966666666666665</v>
      </c>
      <c r="E9" s="1289">
        <v>46.516098765432105</v>
      </c>
      <c r="F9" s="1289">
        <v>3.89</v>
      </c>
      <c r="G9" s="1289">
        <v>5.83</v>
      </c>
      <c r="H9" s="335" t="s">
        <v>423</v>
      </c>
      <c r="I9" s="1285"/>
    </row>
    <row r="10" spans="1:25" ht="33" customHeight="1">
      <c r="A10" s="1286" t="s">
        <v>339</v>
      </c>
      <c r="B10" s="1287">
        <v>70.010000000000005</v>
      </c>
      <c r="C10" s="1287">
        <v>60.524546296296286</v>
      </c>
      <c r="D10" s="1287">
        <v>66.12833333333333</v>
      </c>
      <c r="E10" s="1287">
        <v>30.757751603924547</v>
      </c>
      <c r="F10" s="1287">
        <v>3.15</v>
      </c>
      <c r="G10" s="1287">
        <v>6.8</v>
      </c>
      <c r="H10" s="335" t="s">
        <v>429</v>
      </c>
      <c r="I10" s="1285"/>
    </row>
    <row r="11" spans="1:25" ht="33" customHeight="1">
      <c r="A11" s="1286" t="s">
        <v>340</v>
      </c>
      <c r="B11" s="1289">
        <v>67.41</v>
      </c>
      <c r="C11" s="1289">
        <v>54.526588541666662</v>
      </c>
      <c r="D11" s="1289">
        <v>63.489090909090912</v>
      </c>
      <c r="E11" s="1289">
        <v>33.431777951271023</v>
      </c>
      <c r="F11" s="1289">
        <v>2.75</v>
      </c>
      <c r="G11" s="1289">
        <v>8.08</v>
      </c>
      <c r="H11" s="335" t="s">
        <v>430</v>
      </c>
      <c r="I11" s="1285"/>
    </row>
    <row r="12" spans="1:25" ht="33" customHeight="1">
      <c r="A12" s="1286" t="s">
        <v>344</v>
      </c>
      <c r="B12" s="1287">
        <v>55.17</v>
      </c>
      <c r="C12" s="1287">
        <v>75.322598039215691</v>
      </c>
      <c r="D12" s="1287">
        <v>81.098245614035108</v>
      </c>
      <c r="E12" s="1287">
        <v>52.699327300363251</v>
      </c>
      <c r="F12" s="1287">
        <v>2.54</v>
      </c>
      <c r="G12" s="1287">
        <v>7.2</v>
      </c>
      <c r="H12" s="335" t="s">
        <v>434</v>
      </c>
      <c r="I12" s="1285"/>
    </row>
    <row r="13" spans="1:25" ht="33" customHeight="1">
      <c r="A13" s="1286" t="s">
        <v>348</v>
      </c>
      <c r="B13" s="1289">
        <v>56.94</v>
      </c>
      <c r="C13" s="1289">
        <v>59.967406997107844</v>
      </c>
      <c r="D13" s="1289">
        <v>58.757567567567563</v>
      </c>
      <c r="E13" s="1289">
        <v>71.228970410447872</v>
      </c>
      <c r="F13" s="1289">
        <v>3.34</v>
      </c>
      <c r="G13" s="1289">
        <v>6.37</v>
      </c>
      <c r="H13" s="335" t="s">
        <v>438</v>
      </c>
      <c r="I13" s="1285"/>
    </row>
    <row r="14" spans="1:25" ht="33" customHeight="1">
      <c r="A14" s="1286" t="s">
        <v>352</v>
      </c>
      <c r="B14" s="1287">
        <v>54.97</v>
      </c>
      <c r="C14" s="1287">
        <v>61.820000233031429</v>
      </c>
      <c r="D14" s="1287">
        <v>82.678260869565207</v>
      </c>
      <c r="E14" s="1287">
        <v>56.080746201528662</v>
      </c>
      <c r="F14" s="1287">
        <v>2.89</v>
      </c>
      <c r="G14" s="1287">
        <v>5.0999999999999996</v>
      </c>
      <c r="H14" s="335" t="s">
        <v>442</v>
      </c>
      <c r="I14" s="1285"/>
      <c r="S14" s="1292"/>
      <c r="T14" s="1292"/>
      <c r="U14" s="1292"/>
      <c r="V14" s="1292"/>
      <c r="W14" s="1292"/>
      <c r="X14" s="1292"/>
      <c r="Y14" s="1292"/>
    </row>
    <row r="15" spans="1:25" ht="33" customHeight="1">
      <c r="A15" s="1286" t="s">
        <v>356</v>
      </c>
      <c r="B15" s="1289">
        <v>67.19</v>
      </c>
      <c r="C15" s="1289">
        <v>46.437712812549783</v>
      </c>
      <c r="D15" s="1289">
        <v>58.600000000000009</v>
      </c>
      <c r="E15" s="1289">
        <v>87.76089095008949</v>
      </c>
      <c r="F15" s="1289">
        <v>3.22</v>
      </c>
      <c r="G15" s="1289">
        <v>4.83</v>
      </c>
      <c r="H15" s="335" t="s">
        <v>446</v>
      </c>
      <c r="I15" s="1285"/>
      <c r="S15" s="1292"/>
      <c r="T15" s="1292"/>
      <c r="U15" s="1292"/>
      <c r="V15" s="1292"/>
      <c r="W15" s="1292"/>
      <c r="X15" s="1292"/>
      <c r="Y15" s="1292"/>
    </row>
    <row r="16" spans="1:25" ht="33" customHeight="1">
      <c r="A16" s="1286" t="s">
        <v>360</v>
      </c>
      <c r="B16" s="1287">
        <v>65.13</v>
      </c>
      <c r="C16" s="1287">
        <v>67.190431663746878</v>
      </c>
      <c r="D16" s="1287">
        <v>84.21678571428572</v>
      </c>
      <c r="E16" s="1287">
        <v>73.684727824894324</v>
      </c>
      <c r="F16" s="1287">
        <v>3.89</v>
      </c>
      <c r="G16" s="1287">
        <v>4.7300000000000004</v>
      </c>
      <c r="H16" s="335" t="s">
        <v>450</v>
      </c>
      <c r="I16" s="1285"/>
      <c r="S16" s="1292"/>
      <c r="T16" s="1292"/>
      <c r="U16" s="1292"/>
      <c r="V16" s="1292"/>
      <c r="W16" s="1292"/>
      <c r="X16" s="1292"/>
      <c r="Y16" s="1292"/>
    </row>
    <row r="17" spans="1:25" ht="33" customHeight="1">
      <c r="A17" s="1286" t="s">
        <v>364</v>
      </c>
      <c r="B17" s="1289">
        <v>44.09</v>
      </c>
      <c r="C17" s="1289">
        <v>77.948698830409356</v>
      </c>
      <c r="D17" s="1289">
        <v>90.726250000000007</v>
      </c>
      <c r="E17" s="1289">
        <v>65.353590909090912</v>
      </c>
      <c r="F17" s="1289">
        <v>2.78</v>
      </c>
      <c r="G17" s="1289">
        <v>5.89</v>
      </c>
      <c r="H17" s="335" t="s">
        <v>454</v>
      </c>
      <c r="I17" s="1285"/>
      <c r="S17" s="1292"/>
      <c r="T17" s="1292"/>
      <c r="U17" s="1292"/>
      <c r="V17" s="1292"/>
      <c r="W17" s="1292"/>
      <c r="X17" s="1292"/>
      <c r="Y17" s="1292"/>
    </row>
    <row r="18" spans="1:25" ht="33" customHeight="1">
      <c r="A18" s="1286" t="s">
        <v>368</v>
      </c>
      <c r="B18" s="1287">
        <v>57.16</v>
      </c>
      <c r="C18" s="1287">
        <v>72.791944444444439</v>
      </c>
      <c r="D18" s="1287">
        <v>100</v>
      </c>
      <c r="E18" s="1287">
        <v>79.89863413748914</v>
      </c>
      <c r="F18" s="1287">
        <v>2.68</v>
      </c>
      <c r="G18" s="1287">
        <v>5.48</v>
      </c>
      <c r="H18" s="335" t="s">
        <v>458</v>
      </c>
      <c r="I18" s="1285"/>
      <c r="S18" s="1292"/>
      <c r="T18" s="1292"/>
      <c r="U18" s="1292"/>
      <c r="V18" s="1292"/>
      <c r="W18" s="1292"/>
      <c r="X18" s="1292"/>
      <c r="Y18" s="1292"/>
    </row>
    <row r="19" spans="1:25" ht="33" customHeight="1">
      <c r="A19" s="1286" t="s">
        <v>374</v>
      </c>
      <c r="B19" s="1289">
        <v>51.35</v>
      </c>
      <c r="C19" s="1289">
        <v>77.89166666666668</v>
      </c>
      <c r="D19" s="1289">
        <v>45.695555555555558</v>
      </c>
      <c r="E19" s="1289">
        <v>65.113360612426789</v>
      </c>
      <c r="F19" s="1289">
        <v>2.68</v>
      </c>
      <c r="G19" s="1289">
        <v>5.6</v>
      </c>
      <c r="H19" s="335" t="s">
        <v>464</v>
      </c>
      <c r="I19" s="1285"/>
      <c r="L19" s="1293"/>
      <c r="M19" s="1293"/>
      <c r="N19" s="1293"/>
      <c r="O19" s="1293"/>
      <c r="P19" s="1293"/>
      <c r="Q19" s="1293"/>
      <c r="S19" s="1292"/>
      <c r="T19" s="1292"/>
      <c r="U19" s="1292"/>
      <c r="V19" s="1292"/>
      <c r="W19" s="1292"/>
      <c r="X19" s="1292"/>
      <c r="Y19" s="1292"/>
    </row>
    <row r="20" spans="1:25" ht="33" customHeight="1">
      <c r="A20" s="1286" t="s">
        <v>377</v>
      </c>
      <c r="B20" s="1287">
        <v>47.97</v>
      </c>
      <c r="C20" s="1287">
        <v>69.12510742547218</v>
      </c>
      <c r="D20" s="1287">
        <v>87.351315789473688</v>
      </c>
      <c r="E20" s="1287">
        <v>70.188703331681708</v>
      </c>
      <c r="F20" s="1287">
        <v>2.69</v>
      </c>
      <c r="G20" s="1287">
        <v>5.44</v>
      </c>
      <c r="H20" s="335" t="s">
        <v>468</v>
      </c>
      <c r="I20" s="1285"/>
      <c r="L20" s="1293"/>
      <c r="M20" s="1293"/>
      <c r="N20" s="1293"/>
      <c r="O20" s="1293"/>
      <c r="P20" s="1293"/>
      <c r="Q20" s="1293"/>
      <c r="S20" s="1292"/>
      <c r="T20" s="1292"/>
      <c r="U20" s="1292"/>
      <c r="V20" s="1292"/>
      <c r="W20" s="1292"/>
      <c r="X20" s="1292"/>
      <c r="Y20" s="1292"/>
    </row>
    <row r="21" spans="1:25" ht="33" customHeight="1">
      <c r="A21" s="1286" t="s">
        <v>492</v>
      </c>
      <c r="B21" s="1289">
        <v>38.61</v>
      </c>
      <c r="C21" s="1289">
        <v>85.462886838296114</v>
      </c>
      <c r="D21" s="1289">
        <v>64.388000000000005</v>
      </c>
      <c r="E21" s="1289">
        <v>66.852819165401769</v>
      </c>
      <c r="F21" s="1289">
        <v>2.81</v>
      </c>
      <c r="G21" s="1289">
        <v>5.87</v>
      </c>
      <c r="H21" s="335" t="s">
        <v>471</v>
      </c>
      <c r="I21" s="1285"/>
      <c r="L21" s="1293"/>
      <c r="M21" s="1293"/>
      <c r="N21" s="1293"/>
      <c r="O21" s="1293"/>
      <c r="P21" s="1293"/>
      <c r="Q21" s="1293"/>
      <c r="S21" s="1292"/>
      <c r="T21" s="1292"/>
      <c r="U21" s="1292"/>
      <c r="V21" s="1292"/>
      <c r="W21" s="1292"/>
      <c r="X21" s="1292"/>
      <c r="Y21" s="1292"/>
    </row>
    <row r="22" spans="1:25" ht="33" customHeight="1">
      <c r="A22" s="1286" t="s">
        <v>382</v>
      </c>
      <c r="B22" s="1287">
        <v>67.739999999999995</v>
      </c>
      <c r="C22" s="1287">
        <v>84.671781159420291</v>
      </c>
      <c r="D22" s="1287">
        <v>71.400000000000006</v>
      </c>
      <c r="E22" s="1287">
        <v>61.828736977148083</v>
      </c>
      <c r="F22" s="1287">
        <v>4.18</v>
      </c>
      <c r="G22" s="1287">
        <v>4.63</v>
      </c>
      <c r="H22" s="335" t="s">
        <v>474</v>
      </c>
      <c r="I22" s="1285"/>
      <c r="L22" s="1293"/>
      <c r="M22" s="1293"/>
      <c r="N22" s="1293"/>
      <c r="O22" s="1293"/>
      <c r="P22" s="1293"/>
      <c r="Q22" s="1293"/>
      <c r="S22" s="1292"/>
      <c r="T22" s="1292"/>
      <c r="U22" s="1292"/>
      <c r="V22" s="1292"/>
      <c r="W22" s="1292"/>
      <c r="X22" s="1292"/>
      <c r="Y22" s="1292"/>
    </row>
    <row r="23" spans="1:25" ht="33" customHeight="1">
      <c r="A23" s="1286" t="s">
        <v>386</v>
      </c>
      <c r="B23" s="1289">
        <v>66.459999999999994</v>
      </c>
      <c r="C23" s="1289">
        <v>80.824345794392528</v>
      </c>
      <c r="D23" s="1289">
        <v>77.992857142857147</v>
      </c>
      <c r="E23" s="1289">
        <v>54.641273228803719</v>
      </c>
      <c r="F23" s="1289">
        <v>3.72</v>
      </c>
      <c r="G23" s="1289">
        <v>4.2300000000000004</v>
      </c>
      <c r="H23" s="335" t="s">
        <v>478</v>
      </c>
      <c r="I23" s="1285"/>
      <c r="L23" s="1293"/>
      <c r="M23" s="1293"/>
      <c r="N23" s="1293"/>
      <c r="O23" s="1293"/>
      <c r="P23" s="1293"/>
      <c r="Q23" s="1293"/>
      <c r="S23" s="1292"/>
      <c r="T23" s="1292"/>
      <c r="U23" s="1292"/>
      <c r="V23" s="1292"/>
      <c r="W23" s="1292"/>
      <c r="X23" s="1292"/>
      <c r="Y23" s="1292"/>
    </row>
    <row r="24" spans="1:25" ht="33" customHeight="1">
      <c r="A24" s="1286" t="s">
        <v>390</v>
      </c>
      <c r="B24" s="1287">
        <v>51.09</v>
      </c>
      <c r="C24" s="1287">
        <v>81.809999999999988</v>
      </c>
      <c r="D24" s="1287">
        <v>62.9</v>
      </c>
      <c r="E24" s="1287">
        <v>44.286150793650798</v>
      </c>
      <c r="F24" s="1287">
        <v>3.3</v>
      </c>
      <c r="G24" s="1287">
        <v>6.75</v>
      </c>
      <c r="H24" s="335" t="s">
        <v>482</v>
      </c>
      <c r="I24" s="1285"/>
      <c r="L24" s="1293"/>
      <c r="M24" s="1293"/>
      <c r="N24" s="1293"/>
      <c r="O24" s="1293"/>
      <c r="P24" s="1293"/>
      <c r="Q24" s="1293"/>
      <c r="S24" s="1292"/>
      <c r="T24" s="1292"/>
      <c r="U24" s="1292"/>
      <c r="V24" s="1292"/>
      <c r="W24" s="1292"/>
      <c r="X24" s="1292"/>
      <c r="Y24" s="1292"/>
    </row>
    <row r="25" spans="1:25" ht="33" customHeight="1">
      <c r="A25" s="1286" t="s">
        <v>394</v>
      </c>
      <c r="B25" s="1289">
        <v>49.65</v>
      </c>
      <c r="C25" s="1289">
        <v>66.430390105494737</v>
      </c>
      <c r="D25" s="1289">
        <v>61.855000000000004</v>
      </c>
      <c r="E25" s="1289">
        <v>42.768359990257373</v>
      </c>
      <c r="F25" s="1289">
        <v>3.27</v>
      </c>
      <c r="G25" s="1289">
        <v>5.24</v>
      </c>
      <c r="H25" s="335" t="s">
        <v>486</v>
      </c>
      <c r="I25" s="1285"/>
      <c r="L25" s="1293"/>
      <c r="M25" s="1293"/>
      <c r="N25" s="1293"/>
      <c r="O25" s="1293"/>
      <c r="P25" s="1293"/>
      <c r="Q25" s="1293"/>
      <c r="S25" s="1292"/>
      <c r="T25" s="1292"/>
      <c r="U25" s="1292"/>
      <c r="V25" s="1292"/>
      <c r="W25" s="1292"/>
      <c r="X25" s="1292"/>
      <c r="Y25" s="1292"/>
    </row>
    <row r="26" spans="1:25" ht="33" customHeight="1">
      <c r="A26" s="1114" t="s">
        <v>3526</v>
      </c>
      <c r="B26" s="1294">
        <v>57.9</v>
      </c>
      <c r="C26" s="1294">
        <v>67.099999999999994</v>
      </c>
      <c r="D26" s="1294">
        <v>70.75</v>
      </c>
      <c r="E26" s="1294">
        <v>57.9</v>
      </c>
      <c r="F26" s="1294">
        <v>3</v>
      </c>
      <c r="G26" s="1294">
        <v>6</v>
      </c>
      <c r="H26" s="1295" t="s">
        <v>3527</v>
      </c>
      <c r="I26" s="1285"/>
      <c r="L26" s="1293"/>
      <c r="M26" s="1293"/>
      <c r="N26" s="1293"/>
      <c r="O26" s="1293"/>
      <c r="P26" s="1293"/>
      <c r="Q26" s="1293"/>
      <c r="S26" s="1292"/>
      <c r="T26" s="1292"/>
      <c r="U26" s="1292"/>
      <c r="V26" s="1292"/>
      <c r="W26" s="1292"/>
      <c r="X26" s="1292"/>
      <c r="Y26" s="1292"/>
    </row>
    <row r="27" spans="1:25" s="1281" customFormat="1" ht="16.5" customHeight="1">
      <c r="A27" s="2315" t="s">
        <v>3494</v>
      </c>
      <c r="B27" s="2315"/>
      <c r="C27" s="2315"/>
      <c r="D27" s="2315"/>
      <c r="E27" s="2316" t="s">
        <v>3495</v>
      </c>
      <c r="F27" s="2317"/>
      <c r="G27" s="2317"/>
      <c r="H27" s="2318"/>
      <c r="I27" s="1285"/>
      <c r="J27" s="1284"/>
      <c r="K27" s="1284"/>
      <c r="L27" s="1293"/>
      <c r="M27" s="1293"/>
      <c r="N27" s="1293"/>
      <c r="O27" s="1293"/>
      <c r="P27" s="1293"/>
      <c r="Q27" s="1293"/>
      <c r="S27" s="1292"/>
      <c r="T27" s="1292"/>
      <c r="U27" s="1292"/>
      <c r="V27" s="1292"/>
      <c r="W27" s="1292"/>
      <c r="X27" s="1292"/>
      <c r="Y27" s="1292"/>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5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8"/>
  <sheetViews>
    <sheetView rightToLeft="1" view="pageBreakPreview" zoomScale="60" zoomScaleNormal="100" workbookViewId="0">
      <selection activeCell="I1" sqref="I1"/>
    </sheetView>
  </sheetViews>
  <sheetFormatPr defaultColWidth="8.7265625" defaultRowHeight="25.4" customHeight="1"/>
  <cols>
    <col min="1" max="1" width="39.7265625" style="21" customWidth="1"/>
    <col min="2" max="2" width="13.7265625" style="93" hidden="1" customWidth="1"/>
    <col min="3" max="3" width="13.7265625" style="93" customWidth="1"/>
    <col min="4" max="7" width="13.7265625" style="21" customWidth="1"/>
    <col min="8" max="8" width="39.7265625" style="21" customWidth="1"/>
    <col min="9" max="9" width="8.7265625" style="21" customWidth="1"/>
    <col min="10" max="10" width="14" style="21" customWidth="1"/>
    <col min="11" max="11" width="17.453125" style="21" customWidth="1"/>
    <col min="12" max="14" width="8.7265625" style="21"/>
    <col min="15" max="16" width="8.7265625" style="21" customWidth="1"/>
    <col min="17" max="17" width="20" style="21" customWidth="1"/>
    <col min="18" max="16384" width="8.7265625" style="21"/>
  </cols>
  <sheetData>
    <row r="1" spans="1:11" ht="33" customHeight="1">
      <c r="A1" s="1725" t="s">
        <v>161</v>
      </c>
      <c r="B1" s="1725"/>
      <c r="C1" s="1725"/>
      <c r="D1" s="1725"/>
      <c r="E1" s="1725"/>
      <c r="F1" s="1725"/>
      <c r="G1" s="1725"/>
      <c r="H1" s="1725"/>
      <c r="I1" s="20"/>
    </row>
    <row r="2" spans="1:11" ht="33" customHeight="1">
      <c r="A2" s="1726" t="s">
        <v>162</v>
      </c>
      <c r="B2" s="1726"/>
      <c r="C2" s="1726"/>
      <c r="D2" s="1726"/>
      <c r="E2" s="1726"/>
      <c r="F2" s="1726"/>
      <c r="G2" s="1726"/>
      <c r="H2" s="1726"/>
      <c r="I2" s="20"/>
    </row>
    <row r="3" spans="1:11" ht="33" customHeight="1">
      <c r="A3" s="75" t="s">
        <v>193</v>
      </c>
      <c r="B3" s="136"/>
      <c r="C3" s="136"/>
      <c r="D3" s="136"/>
      <c r="E3" s="136"/>
      <c r="F3" s="136"/>
      <c r="G3" s="136"/>
      <c r="H3" s="135" t="s">
        <v>194</v>
      </c>
      <c r="I3" s="20"/>
    </row>
    <row r="4" spans="1:11" s="1" customFormat="1" ht="55" customHeight="1">
      <c r="A4" s="94" t="s">
        <v>16</v>
      </c>
      <c r="B4" s="94" t="s">
        <v>165</v>
      </c>
      <c r="C4" s="81" t="s">
        <v>166</v>
      </c>
      <c r="D4" s="81" t="s">
        <v>131</v>
      </c>
      <c r="E4" s="81" t="s">
        <v>132</v>
      </c>
      <c r="F4" s="81" t="s">
        <v>133</v>
      </c>
      <c r="G4" s="81" t="s">
        <v>275</v>
      </c>
      <c r="H4" s="114" t="s">
        <v>19</v>
      </c>
      <c r="I4" s="9"/>
    </row>
    <row r="5" spans="1:11" ht="43" customHeight="1">
      <c r="A5" s="13" t="s">
        <v>167</v>
      </c>
      <c r="B5" s="102">
        <v>37.6</v>
      </c>
      <c r="C5" s="103">
        <v>36.4</v>
      </c>
      <c r="D5" s="103">
        <v>39.799999999999997</v>
      </c>
      <c r="E5" s="103">
        <v>40.1</v>
      </c>
      <c r="F5" s="103">
        <v>41.398800174383496</v>
      </c>
      <c r="G5" s="103">
        <v>46.3234285960338</v>
      </c>
      <c r="H5" s="13" t="s">
        <v>168</v>
      </c>
      <c r="J5" s="112"/>
      <c r="K5" s="112"/>
    </row>
    <row r="6" spans="1:11" ht="43" customHeight="1">
      <c r="A6" s="13" t="s">
        <v>169</v>
      </c>
      <c r="B6" s="104">
        <v>31.4</v>
      </c>
      <c r="C6" s="105">
        <v>30.2</v>
      </c>
      <c r="D6" s="105">
        <v>32.4</v>
      </c>
      <c r="E6" s="105">
        <v>32.700000000000003</v>
      </c>
      <c r="F6" s="105">
        <v>33.661645772860368</v>
      </c>
      <c r="G6" s="105">
        <v>36.762314633198379</v>
      </c>
      <c r="H6" s="13" t="s">
        <v>170</v>
      </c>
      <c r="J6" s="112"/>
      <c r="K6" s="112"/>
    </row>
    <row r="7" spans="1:11" ht="43" customHeight="1">
      <c r="A7" s="13" t="s">
        <v>171</v>
      </c>
      <c r="B7" s="102">
        <v>6.3</v>
      </c>
      <c r="C7" s="106">
        <v>6.2</v>
      </c>
      <c r="D7" s="106">
        <v>7.4</v>
      </c>
      <c r="E7" s="106">
        <v>7.4</v>
      </c>
      <c r="F7" s="106">
        <v>7.7371544015231288</v>
      </c>
      <c r="G7" s="106">
        <v>9.5</v>
      </c>
      <c r="H7" s="13" t="s">
        <v>172</v>
      </c>
      <c r="J7" s="112"/>
      <c r="K7" s="112"/>
    </row>
    <row r="8" spans="1:11" ht="43" customHeight="1">
      <c r="A8" s="18" t="s">
        <v>173</v>
      </c>
      <c r="B8" s="107">
        <v>10.6</v>
      </c>
      <c r="C8" s="108">
        <v>8.6999999999999993</v>
      </c>
      <c r="D8" s="108">
        <v>10</v>
      </c>
      <c r="E8" s="108">
        <v>10.6</v>
      </c>
      <c r="F8" s="108">
        <v>10.852112667071403</v>
      </c>
      <c r="G8" s="108">
        <v>13.273549104992936</v>
      </c>
      <c r="H8" s="18" t="s">
        <v>174</v>
      </c>
      <c r="J8" s="112"/>
      <c r="K8" s="112"/>
    </row>
    <row r="9" spans="1:11" ht="43" customHeight="1">
      <c r="A9" s="18" t="s">
        <v>175</v>
      </c>
      <c r="B9" s="109">
        <v>66.2</v>
      </c>
      <c r="C9" s="106">
        <v>62.3</v>
      </c>
      <c r="D9" s="106">
        <v>65.400000000000006</v>
      </c>
      <c r="E9" s="106">
        <v>62.4</v>
      </c>
      <c r="F9" s="106">
        <v>64.71074590364799</v>
      </c>
      <c r="G9" s="106">
        <v>70.599999999999994</v>
      </c>
      <c r="H9" s="18" t="s">
        <v>176</v>
      </c>
      <c r="J9" s="112"/>
      <c r="K9" s="112"/>
    </row>
    <row r="10" spans="1:11" ht="43" customHeight="1">
      <c r="A10" s="18" t="s">
        <v>177</v>
      </c>
      <c r="B10" s="107">
        <v>64.8</v>
      </c>
      <c r="C10" s="108">
        <v>60.9</v>
      </c>
      <c r="D10" s="108">
        <v>63.9</v>
      </c>
      <c r="E10" s="108">
        <v>60.9</v>
      </c>
      <c r="F10" s="108">
        <v>63.203508033221404</v>
      </c>
      <c r="G10" s="108">
        <v>68.933164269518542</v>
      </c>
      <c r="H10" s="18" t="s">
        <v>178</v>
      </c>
      <c r="J10" s="112"/>
      <c r="K10" s="112"/>
    </row>
    <row r="11" spans="1:11" ht="43" customHeight="1">
      <c r="A11" s="18" t="s">
        <v>179</v>
      </c>
      <c r="B11" s="109">
        <v>1.4</v>
      </c>
      <c r="C11" s="106">
        <v>1.4</v>
      </c>
      <c r="D11" s="106">
        <v>1.5</v>
      </c>
      <c r="E11" s="106">
        <v>1.5</v>
      </c>
      <c r="F11" s="106">
        <v>1.5072378704265836</v>
      </c>
      <c r="G11" s="106">
        <v>1.7390796900194561</v>
      </c>
      <c r="H11" s="18" t="s">
        <v>180</v>
      </c>
      <c r="J11" s="112"/>
      <c r="K11" s="112"/>
    </row>
    <row r="12" spans="1:11" ht="43" customHeight="1">
      <c r="A12" s="18" t="s">
        <v>181</v>
      </c>
      <c r="B12" s="107">
        <v>41.1</v>
      </c>
      <c r="C12" s="108">
        <v>39.299999999999997</v>
      </c>
      <c r="D12" s="108">
        <v>42.6</v>
      </c>
      <c r="E12" s="108">
        <v>43</v>
      </c>
      <c r="F12" s="108">
        <v>45.619066211577923</v>
      </c>
      <c r="G12" s="108">
        <v>62.906016609499986</v>
      </c>
      <c r="H12" s="18" t="s">
        <v>182</v>
      </c>
      <c r="J12" s="112"/>
      <c r="K12" s="112"/>
    </row>
    <row r="13" spans="1:11" ht="43" customHeight="1">
      <c r="A13" s="18" t="s">
        <v>183</v>
      </c>
      <c r="B13" s="110">
        <v>0.75</v>
      </c>
      <c r="C13" s="111">
        <v>0.72</v>
      </c>
      <c r="D13" s="111">
        <v>0.69</v>
      </c>
      <c r="E13" s="111">
        <v>0.66</v>
      </c>
      <c r="F13" s="111">
        <v>0.63303990557916512</v>
      </c>
      <c r="G13" s="111">
        <v>0.61529256991729253</v>
      </c>
      <c r="H13" s="18" t="s">
        <v>184</v>
      </c>
      <c r="I13" s="20"/>
      <c r="J13" s="112"/>
      <c r="K13" s="112"/>
    </row>
    <row r="14" spans="1:11" ht="43" customHeight="1">
      <c r="A14" s="18" t="s">
        <v>185</v>
      </c>
      <c r="B14" s="107">
        <v>25.7</v>
      </c>
      <c r="C14" s="108">
        <v>24.9</v>
      </c>
      <c r="D14" s="108">
        <v>25</v>
      </c>
      <c r="E14" s="108">
        <v>24.3</v>
      </c>
      <c r="F14" s="108">
        <v>23.713875828044916</v>
      </c>
      <c r="G14" s="108">
        <v>23.433525173171432</v>
      </c>
      <c r="H14" s="18" t="s">
        <v>186</v>
      </c>
      <c r="I14" s="20"/>
      <c r="J14" s="112"/>
      <c r="K14" s="112"/>
    </row>
    <row r="15" spans="1:11" ht="43" customHeight="1">
      <c r="A15" s="18" t="s">
        <v>187</v>
      </c>
      <c r="B15" s="109">
        <v>14.9</v>
      </c>
      <c r="C15" s="106">
        <v>14.3</v>
      </c>
      <c r="D15" s="106">
        <v>14.7</v>
      </c>
      <c r="E15" s="106">
        <v>14.131991746195768</v>
      </c>
      <c r="F15" s="106">
        <v>14.06755345731478</v>
      </c>
      <c r="G15" s="106">
        <v>13.287430014719432</v>
      </c>
      <c r="H15" s="18" t="s">
        <v>188</v>
      </c>
      <c r="I15" s="20"/>
      <c r="J15" s="112"/>
      <c r="K15" s="112"/>
    </row>
    <row r="16" spans="1:11" ht="43" customHeight="1">
      <c r="A16" s="18" t="s">
        <v>189</v>
      </c>
      <c r="B16" s="107">
        <v>4.4000000000000004</v>
      </c>
      <c r="C16" s="108">
        <v>4.4000000000000004</v>
      </c>
      <c r="D16" s="108">
        <v>4.5</v>
      </c>
      <c r="E16" s="108">
        <v>4.7107675147809385</v>
      </c>
      <c r="F16" s="108">
        <v>4.3207485618895394</v>
      </c>
      <c r="G16" s="108">
        <v>4.3036485829574156</v>
      </c>
      <c r="H16" s="18" t="s">
        <v>190</v>
      </c>
      <c r="I16" s="20"/>
      <c r="J16" s="112"/>
      <c r="K16" s="112"/>
    </row>
    <row r="17" spans="1:11" ht="43" customHeight="1">
      <c r="A17" s="18" t="s">
        <v>191</v>
      </c>
      <c r="B17" s="109">
        <v>6.4</v>
      </c>
      <c r="C17" s="106">
        <v>6.2</v>
      </c>
      <c r="D17" s="106">
        <v>5.8</v>
      </c>
      <c r="E17" s="106">
        <v>5.5</v>
      </c>
      <c r="F17" s="106">
        <v>5.3255738088405948</v>
      </c>
      <c r="G17" s="106">
        <v>5.8424465754945851</v>
      </c>
      <c r="H17" s="18" t="s">
        <v>192</v>
      </c>
      <c r="I17" s="20"/>
      <c r="J17" s="112"/>
      <c r="K17" s="112"/>
    </row>
    <row r="18" spans="1:11" ht="25.4" customHeight="1">
      <c r="A18" s="167" t="s">
        <v>408</v>
      </c>
      <c r="B18" s="113"/>
      <c r="C18" s="113"/>
      <c r="D18" s="79"/>
      <c r="E18" s="79"/>
      <c r="F18" s="79"/>
      <c r="G18" s="79"/>
      <c r="H18" s="166" t="s">
        <v>409</v>
      </c>
      <c r="K18" s="112"/>
    </row>
  </sheetData>
  <mergeCells count="2">
    <mergeCell ref="A1:H1"/>
    <mergeCell ref="A2:H2"/>
  </mergeCells>
  <pageMargins left="0.7" right="0.7" top="0.75" bottom="0.75" header="0.3" footer="0.3"/>
  <pageSetup paperSize="9" scale="59"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64"/>
  <sheetViews>
    <sheetView rightToLeft="1" view="pageBreakPreview" zoomScale="60" zoomScaleNormal="110" workbookViewId="0">
      <selection activeCell="B23" sqref="B23"/>
    </sheetView>
  </sheetViews>
  <sheetFormatPr defaultColWidth="8.81640625" defaultRowHeight="15.5"/>
  <cols>
    <col min="1" max="1" width="31.1796875" style="1296" customWidth="1"/>
    <col min="2" max="4" width="13.7265625" style="1296" customWidth="1"/>
    <col min="5" max="5" width="34.7265625" style="1296" customWidth="1"/>
    <col min="6" max="6" width="13.1796875" style="1296" bestFit="1" customWidth="1"/>
    <col min="7" max="7" width="8.81640625" style="1296"/>
    <col min="8" max="8" width="13.54296875" style="1296" bestFit="1" customWidth="1"/>
    <col min="9" max="245" width="8.81640625" style="1296"/>
    <col min="246" max="246" width="19" style="1296" customWidth="1"/>
    <col min="247" max="247" width="18" style="1296" customWidth="1"/>
    <col min="248" max="248" width="15.81640625" style="1296" customWidth="1"/>
    <col min="249" max="251" width="9.1796875" style="1296" customWidth="1"/>
    <col min="252" max="252" width="18.453125" style="1296" customWidth="1"/>
    <col min="253" max="253" width="15.81640625" style="1296" customWidth="1"/>
    <col min="254" max="255" width="8.81640625" style="1296"/>
    <col min="256" max="259" width="9.1796875" style="1296" customWidth="1"/>
    <col min="260" max="501" width="8.81640625" style="1296"/>
    <col min="502" max="502" width="19" style="1296" customWidth="1"/>
    <col min="503" max="503" width="18" style="1296" customWidth="1"/>
    <col min="504" max="504" width="15.81640625" style="1296" customWidth="1"/>
    <col min="505" max="507" width="9.1796875" style="1296" customWidth="1"/>
    <col min="508" max="508" width="18.453125" style="1296" customWidth="1"/>
    <col min="509" max="509" width="15.81640625" style="1296" customWidth="1"/>
    <col min="510" max="511" width="8.81640625" style="1296"/>
    <col min="512" max="515" width="9.1796875" style="1296" customWidth="1"/>
    <col min="516" max="757" width="8.81640625" style="1296"/>
    <col min="758" max="758" width="19" style="1296" customWidth="1"/>
    <col min="759" max="759" width="18" style="1296" customWidth="1"/>
    <col min="760" max="760" width="15.81640625" style="1296" customWidth="1"/>
    <col min="761" max="763" width="9.1796875" style="1296" customWidth="1"/>
    <col min="764" max="764" width="18.453125" style="1296" customWidth="1"/>
    <col min="765" max="765" width="15.81640625" style="1296" customWidth="1"/>
    <col min="766" max="767" width="8.81640625" style="1296"/>
    <col min="768" max="771" width="9.1796875" style="1296" customWidth="1"/>
    <col min="772" max="1013" width="8.81640625" style="1296"/>
    <col min="1014" max="1014" width="19" style="1296" customWidth="1"/>
    <col min="1015" max="1015" width="18" style="1296" customWidth="1"/>
    <col min="1016" max="1016" width="15.81640625" style="1296" customWidth="1"/>
    <col min="1017" max="1019" width="9.1796875" style="1296" customWidth="1"/>
    <col min="1020" max="1020" width="18.453125" style="1296" customWidth="1"/>
    <col min="1021" max="1021" width="15.81640625" style="1296" customWidth="1"/>
    <col min="1022" max="1023" width="8.81640625" style="1296"/>
    <col min="1024" max="1027" width="9.1796875" style="1296" customWidth="1"/>
    <col min="1028" max="1269" width="8.81640625" style="1296"/>
    <col min="1270" max="1270" width="19" style="1296" customWidth="1"/>
    <col min="1271" max="1271" width="18" style="1296" customWidth="1"/>
    <col min="1272" max="1272" width="15.81640625" style="1296" customWidth="1"/>
    <col min="1273" max="1275" width="9.1796875" style="1296" customWidth="1"/>
    <col min="1276" max="1276" width="18.453125" style="1296" customWidth="1"/>
    <col min="1277" max="1277" width="15.81640625" style="1296" customWidth="1"/>
    <col min="1278" max="1279" width="8.81640625" style="1296"/>
    <col min="1280" max="1283" width="9.1796875" style="1296" customWidth="1"/>
    <col min="1284" max="1525" width="8.81640625" style="1296"/>
    <col min="1526" max="1526" width="19" style="1296" customWidth="1"/>
    <col min="1527" max="1527" width="18" style="1296" customWidth="1"/>
    <col min="1528" max="1528" width="15.81640625" style="1296" customWidth="1"/>
    <col min="1529" max="1531" width="9.1796875" style="1296" customWidth="1"/>
    <col min="1532" max="1532" width="18.453125" style="1296" customWidth="1"/>
    <col min="1533" max="1533" width="15.81640625" style="1296" customWidth="1"/>
    <col min="1534" max="1535" width="8.81640625" style="1296"/>
    <col min="1536" max="1539" width="9.1796875" style="1296" customWidth="1"/>
    <col min="1540" max="1781" width="8.81640625" style="1296"/>
    <col min="1782" max="1782" width="19" style="1296" customWidth="1"/>
    <col min="1783" max="1783" width="18" style="1296" customWidth="1"/>
    <col min="1784" max="1784" width="15.81640625" style="1296" customWidth="1"/>
    <col min="1785" max="1787" width="9.1796875" style="1296" customWidth="1"/>
    <col min="1788" max="1788" width="18.453125" style="1296" customWidth="1"/>
    <col min="1789" max="1789" width="15.81640625" style="1296" customWidth="1"/>
    <col min="1790" max="1791" width="8.81640625" style="1296"/>
    <col min="1792" max="1795" width="9.1796875" style="1296" customWidth="1"/>
    <col min="1796" max="2037" width="8.81640625" style="1296"/>
    <col min="2038" max="2038" width="19" style="1296" customWidth="1"/>
    <col min="2039" max="2039" width="18" style="1296" customWidth="1"/>
    <col min="2040" max="2040" width="15.81640625" style="1296" customWidth="1"/>
    <col min="2041" max="2043" width="9.1796875" style="1296" customWidth="1"/>
    <col min="2044" max="2044" width="18.453125" style="1296" customWidth="1"/>
    <col min="2045" max="2045" width="15.81640625" style="1296" customWidth="1"/>
    <col min="2046" max="2047" width="8.81640625" style="1296"/>
    <col min="2048" max="2051" width="9.1796875" style="1296" customWidth="1"/>
    <col min="2052" max="2293" width="8.81640625" style="1296"/>
    <col min="2294" max="2294" width="19" style="1296" customWidth="1"/>
    <col min="2295" max="2295" width="18" style="1296" customWidth="1"/>
    <col min="2296" max="2296" width="15.81640625" style="1296" customWidth="1"/>
    <col min="2297" max="2299" width="9.1796875" style="1296" customWidth="1"/>
    <col min="2300" max="2300" width="18.453125" style="1296" customWidth="1"/>
    <col min="2301" max="2301" width="15.81640625" style="1296" customWidth="1"/>
    <col min="2302" max="2303" width="8.81640625" style="1296"/>
    <col min="2304" max="2307" width="9.1796875" style="1296" customWidth="1"/>
    <col min="2308" max="2549" width="8.81640625" style="1296"/>
    <col min="2550" max="2550" width="19" style="1296" customWidth="1"/>
    <col min="2551" max="2551" width="18" style="1296" customWidth="1"/>
    <col min="2552" max="2552" width="15.81640625" style="1296" customWidth="1"/>
    <col min="2553" max="2555" width="9.1796875" style="1296" customWidth="1"/>
    <col min="2556" max="2556" width="18.453125" style="1296" customWidth="1"/>
    <col min="2557" max="2557" width="15.81640625" style="1296" customWidth="1"/>
    <col min="2558" max="2559" width="8.81640625" style="1296"/>
    <col min="2560" max="2563" width="9.1796875" style="1296" customWidth="1"/>
    <col min="2564" max="2805" width="8.81640625" style="1296"/>
    <col min="2806" max="2806" width="19" style="1296" customWidth="1"/>
    <col min="2807" max="2807" width="18" style="1296" customWidth="1"/>
    <col min="2808" max="2808" width="15.81640625" style="1296" customWidth="1"/>
    <col min="2809" max="2811" width="9.1796875" style="1296" customWidth="1"/>
    <col min="2812" max="2812" width="18.453125" style="1296" customWidth="1"/>
    <col min="2813" max="2813" width="15.81640625" style="1296" customWidth="1"/>
    <col min="2814" max="2815" width="8.81640625" style="1296"/>
    <col min="2816" max="2819" width="9.1796875" style="1296" customWidth="1"/>
    <col min="2820" max="3061" width="8.81640625" style="1296"/>
    <col min="3062" max="3062" width="19" style="1296" customWidth="1"/>
    <col min="3063" max="3063" width="18" style="1296" customWidth="1"/>
    <col min="3064" max="3064" width="15.81640625" style="1296" customWidth="1"/>
    <col min="3065" max="3067" width="9.1796875" style="1296" customWidth="1"/>
    <col min="3068" max="3068" width="18.453125" style="1296" customWidth="1"/>
    <col min="3069" max="3069" width="15.81640625" style="1296" customWidth="1"/>
    <col min="3070" max="3071" width="8.81640625" style="1296"/>
    <col min="3072" max="3075" width="9.1796875" style="1296" customWidth="1"/>
    <col min="3076" max="3317" width="8.81640625" style="1296"/>
    <col min="3318" max="3318" width="19" style="1296" customWidth="1"/>
    <col min="3319" max="3319" width="18" style="1296" customWidth="1"/>
    <col min="3320" max="3320" width="15.81640625" style="1296" customWidth="1"/>
    <col min="3321" max="3323" width="9.1796875" style="1296" customWidth="1"/>
    <col min="3324" max="3324" width="18.453125" style="1296" customWidth="1"/>
    <col min="3325" max="3325" width="15.81640625" style="1296" customWidth="1"/>
    <col min="3326" max="3327" width="8.81640625" style="1296"/>
    <col min="3328" max="3331" width="9.1796875" style="1296" customWidth="1"/>
    <col min="3332" max="3573" width="8.81640625" style="1296"/>
    <col min="3574" max="3574" width="19" style="1296" customWidth="1"/>
    <col min="3575" max="3575" width="18" style="1296" customWidth="1"/>
    <col min="3576" max="3576" width="15.81640625" style="1296" customWidth="1"/>
    <col min="3577" max="3579" width="9.1796875" style="1296" customWidth="1"/>
    <col min="3580" max="3580" width="18.453125" style="1296" customWidth="1"/>
    <col min="3581" max="3581" width="15.81640625" style="1296" customWidth="1"/>
    <col min="3582" max="3583" width="8.81640625" style="1296"/>
    <col min="3584" max="3587" width="9.1796875" style="1296" customWidth="1"/>
    <col min="3588" max="3829" width="8.81640625" style="1296"/>
    <col min="3830" max="3830" width="19" style="1296" customWidth="1"/>
    <col min="3831" max="3831" width="18" style="1296" customWidth="1"/>
    <col min="3832" max="3832" width="15.81640625" style="1296" customWidth="1"/>
    <col min="3833" max="3835" width="9.1796875" style="1296" customWidth="1"/>
    <col min="3836" max="3836" width="18.453125" style="1296" customWidth="1"/>
    <col min="3837" max="3837" width="15.81640625" style="1296" customWidth="1"/>
    <col min="3838" max="3839" width="8.81640625" style="1296"/>
    <col min="3840" max="3843" width="9.1796875" style="1296" customWidth="1"/>
    <col min="3844" max="4085" width="8.81640625" style="1296"/>
    <col min="4086" max="4086" width="19" style="1296" customWidth="1"/>
    <col min="4087" max="4087" width="18" style="1296" customWidth="1"/>
    <col min="4088" max="4088" width="15.81640625" style="1296" customWidth="1"/>
    <col min="4089" max="4091" width="9.1796875" style="1296" customWidth="1"/>
    <col min="4092" max="4092" width="18.453125" style="1296" customWidth="1"/>
    <col min="4093" max="4093" width="15.81640625" style="1296" customWidth="1"/>
    <col min="4094" max="4095" width="8.81640625" style="1296"/>
    <col min="4096" max="4099" width="9.1796875" style="1296" customWidth="1"/>
    <col min="4100" max="4341" width="8.81640625" style="1296"/>
    <col min="4342" max="4342" width="19" style="1296" customWidth="1"/>
    <col min="4343" max="4343" width="18" style="1296" customWidth="1"/>
    <col min="4344" max="4344" width="15.81640625" style="1296" customWidth="1"/>
    <col min="4345" max="4347" width="9.1796875" style="1296" customWidth="1"/>
    <col min="4348" max="4348" width="18.453125" style="1296" customWidth="1"/>
    <col min="4349" max="4349" width="15.81640625" style="1296" customWidth="1"/>
    <col min="4350" max="4351" width="8.81640625" style="1296"/>
    <col min="4352" max="4355" width="9.1796875" style="1296" customWidth="1"/>
    <col min="4356" max="4597" width="8.81640625" style="1296"/>
    <col min="4598" max="4598" width="19" style="1296" customWidth="1"/>
    <col min="4599" max="4599" width="18" style="1296" customWidth="1"/>
    <col min="4600" max="4600" width="15.81640625" style="1296" customWidth="1"/>
    <col min="4601" max="4603" width="9.1796875" style="1296" customWidth="1"/>
    <col min="4604" max="4604" width="18.453125" style="1296" customWidth="1"/>
    <col min="4605" max="4605" width="15.81640625" style="1296" customWidth="1"/>
    <col min="4606" max="4607" width="8.81640625" style="1296"/>
    <col min="4608" max="4611" width="9.1796875" style="1296" customWidth="1"/>
    <col min="4612" max="4853" width="8.81640625" style="1296"/>
    <col min="4854" max="4854" width="19" style="1296" customWidth="1"/>
    <col min="4855" max="4855" width="18" style="1296" customWidth="1"/>
    <col min="4856" max="4856" width="15.81640625" style="1296" customWidth="1"/>
    <col min="4857" max="4859" width="9.1796875" style="1296" customWidth="1"/>
    <col min="4860" max="4860" width="18.453125" style="1296" customWidth="1"/>
    <col min="4861" max="4861" width="15.81640625" style="1296" customWidth="1"/>
    <col min="4862" max="4863" width="8.81640625" style="1296"/>
    <col min="4864" max="4867" width="9.1796875" style="1296" customWidth="1"/>
    <col min="4868" max="5109" width="8.81640625" style="1296"/>
    <col min="5110" max="5110" width="19" style="1296" customWidth="1"/>
    <col min="5111" max="5111" width="18" style="1296" customWidth="1"/>
    <col min="5112" max="5112" width="15.81640625" style="1296" customWidth="1"/>
    <col min="5113" max="5115" width="9.1796875" style="1296" customWidth="1"/>
    <col min="5116" max="5116" width="18.453125" style="1296" customWidth="1"/>
    <col min="5117" max="5117" width="15.81640625" style="1296" customWidth="1"/>
    <col min="5118" max="5119" width="8.81640625" style="1296"/>
    <col min="5120" max="5123" width="9.1796875" style="1296" customWidth="1"/>
    <col min="5124" max="5365" width="8.81640625" style="1296"/>
    <col min="5366" max="5366" width="19" style="1296" customWidth="1"/>
    <col min="5367" max="5367" width="18" style="1296" customWidth="1"/>
    <col min="5368" max="5368" width="15.81640625" style="1296" customWidth="1"/>
    <col min="5369" max="5371" width="9.1796875" style="1296" customWidth="1"/>
    <col min="5372" max="5372" width="18.453125" style="1296" customWidth="1"/>
    <col min="5373" max="5373" width="15.81640625" style="1296" customWidth="1"/>
    <col min="5374" max="5375" width="8.81640625" style="1296"/>
    <col min="5376" max="5379" width="9.1796875" style="1296" customWidth="1"/>
    <col min="5380" max="5621" width="8.81640625" style="1296"/>
    <col min="5622" max="5622" width="19" style="1296" customWidth="1"/>
    <col min="5623" max="5623" width="18" style="1296" customWidth="1"/>
    <col min="5624" max="5624" width="15.81640625" style="1296" customWidth="1"/>
    <col min="5625" max="5627" width="9.1796875" style="1296" customWidth="1"/>
    <col min="5628" max="5628" width="18.453125" style="1296" customWidth="1"/>
    <col min="5629" max="5629" width="15.81640625" style="1296" customWidth="1"/>
    <col min="5630" max="5631" width="8.81640625" style="1296"/>
    <col min="5632" max="5635" width="9.1796875" style="1296" customWidth="1"/>
    <col min="5636" max="5877" width="8.81640625" style="1296"/>
    <col min="5878" max="5878" width="19" style="1296" customWidth="1"/>
    <col min="5879" max="5879" width="18" style="1296" customWidth="1"/>
    <col min="5880" max="5880" width="15.81640625" style="1296" customWidth="1"/>
    <col min="5881" max="5883" width="9.1796875" style="1296" customWidth="1"/>
    <col min="5884" max="5884" width="18.453125" style="1296" customWidth="1"/>
    <col min="5885" max="5885" width="15.81640625" style="1296" customWidth="1"/>
    <col min="5886" max="5887" width="8.81640625" style="1296"/>
    <col min="5888" max="5891" width="9.1796875" style="1296" customWidth="1"/>
    <col min="5892" max="6133" width="8.81640625" style="1296"/>
    <col min="6134" max="6134" width="19" style="1296" customWidth="1"/>
    <col min="6135" max="6135" width="18" style="1296" customWidth="1"/>
    <col min="6136" max="6136" width="15.81640625" style="1296" customWidth="1"/>
    <col min="6137" max="6139" width="9.1796875" style="1296" customWidth="1"/>
    <col min="6140" max="6140" width="18.453125" style="1296" customWidth="1"/>
    <col min="6141" max="6141" width="15.81640625" style="1296" customWidth="1"/>
    <col min="6142" max="6143" width="8.81640625" style="1296"/>
    <col min="6144" max="6147" width="9.1796875" style="1296" customWidth="1"/>
    <col min="6148" max="6389" width="8.81640625" style="1296"/>
    <col min="6390" max="6390" width="19" style="1296" customWidth="1"/>
    <col min="6391" max="6391" width="18" style="1296" customWidth="1"/>
    <col min="6392" max="6392" width="15.81640625" style="1296" customWidth="1"/>
    <col min="6393" max="6395" width="9.1796875" style="1296" customWidth="1"/>
    <col min="6396" max="6396" width="18.453125" style="1296" customWidth="1"/>
    <col min="6397" max="6397" width="15.81640625" style="1296" customWidth="1"/>
    <col min="6398" max="6399" width="8.81640625" style="1296"/>
    <col min="6400" max="6403" width="9.1796875" style="1296" customWidth="1"/>
    <col min="6404" max="6645" width="8.81640625" style="1296"/>
    <col min="6646" max="6646" width="19" style="1296" customWidth="1"/>
    <col min="6647" max="6647" width="18" style="1296" customWidth="1"/>
    <col min="6648" max="6648" width="15.81640625" style="1296" customWidth="1"/>
    <col min="6649" max="6651" width="9.1796875" style="1296" customWidth="1"/>
    <col min="6652" max="6652" width="18.453125" style="1296" customWidth="1"/>
    <col min="6653" max="6653" width="15.81640625" style="1296" customWidth="1"/>
    <col min="6654" max="6655" width="8.81640625" style="1296"/>
    <col min="6656" max="6659" width="9.1796875" style="1296" customWidth="1"/>
    <col min="6660" max="6901" width="8.81640625" style="1296"/>
    <col min="6902" max="6902" width="19" style="1296" customWidth="1"/>
    <col min="6903" max="6903" width="18" style="1296" customWidth="1"/>
    <col min="6904" max="6904" width="15.81640625" style="1296" customWidth="1"/>
    <col min="6905" max="6907" width="9.1796875" style="1296" customWidth="1"/>
    <col min="6908" max="6908" width="18.453125" style="1296" customWidth="1"/>
    <col min="6909" max="6909" width="15.81640625" style="1296" customWidth="1"/>
    <col min="6910" max="6911" width="8.81640625" style="1296"/>
    <col min="6912" max="6915" width="9.1796875" style="1296" customWidth="1"/>
    <col min="6916" max="7157" width="8.81640625" style="1296"/>
    <col min="7158" max="7158" width="19" style="1296" customWidth="1"/>
    <col min="7159" max="7159" width="18" style="1296" customWidth="1"/>
    <col min="7160" max="7160" width="15.81640625" style="1296" customWidth="1"/>
    <col min="7161" max="7163" width="9.1796875" style="1296" customWidth="1"/>
    <col min="7164" max="7164" width="18.453125" style="1296" customWidth="1"/>
    <col min="7165" max="7165" width="15.81640625" style="1296" customWidth="1"/>
    <col min="7166" max="7167" width="8.81640625" style="1296"/>
    <col min="7168" max="7171" width="9.1796875" style="1296" customWidth="1"/>
    <col min="7172" max="7413" width="8.81640625" style="1296"/>
    <col min="7414" max="7414" width="19" style="1296" customWidth="1"/>
    <col min="7415" max="7415" width="18" style="1296" customWidth="1"/>
    <col min="7416" max="7416" width="15.81640625" style="1296" customWidth="1"/>
    <col min="7417" max="7419" width="9.1796875" style="1296" customWidth="1"/>
    <col min="7420" max="7420" width="18.453125" style="1296" customWidth="1"/>
    <col min="7421" max="7421" width="15.81640625" style="1296" customWidth="1"/>
    <col min="7422" max="7423" width="8.81640625" style="1296"/>
    <col min="7424" max="7427" width="9.1796875" style="1296" customWidth="1"/>
    <col min="7428" max="7669" width="8.81640625" style="1296"/>
    <col min="7670" max="7670" width="19" style="1296" customWidth="1"/>
    <col min="7671" max="7671" width="18" style="1296" customWidth="1"/>
    <col min="7672" max="7672" width="15.81640625" style="1296" customWidth="1"/>
    <col min="7673" max="7675" width="9.1796875" style="1296" customWidth="1"/>
    <col min="7676" max="7676" width="18.453125" style="1296" customWidth="1"/>
    <col min="7677" max="7677" width="15.81640625" style="1296" customWidth="1"/>
    <col min="7678" max="7679" width="8.81640625" style="1296"/>
    <col min="7680" max="7683" width="9.1796875" style="1296" customWidth="1"/>
    <col min="7684" max="7925" width="8.81640625" style="1296"/>
    <col min="7926" max="7926" width="19" style="1296" customWidth="1"/>
    <col min="7927" max="7927" width="18" style="1296" customWidth="1"/>
    <col min="7928" max="7928" width="15.81640625" style="1296" customWidth="1"/>
    <col min="7929" max="7931" width="9.1796875" style="1296" customWidth="1"/>
    <col min="7932" max="7932" width="18.453125" style="1296" customWidth="1"/>
    <col min="7933" max="7933" width="15.81640625" style="1296" customWidth="1"/>
    <col min="7934" max="7935" width="8.81640625" style="1296"/>
    <col min="7936" max="7939" width="9.1796875" style="1296" customWidth="1"/>
    <col min="7940" max="8181" width="8.81640625" style="1296"/>
    <col min="8182" max="8182" width="19" style="1296" customWidth="1"/>
    <col min="8183" max="8183" width="18" style="1296" customWidth="1"/>
    <col min="8184" max="8184" width="15.81640625" style="1296" customWidth="1"/>
    <col min="8185" max="8187" width="9.1796875" style="1296" customWidth="1"/>
    <col min="8188" max="8188" width="18.453125" style="1296" customWidth="1"/>
    <col min="8189" max="8189" width="15.81640625" style="1296" customWidth="1"/>
    <col min="8190" max="8191" width="8.81640625" style="1296"/>
    <col min="8192" max="8195" width="9.1796875" style="1296" customWidth="1"/>
    <col min="8196" max="8437" width="8.81640625" style="1296"/>
    <col min="8438" max="8438" width="19" style="1296" customWidth="1"/>
    <col min="8439" max="8439" width="18" style="1296" customWidth="1"/>
    <col min="8440" max="8440" width="15.81640625" style="1296" customWidth="1"/>
    <col min="8441" max="8443" width="9.1796875" style="1296" customWidth="1"/>
    <col min="8444" max="8444" width="18.453125" style="1296" customWidth="1"/>
    <col min="8445" max="8445" width="15.81640625" style="1296" customWidth="1"/>
    <col min="8446" max="8447" width="8.81640625" style="1296"/>
    <col min="8448" max="8451" width="9.1796875" style="1296" customWidth="1"/>
    <col min="8452" max="8693" width="8.81640625" style="1296"/>
    <col min="8694" max="8694" width="19" style="1296" customWidth="1"/>
    <col min="8695" max="8695" width="18" style="1296" customWidth="1"/>
    <col min="8696" max="8696" width="15.81640625" style="1296" customWidth="1"/>
    <col min="8697" max="8699" width="9.1796875" style="1296" customWidth="1"/>
    <col min="8700" max="8700" width="18.453125" style="1296" customWidth="1"/>
    <col min="8701" max="8701" width="15.81640625" style="1296" customWidth="1"/>
    <col min="8702" max="8703" width="8.81640625" style="1296"/>
    <col min="8704" max="8707" width="9.1796875" style="1296" customWidth="1"/>
    <col min="8708" max="8949" width="8.81640625" style="1296"/>
    <col min="8950" max="8950" width="19" style="1296" customWidth="1"/>
    <col min="8951" max="8951" width="18" style="1296" customWidth="1"/>
    <col min="8952" max="8952" width="15.81640625" style="1296" customWidth="1"/>
    <col min="8953" max="8955" width="9.1796875" style="1296" customWidth="1"/>
    <col min="8956" max="8956" width="18.453125" style="1296" customWidth="1"/>
    <col min="8957" max="8957" width="15.81640625" style="1296" customWidth="1"/>
    <col min="8958" max="8959" width="8.81640625" style="1296"/>
    <col min="8960" max="8963" width="9.1796875" style="1296" customWidth="1"/>
    <col min="8964" max="9205" width="8.81640625" style="1296"/>
    <col min="9206" max="9206" width="19" style="1296" customWidth="1"/>
    <col min="9207" max="9207" width="18" style="1296" customWidth="1"/>
    <col min="9208" max="9208" width="15.81640625" style="1296" customWidth="1"/>
    <col min="9209" max="9211" width="9.1796875" style="1296" customWidth="1"/>
    <col min="9212" max="9212" width="18.453125" style="1296" customWidth="1"/>
    <col min="9213" max="9213" width="15.81640625" style="1296" customWidth="1"/>
    <col min="9214" max="9215" width="8.81640625" style="1296"/>
    <col min="9216" max="9219" width="9.1796875" style="1296" customWidth="1"/>
    <col min="9220" max="9461" width="8.81640625" style="1296"/>
    <col min="9462" max="9462" width="19" style="1296" customWidth="1"/>
    <col min="9463" max="9463" width="18" style="1296" customWidth="1"/>
    <col min="9464" max="9464" width="15.81640625" style="1296" customWidth="1"/>
    <col min="9465" max="9467" width="9.1796875" style="1296" customWidth="1"/>
    <col min="9468" max="9468" width="18.453125" style="1296" customWidth="1"/>
    <col min="9469" max="9469" width="15.81640625" style="1296" customWidth="1"/>
    <col min="9470" max="9471" width="8.81640625" style="1296"/>
    <col min="9472" max="9475" width="9.1796875" style="1296" customWidth="1"/>
    <col min="9476" max="9717" width="8.81640625" style="1296"/>
    <col min="9718" max="9718" width="19" style="1296" customWidth="1"/>
    <col min="9719" max="9719" width="18" style="1296" customWidth="1"/>
    <col min="9720" max="9720" width="15.81640625" style="1296" customWidth="1"/>
    <col min="9721" max="9723" width="9.1796875" style="1296" customWidth="1"/>
    <col min="9724" max="9724" width="18.453125" style="1296" customWidth="1"/>
    <col min="9725" max="9725" width="15.81640625" style="1296" customWidth="1"/>
    <col min="9726" max="9727" width="8.81640625" style="1296"/>
    <col min="9728" max="9731" width="9.1796875" style="1296" customWidth="1"/>
    <col min="9732" max="9973" width="8.81640625" style="1296"/>
    <col min="9974" max="9974" width="19" style="1296" customWidth="1"/>
    <col min="9975" max="9975" width="18" style="1296" customWidth="1"/>
    <col min="9976" max="9976" width="15.81640625" style="1296" customWidth="1"/>
    <col min="9977" max="9979" width="9.1796875" style="1296" customWidth="1"/>
    <col min="9980" max="9980" width="18.453125" style="1296" customWidth="1"/>
    <col min="9981" max="9981" width="15.81640625" style="1296" customWidth="1"/>
    <col min="9982" max="9983" width="8.81640625" style="1296"/>
    <col min="9984" max="9987" width="9.1796875" style="1296" customWidth="1"/>
    <col min="9988" max="10229" width="8.81640625" style="1296"/>
    <col min="10230" max="10230" width="19" style="1296" customWidth="1"/>
    <col min="10231" max="10231" width="18" style="1296" customWidth="1"/>
    <col min="10232" max="10232" width="15.81640625" style="1296" customWidth="1"/>
    <col min="10233" max="10235" width="9.1796875" style="1296" customWidth="1"/>
    <col min="10236" max="10236" width="18.453125" style="1296" customWidth="1"/>
    <col min="10237" max="10237" width="15.81640625" style="1296" customWidth="1"/>
    <col min="10238" max="10239" width="8.81640625" style="1296"/>
    <col min="10240" max="10243" width="9.1796875" style="1296" customWidth="1"/>
    <col min="10244" max="10485" width="8.81640625" style="1296"/>
    <col min="10486" max="10486" width="19" style="1296" customWidth="1"/>
    <col min="10487" max="10487" width="18" style="1296" customWidth="1"/>
    <col min="10488" max="10488" width="15.81640625" style="1296" customWidth="1"/>
    <col min="10489" max="10491" width="9.1796875" style="1296" customWidth="1"/>
    <col min="10492" max="10492" width="18.453125" style="1296" customWidth="1"/>
    <col min="10493" max="10493" width="15.81640625" style="1296" customWidth="1"/>
    <col min="10494" max="10495" width="8.81640625" style="1296"/>
    <col min="10496" max="10499" width="9.1796875" style="1296" customWidth="1"/>
    <col min="10500" max="10741" width="8.81640625" style="1296"/>
    <col min="10742" max="10742" width="19" style="1296" customWidth="1"/>
    <col min="10743" max="10743" width="18" style="1296" customWidth="1"/>
    <col min="10744" max="10744" width="15.81640625" style="1296" customWidth="1"/>
    <col min="10745" max="10747" width="9.1796875" style="1296" customWidth="1"/>
    <col min="10748" max="10748" width="18.453125" style="1296" customWidth="1"/>
    <col min="10749" max="10749" width="15.81640625" style="1296" customWidth="1"/>
    <col min="10750" max="10751" width="8.81640625" style="1296"/>
    <col min="10752" max="10755" width="9.1796875" style="1296" customWidth="1"/>
    <col min="10756" max="10997" width="8.81640625" style="1296"/>
    <col min="10998" max="10998" width="19" style="1296" customWidth="1"/>
    <col min="10999" max="10999" width="18" style="1296" customWidth="1"/>
    <col min="11000" max="11000" width="15.81640625" style="1296" customWidth="1"/>
    <col min="11001" max="11003" width="9.1796875" style="1296" customWidth="1"/>
    <col min="11004" max="11004" width="18.453125" style="1296" customWidth="1"/>
    <col min="11005" max="11005" width="15.81640625" style="1296" customWidth="1"/>
    <col min="11006" max="11007" width="8.81640625" style="1296"/>
    <col min="11008" max="11011" width="9.1796875" style="1296" customWidth="1"/>
    <col min="11012" max="11253" width="8.81640625" style="1296"/>
    <col min="11254" max="11254" width="19" style="1296" customWidth="1"/>
    <col min="11255" max="11255" width="18" style="1296" customWidth="1"/>
    <col min="11256" max="11256" width="15.81640625" style="1296" customWidth="1"/>
    <col min="11257" max="11259" width="9.1796875" style="1296" customWidth="1"/>
    <col min="11260" max="11260" width="18.453125" style="1296" customWidth="1"/>
    <col min="11261" max="11261" width="15.81640625" style="1296" customWidth="1"/>
    <col min="11262" max="11263" width="8.81640625" style="1296"/>
    <col min="11264" max="11267" width="9.1796875" style="1296" customWidth="1"/>
    <col min="11268" max="11509" width="8.81640625" style="1296"/>
    <col min="11510" max="11510" width="19" style="1296" customWidth="1"/>
    <col min="11511" max="11511" width="18" style="1296" customWidth="1"/>
    <col min="11512" max="11512" width="15.81640625" style="1296" customWidth="1"/>
    <col min="11513" max="11515" width="9.1796875" style="1296" customWidth="1"/>
    <col min="11516" max="11516" width="18.453125" style="1296" customWidth="1"/>
    <col min="11517" max="11517" width="15.81640625" style="1296" customWidth="1"/>
    <col min="11518" max="11519" width="8.81640625" style="1296"/>
    <col min="11520" max="11523" width="9.1796875" style="1296" customWidth="1"/>
    <col min="11524" max="11765" width="8.81640625" style="1296"/>
    <col min="11766" max="11766" width="19" style="1296" customWidth="1"/>
    <col min="11767" max="11767" width="18" style="1296" customWidth="1"/>
    <col min="11768" max="11768" width="15.81640625" style="1296" customWidth="1"/>
    <col min="11769" max="11771" width="9.1796875" style="1296" customWidth="1"/>
    <col min="11772" max="11772" width="18.453125" style="1296" customWidth="1"/>
    <col min="11773" max="11773" width="15.81640625" style="1296" customWidth="1"/>
    <col min="11774" max="11775" width="8.81640625" style="1296"/>
    <col min="11776" max="11779" width="9.1796875" style="1296" customWidth="1"/>
    <col min="11780" max="12021" width="8.81640625" style="1296"/>
    <col min="12022" max="12022" width="19" style="1296" customWidth="1"/>
    <col min="12023" max="12023" width="18" style="1296" customWidth="1"/>
    <col min="12024" max="12024" width="15.81640625" style="1296" customWidth="1"/>
    <col min="12025" max="12027" width="9.1796875" style="1296" customWidth="1"/>
    <col min="12028" max="12028" width="18.453125" style="1296" customWidth="1"/>
    <col min="12029" max="12029" width="15.81640625" style="1296" customWidth="1"/>
    <col min="12030" max="12031" width="8.81640625" style="1296"/>
    <col min="12032" max="12035" width="9.1796875" style="1296" customWidth="1"/>
    <col min="12036" max="12277" width="8.81640625" style="1296"/>
    <col min="12278" max="12278" width="19" style="1296" customWidth="1"/>
    <col min="12279" max="12279" width="18" style="1296" customWidth="1"/>
    <col min="12280" max="12280" width="15.81640625" style="1296" customWidth="1"/>
    <col min="12281" max="12283" width="9.1796875" style="1296" customWidth="1"/>
    <col min="12284" max="12284" width="18.453125" style="1296" customWidth="1"/>
    <col min="12285" max="12285" width="15.81640625" style="1296" customWidth="1"/>
    <col min="12286" max="12287" width="8.81640625" style="1296"/>
    <col min="12288" max="12291" width="9.1796875" style="1296" customWidth="1"/>
    <col min="12292" max="12533" width="8.81640625" style="1296"/>
    <col min="12534" max="12534" width="19" style="1296" customWidth="1"/>
    <col min="12535" max="12535" width="18" style="1296" customWidth="1"/>
    <col min="12536" max="12536" width="15.81640625" style="1296" customWidth="1"/>
    <col min="12537" max="12539" width="9.1796875" style="1296" customWidth="1"/>
    <col min="12540" max="12540" width="18.453125" style="1296" customWidth="1"/>
    <col min="12541" max="12541" width="15.81640625" style="1296" customWidth="1"/>
    <col min="12542" max="12543" width="8.81640625" style="1296"/>
    <col min="12544" max="12547" width="9.1796875" style="1296" customWidth="1"/>
    <col min="12548" max="12789" width="8.81640625" style="1296"/>
    <col min="12790" max="12790" width="19" style="1296" customWidth="1"/>
    <col min="12791" max="12791" width="18" style="1296" customWidth="1"/>
    <col min="12792" max="12792" width="15.81640625" style="1296" customWidth="1"/>
    <col min="12793" max="12795" width="9.1796875" style="1296" customWidth="1"/>
    <col min="12796" max="12796" width="18.453125" style="1296" customWidth="1"/>
    <col min="12797" max="12797" width="15.81640625" style="1296" customWidth="1"/>
    <col min="12798" max="12799" width="8.81640625" style="1296"/>
    <col min="12800" max="12803" width="9.1796875" style="1296" customWidth="1"/>
    <col min="12804" max="13045" width="8.81640625" style="1296"/>
    <col min="13046" max="13046" width="19" style="1296" customWidth="1"/>
    <col min="13047" max="13047" width="18" style="1296" customWidth="1"/>
    <col min="13048" max="13048" width="15.81640625" style="1296" customWidth="1"/>
    <col min="13049" max="13051" width="9.1796875" style="1296" customWidth="1"/>
    <col min="13052" max="13052" width="18.453125" style="1296" customWidth="1"/>
    <col min="13053" max="13053" width="15.81640625" style="1296" customWidth="1"/>
    <col min="13054" max="13055" width="8.81640625" style="1296"/>
    <col min="13056" max="13059" width="9.1796875" style="1296" customWidth="1"/>
    <col min="13060" max="13301" width="8.81640625" style="1296"/>
    <col min="13302" max="13302" width="19" style="1296" customWidth="1"/>
    <col min="13303" max="13303" width="18" style="1296" customWidth="1"/>
    <col min="13304" max="13304" width="15.81640625" style="1296" customWidth="1"/>
    <col min="13305" max="13307" width="9.1796875" style="1296" customWidth="1"/>
    <col min="13308" max="13308" width="18.453125" style="1296" customWidth="1"/>
    <col min="13309" max="13309" width="15.81640625" style="1296" customWidth="1"/>
    <col min="13310" max="13311" width="8.81640625" style="1296"/>
    <col min="13312" max="13315" width="9.1796875" style="1296" customWidth="1"/>
    <col min="13316" max="13557" width="8.81640625" style="1296"/>
    <col min="13558" max="13558" width="19" style="1296" customWidth="1"/>
    <col min="13559" max="13559" width="18" style="1296" customWidth="1"/>
    <col min="13560" max="13560" width="15.81640625" style="1296" customWidth="1"/>
    <col min="13561" max="13563" width="9.1796875" style="1296" customWidth="1"/>
    <col min="13564" max="13564" width="18.453125" style="1296" customWidth="1"/>
    <col min="13565" max="13565" width="15.81640625" style="1296" customWidth="1"/>
    <col min="13566" max="13567" width="8.81640625" style="1296"/>
    <col min="13568" max="13571" width="9.1796875" style="1296" customWidth="1"/>
    <col min="13572" max="13813" width="8.81640625" style="1296"/>
    <col min="13814" max="13814" width="19" style="1296" customWidth="1"/>
    <col min="13815" max="13815" width="18" style="1296" customWidth="1"/>
    <col min="13816" max="13816" width="15.81640625" style="1296" customWidth="1"/>
    <col min="13817" max="13819" width="9.1796875" style="1296" customWidth="1"/>
    <col min="13820" max="13820" width="18.453125" style="1296" customWidth="1"/>
    <col min="13821" max="13821" width="15.81640625" style="1296" customWidth="1"/>
    <col min="13822" max="13823" width="8.81640625" style="1296"/>
    <col min="13824" max="13827" width="9.1796875" style="1296" customWidth="1"/>
    <col min="13828" max="14069" width="8.81640625" style="1296"/>
    <col min="14070" max="14070" width="19" style="1296" customWidth="1"/>
    <col min="14071" max="14071" width="18" style="1296" customWidth="1"/>
    <col min="14072" max="14072" width="15.81640625" style="1296" customWidth="1"/>
    <col min="14073" max="14075" width="9.1796875" style="1296" customWidth="1"/>
    <col min="14076" max="14076" width="18.453125" style="1296" customWidth="1"/>
    <col min="14077" max="14077" width="15.81640625" style="1296" customWidth="1"/>
    <col min="14078" max="14079" width="8.81640625" style="1296"/>
    <col min="14080" max="14083" width="9.1796875" style="1296" customWidth="1"/>
    <col min="14084" max="14325" width="8.81640625" style="1296"/>
    <col min="14326" max="14326" width="19" style="1296" customWidth="1"/>
    <col min="14327" max="14327" width="18" style="1296" customWidth="1"/>
    <col min="14328" max="14328" width="15.81640625" style="1296" customWidth="1"/>
    <col min="14329" max="14331" width="9.1796875" style="1296" customWidth="1"/>
    <col min="14332" max="14332" width="18.453125" style="1296" customWidth="1"/>
    <col min="14333" max="14333" width="15.81640625" style="1296" customWidth="1"/>
    <col min="14334" max="14335" width="8.81640625" style="1296"/>
    <col min="14336" max="14339" width="9.1796875" style="1296" customWidth="1"/>
    <col min="14340" max="14581" width="8.81640625" style="1296"/>
    <col min="14582" max="14582" width="19" style="1296" customWidth="1"/>
    <col min="14583" max="14583" width="18" style="1296" customWidth="1"/>
    <col min="14584" max="14584" width="15.81640625" style="1296" customWidth="1"/>
    <col min="14585" max="14587" width="9.1796875" style="1296" customWidth="1"/>
    <col min="14588" max="14588" width="18.453125" style="1296" customWidth="1"/>
    <col min="14589" max="14589" width="15.81640625" style="1296" customWidth="1"/>
    <col min="14590" max="14591" width="8.81640625" style="1296"/>
    <col min="14592" max="14595" width="9.1796875" style="1296" customWidth="1"/>
    <col min="14596" max="14837" width="8.81640625" style="1296"/>
    <col min="14838" max="14838" width="19" style="1296" customWidth="1"/>
    <col min="14839" max="14839" width="18" style="1296" customWidth="1"/>
    <col min="14840" max="14840" width="15.81640625" style="1296" customWidth="1"/>
    <col min="14841" max="14843" width="9.1796875" style="1296" customWidth="1"/>
    <col min="14844" max="14844" width="18.453125" style="1296" customWidth="1"/>
    <col min="14845" max="14845" width="15.81640625" style="1296" customWidth="1"/>
    <col min="14846" max="14847" width="8.81640625" style="1296"/>
    <col min="14848" max="14851" width="9.1796875" style="1296" customWidth="1"/>
    <col min="14852" max="15093" width="8.81640625" style="1296"/>
    <col min="15094" max="15094" width="19" style="1296" customWidth="1"/>
    <col min="15095" max="15095" width="18" style="1296" customWidth="1"/>
    <col min="15096" max="15096" width="15.81640625" style="1296" customWidth="1"/>
    <col min="15097" max="15099" width="9.1796875" style="1296" customWidth="1"/>
    <col min="15100" max="15100" width="18.453125" style="1296" customWidth="1"/>
    <col min="15101" max="15101" width="15.81640625" style="1296" customWidth="1"/>
    <col min="15102" max="15103" width="8.81640625" style="1296"/>
    <col min="15104" max="15107" width="9.1796875" style="1296" customWidth="1"/>
    <col min="15108" max="15349" width="8.81640625" style="1296"/>
    <col min="15350" max="15350" width="19" style="1296" customWidth="1"/>
    <col min="15351" max="15351" width="18" style="1296" customWidth="1"/>
    <col min="15352" max="15352" width="15.81640625" style="1296" customWidth="1"/>
    <col min="15353" max="15355" width="9.1796875" style="1296" customWidth="1"/>
    <col min="15356" max="15356" width="18.453125" style="1296" customWidth="1"/>
    <col min="15357" max="15357" width="15.81640625" style="1296" customWidth="1"/>
    <col min="15358" max="15359" width="8.81640625" style="1296"/>
    <col min="15360" max="15363" width="9.1796875" style="1296" customWidth="1"/>
    <col min="15364" max="15605" width="8.81640625" style="1296"/>
    <col min="15606" max="15606" width="19" style="1296" customWidth="1"/>
    <col min="15607" max="15607" width="18" style="1296" customWidth="1"/>
    <col min="15608" max="15608" width="15.81640625" style="1296" customWidth="1"/>
    <col min="15609" max="15611" width="9.1796875" style="1296" customWidth="1"/>
    <col min="15612" max="15612" width="18.453125" style="1296" customWidth="1"/>
    <col min="15613" max="15613" width="15.81640625" style="1296" customWidth="1"/>
    <col min="15614" max="15615" width="8.81640625" style="1296"/>
    <col min="15616" max="15619" width="9.1796875" style="1296" customWidth="1"/>
    <col min="15620" max="15861" width="8.81640625" style="1296"/>
    <col min="15862" max="15862" width="19" style="1296" customWidth="1"/>
    <col min="15863" max="15863" width="18" style="1296" customWidth="1"/>
    <col min="15864" max="15864" width="15.81640625" style="1296" customWidth="1"/>
    <col min="15865" max="15867" width="9.1796875" style="1296" customWidth="1"/>
    <col min="15868" max="15868" width="18.453125" style="1296" customWidth="1"/>
    <col min="15869" max="15869" width="15.81640625" style="1296" customWidth="1"/>
    <col min="15870" max="15871" width="8.81640625" style="1296"/>
    <col min="15872" max="15875" width="9.1796875" style="1296" customWidth="1"/>
    <col min="15876" max="16117" width="8.81640625" style="1296"/>
    <col min="16118" max="16118" width="19" style="1296" customWidth="1"/>
    <col min="16119" max="16119" width="18" style="1296" customWidth="1"/>
    <col min="16120" max="16120" width="15.81640625" style="1296" customWidth="1"/>
    <col min="16121" max="16123" width="9.1796875" style="1296" customWidth="1"/>
    <col min="16124" max="16124" width="18.453125" style="1296" customWidth="1"/>
    <col min="16125" max="16125" width="15.81640625" style="1296" customWidth="1"/>
    <col min="16126" max="16127" width="8.81640625" style="1296"/>
    <col min="16128" max="16131" width="9.1796875" style="1296" customWidth="1"/>
    <col min="16132" max="16373" width="8.81640625" style="1296"/>
    <col min="16374" max="16384" width="9" style="1296" customWidth="1"/>
  </cols>
  <sheetData>
    <row r="1" spans="1:7" ht="53.25" customHeight="1">
      <c r="A1" s="2322" t="s">
        <v>3012</v>
      </c>
      <c r="B1" s="2322"/>
      <c r="C1" s="2322"/>
      <c r="D1" s="2322"/>
      <c r="E1" s="2322"/>
    </row>
    <row r="2" spans="1:7" ht="42.75" customHeight="1">
      <c r="A2" s="2290" t="s">
        <v>3013</v>
      </c>
      <c r="B2" s="2290"/>
      <c r="C2" s="2290"/>
      <c r="D2" s="2290"/>
      <c r="E2" s="2290"/>
    </row>
    <row r="3" spans="1:7" s="1297" customFormat="1" ht="19.5" customHeight="1">
      <c r="A3" s="2236" t="s">
        <v>3528</v>
      </c>
      <c r="B3" s="1720"/>
      <c r="C3" s="1723" t="s">
        <v>3529</v>
      </c>
      <c r="D3" s="1723"/>
      <c r="E3" s="1724"/>
    </row>
    <row r="4" spans="1:7" s="1297" customFormat="1" ht="41.15" customHeight="1">
      <c r="A4" s="1954" t="s">
        <v>908</v>
      </c>
      <c r="B4" s="1073" t="s">
        <v>3516</v>
      </c>
      <c r="C4" s="1073" t="s">
        <v>3518</v>
      </c>
      <c r="D4" s="1073" t="s">
        <v>3519</v>
      </c>
      <c r="E4" s="1954" t="s">
        <v>415</v>
      </c>
    </row>
    <row r="5" spans="1:7" s="1297" customFormat="1" ht="41.15" customHeight="1">
      <c r="A5" s="1954"/>
      <c r="B5" s="1298" t="s">
        <v>3520</v>
      </c>
      <c r="C5" s="1298" t="s">
        <v>3524</v>
      </c>
      <c r="D5" s="1298" t="s">
        <v>3525</v>
      </c>
      <c r="E5" s="1954"/>
    </row>
    <row r="6" spans="1:7" ht="33" customHeight="1">
      <c r="A6" s="1273" t="s">
        <v>327</v>
      </c>
      <c r="B6" s="1299">
        <v>59.327218309859155</v>
      </c>
      <c r="C6" s="1299">
        <v>0.9329577464788732</v>
      </c>
      <c r="D6" s="1299">
        <v>20.915926496905563</v>
      </c>
      <c r="E6" s="381" t="s">
        <v>418</v>
      </c>
    </row>
    <row r="7" spans="1:7" ht="33" customHeight="1">
      <c r="A7" s="1273" t="s">
        <v>328</v>
      </c>
      <c r="B7" s="1299">
        <v>78.251666666666665</v>
      </c>
      <c r="C7" s="1299">
        <v>1.2583333333333331</v>
      </c>
      <c r="D7" s="1299">
        <v>19.334999999999997</v>
      </c>
      <c r="E7" s="381" t="s">
        <v>419</v>
      </c>
    </row>
    <row r="8" spans="1:7" ht="33" customHeight="1">
      <c r="A8" s="1273" t="s">
        <v>329</v>
      </c>
      <c r="B8" s="1299">
        <v>76.86</v>
      </c>
      <c r="C8" s="1300">
        <v>1.2912979351032454</v>
      </c>
      <c r="D8" s="1300">
        <v>18.191020414233726</v>
      </c>
      <c r="E8" s="381" t="s">
        <v>420</v>
      </c>
    </row>
    <row r="9" spans="1:7" ht="33" customHeight="1">
      <c r="A9" s="1273" t="s">
        <v>333</v>
      </c>
      <c r="B9" s="1299">
        <v>51.44</v>
      </c>
      <c r="C9" s="1299">
        <v>0.57833333333333325</v>
      </c>
      <c r="D9" s="1299">
        <v>27.22333333333334</v>
      </c>
      <c r="E9" s="381" t="s">
        <v>423</v>
      </c>
    </row>
    <row r="10" spans="1:7" ht="33" customHeight="1">
      <c r="A10" s="1273" t="s">
        <v>339</v>
      </c>
      <c r="B10" s="1299">
        <v>96.82</v>
      </c>
      <c r="C10" s="1300">
        <v>1.6406666666666669</v>
      </c>
      <c r="D10" s="1300">
        <v>18.029163858410971</v>
      </c>
      <c r="E10" s="381" t="s">
        <v>429</v>
      </c>
    </row>
    <row r="11" spans="1:7" ht="33" customHeight="1">
      <c r="A11" s="1273" t="s">
        <v>340</v>
      </c>
      <c r="B11" s="1299">
        <v>72.22</v>
      </c>
      <c r="C11" s="1300">
        <v>1.8025</v>
      </c>
      <c r="D11" s="1300">
        <v>12.192499999999997</v>
      </c>
      <c r="E11" s="381" t="s">
        <v>430</v>
      </c>
      <c r="G11" s="1301"/>
    </row>
    <row r="12" spans="1:7" ht="33" customHeight="1">
      <c r="A12" s="1273" t="s">
        <v>344</v>
      </c>
      <c r="B12" s="1299">
        <v>72.39</v>
      </c>
      <c r="C12" s="1300">
        <v>0.94879999999999998</v>
      </c>
      <c r="D12" s="1300">
        <v>23.278611394664512</v>
      </c>
      <c r="E12" s="381" t="s">
        <v>434</v>
      </c>
      <c r="G12" s="1301"/>
    </row>
    <row r="13" spans="1:7" ht="33" customHeight="1">
      <c r="A13" s="1273" t="s">
        <v>348</v>
      </c>
      <c r="B13" s="1299">
        <v>56.538667192429017</v>
      </c>
      <c r="C13" s="1300">
        <v>0.89727129337539446</v>
      </c>
      <c r="D13" s="1300">
        <v>20.716213483562143</v>
      </c>
      <c r="E13" s="381" t="s">
        <v>438</v>
      </c>
      <c r="G13" s="1301"/>
    </row>
    <row r="14" spans="1:7" ht="33" customHeight="1">
      <c r="A14" s="1273" t="s">
        <v>352</v>
      </c>
      <c r="B14" s="1299">
        <v>85.637833333333333</v>
      </c>
      <c r="C14" s="1300">
        <v>1.3723333333333336</v>
      </c>
      <c r="D14" s="1300">
        <v>20.354893725111502</v>
      </c>
      <c r="E14" s="381" t="s">
        <v>442</v>
      </c>
    </row>
    <row r="15" spans="1:7" ht="33" customHeight="1">
      <c r="A15" s="1273" t="s">
        <v>356</v>
      </c>
      <c r="B15" s="1299">
        <v>73.911654054054054</v>
      </c>
      <c r="C15" s="1300">
        <v>1.3685135135135127</v>
      </c>
      <c r="D15" s="1300">
        <v>16.693822475091803</v>
      </c>
      <c r="E15" s="381" t="s">
        <v>446</v>
      </c>
    </row>
    <row r="16" spans="1:7" ht="33" customHeight="1">
      <c r="A16" s="1273" t="s">
        <v>360</v>
      </c>
      <c r="B16" s="1299">
        <v>61.516481481481478</v>
      </c>
      <c r="C16" s="1300">
        <v>1.0090740740740745</v>
      </c>
      <c r="D16" s="1300">
        <v>20.137186611490346</v>
      </c>
      <c r="E16" s="381" t="s">
        <v>450</v>
      </c>
    </row>
    <row r="17" spans="1:10" ht="33" customHeight="1">
      <c r="A17" s="1273" t="s">
        <v>364</v>
      </c>
      <c r="B17" s="1299">
        <v>49.577163120567377</v>
      </c>
      <c r="C17" s="1299">
        <v>0.95145390070921987</v>
      </c>
      <c r="D17" s="1302">
        <v>20.518937357805893</v>
      </c>
      <c r="E17" s="381" t="s">
        <v>454</v>
      </c>
    </row>
    <row r="18" spans="1:10" ht="33" customHeight="1">
      <c r="A18" s="1273" t="s">
        <v>368</v>
      </c>
      <c r="B18" s="1299">
        <v>65.751541501976277</v>
      </c>
      <c r="C18" s="1300">
        <v>1.2631752305665351</v>
      </c>
      <c r="D18" s="1300">
        <v>16.826623269565381</v>
      </c>
      <c r="E18" s="381" t="s">
        <v>458</v>
      </c>
    </row>
    <row r="19" spans="1:10" ht="33" customHeight="1">
      <c r="A19" s="1273" t="s">
        <v>374</v>
      </c>
      <c r="B19" s="1299">
        <v>61.06</v>
      </c>
      <c r="C19" s="1299">
        <v>1.1435374149659863</v>
      </c>
      <c r="D19" s="1299">
        <v>16.285912599898452</v>
      </c>
      <c r="E19" s="381" t="s">
        <v>464</v>
      </c>
    </row>
    <row r="20" spans="1:10" ht="33" customHeight="1">
      <c r="A20" s="1273" t="s">
        <v>377</v>
      </c>
      <c r="B20" s="1299">
        <v>46.962977346278315</v>
      </c>
      <c r="C20" s="1300">
        <v>0.76265372168284795</v>
      </c>
      <c r="D20" s="1300">
        <v>19.366775572562862</v>
      </c>
      <c r="E20" s="381" t="s">
        <v>468</v>
      </c>
    </row>
    <row r="21" spans="1:10" ht="33" customHeight="1">
      <c r="A21" s="1273" t="s">
        <v>492</v>
      </c>
      <c r="B21" s="1299">
        <v>29.324867075664621</v>
      </c>
      <c r="C21" s="1300">
        <v>0.53421267893660529</v>
      </c>
      <c r="D21" s="1300">
        <v>17.108415753809481</v>
      </c>
      <c r="E21" s="381" t="s">
        <v>471</v>
      </c>
    </row>
    <row r="22" spans="1:10" ht="33" customHeight="1">
      <c r="A22" s="1273" t="s">
        <v>382</v>
      </c>
      <c r="B22" s="1299">
        <v>59.46</v>
      </c>
      <c r="C22" s="1300">
        <v>1.0333333333333332</v>
      </c>
      <c r="D22" s="1300">
        <v>18.013856961592808</v>
      </c>
      <c r="E22" s="381" t="s">
        <v>474</v>
      </c>
    </row>
    <row r="23" spans="1:10" ht="33" customHeight="1">
      <c r="A23" s="1273" t="s">
        <v>386</v>
      </c>
      <c r="B23" s="1299">
        <v>48.8</v>
      </c>
      <c r="C23" s="1299">
        <v>0.89827586206896559</v>
      </c>
      <c r="D23" s="1299">
        <v>16.625956855094074</v>
      </c>
      <c r="E23" s="381" t="s">
        <v>478</v>
      </c>
      <c r="F23" s="1301"/>
      <c r="G23" s="1301"/>
    </row>
    <row r="24" spans="1:10" ht="33" customHeight="1">
      <c r="A24" s="1273" t="s">
        <v>390</v>
      </c>
      <c r="B24" s="1299">
        <v>50.645172413793105</v>
      </c>
      <c r="C24" s="1299">
        <v>0.68566091954022979</v>
      </c>
      <c r="D24" s="1302">
        <v>23.328378200966668</v>
      </c>
      <c r="E24" s="381" t="s">
        <v>482</v>
      </c>
    </row>
    <row r="25" spans="1:10" ht="33" customHeight="1">
      <c r="A25" s="1273" t="s">
        <v>394</v>
      </c>
      <c r="B25" s="1299">
        <v>31.757124463519311</v>
      </c>
      <c r="C25" s="1300">
        <v>0.62517882689556492</v>
      </c>
      <c r="D25" s="1300">
        <v>16.089161073289613</v>
      </c>
      <c r="E25" s="381" t="s">
        <v>486</v>
      </c>
    </row>
    <row r="26" spans="1:10" ht="33" customHeight="1">
      <c r="A26" s="1114" t="s">
        <v>3526</v>
      </c>
      <c r="B26" s="1295">
        <v>64.212672486669277</v>
      </c>
      <c r="C26" s="1295">
        <v>1.0845513070620365</v>
      </c>
      <c r="D26" s="1295">
        <v>19.040082099389814</v>
      </c>
      <c r="E26" s="1295" t="s">
        <v>3527</v>
      </c>
      <c r="G26" s="1301"/>
    </row>
    <row r="27" spans="1:10" s="1297" customFormat="1" ht="20.25" customHeight="1">
      <c r="A27" s="2302" t="s">
        <v>3494</v>
      </c>
      <c r="B27" s="2302"/>
      <c r="C27" s="2319" t="s">
        <v>3495</v>
      </c>
      <c r="D27" s="2320"/>
      <c r="E27" s="2321"/>
      <c r="F27" s="1296"/>
      <c r="G27" s="1296"/>
      <c r="H27" s="1296"/>
      <c r="I27" s="1296"/>
      <c r="J27" s="1296"/>
    </row>
    <row r="29" spans="1:10">
      <c r="C29" s="1301"/>
      <c r="D29" s="1301"/>
    </row>
    <row r="30" spans="1:10" ht="53.25" customHeight="1">
      <c r="A30" s="1303"/>
    </row>
    <row r="31" spans="1:10" ht="57.75" customHeight="1">
      <c r="A31" s="1303"/>
    </row>
    <row r="32" spans="1:10" s="1297" customFormat="1" ht="19.5" customHeight="1">
      <c r="A32" s="1304"/>
    </row>
    <row r="33" spans="1:7" s="1297" customFormat="1" ht="41.15" customHeight="1">
      <c r="A33" s="1304"/>
    </row>
    <row r="34" spans="1:7" s="1297" customFormat="1" ht="41.15" customHeight="1">
      <c r="A34" s="1304"/>
    </row>
    <row r="35" spans="1:7" ht="33" customHeight="1">
      <c r="A35" s="1303"/>
    </row>
    <row r="36" spans="1:7" ht="33" customHeight="1">
      <c r="A36" s="1303"/>
    </row>
    <row r="37" spans="1:7" ht="33" customHeight="1">
      <c r="A37" s="1303"/>
    </row>
    <row r="38" spans="1:7" ht="33" customHeight="1">
      <c r="A38" s="1303"/>
    </row>
    <row r="39" spans="1:7" ht="33" customHeight="1">
      <c r="A39" s="1303"/>
      <c r="B39" s="1301"/>
    </row>
    <row r="40" spans="1:7" ht="33" customHeight="1">
      <c r="A40" s="1303"/>
      <c r="C40" s="1301"/>
      <c r="D40" s="1301"/>
      <c r="G40" s="1301"/>
    </row>
    <row r="41" spans="1:7" ht="33" customHeight="1">
      <c r="A41" s="1303"/>
      <c r="C41" s="1301"/>
      <c r="D41" s="1301"/>
      <c r="G41" s="1301"/>
    </row>
    <row r="42" spans="1:7" ht="33" customHeight="1">
      <c r="A42" s="1303"/>
      <c r="C42" s="1301"/>
      <c r="D42" s="1301"/>
      <c r="G42" s="1301"/>
    </row>
    <row r="43" spans="1:7" ht="33" customHeight="1">
      <c r="A43" s="1303"/>
    </row>
    <row r="44" spans="1:7" ht="33" customHeight="1">
      <c r="A44" s="1303"/>
    </row>
    <row r="45" spans="1:7" ht="33" customHeight="1">
      <c r="A45" s="1303"/>
    </row>
    <row r="46" spans="1:7" ht="33" customHeight="1">
      <c r="A46" s="1303"/>
    </row>
    <row r="47" spans="1:7" ht="33" customHeight="1">
      <c r="A47" s="1303"/>
    </row>
    <row r="48" spans="1:7" ht="33" customHeight="1">
      <c r="A48" s="1303"/>
    </row>
    <row r="49" spans="1:10" ht="33" customHeight="1">
      <c r="A49" s="1303"/>
    </row>
    <row r="50" spans="1:10" ht="33" customHeight="1">
      <c r="A50" s="1303"/>
    </row>
    <row r="51" spans="1:10" ht="33" customHeight="1">
      <c r="A51" s="1303"/>
    </row>
    <row r="52" spans="1:10" ht="33" customHeight="1">
      <c r="A52" s="1303"/>
      <c r="C52" s="1301"/>
      <c r="D52" s="1301"/>
      <c r="E52" s="1301"/>
      <c r="F52" s="1301"/>
      <c r="G52" s="1301"/>
    </row>
    <row r="53" spans="1:10" ht="33" customHeight="1">
      <c r="A53" s="1303"/>
      <c r="B53" s="1301"/>
    </row>
    <row r="54" spans="1:10" ht="33" customHeight="1">
      <c r="A54" s="1303"/>
      <c r="B54" s="1301"/>
    </row>
    <row r="55" spans="1:10" ht="33" customHeight="1">
      <c r="A55" s="1303"/>
      <c r="B55" s="1301"/>
      <c r="C55" s="1301"/>
      <c r="D55" s="1301"/>
      <c r="G55" s="1301"/>
    </row>
    <row r="56" spans="1:10" s="1297" customFormat="1" ht="20.25" customHeight="1">
      <c r="A56" s="1303"/>
      <c r="B56" s="1296"/>
      <c r="C56" s="1296"/>
      <c r="D56" s="1296"/>
      <c r="E56" s="1296"/>
      <c r="F56" s="1296"/>
      <c r="G56" s="1296"/>
      <c r="H56" s="1296"/>
      <c r="I56" s="1296"/>
      <c r="J56" s="1296"/>
    </row>
    <row r="59" spans="1:10">
      <c r="C59" s="1301"/>
      <c r="D59" s="1301"/>
    </row>
    <row r="60" spans="1:10">
      <c r="A60" s="1301"/>
      <c r="B60" s="1301"/>
      <c r="C60" s="1305"/>
      <c r="D60" s="1305"/>
      <c r="E60" s="1305"/>
      <c r="F60" s="1305"/>
      <c r="G60" s="1305"/>
    </row>
    <row r="61" spans="1:10">
      <c r="A61" s="1301"/>
      <c r="B61" s="1301"/>
      <c r="C61" s="1301"/>
      <c r="D61" s="1301"/>
    </row>
    <row r="62" spans="1:10">
      <c r="A62" s="1301"/>
      <c r="B62" s="1301"/>
      <c r="C62" s="1301"/>
      <c r="D62" s="1301"/>
    </row>
    <row r="63" spans="1:10">
      <c r="A63" s="1301"/>
      <c r="B63" s="1301"/>
      <c r="C63" s="1301"/>
      <c r="D63" s="1301"/>
      <c r="G63" s="1301"/>
    </row>
    <row r="64" spans="1:10">
      <c r="A64" s="1301"/>
      <c r="B64" s="1301"/>
      <c r="C64" s="1301"/>
      <c r="D64" s="1301"/>
      <c r="G64" s="1301"/>
    </row>
  </sheetData>
  <mergeCells count="8">
    <mergeCell ref="A27:B27"/>
    <mergeCell ref="C27:E27"/>
    <mergeCell ref="A1:E1"/>
    <mergeCell ref="A2:E2"/>
    <mergeCell ref="A3:B3"/>
    <mergeCell ref="C3:E3"/>
    <mergeCell ref="A4:A5"/>
    <mergeCell ref="E4:E5"/>
  </mergeCells>
  <pageMargins left="0.7" right="0.7" top="0.75" bottom="0.75" header="0.3" footer="0.3"/>
  <pageSetup paperSize="9" scale="80"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54"/>
  <sheetViews>
    <sheetView showGridLines="0" rightToLeft="1" view="pageBreakPreview" zoomScale="75" zoomScaleNormal="100" zoomScaleSheetLayoutView="75" workbookViewId="0">
      <selection activeCell="B23" sqref="B23"/>
    </sheetView>
  </sheetViews>
  <sheetFormatPr defaultColWidth="8.81640625" defaultRowHeight="18.5"/>
  <cols>
    <col min="1" max="1" width="45.1796875" style="1307" customWidth="1"/>
    <col min="2" max="5" width="12.7265625" style="1307" customWidth="1"/>
    <col min="6" max="6" width="45.1796875" style="1307" customWidth="1"/>
    <col min="7" max="8" width="12.7265625" style="1307" customWidth="1"/>
    <col min="9" max="255" width="8.81640625" style="1307"/>
    <col min="256" max="256" width="45.1796875" style="1307" customWidth="1"/>
    <col min="257" max="264" width="12.7265625" style="1307" customWidth="1"/>
    <col min="265" max="511" width="8.81640625" style="1307"/>
    <col min="512" max="512" width="45.1796875" style="1307" customWidth="1"/>
    <col min="513" max="520" width="12.7265625" style="1307" customWidth="1"/>
    <col min="521" max="767" width="8.81640625" style="1307"/>
    <col min="768" max="768" width="45.1796875" style="1307" customWidth="1"/>
    <col min="769" max="776" width="12.7265625" style="1307" customWidth="1"/>
    <col min="777" max="1023" width="8.81640625" style="1307"/>
    <col min="1024" max="1024" width="45.1796875" style="1307" customWidth="1"/>
    <col min="1025" max="1032" width="12.7265625" style="1307" customWidth="1"/>
    <col min="1033" max="1279" width="8.81640625" style="1307"/>
    <col min="1280" max="1280" width="45.1796875" style="1307" customWidth="1"/>
    <col min="1281" max="1288" width="12.7265625" style="1307" customWidth="1"/>
    <col min="1289" max="1535" width="8.81640625" style="1307"/>
    <col min="1536" max="1536" width="45.1796875" style="1307" customWidth="1"/>
    <col min="1537" max="1544" width="12.7265625" style="1307" customWidth="1"/>
    <col min="1545" max="1791" width="8.81640625" style="1307"/>
    <col min="1792" max="1792" width="45.1796875" style="1307" customWidth="1"/>
    <col min="1793" max="1800" width="12.7265625" style="1307" customWidth="1"/>
    <col min="1801" max="2047" width="8.81640625" style="1307"/>
    <col min="2048" max="2048" width="45.1796875" style="1307" customWidth="1"/>
    <col min="2049" max="2056" width="12.7265625" style="1307" customWidth="1"/>
    <col min="2057" max="2303" width="8.81640625" style="1307"/>
    <col min="2304" max="2304" width="45.1796875" style="1307" customWidth="1"/>
    <col min="2305" max="2312" width="12.7265625" style="1307" customWidth="1"/>
    <col min="2313" max="2559" width="8.81640625" style="1307"/>
    <col min="2560" max="2560" width="45.1796875" style="1307" customWidth="1"/>
    <col min="2561" max="2568" width="12.7265625" style="1307" customWidth="1"/>
    <col min="2569" max="2815" width="8.81640625" style="1307"/>
    <col min="2816" max="2816" width="45.1796875" style="1307" customWidth="1"/>
    <col min="2817" max="2824" width="12.7265625" style="1307" customWidth="1"/>
    <col min="2825" max="3071" width="8.81640625" style="1307"/>
    <col min="3072" max="3072" width="45.1796875" style="1307" customWidth="1"/>
    <col min="3073" max="3080" width="12.7265625" style="1307" customWidth="1"/>
    <col min="3081" max="3327" width="8.81640625" style="1307"/>
    <col min="3328" max="3328" width="45.1796875" style="1307" customWidth="1"/>
    <col min="3329" max="3336" width="12.7265625" style="1307" customWidth="1"/>
    <col min="3337" max="3583" width="8.81640625" style="1307"/>
    <col min="3584" max="3584" width="45.1796875" style="1307" customWidth="1"/>
    <col min="3585" max="3592" width="12.7265625" style="1307" customWidth="1"/>
    <col min="3593" max="3839" width="8.81640625" style="1307"/>
    <col min="3840" max="3840" width="45.1796875" style="1307" customWidth="1"/>
    <col min="3841" max="3848" width="12.7265625" style="1307" customWidth="1"/>
    <col min="3849" max="4095" width="8.81640625" style="1307"/>
    <col min="4096" max="4096" width="45.1796875" style="1307" customWidth="1"/>
    <col min="4097" max="4104" width="12.7265625" style="1307" customWidth="1"/>
    <col min="4105" max="4351" width="8.81640625" style="1307"/>
    <col min="4352" max="4352" width="45.1796875" style="1307" customWidth="1"/>
    <col min="4353" max="4360" width="12.7265625" style="1307" customWidth="1"/>
    <col min="4361" max="4607" width="8.81640625" style="1307"/>
    <col min="4608" max="4608" width="45.1796875" style="1307" customWidth="1"/>
    <col min="4609" max="4616" width="12.7265625" style="1307" customWidth="1"/>
    <col min="4617" max="4863" width="8.81640625" style="1307"/>
    <col min="4864" max="4864" width="45.1796875" style="1307" customWidth="1"/>
    <col min="4865" max="4872" width="12.7265625" style="1307" customWidth="1"/>
    <col min="4873" max="5119" width="8.81640625" style="1307"/>
    <col min="5120" max="5120" width="45.1796875" style="1307" customWidth="1"/>
    <col min="5121" max="5128" width="12.7265625" style="1307" customWidth="1"/>
    <col min="5129" max="5375" width="8.81640625" style="1307"/>
    <col min="5376" max="5376" width="45.1796875" style="1307" customWidth="1"/>
    <col min="5377" max="5384" width="12.7265625" style="1307" customWidth="1"/>
    <col min="5385" max="5631" width="8.81640625" style="1307"/>
    <col min="5632" max="5632" width="45.1796875" style="1307" customWidth="1"/>
    <col min="5633" max="5640" width="12.7265625" style="1307" customWidth="1"/>
    <col min="5641" max="5887" width="8.81640625" style="1307"/>
    <col min="5888" max="5888" width="45.1796875" style="1307" customWidth="1"/>
    <col min="5889" max="5896" width="12.7265625" style="1307" customWidth="1"/>
    <col min="5897" max="6143" width="8.81640625" style="1307"/>
    <col min="6144" max="6144" width="45.1796875" style="1307" customWidth="1"/>
    <col min="6145" max="6152" width="12.7265625" style="1307" customWidth="1"/>
    <col min="6153" max="6399" width="8.81640625" style="1307"/>
    <col min="6400" max="6400" width="45.1796875" style="1307" customWidth="1"/>
    <col min="6401" max="6408" width="12.7265625" style="1307" customWidth="1"/>
    <col min="6409" max="6655" width="8.81640625" style="1307"/>
    <col min="6656" max="6656" width="45.1796875" style="1307" customWidth="1"/>
    <col min="6657" max="6664" width="12.7265625" style="1307" customWidth="1"/>
    <col min="6665" max="6911" width="8.81640625" style="1307"/>
    <col min="6912" max="6912" width="45.1796875" style="1307" customWidth="1"/>
    <col min="6913" max="6920" width="12.7265625" style="1307" customWidth="1"/>
    <col min="6921" max="7167" width="8.81640625" style="1307"/>
    <col min="7168" max="7168" width="45.1796875" style="1307" customWidth="1"/>
    <col min="7169" max="7176" width="12.7265625" style="1307" customWidth="1"/>
    <col min="7177" max="7423" width="8.81640625" style="1307"/>
    <col min="7424" max="7424" width="45.1796875" style="1307" customWidth="1"/>
    <col min="7425" max="7432" width="12.7265625" style="1307" customWidth="1"/>
    <col min="7433" max="7679" width="8.81640625" style="1307"/>
    <col min="7680" max="7680" width="45.1796875" style="1307" customWidth="1"/>
    <col min="7681" max="7688" width="12.7265625" style="1307" customWidth="1"/>
    <col min="7689" max="7935" width="8.81640625" style="1307"/>
    <col min="7936" max="7936" width="45.1796875" style="1307" customWidth="1"/>
    <col min="7937" max="7944" width="12.7265625" style="1307" customWidth="1"/>
    <col min="7945" max="8191" width="8.81640625" style="1307"/>
    <col min="8192" max="8192" width="45.1796875" style="1307" customWidth="1"/>
    <col min="8193" max="8200" width="12.7265625" style="1307" customWidth="1"/>
    <col min="8201" max="8447" width="8.81640625" style="1307"/>
    <col min="8448" max="8448" width="45.1796875" style="1307" customWidth="1"/>
    <col min="8449" max="8456" width="12.7265625" style="1307" customWidth="1"/>
    <col min="8457" max="8703" width="8.81640625" style="1307"/>
    <col min="8704" max="8704" width="45.1796875" style="1307" customWidth="1"/>
    <col min="8705" max="8712" width="12.7265625" style="1307" customWidth="1"/>
    <col min="8713" max="8959" width="8.81640625" style="1307"/>
    <col min="8960" max="8960" width="45.1796875" style="1307" customWidth="1"/>
    <col min="8961" max="8968" width="12.7265625" style="1307" customWidth="1"/>
    <col min="8969" max="9215" width="8.81640625" style="1307"/>
    <col min="9216" max="9216" width="45.1796875" style="1307" customWidth="1"/>
    <col min="9217" max="9224" width="12.7265625" style="1307" customWidth="1"/>
    <col min="9225" max="9471" width="8.81640625" style="1307"/>
    <col min="9472" max="9472" width="45.1796875" style="1307" customWidth="1"/>
    <col min="9473" max="9480" width="12.7265625" style="1307" customWidth="1"/>
    <col min="9481" max="9727" width="8.81640625" style="1307"/>
    <col min="9728" max="9728" width="45.1796875" style="1307" customWidth="1"/>
    <col min="9729" max="9736" width="12.7265625" style="1307" customWidth="1"/>
    <col min="9737" max="9983" width="8.81640625" style="1307"/>
    <col min="9984" max="9984" width="45.1796875" style="1307" customWidth="1"/>
    <col min="9985" max="9992" width="12.7265625" style="1307" customWidth="1"/>
    <col min="9993" max="10239" width="8.81640625" style="1307"/>
    <col min="10240" max="10240" width="45.1796875" style="1307" customWidth="1"/>
    <col min="10241" max="10248" width="12.7265625" style="1307" customWidth="1"/>
    <col min="10249" max="10495" width="8.81640625" style="1307"/>
    <col min="10496" max="10496" width="45.1796875" style="1307" customWidth="1"/>
    <col min="10497" max="10504" width="12.7265625" style="1307" customWidth="1"/>
    <col min="10505" max="10751" width="8.81640625" style="1307"/>
    <col min="10752" max="10752" width="45.1796875" style="1307" customWidth="1"/>
    <col min="10753" max="10760" width="12.7265625" style="1307" customWidth="1"/>
    <col min="10761" max="11007" width="8.81640625" style="1307"/>
    <col min="11008" max="11008" width="45.1796875" style="1307" customWidth="1"/>
    <col min="11009" max="11016" width="12.7265625" style="1307" customWidth="1"/>
    <col min="11017" max="11263" width="8.81640625" style="1307"/>
    <col min="11264" max="11264" width="45.1796875" style="1307" customWidth="1"/>
    <col min="11265" max="11272" width="12.7265625" style="1307" customWidth="1"/>
    <col min="11273" max="11519" width="8.81640625" style="1307"/>
    <col min="11520" max="11520" width="45.1796875" style="1307" customWidth="1"/>
    <col min="11521" max="11528" width="12.7265625" style="1307" customWidth="1"/>
    <col min="11529" max="11775" width="8.81640625" style="1307"/>
    <col min="11776" max="11776" width="45.1796875" style="1307" customWidth="1"/>
    <col min="11777" max="11784" width="12.7265625" style="1307" customWidth="1"/>
    <col min="11785" max="12031" width="8.81640625" style="1307"/>
    <col min="12032" max="12032" width="45.1796875" style="1307" customWidth="1"/>
    <col min="12033" max="12040" width="12.7265625" style="1307" customWidth="1"/>
    <col min="12041" max="12287" width="8.81640625" style="1307"/>
    <col min="12288" max="12288" width="45.1796875" style="1307" customWidth="1"/>
    <col min="12289" max="12296" width="12.7265625" style="1307" customWidth="1"/>
    <col min="12297" max="12543" width="8.81640625" style="1307"/>
    <col min="12544" max="12544" width="45.1796875" style="1307" customWidth="1"/>
    <col min="12545" max="12552" width="12.7265625" style="1307" customWidth="1"/>
    <col min="12553" max="12799" width="8.81640625" style="1307"/>
    <col min="12800" max="12800" width="45.1796875" style="1307" customWidth="1"/>
    <col min="12801" max="12808" width="12.7265625" style="1307" customWidth="1"/>
    <col min="12809" max="13055" width="8.81640625" style="1307"/>
    <col min="13056" max="13056" width="45.1796875" style="1307" customWidth="1"/>
    <col min="13057" max="13064" width="12.7265625" style="1307" customWidth="1"/>
    <col min="13065" max="13311" width="8.81640625" style="1307"/>
    <col min="13312" max="13312" width="45.1796875" style="1307" customWidth="1"/>
    <col min="13313" max="13320" width="12.7265625" style="1307" customWidth="1"/>
    <col min="13321" max="13567" width="8.81640625" style="1307"/>
    <col min="13568" max="13568" width="45.1796875" style="1307" customWidth="1"/>
    <col min="13569" max="13576" width="12.7265625" style="1307" customWidth="1"/>
    <col min="13577" max="13823" width="8.81640625" style="1307"/>
    <col min="13824" max="13824" width="45.1796875" style="1307" customWidth="1"/>
    <col min="13825" max="13832" width="12.7265625" style="1307" customWidth="1"/>
    <col min="13833" max="14079" width="8.81640625" style="1307"/>
    <col min="14080" max="14080" width="45.1796875" style="1307" customWidth="1"/>
    <col min="14081" max="14088" width="12.7265625" style="1307" customWidth="1"/>
    <col min="14089" max="14335" width="8.81640625" style="1307"/>
    <col min="14336" max="14336" width="45.1796875" style="1307" customWidth="1"/>
    <col min="14337" max="14344" width="12.7265625" style="1307" customWidth="1"/>
    <col min="14345" max="14591" width="8.81640625" style="1307"/>
    <col min="14592" max="14592" width="45.1796875" style="1307" customWidth="1"/>
    <col min="14593" max="14600" width="12.7265625" style="1307" customWidth="1"/>
    <col min="14601" max="14847" width="8.81640625" style="1307"/>
    <col min="14848" max="14848" width="45.1796875" style="1307" customWidth="1"/>
    <col min="14849" max="14856" width="12.7265625" style="1307" customWidth="1"/>
    <col min="14857" max="15103" width="8.81640625" style="1307"/>
    <col min="15104" max="15104" width="45.1796875" style="1307" customWidth="1"/>
    <col min="15105" max="15112" width="12.7265625" style="1307" customWidth="1"/>
    <col min="15113" max="15359" width="8.81640625" style="1307"/>
    <col min="15360" max="15360" width="45.1796875" style="1307" customWidth="1"/>
    <col min="15361" max="15368" width="12.7265625" style="1307" customWidth="1"/>
    <col min="15369" max="15615" width="8.81640625" style="1307"/>
    <col min="15616" max="15616" width="45.1796875" style="1307" customWidth="1"/>
    <col min="15617" max="15624" width="12.7265625" style="1307" customWidth="1"/>
    <col min="15625" max="15871" width="8.81640625" style="1307"/>
    <col min="15872" max="15872" width="45.1796875" style="1307" customWidth="1"/>
    <col min="15873" max="15880" width="12.7265625" style="1307" customWidth="1"/>
    <col min="15881" max="16127" width="8.81640625" style="1307"/>
    <col min="16128" max="16128" width="45.1796875" style="1307" customWidth="1"/>
    <col min="16129" max="16136" width="12.7265625" style="1307" customWidth="1"/>
    <col min="16137" max="16384" width="8.81640625" style="1307"/>
  </cols>
  <sheetData>
    <row r="1" spans="1:14" s="1306" customFormat="1" ht="34.5" customHeight="1">
      <c r="A1" s="1697" t="s">
        <v>3015</v>
      </c>
      <c r="B1" s="1698"/>
      <c r="C1" s="1698"/>
      <c r="D1" s="1698"/>
      <c r="E1" s="1698"/>
      <c r="F1" s="1698"/>
    </row>
    <row r="2" spans="1:14" s="1306" customFormat="1" ht="32.25" customHeight="1">
      <c r="A2" s="2283" t="s">
        <v>3016</v>
      </c>
      <c r="B2" s="2284"/>
      <c r="C2" s="2284"/>
      <c r="D2" s="2284"/>
      <c r="E2" s="2284"/>
      <c r="F2" s="2284"/>
    </row>
    <row r="3" spans="1:14" s="1306" customFormat="1">
      <c r="A3" s="2323" t="s">
        <v>3530</v>
      </c>
      <c r="B3" s="2324"/>
      <c r="C3" s="2324"/>
      <c r="D3" s="2325" t="s">
        <v>3531</v>
      </c>
      <c r="E3" s="2325"/>
      <c r="F3" s="2326"/>
    </row>
    <row r="4" spans="1:14" ht="26.15" customHeight="1">
      <c r="A4" s="2327" t="s">
        <v>3256</v>
      </c>
      <c r="B4" s="2008" t="s">
        <v>3532</v>
      </c>
      <c r="C4" s="2009"/>
      <c r="D4" s="2009"/>
      <c r="E4" s="2010"/>
      <c r="F4" s="2327" t="s">
        <v>747</v>
      </c>
    </row>
    <row r="5" spans="1:14" ht="26.15" customHeight="1">
      <c r="A5" s="2328"/>
      <c r="B5" s="2008" t="s">
        <v>3533</v>
      </c>
      <c r="C5" s="2009"/>
      <c r="D5" s="2009"/>
      <c r="E5" s="2010"/>
      <c r="F5" s="2328"/>
    </row>
    <row r="6" spans="1:14" ht="26.15" customHeight="1">
      <c r="A6" s="2328"/>
      <c r="B6" s="1308" t="s">
        <v>3259</v>
      </c>
      <c r="C6" s="1308" t="s">
        <v>3260</v>
      </c>
      <c r="D6" s="1308" t="s">
        <v>967</v>
      </c>
      <c r="E6" s="1308" t="s">
        <v>733</v>
      </c>
      <c r="F6" s="2328"/>
      <c r="I6" s="1306"/>
      <c r="J6" s="1306"/>
      <c r="K6" s="1306"/>
      <c r="L6" s="1306"/>
      <c r="M6" s="1306"/>
      <c r="N6" s="1306"/>
    </row>
    <row r="7" spans="1:14" ht="26.15" customHeight="1">
      <c r="A7" s="2329"/>
      <c r="B7" s="1308" t="s">
        <v>3262</v>
      </c>
      <c r="C7" s="1308" t="s">
        <v>997</v>
      </c>
      <c r="D7" s="1308" t="s">
        <v>987</v>
      </c>
      <c r="E7" s="1308" t="s">
        <v>2772</v>
      </c>
      <c r="F7" s="2329"/>
      <c r="I7" s="1306"/>
      <c r="J7" s="1306"/>
      <c r="K7" s="1306"/>
      <c r="L7" s="1306"/>
      <c r="M7" s="1306"/>
      <c r="N7" s="1306"/>
    </row>
    <row r="8" spans="1:14" ht="33" customHeight="1">
      <c r="A8" s="517" t="s">
        <v>3534</v>
      </c>
      <c r="B8" s="1262" t="s">
        <v>3264</v>
      </c>
      <c r="C8" s="1262" t="s">
        <v>3264</v>
      </c>
      <c r="D8" s="1309">
        <v>236867</v>
      </c>
      <c r="E8" s="1310" t="s">
        <v>3264</v>
      </c>
      <c r="F8" s="517" t="s">
        <v>878</v>
      </c>
    </row>
    <row r="9" spans="1:14" ht="33" customHeight="1">
      <c r="A9" s="517" t="s">
        <v>879</v>
      </c>
      <c r="B9" s="1311" t="s">
        <v>3264</v>
      </c>
      <c r="C9" s="1311" t="s">
        <v>3264</v>
      </c>
      <c r="D9" s="1309">
        <v>113786</v>
      </c>
      <c r="E9" s="1311" t="s">
        <v>3264</v>
      </c>
      <c r="F9" s="517" t="s">
        <v>880</v>
      </c>
    </row>
    <row r="10" spans="1:14" ht="33" customHeight="1">
      <c r="A10" s="517" t="s">
        <v>881</v>
      </c>
      <c r="B10" s="1262" t="s">
        <v>3264</v>
      </c>
      <c r="C10" s="1262" t="s">
        <v>3264</v>
      </c>
      <c r="D10" s="1309">
        <v>47415</v>
      </c>
      <c r="E10" s="1310" t="s">
        <v>3264</v>
      </c>
      <c r="F10" s="517" t="s">
        <v>882</v>
      </c>
    </row>
    <row r="11" spans="1:14" ht="33" customHeight="1">
      <c r="A11" s="517" t="s">
        <v>883</v>
      </c>
      <c r="B11" s="1311" t="s">
        <v>3264</v>
      </c>
      <c r="C11" s="1311" t="s">
        <v>3264</v>
      </c>
      <c r="D11" s="1309">
        <v>54736</v>
      </c>
      <c r="E11" s="1311" t="s">
        <v>3264</v>
      </c>
      <c r="F11" s="517" t="s">
        <v>3535</v>
      </c>
    </row>
    <row r="12" spans="1:14" ht="33" customHeight="1">
      <c r="A12" s="517" t="s">
        <v>885</v>
      </c>
      <c r="B12" s="1262">
        <v>14367</v>
      </c>
      <c r="C12" s="1262">
        <v>221</v>
      </c>
      <c r="D12" s="1309">
        <f t="shared" ref="D12" si="0">SUM(B12:C12)</f>
        <v>14588</v>
      </c>
      <c r="E12" s="1310">
        <f t="shared" ref="E12" si="1">B12/D12*100</f>
        <v>98.485056210584048</v>
      </c>
      <c r="F12" s="517" t="s">
        <v>886</v>
      </c>
    </row>
    <row r="13" spans="1:14" ht="33" customHeight="1">
      <c r="A13" s="517" t="s">
        <v>3536</v>
      </c>
      <c r="B13" s="1311">
        <v>16259</v>
      </c>
      <c r="C13" s="1311">
        <v>1804</v>
      </c>
      <c r="D13" s="1309">
        <f>SUM(B13:C13)</f>
        <v>18063</v>
      </c>
      <c r="E13" s="1311">
        <f>B13/D13*100</f>
        <v>90.012733211537395</v>
      </c>
      <c r="F13" s="517" t="s">
        <v>3537</v>
      </c>
    </row>
    <row r="14" spans="1:14" s="1316" customFormat="1" ht="33" customHeight="1">
      <c r="A14" s="1312" t="s">
        <v>889</v>
      </c>
      <c r="B14" s="1313">
        <v>156163</v>
      </c>
      <c r="C14" s="1313">
        <v>30051</v>
      </c>
      <c r="D14" s="1314">
        <f>SUM(B14:C14)</f>
        <v>186214</v>
      </c>
      <c r="E14" s="1315">
        <f>B14/D14*100</f>
        <v>83.862115630403736</v>
      </c>
      <c r="F14" s="1312" t="s">
        <v>1119</v>
      </c>
    </row>
    <row r="15" spans="1:14" ht="33" customHeight="1">
      <c r="A15" s="1317" t="s">
        <v>3538</v>
      </c>
      <c r="B15" s="1318" t="s">
        <v>3271</v>
      </c>
      <c r="C15" s="1318" t="s">
        <v>3271</v>
      </c>
      <c r="D15" s="1318">
        <f>SUM(D8:D14)</f>
        <v>671669</v>
      </c>
      <c r="E15" s="1317" t="s">
        <v>3271</v>
      </c>
      <c r="F15" s="1317" t="s">
        <v>68</v>
      </c>
      <c r="I15" s="1306"/>
      <c r="J15" s="1306"/>
      <c r="K15" s="1306"/>
      <c r="L15" s="1306"/>
      <c r="M15" s="1306"/>
      <c r="N15" s="1306"/>
    </row>
    <row r="16" spans="1:14" s="1105" customFormat="1" ht="33" customHeight="1">
      <c r="A16" s="1319" t="s">
        <v>3272</v>
      </c>
      <c r="B16" s="1320"/>
      <c r="C16" s="1320"/>
      <c r="D16" s="1320"/>
      <c r="E16" s="1321"/>
      <c r="F16" s="1322" t="s">
        <v>3273</v>
      </c>
      <c r="I16" s="1321"/>
      <c r="J16" s="1321"/>
      <c r="K16" s="1321"/>
      <c r="L16" s="1321"/>
      <c r="M16" s="1321"/>
    </row>
    <row r="18" spans="1:13" hidden="1">
      <c r="A18" s="1323" t="s">
        <v>3275</v>
      </c>
      <c r="B18" s="1307">
        <v>25588</v>
      </c>
      <c r="C18" s="1307">
        <v>5101</v>
      </c>
      <c r="D18" s="1307">
        <f t="shared" ref="D18:D23" si="2">SUM(B18:C18)</f>
        <v>30689</v>
      </c>
    </row>
    <row r="19" spans="1:13" hidden="1">
      <c r="A19" s="1323" t="s">
        <v>3539</v>
      </c>
      <c r="B19" s="1307">
        <v>53652</v>
      </c>
      <c r="C19" s="1307">
        <v>15849</v>
      </c>
      <c r="D19" s="1307">
        <f t="shared" si="2"/>
        <v>69501</v>
      </c>
      <c r="F19" s="1307">
        <f>SUM(D18:D22)</f>
        <v>185671</v>
      </c>
    </row>
    <row r="20" spans="1:13" hidden="1">
      <c r="A20" s="1323" t="s">
        <v>3280</v>
      </c>
      <c r="B20" s="1307">
        <v>9631</v>
      </c>
      <c r="C20" s="1307">
        <v>1642</v>
      </c>
      <c r="D20" s="1307">
        <f t="shared" si="2"/>
        <v>11273</v>
      </c>
    </row>
    <row r="21" spans="1:13" hidden="1">
      <c r="A21" s="1323" t="s">
        <v>51</v>
      </c>
      <c r="B21" s="1307">
        <v>1487</v>
      </c>
      <c r="C21" s="1307">
        <v>551</v>
      </c>
      <c r="D21" s="1307">
        <f t="shared" si="2"/>
        <v>2038</v>
      </c>
    </row>
    <row r="22" spans="1:13" hidden="1">
      <c r="A22" s="1323" t="s">
        <v>3283</v>
      </c>
      <c r="B22" s="1307">
        <v>65407</v>
      </c>
      <c r="C22" s="1307">
        <v>6763</v>
      </c>
      <c r="D22" s="1307">
        <f t="shared" si="2"/>
        <v>72170</v>
      </c>
    </row>
    <row r="23" spans="1:13" hidden="1">
      <c r="A23" s="1323" t="s">
        <v>61</v>
      </c>
      <c r="B23" s="1307">
        <v>398</v>
      </c>
      <c r="C23" s="1307">
        <v>145</v>
      </c>
      <c r="D23" s="1307">
        <f t="shared" si="2"/>
        <v>543</v>
      </c>
    </row>
    <row r="24" spans="1:13" hidden="1">
      <c r="A24" s="1323" t="s">
        <v>1214</v>
      </c>
      <c r="B24" s="1307">
        <f>SUM(B18:B23)</f>
        <v>156163</v>
      </c>
      <c r="C24" s="1307">
        <f t="shared" ref="C24:D24" si="3">SUM(C18:C23)</f>
        <v>30051</v>
      </c>
      <c r="D24" s="1307">
        <f t="shared" si="3"/>
        <v>186214</v>
      </c>
    </row>
    <row r="25" spans="1:13" s="1324" customFormat="1" ht="33" hidden="1" customHeight="1">
      <c r="A25" s="1323" t="s">
        <v>47</v>
      </c>
      <c r="B25" s="1307">
        <v>13971</v>
      </c>
      <c r="C25" s="1307">
        <v>339</v>
      </c>
      <c r="D25" s="1307">
        <f>SUM(B25:C25)</f>
        <v>14310</v>
      </c>
      <c r="F25" s="1325"/>
    </row>
    <row r="26" spans="1:13" s="1105" customFormat="1" ht="33" hidden="1" customHeight="1">
      <c r="A26" s="1323" t="s">
        <v>43</v>
      </c>
      <c r="B26" s="1320"/>
      <c r="C26" s="1320"/>
      <c r="D26" s="1320">
        <v>34644</v>
      </c>
      <c r="E26" s="1321"/>
      <c r="F26" s="1322"/>
      <c r="I26" s="1321"/>
      <c r="J26" s="1321"/>
      <c r="K26" s="1321"/>
      <c r="L26" s="1321"/>
      <c r="M26" s="1321"/>
    </row>
    <row r="27" spans="1:13" s="1328" customFormat="1" ht="33" hidden="1" customHeight="1">
      <c r="A27" s="1323" t="s">
        <v>3540</v>
      </c>
      <c r="B27" s="1324"/>
      <c r="C27" s="1324"/>
      <c r="D27" s="1307">
        <v>5782</v>
      </c>
      <c r="E27" s="1326"/>
      <c r="F27" s="1327"/>
      <c r="I27" s="1326"/>
      <c r="J27" s="1326"/>
      <c r="K27" s="1326"/>
      <c r="L27" s="1326"/>
      <c r="M27" s="1326"/>
    </row>
    <row r="28" spans="1:13" s="1328" customFormat="1" ht="33" hidden="1" customHeight="1">
      <c r="A28" s="1329"/>
      <c r="B28" s="1324"/>
      <c r="C28" s="1324"/>
      <c r="D28" s="1324">
        <f>SUM(D25:D27)</f>
        <v>54736</v>
      </c>
      <c r="E28" s="1326"/>
      <c r="F28" s="1327"/>
      <c r="I28" s="1326"/>
      <c r="J28" s="1326"/>
      <c r="K28" s="1326"/>
      <c r="L28" s="1326"/>
      <c r="M28" s="1326"/>
    </row>
    <row r="29" spans="1:13" s="1105" customFormat="1" ht="33" customHeight="1">
      <c r="A29" s="1319"/>
      <c r="B29" s="1320"/>
      <c r="C29" s="1320"/>
      <c r="D29" s="1320"/>
      <c r="E29" s="1321"/>
      <c r="F29" s="1322"/>
      <c r="I29" s="1321"/>
      <c r="J29" s="1321"/>
      <c r="K29" s="1321"/>
      <c r="L29" s="1321"/>
      <c r="M29" s="1321"/>
    </row>
    <row r="30" spans="1:13" s="1105" customFormat="1" ht="33" customHeight="1">
      <c r="A30" s="1319"/>
      <c r="B30" s="1320"/>
      <c r="C30" s="1320"/>
      <c r="D30" s="1320"/>
      <c r="E30" s="1321"/>
      <c r="F30" s="1319"/>
      <c r="I30" s="1321"/>
      <c r="J30" s="1321"/>
      <c r="K30" s="1321"/>
      <c r="L30" s="1321"/>
      <c r="M30" s="1321"/>
    </row>
    <row r="31" spans="1:13" s="1105" customFormat="1" ht="33" customHeight="1">
      <c r="A31" s="1319"/>
      <c r="B31" s="1320"/>
      <c r="C31" s="1320"/>
      <c r="D31" s="1320"/>
      <c r="E31" s="1321"/>
      <c r="F31" s="1319"/>
      <c r="I31" s="1321"/>
      <c r="J31" s="1321"/>
      <c r="K31" s="1321"/>
      <c r="L31" s="1321"/>
      <c r="M31" s="1321"/>
    </row>
    <row r="32" spans="1:13" s="1105" customFormat="1" ht="33" customHeight="1">
      <c r="A32" s="1319"/>
      <c r="B32" s="1320"/>
      <c r="C32" s="1320"/>
      <c r="D32" s="1320"/>
      <c r="E32" s="1321"/>
      <c r="F32" s="1319"/>
      <c r="I32" s="1321"/>
      <c r="J32" s="1321"/>
      <c r="K32" s="1321"/>
      <c r="L32" s="1321"/>
      <c r="M32" s="1321"/>
    </row>
    <row r="33" spans="1:6" s="1332" customFormat="1" ht="16" customHeight="1">
      <c r="A33" s="1330"/>
      <c r="B33" s="1331"/>
      <c r="C33" s="1331"/>
      <c r="D33" s="1331"/>
      <c r="F33" s="1330"/>
    </row>
    <row r="34" spans="1:6" s="1332" customFormat="1" ht="16" customHeight="1">
      <c r="A34" s="1330"/>
      <c r="F34" s="1330"/>
    </row>
    <row r="35" spans="1:6" s="1332" customFormat="1" ht="16" customHeight="1">
      <c r="A35" s="1330"/>
      <c r="F35" s="1330"/>
    </row>
    <row r="36" spans="1:6" s="1332" customFormat="1" ht="16" customHeight="1">
      <c r="A36" s="1330"/>
      <c r="F36" s="1330"/>
    </row>
    <row r="37" spans="1:6" s="1332" customFormat="1" ht="16" customHeight="1">
      <c r="A37" s="1330"/>
      <c r="F37" s="1330"/>
    </row>
    <row r="38" spans="1:6" s="1332" customFormat="1" ht="16" customHeight="1">
      <c r="A38" s="1330"/>
      <c r="B38" s="1333"/>
      <c r="C38" s="1333"/>
      <c r="F38" s="1330"/>
    </row>
    <row r="40" spans="1:6">
      <c r="A40" s="1105"/>
    </row>
    <row r="43" spans="1:6">
      <c r="A43" s="1105"/>
    </row>
    <row r="44" spans="1:6">
      <c r="A44" s="1105"/>
    </row>
    <row r="48" spans="1:6" s="1323" customFormat="1">
      <c r="A48" s="1105"/>
      <c r="B48" s="1320"/>
      <c r="C48" s="1320"/>
      <c r="D48" s="1320"/>
      <c r="E48" s="1105"/>
      <c r="F48" s="1105"/>
    </row>
    <row r="49" spans="1:6">
      <c r="A49" s="1334"/>
      <c r="B49" s="1335"/>
      <c r="C49" s="1335"/>
      <c r="E49" s="1334"/>
      <c r="F49" s="1334"/>
    </row>
    <row r="53" spans="1:6">
      <c r="A53" s="1334"/>
      <c r="F53" s="1334"/>
    </row>
    <row r="54" spans="1:6">
      <c r="A54" s="1334"/>
      <c r="F54" s="1334"/>
    </row>
  </sheetData>
  <mergeCells count="8">
    <mergeCell ref="A1:F1"/>
    <mergeCell ref="A2:F2"/>
    <mergeCell ref="A3:C3"/>
    <mergeCell ref="D3:F3"/>
    <mergeCell ref="A4:A7"/>
    <mergeCell ref="B4:E4"/>
    <mergeCell ref="F4:F7"/>
    <mergeCell ref="B5:E5"/>
  </mergeCells>
  <printOptions horizontalCentered="1" verticalCentered="1"/>
  <pageMargins left="0.59055118110236227" right="0.59055118110236227" top="0.98425196850393704" bottom="0.98425196850393704" header="0.51181102362204722" footer="0.51181102362204722"/>
  <pageSetup paperSize="9" scale="64" orientation="portrait" horizontalDpi="1200" verticalDpi="1200" r:id="rId1"/>
  <headerFooter alignWithMargins="0">
    <oddFooter xml:space="preserve">&amp;C </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X23"/>
  <sheetViews>
    <sheetView rightToLeft="1" view="pageBreakPreview" zoomScale="60" zoomScaleNormal="110" workbookViewId="0">
      <selection activeCell="B23" sqref="B23"/>
    </sheetView>
  </sheetViews>
  <sheetFormatPr defaultColWidth="13.453125" defaultRowHeight="15.5"/>
  <cols>
    <col min="1" max="1" width="46.7265625" style="1168" customWidth="1"/>
    <col min="2" max="2" width="15.81640625" style="1168" customWidth="1"/>
    <col min="3" max="6" width="17.7265625" style="1168" customWidth="1"/>
    <col min="7" max="7" width="46.7265625" style="1168" customWidth="1"/>
    <col min="8" max="209" width="13.453125" style="1168"/>
    <col min="210" max="216" width="17.453125" style="1168" customWidth="1"/>
    <col min="217" max="217" width="13.453125" style="1168" customWidth="1"/>
    <col min="218" max="465" width="13.453125" style="1168"/>
    <col min="466" max="472" width="17.453125" style="1168" customWidth="1"/>
    <col min="473" max="473" width="13.453125" style="1168" customWidth="1"/>
    <col min="474" max="721" width="13.453125" style="1168"/>
    <col min="722" max="728" width="17.453125" style="1168" customWidth="1"/>
    <col min="729" max="729" width="13.453125" style="1168" customWidth="1"/>
    <col min="730" max="977" width="13.453125" style="1168"/>
    <col min="978" max="984" width="17.453125" style="1168" customWidth="1"/>
    <col min="985" max="985" width="13.453125" style="1168" customWidth="1"/>
    <col min="986" max="1233" width="13.453125" style="1168"/>
    <col min="1234" max="1240" width="17.453125" style="1168" customWidth="1"/>
    <col min="1241" max="1241" width="13.453125" style="1168" customWidth="1"/>
    <col min="1242" max="1489" width="13.453125" style="1168"/>
    <col min="1490" max="1496" width="17.453125" style="1168" customWidth="1"/>
    <col min="1497" max="1497" width="13.453125" style="1168" customWidth="1"/>
    <col min="1498" max="1745" width="13.453125" style="1168"/>
    <col min="1746" max="1752" width="17.453125" style="1168" customWidth="1"/>
    <col min="1753" max="1753" width="13.453125" style="1168" customWidth="1"/>
    <col min="1754" max="2001" width="13.453125" style="1168"/>
    <col min="2002" max="2008" width="17.453125" style="1168" customWidth="1"/>
    <col min="2009" max="2009" width="13.453125" style="1168" customWidth="1"/>
    <col min="2010" max="2257" width="13.453125" style="1168"/>
    <col min="2258" max="2264" width="17.453125" style="1168" customWidth="1"/>
    <col min="2265" max="2265" width="13.453125" style="1168" customWidth="1"/>
    <col min="2266" max="2513" width="13.453125" style="1168"/>
    <col min="2514" max="2520" width="17.453125" style="1168" customWidth="1"/>
    <col min="2521" max="2521" width="13.453125" style="1168" customWidth="1"/>
    <col min="2522" max="2769" width="13.453125" style="1168"/>
    <col min="2770" max="2776" width="17.453125" style="1168" customWidth="1"/>
    <col min="2777" max="2777" width="13.453125" style="1168" customWidth="1"/>
    <col min="2778" max="3025" width="13.453125" style="1168"/>
    <col min="3026" max="3032" width="17.453125" style="1168" customWidth="1"/>
    <col min="3033" max="3033" width="13.453125" style="1168" customWidth="1"/>
    <col min="3034" max="3281" width="13.453125" style="1168"/>
    <col min="3282" max="3288" width="17.453125" style="1168" customWidth="1"/>
    <col min="3289" max="3289" width="13.453125" style="1168" customWidth="1"/>
    <col min="3290" max="3537" width="13.453125" style="1168"/>
    <col min="3538" max="3544" width="17.453125" style="1168" customWidth="1"/>
    <col min="3545" max="3545" width="13.453125" style="1168" customWidth="1"/>
    <col min="3546" max="3793" width="13.453125" style="1168"/>
    <col min="3794" max="3800" width="17.453125" style="1168" customWidth="1"/>
    <col min="3801" max="3801" width="13.453125" style="1168" customWidth="1"/>
    <col min="3802" max="4049" width="13.453125" style="1168"/>
    <col min="4050" max="4056" width="17.453125" style="1168" customWidth="1"/>
    <col min="4057" max="4057" width="13.453125" style="1168" customWidth="1"/>
    <col min="4058" max="4305" width="13.453125" style="1168"/>
    <col min="4306" max="4312" width="17.453125" style="1168" customWidth="1"/>
    <col min="4313" max="4313" width="13.453125" style="1168" customWidth="1"/>
    <col min="4314" max="4561" width="13.453125" style="1168"/>
    <col min="4562" max="4568" width="17.453125" style="1168" customWidth="1"/>
    <col min="4569" max="4569" width="13.453125" style="1168" customWidth="1"/>
    <col min="4570" max="4817" width="13.453125" style="1168"/>
    <col min="4818" max="4824" width="17.453125" style="1168" customWidth="1"/>
    <col min="4825" max="4825" width="13.453125" style="1168" customWidth="1"/>
    <col min="4826" max="5073" width="13.453125" style="1168"/>
    <col min="5074" max="5080" width="17.453125" style="1168" customWidth="1"/>
    <col min="5081" max="5081" width="13.453125" style="1168" customWidth="1"/>
    <col min="5082" max="5329" width="13.453125" style="1168"/>
    <col min="5330" max="5336" width="17.453125" style="1168" customWidth="1"/>
    <col min="5337" max="5337" width="13.453125" style="1168" customWidth="1"/>
    <col min="5338" max="5585" width="13.453125" style="1168"/>
    <col min="5586" max="5592" width="17.453125" style="1168" customWidth="1"/>
    <col min="5593" max="5593" width="13.453125" style="1168" customWidth="1"/>
    <col min="5594" max="5841" width="13.453125" style="1168"/>
    <col min="5842" max="5848" width="17.453125" style="1168" customWidth="1"/>
    <col min="5849" max="5849" width="13.453125" style="1168" customWidth="1"/>
    <col min="5850" max="6097" width="13.453125" style="1168"/>
    <col min="6098" max="6104" width="17.453125" style="1168" customWidth="1"/>
    <col min="6105" max="6105" width="13.453125" style="1168" customWidth="1"/>
    <col min="6106" max="6353" width="13.453125" style="1168"/>
    <col min="6354" max="6360" width="17.453125" style="1168" customWidth="1"/>
    <col min="6361" max="6361" width="13.453125" style="1168" customWidth="1"/>
    <col min="6362" max="6609" width="13.453125" style="1168"/>
    <col min="6610" max="6616" width="17.453125" style="1168" customWidth="1"/>
    <col min="6617" max="6617" width="13.453125" style="1168" customWidth="1"/>
    <col min="6618" max="6865" width="13.453125" style="1168"/>
    <col min="6866" max="6872" width="17.453125" style="1168" customWidth="1"/>
    <col min="6873" max="6873" width="13.453125" style="1168" customWidth="1"/>
    <col min="6874" max="7121" width="13.453125" style="1168"/>
    <col min="7122" max="7128" width="17.453125" style="1168" customWidth="1"/>
    <col min="7129" max="7129" width="13.453125" style="1168" customWidth="1"/>
    <col min="7130" max="7377" width="13.453125" style="1168"/>
    <col min="7378" max="7384" width="17.453125" style="1168" customWidth="1"/>
    <col min="7385" max="7385" width="13.453125" style="1168" customWidth="1"/>
    <col min="7386" max="7633" width="13.453125" style="1168"/>
    <col min="7634" max="7640" width="17.453125" style="1168" customWidth="1"/>
    <col min="7641" max="7641" width="13.453125" style="1168" customWidth="1"/>
    <col min="7642" max="7889" width="13.453125" style="1168"/>
    <col min="7890" max="7896" width="17.453125" style="1168" customWidth="1"/>
    <col min="7897" max="7897" width="13.453125" style="1168" customWidth="1"/>
    <col min="7898" max="8145" width="13.453125" style="1168"/>
    <col min="8146" max="8152" width="17.453125" style="1168" customWidth="1"/>
    <col min="8153" max="8153" width="13.453125" style="1168" customWidth="1"/>
    <col min="8154" max="8401" width="13.453125" style="1168"/>
    <col min="8402" max="8408" width="17.453125" style="1168" customWidth="1"/>
    <col min="8409" max="8409" width="13.453125" style="1168" customWidth="1"/>
    <col min="8410" max="8657" width="13.453125" style="1168"/>
    <col min="8658" max="8664" width="17.453125" style="1168" customWidth="1"/>
    <col min="8665" max="8665" width="13.453125" style="1168" customWidth="1"/>
    <col min="8666" max="8913" width="13.453125" style="1168"/>
    <col min="8914" max="8920" width="17.453125" style="1168" customWidth="1"/>
    <col min="8921" max="8921" width="13.453125" style="1168" customWidth="1"/>
    <col min="8922" max="9169" width="13.453125" style="1168"/>
    <col min="9170" max="9176" width="17.453125" style="1168" customWidth="1"/>
    <col min="9177" max="9177" width="13.453125" style="1168" customWidth="1"/>
    <col min="9178" max="9425" width="13.453125" style="1168"/>
    <col min="9426" max="9432" width="17.453125" style="1168" customWidth="1"/>
    <col min="9433" max="9433" width="13.453125" style="1168" customWidth="1"/>
    <col min="9434" max="9681" width="13.453125" style="1168"/>
    <col min="9682" max="9688" width="17.453125" style="1168" customWidth="1"/>
    <col min="9689" max="9689" width="13.453125" style="1168" customWidth="1"/>
    <col min="9690" max="9937" width="13.453125" style="1168"/>
    <col min="9938" max="9944" width="17.453125" style="1168" customWidth="1"/>
    <col min="9945" max="9945" width="13.453125" style="1168" customWidth="1"/>
    <col min="9946" max="10193" width="13.453125" style="1168"/>
    <col min="10194" max="10200" width="17.453125" style="1168" customWidth="1"/>
    <col min="10201" max="10201" width="13.453125" style="1168" customWidth="1"/>
    <col min="10202" max="10449" width="13.453125" style="1168"/>
    <col min="10450" max="10456" width="17.453125" style="1168" customWidth="1"/>
    <col min="10457" max="10457" width="13.453125" style="1168" customWidth="1"/>
    <col min="10458" max="10705" width="13.453125" style="1168"/>
    <col min="10706" max="10712" width="17.453125" style="1168" customWidth="1"/>
    <col min="10713" max="10713" width="13.453125" style="1168" customWidth="1"/>
    <col min="10714" max="10961" width="13.453125" style="1168"/>
    <col min="10962" max="10968" width="17.453125" style="1168" customWidth="1"/>
    <col min="10969" max="10969" width="13.453125" style="1168" customWidth="1"/>
    <col min="10970" max="11217" width="13.453125" style="1168"/>
    <col min="11218" max="11224" width="17.453125" style="1168" customWidth="1"/>
    <col min="11225" max="11225" width="13.453125" style="1168" customWidth="1"/>
    <col min="11226" max="11473" width="13.453125" style="1168"/>
    <col min="11474" max="11480" width="17.453125" style="1168" customWidth="1"/>
    <col min="11481" max="11481" width="13.453125" style="1168" customWidth="1"/>
    <col min="11482" max="11729" width="13.453125" style="1168"/>
    <col min="11730" max="11736" width="17.453125" style="1168" customWidth="1"/>
    <col min="11737" max="11737" width="13.453125" style="1168" customWidth="1"/>
    <col min="11738" max="11985" width="13.453125" style="1168"/>
    <col min="11986" max="11992" width="17.453125" style="1168" customWidth="1"/>
    <col min="11993" max="11993" width="13.453125" style="1168" customWidth="1"/>
    <col min="11994" max="12241" width="13.453125" style="1168"/>
    <col min="12242" max="12248" width="17.453125" style="1168" customWidth="1"/>
    <col min="12249" max="12249" width="13.453125" style="1168" customWidth="1"/>
    <col min="12250" max="12497" width="13.453125" style="1168"/>
    <col min="12498" max="12504" width="17.453125" style="1168" customWidth="1"/>
    <col min="12505" max="12505" width="13.453125" style="1168" customWidth="1"/>
    <col min="12506" max="12753" width="13.453125" style="1168"/>
    <col min="12754" max="12760" width="17.453125" style="1168" customWidth="1"/>
    <col min="12761" max="12761" width="13.453125" style="1168" customWidth="1"/>
    <col min="12762" max="13009" width="13.453125" style="1168"/>
    <col min="13010" max="13016" width="17.453125" style="1168" customWidth="1"/>
    <col min="13017" max="13017" width="13.453125" style="1168" customWidth="1"/>
    <col min="13018" max="13265" width="13.453125" style="1168"/>
    <col min="13266" max="13272" width="17.453125" style="1168" customWidth="1"/>
    <col min="13273" max="13273" width="13.453125" style="1168" customWidth="1"/>
    <col min="13274" max="13521" width="13.453125" style="1168"/>
    <col min="13522" max="13528" width="17.453125" style="1168" customWidth="1"/>
    <col min="13529" max="13529" width="13.453125" style="1168" customWidth="1"/>
    <col min="13530" max="13777" width="13.453125" style="1168"/>
    <col min="13778" max="13784" width="17.453125" style="1168" customWidth="1"/>
    <col min="13785" max="13785" width="13.453125" style="1168" customWidth="1"/>
    <col min="13786" max="14033" width="13.453125" style="1168"/>
    <col min="14034" max="14040" width="17.453125" style="1168" customWidth="1"/>
    <col min="14041" max="14041" width="13.453125" style="1168" customWidth="1"/>
    <col min="14042" max="14289" width="13.453125" style="1168"/>
    <col min="14290" max="14296" width="17.453125" style="1168" customWidth="1"/>
    <col min="14297" max="14297" width="13.453125" style="1168" customWidth="1"/>
    <col min="14298" max="14545" width="13.453125" style="1168"/>
    <col min="14546" max="14552" width="17.453125" style="1168" customWidth="1"/>
    <col min="14553" max="14553" width="13.453125" style="1168" customWidth="1"/>
    <col min="14554" max="14801" width="13.453125" style="1168"/>
    <col min="14802" max="14808" width="17.453125" style="1168" customWidth="1"/>
    <col min="14809" max="14809" width="13.453125" style="1168" customWidth="1"/>
    <col min="14810" max="15057" width="13.453125" style="1168"/>
    <col min="15058" max="15064" width="17.453125" style="1168" customWidth="1"/>
    <col min="15065" max="15065" width="13.453125" style="1168" customWidth="1"/>
    <col min="15066" max="15313" width="13.453125" style="1168"/>
    <col min="15314" max="15320" width="17.453125" style="1168" customWidth="1"/>
    <col min="15321" max="15321" width="13.453125" style="1168" customWidth="1"/>
    <col min="15322" max="15569" width="13.453125" style="1168"/>
    <col min="15570" max="15576" width="17.453125" style="1168" customWidth="1"/>
    <col min="15577" max="15577" width="13.453125" style="1168" customWidth="1"/>
    <col min="15578" max="15825" width="13.453125" style="1168"/>
    <col min="15826" max="15832" width="17.453125" style="1168" customWidth="1"/>
    <col min="15833" max="15833" width="13.453125" style="1168" customWidth="1"/>
    <col min="15834" max="16081" width="13.453125" style="1168"/>
    <col min="16082" max="16088" width="17.453125" style="1168" customWidth="1"/>
    <col min="16089" max="16089" width="13.453125" style="1168" customWidth="1"/>
    <col min="16090" max="16384" width="13.453125" style="1168"/>
  </cols>
  <sheetData>
    <row r="1" spans="1:24" s="1030" customFormat="1" ht="33" customHeight="1">
      <c r="A1" s="1715" t="s">
        <v>3018</v>
      </c>
      <c r="B1" s="2259"/>
      <c r="C1" s="2259"/>
      <c r="D1" s="2259"/>
      <c r="E1" s="2259"/>
      <c r="F1" s="2259"/>
      <c r="G1" s="1955"/>
      <c r="H1" s="1029"/>
      <c r="I1" s="1029"/>
      <c r="J1" s="1029"/>
      <c r="K1" s="1029"/>
      <c r="L1" s="1029"/>
      <c r="M1" s="1029"/>
      <c r="N1" s="1029"/>
      <c r="O1" s="1029"/>
      <c r="P1" s="1029"/>
      <c r="Q1" s="1029"/>
      <c r="R1" s="1029"/>
      <c r="S1" s="1029"/>
      <c r="T1" s="1029"/>
      <c r="U1" s="1029"/>
      <c r="V1" s="1029"/>
      <c r="W1" s="1029"/>
      <c r="X1" s="1029"/>
    </row>
    <row r="2" spans="1:24" s="1058" customFormat="1" ht="33" customHeight="1">
      <c r="A2" s="2260" t="s">
        <v>3019</v>
      </c>
      <c r="B2" s="2260"/>
      <c r="C2" s="2260"/>
      <c r="D2" s="2260"/>
      <c r="E2" s="2260"/>
      <c r="F2" s="2260"/>
      <c r="G2" s="2261"/>
    </row>
    <row r="3" spans="1:24" s="1030" customFormat="1" ht="17.25" customHeight="1">
      <c r="A3" s="1031" t="s">
        <v>3541</v>
      </c>
      <c r="B3" s="1032"/>
      <c r="C3" s="1032"/>
      <c r="D3" s="1032"/>
      <c r="E3" s="1032"/>
      <c r="F3" s="1033"/>
      <c r="G3" s="1033" t="s">
        <v>3542</v>
      </c>
      <c r="H3" s="1029"/>
      <c r="I3" s="1029"/>
      <c r="J3" s="1029"/>
      <c r="K3" s="1029"/>
      <c r="L3" s="1029"/>
      <c r="M3" s="1029"/>
      <c r="N3" s="1029"/>
      <c r="O3" s="1029"/>
      <c r="P3" s="1029"/>
      <c r="Q3" s="1029"/>
      <c r="R3" s="1029"/>
      <c r="S3" s="1029"/>
      <c r="T3" s="1029"/>
      <c r="U3" s="1029"/>
      <c r="V3" s="1029"/>
      <c r="W3" s="1029"/>
      <c r="X3" s="1029"/>
    </row>
    <row r="4" spans="1:24" s="1166" customFormat="1" ht="44.25" customHeight="1">
      <c r="A4" s="1804" t="s">
        <v>99</v>
      </c>
      <c r="B4" s="2263" t="s">
        <v>1082</v>
      </c>
      <c r="C4" s="2263"/>
      <c r="D4" s="2263" t="s">
        <v>1083</v>
      </c>
      <c r="E4" s="2263"/>
      <c r="F4" s="1073" t="s">
        <v>106</v>
      </c>
      <c r="G4" s="1804" t="s">
        <v>100</v>
      </c>
    </row>
    <row r="5" spans="1:24" s="1166" customFormat="1" ht="42" customHeight="1">
      <c r="A5" s="1805"/>
      <c r="B5" s="1073" t="s">
        <v>316</v>
      </c>
      <c r="C5" s="1073" t="s">
        <v>317</v>
      </c>
      <c r="D5" s="1073" t="s">
        <v>316</v>
      </c>
      <c r="E5" s="1073" t="s">
        <v>317</v>
      </c>
      <c r="F5" s="1073" t="s">
        <v>68</v>
      </c>
      <c r="G5" s="1805"/>
    </row>
    <row r="6" spans="1:24" ht="23.15" customHeight="1">
      <c r="A6" s="1065" t="s">
        <v>965</v>
      </c>
      <c r="B6" s="1063">
        <v>93037</v>
      </c>
      <c r="C6" s="1063">
        <v>109805</v>
      </c>
      <c r="D6" s="1063">
        <v>100833</v>
      </c>
      <c r="E6" s="1063">
        <v>75169</v>
      </c>
      <c r="F6" s="1064">
        <f>SUM(B6:E6)</f>
        <v>378844</v>
      </c>
      <c r="G6" s="1065" t="s">
        <v>44</v>
      </c>
      <c r="I6" s="1169"/>
      <c r="J6" s="1169"/>
      <c r="K6" s="1169"/>
      <c r="L6" s="1169"/>
    </row>
    <row r="7" spans="1:24" ht="23.15" customHeight="1">
      <c r="A7" s="1065" t="s">
        <v>101</v>
      </c>
      <c r="B7" s="1068">
        <v>61661</v>
      </c>
      <c r="C7" s="1068">
        <v>69675</v>
      </c>
      <c r="D7" s="1068">
        <v>59178</v>
      </c>
      <c r="E7" s="1068">
        <v>42536</v>
      </c>
      <c r="F7" s="1064">
        <f t="shared" ref="F7:F18" si="0">SUM(B7:E7)</f>
        <v>233050</v>
      </c>
      <c r="G7" s="1065" t="s">
        <v>102</v>
      </c>
      <c r="I7" s="1169"/>
      <c r="J7" s="1169"/>
      <c r="K7" s="1169"/>
      <c r="L7" s="1169"/>
    </row>
    <row r="8" spans="1:24" ht="23.15" customHeight="1">
      <c r="A8" s="1065" t="s">
        <v>345</v>
      </c>
      <c r="B8" s="1063">
        <v>11186</v>
      </c>
      <c r="C8" s="1063">
        <v>12162</v>
      </c>
      <c r="D8" s="1063">
        <v>11580</v>
      </c>
      <c r="E8" s="1063">
        <v>5984</v>
      </c>
      <c r="F8" s="1064">
        <f t="shared" si="0"/>
        <v>40912</v>
      </c>
      <c r="G8" s="1065" t="s">
        <v>1100</v>
      </c>
    </row>
    <row r="9" spans="1:24" ht="23.15" customHeight="1">
      <c r="A9" s="1065" t="s">
        <v>349</v>
      </c>
      <c r="B9" s="1068">
        <v>5315</v>
      </c>
      <c r="C9" s="1068">
        <v>7604</v>
      </c>
      <c r="D9" s="1068">
        <v>5410</v>
      </c>
      <c r="E9" s="1068">
        <v>3013</v>
      </c>
      <c r="F9" s="1064">
        <f t="shared" si="0"/>
        <v>21342</v>
      </c>
      <c r="G9" s="1065" t="s">
        <v>1101</v>
      </c>
    </row>
    <row r="10" spans="1:24" ht="23.15" customHeight="1">
      <c r="A10" s="1065" t="s">
        <v>353</v>
      </c>
      <c r="B10" s="1063">
        <v>75380</v>
      </c>
      <c r="C10" s="1063">
        <v>85996</v>
      </c>
      <c r="D10" s="1063">
        <v>55278</v>
      </c>
      <c r="E10" s="1063">
        <v>29186</v>
      </c>
      <c r="F10" s="1064">
        <f t="shared" si="0"/>
        <v>245840</v>
      </c>
      <c r="G10" s="1065" t="s">
        <v>52</v>
      </c>
    </row>
    <row r="11" spans="1:24" ht="23.15" customHeight="1">
      <c r="A11" s="1065" t="s">
        <v>55</v>
      </c>
      <c r="B11" s="1068">
        <v>10200</v>
      </c>
      <c r="C11" s="1068">
        <v>10825</v>
      </c>
      <c r="D11" s="1068">
        <v>9639</v>
      </c>
      <c r="E11" s="1068">
        <v>3681</v>
      </c>
      <c r="F11" s="1064">
        <f t="shared" si="0"/>
        <v>34345</v>
      </c>
      <c r="G11" s="1065" t="s">
        <v>1104</v>
      </c>
    </row>
    <row r="12" spans="1:24" ht="23.15" customHeight="1">
      <c r="A12" s="1065" t="s">
        <v>371</v>
      </c>
      <c r="B12" s="1063">
        <v>1190</v>
      </c>
      <c r="C12" s="1063">
        <v>1481</v>
      </c>
      <c r="D12" s="1063">
        <v>3386</v>
      </c>
      <c r="E12" s="1063">
        <v>1193</v>
      </c>
      <c r="F12" s="1064">
        <f t="shared" si="0"/>
        <v>7250</v>
      </c>
      <c r="G12" s="1065" t="s">
        <v>1105</v>
      </c>
    </row>
    <row r="13" spans="1:24" ht="23.15" customHeight="1">
      <c r="A13" s="1065" t="s">
        <v>58</v>
      </c>
      <c r="B13" s="1068">
        <v>3174</v>
      </c>
      <c r="C13" s="1068">
        <v>4122</v>
      </c>
      <c r="D13" s="1068">
        <v>2508</v>
      </c>
      <c r="E13" s="1068">
        <v>757</v>
      </c>
      <c r="F13" s="1064">
        <f t="shared" si="0"/>
        <v>10561</v>
      </c>
      <c r="G13" s="1065" t="s">
        <v>2526</v>
      </c>
    </row>
    <row r="14" spans="1:24" ht="23.15" customHeight="1">
      <c r="A14" s="1065" t="s">
        <v>2527</v>
      </c>
      <c r="B14" s="1063">
        <v>0</v>
      </c>
      <c r="C14" s="1063">
        <v>0</v>
      </c>
      <c r="D14" s="1063">
        <v>0</v>
      </c>
      <c r="E14" s="1063">
        <v>0</v>
      </c>
      <c r="F14" s="1064">
        <f t="shared" si="0"/>
        <v>0</v>
      </c>
      <c r="G14" s="1065" t="s">
        <v>1107</v>
      </c>
    </row>
    <row r="15" spans="1:24" ht="23.15" customHeight="1">
      <c r="A15" s="1065" t="s">
        <v>59</v>
      </c>
      <c r="B15" s="1068">
        <v>4801</v>
      </c>
      <c r="C15" s="1068">
        <v>5224</v>
      </c>
      <c r="D15" s="1068">
        <v>4920</v>
      </c>
      <c r="E15" s="1068">
        <v>1643</v>
      </c>
      <c r="F15" s="1064">
        <f t="shared" si="0"/>
        <v>16588</v>
      </c>
      <c r="G15" s="1065" t="s">
        <v>60</v>
      </c>
    </row>
    <row r="16" spans="1:24" ht="23.15" customHeight="1">
      <c r="A16" s="1065" t="s">
        <v>61</v>
      </c>
      <c r="B16" s="1063">
        <v>2046</v>
      </c>
      <c r="C16" s="1063">
        <v>3038</v>
      </c>
      <c r="D16" s="1063">
        <v>1094</v>
      </c>
      <c r="E16" s="1063">
        <v>554</v>
      </c>
      <c r="F16" s="1064">
        <f t="shared" si="0"/>
        <v>6732</v>
      </c>
      <c r="G16" s="1065" t="s">
        <v>62</v>
      </c>
    </row>
    <row r="17" spans="1:7" ht="23.15" customHeight="1">
      <c r="A17" s="1065" t="s">
        <v>105</v>
      </c>
      <c r="B17" s="1068">
        <v>0</v>
      </c>
      <c r="C17" s="1068">
        <v>0</v>
      </c>
      <c r="D17" s="1068">
        <v>0</v>
      </c>
      <c r="E17" s="1068">
        <v>0</v>
      </c>
      <c r="F17" s="1064">
        <f t="shared" si="0"/>
        <v>0</v>
      </c>
      <c r="G17" s="1065" t="s">
        <v>1132</v>
      </c>
    </row>
    <row r="18" spans="1:7" ht="23.15" customHeight="1">
      <c r="A18" s="1065" t="s">
        <v>63</v>
      </c>
      <c r="B18" s="1063">
        <v>76</v>
      </c>
      <c r="C18" s="1063">
        <v>351</v>
      </c>
      <c r="D18" s="1063">
        <v>155</v>
      </c>
      <c r="E18" s="1063">
        <v>163</v>
      </c>
      <c r="F18" s="1064">
        <f t="shared" si="0"/>
        <v>745</v>
      </c>
      <c r="G18" s="1065" t="s">
        <v>1133</v>
      </c>
    </row>
    <row r="19" spans="1:7" ht="23.15" customHeight="1">
      <c r="A19" s="1065" t="s">
        <v>3205</v>
      </c>
      <c r="B19" s="1068" t="s">
        <v>3264</v>
      </c>
      <c r="C19" s="1068" t="s">
        <v>3264</v>
      </c>
      <c r="D19" s="1068" t="s">
        <v>3264</v>
      </c>
      <c r="E19" s="1068" t="s">
        <v>3264</v>
      </c>
      <c r="F19" s="1064">
        <v>85733</v>
      </c>
      <c r="G19" s="1065" t="s">
        <v>3295</v>
      </c>
    </row>
    <row r="20" spans="1:7" ht="23.15" customHeight="1">
      <c r="A20" s="1069" t="s">
        <v>106</v>
      </c>
      <c r="B20" s="1117">
        <f>SUM(B6:B19)</f>
        <v>268066</v>
      </c>
      <c r="C20" s="1117">
        <f t="shared" ref="C20:F20" si="1">SUM(C6:C19)</f>
        <v>310283</v>
      </c>
      <c r="D20" s="1117">
        <f t="shared" si="1"/>
        <v>253981</v>
      </c>
      <c r="E20" s="1117">
        <f t="shared" si="1"/>
        <v>163879</v>
      </c>
      <c r="F20" s="1117">
        <f t="shared" si="1"/>
        <v>1081942</v>
      </c>
      <c r="G20" s="1069" t="s">
        <v>68</v>
      </c>
    </row>
    <row r="21" spans="1:7">
      <c r="A21" s="1336" t="s">
        <v>3296</v>
      </c>
      <c r="G21" s="1168" t="s">
        <v>3297</v>
      </c>
    </row>
    <row r="22" spans="1:7">
      <c r="F22" s="1169"/>
    </row>
    <row r="23" spans="1:7">
      <c r="D23" s="1169"/>
    </row>
  </sheetData>
  <mergeCells count="6">
    <mergeCell ref="A1:G1"/>
    <mergeCell ref="A2:G2"/>
    <mergeCell ref="A4:A5"/>
    <mergeCell ref="B4:C4"/>
    <mergeCell ref="D4:E4"/>
    <mergeCell ref="G4:G5"/>
  </mergeCells>
  <pageMargins left="0.7" right="0.7" top="0.75" bottom="0.75" header="0.3" footer="0.3"/>
  <pageSetup paperSize="9" scale="72" orientation="landscape"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T25"/>
  <sheetViews>
    <sheetView rightToLeft="1" view="pageBreakPreview" zoomScale="50" zoomScaleNormal="120" zoomScaleSheetLayoutView="50" workbookViewId="0">
      <selection activeCell="B23" sqref="B23"/>
    </sheetView>
  </sheetViews>
  <sheetFormatPr defaultColWidth="8.81640625" defaultRowHeight="13"/>
  <cols>
    <col min="1" max="1" width="23.7265625" style="1047" customWidth="1"/>
    <col min="2" max="11" width="9.7265625" style="1047" customWidth="1"/>
    <col min="12" max="13" width="9.7265625" style="1046" customWidth="1"/>
    <col min="14" max="14" width="23.7265625" style="1047" customWidth="1"/>
    <col min="15" max="15" width="32.1796875" style="1046" customWidth="1"/>
    <col min="16" max="16" width="8.81640625" style="1046"/>
    <col min="17" max="17" width="13.81640625" style="1046" customWidth="1"/>
    <col min="18" max="18" width="8.81640625" style="1046"/>
    <col min="19" max="19" width="14.453125" style="1046" customWidth="1"/>
    <col min="20" max="43" width="8.81640625" style="1046"/>
    <col min="44" max="212" width="8.81640625" style="1047"/>
    <col min="213" max="213" width="15.26953125" style="1047" bestFit="1" customWidth="1"/>
    <col min="214" max="215" width="13.453125" style="1047" bestFit="1" customWidth="1"/>
    <col min="216" max="216" width="11.1796875" style="1047" bestFit="1" customWidth="1"/>
    <col min="217" max="217" width="13.453125" style="1047" bestFit="1" customWidth="1"/>
    <col min="218" max="218" width="9.7265625" style="1047" bestFit="1" customWidth="1"/>
    <col min="219" max="219" width="11.1796875" style="1047" bestFit="1" customWidth="1"/>
    <col min="220" max="220" width="9.7265625" style="1047" bestFit="1" customWidth="1"/>
    <col min="221" max="221" width="13.453125" style="1047" bestFit="1" customWidth="1"/>
    <col min="222" max="222" width="11.1796875" style="1047" bestFit="1" customWidth="1"/>
    <col min="223" max="223" width="13.453125" style="1047" bestFit="1" customWidth="1"/>
    <col min="224" max="224" width="11.1796875" style="1047" bestFit="1" customWidth="1"/>
    <col min="225" max="225" width="15.26953125" style="1047" bestFit="1" customWidth="1"/>
    <col min="226" max="226" width="8.26953125" style="1047" bestFit="1" customWidth="1"/>
    <col min="227" max="229" width="9.1796875" style="1047" customWidth="1"/>
    <col min="230" max="468" width="8.81640625" style="1047"/>
    <col min="469" max="469" width="15.26953125" style="1047" bestFit="1" customWidth="1"/>
    <col min="470" max="471" width="13.453125" style="1047" bestFit="1" customWidth="1"/>
    <col min="472" max="472" width="11.1796875" style="1047" bestFit="1" customWidth="1"/>
    <col min="473" max="473" width="13.453125" style="1047" bestFit="1" customWidth="1"/>
    <col min="474" max="474" width="9.7265625" style="1047" bestFit="1" customWidth="1"/>
    <col min="475" max="475" width="11.1796875" style="1047" bestFit="1" customWidth="1"/>
    <col min="476" max="476" width="9.7265625" style="1047" bestFit="1" customWidth="1"/>
    <col min="477" max="477" width="13.453125" style="1047" bestFit="1" customWidth="1"/>
    <col min="478" max="478" width="11.1796875" style="1047" bestFit="1" customWidth="1"/>
    <col min="479" max="479" width="13.453125" style="1047" bestFit="1" customWidth="1"/>
    <col min="480" max="480" width="11.1796875" style="1047" bestFit="1" customWidth="1"/>
    <col min="481" max="481" width="15.26953125" style="1047" bestFit="1" customWidth="1"/>
    <col min="482" max="482" width="8.26953125" style="1047" bestFit="1" customWidth="1"/>
    <col min="483" max="485" width="9.1796875" style="1047" customWidth="1"/>
    <col min="486" max="724" width="8.81640625" style="1047"/>
    <col min="725" max="725" width="15.26953125" style="1047" bestFit="1" customWidth="1"/>
    <col min="726" max="727" width="13.453125" style="1047" bestFit="1" customWidth="1"/>
    <col min="728" max="728" width="11.1796875" style="1047" bestFit="1" customWidth="1"/>
    <col min="729" max="729" width="13.453125" style="1047" bestFit="1" customWidth="1"/>
    <col min="730" max="730" width="9.7265625" style="1047" bestFit="1" customWidth="1"/>
    <col min="731" max="731" width="11.1796875" style="1047" bestFit="1" customWidth="1"/>
    <col min="732" max="732" width="9.7265625" style="1047" bestFit="1" customWidth="1"/>
    <col min="733" max="733" width="13.453125" style="1047" bestFit="1" customWidth="1"/>
    <col min="734" max="734" width="11.1796875" style="1047" bestFit="1" customWidth="1"/>
    <col min="735" max="735" width="13.453125" style="1047" bestFit="1" customWidth="1"/>
    <col min="736" max="736" width="11.1796875" style="1047" bestFit="1" customWidth="1"/>
    <col min="737" max="737" width="15.26953125" style="1047" bestFit="1" customWidth="1"/>
    <col min="738" max="738" width="8.26953125" style="1047" bestFit="1" customWidth="1"/>
    <col min="739" max="741" width="9.1796875" style="1047" customWidth="1"/>
    <col min="742" max="980" width="8.81640625" style="1047"/>
    <col min="981" max="981" width="15.26953125" style="1047" bestFit="1" customWidth="1"/>
    <col min="982" max="983" width="13.453125" style="1047" bestFit="1" customWidth="1"/>
    <col min="984" max="984" width="11.1796875" style="1047" bestFit="1" customWidth="1"/>
    <col min="985" max="985" width="13.453125" style="1047" bestFit="1" customWidth="1"/>
    <col min="986" max="986" width="9.7265625" style="1047" bestFit="1" customWidth="1"/>
    <col min="987" max="987" width="11.1796875" style="1047" bestFit="1" customWidth="1"/>
    <col min="988" max="988" width="9.7265625" style="1047" bestFit="1" customWidth="1"/>
    <col min="989" max="989" width="13.453125" style="1047" bestFit="1" customWidth="1"/>
    <col min="990" max="990" width="11.1796875" style="1047" bestFit="1" customWidth="1"/>
    <col min="991" max="991" width="13.453125" style="1047" bestFit="1" customWidth="1"/>
    <col min="992" max="992" width="11.1796875" style="1047" bestFit="1" customWidth="1"/>
    <col min="993" max="993" width="15.26953125" style="1047" bestFit="1" customWidth="1"/>
    <col min="994" max="994" width="8.26953125" style="1047" bestFit="1" customWidth="1"/>
    <col min="995" max="997" width="9.1796875" style="1047" customWidth="1"/>
    <col min="998" max="1236" width="8.81640625" style="1047"/>
    <col min="1237" max="1237" width="15.26953125" style="1047" bestFit="1" customWidth="1"/>
    <col min="1238" max="1239" width="13.453125" style="1047" bestFit="1" customWidth="1"/>
    <col min="1240" max="1240" width="11.1796875" style="1047" bestFit="1" customWidth="1"/>
    <col min="1241" max="1241" width="13.453125" style="1047" bestFit="1" customWidth="1"/>
    <col min="1242" max="1242" width="9.7265625" style="1047" bestFit="1" customWidth="1"/>
    <col min="1243" max="1243" width="11.1796875" style="1047" bestFit="1" customWidth="1"/>
    <col min="1244" max="1244" width="9.7265625" style="1047" bestFit="1" customWidth="1"/>
    <col min="1245" max="1245" width="13.453125" style="1047" bestFit="1" customWidth="1"/>
    <col min="1246" max="1246" width="11.1796875" style="1047" bestFit="1" customWidth="1"/>
    <col min="1247" max="1247" width="13.453125" style="1047" bestFit="1" customWidth="1"/>
    <col min="1248" max="1248" width="11.1796875" style="1047" bestFit="1" customWidth="1"/>
    <col min="1249" max="1249" width="15.26953125" style="1047" bestFit="1" customWidth="1"/>
    <col min="1250" max="1250" width="8.26953125" style="1047" bestFit="1" customWidth="1"/>
    <col min="1251" max="1253" width="9.1796875" style="1047" customWidth="1"/>
    <col min="1254" max="1492" width="8.81640625" style="1047"/>
    <col min="1493" max="1493" width="15.26953125" style="1047" bestFit="1" customWidth="1"/>
    <col min="1494" max="1495" width="13.453125" style="1047" bestFit="1" customWidth="1"/>
    <col min="1496" max="1496" width="11.1796875" style="1047" bestFit="1" customWidth="1"/>
    <col min="1497" max="1497" width="13.453125" style="1047" bestFit="1" customWidth="1"/>
    <col min="1498" max="1498" width="9.7265625" style="1047" bestFit="1" customWidth="1"/>
    <col min="1499" max="1499" width="11.1796875" style="1047" bestFit="1" customWidth="1"/>
    <col min="1500" max="1500" width="9.7265625" style="1047" bestFit="1" customWidth="1"/>
    <col min="1501" max="1501" width="13.453125" style="1047" bestFit="1" customWidth="1"/>
    <col min="1502" max="1502" width="11.1796875" style="1047" bestFit="1" customWidth="1"/>
    <col min="1503" max="1503" width="13.453125" style="1047" bestFit="1" customWidth="1"/>
    <col min="1504" max="1504" width="11.1796875" style="1047" bestFit="1" customWidth="1"/>
    <col min="1505" max="1505" width="15.26953125" style="1047" bestFit="1" customWidth="1"/>
    <col min="1506" max="1506" width="8.26953125" style="1047" bestFit="1" customWidth="1"/>
    <col min="1507" max="1509" width="9.1796875" style="1047" customWidth="1"/>
    <col min="1510" max="1748" width="8.81640625" style="1047"/>
    <col min="1749" max="1749" width="15.26953125" style="1047" bestFit="1" customWidth="1"/>
    <col min="1750" max="1751" width="13.453125" style="1047" bestFit="1" customWidth="1"/>
    <col min="1752" max="1752" width="11.1796875" style="1047" bestFit="1" customWidth="1"/>
    <col min="1753" max="1753" width="13.453125" style="1047" bestFit="1" customWidth="1"/>
    <col min="1754" max="1754" width="9.7265625" style="1047" bestFit="1" customWidth="1"/>
    <col min="1755" max="1755" width="11.1796875" style="1047" bestFit="1" customWidth="1"/>
    <col min="1756" max="1756" width="9.7265625" style="1047" bestFit="1" customWidth="1"/>
    <col min="1757" max="1757" width="13.453125" style="1047" bestFit="1" customWidth="1"/>
    <col min="1758" max="1758" width="11.1796875" style="1047" bestFit="1" customWidth="1"/>
    <col min="1759" max="1759" width="13.453125" style="1047" bestFit="1" customWidth="1"/>
    <col min="1760" max="1760" width="11.1796875" style="1047" bestFit="1" customWidth="1"/>
    <col min="1761" max="1761" width="15.26953125" style="1047" bestFit="1" customWidth="1"/>
    <col min="1762" max="1762" width="8.26953125" style="1047" bestFit="1" customWidth="1"/>
    <col min="1763" max="1765" width="9.1796875" style="1047" customWidth="1"/>
    <col min="1766" max="2004" width="8.81640625" style="1047"/>
    <col min="2005" max="2005" width="15.26953125" style="1047" bestFit="1" customWidth="1"/>
    <col min="2006" max="2007" width="13.453125" style="1047" bestFit="1" customWidth="1"/>
    <col min="2008" max="2008" width="11.1796875" style="1047" bestFit="1" customWidth="1"/>
    <col min="2009" max="2009" width="13.453125" style="1047" bestFit="1" customWidth="1"/>
    <col min="2010" max="2010" width="9.7265625" style="1047" bestFit="1" customWidth="1"/>
    <col min="2011" max="2011" width="11.1796875" style="1047" bestFit="1" customWidth="1"/>
    <col min="2012" max="2012" width="9.7265625" style="1047" bestFit="1" customWidth="1"/>
    <col min="2013" max="2013" width="13.453125" style="1047" bestFit="1" customWidth="1"/>
    <col min="2014" max="2014" width="11.1796875" style="1047" bestFit="1" customWidth="1"/>
    <col min="2015" max="2015" width="13.453125" style="1047" bestFit="1" customWidth="1"/>
    <col min="2016" max="2016" width="11.1796875" style="1047" bestFit="1" customWidth="1"/>
    <col min="2017" max="2017" width="15.26953125" style="1047" bestFit="1" customWidth="1"/>
    <col min="2018" max="2018" width="8.26953125" style="1047" bestFit="1" customWidth="1"/>
    <col min="2019" max="2021" width="9.1796875" style="1047" customWidth="1"/>
    <col min="2022" max="2260" width="8.81640625" style="1047"/>
    <col min="2261" max="2261" width="15.26953125" style="1047" bestFit="1" customWidth="1"/>
    <col min="2262" max="2263" width="13.453125" style="1047" bestFit="1" customWidth="1"/>
    <col min="2264" max="2264" width="11.1796875" style="1047" bestFit="1" customWidth="1"/>
    <col min="2265" max="2265" width="13.453125" style="1047" bestFit="1" customWidth="1"/>
    <col min="2266" max="2266" width="9.7265625" style="1047" bestFit="1" customWidth="1"/>
    <col min="2267" max="2267" width="11.1796875" style="1047" bestFit="1" customWidth="1"/>
    <col min="2268" max="2268" width="9.7265625" style="1047" bestFit="1" customWidth="1"/>
    <col min="2269" max="2269" width="13.453125" style="1047" bestFit="1" customWidth="1"/>
    <col min="2270" max="2270" width="11.1796875" style="1047" bestFit="1" customWidth="1"/>
    <col min="2271" max="2271" width="13.453125" style="1047" bestFit="1" customWidth="1"/>
    <col min="2272" max="2272" width="11.1796875" style="1047" bestFit="1" customWidth="1"/>
    <col min="2273" max="2273" width="15.26953125" style="1047" bestFit="1" customWidth="1"/>
    <col min="2274" max="2274" width="8.26953125" style="1047" bestFit="1" customWidth="1"/>
    <col min="2275" max="2277" width="9.1796875" style="1047" customWidth="1"/>
    <col min="2278" max="2516" width="8.81640625" style="1047"/>
    <col min="2517" max="2517" width="15.26953125" style="1047" bestFit="1" customWidth="1"/>
    <col min="2518" max="2519" width="13.453125" style="1047" bestFit="1" customWidth="1"/>
    <col min="2520" max="2520" width="11.1796875" style="1047" bestFit="1" customWidth="1"/>
    <col min="2521" max="2521" width="13.453125" style="1047" bestFit="1" customWidth="1"/>
    <col min="2522" max="2522" width="9.7265625" style="1047" bestFit="1" customWidth="1"/>
    <col min="2523" max="2523" width="11.1796875" style="1047" bestFit="1" customWidth="1"/>
    <col min="2524" max="2524" width="9.7265625" style="1047" bestFit="1" customWidth="1"/>
    <col min="2525" max="2525" width="13.453125" style="1047" bestFit="1" customWidth="1"/>
    <col min="2526" max="2526" width="11.1796875" style="1047" bestFit="1" customWidth="1"/>
    <col min="2527" max="2527" width="13.453125" style="1047" bestFit="1" customWidth="1"/>
    <col min="2528" max="2528" width="11.1796875" style="1047" bestFit="1" customWidth="1"/>
    <col min="2529" max="2529" width="15.26953125" style="1047" bestFit="1" customWidth="1"/>
    <col min="2530" max="2530" width="8.26953125" style="1047" bestFit="1" customWidth="1"/>
    <col min="2531" max="2533" width="9.1796875" style="1047" customWidth="1"/>
    <col min="2534" max="2772" width="8.81640625" style="1047"/>
    <col min="2773" max="2773" width="15.26953125" style="1047" bestFit="1" customWidth="1"/>
    <col min="2774" max="2775" width="13.453125" style="1047" bestFit="1" customWidth="1"/>
    <col min="2776" max="2776" width="11.1796875" style="1047" bestFit="1" customWidth="1"/>
    <col min="2777" max="2777" width="13.453125" style="1047" bestFit="1" customWidth="1"/>
    <col min="2778" max="2778" width="9.7265625" style="1047" bestFit="1" customWidth="1"/>
    <col min="2779" max="2779" width="11.1796875" style="1047" bestFit="1" customWidth="1"/>
    <col min="2780" max="2780" width="9.7265625" style="1047" bestFit="1" customWidth="1"/>
    <col min="2781" max="2781" width="13.453125" style="1047" bestFit="1" customWidth="1"/>
    <col min="2782" max="2782" width="11.1796875" style="1047" bestFit="1" customWidth="1"/>
    <col min="2783" max="2783" width="13.453125" style="1047" bestFit="1" customWidth="1"/>
    <col min="2784" max="2784" width="11.1796875" style="1047" bestFit="1" customWidth="1"/>
    <col min="2785" max="2785" width="15.26953125" style="1047" bestFit="1" customWidth="1"/>
    <col min="2786" max="2786" width="8.26953125" style="1047" bestFit="1" customWidth="1"/>
    <col min="2787" max="2789" width="9.1796875" style="1047" customWidth="1"/>
    <col min="2790" max="3028" width="8.81640625" style="1047"/>
    <col min="3029" max="3029" width="15.26953125" style="1047" bestFit="1" customWidth="1"/>
    <col min="3030" max="3031" width="13.453125" style="1047" bestFit="1" customWidth="1"/>
    <col min="3032" max="3032" width="11.1796875" style="1047" bestFit="1" customWidth="1"/>
    <col min="3033" max="3033" width="13.453125" style="1047" bestFit="1" customWidth="1"/>
    <col min="3034" max="3034" width="9.7265625" style="1047" bestFit="1" customWidth="1"/>
    <col min="3035" max="3035" width="11.1796875" style="1047" bestFit="1" customWidth="1"/>
    <col min="3036" max="3036" width="9.7265625" style="1047" bestFit="1" customWidth="1"/>
    <col min="3037" max="3037" width="13.453125" style="1047" bestFit="1" customWidth="1"/>
    <col min="3038" max="3038" width="11.1796875" style="1047" bestFit="1" customWidth="1"/>
    <col min="3039" max="3039" width="13.453125" style="1047" bestFit="1" customWidth="1"/>
    <col min="3040" max="3040" width="11.1796875" style="1047" bestFit="1" customWidth="1"/>
    <col min="3041" max="3041" width="15.26953125" style="1047" bestFit="1" customWidth="1"/>
    <col min="3042" max="3042" width="8.26953125" style="1047" bestFit="1" customWidth="1"/>
    <col min="3043" max="3045" width="9.1796875" style="1047" customWidth="1"/>
    <col min="3046" max="3284" width="8.81640625" style="1047"/>
    <col min="3285" max="3285" width="15.26953125" style="1047" bestFit="1" customWidth="1"/>
    <col min="3286" max="3287" width="13.453125" style="1047" bestFit="1" customWidth="1"/>
    <col min="3288" max="3288" width="11.1796875" style="1047" bestFit="1" customWidth="1"/>
    <col min="3289" max="3289" width="13.453125" style="1047" bestFit="1" customWidth="1"/>
    <col min="3290" max="3290" width="9.7265625" style="1047" bestFit="1" customWidth="1"/>
    <col min="3291" max="3291" width="11.1796875" style="1047" bestFit="1" customWidth="1"/>
    <col min="3292" max="3292" width="9.7265625" style="1047" bestFit="1" customWidth="1"/>
    <col min="3293" max="3293" width="13.453125" style="1047" bestFit="1" customWidth="1"/>
    <col min="3294" max="3294" width="11.1796875" style="1047" bestFit="1" customWidth="1"/>
    <col min="3295" max="3295" width="13.453125" style="1047" bestFit="1" customWidth="1"/>
    <col min="3296" max="3296" width="11.1796875" style="1047" bestFit="1" customWidth="1"/>
    <col min="3297" max="3297" width="15.26953125" style="1047" bestFit="1" customWidth="1"/>
    <col min="3298" max="3298" width="8.26953125" style="1047" bestFit="1" customWidth="1"/>
    <col min="3299" max="3301" width="9.1796875" style="1047" customWidth="1"/>
    <col min="3302" max="3540" width="8.81640625" style="1047"/>
    <col min="3541" max="3541" width="15.26953125" style="1047" bestFit="1" customWidth="1"/>
    <col min="3542" max="3543" width="13.453125" style="1047" bestFit="1" customWidth="1"/>
    <col min="3544" max="3544" width="11.1796875" style="1047" bestFit="1" customWidth="1"/>
    <col min="3545" max="3545" width="13.453125" style="1047" bestFit="1" customWidth="1"/>
    <col min="3546" max="3546" width="9.7265625" style="1047" bestFit="1" customWidth="1"/>
    <col min="3547" max="3547" width="11.1796875" style="1047" bestFit="1" customWidth="1"/>
    <col min="3548" max="3548" width="9.7265625" style="1047" bestFit="1" customWidth="1"/>
    <col min="3549" max="3549" width="13.453125" style="1047" bestFit="1" customWidth="1"/>
    <col min="3550" max="3550" width="11.1796875" style="1047" bestFit="1" customWidth="1"/>
    <col min="3551" max="3551" width="13.453125" style="1047" bestFit="1" customWidth="1"/>
    <col min="3552" max="3552" width="11.1796875" style="1047" bestFit="1" customWidth="1"/>
    <col min="3553" max="3553" width="15.26953125" style="1047" bestFit="1" customWidth="1"/>
    <col min="3554" max="3554" width="8.26953125" style="1047" bestFit="1" customWidth="1"/>
    <col min="3555" max="3557" width="9.1796875" style="1047" customWidth="1"/>
    <col min="3558" max="3796" width="8.81640625" style="1047"/>
    <col min="3797" max="3797" width="15.26953125" style="1047" bestFit="1" customWidth="1"/>
    <col min="3798" max="3799" width="13.453125" style="1047" bestFit="1" customWidth="1"/>
    <col min="3800" max="3800" width="11.1796875" style="1047" bestFit="1" customWidth="1"/>
    <col min="3801" max="3801" width="13.453125" style="1047" bestFit="1" customWidth="1"/>
    <col min="3802" max="3802" width="9.7265625" style="1047" bestFit="1" customWidth="1"/>
    <col min="3803" max="3803" width="11.1796875" style="1047" bestFit="1" customWidth="1"/>
    <col min="3804" max="3804" width="9.7265625" style="1047" bestFit="1" customWidth="1"/>
    <col min="3805" max="3805" width="13.453125" style="1047" bestFit="1" customWidth="1"/>
    <col min="3806" max="3806" width="11.1796875" style="1047" bestFit="1" customWidth="1"/>
    <col min="3807" max="3807" width="13.453125" style="1047" bestFit="1" customWidth="1"/>
    <col min="3808" max="3808" width="11.1796875" style="1047" bestFit="1" customWidth="1"/>
    <col min="3809" max="3809" width="15.26953125" style="1047" bestFit="1" customWidth="1"/>
    <col min="3810" max="3810" width="8.26953125" style="1047" bestFit="1" customWidth="1"/>
    <col min="3811" max="3813" width="9.1796875" style="1047" customWidth="1"/>
    <col min="3814" max="4052" width="8.81640625" style="1047"/>
    <col min="4053" max="4053" width="15.26953125" style="1047" bestFit="1" customWidth="1"/>
    <col min="4054" max="4055" width="13.453125" style="1047" bestFit="1" customWidth="1"/>
    <col min="4056" max="4056" width="11.1796875" style="1047" bestFit="1" customWidth="1"/>
    <col min="4057" max="4057" width="13.453125" style="1047" bestFit="1" customWidth="1"/>
    <col min="4058" max="4058" width="9.7265625" style="1047" bestFit="1" customWidth="1"/>
    <col min="4059" max="4059" width="11.1796875" style="1047" bestFit="1" customWidth="1"/>
    <col min="4060" max="4060" width="9.7265625" style="1047" bestFit="1" customWidth="1"/>
    <col min="4061" max="4061" width="13.453125" style="1047" bestFit="1" customWidth="1"/>
    <col min="4062" max="4062" width="11.1796875" style="1047" bestFit="1" customWidth="1"/>
    <col min="4063" max="4063" width="13.453125" style="1047" bestFit="1" customWidth="1"/>
    <col min="4064" max="4064" width="11.1796875" style="1047" bestFit="1" customWidth="1"/>
    <col min="4065" max="4065" width="15.26953125" style="1047" bestFit="1" customWidth="1"/>
    <col min="4066" max="4066" width="8.26953125" style="1047" bestFit="1" customWidth="1"/>
    <col min="4067" max="4069" width="9.1796875" style="1047" customWidth="1"/>
    <col min="4070" max="4308" width="8.81640625" style="1047"/>
    <col min="4309" max="4309" width="15.26953125" style="1047" bestFit="1" customWidth="1"/>
    <col min="4310" max="4311" width="13.453125" style="1047" bestFit="1" customWidth="1"/>
    <col min="4312" max="4312" width="11.1796875" style="1047" bestFit="1" customWidth="1"/>
    <col min="4313" max="4313" width="13.453125" style="1047" bestFit="1" customWidth="1"/>
    <col min="4314" max="4314" width="9.7265625" style="1047" bestFit="1" customWidth="1"/>
    <col min="4315" max="4315" width="11.1796875" style="1047" bestFit="1" customWidth="1"/>
    <col min="4316" max="4316" width="9.7265625" style="1047" bestFit="1" customWidth="1"/>
    <col min="4317" max="4317" width="13.453125" style="1047" bestFit="1" customWidth="1"/>
    <col min="4318" max="4318" width="11.1796875" style="1047" bestFit="1" customWidth="1"/>
    <col min="4319" max="4319" width="13.453125" style="1047" bestFit="1" customWidth="1"/>
    <col min="4320" max="4320" width="11.1796875" style="1047" bestFit="1" customWidth="1"/>
    <col min="4321" max="4321" width="15.26953125" style="1047" bestFit="1" customWidth="1"/>
    <col min="4322" max="4322" width="8.26953125" style="1047" bestFit="1" customWidth="1"/>
    <col min="4323" max="4325" width="9.1796875" style="1047" customWidth="1"/>
    <col min="4326" max="4564" width="8.81640625" style="1047"/>
    <col min="4565" max="4565" width="15.26953125" style="1047" bestFit="1" customWidth="1"/>
    <col min="4566" max="4567" width="13.453125" style="1047" bestFit="1" customWidth="1"/>
    <col min="4568" max="4568" width="11.1796875" style="1047" bestFit="1" customWidth="1"/>
    <col min="4569" max="4569" width="13.453125" style="1047" bestFit="1" customWidth="1"/>
    <col min="4570" max="4570" width="9.7265625" style="1047" bestFit="1" customWidth="1"/>
    <col min="4571" max="4571" width="11.1796875" style="1047" bestFit="1" customWidth="1"/>
    <col min="4572" max="4572" width="9.7265625" style="1047" bestFit="1" customWidth="1"/>
    <col min="4573" max="4573" width="13.453125" style="1047" bestFit="1" customWidth="1"/>
    <col min="4574" max="4574" width="11.1796875" style="1047" bestFit="1" customWidth="1"/>
    <col min="4575" max="4575" width="13.453125" style="1047" bestFit="1" customWidth="1"/>
    <col min="4576" max="4576" width="11.1796875" style="1047" bestFit="1" customWidth="1"/>
    <col min="4577" max="4577" width="15.26953125" style="1047" bestFit="1" customWidth="1"/>
    <col min="4578" max="4578" width="8.26953125" style="1047" bestFit="1" customWidth="1"/>
    <col min="4579" max="4581" width="9.1796875" style="1047" customWidth="1"/>
    <col min="4582" max="4820" width="8.81640625" style="1047"/>
    <col min="4821" max="4821" width="15.26953125" style="1047" bestFit="1" customWidth="1"/>
    <col min="4822" max="4823" width="13.453125" style="1047" bestFit="1" customWidth="1"/>
    <col min="4824" max="4824" width="11.1796875" style="1047" bestFit="1" customWidth="1"/>
    <col min="4825" max="4825" width="13.453125" style="1047" bestFit="1" customWidth="1"/>
    <col min="4826" max="4826" width="9.7265625" style="1047" bestFit="1" customWidth="1"/>
    <col min="4827" max="4827" width="11.1796875" style="1047" bestFit="1" customWidth="1"/>
    <col min="4828" max="4828" width="9.7265625" style="1047" bestFit="1" customWidth="1"/>
    <col min="4829" max="4829" width="13.453125" style="1047" bestFit="1" customWidth="1"/>
    <col min="4830" max="4830" width="11.1796875" style="1047" bestFit="1" customWidth="1"/>
    <col min="4831" max="4831" width="13.453125" style="1047" bestFit="1" customWidth="1"/>
    <col min="4832" max="4832" width="11.1796875" style="1047" bestFit="1" customWidth="1"/>
    <col min="4833" max="4833" width="15.26953125" style="1047" bestFit="1" customWidth="1"/>
    <col min="4834" max="4834" width="8.26953125" style="1047" bestFit="1" customWidth="1"/>
    <col min="4835" max="4837" width="9.1796875" style="1047" customWidth="1"/>
    <col min="4838" max="5076" width="8.81640625" style="1047"/>
    <col min="5077" max="5077" width="15.26953125" style="1047" bestFit="1" customWidth="1"/>
    <col min="5078" max="5079" width="13.453125" style="1047" bestFit="1" customWidth="1"/>
    <col min="5080" max="5080" width="11.1796875" style="1047" bestFit="1" customWidth="1"/>
    <col min="5081" max="5081" width="13.453125" style="1047" bestFit="1" customWidth="1"/>
    <col min="5082" max="5082" width="9.7265625" style="1047" bestFit="1" customWidth="1"/>
    <col min="5083" max="5083" width="11.1796875" style="1047" bestFit="1" customWidth="1"/>
    <col min="5084" max="5084" width="9.7265625" style="1047" bestFit="1" customWidth="1"/>
    <col min="5085" max="5085" width="13.453125" style="1047" bestFit="1" customWidth="1"/>
    <col min="5086" max="5086" width="11.1796875" style="1047" bestFit="1" customWidth="1"/>
    <col min="5087" max="5087" width="13.453125" style="1047" bestFit="1" customWidth="1"/>
    <col min="5088" max="5088" width="11.1796875" style="1047" bestFit="1" customWidth="1"/>
    <col min="5089" max="5089" width="15.26953125" style="1047" bestFit="1" customWidth="1"/>
    <col min="5090" max="5090" width="8.26953125" style="1047" bestFit="1" customWidth="1"/>
    <col min="5091" max="5093" width="9.1796875" style="1047" customWidth="1"/>
    <col min="5094" max="5332" width="8.81640625" style="1047"/>
    <col min="5333" max="5333" width="15.26953125" style="1047" bestFit="1" customWidth="1"/>
    <col min="5334" max="5335" width="13.453125" style="1047" bestFit="1" customWidth="1"/>
    <col min="5336" max="5336" width="11.1796875" style="1047" bestFit="1" customWidth="1"/>
    <col min="5337" max="5337" width="13.453125" style="1047" bestFit="1" customWidth="1"/>
    <col min="5338" max="5338" width="9.7265625" style="1047" bestFit="1" customWidth="1"/>
    <col min="5339" max="5339" width="11.1796875" style="1047" bestFit="1" customWidth="1"/>
    <col min="5340" max="5340" width="9.7265625" style="1047" bestFit="1" customWidth="1"/>
    <col min="5341" max="5341" width="13.453125" style="1047" bestFit="1" customWidth="1"/>
    <col min="5342" max="5342" width="11.1796875" style="1047" bestFit="1" customWidth="1"/>
    <col min="5343" max="5343" width="13.453125" style="1047" bestFit="1" customWidth="1"/>
    <col min="5344" max="5344" width="11.1796875" style="1047" bestFit="1" customWidth="1"/>
    <col min="5345" max="5345" width="15.26953125" style="1047" bestFit="1" customWidth="1"/>
    <col min="5346" max="5346" width="8.26953125" style="1047" bestFit="1" customWidth="1"/>
    <col min="5347" max="5349" width="9.1796875" style="1047" customWidth="1"/>
    <col min="5350" max="5588" width="8.81640625" style="1047"/>
    <col min="5589" max="5589" width="15.26953125" style="1047" bestFit="1" customWidth="1"/>
    <col min="5590" max="5591" width="13.453125" style="1047" bestFit="1" customWidth="1"/>
    <col min="5592" max="5592" width="11.1796875" style="1047" bestFit="1" customWidth="1"/>
    <col min="5593" max="5593" width="13.453125" style="1047" bestFit="1" customWidth="1"/>
    <col min="5594" max="5594" width="9.7265625" style="1047" bestFit="1" customWidth="1"/>
    <col min="5595" max="5595" width="11.1796875" style="1047" bestFit="1" customWidth="1"/>
    <col min="5596" max="5596" width="9.7265625" style="1047" bestFit="1" customWidth="1"/>
    <col min="5597" max="5597" width="13.453125" style="1047" bestFit="1" customWidth="1"/>
    <col min="5598" max="5598" width="11.1796875" style="1047" bestFit="1" customWidth="1"/>
    <col min="5599" max="5599" width="13.453125" style="1047" bestFit="1" customWidth="1"/>
    <col min="5600" max="5600" width="11.1796875" style="1047" bestFit="1" customWidth="1"/>
    <col min="5601" max="5601" width="15.26953125" style="1047" bestFit="1" customWidth="1"/>
    <col min="5602" max="5602" width="8.26953125" style="1047" bestFit="1" customWidth="1"/>
    <col min="5603" max="5605" width="9.1796875" style="1047" customWidth="1"/>
    <col min="5606" max="5844" width="8.81640625" style="1047"/>
    <col min="5845" max="5845" width="15.26953125" style="1047" bestFit="1" customWidth="1"/>
    <col min="5846" max="5847" width="13.453125" style="1047" bestFit="1" customWidth="1"/>
    <col min="5848" max="5848" width="11.1796875" style="1047" bestFit="1" customWidth="1"/>
    <col min="5849" max="5849" width="13.453125" style="1047" bestFit="1" customWidth="1"/>
    <col min="5850" max="5850" width="9.7265625" style="1047" bestFit="1" customWidth="1"/>
    <col min="5851" max="5851" width="11.1796875" style="1047" bestFit="1" customWidth="1"/>
    <col min="5852" max="5852" width="9.7265625" style="1047" bestFit="1" customWidth="1"/>
    <col min="5853" max="5853" width="13.453125" style="1047" bestFit="1" customWidth="1"/>
    <col min="5854" max="5854" width="11.1796875" style="1047" bestFit="1" customWidth="1"/>
    <col min="5855" max="5855" width="13.453125" style="1047" bestFit="1" customWidth="1"/>
    <col min="5856" max="5856" width="11.1796875" style="1047" bestFit="1" customWidth="1"/>
    <col min="5857" max="5857" width="15.26953125" style="1047" bestFit="1" customWidth="1"/>
    <col min="5858" max="5858" width="8.26953125" style="1047" bestFit="1" customWidth="1"/>
    <col min="5859" max="5861" width="9.1796875" style="1047" customWidth="1"/>
    <col min="5862" max="6100" width="8.81640625" style="1047"/>
    <col min="6101" max="6101" width="15.26953125" style="1047" bestFit="1" customWidth="1"/>
    <col min="6102" max="6103" width="13.453125" style="1047" bestFit="1" customWidth="1"/>
    <col min="6104" max="6104" width="11.1796875" style="1047" bestFit="1" customWidth="1"/>
    <col min="6105" max="6105" width="13.453125" style="1047" bestFit="1" customWidth="1"/>
    <col min="6106" max="6106" width="9.7265625" style="1047" bestFit="1" customWidth="1"/>
    <col min="6107" max="6107" width="11.1796875" style="1047" bestFit="1" customWidth="1"/>
    <col min="6108" max="6108" width="9.7265625" style="1047" bestFit="1" customWidth="1"/>
    <col min="6109" max="6109" width="13.453125" style="1047" bestFit="1" customWidth="1"/>
    <col min="6110" max="6110" width="11.1796875" style="1047" bestFit="1" customWidth="1"/>
    <col min="6111" max="6111" width="13.453125" style="1047" bestFit="1" customWidth="1"/>
    <col min="6112" max="6112" width="11.1796875" style="1047" bestFit="1" customWidth="1"/>
    <col min="6113" max="6113" width="15.26953125" style="1047" bestFit="1" customWidth="1"/>
    <col min="6114" max="6114" width="8.26953125" style="1047" bestFit="1" customWidth="1"/>
    <col min="6115" max="6117" width="9.1796875" style="1047" customWidth="1"/>
    <col min="6118" max="6356" width="8.81640625" style="1047"/>
    <col min="6357" max="6357" width="15.26953125" style="1047" bestFit="1" customWidth="1"/>
    <col min="6358" max="6359" width="13.453125" style="1047" bestFit="1" customWidth="1"/>
    <col min="6360" max="6360" width="11.1796875" style="1047" bestFit="1" customWidth="1"/>
    <col min="6361" max="6361" width="13.453125" style="1047" bestFit="1" customWidth="1"/>
    <col min="6362" max="6362" width="9.7265625" style="1047" bestFit="1" customWidth="1"/>
    <col min="6363" max="6363" width="11.1796875" style="1047" bestFit="1" customWidth="1"/>
    <col min="6364" max="6364" width="9.7265625" style="1047" bestFit="1" customWidth="1"/>
    <col min="6365" max="6365" width="13.453125" style="1047" bestFit="1" customWidth="1"/>
    <col min="6366" max="6366" width="11.1796875" style="1047" bestFit="1" customWidth="1"/>
    <col min="6367" max="6367" width="13.453125" style="1047" bestFit="1" customWidth="1"/>
    <col min="6368" max="6368" width="11.1796875" style="1047" bestFit="1" customWidth="1"/>
    <col min="6369" max="6369" width="15.26953125" style="1047" bestFit="1" customWidth="1"/>
    <col min="6370" max="6370" width="8.26953125" style="1047" bestFit="1" customWidth="1"/>
    <col min="6371" max="6373" width="9.1796875" style="1047" customWidth="1"/>
    <col min="6374" max="6612" width="8.81640625" style="1047"/>
    <col min="6613" max="6613" width="15.26953125" style="1047" bestFit="1" customWidth="1"/>
    <col min="6614" max="6615" width="13.453125" style="1047" bestFit="1" customWidth="1"/>
    <col min="6616" max="6616" width="11.1796875" style="1047" bestFit="1" customWidth="1"/>
    <col min="6617" max="6617" width="13.453125" style="1047" bestFit="1" customWidth="1"/>
    <col min="6618" max="6618" width="9.7265625" style="1047" bestFit="1" customWidth="1"/>
    <col min="6619" max="6619" width="11.1796875" style="1047" bestFit="1" customWidth="1"/>
    <col min="6620" max="6620" width="9.7265625" style="1047" bestFit="1" customWidth="1"/>
    <col min="6621" max="6621" width="13.453125" style="1047" bestFit="1" customWidth="1"/>
    <col min="6622" max="6622" width="11.1796875" style="1047" bestFit="1" customWidth="1"/>
    <col min="6623" max="6623" width="13.453125" style="1047" bestFit="1" customWidth="1"/>
    <col min="6624" max="6624" width="11.1796875" style="1047" bestFit="1" customWidth="1"/>
    <col min="6625" max="6625" width="15.26953125" style="1047" bestFit="1" customWidth="1"/>
    <col min="6626" max="6626" width="8.26953125" style="1047" bestFit="1" customWidth="1"/>
    <col min="6627" max="6629" width="9.1796875" style="1047" customWidth="1"/>
    <col min="6630" max="6868" width="8.81640625" style="1047"/>
    <col min="6869" max="6869" width="15.26953125" style="1047" bestFit="1" customWidth="1"/>
    <col min="6870" max="6871" width="13.453125" style="1047" bestFit="1" customWidth="1"/>
    <col min="6872" max="6872" width="11.1796875" style="1047" bestFit="1" customWidth="1"/>
    <col min="6873" max="6873" width="13.453125" style="1047" bestFit="1" customWidth="1"/>
    <col min="6874" max="6874" width="9.7265625" style="1047" bestFit="1" customWidth="1"/>
    <col min="6875" max="6875" width="11.1796875" style="1047" bestFit="1" customWidth="1"/>
    <col min="6876" max="6876" width="9.7265625" style="1047" bestFit="1" customWidth="1"/>
    <col min="6877" max="6877" width="13.453125" style="1047" bestFit="1" customWidth="1"/>
    <col min="6878" max="6878" width="11.1796875" style="1047" bestFit="1" customWidth="1"/>
    <col min="6879" max="6879" width="13.453125" style="1047" bestFit="1" customWidth="1"/>
    <col min="6880" max="6880" width="11.1796875" style="1047" bestFit="1" customWidth="1"/>
    <col min="6881" max="6881" width="15.26953125" style="1047" bestFit="1" customWidth="1"/>
    <col min="6882" max="6882" width="8.26953125" style="1047" bestFit="1" customWidth="1"/>
    <col min="6883" max="6885" width="9.1796875" style="1047" customWidth="1"/>
    <col min="6886" max="7124" width="8.81640625" style="1047"/>
    <col min="7125" max="7125" width="15.26953125" style="1047" bestFit="1" customWidth="1"/>
    <col min="7126" max="7127" width="13.453125" style="1047" bestFit="1" customWidth="1"/>
    <col min="7128" max="7128" width="11.1796875" style="1047" bestFit="1" customWidth="1"/>
    <col min="7129" max="7129" width="13.453125" style="1047" bestFit="1" customWidth="1"/>
    <col min="7130" max="7130" width="9.7265625" style="1047" bestFit="1" customWidth="1"/>
    <col min="7131" max="7131" width="11.1796875" style="1047" bestFit="1" customWidth="1"/>
    <col min="7132" max="7132" width="9.7265625" style="1047" bestFit="1" customWidth="1"/>
    <col min="7133" max="7133" width="13.453125" style="1047" bestFit="1" customWidth="1"/>
    <col min="7134" max="7134" width="11.1796875" style="1047" bestFit="1" customWidth="1"/>
    <col min="7135" max="7135" width="13.453125" style="1047" bestFit="1" customWidth="1"/>
    <col min="7136" max="7136" width="11.1796875" style="1047" bestFit="1" customWidth="1"/>
    <col min="7137" max="7137" width="15.26953125" style="1047" bestFit="1" customWidth="1"/>
    <col min="7138" max="7138" width="8.26953125" style="1047" bestFit="1" customWidth="1"/>
    <col min="7139" max="7141" width="9.1796875" style="1047" customWidth="1"/>
    <col min="7142" max="7380" width="8.81640625" style="1047"/>
    <col min="7381" max="7381" width="15.26953125" style="1047" bestFit="1" customWidth="1"/>
    <col min="7382" max="7383" width="13.453125" style="1047" bestFit="1" customWidth="1"/>
    <col min="7384" max="7384" width="11.1796875" style="1047" bestFit="1" customWidth="1"/>
    <col min="7385" max="7385" width="13.453125" style="1047" bestFit="1" customWidth="1"/>
    <col min="7386" max="7386" width="9.7265625" style="1047" bestFit="1" customWidth="1"/>
    <col min="7387" max="7387" width="11.1796875" style="1047" bestFit="1" customWidth="1"/>
    <col min="7388" max="7388" width="9.7265625" style="1047" bestFit="1" customWidth="1"/>
    <col min="7389" max="7389" width="13.453125" style="1047" bestFit="1" customWidth="1"/>
    <col min="7390" max="7390" width="11.1796875" style="1047" bestFit="1" customWidth="1"/>
    <col min="7391" max="7391" width="13.453125" style="1047" bestFit="1" customWidth="1"/>
    <col min="7392" max="7392" width="11.1796875" style="1047" bestFit="1" customWidth="1"/>
    <col min="7393" max="7393" width="15.26953125" style="1047" bestFit="1" customWidth="1"/>
    <col min="7394" max="7394" width="8.26953125" style="1047" bestFit="1" customWidth="1"/>
    <col min="7395" max="7397" width="9.1796875" style="1047" customWidth="1"/>
    <col min="7398" max="7636" width="8.81640625" style="1047"/>
    <col min="7637" max="7637" width="15.26953125" style="1047" bestFit="1" customWidth="1"/>
    <col min="7638" max="7639" width="13.453125" style="1047" bestFit="1" customWidth="1"/>
    <col min="7640" max="7640" width="11.1796875" style="1047" bestFit="1" customWidth="1"/>
    <col min="7641" max="7641" width="13.453125" style="1047" bestFit="1" customWidth="1"/>
    <col min="7642" max="7642" width="9.7265625" style="1047" bestFit="1" customWidth="1"/>
    <col min="7643" max="7643" width="11.1796875" style="1047" bestFit="1" customWidth="1"/>
    <col min="7644" max="7644" width="9.7265625" style="1047" bestFit="1" customWidth="1"/>
    <col min="7645" max="7645" width="13.453125" style="1047" bestFit="1" customWidth="1"/>
    <col min="7646" max="7646" width="11.1796875" style="1047" bestFit="1" customWidth="1"/>
    <col min="7647" max="7647" width="13.453125" style="1047" bestFit="1" customWidth="1"/>
    <col min="7648" max="7648" width="11.1796875" style="1047" bestFit="1" customWidth="1"/>
    <col min="7649" max="7649" width="15.26953125" style="1047" bestFit="1" customWidth="1"/>
    <col min="7650" max="7650" width="8.26953125" style="1047" bestFit="1" customWidth="1"/>
    <col min="7651" max="7653" width="9.1796875" style="1047" customWidth="1"/>
    <col min="7654" max="7892" width="8.81640625" style="1047"/>
    <col min="7893" max="7893" width="15.26953125" style="1047" bestFit="1" customWidth="1"/>
    <col min="7894" max="7895" width="13.453125" style="1047" bestFit="1" customWidth="1"/>
    <col min="7896" max="7896" width="11.1796875" style="1047" bestFit="1" customWidth="1"/>
    <col min="7897" max="7897" width="13.453125" style="1047" bestFit="1" customWidth="1"/>
    <col min="7898" max="7898" width="9.7265625" style="1047" bestFit="1" customWidth="1"/>
    <col min="7899" max="7899" width="11.1796875" style="1047" bestFit="1" customWidth="1"/>
    <col min="7900" max="7900" width="9.7265625" style="1047" bestFit="1" customWidth="1"/>
    <col min="7901" max="7901" width="13.453125" style="1047" bestFit="1" customWidth="1"/>
    <col min="7902" max="7902" width="11.1796875" style="1047" bestFit="1" customWidth="1"/>
    <col min="7903" max="7903" width="13.453125" style="1047" bestFit="1" customWidth="1"/>
    <col min="7904" max="7904" width="11.1796875" style="1047" bestFit="1" customWidth="1"/>
    <col min="7905" max="7905" width="15.26953125" style="1047" bestFit="1" customWidth="1"/>
    <col min="7906" max="7906" width="8.26953125" style="1047" bestFit="1" customWidth="1"/>
    <col min="7907" max="7909" width="9.1796875" style="1047" customWidth="1"/>
    <col min="7910" max="8148" width="8.81640625" style="1047"/>
    <col min="8149" max="8149" width="15.26953125" style="1047" bestFit="1" customWidth="1"/>
    <col min="8150" max="8151" width="13.453125" style="1047" bestFit="1" customWidth="1"/>
    <col min="8152" max="8152" width="11.1796875" style="1047" bestFit="1" customWidth="1"/>
    <col min="8153" max="8153" width="13.453125" style="1047" bestFit="1" customWidth="1"/>
    <col min="8154" max="8154" width="9.7265625" style="1047" bestFit="1" customWidth="1"/>
    <col min="8155" max="8155" width="11.1796875" style="1047" bestFit="1" customWidth="1"/>
    <col min="8156" max="8156" width="9.7265625" style="1047" bestFit="1" customWidth="1"/>
    <col min="8157" max="8157" width="13.453125" style="1047" bestFit="1" customWidth="1"/>
    <col min="8158" max="8158" width="11.1796875" style="1047" bestFit="1" customWidth="1"/>
    <col min="8159" max="8159" width="13.453125" style="1047" bestFit="1" customWidth="1"/>
    <col min="8160" max="8160" width="11.1796875" style="1047" bestFit="1" customWidth="1"/>
    <col min="8161" max="8161" width="15.26953125" style="1047" bestFit="1" customWidth="1"/>
    <col min="8162" max="8162" width="8.26953125" style="1047" bestFit="1" customWidth="1"/>
    <col min="8163" max="8165" width="9.1796875" style="1047" customWidth="1"/>
    <col min="8166" max="8404" width="8.81640625" style="1047"/>
    <col min="8405" max="8405" width="15.26953125" style="1047" bestFit="1" customWidth="1"/>
    <col min="8406" max="8407" width="13.453125" style="1047" bestFit="1" customWidth="1"/>
    <col min="8408" max="8408" width="11.1796875" style="1047" bestFit="1" customWidth="1"/>
    <col min="8409" max="8409" width="13.453125" style="1047" bestFit="1" customWidth="1"/>
    <col min="8410" max="8410" width="9.7265625" style="1047" bestFit="1" customWidth="1"/>
    <col min="8411" max="8411" width="11.1796875" style="1047" bestFit="1" customWidth="1"/>
    <col min="8412" max="8412" width="9.7265625" style="1047" bestFit="1" customWidth="1"/>
    <col min="8413" max="8413" width="13.453125" style="1047" bestFit="1" customWidth="1"/>
    <col min="8414" max="8414" width="11.1796875" style="1047" bestFit="1" customWidth="1"/>
    <col min="8415" max="8415" width="13.453125" style="1047" bestFit="1" customWidth="1"/>
    <col min="8416" max="8416" width="11.1796875" style="1047" bestFit="1" customWidth="1"/>
    <col min="8417" max="8417" width="15.26953125" style="1047" bestFit="1" customWidth="1"/>
    <col min="8418" max="8418" width="8.26953125" style="1047" bestFit="1" customWidth="1"/>
    <col min="8419" max="8421" width="9.1796875" style="1047" customWidth="1"/>
    <col min="8422" max="8660" width="8.81640625" style="1047"/>
    <col min="8661" max="8661" width="15.26953125" style="1047" bestFit="1" customWidth="1"/>
    <col min="8662" max="8663" width="13.453125" style="1047" bestFit="1" customWidth="1"/>
    <col min="8664" max="8664" width="11.1796875" style="1047" bestFit="1" customWidth="1"/>
    <col min="8665" max="8665" width="13.453125" style="1047" bestFit="1" customWidth="1"/>
    <col min="8666" max="8666" width="9.7265625" style="1047" bestFit="1" customWidth="1"/>
    <col min="8667" max="8667" width="11.1796875" style="1047" bestFit="1" customWidth="1"/>
    <col min="8668" max="8668" width="9.7265625" style="1047" bestFit="1" customWidth="1"/>
    <col min="8669" max="8669" width="13.453125" style="1047" bestFit="1" customWidth="1"/>
    <col min="8670" max="8670" width="11.1796875" style="1047" bestFit="1" customWidth="1"/>
    <col min="8671" max="8671" width="13.453125" style="1047" bestFit="1" customWidth="1"/>
    <col min="8672" max="8672" width="11.1796875" style="1047" bestFit="1" customWidth="1"/>
    <col min="8673" max="8673" width="15.26953125" style="1047" bestFit="1" customWidth="1"/>
    <col min="8674" max="8674" width="8.26953125" style="1047" bestFit="1" customWidth="1"/>
    <col min="8675" max="8677" width="9.1796875" style="1047" customWidth="1"/>
    <col min="8678" max="8916" width="8.81640625" style="1047"/>
    <col min="8917" max="8917" width="15.26953125" style="1047" bestFit="1" customWidth="1"/>
    <col min="8918" max="8919" width="13.453125" style="1047" bestFit="1" customWidth="1"/>
    <col min="8920" max="8920" width="11.1796875" style="1047" bestFit="1" customWidth="1"/>
    <col min="8921" max="8921" width="13.453125" style="1047" bestFit="1" customWidth="1"/>
    <col min="8922" max="8922" width="9.7265625" style="1047" bestFit="1" customWidth="1"/>
    <col min="8923" max="8923" width="11.1796875" style="1047" bestFit="1" customWidth="1"/>
    <col min="8924" max="8924" width="9.7265625" style="1047" bestFit="1" customWidth="1"/>
    <col min="8925" max="8925" width="13.453125" style="1047" bestFit="1" customWidth="1"/>
    <col min="8926" max="8926" width="11.1796875" style="1047" bestFit="1" customWidth="1"/>
    <col min="8927" max="8927" width="13.453125" style="1047" bestFit="1" customWidth="1"/>
    <col min="8928" max="8928" width="11.1796875" style="1047" bestFit="1" customWidth="1"/>
    <col min="8929" max="8929" width="15.26953125" style="1047" bestFit="1" customWidth="1"/>
    <col min="8930" max="8930" width="8.26953125" style="1047" bestFit="1" customWidth="1"/>
    <col min="8931" max="8933" width="9.1796875" style="1047" customWidth="1"/>
    <col min="8934" max="9172" width="8.81640625" style="1047"/>
    <col min="9173" max="9173" width="15.26953125" style="1047" bestFit="1" customWidth="1"/>
    <col min="9174" max="9175" width="13.453125" style="1047" bestFit="1" customWidth="1"/>
    <col min="9176" max="9176" width="11.1796875" style="1047" bestFit="1" customWidth="1"/>
    <col min="9177" max="9177" width="13.453125" style="1047" bestFit="1" customWidth="1"/>
    <col min="9178" max="9178" width="9.7265625" style="1047" bestFit="1" customWidth="1"/>
    <col min="9179" max="9179" width="11.1796875" style="1047" bestFit="1" customWidth="1"/>
    <col min="9180" max="9180" width="9.7265625" style="1047" bestFit="1" customWidth="1"/>
    <col min="9181" max="9181" width="13.453125" style="1047" bestFit="1" customWidth="1"/>
    <col min="9182" max="9182" width="11.1796875" style="1047" bestFit="1" customWidth="1"/>
    <col min="9183" max="9183" width="13.453125" style="1047" bestFit="1" customWidth="1"/>
    <col min="9184" max="9184" width="11.1796875" style="1047" bestFit="1" customWidth="1"/>
    <col min="9185" max="9185" width="15.26953125" style="1047" bestFit="1" customWidth="1"/>
    <col min="9186" max="9186" width="8.26953125" style="1047" bestFit="1" customWidth="1"/>
    <col min="9187" max="9189" width="9.1796875" style="1047" customWidth="1"/>
    <col min="9190" max="9428" width="8.81640625" style="1047"/>
    <col min="9429" max="9429" width="15.26953125" style="1047" bestFit="1" customWidth="1"/>
    <col min="9430" max="9431" width="13.453125" style="1047" bestFit="1" customWidth="1"/>
    <col min="9432" max="9432" width="11.1796875" style="1047" bestFit="1" customWidth="1"/>
    <col min="9433" max="9433" width="13.453125" style="1047" bestFit="1" customWidth="1"/>
    <col min="9434" max="9434" width="9.7265625" style="1047" bestFit="1" customWidth="1"/>
    <col min="9435" max="9435" width="11.1796875" style="1047" bestFit="1" customWidth="1"/>
    <col min="9436" max="9436" width="9.7265625" style="1047" bestFit="1" customWidth="1"/>
    <col min="9437" max="9437" width="13.453125" style="1047" bestFit="1" customWidth="1"/>
    <col min="9438" max="9438" width="11.1796875" style="1047" bestFit="1" customWidth="1"/>
    <col min="9439" max="9439" width="13.453125" style="1047" bestFit="1" customWidth="1"/>
    <col min="9440" max="9440" width="11.1796875" style="1047" bestFit="1" customWidth="1"/>
    <col min="9441" max="9441" width="15.26953125" style="1047" bestFit="1" customWidth="1"/>
    <col min="9442" max="9442" width="8.26953125" style="1047" bestFit="1" customWidth="1"/>
    <col min="9443" max="9445" width="9.1796875" style="1047" customWidth="1"/>
    <col min="9446" max="9684" width="8.81640625" style="1047"/>
    <col min="9685" max="9685" width="15.26953125" style="1047" bestFit="1" customWidth="1"/>
    <col min="9686" max="9687" width="13.453125" style="1047" bestFit="1" customWidth="1"/>
    <col min="9688" max="9688" width="11.1796875" style="1047" bestFit="1" customWidth="1"/>
    <col min="9689" max="9689" width="13.453125" style="1047" bestFit="1" customWidth="1"/>
    <col min="9690" max="9690" width="9.7265625" style="1047" bestFit="1" customWidth="1"/>
    <col min="9691" max="9691" width="11.1796875" style="1047" bestFit="1" customWidth="1"/>
    <col min="9692" max="9692" width="9.7265625" style="1047" bestFit="1" customWidth="1"/>
    <col min="9693" max="9693" width="13.453125" style="1047" bestFit="1" customWidth="1"/>
    <col min="9694" max="9694" width="11.1796875" style="1047" bestFit="1" customWidth="1"/>
    <col min="9695" max="9695" width="13.453125" style="1047" bestFit="1" customWidth="1"/>
    <col min="9696" max="9696" width="11.1796875" style="1047" bestFit="1" customWidth="1"/>
    <col min="9697" max="9697" width="15.26953125" style="1047" bestFit="1" customWidth="1"/>
    <col min="9698" max="9698" width="8.26953125" style="1047" bestFit="1" customWidth="1"/>
    <col min="9699" max="9701" width="9.1796875" style="1047" customWidth="1"/>
    <col min="9702" max="9940" width="8.81640625" style="1047"/>
    <col min="9941" max="9941" width="15.26953125" style="1047" bestFit="1" customWidth="1"/>
    <col min="9942" max="9943" width="13.453125" style="1047" bestFit="1" customWidth="1"/>
    <col min="9944" max="9944" width="11.1796875" style="1047" bestFit="1" customWidth="1"/>
    <col min="9945" max="9945" width="13.453125" style="1047" bestFit="1" customWidth="1"/>
    <col min="9946" max="9946" width="9.7265625" style="1047" bestFit="1" customWidth="1"/>
    <col min="9947" max="9947" width="11.1796875" style="1047" bestFit="1" customWidth="1"/>
    <col min="9948" max="9948" width="9.7265625" style="1047" bestFit="1" customWidth="1"/>
    <col min="9949" max="9949" width="13.453125" style="1047" bestFit="1" customWidth="1"/>
    <col min="9950" max="9950" width="11.1796875" style="1047" bestFit="1" customWidth="1"/>
    <col min="9951" max="9951" width="13.453125" style="1047" bestFit="1" customWidth="1"/>
    <col min="9952" max="9952" width="11.1796875" style="1047" bestFit="1" customWidth="1"/>
    <col min="9953" max="9953" width="15.26953125" style="1047" bestFit="1" customWidth="1"/>
    <col min="9954" max="9954" width="8.26953125" style="1047" bestFit="1" customWidth="1"/>
    <col min="9955" max="9957" width="9.1796875" style="1047" customWidth="1"/>
    <col min="9958" max="10196" width="8.81640625" style="1047"/>
    <col min="10197" max="10197" width="15.26953125" style="1047" bestFit="1" customWidth="1"/>
    <col min="10198" max="10199" width="13.453125" style="1047" bestFit="1" customWidth="1"/>
    <col min="10200" max="10200" width="11.1796875" style="1047" bestFit="1" customWidth="1"/>
    <col min="10201" max="10201" width="13.453125" style="1047" bestFit="1" customWidth="1"/>
    <col min="10202" max="10202" width="9.7265625" style="1047" bestFit="1" customWidth="1"/>
    <col min="10203" max="10203" width="11.1796875" style="1047" bestFit="1" customWidth="1"/>
    <col min="10204" max="10204" width="9.7265625" style="1047" bestFit="1" customWidth="1"/>
    <col min="10205" max="10205" width="13.453125" style="1047" bestFit="1" customWidth="1"/>
    <col min="10206" max="10206" width="11.1796875" style="1047" bestFit="1" customWidth="1"/>
    <col min="10207" max="10207" width="13.453125" style="1047" bestFit="1" customWidth="1"/>
    <col min="10208" max="10208" width="11.1796875" style="1047" bestFit="1" customWidth="1"/>
    <col min="10209" max="10209" width="15.26953125" style="1047" bestFit="1" customWidth="1"/>
    <col min="10210" max="10210" width="8.26953125" style="1047" bestFit="1" customWidth="1"/>
    <col min="10211" max="10213" width="9.1796875" style="1047" customWidth="1"/>
    <col min="10214" max="10452" width="8.81640625" style="1047"/>
    <col min="10453" max="10453" width="15.26953125" style="1047" bestFit="1" customWidth="1"/>
    <col min="10454" max="10455" width="13.453125" style="1047" bestFit="1" customWidth="1"/>
    <col min="10456" max="10456" width="11.1796875" style="1047" bestFit="1" customWidth="1"/>
    <col min="10457" max="10457" width="13.453125" style="1047" bestFit="1" customWidth="1"/>
    <col min="10458" max="10458" width="9.7265625" style="1047" bestFit="1" customWidth="1"/>
    <col min="10459" max="10459" width="11.1796875" style="1047" bestFit="1" customWidth="1"/>
    <col min="10460" max="10460" width="9.7265625" style="1047" bestFit="1" customWidth="1"/>
    <col min="10461" max="10461" width="13.453125" style="1047" bestFit="1" customWidth="1"/>
    <col min="10462" max="10462" width="11.1796875" style="1047" bestFit="1" customWidth="1"/>
    <col min="10463" max="10463" width="13.453125" style="1047" bestFit="1" customWidth="1"/>
    <col min="10464" max="10464" width="11.1796875" style="1047" bestFit="1" customWidth="1"/>
    <col min="10465" max="10465" width="15.26953125" style="1047" bestFit="1" customWidth="1"/>
    <col min="10466" max="10466" width="8.26953125" style="1047" bestFit="1" customWidth="1"/>
    <col min="10467" max="10469" width="9.1796875" style="1047" customWidth="1"/>
    <col min="10470" max="10708" width="8.81640625" style="1047"/>
    <col min="10709" max="10709" width="15.26953125" style="1047" bestFit="1" customWidth="1"/>
    <col min="10710" max="10711" width="13.453125" style="1047" bestFit="1" customWidth="1"/>
    <col min="10712" max="10712" width="11.1796875" style="1047" bestFit="1" customWidth="1"/>
    <col min="10713" max="10713" width="13.453125" style="1047" bestFit="1" customWidth="1"/>
    <col min="10714" max="10714" width="9.7265625" style="1047" bestFit="1" customWidth="1"/>
    <col min="10715" max="10715" width="11.1796875" style="1047" bestFit="1" customWidth="1"/>
    <col min="10716" max="10716" width="9.7265625" style="1047" bestFit="1" customWidth="1"/>
    <col min="10717" max="10717" width="13.453125" style="1047" bestFit="1" customWidth="1"/>
    <col min="10718" max="10718" width="11.1796875" style="1047" bestFit="1" customWidth="1"/>
    <col min="10719" max="10719" width="13.453125" style="1047" bestFit="1" customWidth="1"/>
    <col min="10720" max="10720" width="11.1796875" style="1047" bestFit="1" customWidth="1"/>
    <col min="10721" max="10721" width="15.26953125" style="1047" bestFit="1" customWidth="1"/>
    <col min="10722" max="10722" width="8.26953125" style="1047" bestFit="1" customWidth="1"/>
    <col min="10723" max="10725" width="9.1796875" style="1047" customWidth="1"/>
    <col min="10726" max="10964" width="8.81640625" style="1047"/>
    <col min="10965" max="10965" width="15.26953125" style="1047" bestFit="1" customWidth="1"/>
    <col min="10966" max="10967" width="13.453125" style="1047" bestFit="1" customWidth="1"/>
    <col min="10968" max="10968" width="11.1796875" style="1047" bestFit="1" customWidth="1"/>
    <col min="10969" max="10969" width="13.453125" style="1047" bestFit="1" customWidth="1"/>
    <col min="10970" max="10970" width="9.7265625" style="1047" bestFit="1" customWidth="1"/>
    <col min="10971" max="10971" width="11.1796875" style="1047" bestFit="1" customWidth="1"/>
    <col min="10972" max="10972" width="9.7265625" style="1047" bestFit="1" customWidth="1"/>
    <col min="10973" max="10973" width="13.453125" style="1047" bestFit="1" customWidth="1"/>
    <col min="10974" max="10974" width="11.1796875" style="1047" bestFit="1" customWidth="1"/>
    <col min="10975" max="10975" width="13.453125" style="1047" bestFit="1" customWidth="1"/>
    <col min="10976" max="10976" width="11.1796875" style="1047" bestFit="1" customWidth="1"/>
    <col min="10977" max="10977" width="15.26953125" style="1047" bestFit="1" customWidth="1"/>
    <col min="10978" max="10978" width="8.26953125" style="1047" bestFit="1" customWidth="1"/>
    <col min="10979" max="10981" width="9.1796875" style="1047" customWidth="1"/>
    <col min="10982" max="11220" width="8.81640625" style="1047"/>
    <col min="11221" max="11221" width="15.26953125" style="1047" bestFit="1" customWidth="1"/>
    <col min="11222" max="11223" width="13.453125" style="1047" bestFit="1" customWidth="1"/>
    <col min="11224" max="11224" width="11.1796875" style="1047" bestFit="1" customWidth="1"/>
    <col min="11225" max="11225" width="13.453125" style="1047" bestFit="1" customWidth="1"/>
    <col min="11226" max="11226" width="9.7265625" style="1047" bestFit="1" customWidth="1"/>
    <col min="11227" max="11227" width="11.1796875" style="1047" bestFit="1" customWidth="1"/>
    <col min="11228" max="11228" width="9.7265625" style="1047" bestFit="1" customWidth="1"/>
    <col min="11229" max="11229" width="13.453125" style="1047" bestFit="1" customWidth="1"/>
    <col min="11230" max="11230" width="11.1796875" style="1047" bestFit="1" customWidth="1"/>
    <col min="11231" max="11231" width="13.453125" style="1047" bestFit="1" customWidth="1"/>
    <col min="11232" max="11232" width="11.1796875" style="1047" bestFit="1" customWidth="1"/>
    <col min="11233" max="11233" width="15.26953125" style="1047" bestFit="1" customWidth="1"/>
    <col min="11234" max="11234" width="8.26953125" style="1047" bestFit="1" customWidth="1"/>
    <col min="11235" max="11237" width="9.1796875" style="1047" customWidth="1"/>
    <col min="11238" max="11476" width="8.81640625" style="1047"/>
    <col min="11477" max="11477" width="15.26953125" style="1047" bestFit="1" customWidth="1"/>
    <col min="11478" max="11479" width="13.453125" style="1047" bestFit="1" customWidth="1"/>
    <col min="11480" max="11480" width="11.1796875" style="1047" bestFit="1" customWidth="1"/>
    <col min="11481" max="11481" width="13.453125" style="1047" bestFit="1" customWidth="1"/>
    <col min="11482" max="11482" width="9.7265625" style="1047" bestFit="1" customWidth="1"/>
    <col min="11483" max="11483" width="11.1796875" style="1047" bestFit="1" customWidth="1"/>
    <col min="11484" max="11484" width="9.7265625" style="1047" bestFit="1" customWidth="1"/>
    <col min="11485" max="11485" width="13.453125" style="1047" bestFit="1" customWidth="1"/>
    <col min="11486" max="11486" width="11.1796875" style="1047" bestFit="1" customWidth="1"/>
    <col min="11487" max="11487" width="13.453125" style="1047" bestFit="1" customWidth="1"/>
    <col min="11488" max="11488" width="11.1796875" style="1047" bestFit="1" customWidth="1"/>
    <col min="11489" max="11489" width="15.26953125" style="1047" bestFit="1" customWidth="1"/>
    <col min="11490" max="11490" width="8.26953125" style="1047" bestFit="1" customWidth="1"/>
    <col min="11491" max="11493" width="9.1796875" style="1047" customWidth="1"/>
    <col min="11494" max="11732" width="8.81640625" style="1047"/>
    <col min="11733" max="11733" width="15.26953125" style="1047" bestFit="1" customWidth="1"/>
    <col min="11734" max="11735" width="13.453125" style="1047" bestFit="1" customWidth="1"/>
    <col min="11736" max="11736" width="11.1796875" style="1047" bestFit="1" customWidth="1"/>
    <col min="11737" max="11737" width="13.453125" style="1047" bestFit="1" customWidth="1"/>
    <col min="11738" max="11738" width="9.7265625" style="1047" bestFit="1" customWidth="1"/>
    <col min="11739" max="11739" width="11.1796875" style="1047" bestFit="1" customWidth="1"/>
    <col min="11740" max="11740" width="9.7265625" style="1047" bestFit="1" customWidth="1"/>
    <col min="11741" max="11741" width="13.453125" style="1047" bestFit="1" customWidth="1"/>
    <col min="11742" max="11742" width="11.1796875" style="1047" bestFit="1" customWidth="1"/>
    <col min="11743" max="11743" width="13.453125" style="1047" bestFit="1" customWidth="1"/>
    <col min="11744" max="11744" width="11.1796875" style="1047" bestFit="1" customWidth="1"/>
    <col min="11745" max="11745" width="15.26953125" style="1047" bestFit="1" customWidth="1"/>
    <col min="11746" max="11746" width="8.26953125" style="1047" bestFit="1" customWidth="1"/>
    <col min="11747" max="11749" width="9.1796875" style="1047" customWidth="1"/>
    <col min="11750" max="11988" width="8.81640625" style="1047"/>
    <col min="11989" max="11989" width="15.26953125" style="1047" bestFit="1" customWidth="1"/>
    <col min="11990" max="11991" width="13.453125" style="1047" bestFit="1" customWidth="1"/>
    <col min="11992" max="11992" width="11.1796875" style="1047" bestFit="1" customWidth="1"/>
    <col min="11993" max="11993" width="13.453125" style="1047" bestFit="1" customWidth="1"/>
    <col min="11994" max="11994" width="9.7265625" style="1047" bestFit="1" customWidth="1"/>
    <col min="11995" max="11995" width="11.1796875" style="1047" bestFit="1" customWidth="1"/>
    <col min="11996" max="11996" width="9.7265625" style="1047" bestFit="1" customWidth="1"/>
    <col min="11997" max="11997" width="13.453125" style="1047" bestFit="1" customWidth="1"/>
    <col min="11998" max="11998" width="11.1796875" style="1047" bestFit="1" customWidth="1"/>
    <col min="11999" max="11999" width="13.453125" style="1047" bestFit="1" customWidth="1"/>
    <col min="12000" max="12000" width="11.1796875" style="1047" bestFit="1" customWidth="1"/>
    <col min="12001" max="12001" width="15.26953125" style="1047" bestFit="1" customWidth="1"/>
    <col min="12002" max="12002" width="8.26953125" style="1047" bestFit="1" customWidth="1"/>
    <col min="12003" max="12005" width="9.1796875" style="1047" customWidth="1"/>
    <col min="12006" max="12244" width="8.81640625" style="1047"/>
    <col min="12245" max="12245" width="15.26953125" style="1047" bestFit="1" customWidth="1"/>
    <col min="12246" max="12247" width="13.453125" style="1047" bestFit="1" customWidth="1"/>
    <col min="12248" max="12248" width="11.1796875" style="1047" bestFit="1" customWidth="1"/>
    <col min="12249" max="12249" width="13.453125" style="1047" bestFit="1" customWidth="1"/>
    <col min="12250" max="12250" width="9.7265625" style="1047" bestFit="1" customWidth="1"/>
    <col min="12251" max="12251" width="11.1796875" style="1047" bestFit="1" customWidth="1"/>
    <col min="12252" max="12252" width="9.7265625" style="1047" bestFit="1" customWidth="1"/>
    <col min="12253" max="12253" width="13.453125" style="1047" bestFit="1" customWidth="1"/>
    <col min="12254" max="12254" width="11.1796875" style="1047" bestFit="1" customWidth="1"/>
    <col min="12255" max="12255" width="13.453125" style="1047" bestFit="1" customWidth="1"/>
    <col min="12256" max="12256" width="11.1796875" style="1047" bestFit="1" customWidth="1"/>
    <col min="12257" max="12257" width="15.26953125" style="1047" bestFit="1" customWidth="1"/>
    <col min="12258" max="12258" width="8.26953125" style="1047" bestFit="1" customWidth="1"/>
    <col min="12259" max="12261" width="9.1796875" style="1047" customWidth="1"/>
    <col min="12262" max="12500" width="8.81640625" style="1047"/>
    <col min="12501" max="12501" width="15.26953125" style="1047" bestFit="1" customWidth="1"/>
    <col min="12502" max="12503" width="13.453125" style="1047" bestFit="1" customWidth="1"/>
    <col min="12504" max="12504" width="11.1796875" style="1047" bestFit="1" customWidth="1"/>
    <col min="12505" max="12505" width="13.453125" style="1047" bestFit="1" customWidth="1"/>
    <col min="12506" max="12506" width="9.7265625" style="1047" bestFit="1" customWidth="1"/>
    <col min="12507" max="12507" width="11.1796875" style="1047" bestFit="1" customWidth="1"/>
    <col min="12508" max="12508" width="9.7265625" style="1047" bestFit="1" customWidth="1"/>
    <col min="12509" max="12509" width="13.453125" style="1047" bestFit="1" customWidth="1"/>
    <col min="12510" max="12510" width="11.1796875" style="1047" bestFit="1" customWidth="1"/>
    <col min="12511" max="12511" width="13.453125" style="1047" bestFit="1" customWidth="1"/>
    <col min="12512" max="12512" width="11.1796875" style="1047" bestFit="1" customWidth="1"/>
    <col min="12513" max="12513" width="15.26953125" style="1047" bestFit="1" customWidth="1"/>
    <col min="12514" max="12514" width="8.26953125" style="1047" bestFit="1" customWidth="1"/>
    <col min="12515" max="12517" width="9.1796875" style="1047" customWidth="1"/>
    <col min="12518" max="12756" width="8.81640625" style="1047"/>
    <col min="12757" max="12757" width="15.26953125" style="1047" bestFit="1" customWidth="1"/>
    <col min="12758" max="12759" width="13.453125" style="1047" bestFit="1" customWidth="1"/>
    <col min="12760" max="12760" width="11.1796875" style="1047" bestFit="1" customWidth="1"/>
    <col min="12761" max="12761" width="13.453125" style="1047" bestFit="1" customWidth="1"/>
    <col min="12762" max="12762" width="9.7265625" style="1047" bestFit="1" customWidth="1"/>
    <col min="12763" max="12763" width="11.1796875" style="1047" bestFit="1" customWidth="1"/>
    <col min="12764" max="12764" width="9.7265625" style="1047" bestFit="1" customWidth="1"/>
    <col min="12765" max="12765" width="13.453125" style="1047" bestFit="1" customWidth="1"/>
    <col min="12766" max="12766" width="11.1796875" style="1047" bestFit="1" customWidth="1"/>
    <col min="12767" max="12767" width="13.453125" style="1047" bestFit="1" customWidth="1"/>
    <col min="12768" max="12768" width="11.1796875" style="1047" bestFit="1" customWidth="1"/>
    <col min="12769" max="12769" width="15.26953125" style="1047" bestFit="1" customWidth="1"/>
    <col min="12770" max="12770" width="8.26953125" style="1047" bestFit="1" customWidth="1"/>
    <col min="12771" max="12773" width="9.1796875" style="1047" customWidth="1"/>
    <col min="12774" max="13012" width="8.81640625" style="1047"/>
    <col min="13013" max="13013" width="15.26953125" style="1047" bestFit="1" customWidth="1"/>
    <col min="13014" max="13015" width="13.453125" style="1047" bestFit="1" customWidth="1"/>
    <col min="13016" max="13016" width="11.1796875" style="1047" bestFit="1" customWidth="1"/>
    <col min="13017" max="13017" width="13.453125" style="1047" bestFit="1" customWidth="1"/>
    <col min="13018" max="13018" width="9.7265625" style="1047" bestFit="1" customWidth="1"/>
    <col min="13019" max="13019" width="11.1796875" style="1047" bestFit="1" customWidth="1"/>
    <col min="13020" max="13020" width="9.7265625" style="1047" bestFit="1" customWidth="1"/>
    <col min="13021" max="13021" width="13.453125" style="1047" bestFit="1" customWidth="1"/>
    <col min="13022" max="13022" width="11.1796875" style="1047" bestFit="1" customWidth="1"/>
    <col min="13023" max="13023" width="13.453125" style="1047" bestFit="1" customWidth="1"/>
    <col min="13024" max="13024" width="11.1796875" style="1047" bestFit="1" customWidth="1"/>
    <col min="13025" max="13025" width="15.26953125" style="1047" bestFit="1" customWidth="1"/>
    <col min="13026" max="13026" width="8.26953125" style="1047" bestFit="1" customWidth="1"/>
    <col min="13027" max="13029" width="9.1796875" style="1047" customWidth="1"/>
    <col min="13030" max="13268" width="8.81640625" style="1047"/>
    <col min="13269" max="13269" width="15.26953125" style="1047" bestFit="1" customWidth="1"/>
    <col min="13270" max="13271" width="13.453125" style="1047" bestFit="1" customWidth="1"/>
    <col min="13272" max="13272" width="11.1796875" style="1047" bestFit="1" customWidth="1"/>
    <col min="13273" max="13273" width="13.453125" style="1047" bestFit="1" customWidth="1"/>
    <col min="13274" max="13274" width="9.7265625" style="1047" bestFit="1" customWidth="1"/>
    <col min="13275" max="13275" width="11.1796875" style="1047" bestFit="1" customWidth="1"/>
    <col min="13276" max="13276" width="9.7265625" style="1047" bestFit="1" customWidth="1"/>
    <col min="13277" max="13277" width="13.453125" style="1047" bestFit="1" customWidth="1"/>
    <col min="13278" max="13278" width="11.1796875" style="1047" bestFit="1" customWidth="1"/>
    <col min="13279" max="13279" width="13.453125" style="1047" bestFit="1" customWidth="1"/>
    <col min="13280" max="13280" width="11.1796875" style="1047" bestFit="1" customWidth="1"/>
    <col min="13281" max="13281" width="15.26953125" style="1047" bestFit="1" customWidth="1"/>
    <col min="13282" max="13282" width="8.26953125" style="1047" bestFit="1" customWidth="1"/>
    <col min="13283" max="13285" width="9.1796875" style="1047" customWidth="1"/>
    <col min="13286" max="13524" width="8.81640625" style="1047"/>
    <col min="13525" max="13525" width="15.26953125" style="1047" bestFit="1" customWidth="1"/>
    <col min="13526" max="13527" width="13.453125" style="1047" bestFit="1" customWidth="1"/>
    <col min="13528" max="13528" width="11.1796875" style="1047" bestFit="1" customWidth="1"/>
    <col min="13529" max="13529" width="13.453125" style="1047" bestFit="1" customWidth="1"/>
    <col min="13530" max="13530" width="9.7265625" style="1047" bestFit="1" customWidth="1"/>
    <col min="13531" max="13531" width="11.1796875" style="1047" bestFit="1" customWidth="1"/>
    <col min="13532" max="13532" width="9.7265625" style="1047" bestFit="1" customWidth="1"/>
    <col min="13533" max="13533" width="13.453125" style="1047" bestFit="1" customWidth="1"/>
    <col min="13534" max="13534" width="11.1796875" style="1047" bestFit="1" customWidth="1"/>
    <col min="13535" max="13535" width="13.453125" style="1047" bestFit="1" customWidth="1"/>
    <col min="13536" max="13536" width="11.1796875" style="1047" bestFit="1" customWidth="1"/>
    <col min="13537" max="13537" width="15.26953125" style="1047" bestFit="1" customWidth="1"/>
    <col min="13538" max="13538" width="8.26953125" style="1047" bestFit="1" customWidth="1"/>
    <col min="13539" max="13541" width="9.1796875" style="1047" customWidth="1"/>
    <col min="13542" max="13780" width="8.81640625" style="1047"/>
    <col min="13781" max="13781" width="15.26953125" style="1047" bestFit="1" customWidth="1"/>
    <col min="13782" max="13783" width="13.453125" style="1047" bestFit="1" customWidth="1"/>
    <col min="13784" max="13784" width="11.1796875" style="1047" bestFit="1" customWidth="1"/>
    <col min="13785" max="13785" width="13.453125" style="1047" bestFit="1" customWidth="1"/>
    <col min="13786" max="13786" width="9.7265625" style="1047" bestFit="1" customWidth="1"/>
    <col min="13787" max="13787" width="11.1796875" style="1047" bestFit="1" customWidth="1"/>
    <col min="13788" max="13788" width="9.7265625" style="1047" bestFit="1" customWidth="1"/>
    <col min="13789" max="13789" width="13.453125" style="1047" bestFit="1" customWidth="1"/>
    <col min="13790" max="13790" width="11.1796875" style="1047" bestFit="1" customWidth="1"/>
    <col min="13791" max="13791" width="13.453125" style="1047" bestFit="1" customWidth="1"/>
    <col min="13792" max="13792" width="11.1796875" style="1047" bestFit="1" customWidth="1"/>
    <col min="13793" max="13793" width="15.26953125" style="1047" bestFit="1" customWidth="1"/>
    <col min="13794" max="13794" width="8.26953125" style="1047" bestFit="1" customWidth="1"/>
    <col min="13795" max="13797" width="9.1796875" style="1047" customWidth="1"/>
    <col min="13798" max="14036" width="8.81640625" style="1047"/>
    <col min="14037" max="14037" width="15.26953125" style="1047" bestFit="1" customWidth="1"/>
    <col min="14038" max="14039" width="13.453125" style="1047" bestFit="1" customWidth="1"/>
    <col min="14040" max="14040" width="11.1796875" style="1047" bestFit="1" customWidth="1"/>
    <col min="14041" max="14041" width="13.453125" style="1047" bestFit="1" customWidth="1"/>
    <col min="14042" max="14042" width="9.7265625" style="1047" bestFit="1" customWidth="1"/>
    <col min="14043" max="14043" width="11.1796875" style="1047" bestFit="1" customWidth="1"/>
    <col min="14044" max="14044" width="9.7265625" style="1047" bestFit="1" customWidth="1"/>
    <col min="14045" max="14045" width="13.453125" style="1047" bestFit="1" customWidth="1"/>
    <col min="14046" max="14046" width="11.1796875" style="1047" bestFit="1" customWidth="1"/>
    <col min="14047" max="14047" width="13.453125" style="1047" bestFit="1" customWidth="1"/>
    <col min="14048" max="14048" width="11.1796875" style="1047" bestFit="1" customWidth="1"/>
    <col min="14049" max="14049" width="15.26953125" style="1047" bestFit="1" customWidth="1"/>
    <col min="14050" max="14050" width="8.26953125" style="1047" bestFit="1" customWidth="1"/>
    <col min="14051" max="14053" width="9.1796875" style="1047" customWidth="1"/>
    <col min="14054" max="14292" width="8.81640625" style="1047"/>
    <col min="14293" max="14293" width="15.26953125" style="1047" bestFit="1" customWidth="1"/>
    <col min="14294" max="14295" width="13.453125" style="1047" bestFit="1" customWidth="1"/>
    <col min="14296" max="14296" width="11.1796875" style="1047" bestFit="1" customWidth="1"/>
    <col min="14297" max="14297" width="13.453125" style="1047" bestFit="1" customWidth="1"/>
    <col min="14298" max="14298" width="9.7265625" style="1047" bestFit="1" customWidth="1"/>
    <col min="14299" max="14299" width="11.1796875" style="1047" bestFit="1" customWidth="1"/>
    <col min="14300" max="14300" width="9.7265625" style="1047" bestFit="1" customWidth="1"/>
    <col min="14301" max="14301" width="13.453125" style="1047" bestFit="1" customWidth="1"/>
    <col min="14302" max="14302" width="11.1796875" style="1047" bestFit="1" customWidth="1"/>
    <col min="14303" max="14303" width="13.453125" style="1047" bestFit="1" customWidth="1"/>
    <col min="14304" max="14304" width="11.1796875" style="1047" bestFit="1" customWidth="1"/>
    <col min="14305" max="14305" width="15.26953125" style="1047" bestFit="1" customWidth="1"/>
    <col min="14306" max="14306" width="8.26953125" style="1047" bestFit="1" customWidth="1"/>
    <col min="14307" max="14309" width="9.1796875" style="1047" customWidth="1"/>
    <col min="14310" max="14548" width="8.81640625" style="1047"/>
    <col min="14549" max="14549" width="15.26953125" style="1047" bestFit="1" customWidth="1"/>
    <col min="14550" max="14551" width="13.453125" style="1047" bestFit="1" customWidth="1"/>
    <col min="14552" max="14552" width="11.1796875" style="1047" bestFit="1" customWidth="1"/>
    <col min="14553" max="14553" width="13.453125" style="1047" bestFit="1" customWidth="1"/>
    <col min="14554" max="14554" width="9.7265625" style="1047" bestFit="1" customWidth="1"/>
    <col min="14555" max="14555" width="11.1796875" style="1047" bestFit="1" customWidth="1"/>
    <col min="14556" max="14556" width="9.7265625" style="1047" bestFit="1" customWidth="1"/>
    <col min="14557" max="14557" width="13.453125" style="1047" bestFit="1" customWidth="1"/>
    <col min="14558" max="14558" width="11.1796875" style="1047" bestFit="1" customWidth="1"/>
    <col min="14559" max="14559" width="13.453125" style="1047" bestFit="1" customWidth="1"/>
    <col min="14560" max="14560" width="11.1796875" style="1047" bestFit="1" customWidth="1"/>
    <col min="14561" max="14561" width="15.26953125" style="1047" bestFit="1" customWidth="1"/>
    <col min="14562" max="14562" width="8.26953125" style="1047" bestFit="1" customWidth="1"/>
    <col min="14563" max="14565" width="9.1796875" style="1047" customWidth="1"/>
    <col min="14566" max="14804" width="8.81640625" style="1047"/>
    <col min="14805" max="14805" width="15.26953125" style="1047" bestFit="1" customWidth="1"/>
    <col min="14806" max="14807" width="13.453125" style="1047" bestFit="1" customWidth="1"/>
    <col min="14808" max="14808" width="11.1796875" style="1047" bestFit="1" customWidth="1"/>
    <col min="14809" max="14809" width="13.453125" style="1047" bestFit="1" customWidth="1"/>
    <col min="14810" max="14810" width="9.7265625" style="1047" bestFit="1" customWidth="1"/>
    <col min="14811" max="14811" width="11.1796875" style="1047" bestFit="1" customWidth="1"/>
    <col min="14812" max="14812" width="9.7265625" style="1047" bestFit="1" customWidth="1"/>
    <col min="14813" max="14813" width="13.453125" style="1047" bestFit="1" customWidth="1"/>
    <col min="14814" max="14814" width="11.1796875" style="1047" bestFit="1" customWidth="1"/>
    <col min="14815" max="14815" width="13.453125" style="1047" bestFit="1" customWidth="1"/>
    <col min="14816" max="14816" width="11.1796875" style="1047" bestFit="1" customWidth="1"/>
    <col min="14817" max="14817" width="15.26953125" style="1047" bestFit="1" customWidth="1"/>
    <col min="14818" max="14818" width="8.26953125" style="1047" bestFit="1" customWidth="1"/>
    <col min="14819" max="14821" width="9.1796875" style="1047" customWidth="1"/>
    <col min="14822" max="15060" width="8.81640625" style="1047"/>
    <col min="15061" max="15061" width="15.26953125" style="1047" bestFit="1" customWidth="1"/>
    <col min="15062" max="15063" width="13.453125" style="1047" bestFit="1" customWidth="1"/>
    <col min="15064" max="15064" width="11.1796875" style="1047" bestFit="1" customWidth="1"/>
    <col min="15065" max="15065" width="13.453125" style="1047" bestFit="1" customWidth="1"/>
    <col min="15066" max="15066" width="9.7265625" style="1047" bestFit="1" customWidth="1"/>
    <col min="15067" max="15067" width="11.1796875" style="1047" bestFit="1" customWidth="1"/>
    <col min="15068" max="15068" width="9.7265625" style="1047" bestFit="1" customWidth="1"/>
    <col min="15069" max="15069" width="13.453125" style="1047" bestFit="1" customWidth="1"/>
    <col min="15070" max="15070" width="11.1796875" style="1047" bestFit="1" customWidth="1"/>
    <col min="15071" max="15071" width="13.453125" style="1047" bestFit="1" customWidth="1"/>
    <col min="15072" max="15072" width="11.1796875" style="1047" bestFit="1" customWidth="1"/>
    <col min="15073" max="15073" width="15.26953125" style="1047" bestFit="1" customWidth="1"/>
    <col min="15074" max="15074" width="8.26953125" style="1047" bestFit="1" customWidth="1"/>
    <col min="15075" max="15077" width="9.1796875" style="1047" customWidth="1"/>
    <col min="15078" max="15316" width="8.81640625" style="1047"/>
    <col min="15317" max="15317" width="15.26953125" style="1047" bestFit="1" customWidth="1"/>
    <col min="15318" max="15319" width="13.453125" style="1047" bestFit="1" customWidth="1"/>
    <col min="15320" max="15320" width="11.1796875" style="1047" bestFit="1" customWidth="1"/>
    <col min="15321" max="15321" width="13.453125" style="1047" bestFit="1" customWidth="1"/>
    <col min="15322" max="15322" width="9.7265625" style="1047" bestFit="1" customWidth="1"/>
    <col min="15323" max="15323" width="11.1796875" style="1047" bestFit="1" customWidth="1"/>
    <col min="15324" max="15324" width="9.7265625" style="1047" bestFit="1" customWidth="1"/>
    <col min="15325" max="15325" width="13.453125" style="1047" bestFit="1" customWidth="1"/>
    <col min="15326" max="15326" width="11.1796875" style="1047" bestFit="1" customWidth="1"/>
    <col min="15327" max="15327" width="13.453125" style="1047" bestFit="1" customWidth="1"/>
    <col min="15328" max="15328" width="11.1796875" style="1047" bestFit="1" customWidth="1"/>
    <col min="15329" max="15329" width="15.26953125" style="1047" bestFit="1" customWidth="1"/>
    <col min="15330" max="15330" width="8.26953125" style="1047" bestFit="1" customWidth="1"/>
    <col min="15331" max="15333" width="9.1796875" style="1047" customWidth="1"/>
    <col min="15334" max="15572" width="8.81640625" style="1047"/>
    <col min="15573" max="15573" width="15.26953125" style="1047" bestFit="1" customWidth="1"/>
    <col min="15574" max="15575" width="13.453125" style="1047" bestFit="1" customWidth="1"/>
    <col min="15576" max="15576" width="11.1796875" style="1047" bestFit="1" customWidth="1"/>
    <col min="15577" max="15577" width="13.453125" style="1047" bestFit="1" customWidth="1"/>
    <col min="15578" max="15578" width="9.7265625" style="1047" bestFit="1" customWidth="1"/>
    <col min="15579" max="15579" width="11.1796875" style="1047" bestFit="1" customWidth="1"/>
    <col min="15580" max="15580" width="9.7265625" style="1047" bestFit="1" customWidth="1"/>
    <col min="15581" max="15581" width="13.453125" style="1047" bestFit="1" customWidth="1"/>
    <col min="15582" max="15582" width="11.1796875" style="1047" bestFit="1" customWidth="1"/>
    <col min="15583" max="15583" width="13.453125" style="1047" bestFit="1" customWidth="1"/>
    <col min="15584" max="15584" width="11.1796875" style="1047" bestFit="1" customWidth="1"/>
    <col min="15585" max="15585" width="15.26953125" style="1047" bestFit="1" customWidth="1"/>
    <col min="15586" max="15586" width="8.26953125" style="1047" bestFit="1" customWidth="1"/>
    <col min="15587" max="15589" width="9.1796875" style="1047" customWidth="1"/>
    <col min="15590" max="15828" width="8.81640625" style="1047"/>
    <col min="15829" max="15829" width="15.26953125" style="1047" bestFit="1" customWidth="1"/>
    <col min="15830" max="15831" width="13.453125" style="1047" bestFit="1" customWidth="1"/>
    <col min="15832" max="15832" width="11.1796875" style="1047" bestFit="1" customWidth="1"/>
    <col min="15833" max="15833" width="13.453125" style="1047" bestFit="1" customWidth="1"/>
    <col min="15834" max="15834" width="9.7265625" style="1047" bestFit="1" customWidth="1"/>
    <col min="15835" max="15835" width="11.1796875" style="1047" bestFit="1" customWidth="1"/>
    <col min="15836" max="15836" width="9.7265625" style="1047" bestFit="1" customWidth="1"/>
    <col min="15837" max="15837" width="13.453125" style="1047" bestFit="1" customWidth="1"/>
    <col min="15838" max="15838" width="11.1796875" style="1047" bestFit="1" customWidth="1"/>
    <col min="15839" max="15839" width="13.453125" style="1047" bestFit="1" customWidth="1"/>
    <col min="15840" max="15840" width="11.1796875" style="1047" bestFit="1" customWidth="1"/>
    <col min="15841" max="15841" width="15.26953125" style="1047" bestFit="1" customWidth="1"/>
    <col min="15842" max="15842" width="8.26953125" style="1047" bestFit="1" customWidth="1"/>
    <col min="15843" max="15845" width="9.1796875" style="1047" customWidth="1"/>
    <col min="15846" max="16084" width="8.81640625" style="1047"/>
    <col min="16085" max="16085" width="15.26953125" style="1047" bestFit="1" customWidth="1"/>
    <col min="16086" max="16087" width="13.453125" style="1047" bestFit="1" customWidth="1"/>
    <col min="16088" max="16088" width="11.1796875" style="1047" bestFit="1" customWidth="1"/>
    <col min="16089" max="16089" width="13.453125" style="1047" bestFit="1" customWidth="1"/>
    <col min="16090" max="16090" width="9.7265625" style="1047" bestFit="1" customWidth="1"/>
    <col min="16091" max="16091" width="11.1796875" style="1047" bestFit="1" customWidth="1"/>
    <col min="16092" max="16092" width="9.7265625" style="1047" bestFit="1" customWidth="1"/>
    <col min="16093" max="16093" width="13.453125" style="1047" bestFit="1" customWidth="1"/>
    <col min="16094" max="16094" width="11.1796875" style="1047" bestFit="1" customWidth="1"/>
    <col min="16095" max="16095" width="13.453125" style="1047" bestFit="1" customWidth="1"/>
    <col min="16096" max="16096" width="11.1796875" style="1047" bestFit="1" customWidth="1"/>
    <col min="16097" max="16097" width="15.26953125" style="1047" bestFit="1" customWidth="1"/>
    <col min="16098" max="16098" width="8.26953125" style="1047" bestFit="1" customWidth="1"/>
    <col min="16099" max="16101" width="9.1796875" style="1047" customWidth="1"/>
    <col min="16102" max="16340" width="8.81640625" style="1047"/>
    <col min="16341" max="16384" width="9" style="1047" customWidth="1"/>
  </cols>
  <sheetData>
    <row r="1" spans="1:46" s="1030" customFormat="1" ht="33" customHeight="1">
      <c r="A1" s="1715" t="s">
        <v>3021</v>
      </c>
      <c r="B1" s="2259"/>
      <c r="C1" s="2259"/>
      <c r="D1" s="2259"/>
      <c r="E1" s="2259"/>
      <c r="F1" s="2259"/>
      <c r="G1" s="2259"/>
      <c r="H1" s="2259"/>
      <c r="I1" s="2259"/>
      <c r="J1" s="2259"/>
      <c r="K1" s="2259"/>
      <c r="L1" s="2259"/>
      <c r="M1" s="2259"/>
      <c r="N1" s="1955"/>
      <c r="O1" s="1029"/>
      <c r="P1" s="1029"/>
      <c r="Q1" s="1029"/>
      <c r="R1" s="1029"/>
      <c r="S1" s="1029"/>
      <c r="T1" s="1029"/>
      <c r="U1" s="1029"/>
      <c r="V1" s="1029"/>
      <c r="W1" s="1029"/>
      <c r="X1" s="1029"/>
    </row>
    <row r="2" spans="1:46" s="1058" customFormat="1" ht="33" customHeight="1">
      <c r="A2" s="2264" t="s">
        <v>3022</v>
      </c>
      <c r="B2" s="2264"/>
      <c r="C2" s="2264"/>
      <c r="D2" s="2264"/>
      <c r="E2" s="2264"/>
      <c r="F2" s="2264"/>
      <c r="G2" s="2264"/>
      <c r="H2" s="2264"/>
      <c r="I2" s="2264"/>
      <c r="J2" s="2264"/>
      <c r="K2" s="2264"/>
      <c r="L2" s="2264"/>
      <c r="M2" s="2264"/>
      <c r="N2" s="1833"/>
    </row>
    <row r="3" spans="1:46" s="1030" customFormat="1" ht="17.25" customHeight="1">
      <c r="A3" s="1031" t="s">
        <v>3543</v>
      </c>
      <c r="B3" s="1032"/>
      <c r="C3" s="1032"/>
      <c r="D3" s="1032"/>
      <c r="E3" s="1032"/>
      <c r="F3" s="1033"/>
      <c r="G3" s="1033"/>
      <c r="H3" s="1033"/>
      <c r="I3" s="1033"/>
      <c r="J3" s="1033"/>
      <c r="K3" s="1033"/>
      <c r="L3" s="1033"/>
      <c r="M3" s="1033"/>
      <c r="N3" s="1033" t="s">
        <v>3544</v>
      </c>
      <c r="O3" s="1029"/>
      <c r="P3" s="1029"/>
      <c r="Q3" s="1029"/>
      <c r="R3" s="1029"/>
      <c r="S3" s="1029"/>
      <c r="T3" s="1029"/>
      <c r="U3" s="1029"/>
      <c r="V3" s="1029"/>
      <c r="W3" s="1029"/>
      <c r="X3" s="1029"/>
    </row>
    <row r="4" spans="1:46" s="1036" customFormat="1" ht="33" customHeight="1">
      <c r="A4" s="1804" t="s">
        <v>99</v>
      </c>
      <c r="B4" s="2228" t="s">
        <v>3166</v>
      </c>
      <c r="C4" s="2229"/>
      <c r="D4" s="2229"/>
      <c r="E4" s="2229"/>
      <c r="F4" s="2229"/>
      <c r="G4" s="2234" t="s">
        <v>3167</v>
      </c>
      <c r="H4" s="2234"/>
      <c r="I4" s="2234"/>
      <c r="J4" s="2234"/>
      <c r="K4" s="2234"/>
      <c r="L4" s="2235"/>
      <c r="M4" s="1051" t="s">
        <v>106</v>
      </c>
      <c r="N4" s="1804" t="s">
        <v>100</v>
      </c>
      <c r="P4" s="1035"/>
      <c r="Q4" s="1035"/>
      <c r="R4" s="1035"/>
      <c r="S4" s="1035"/>
      <c r="T4" s="1035"/>
      <c r="U4" s="1035"/>
      <c r="V4" s="1035"/>
      <c r="W4" s="1035"/>
      <c r="X4" s="1035"/>
      <c r="Y4" s="1035"/>
      <c r="Z4" s="1035"/>
      <c r="AA4" s="1035"/>
      <c r="AB4" s="1035"/>
      <c r="AC4" s="1035"/>
      <c r="AD4" s="1035"/>
      <c r="AE4" s="1035"/>
      <c r="AF4" s="1035"/>
      <c r="AG4" s="1035"/>
      <c r="AH4" s="1035"/>
      <c r="AI4" s="1035"/>
      <c r="AJ4" s="1035"/>
      <c r="AK4" s="1035"/>
      <c r="AL4" s="1035"/>
      <c r="AM4" s="1035"/>
      <c r="AN4" s="1035"/>
      <c r="AO4" s="1035"/>
      <c r="AP4" s="1035"/>
      <c r="AQ4" s="1035"/>
      <c r="AR4" s="1035"/>
      <c r="AS4" s="1035"/>
      <c r="AT4" s="1035"/>
    </row>
    <row r="5" spans="1:46" s="1036" customFormat="1" ht="33" customHeight="1">
      <c r="A5" s="1805"/>
      <c r="B5" s="1037" t="s">
        <v>3168</v>
      </c>
      <c r="C5" s="1037" t="s">
        <v>3169</v>
      </c>
      <c r="D5" s="1037" t="s">
        <v>3170</v>
      </c>
      <c r="E5" s="1037" t="s">
        <v>3171</v>
      </c>
      <c r="F5" s="1037" t="s">
        <v>3172</v>
      </c>
      <c r="G5" s="1037" t="s">
        <v>3173</v>
      </c>
      <c r="H5" s="1037" t="s">
        <v>3174</v>
      </c>
      <c r="I5" s="1037" t="s">
        <v>3175</v>
      </c>
      <c r="J5" s="1037" t="s">
        <v>3176</v>
      </c>
      <c r="K5" s="1037" t="s">
        <v>3177</v>
      </c>
      <c r="L5" s="1037" t="s">
        <v>3178</v>
      </c>
      <c r="M5" s="1038" t="s">
        <v>68</v>
      </c>
      <c r="N5" s="1805"/>
      <c r="P5" s="1035"/>
      <c r="Q5" s="1035"/>
      <c r="R5" s="1035"/>
      <c r="S5" s="1035"/>
      <c r="T5" s="1035"/>
      <c r="U5" s="1035"/>
      <c r="V5" s="1035"/>
      <c r="W5" s="1035"/>
      <c r="X5" s="1035"/>
      <c r="Y5" s="1035"/>
      <c r="Z5" s="1035"/>
      <c r="AA5" s="1035"/>
      <c r="AB5" s="1035"/>
      <c r="AC5" s="1035"/>
      <c r="AD5" s="1035"/>
      <c r="AE5" s="1035"/>
      <c r="AF5" s="1035"/>
      <c r="AG5" s="1035"/>
      <c r="AH5" s="1035"/>
      <c r="AI5" s="1035"/>
      <c r="AJ5" s="1035"/>
      <c r="AK5" s="1035"/>
      <c r="AL5" s="1035"/>
      <c r="AM5" s="1035"/>
      <c r="AN5" s="1035"/>
      <c r="AO5" s="1035"/>
      <c r="AP5" s="1035"/>
      <c r="AQ5" s="1035"/>
      <c r="AR5" s="1035"/>
      <c r="AS5" s="1035"/>
      <c r="AT5" s="1035"/>
    </row>
    <row r="6" spans="1:46" ht="15" customHeight="1">
      <c r="A6" s="1065" t="s">
        <v>965</v>
      </c>
      <c r="B6" s="1053">
        <v>96085</v>
      </c>
      <c r="C6" s="1053">
        <v>16147</v>
      </c>
      <c r="D6" s="1053">
        <v>48347</v>
      </c>
      <c r="E6" s="1053">
        <v>86647</v>
      </c>
      <c r="F6" s="1053">
        <v>46127</v>
      </c>
      <c r="G6" s="1053">
        <v>31436</v>
      </c>
      <c r="H6" s="1053">
        <v>30881</v>
      </c>
      <c r="I6" s="1053">
        <v>15745</v>
      </c>
      <c r="J6" s="1053">
        <v>6376</v>
      </c>
      <c r="K6" s="1053">
        <v>1112</v>
      </c>
      <c r="L6" s="1053">
        <v>89</v>
      </c>
      <c r="M6" s="1053">
        <f>SUM(B6:L6)</f>
        <v>378992</v>
      </c>
      <c r="N6" s="1065" t="s">
        <v>44</v>
      </c>
      <c r="O6" s="1054"/>
      <c r="AR6" s="1046"/>
      <c r="AS6" s="1046"/>
      <c r="AT6" s="1046"/>
    </row>
    <row r="7" spans="1:46" ht="15" customHeight="1">
      <c r="A7" s="1065" t="s">
        <v>101</v>
      </c>
      <c r="B7" s="1055">
        <v>49206</v>
      </c>
      <c r="C7" s="1055">
        <v>9574</v>
      </c>
      <c r="D7" s="1055">
        <v>27662</v>
      </c>
      <c r="E7" s="1055">
        <v>47187</v>
      </c>
      <c r="F7" s="1055">
        <v>30736</v>
      </c>
      <c r="G7" s="1055">
        <v>24259</v>
      </c>
      <c r="H7" s="1055">
        <v>26527</v>
      </c>
      <c r="I7" s="1055">
        <v>12848</v>
      </c>
      <c r="J7" s="1055">
        <v>4434</v>
      </c>
      <c r="K7" s="1055">
        <v>733</v>
      </c>
      <c r="L7" s="1055">
        <v>68</v>
      </c>
      <c r="M7" s="1053">
        <f t="shared" ref="M7:M18" si="0">SUM(B7:L7)</f>
        <v>233234</v>
      </c>
      <c r="N7" s="1065" t="s">
        <v>102</v>
      </c>
      <c r="O7" s="1054"/>
      <c r="AR7" s="1046"/>
      <c r="AS7" s="1046"/>
      <c r="AT7" s="1046"/>
    </row>
    <row r="8" spans="1:46" ht="15" customHeight="1">
      <c r="A8" s="1065" t="s">
        <v>345</v>
      </c>
      <c r="B8" s="1053">
        <v>8427</v>
      </c>
      <c r="C8" s="1053">
        <v>1866</v>
      </c>
      <c r="D8" s="1053">
        <v>5318</v>
      </c>
      <c r="E8" s="1053">
        <v>8521</v>
      </c>
      <c r="F8" s="1053">
        <v>5216</v>
      </c>
      <c r="G8" s="1053">
        <v>4057</v>
      </c>
      <c r="H8" s="1053">
        <v>4485</v>
      </c>
      <c r="I8" s="1053">
        <v>2156</v>
      </c>
      <c r="J8" s="1053">
        <v>734</v>
      </c>
      <c r="K8" s="1053">
        <v>134</v>
      </c>
      <c r="L8" s="1053">
        <v>10</v>
      </c>
      <c r="M8" s="1053">
        <f t="shared" si="0"/>
        <v>40924</v>
      </c>
      <c r="N8" s="1065" t="s">
        <v>1100</v>
      </c>
      <c r="O8" s="1054"/>
      <c r="AR8" s="1046"/>
      <c r="AS8" s="1046"/>
      <c r="AT8" s="1046"/>
    </row>
    <row r="9" spans="1:46" ht="15" customHeight="1">
      <c r="A9" s="1065" t="s">
        <v>349</v>
      </c>
      <c r="B9" s="1055">
        <v>5290</v>
      </c>
      <c r="C9" s="1055">
        <v>857</v>
      </c>
      <c r="D9" s="1055">
        <v>3053</v>
      </c>
      <c r="E9" s="1055">
        <v>5012</v>
      </c>
      <c r="F9" s="1055">
        <v>2408</v>
      </c>
      <c r="G9" s="1055">
        <v>1607</v>
      </c>
      <c r="H9" s="1055">
        <v>1760</v>
      </c>
      <c r="I9" s="1055">
        <v>876</v>
      </c>
      <c r="J9" s="1055">
        <v>386</v>
      </c>
      <c r="K9" s="1055">
        <v>91</v>
      </c>
      <c r="L9" s="1055">
        <v>4</v>
      </c>
      <c r="M9" s="1053">
        <f t="shared" si="0"/>
        <v>21344</v>
      </c>
      <c r="N9" s="1065" t="s">
        <v>1101</v>
      </c>
      <c r="O9" s="1054"/>
      <c r="AR9" s="1046"/>
      <c r="AS9" s="1046"/>
      <c r="AT9" s="1046"/>
    </row>
    <row r="10" spans="1:46" ht="15" customHeight="1">
      <c r="A10" s="1065" t="s">
        <v>353</v>
      </c>
      <c r="B10" s="1053">
        <v>65195</v>
      </c>
      <c r="C10" s="1053">
        <v>11200</v>
      </c>
      <c r="D10" s="1053">
        <v>31617</v>
      </c>
      <c r="E10" s="1053">
        <v>53156</v>
      </c>
      <c r="F10" s="1053">
        <v>32848</v>
      </c>
      <c r="G10" s="1053">
        <v>22001</v>
      </c>
      <c r="H10" s="1053">
        <v>18178</v>
      </c>
      <c r="I10" s="1053">
        <v>8271</v>
      </c>
      <c r="J10" s="1053">
        <v>2978</v>
      </c>
      <c r="K10" s="1053">
        <v>464</v>
      </c>
      <c r="L10" s="1053">
        <v>42</v>
      </c>
      <c r="M10" s="1053">
        <f t="shared" si="0"/>
        <v>245950</v>
      </c>
      <c r="N10" s="1065" t="s">
        <v>52</v>
      </c>
      <c r="O10" s="1054"/>
      <c r="AR10" s="1046"/>
      <c r="AS10" s="1046"/>
      <c r="AT10" s="1046"/>
    </row>
    <row r="11" spans="1:46" ht="15" customHeight="1">
      <c r="A11" s="1065" t="s">
        <v>55</v>
      </c>
      <c r="B11" s="1055">
        <v>7654</v>
      </c>
      <c r="C11" s="1055">
        <v>1758</v>
      </c>
      <c r="D11" s="1055">
        <v>4467</v>
      </c>
      <c r="E11" s="1055">
        <v>7227</v>
      </c>
      <c r="F11" s="1055">
        <v>4254</v>
      </c>
      <c r="G11" s="1055">
        <v>3009</v>
      </c>
      <c r="H11" s="1055">
        <v>2890</v>
      </c>
      <c r="I11" s="1055">
        <v>1801</v>
      </c>
      <c r="J11" s="1055">
        <v>1038</v>
      </c>
      <c r="K11" s="1055">
        <v>233</v>
      </c>
      <c r="L11" s="1055">
        <v>16</v>
      </c>
      <c r="M11" s="1053">
        <f t="shared" si="0"/>
        <v>34347</v>
      </c>
      <c r="N11" s="1065" t="s">
        <v>1104</v>
      </c>
      <c r="O11" s="1054"/>
      <c r="AR11" s="1046"/>
      <c r="AS11" s="1046"/>
      <c r="AT11" s="1046"/>
    </row>
    <row r="12" spans="1:46" ht="15" customHeight="1">
      <c r="A12" s="1065" t="s">
        <v>371</v>
      </c>
      <c r="B12" s="1053">
        <v>1314</v>
      </c>
      <c r="C12" s="1053">
        <v>237</v>
      </c>
      <c r="D12" s="1053">
        <v>924</v>
      </c>
      <c r="E12" s="1053">
        <v>1921</v>
      </c>
      <c r="F12" s="1053">
        <v>1407</v>
      </c>
      <c r="G12" s="1053">
        <v>962</v>
      </c>
      <c r="H12" s="1053">
        <v>329</v>
      </c>
      <c r="I12" s="1053">
        <v>103</v>
      </c>
      <c r="J12" s="1053">
        <v>49</v>
      </c>
      <c r="K12" s="1053"/>
      <c r="L12" s="1053">
        <v>0</v>
      </c>
      <c r="M12" s="1053">
        <f t="shared" si="0"/>
        <v>7246</v>
      </c>
      <c r="N12" s="1065" t="s">
        <v>1105</v>
      </c>
      <c r="O12" s="1054"/>
      <c r="AR12" s="1046"/>
      <c r="AS12" s="1046"/>
      <c r="AT12" s="1046"/>
    </row>
    <row r="13" spans="1:46" ht="15" customHeight="1">
      <c r="A13" s="1065" t="s">
        <v>58</v>
      </c>
      <c r="B13" s="1055">
        <v>2054</v>
      </c>
      <c r="C13" s="1055">
        <v>342</v>
      </c>
      <c r="D13" s="1055">
        <v>1734</v>
      </c>
      <c r="E13" s="1055">
        <v>2523</v>
      </c>
      <c r="F13" s="1055">
        <v>1313</v>
      </c>
      <c r="G13" s="1055">
        <v>854</v>
      </c>
      <c r="H13" s="1055">
        <v>853</v>
      </c>
      <c r="I13" s="1055">
        <v>508</v>
      </c>
      <c r="J13" s="1055">
        <v>297</v>
      </c>
      <c r="K13" s="1055">
        <v>78</v>
      </c>
      <c r="L13" s="1055">
        <v>6</v>
      </c>
      <c r="M13" s="1053">
        <f t="shared" si="0"/>
        <v>10562</v>
      </c>
      <c r="N13" s="1065" t="s">
        <v>2526</v>
      </c>
      <c r="O13" s="1054"/>
      <c r="AR13" s="1046"/>
      <c r="AS13" s="1046"/>
      <c r="AT13" s="1046"/>
    </row>
    <row r="14" spans="1:46" ht="15" customHeight="1">
      <c r="A14" s="1065" t="s">
        <v>2527</v>
      </c>
      <c r="B14" s="1053">
        <v>0</v>
      </c>
      <c r="C14" s="1053">
        <v>0</v>
      </c>
      <c r="D14" s="1053">
        <v>0</v>
      </c>
      <c r="E14" s="1053">
        <v>0</v>
      </c>
      <c r="F14" s="1053">
        <v>0</v>
      </c>
      <c r="G14" s="1053">
        <v>0</v>
      </c>
      <c r="H14" s="1053">
        <v>0</v>
      </c>
      <c r="I14" s="1053">
        <v>0</v>
      </c>
      <c r="J14" s="1053">
        <v>0</v>
      </c>
      <c r="K14" s="1053">
        <v>0</v>
      </c>
      <c r="L14" s="1053">
        <v>0</v>
      </c>
      <c r="M14" s="1053">
        <f t="shared" si="0"/>
        <v>0</v>
      </c>
      <c r="N14" s="1065" t="s">
        <v>1107</v>
      </c>
      <c r="O14" s="1054"/>
      <c r="AR14" s="1046"/>
      <c r="AS14" s="1046"/>
      <c r="AT14" s="1046"/>
    </row>
    <row r="15" spans="1:46" ht="15" customHeight="1">
      <c r="A15" s="1065" t="s">
        <v>59</v>
      </c>
      <c r="B15" s="1055">
        <v>3914</v>
      </c>
      <c r="C15" s="1055">
        <v>605</v>
      </c>
      <c r="D15" s="1055">
        <v>2343</v>
      </c>
      <c r="E15" s="1055">
        <v>3470</v>
      </c>
      <c r="F15" s="1055">
        <v>2065</v>
      </c>
      <c r="G15" s="1055">
        <v>1521</v>
      </c>
      <c r="H15" s="1055">
        <v>1702</v>
      </c>
      <c r="I15" s="1055">
        <v>628</v>
      </c>
      <c r="J15" s="1055">
        <v>289</v>
      </c>
      <c r="K15" s="1055">
        <v>48</v>
      </c>
      <c r="L15" s="1055">
        <v>5</v>
      </c>
      <c r="M15" s="1053">
        <f t="shared" si="0"/>
        <v>16590</v>
      </c>
      <c r="N15" s="1065" t="s">
        <v>60</v>
      </c>
      <c r="O15" s="1054"/>
      <c r="AR15" s="1046"/>
      <c r="AS15" s="1046"/>
      <c r="AT15" s="1046"/>
    </row>
    <row r="16" spans="1:46" ht="15" customHeight="1">
      <c r="A16" s="1065" t="s">
        <v>61</v>
      </c>
      <c r="B16" s="1053">
        <v>2087</v>
      </c>
      <c r="C16" s="1053">
        <v>247</v>
      </c>
      <c r="D16" s="1053">
        <v>1063</v>
      </c>
      <c r="E16" s="1053">
        <v>1390</v>
      </c>
      <c r="F16" s="1053">
        <v>663</v>
      </c>
      <c r="G16" s="1053">
        <v>425</v>
      </c>
      <c r="H16" s="1053">
        <v>321</v>
      </c>
      <c r="I16" s="1053">
        <v>256</v>
      </c>
      <c r="J16" s="1053">
        <v>197</v>
      </c>
      <c r="K16" s="1053">
        <v>67</v>
      </c>
      <c r="L16" s="1053">
        <v>16</v>
      </c>
      <c r="M16" s="1053">
        <f t="shared" si="0"/>
        <v>6732</v>
      </c>
      <c r="N16" s="1065" t="s">
        <v>62</v>
      </c>
      <c r="O16" s="1054"/>
      <c r="AR16" s="1046"/>
      <c r="AS16" s="1046"/>
      <c r="AT16" s="1046"/>
    </row>
    <row r="17" spans="1:46" ht="15" customHeight="1">
      <c r="A17" s="1065" t="s">
        <v>105</v>
      </c>
      <c r="B17" s="1055">
        <v>0</v>
      </c>
      <c r="C17" s="1055">
        <v>0</v>
      </c>
      <c r="D17" s="1055">
        <v>0</v>
      </c>
      <c r="E17" s="1055">
        <v>0</v>
      </c>
      <c r="F17" s="1055">
        <v>0</v>
      </c>
      <c r="G17" s="1055">
        <v>0</v>
      </c>
      <c r="H17" s="1055">
        <v>0</v>
      </c>
      <c r="I17" s="1055">
        <v>0</v>
      </c>
      <c r="J17" s="1055">
        <v>0</v>
      </c>
      <c r="K17" s="1055">
        <v>0</v>
      </c>
      <c r="L17" s="1055">
        <v>0</v>
      </c>
      <c r="M17" s="1053">
        <f t="shared" si="0"/>
        <v>0</v>
      </c>
      <c r="N17" s="1065" t="s">
        <v>1132</v>
      </c>
      <c r="O17" s="1054"/>
      <c r="AR17" s="1046"/>
      <c r="AS17" s="1046"/>
      <c r="AT17" s="1046"/>
    </row>
    <row r="18" spans="1:46" ht="15" customHeight="1">
      <c r="A18" s="1065" t="s">
        <v>63</v>
      </c>
      <c r="B18" s="1053">
        <v>347</v>
      </c>
      <c r="C18" s="1053">
        <v>7</v>
      </c>
      <c r="D18" s="1053">
        <v>167</v>
      </c>
      <c r="E18" s="1053">
        <v>164</v>
      </c>
      <c r="F18" s="1053">
        <v>29</v>
      </c>
      <c r="G18" s="1053">
        <v>14</v>
      </c>
      <c r="H18" s="1053">
        <v>12</v>
      </c>
      <c r="I18" s="1053">
        <v>4</v>
      </c>
      <c r="J18" s="1053">
        <v>1</v>
      </c>
      <c r="K18" s="1053">
        <v>4</v>
      </c>
      <c r="L18" s="1053">
        <v>0</v>
      </c>
      <c r="M18" s="1053">
        <f t="shared" si="0"/>
        <v>749</v>
      </c>
      <c r="N18" s="1065" t="s">
        <v>1133</v>
      </c>
      <c r="O18" s="1054"/>
      <c r="AR18" s="1046"/>
      <c r="AS18" s="1046"/>
      <c r="AT18" s="1046"/>
    </row>
    <row r="19" spans="1:46" ht="15" customHeight="1">
      <c r="A19" s="1065" t="s">
        <v>3205</v>
      </c>
      <c r="B19" s="1055" t="s">
        <v>3264</v>
      </c>
      <c r="C19" s="1055" t="s">
        <v>3264</v>
      </c>
      <c r="D19" s="1055" t="s">
        <v>3264</v>
      </c>
      <c r="E19" s="1055" t="s">
        <v>3264</v>
      </c>
      <c r="F19" s="1055" t="s">
        <v>3264</v>
      </c>
      <c r="G19" s="1055" t="s">
        <v>3264</v>
      </c>
      <c r="H19" s="1055" t="s">
        <v>3264</v>
      </c>
      <c r="I19" s="1055" t="s">
        <v>3264</v>
      </c>
      <c r="J19" s="1055" t="s">
        <v>3264</v>
      </c>
      <c r="K19" s="1055" t="s">
        <v>3264</v>
      </c>
      <c r="L19" s="1055" t="s">
        <v>3264</v>
      </c>
      <c r="M19" s="1053">
        <v>85272</v>
      </c>
      <c r="N19" s="1065" t="s">
        <v>3295</v>
      </c>
      <c r="O19" s="1054"/>
      <c r="AR19" s="1046"/>
      <c r="AS19" s="1046"/>
      <c r="AT19" s="1046"/>
    </row>
    <row r="20" spans="1:46" ht="15" customHeight="1">
      <c r="A20" s="1069" t="s">
        <v>106</v>
      </c>
      <c r="B20" s="1057">
        <f>SUM(B6:B19)</f>
        <v>241573</v>
      </c>
      <c r="C20" s="1057">
        <f t="shared" ref="C20:M20" si="1">SUM(C6:C19)</f>
        <v>42840</v>
      </c>
      <c r="D20" s="1057">
        <f t="shared" si="1"/>
        <v>126695</v>
      </c>
      <c r="E20" s="1057">
        <f t="shared" si="1"/>
        <v>217218</v>
      </c>
      <c r="F20" s="1057">
        <f t="shared" si="1"/>
        <v>127066</v>
      </c>
      <c r="G20" s="1057">
        <f t="shared" si="1"/>
        <v>90145</v>
      </c>
      <c r="H20" s="1057">
        <f t="shared" si="1"/>
        <v>87938</v>
      </c>
      <c r="I20" s="1057">
        <f t="shared" si="1"/>
        <v>43196</v>
      </c>
      <c r="J20" s="1057">
        <f t="shared" si="1"/>
        <v>16779</v>
      </c>
      <c r="K20" s="1057">
        <f t="shared" si="1"/>
        <v>2964</v>
      </c>
      <c r="L20" s="1057">
        <f t="shared" si="1"/>
        <v>256</v>
      </c>
      <c r="M20" s="1057">
        <f t="shared" si="1"/>
        <v>1081942</v>
      </c>
      <c r="N20" s="1057" t="s">
        <v>68</v>
      </c>
      <c r="O20" s="1047"/>
      <c r="AR20" s="1046"/>
      <c r="AS20" s="1046"/>
      <c r="AT20" s="1046"/>
    </row>
    <row r="21" spans="1:46">
      <c r="A21" s="1047" t="s">
        <v>3296</v>
      </c>
      <c r="N21" s="1182" t="s">
        <v>3297</v>
      </c>
    </row>
    <row r="25" spans="1:46">
      <c r="M25" s="1337"/>
    </row>
  </sheetData>
  <mergeCells count="6">
    <mergeCell ref="A1:N1"/>
    <mergeCell ref="A2:N2"/>
    <mergeCell ref="A4:A5"/>
    <mergeCell ref="B4:F4"/>
    <mergeCell ref="G4:L4"/>
    <mergeCell ref="N4:N5"/>
  </mergeCells>
  <pageMargins left="0.7" right="0.7" top="0.75" bottom="0.75" header="0.3" footer="0.3"/>
  <pageSetup paperSize="9" scale="79" orientation="landscape"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M31"/>
  <sheetViews>
    <sheetView rightToLeft="1" view="pageBreakPreview" zoomScale="30" zoomScaleNormal="60" zoomScaleSheetLayoutView="30" workbookViewId="0">
      <selection activeCell="B23" sqref="B23"/>
    </sheetView>
  </sheetViews>
  <sheetFormatPr defaultColWidth="10" defaultRowHeight="45" customHeight="1"/>
  <cols>
    <col min="1" max="1" width="67.7265625" style="1203" customWidth="1"/>
    <col min="2" max="5" width="13.7265625" style="1192" customWidth="1"/>
    <col min="6" max="6" width="19.1796875" style="1192" customWidth="1"/>
    <col min="7" max="7" width="67.7265625" style="1203" customWidth="1"/>
    <col min="8" max="8" width="22.1796875" style="1191" bestFit="1" customWidth="1"/>
    <col min="9" max="36" width="10" style="1191"/>
    <col min="37" max="16384" width="10" style="1192"/>
  </cols>
  <sheetData>
    <row r="1" spans="1:39" s="1184" customFormat="1" ht="33" customHeight="1">
      <c r="A1" s="1715" t="s">
        <v>3545</v>
      </c>
      <c r="B1" s="2259"/>
      <c r="C1" s="2259"/>
      <c r="D1" s="2259"/>
      <c r="E1" s="2259"/>
      <c r="F1" s="2259"/>
      <c r="G1" s="1955"/>
      <c r="H1" s="1183"/>
      <c r="I1" s="1183"/>
      <c r="J1" s="1183"/>
      <c r="K1" s="1183"/>
      <c r="L1" s="1183"/>
      <c r="M1" s="1183"/>
      <c r="N1" s="1183"/>
      <c r="O1" s="1183"/>
      <c r="P1" s="1183"/>
      <c r="Q1" s="1183"/>
      <c r="R1" s="1183"/>
      <c r="S1" s="1183"/>
      <c r="T1" s="1183"/>
      <c r="U1" s="1183"/>
      <c r="V1" s="1183"/>
    </row>
    <row r="2" spans="1:39" s="1185" customFormat="1" ht="33" customHeight="1">
      <c r="A2" s="2264" t="s">
        <v>3546</v>
      </c>
      <c r="B2" s="2264"/>
      <c r="C2" s="2264"/>
      <c r="D2" s="2264"/>
      <c r="E2" s="2264"/>
      <c r="F2" s="2264"/>
      <c r="G2" s="1833"/>
    </row>
    <row r="3" spans="1:39" s="1184" customFormat="1" ht="17.25" customHeight="1">
      <c r="A3" s="1031" t="s">
        <v>3547</v>
      </c>
      <c r="B3" s="1032"/>
      <c r="C3" s="1032"/>
      <c r="D3" s="1033"/>
      <c r="E3" s="1033"/>
      <c r="F3" s="1033"/>
      <c r="G3" s="1033" t="s">
        <v>3548</v>
      </c>
      <c r="H3" s="1183"/>
      <c r="I3" s="1183"/>
      <c r="J3" s="1183"/>
      <c r="K3" s="1183"/>
      <c r="L3" s="1183"/>
      <c r="M3" s="1183"/>
      <c r="N3" s="1183"/>
      <c r="O3" s="1183"/>
      <c r="P3" s="1183"/>
      <c r="Q3" s="1183"/>
      <c r="R3" s="1183"/>
      <c r="S3" s="1183"/>
      <c r="T3" s="1183"/>
      <c r="U3" s="1183"/>
      <c r="V3" s="1183"/>
    </row>
    <row r="4" spans="1:39" s="1187" customFormat="1" ht="45" customHeight="1">
      <c r="A4" s="2275" t="s">
        <v>3303</v>
      </c>
      <c r="B4" s="2263" t="s">
        <v>1082</v>
      </c>
      <c r="C4" s="2263"/>
      <c r="D4" s="2263" t="s">
        <v>1083</v>
      </c>
      <c r="E4" s="2263"/>
      <c r="F4" s="1338" t="s">
        <v>106</v>
      </c>
      <c r="G4" s="2330" t="s">
        <v>3549</v>
      </c>
      <c r="H4" s="1339"/>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row>
    <row r="5" spans="1:39" s="1187" customFormat="1" ht="45" customHeight="1">
      <c r="A5" s="2275"/>
      <c r="B5" s="1073" t="s">
        <v>316</v>
      </c>
      <c r="C5" s="1073" t="s">
        <v>317</v>
      </c>
      <c r="D5" s="1073" t="s">
        <v>316</v>
      </c>
      <c r="E5" s="1073" t="s">
        <v>317</v>
      </c>
      <c r="F5" s="1073" t="s">
        <v>68</v>
      </c>
      <c r="G5" s="2330"/>
      <c r="H5" s="1339"/>
      <c r="I5" s="1186"/>
      <c r="J5" s="1186"/>
      <c r="K5" s="1186"/>
      <c r="L5" s="1186"/>
      <c r="M5" s="1186"/>
      <c r="N5" s="1186"/>
      <c r="O5" s="1186"/>
      <c r="P5" s="1186"/>
      <c r="Q5" s="1186"/>
      <c r="R5" s="1186"/>
      <c r="S5" s="1186"/>
      <c r="T5" s="1186"/>
      <c r="U5" s="1186"/>
      <c r="V5" s="1186"/>
      <c r="W5" s="1186"/>
      <c r="X5" s="1186"/>
      <c r="Y5" s="1186"/>
      <c r="Z5" s="1186"/>
      <c r="AA5" s="1186"/>
      <c r="AB5" s="1186"/>
      <c r="AC5" s="1186"/>
      <c r="AD5" s="1186"/>
      <c r="AE5" s="1186"/>
      <c r="AF5" s="1186"/>
      <c r="AG5" s="1186"/>
      <c r="AH5" s="1186"/>
      <c r="AI5" s="1186"/>
      <c r="AJ5" s="1186"/>
      <c r="AK5" s="1186"/>
      <c r="AL5" s="1186"/>
      <c r="AM5" s="1186"/>
    </row>
    <row r="6" spans="1:39" ht="45" customHeight="1">
      <c r="A6" s="1188" t="s">
        <v>3305</v>
      </c>
      <c r="B6" s="1189">
        <v>16500</v>
      </c>
      <c r="C6" s="1189">
        <v>15400</v>
      </c>
      <c r="D6" s="1189">
        <v>12093</v>
      </c>
      <c r="E6" s="1189">
        <v>8077</v>
      </c>
      <c r="F6" s="1189">
        <f>SUM(B6:E6)</f>
        <v>52070</v>
      </c>
      <c r="G6" s="1190" t="s">
        <v>3306</v>
      </c>
      <c r="H6" s="1201"/>
      <c r="AK6" s="1191"/>
      <c r="AL6" s="1191"/>
      <c r="AM6" s="1191"/>
    </row>
    <row r="7" spans="1:39" ht="45" customHeight="1">
      <c r="A7" s="1193" t="s">
        <v>3307</v>
      </c>
      <c r="B7" s="1194">
        <v>5814</v>
      </c>
      <c r="C7" s="1194">
        <v>7683</v>
      </c>
      <c r="D7" s="1194">
        <v>8496</v>
      </c>
      <c r="E7" s="1194">
        <v>7272</v>
      </c>
      <c r="F7" s="1189">
        <f t="shared" ref="F7:F26" si="0">SUM(B7:E7)</f>
        <v>29265</v>
      </c>
      <c r="G7" s="1195" t="s">
        <v>3308</v>
      </c>
      <c r="H7" s="1167"/>
      <c r="AK7" s="1191"/>
      <c r="AL7" s="1191"/>
      <c r="AM7" s="1191"/>
    </row>
    <row r="8" spans="1:39" ht="45" customHeight="1">
      <c r="A8" s="1188" t="s">
        <v>3309</v>
      </c>
      <c r="B8" s="1189">
        <v>7321</v>
      </c>
      <c r="C8" s="1189">
        <v>7837</v>
      </c>
      <c r="D8" s="1189">
        <v>5118</v>
      </c>
      <c r="E8" s="1189">
        <v>3651</v>
      </c>
      <c r="F8" s="1189">
        <f t="shared" si="0"/>
        <v>23927</v>
      </c>
      <c r="G8" s="1190" t="s">
        <v>3310</v>
      </c>
      <c r="H8" s="1167"/>
      <c r="AK8" s="1191"/>
      <c r="AL8" s="1191"/>
      <c r="AM8" s="1191"/>
    </row>
    <row r="9" spans="1:39" ht="45" customHeight="1">
      <c r="A9" s="1193" t="s">
        <v>3311</v>
      </c>
      <c r="B9" s="1194">
        <v>26869</v>
      </c>
      <c r="C9" s="1194">
        <v>24430</v>
      </c>
      <c r="D9" s="1194">
        <v>20368</v>
      </c>
      <c r="E9" s="1194">
        <v>9208</v>
      </c>
      <c r="F9" s="1189">
        <f t="shared" si="0"/>
        <v>80875</v>
      </c>
      <c r="G9" s="1195" t="s">
        <v>3312</v>
      </c>
      <c r="H9" s="1201"/>
      <c r="AK9" s="1191"/>
      <c r="AL9" s="1191"/>
      <c r="AM9" s="1191"/>
    </row>
    <row r="10" spans="1:39" ht="45" customHeight="1">
      <c r="A10" s="1188" t="s">
        <v>3313</v>
      </c>
      <c r="B10" s="1189">
        <v>1824</v>
      </c>
      <c r="C10" s="1189">
        <v>1444</v>
      </c>
      <c r="D10" s="1189">
        <v>721</v>
      </c>
      <c r="E10" s="1189">
        <v>461</v>
      </c>
      <c r="F10" s="1189">
        <f t="shared" si="0"/>
        <v>4450</v>
      </c>
      <c r="G10" s="1190" t="s">
        <v>3314</v>
      </c>
      <c r="H10" s="1201"/>
      <c r="AK10" s="1191"/>
      <c r="AL10" s="1191"/>
      <c r="AM10" s="1191"/>
    </row>
    <row r="11" spans="1:39" ht="45" customHeight="1">
      <c r="A11" s="1193" t="s">
        <v>3315</v>
      </c>
      <c r="B11" s="1194">
        <v>6599</v>
      </c>
      <c r="C11" s="1194">
        <v>5247</v>
      </c>
      <c r="D11" s="1194">
        <v>5127</v>
      </c>
      <c r="E11" s="1194">
        <v>2457</v>
      </c>
      <c r="F11" s="1189">
        <f t="shared" si="0"/>
        <v>19430</v>
      </c>
      <c r="G11" s="1195" t="s">
        <v>3316</v>
      </c>
      <c r="H11" s="1201"/>
      <c r="AK11" s="1191"/>
      <c r="AL11" s="1191"/>
      <c r="AM11" s="1191"/>
    </row>
    <row r="12" spans="1:39" ht="45" customHeight="1">
      <c r="A12" s="1188" t="s">
        <v>3317</v>
      </c>
      <c r="B12" s="1189">
        <v>19788</v>
      </c>
      <c r="C12" s="1189">
        <v>17612</v>
      </c>
      <c r="D12" s="1189">
        <v>12319</v>
      </c>
      <c r="E12" s="1189">
        <v>4005</v>
      </c>
      <c r="F12" s="1189">
        <f t="shared" si="0"/>
        <v>53724</v>
      </c>
      <c r="G12" s="1190" t="s">
        <v>3318</v>
      </c>
      <c r="H12" s="1201"/>
      <c r="AK12" s="1191"/>
      <c r="AL12" s="1191"/>
      <c r="AM12" s="1191"/>
    </row>
    <row r="13" spans="1:39" ht="45" customHeight="1">
      <c r="A13" s="1193" t="s">
        <v>3319</v>
      </c>
      <c r="B13" s="1194">
        <v>2649</v>
      </c>
      <c r="C13" s="1194">
        <v>2012</v>
      </c>
      <c r="D13" s="1194">
        <v>1701</v>
      </c>
      <c r="E13" s="1194">
        <v>986</v>
      </c>
      <c r="F13" s="1189">
        <f t="shared" si="0"/>
        <v>7348</v>
      </c>
      <c r="G13" s="1195" t="s">
        <v>3320</v>
      </c>
      <c r="H13" s="1201"/>
      <c r="AK13" s="1191"/>
      <c r="AL13" s="1191"/>
      <c r="AM13" s="1191"/>
    </row>
    <row r="14" spans="1:39" ht="45" customHeight="1">
      <c r="A14" s="1188" t="s">
        <v>3321</v>
      </c>
      <c r="B14" s="1189">
        <v>21491</v>
      </c>
      <c r="C14" s="1189">
        <v>14338</v>
      </c>
      <c r="D14" s="1189">
        <v>27548</v>
      </c>
      <c r="E14" s="1189">
        <v>6975</v>
      </c>
      <c r="F14" s="1189">
        <f t="shared" si="0"/>
        <v>70352</v>
      </c>
      <c r="G14" s="1190" t="s">
        <v>3322</v>
      </c>
      <c r="H14" s="1201"/>
      <c r="AK14" s="1191"/>
      <c r="AL14" s="1191"/>
      <c r="AM14" s="1191"/>
    </row>
    <row r="15" spans="1:39" ht="45" customHeight="1">
      <c r="A15" s="1193" t="s">
        <v>3323</v>
      </c>
      <c r="B15" s="1194">
        <v>36833</v>
      </c>
      <c r="C15" s="1194">
        <v>28994</v>
      </c>
      <c r="D15" s="1194">
        <v>23294</v>
      </c>
      <c r="E15" s="1194">
        <v>13790</v>
      </c>
      <c r="F15" s="1189">
        <f t="shared" si="0"/>
        <v>102911</v>
      </c>
      <c r="G15" s="1195" t="s">
        <v>3324</v>
      </c>
      <c r="H15" s="1201"/>
      <c r="AK15" s="1191"/>
      <c r="AL15" s="1191"/>
      <c r="AM15" s="1191"/>
    </row>
    <row r="16" spans="1:39" ht="45" customHeight="1">
      <c r="A16" s="1188" t="s">
        <v>3325</v>
      </c>
      <c r="B16" s="1189">
        <v>29268</v>
      </c>
      <c r="C16" s="1189">
        <v>26237</v>
      </c>
      <c r="D16" s="1189">
        <v>33525</v>
      </c>
      <c r="E16" s="1189">
        <v>13619</v>
      </c>
      <c r="F16" s="1189">
        <f t="shared" si="0"/>
        <v>102649</v>
      </c>
      <c r="G16" s="1190" t="s">
        <v>3326</v>
      </c>
      <c r="H16" s="1201"/>
      <c r="AK16" s="1191"/>
      <c r="AL16" s="1191"/>
      <c r="AM16" s="1191"/>
    </row>
    <row r="17" spans="1:39" ht="45" customHeight="1">
      <c r="A17" s="1193" t="s">
        <v>3327</v>
      </c>
      <c r="B17" s="1194">
        <v>7851</v>
      </c>
      <c r="C17" s="1194">
        <v>4838</v>
      </c>
      <c r="D17" s="1194">
        <v>7476</v>
      </c>
      <c r="E17" s="1194">
        <v>2667</v>
      </c>
      <c r="F17" s="1189">
        <f t="shared" si="0"/>
        <v>22832</v>
      </c>
      <c r="G17" s="1195" t="s">
        <v>3328</v>
      </c>
      <c r="H17" s="1201"/>
      <c r="AK17" s="1191"/>
      <c r="AL17" s="1191"/>
      <c r="AM17" s="1191"/>
    </row>
    <row r="18" spans="1:39" ht="45" customHeight="1">
      <c r="A18" s="1188" t="s">
        <v>3329</v>
      </c>
      <c r="B18" s="1189">
        <v>10050</v>
      </c>
      <c r="C18" s="1189">
        <v>10251</v>
      </c>
      <c r="D18" s="1189">
        <v>7952</v>
      </c>
      <c r="E18" s="1189">
        <v>3934</v>
      </c>
      <c r="F18" s="1189">
        <f t="shared" si="0"/>
        <v>32187</v>
      </c>
      <c r="G18" s="1190" t="s">
        <v>3330</v>
      </c>
      <c r="H18" s="1201"/>
      <c r="AK18" s="1191"/>
      <c r="AL18" s="1191"/>
      <c r="AM18" s="1191"/>
    </row>
    <row r="19" spans="1:39" ht="45" customHeight="1">
      <c r="A19" s="1193" t="s">
        <v>3331</v>
      </c>
      <c r="B19" s="1194">
        <v>15737</v>
      </c>
      <c r="C19" s="1194">
        <v>15758</v>
      </c>
      <c r="D19" s="1194">
        <v>23123</v>
      </c>
      <c r="E19" s="1194">
        <v>9174</v>
      </c>
      <c r="F19" s="1189">
        <f t="shared" si="0"/>
        <v>63792</v>
      </c>
      <c r="G19" s="1195" t="s">
        <v>3332</v>
      </c>
      <c r="H19" s="1201"/>
      <c r="AK19" s="1191"/>
      <c r="AL19" s="1191"/>
      <c r="AM19" s="1191"/>
    </row>
    <row r="20" spans="1:39" ht="45" customHeight="1">
      <c r="A20" s="1188" t="s">
        <v>3333</v>
      </c>
      <c r="B20" s="1189"/>
      <c r="C20" s="1189">
        <v>54312</v>
      </c>
      <c r="D20" s="1189"/>
      <c r="E20" s="1189">
        <v>34429</v>
      </c>
      <c r="F20" s="1189">
        <f t="shared" si="0"/>
        <v>88741</v>
      </c>
      <c r="G20" s="1190" t="s">
        <v>3334</v>
      </c>
      <c r="H20" s="1201"/>
      <c r="AK20" s="1191"/>
      <c r="AL20" s="1191"/>
      <c r="AM20" s="1191"/>
    </row>
    <row r="21" spans="1:39" ht="45" customHeight="1">
      <c r="A21" s="1193" t="s">
        <v>3335</v>
      </c>
      <c r="B21" s="1194">
        <v>6459</v>
      </c>
      <c r="C21" s="1194">
        <v>6406</v>
      </c>
      <c r="D21" s="1194">
        <v>5599</v>
      </c>
      <c r="E21" s="1194">
        <v>5537</v>
      </c>
      <c r="F21" s="1189">
        <f t="shared" si="0"/>
        <v>24001</v>
      </c>
      <c r="G21" s="1195" t="s">
        <v>3336</v>
      </c>
      <c r="H21" s="1201"/>
      <c r="AK21" s="1191"/>
      <c r="AL21" s="1191"/>
      <c r="AM21" s="1191"/>
    </row>
    <row r="22" spans="1:39" ht="45" customHeight="1">
      <c r="A22" s="1188" t="s">
        <v>3337</v>
      </c>
      <c r="B22" s="1189">
        <v>2524</v>
      </c>
      <c r="C22" s="1189">
        <v>1673</v>
      </c>
      <c r="D22" s="1189">
        <v>1541</v>
      </c>
      <c r="E22" s="1189">
        <v>922</v>
      </c>
      <c r="F22" s="1189">
        <f t="shared" si="0"/>
        <v>6660</v>
      </c>
      <c r="G22" s="1190" t="s">
        <v>3338</v>
      </c>
      <c r="H22" s="1201"/>
      <c r="AK22" s="1191"/>
      <c r="AL22" s="1191"/>
      <c r="AM22" s="1191"/>
    </row>
    <row r="23" spans="1:39" ht="45" customHeight="1">
      <c r="A23" s="1193" t="s">
        <v>3339</v>
      </c>
      <c r="B23" s="1194">
        <v>30787</v>
      </c>
      <c r="C23" s="1194">
        <v>31923</v>
      </c>
      <c r="D23" s="1194">
        <v>30038</v>
      </c>
      <c r="E23" s="1194">
        <v>15897</v>
      </c>
      <c r="F23" s="1189">
        <f t="shared" si="0"/>
        <v>108645</v>
      </c>
      <c r="G23" s="1195" t="s">
        <v>3340</v>
      </c>
      <c r="H23" s="1201"/>
      <c r="AK23" s="1191"/>
      <c r="AL23" s="1191"/>
      <c r="AM23" s="1191"/>
    </row>
    <row r="24" spans="1:39" ht="45" customHeight="1">
      <c r="A24" s="1188" t="s">
        <v>3341</v>
      </c>
      <c r="B24" s="1189">
        <v>11643</v>
      </c>
      <c r="C24" s="1189">
        <v>7717</v>
      </c>
      <c r="D24" s="1189">
        <v>11757</v>
      </c>
      <c r="E24" s="1189">
        <v>4820</v>
      </c>
      <c r="F24" s="1189">
        <f t="shared" si="0"/>
        <v>35937</v>
      </c>
      <c r="G24" s="1190" t="s">
        <v>3342</v>
      </c>
      <c r="H24" s="1201"/>
      <c r="AK24" s="1191"/>
      <c r="AL24" s="1191"/>
      <c r="AM24" s="1191"/>
    </row>
    <row r="25" spans="1:39" ht="45" customHeight="1">
      <c r="A25" s="1193" t="s">
        <v>3343</v>
      </c>
      <c r="B25" s="1194">
        <v>2712</v>
      </c>
      <c r="C25" s="1194">
        <v>1725</v>
      </c>
      <c r="D25" s="1194">
        <v>2475</v>
      </c>
      <c r="E25" s="1194">
        <v>1182</v>
      </c>
      <c r="F25" s="1189">
        <f t="shared" si="0"/>
        <v>8094</v>
      </c>
      <c r="G25" s="1195" t="s">
        <v>3344</v>
      </c>
      <c r="H25" s="1201"/>
      <c r="AK25" s="1191"/>
      <c r="AL25" s="1191"/>
      <c r="AM25" s="1191"/>
    </row>
    <row r="26" spans="1:39" ht="45" customHeight="1">
      <c r="A26" s="1188" t="s">
        <v>3345</v>
      </c>
      <c r="B26" s="1189">
        <v>30739</v>
      </c>
      <c r="C26" s="1189">
        <v>51465</v>
      </c>
      <c r="D26" s="1189">
        <v>27406</v>
      </c>
      <c r="E26" s="1189">
        <v>34442</v>
      </c>
      <c r="F26" s="1189">
        <f t="shared" si="0"/>
        <v>144052</v>
      </c>
      <c r="G26" s="1190" t="s">
        <v>3346</v>
      </c>
      <c r="H26" s="1201"/>
      <c r="AK26" s="1191"/>
      <c r="AL26" s="1191"/>
      <c r="AM26" s="1191"/>
    </row>
    <row r="27" spans="1:39" s="1187" customFormat="1" ht="45" customHeight="1">
      <c r="A27" s="1197" t="s">
        <v>106</v>
      </c>
      <c r="B27" s="1198">
        <f>SUM(B6:B26)</f>
        <v>293458</v>
      </c>
      <c r="C27" s="1198">
        <f t="shared" ref="C27:F27" si="1">SUM(C6:C26)</f>
        <v>337302</v>
      </c>
      <c r="D27" s="1198">
        <f t="shared" si="1"/>
        <v>267677</v>
      </c>
      <c r="E27" s="1198">
        <f t="shared" si="1"/>
        <v>183505</v>
      </c>
      <c r="F27" s="1198">
        <f t="shared" si="1"/>
        <v>1081942</v>
      </c>
      <c r="G27" s="1199" t="s">
        <v>68</v>
      </c>
      <c r="I27" s="1186"/>
      <c r="J27" s="1186"/>
      <c r="K27" s="1186"/>
      <c r="L27" s="1186"/>
      <c r="M27" s="1186"/>
      <c r="N27" s="1186"/>
      <c r="O27" s="1186"/>
      <c r="P27" s="1186"/>
      <c r="Q27" s="1186"/>
      <c r="R27" s="1186"/>
      <c r="S27" s="1186"/>
      <c r="T27" s="1186"/>
      <c r="U27" s="1186"/>
      <c r="V27" s="1186"/>
      <c r="W27" s="1186"/>
      <c r="X27" s="1186"/>
      <c r="Y27" s="1186"/>
      <c r="Z27" s="1186"/>
      <c r="AA27" s="1186"/>
      <c r="AB27" s="1186"/>
      <c r="AC27" s="1186"/>
      <c r="AD27" s="1186"/>
      <c r="AE27" s="1186"/>
      <c r="AF27" s="1186"/>
      <c r="AG27" s="1186"/>
      <c r="AH27" s="1186"/>
      <c r="AI27" s="1186"/>
      <c r="AJ27" s="1186"/>
      <c r="AK27" s="1186"/>
      <c r="AL27" s="1186"/>
      <c r="AM27" s="1186"/>
    </row>
    <row r="28" spans="1:39" ht="26.25" customHeight="1">
      <c r="A28" s="1340" t="s">
        <v>3296</v>
      </c>
      <c r="G28" s="1341" t="s">
        <v>3297</v>
      </c>
    </row>
    <row r="30" spans="1:39" ht="45" customHeight="1">
      <c r="B30" s="1201"/>
      <c r="F30" s="1201"/>
    </row>
    <row r="31" spans="1:39" ht="45" customHeight="1">
      <c r="C31" s="1201"/>
    </row>
  </sheetData>
  <mergeCells count="6">
    <mergeCell ref="A1:G1"/>
    <mergeCell ref="A2:G2"/>
    <mergeCell ref="A4:A5"/>
    <mergeCell ref="B4:C4"/>
    <mergeCell ref="D4:E4"/>
    <mergeCell ref="G4:G5"/>
  </mergeCells>
  <pageMargins left="0.7" right="0.7" top="0.75" bottom="0.75" header="0.3" footer="0.3"/>
  <pageSetup paperSize="9" scale="40" orientation="landscape"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19"/>
  <sheetViews>
    <sheetView showGridLines="0" rightToLeft="1" view="pageBreakPreview" zoomScale="60" zoomScaleNormal="120" workbookViewId="0">
      <selection activeCell="B23" sqref="B23"/>
    </sheetView>
  </sheetViews>
  <sheetFormatPr defaultColWidth="7.7265625" defaultRowHeight="13"/>
  <cols>
    <col min="1" max="1" width="39.54296875" style="1204" customWidth="1"/>
    <col min="2" max="6" width="17.7265625" style="1204" customWidth="1"/>
    <col min="7" max="7" width="39.7265625" style="1204" customWidth="1"/>
    <col min="8" max="252" width="7.7265625" style="1204"/>
    <col min="253" max="253" width="26.7265625" style="1204" customWidth="1"/>
    <col min="254" max="254" width="12" style="1204" customWidth="1"/>
    <col min="255" max="259" width="15.26953125" style="1204" customWidth="1"/>
    <col min="260" max="260" width="7.7265625" style="1204"/>
    <col min="261" max="261" width="7.81640625" style="1204" bestFit="1" customWidth="1"/>
    <col min="262" max="508" width="7.7265625" style="1204"/>
    <col min="509" max="509" width="26.7265625" style="1204" customWidth="1"/>
    <col min="510" max="510" width="12" style="1204" customWidth="1"/>
    <col min="511" max="515" width="15.26953125" style="1204" customWidth="1"/>
    <col min="516" max="516" width="7.7265625" style="1204"/>
    <col min="517" max="517" width="7.81640625" style="1204" bestFit="1" customWidth="1"/>
    <col min="518" max="764" width="7.7265625" style="1204"/>
    <col min="765" max="765" width="26.7265625" style="1204" customWidth="1"/>
    <col min="766" max="766" width="12" style="1204" customWidth="1"/>
    <col min="767" max="771" width="15.26953125" style="1204" customWidth="1"/>
    <col min="772" max="772" width="7.7265625" style="1204"/>
    <col min="773" max="773" width="7.81640625" style="1204" bestFit="1" customWidth="1"/>
    <col min="774" max="1020" width="7.7265625" style="1204"/>
    <col min="1021" max="1021" width="26.7265625" style="1204" customWidth="1"/>
    <col min="1022" max="1022" width="12" style="1204" customWidth="1"/>
    <col min="1023" max="1027" width="15.26953125" style="1204" customWidth="1"/>
    <col min="1028" max="1028" width="7.7265625" style="1204"/>
    <col min="1029" max="1029" width="7.81640625" style="1204" bestFit="1" customWidth="1"/>
    <col min="1030" max="1276" width="7.7265625" style="1204"/>
    <col min="1277" max="1277" width="26.7265625" style="1204" customWidth="1"/>
    <col min="1278" max="1278" width="12" style="1204" customWidth="1"/>
    <col min="1279" max="1283" width="15.26953125" style="1204" customWidth="1"/>
    <col min="1284" max="1284" width="7.7265625" style="1204"/>
    <col min="1285" max="1285" width="7.81640625" style="1204" bestFit="1" customWidth="1"/>
    <col min="1286" max="1532" width="7.7265625" style="1204"/>
    <col min="1533" max="1533" width="26.7265625" style="1204" customWidth="1"/>
    <col min="1534" max="1534" width="12" style="1204" customWidth="1"/>
    <col min="1535" max="1539" width="15.26953125" style="1204" customWidth="1"/>
    <col min="1540" max="1540" width="7.7265625" style="1204"/>
    <col min="1541" max="1541" width="7.81640625" style="1204" bestFit="1" customWidth="1"/>
    <col min="1542" max="1788" width="7.7265625" style="1204"/>
    <col min="1789" max="1789" width="26.7265625" style="1204" customWidth="1"/>
    <col min="1790" max="1790" width="12" style="1204" customWidth="1"/>
    <col min="1791" max="1795" width="15.26953125" style="1204" customWidth="1"/>
    <col min="1796" max="1796" width="7.7265625" style="1204"/>
    <col min="1797" max="1797" width="7.81640625" style="1204" bestFit="1" customWidth="1"/>
    <col min="1798" max="2044" width="7.7265625" style="1204"/>
    <col min="2045" max="2045" width="26.7265625" style="1204" customWidth="1"/>
    <col min="2046" max="2046" width="12" style="1204" customWidth="1"/>
    <col min="2047" max="2051" width="15.26953125" style="1204" customWidth="1"/>
    <col min="2052" max="2052" width="7.7265625" style="1204"/>
    <col min="2053" max="2053" width="7.81640625" style="1204" bestFit="1" customWidth="1"/>
    <col min="2054" max="2300" width="7.7265625" style="1204"/>
    <col min="2301" max="2301" width="26.7265625" style="1204" customWidth="1"/>
    <col min="2302" max="2302" width="12" style="1204" customWidth="1"/>
    <col min="2303" max="2307" width="15.26953125" style="1204" customWidth="1"/>
    <col min="2308" max="2308" width="7.7265625" style="1204"/>
    <col min="2309" max="2309" width="7.81640625" style="1204" bestFit="1" customWidth="1"/>
    <col min="2310" max="2556" width="7.7265625" style="1204"/>
    <col min="2557" max="2557" width="26.7265625" style="1204" customWidth="1"/>
    <col min="2558" max="2558" width="12" style="1204" customWidth="1"/>
    <col min="2559" max="2563" width="15.26953125" style="1204" customWidth="1"/>
    <col min="2564" max="2564" width="7.7265625" style="1204"/>
    <col min="2565" max="2565" width="7.81640625" style="1204" bestFit="1" customWidth="1"/>
    <col min="2566" max="2812" width="7.7265625" style="1204"/>
    <col min="2813" max="2813" width="26.7265625" style="1204" customWidth="1"/>
    <col min="2814" max="2814" width="12" style="1204" customWidth="1"/>
    <col min="2815" max="2819" width="15.26953125" style="1204" customWidth="1"/>
    <col min="2820" max="2820" width="7.7265625" style="1204"/>
    <col min="2821" max="2821" width="7.81640625" style="1204" bestFit="1" customWidth="1"/>
    <col min="2822" max="3068" width="7.7265625" style="1204"/>
    <col min="3069" max="3069" width="26.7265625" style="1204" customWidth="1"/>
    <col min="3070" max="3070" width="12" style="1204" customWidth="1"/>
    <col min="3071" max="3075" width="15.26953125" style="1204" customWidth="1"/>
    <col min="3076" max="3076" width="7.7265625" style="1204"/>
    <col min="3077" max="3077" width="7.81640625" style="1204" bestFit="1" customWidth="1"/>
    <col min="3078" max="3324" width="7.7265625" style="1204"/>
    <col min="3325" max="3325" width="26.7265625" style="1204" customWidth="1"/>
    <col min="3326" max="3326" width="12" style="1204" customWidth="1"/>
    <col min="3327" max="3331" width="15.26953125" style="1204" customWidth="1"/>
    <col min="3332" max="3332" width="7.7265625" style="1204"/>
    <col min="3333" max="3333" width="7.81640625" style="1204" bestFit="1" customWidth="1"/>
    <col min="3334" max="3580" width="7.7265625" style="1204"/>
    <col min="3581" max="3581" width="26.7265625" style="1204" customWidth="1"/>
    <col min="3582" max="3582" width="12" style="1204" customWidth="1"/>
    <col min="3583" max="3587" width="15.26953125" style="1204" customWidth="1"/>
    <col min="3588" max="3588" width="7.7265625" style="1204"/>
    <col min="3589" max="3589" width="7.81640625" style="1204" bestFit="1" customWidth="1"/>
    <col min="3590" max="3836" width="7.7265625" style="1204"/>
    <col min="3837" max="3837" width="26.7265625" style="1204" customWidth="1"/>
    <col min="3838" max="3838" width="12" style="1204" customWidth="1"/>
    <col min="3839" max="3843" width="15.26953125" style="1204" customWidth="1"/>
    <col min="3844" max="3844" width="7.7265625" style="1204"/>
    <col min="3845" max="3845" width="7.81640625" style="1204" bestFit="1" customWidth="1"/>
    <col min="3846" max="4092" width="7.7265625" style="1204"/>
    <col min="4093" max="4093" width="26.7265625" style="1204" customWidth="1"/>
    <col min="4094" max="4094" width="12" style="1204" customWidth="1"/>
    <col min="4095" max="4099" width="15.26953125" style="1204" customWidth="1"/>
    <col min="4100" max="4100" width="7.7265625" style="1204"/>
    <col min="4101" max="4101" width="7.81640625" style="1204" bestFit="1" customWidth="1"/>
    <col min="4102" max="4348" width="7.7265625" style="1204"/>
    <col min="4349" max="4349" width="26.7265625" style="1204" customWidth="1"/>
    <col min="4350" max="4350" width="12" style="1204" customWidth="1"/>
    <col min="4351" max="4355" width="15.26953125" style="1204" customWidth="1"/>
    <col min="4356" max="4356" width="7.7265625" style="1204"/>
    <col min="4357" max="4357" width="7.81640625" style="1204" bestFit="1" customWidth="1"/>
    <col min="4358" max="4604" width="7.7265625" style="1204"/>
    <col min="4605" max="4605" width="26.7265625" style="1204" customWidth="1"/>
    <col min="4606" max="4606" width="12" style="1204" customWidth="1"/>
    <col min="4607" max="4611" width="15.26953125" style="1204" customWidth="1"/>
    <col min="4612" max="4612" width="7.7265625" style="1204"/>
    <col min="4613" max="4613" width="7.81640625" style="1204" bestFit="1" customWidth="1"/>
    <col min="4614" max="4860" width="7.7265625" style="1204"/>
    <col min="4861" max="4861" width="26.7265625" style="1204" customWidth="1"/>
    <col min="4862" max="4862" width="12" style="1204" customWidth="1"/>
    <col min="4863" max="4867" width="15.26953125" style="1204" customWidth="1"/>
    <col min="4868" max="4868" width="7.7265625" style="1204"/>
    <col min="4869" max="4869" width="7.81640625" style="1204" bestFit="1" customWidth="1"/>
    <col min="4870" max="5116" width="7.7265625" style="1204"/>
    <col min="5117" max="5117" width="26.7265625" style="1204" customWidth="1"/>
    <col min="5118" max="5118" width="12" style="1204" customWidth="1"/>
    <col min="5119" max="5123" width="15.26953125" style="1204" customWidth="1"/>
    <col min="5124" max="5124" width="7.7265625" style="1204"/>
    <col min="5125" max="5125" width="7.81640625" style="1204" bestFit="1" customWidth="1"/>
    <col min="5126" max="5372" width="7.7265625" style="1204"/>
    <col min="5373" max="5373" width="26.7265625" style="1204" customWidth="1"/>
    <col min="5374" max="5374" width="12" style="1204" customWidth="1"/>
    <col min="5375" max="5379" width="15.26953125" style="1204" customWidth="1"/>
    <col min="5380" max="5380" width="7.7265625" style="1204"/>
    <col min="5381" max="5381" width="7.81640625" style="1204" bestFit="1" customWidth="1"/>
    <col min="5382" max="5628" width="7.7265625" style="1204"/>
    <col min="5629" max="5629" width="26.7265625" style="1204" customWidth="1"/>
    <col min="5630" max="5630" width="12" style="1204" customWidth="1"/>
    <col min="5631" max="5635" width="15.26953125" style="1204" customWidth="1"/>
    <col min="5636" max="5636" width="7.7265625" style="1204"/>
    <col min="5637" max="5637" width="7.81640625" style="1204" bestFit="1" customWidth="1"/>
    <col min="5638" max="5884" width="7.7265625" style="1204"/>
    <col min="5885" max="5885" width="26.7265625" style="1204" customWidth="1"/>
    <col min="5886" max="5886" width="12" style="1204" customWidth="1"/>
    <col min="5887" max="5891" width="15.26953125" style="1204" customWidth="1"/>
    <col min="5892" max="5892" width="7.7265625" style="1204"/>
    <col min="5893" max="5893" width="7.81640625" style="1204" bestFit="1" customWidth="1"/>
    <col min="5894" max="6140" width="7.7265625" style="1204"/>
    <col min="6141" max="6141" width="26.7265625" style="1204" customWidth="1"/>
    <col min="6142" max="6142" width="12" style="1204" customWidth="1"/>
    <col min="6143" max="6147" width="15.26953125" style="1204" customWidth="1"/>
    <col min="6148" max="6148" width="7.7265625" style="1204"/>
    <col min="6149" max="6149" width="7.81640625" style="1204" bestFit="1" customWidth="1"/>
    <col min="6150" max="6396" width="7.7265625" style="1204"/>
    <col min="6397" max="6397" width="26.7265625" style="1204" customWidth="1"/>
    <col min="6398" max="6398" width="12" style="1204" customWidth="1"/>
    <col min="6399" max="6403" width="15.26953125" style="1204" customWidth="1"/>
    <col min="6404" max="6404" width="7.7265625" style="1204"/>
    <col min="6405" max="6405" width="7.81640625" style="1204" bestFit="1" customWidth="1"/>
    <col min="6406" max="6652" width="7.7265625" style="1204"/>
    <col min="6653" max="6653" width="26.7265625" style="1204" customWidth="1"/>
    <col min="6654" max="6654" width="12" style="1204" customWidth="1"/>
    <col min="6655" max="6659" width="15.26953125" style="1204" customWidth="1"/>
    <col min="6660" max="6660" width="7.7265625" style="1204"/>
    <col min="6661" max="6661" width="7.81640625" style="1204" bestFit="1" customWidth="1"/>
    <col min="6662" max="6908" width="7.7265625" style="1204"/>
    <col min="6909" max="6909" width="26.7265625" style="1204" customWidth="1"/>
    <col min="6910" max="6910" width="12" style="1204" customWidth="1"/>
    <col min="6911" max="6915" width="15.26953125" style="1204" customWidth="1"/>
    <col min="6916" max="6916" width="7.7265625" style="1204"/>
    <col min="6917" max="6917" width="7.81640625" style="1204" bestFit="1" customWidth="1"/>
    <col min="6918" max="7164" width="7.7265625" style="1204"/>
    <col min="7165" max="7165" width="26.7265625" style="1204" customWidth="1"/>
    <col min="7166" max="7166" width="12" style="1204" customWidth="1"/>
    <col min="7167" max="7171" width="15.26953125" style="1204" customWidth="1"/>
    <col min="7172" max="7172" width="7.7265625" style="1204"/>
    <col min="7173" max="7173" width="7.81640625" style="1204" bestFit="1" customWidth="1"/>
    <col min="7174" max="7420" width="7.7265625" style="1204"/>
    <col min="7421" max="7421" width="26.7265625" style="1204" customWidth="1"/>
    <col min="7422" max="7422" width="12" style="1204" customWidth="1"/>
    <col min="7423" max="7427" width="15.26953125" style="1204" customWidth="1"/>
    <col min="7428" max="7428" width="7.7265625" style="1204"/>
    <col min="7429" max="7429" width="7.81640625" style="1204" bestFit="1" customWidth="1"/>
    <col min="7430" max="7676" width="7.7265625" style="1204"/>
    <col min="7677" max="7677" width="26.7265625" style="1204" customWidth="1"/>
    <col min="7678" max="7678" width="12" style="1204" customWidth="1"/>
    <col min="7679" max="7683" width="15.26953125" style="1204" customWidth="1"/>
    <col min="7684" max="7684" width="7.7265625" style="1204"/>
    <col min="7685" max="7685" width="7.81640625" style="1204" bestFit="1" customWidth="1"/>
    <col min="7686" max="7932" width="7.7265625" style="1204"/>
    <col min="7933" max="7933" width="26.7265625" style="1204" customWidth="1"/>
    <col min="7934" max="7934" width="12" style="1204" customWidth="1"/>
    <col min="7935" max="7939" width="15.26953125" style="1204" customWidth="1"/>
    <col min="7940" max="7940" width="7.7265625" style="1204"/>
    <col min="7941" max="7941" width="7.81640625" style="1204" bestFit="1" customWidth="1"/>
    <col min="7942" max="8188" width="7.7265625" style="1204"/>
    <col min="8189" max="8189" width="26.7265625" style="1204" customWidth="1"/>
    <col min="8190" max="8190" width="12" style="1204" customWidth="1"/>
    <col min="8191" max="8195" width="15.26953125" style="1204" customWidth="1"/>
    <col min="8196" max="8196" width="7.7265625" style="1204"/>
    <col min="8197" max="8197" width="7.81640625" style="1204" bestFit="1" customWidth="1"/>
    <col min="8198" max="8444" width="7.7265625" style="1204"/>
    <col min="8445" max="8445" width="26.7265625" style="1204" customWidth="1"/>
    <col min="8446" max="8446" width="12" style="1204" customWidth="1"/>
    <col min="8447" max="8451" width="15.26953125" style="1204" customWidth="1"/>
    <col min="8452" max="8452" width="7.7265625" style="1204"/>
    <col min="8453" max="8453" width="7.81640625" style="1204" bestFit="1" customWidth="1"/>
    <col min="8454" max="8700" width="7.7265625" style="1204"/>
    <col min="8701" max="8701" width="26.7265625" style="1204" customWidth="1"/>
    <col min="8702" max="8702" width="12" style="1204" customWidth="1"/>
    <col min="8703" max="8707" width="15.26953125" style="1204" customWidth="1"/>
    <col min="8708" max="8708" width="7.7265625" style="1204"/>
    <col min="8709" max="8709" width="7.81640625" style="1204" bestFit="1" customWidth="1"/>
    <col min="8710" max="8956" width="7.7265625" style="1204"/>
    <col min="8957" max="8957" width="26.7265625" style="1204" customWidth="1"/>
    <col min="8958" max="8958" width="12" style="1204" customWidth="1"/>
    <col min="8959" max="8963" width="15.26953125" style="1204" customWidth="1"/>
    <col min="8964" max="8964" width="7.7265625" style="1204"/>
    <col min="8965" max="8965" width="7.81640625" style="1204" bestFit="1" customWidth="1"/>
    <col min="8966" max="9212" width="7.7265625" style="1204"/>
    <col min="9213" max="9213" width="26.7265625" style="1204" customWidth="1"/>
    <col min="9214" max="9214" width="12" style="1204" customWidth="1"/>
    <col min="9215" max="9219" width="15.26953125" style="1204" customWidth="1"/>
    <col min="9220" max="9220" width="7.7265625" style="1204"/>
    <col min="9221" max="9221" width="7.81640625" style="1204" bestFit="1" customWidth="1"/>
    <col min="9222" max="9468" width="7.7265625" style="1204"/>
    <col min="9469" max="9469" width="26.7265625" style="1204" customWidth="1"/>
    <col min="9470" max="9470" width="12" style="1204" customWidth="1"/>
    <col min="9471" max="9475" width="15.26953125" style="1204" customWidth="1"/>
    <col min="9476" max="9476" width="7.7265625" style="1204"/>
    <col min="9477" max="9477" width="7.81640625" style="1204" bestFit="1" customWidth="1"/>
    <col min="9478" max="9724" width="7.7265625" style="1204"/>
    <col min="9725" max="9725" width="26.7265625" style="1204" customWidth="1"/>
    <col min="9726" max="9726" width="12" style="1204" customWidth="1"/>
    <col min="9727" max="9731" width="15.26953125" style="1204" customWidth="1"/>
    <col min="9732" max="9732" width="7.7265625" style="1204"/>
    <col min="9733" max="9733" width="7.81640625" style="1204" bestFit="1" customWidth="1"/>
    <col min="9734" max="9980" width="7.7265625" style="1204"/>
    <col min="9981" max="9981" width="26.7265625" style="1204" customWidth="1"/>
    <col min="9982" max="9982" width="12" style="1204" customWidth="1"/>
    <col min="9983" max="9987" width="15.26953125" style="1204" customWidth="1"/>
    <col min="9988" max="9988" width="7.7265625" style="1204"/>
    <col min="9989" max="9989" width="7.81640625" style="1204" bestFit="1" customWidth="1"/>
    <col min="9990" max="10236" width="7.7265625" style="1204"/>
    <col min="10237" max="10237" width="26.7265625" style="1204" customWidth="1"/>
    <col min="10238" max="10238" width="12" style="1204" customWidth="1"/>
    <col min="10239" max="10243" width="15.26953125" style="1204" customWidth="1"/>
    <col min="10244" max="10244" width="7.7265625" style="1204"/>
    <col min="10245" max="10245" width="7.81640625" style="1204" bestFit="1" customWidth="1"/>
    <col min="10246" max="10492" width="7.7265625" style="1204"/>
    <col min="10493" max="10493" width="26.7265625" style="1204" customWidth="1"/>
    <col min="10494" max="10494" width="12" style="1204" customWidth="1"/>
    <col min="10495" max="10499" width="15.26953125" style="1204" customWidth="1"/>
    <col min="10500" max="10500" width="7.7265625" style="1204"/>
    <col min="10501" max="10501" width="7.81640625" style="1204" bestFit="1" customWidth="1"/>
    <col min="10502" max="10748" width="7.7265625" style="1204"/>
    <col min="10749" max="10749" width="26.7265625" style="1204" customWidth="1"/>
    <col min="10750" max="10750" width="12" style="1204" customWidth="1"/>
    <col min="10751" max="10755" width="15.26953125" style="1204" customWidth="1"/>
    <col min="10756" max="10756" width="7.7265625" style="1204"/>
    <col min="10757" max="10757" width="7.81640625" style="1204" bestFit="1" customWidth="1"/>
    <col min="10758" max="11004" width="7.7265625" style="1204"/>
    <col min="11005" max="11005" width="26.7265625" style="1204" customWidth="1"/>
    <col min="11006" max="11006" width="12" style="1204" customWidth="1"/>
    <col min="11007" max="11011" width="15.26953125" style="1204" customWidth="1"/>
    <col min="11012" max="11012" width="7.7265625" style="1204"/>
    <col min="11013" max="11013" width="7.81640625" style="1204" bestFit="1" customWidth="1"/>
    <col min="11014" max="11260" width="7.7265625" style="1204"/>
    <col min="11261" max="11261" width="26.7265625" style="1204" customWidth="1"/>
    <col min="11262" max="11262" width="12" style="1204" customWidth="1"/>
    <col min="11263" max="11267" width="15.26953125" style="1204" customWidth="1"/>
    <col min="11268" max="11268" width="7.7265625" style="1204"/>
    <col min="11269" max="11269" width="7.81640625" style="1204" bestFit="1" customWidth="1"/>
    <col min="11270" max="11516" width="7.7265625" style="1204"/>
    <col min="11517" max="11517" width="26.7265625" style="1204" customWidth="1"/>
    <col min="11518" max="11518" width="12" style="1204" customWidth="1"/>
    <col min="11519" max="11523" width="15.26953125" style="1204" customWidth="1"/>
    <col min="11524" max="11524" width="7.7265625" style="1204"/>
    <col min="11525" max="11525" width="7.81640625" style="1204" bestFit="1" customWidth="1"/>
    <col min="11526" max="11772" width="7.7265625" style="1204"/>
    <col min="11773" max="11773" width="26.7265625" style="1204" customWidth="1"/>
    <col min="11774" max="11774" width="12" style="1204" customWidth="1"/>
    <col min="11775" max="11779" width="15.26953125" style="1204" customWidth="1"/>
    <col min="11780" max="11780" width="7.7265625" style="1204"/>
    <col min="11781" max="11781" width="7.81640625" style="1204" bestFit="1" customWidth="1"/>
    <col min="11782" max="12028" width="7.7265625" style="1204"/>
    <col min="12029" max="12029" width="26.7265625" style="1204" customWidth="1"/>
    <col min="12030" max="12030" width="12" style="1204" customWidth="1"/>
    <col min="12031" max="12035" width="15.26953125" style="1204" customWidth="1"/>
    <col min="12036" max="12036" width="7.7265625" style="1204"/>
    <col min="12037" max="12037" width="7.81640625" style="1204" bestFit="1" customWidth="1"/>
    <col min="12038" max="12284" width="7.7265625" style="1204"/>
    <col min="12285" max="12285" width="26.7265625" style="1204" customWidth="1"/>
    <col min="12286" max="12286" width="12" style="1204" customWidth="1"/>
    <col min="12287" max="12291" width="15.26953125" style="1204" customWidth="1"/>
    <col min="12292" max="12292" width="7.7265625" style="1204"/>
    <col min="12293" max="12293" width="7.81640625" style="1204" bestFit="1" customWidth="1"/>
    <col min="12294" max="12540" width="7.7265625" style="1204"/>
    <col min="12541" max="12541" width="26.7265625" style="1204" customWidth="1"/>
    <col min="12542" max="12542" width="12" style="1204" customWidth="1"/>
    <col min="12543" max="12547" width="15.26953125" style="1204" customWidth="1"/>
    <col min="12548" max="12548" width="7.7265625" style="1204"/>
    <col min="12549" max="12549" width="7.81640625" style="1204" bestFit="1" customWidth="1"/>
    <col min="12550" max="12796" width="7.7265625" style="1204"/>
    <col min="12797" max="12797" width="26.7265625" style="1204" customWidth="1"/>
    <col min="12798" max="12798" width="12" style="1204" customWidth="1"/>
    <col min="12799" max="12803" width="15.26953125" style="1204" customWidth="1"/>
    <col min="12804" max="12804" width="7.7265625" style="1204"/>
    <col min="12805" max="12805" width="7.81640625" style="1204" bestFit="1" customWidth="1"/>
    <col min="12806" max="13052" width="7.7265625" style="1204"/>
    <col min="13053" max="13053" width="26.7265625" style="1204" customWidth="1"/>
    <col min="13054" max="13054" width="12" style="1204" customWidth="1"/>
    <col min="13055" max="13059" width="15.26953125" style="1204" customWidth="1"/>
    <col min="13060" max="13060" width="7.7265625" style="1204"/>
    <col min="13061" max="13061" width="7.81640625" style="1204" bestFit="1" customWidth="1"/>
    <col min="13062" max="13308" width="7.7265625" style="1204"/>
    <col min="13309" max="13309" width="26.7265625" style="1204" customWidth="1"/>
    <col min="13310" max="13310" width="12" style="1204" customWidth="1"/>
    <col min="13311" max="13315" width="15.26953125" style="1204" customWidth="1"/>
    <col min="13316" max="13316" width="7.7265625" style="1204"/>
    <col min="13317" max="13317" width="7.81640625" style="1204" bestFit="1" customWidth="1"/>
    <col min="13318" max="13564" width="7.7265625" style="1204"/>
    <col min="13565" max="13565" width="26.7265625" style="1204" customWidth="1"/>
    <col min="13566" max="13566" width="12" style="1204" customWidth="1"/>
    <col min="13567" max="13571" width="15.26953125" style="1204" customWidth="1"/>
    <col min="13572" max="13572" width="7.7265625" style="1204"/>
    <col min="13573" max="13573" width="7.81640625" style="1204" bestFit="1" customWidth="1"/>
    <col min="13574" max="13820" width="7.7265625" style="1204"/>
    <col min="13821" max="13821" width="26.7265625" style="1204" customWidth="1"/>
    <col min="13822" max="13822" width="12" style="1204" customWidth="1"/>
    <col min="13823" max="13827" width="15.26953125" style="1204" customWidth="1"/>
    <col min="13828" max="13828" width="7.7265625" style="1204"/>
    <col min="13829" max="13829" width="7.81640625" style="1204" bestFit="1" customWidth="1"/>
    <col min="13830" max="14076" width="7.7265625" style="1204"/>
    <col min="14077" max="14077" width="26.7265625" style="1204" customWidth="1"/>
    <col min="14078" max="14078" width="12" style="1204" customWidth="1"/>
    <col min="14079" max="14083" width="15.26953125" style="1204" customWidth="1"/>
    <col min="14084" max="14084" width="7.7265625" style="1204"/>
    <col min="14085" max="14085" width="7.81640625" style="1204" bestFit="1" customWidth="1"/>
    <col min="14086" max="14332" width="7.7265625" style="1204"/>
    <col min="14333" max="14333" width="26.7265625" style="1204" customWidth="1"/>
    <col min="14334" max="14334" width="12" style="1204" customWidth="1"/>
    <col min="14335" max="14339" width="15.26953125" style="1204" customWidth="1"/>
    <col min="14340" max="14340" width="7.7265625" style="1204"/>
    <col min="14341" max="14341" width="7.81640625" style="1204" bestFit="1" customWidth="1"/>
    <col min="14342" max="14588" width="7.7265625" style="1204"/>
    <col min="14589" max="14589" width="26.7265625" style="1204" customWidth="1"/>
    <col min="14590" max="14590" width="12" style="1204" customWidth="1"/>
    <col min="14591" max="14595" width="15.26953125" style="1204" customWidth="1"/>
    <col min="14596" max="14596" width="7.7265625" style="1204"/>
    <col min="14597" max="14597" width="7.81640625" style="1204" bestFit="1" customWidth="1"/>
    <col min="14598" max="14844" width="7.7265625" style="1204"/>
    <col min="14845" max="14845" width="26.7265625" style="1204" customWidth="1"/>
    <col min="14846" max="14846" width="12" style="1204" customWidth="1"/>
    <col min="14847" max="14851" width="15.26953125" style="1204" customWidth="1"/>
    <col min="14852" max="14852" width="7.7265625" style="1204"/>
    <col min="14853" max="14853" width="7.81640625" style="1204" bestFit="1" customWidth="1"/>
    <col min="14854" max="15100" width="7.7265625" style="1204"/>
    <col min="15101" max="15101" width="26.7265625" style="1204" customWidth="1"/>
    <col min="15102" max="15102" width="12" style="1204" customWidth="1"/>
    <col min="15103" max="15107" width="15.26953125" style="1204" customWidth="1"/>
    <col min="15108" max="15108" width="7.7265625" style="1204"/>
    <col min="15109" max="15109" width="7.81640625" style="1204" bestFit="1" customWidth="1"/>
    <col min="15110" max="15356" width="7.7265625" style="1204"/>
    <col min="15357" max="15357" width="26.7265625" style="1204" customWidth="1"/>
    <col min="15358" max="15358" width="12" style="1204" customWidth="1"/>
    <col min="15359" max="15363" width="15.26953125" style="1204" customWidth="1"/>
    <col min="15364" max="15364" width="7.7265625" style="1204"/>
    <col min="15365" max="15365" width="7.81640625" style="1204" bestFit="1" customWidth="1"/>
    <col min="15366" max="15612" width="7.7265625" style="1204"/>
    <col min="15613" max="15613" width="26.7265625" style="1204" customWidth="1"/>
    <col min="15614" max="15614" width="12" style="1204" customWidth="1"/>
    <col min="15615" max="15619" width="15.26953125" style="1204" customWidth="1"/>
    <col min="15620" max="15620" width="7.7265625" style="1204"/>
    <col min="15621" max="15621" width="7.81640625" style="1204" bestFit="1" customWidth="1"/>
    <col min="15622" max="15868" width="7.7265625" style="1204"/>
    <col min="15869" max="15869" width="26.7265625" style="1204" customWidth="1"/>
    <col min="15870" max="15870" width="12" style="1204" customWidth="1"/>
    <col min="15871" max="15875" width="15.26953125" style="1204" customWidth="1"/>
    <col min="15876" max="15876" width="7.7265625" style="1204"/>
    <col min="15877" max="15877" width="7.81640625" style="1204" bestFit="1" customWidth="1"/>
    <col min="15878" max="16124" width="7.7265625" style="1204"/>
    <col min="16125" max="16125" width="26.7265625" style="1204" customWidth="1"/>
    <col min="16126" max="16126" width="12" style="1204" customWidth="1"/>
    <col min="16127" max="16131" width="15.26953125" style="1204" customWidth="1"/>
    <col min="16132" max="16132" width="7.7265625" style="1204"/>
    <col min="16133" max="16133" width="7.81640625" style="1204" bestFit="1" customWidth="1"/>
    <col min="16134" max="16384" width="7.7265625" style="1204"/>
  </cols>
  <sheetData>
    <row r="1" spans="1:9" ht="33" customHeight="1">
      <c r="A1" s="1697" t="s">
        <v>3025</v>
      </c>
      <c r="B1" s="1698"/>
      <c r="C1" s="1698"/>
      <c r="D1" s="1698"/>
      <c r="E1" s="1698"/>
      <c r="F1" s="1698"/>
      <c r="G1" s="1698"/>
    </row>
    <row r="2" spans="1:9" s="1072" customFormat="1" ht="33" customHeight="1">
      <c r="A2" s="1799" t="s">
        <v>3026</v>
      </c>
      <c r="B2" s="1781"/>
      <c r="C2" s="1781"/>
      <c r="D2" s="1781"/>
      <c r="E2" s="1781"/>
      <c r="F2" s="1781"/>
      <c r="G2" s="1781"/>
    </row>
    <row r="3" spans="1:9" s="1072" customFormat="1" ht="15.5">
      <c r="A3" s="1205" t="s">
        <v>3550</v>
      </c>
      <c r="B3" s="1723" t="s">
        <v>3551</v>
      </c>
      <c r="C3" s="1723"/>
      <c r="D3" s="1723"/>
      <c r="E3" s="1723"/>
      <c r="F3" s="1723"/>
      <c r="G3" s="1724"/>
    </row>
    <row r="4" spans="1:9" ht="35.15" customHeight="1">
      <c r="A4" s="2331" t="s">
        <v>3349</v>
      </c>
      <c r="B4" s="1342" t="s">
        <v>109</v>
      </c>
      <c r="C4" s="1343"/>
      <c r="D4" s="1343"/>
      <c r="E4" s="1343"/>
      <c r="F4" s="1344" t="s">
        <v>113</v>
      </c>
      <c r="G4" s="2280" t="s">
        <v>739</v>
      </c>
    </row>
    <row r="5" spans="1:9" ht="35.15" customHeight="1">
      <c r="A5" s="2314"/>
      <c r="B5" s="1075" t="s">
        <v>166</v>
      </c>
      <c r="C5" s="1075" t="s">
        <v>131</v>
      </c>
      <c r="D5" s="1075" t="s">
        <v>132</v>
      </c>
      <c r="E5" s="1075" t="s">
        <v>133</v>
      </c>
      <c r="F5" s="1075" t="s">
        <v>275</v>
      </c>
      <c r="G5" s="2280"/>
    </row>
    <row r="6" spans="1:9" ht="44.15" customHeight="1">
      <c r="A6" s="1210" t="s">
        <v>744</v>
      </c>
      <c r="B6" s="1345">
        <v>1173910</v>
      </c>
      <c r="C6" s="1345">
        <v>1376787</v>
      </c>
      <c r="D6" s="1345">
        <v>1389950</v>
      </c>
      <c r="E6" s="1346">
        <v>1418237</v>
      </c>
      <c r="F6" s="1346">
        <v>1876723</v>
      </c>
      <c r="G6" s="1210" t="s">
        <v>760</v>
      </c>
      <c r="I6" s="1212"/>
    </row>
    <row r="7" spans="1:9" ht="44.15" customHeight="1">
      <c r="A7" s="1210" t="s">
        <v>3256</v>
      </c>
      <c r="B7" s="1347">
        <v>553214</v>
      </c>
      <c r="C7" s="1347">
        <v>620735</v>
      </c>
      <c r="D7" s="1347">
        <v>544306</v>
      </c>
      <c r="E7" s="1348">
        <v>629879</v>
      </c>
      <c r="F7" s="1348">
        <v>671669</v>
      </c>
      <c r="G7" s="1210" t="s">
        <v>3350</v>
      </c>
    </row>
    <row r="8" spans="1:9" ht="44.15" customHeight="1">
      <c r="A8" s="1210" t="s">
        <v>3351</v>
      </c>
      <c r="B8" s="1345">
        <v>1119649</v>
      </c>
      <c r="C8" s="1345">
        <v>1103230</v>
      </c>
      <c r="D8" s="1345">
        <v>768204</v>
      </c>
      <c r="E8" s="1346">
        <v>1783708</v>
      </c>
      <c r="F8" s="1346">
        <v>1081942</v>
      </c>
      <c r="G8" s="1210" t="s">
        <v>3352</v>
      </c>
    </row>
    <row r="9" spans="1:9" ht="44.15" customHeight="1">
      <c r="A9" s="423" t="s">
        <v>967</v>
      </c>
      <c r="B9" s="1347">
        <f>SUM(B6:B8)</f>
        <v>2846773</v>
      </c>
      <c r="C9" s="1347">
        <f>SUM(C6:C8)</f>
        <v>3100752</v>
      </c>
      <c r="D9" s="1347">
        <f>SUM(D6:D8)</f>
        <v>2702460</v>
      </c>
      <c r="E9" s="1347">
        <f>SUM(E6:E8)</f>
        <v>3831824</v>
      </c>
      <c r="F9" s="1347">
        <f>SUM(F6:F8)</f>
        <v>3630334</v>
      </c>
      <c r="G9" s="423" t="s">
        <v>987</v>
      </c>
    </row>
    <row r="10" spans="1:9" ht="33" customHeight="1">
      <c r="A10" s="1349" t="s">
        <v>3552</v>
      </c>
      <c r="B10" s="1294">
        <v>9</v>
      </c>
      <c r="C10" s="1294">
        <v>10.1</v>
      </c>
      <c r="D10" s="1294">
        <v>8.4</v>
      </c>
      <c r="E10" s="1294">
        <v>11.3</v>
      </c>
      <c r="F10" s="1350">
        <v>10.3</v>
      </c>
      <c r="G10" s="1351" t="s">
        <v>3553</v>
      </c>
    </row>
    <row r="11" spans="1:9">
      <c r="D11" s="1352"/>
      <c r="E11" s="1352"/>
      <c r="F11" s="1352"/>
    </row>
    <row r="13" spans="1:9">
      <c r="C13" s="1221"/>
      <c r="D13" s="1221"/>
      <c r="E13" s="1221"/>
      <c r="F13" s="1221"/>
    </row>
    <row r="14" spans="1:9" ht="13.4" customHeight="1">
      <c r="C14" s="1220"/>
      <c r="D14" s="1220"/>
      <c r="E14" s="1220"/>
      <c r="F14" s="1220"/>
    </row>
    <row r="15" spans="1:9" ht="13.4" customHeight="1"/>
    <row r="19" ht="30" customHeight="1"/>
  </sheetData>
  <mergeCells count="5">
    <mergeCell ref="A1:G1"/>
    <mergeCell ref="A2:G2"/>
    <mergeCell ref="B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9" orientation="landscape"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6"/>
  <sheetViews>
    <sheetView showGridLines="0" rightToLeft="1" view="pageBreakPreview" zoomScale="60" zoomScaleNormal="9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3028</v>
      </c>
      <c r="B1" s="1929"/>
      <c r="C1" s="1929"/>
      <c r="D1" s="1929"/>
      <c r="E1" s="1929"/>
      <c r="F1" s="1929"/>
      <c r="G1" s="1929"/>
      <c r="H1" s="1929"/>
      <c r="I1" s="1929"/>
      <c r="J1" s="1929"/>
      <c r="K1" s="1929"/>
    </row>
    <row r="2" spans="1:12" s="1072" customFormat="1" ht="33" customHeight="1">
      <c r="A2" s="2276" t="s">
        <v>3029</v>
      </c>
      <c r="B2" s="2277"/>
      <c r="C2" s="2277"/>
      <c r="D2" s="2277"/>
      <c r="E2" s="2277"/>
      <c r="F2" s="2277"/>
      <c r="G2" s="2277"/>
      <c r="H2" s="2277"/>
      <c r="I2" s="2277"/>
      <c r="J2" s="2277"/>
      <c r="K2" s="2277"/>
    </row>
    <row r="3" spans="1:12" s="1072" customFormat="1" ht="18" customHeight="1">
      <c r="A3" s="2236" t="s">
        <v>3554</v>
      </c>
      <c r="B3" s="2236"/>
      <c r="C3" s="1720"/>
      <c r="D3" s="1723" t="s">
        <v>3555</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14980</v>
      </c>
      <c r="C7" s="1357">
        <v>11063</v>
      </c>
      <c r="D7" s="1357">
        <v>0</v>
      </c>
      <c r="E7" s="1357">
        <f>SUM(B7:D7)</f>
        <v>26043</v>
      </c>
      <c r="F7" s="1357">
        <v>13197</v>
      </c>
      <c r="G7" s="1357">
        <v>12838</v>
      </c>
      <c r="H7" s="1357">
        <v>8</v>
      </c>
      <c r="I7" s="1357">
        <v>20198</v>
      </c>
      <c r="J7" s="1357">
        <v>5845</v>
      </c>
      <c r="K7" s="1065" t="s">
        <v>44</v>
      </c>
      <c r="L7" s="1358"/>
    </row>
    <row r="8" spans="1:12" s="1359" customFormat="1" ht="18" customHeight="1">
      <c r="A8" s="1356" t="s">
        <v>966</v>
      </c>
      <c r="B8" s="1360">
        <v>6730</v>
      </c>
      <c r="C8" s="1360">
        <v>4973</v>
      </c>
      <c r="D8" s="1360">
        <v>0</v>
      </c>
      <c r="E8" s="1357">
        <f t="shared" ref="E8:E26" si="0">SUM(B8:D8)</f>
        <v>11703</v>
      </c>
      <c r="F8" s="1360">
        <v>6002</v>
      </c>
      <c r="G8" s="1360">
        <v>5700</v>
      </c>
      <c r="H8" s="1360">
        <v>1</v>
      </c>
      <c r="I8" s="1360">
        <v>9153</v>
      </c>
      <c r="J8" s="1360">
        <v>2550</v>
      </c>
      <c r="K8" s="1065" t="s">
        <v>46</v>
      </c>
      <c r="L8" s="1358"/>
    </row>
    <row r="9" spans="1:12" s="1359" customFormat="1" ht="18" customHeight="1">
      <c r="A9" s="1356" t="s">
        <v>336</v>
      </c>
      <c r="B9" s="1357">
        <v>5031</v>
      </c>
      <c r="C9" s="1357">
        <v>4227</v>
      </c>
      <c r="D9" s="1357">
        <v>0</v>
      </c>
      <c r="E9" s="1357">
        <f t="shared" si="0"/>
        <v>9258</v>
      </c>
      <c r="F9" s="1357">
        <v>4722</v>
      </c>
      <c r="G9" s="1357">
        <v>4534</v>
      </c>
      <c r="H9" s="1357">
        <v>2</v>
      </c>
      <c r="I9" s="1357">
        <v>7883</v>
      </c>
      <c r="J9" s="1357">
        <v>1375</v>
      </c>
      <c r="K9" s="1065" t="s">
        <v>48</v>
      </c>
      <c r="L9" s="1358"/>
    </row>
    <row r="10" spans="1:12" s="1359" customFormat="1" ht="18" customHeight="1">
      <c r="A10" s="1356" t="s">
        <v>341</v>
      </c>
      <c r="B10" s="1360">
        <v>6708</v>
      </c>
      <c r="C10" s="1360">
        <v>3747</v>
      </c>
      <c r="D10" s="1360">
        <v>0</v>
      </c>
      <c r="E10" s="1357">
        <f t="shared" si="0"/>
        <v>10455</v>
      </c>
      <c r="F10" s="1360">
        <v>5330</v>
      </c>
      <c r="G10" s="1360">
        <v>5121</v>
      </c>
      <c r="H10" s="1360">
        <v>4</v>
      </c>
      <c r="I10" s="1360">
        <v>8434</v>
      </c>
      <c r="J10" s="1360">
        <v>2021</v>
      </c>
      <c r="K10" s="1065" t="s">
        <v>489</v>
      </c>
      <c r="L10" s="1358"/>
    </row>
    <row r="11" spans="1:12" s="1359" customFormat="1" ht="18" customHeight="1">
      <c r="A11" s="1356" t="s">
        <v>345</v>
      </c>
      <c r="B11" s="1357">
        <v>11829</v>
      </c>
      <c r="C11" s="1357">
        <v>7880</v>
      </c>
      <c r="D11" s="1357">
        <v>1</v>
      </c>
      <c r="E11" s="1357">
        <f t="shared" si="0"/>
        <v>19710</v>
      </c>
      <c r="F11" s="1357">
        <v>10107</v>
      </c>
      <c r="G11" s="1357">
        <v>9601</v>
      </c>
      <c r="H11" s="1357">
        <v>2</v>
      </c>
      <c r="I11" s="1357">
        <v>16919</v>
      </c>
      <c r="J11" s="1357">
        <v>2791</v>
      </c>
      <c r="K11" s="1065" t="s">
        <v>435</v>
      </c>
      <c r="L11" s="1358"/>
    </row>
    <row r="12" spans="1:12" s="1359" customFormat="1" ht="18" customHeight="1">
      <c r="A12" s="1356" t="s">
        <v>349</v>
      </c>
      <c r="B12" s="1360">
        <v>9877</v>
      </c>
      <c r="C12" s="1360">
        <v>7299</v>
      </c>
      <c r="D12" s="1360">
        <v>0</v>
      </c>
      <c r="E12" s="1357">
        <f t="shared" si="0"/>
        <v>17176</v>
      </c>
      <c r="F12" s="1360">
        <v>8834</v>
      </c>
      <c r="G12" s="1360">
        <v>8337</v>
      </c>
      <c r="H12" s="1360">
        <v>5</v>
      </c>
      <c r="I12" s="1360">
        <v>14823</v>
      </c>
      <c r="J12" s="1360">
        <v>2353</v>
      </c>
      <c r="K12" s="1065" t="s">
        <v>490</v>
      </c>
      <c r="L12" s="1358"/>
    </row>
    <row r="13" spans="1:12" s="1359" customFormat="1" ht="18" customHeight="1">
      <c r="A13" s="1356" t="s">
        <v>201</v>
      </c>
      <c r="B13" s="1357">
        <v>7487</v>
      </c>
      <c r="C13" s="1357">
        <v>2689</v>
      </c>
      <c r="D13" s="1357">
        <v>0</v>
      </c>
      <c r="E13" s="1357">
        <f t="shared" si="0"/>
        <v>10176</v>
      </c>
      <c r="F13" s="1357">
        <v>5157</v>
      </c>
      <c r="G13" s="1357">
        <v>5013</v>
      </c>
      <c r="H13" s="1357">
        <v>6</v>
      </c>
      <c r="I13" s="1357">
        <v>7172</v>
      </c>
      <c r="J13" s="1357">
        <v>3004</v>
      </c>
      <c r="K13" s="1065" t="s">
        <v>52</v>
      </c>
      <c r="L13" s="1358"/>
    </row>
    <row r="14" spans="1:12" s="1359" customFormat="1" ht="18" customHeight="1">
      <c r="A14" s="1356" t="s">
        <v>357</v>
      </c>
      <c r="B14" s="1360">
        <v>7172</v>
      </c>
      <c r="C14" s="1360">
        <v>3142</v>
      </c>
      <c r="D14" s="1360">
        <v>0</v>
      </c>
      <c r="E14" s="1357">
        <f t="shared" si="0"/>
        <v>10314</v>
      </c>
      <c r="F14" s="1360">
        <v>5312</v>
      </c>
      <c r="G14" s="1360">
        <v>5000</v>
      </c>
      <c r="H14" s="1360">
        <v>2</v>
      </c>
      <c r="I14" s="1360">
        <v>8845</v>
      </c>
      <c r="J14" s="1360">
        <v>1469</v>
      </c>
      <c r="K14" s="1065" t="s">
        <v>447</v>
      </c>
      <c r="L14" s="1358"/>
    </row>
    <row r="15" spans="1:12" s="1359" customFormat="1" ht="18" customHeight="1">
      <c r="A15" s="1356" t="s">
        <v>361</v>
      </c>
      <c r="B15" s="1357">
        <v>3970</v>
      </c>
      <c r="C15" s="1357">
        <v>2788</v>
      </c>
      <c r="D15" s="1357">
        <v>0</v>
      </c>
      <c r="E15" s="1357">
        <f t="shared" si="0"/>
        <v>6758</v>
      </c>
      <c r="F15" s="1357">
        <v>3486</v>
      </c>
      <c r="G15" s="1357">
        <v>3269</v>
      </c>
      <c r="H15" s="1357">
        <v>3</v>
      </c>
      <c r="I15" s="1357">
        <v>5342</v>
      </c>
      <c r="J15" s="1357">
        <v>1416</v>
      </c>
      <c r="K15" s="1065" t="s">
        <v>2360</v>
      </c>
      <c r="L15" s="1358"/>
    </row>
    <row r="16" spans="1:12" s="1359" customFormat="1" ht="18" customHeight="1">
      <c r="A16" s="1356" t="s">
        <v>365</v>
      </c>
      <c r="B16" s="1360">
        <v>10224</v>
      </c>
      <c r="C16" s="1360">
        <v>6989</v>
      </c>
      <c r="D16" s="1360">
        <v>0</v>
      </c>
      <c r="E16" s="1357">
        <f t="shared" si="0"/>
        <v>17213</v>
      </c>
      <c r="F16" s="1360">
        <v>8665</v>
      </c>
      <c r="G16" s="1360">
        <v>8544</v>
      </c>
      <c r="H16" s="1360">
        <v>4</v>
      </c>
      <c r="I16" s="1360">
        <v>15022</v>
      </c>
      <c r="J16" s="1360">
        <v>2191</v>
      </c>
      <c r="K16" s="1065" t="s">
        <v>455</v>
      </c>
      <c r="L16" s="1358"/>
    </row>
    <row r="17" spans="1:12" s="1359" customFormat="1" ht="18" customHeight="1">
      <c r="A17" s="1356" t="s">
        <v>202</v>
      </c>
      <c r="B17" s="1357">
        <v>3108</v>
      </c>
      <c r="C17" s="1357">
        <v>2263</v>
      </c>
      <c r="D17" s="1357">
        <v>0</v>
      </c>
      <c r="E17" s="1357">
        <f t="shared" si="0"/>
        <v>5371</v>
      </c>
      <c r="F17" s="1357">
        <v>2760</v>
      </c>
      <c r="G17" s="1357">
        <v>2610</v>
      </c>
      <c r="H17" s="1357">
        <v>1</v>
      </c>
      <c r="I17" s="1357">
        <v>4717</v>
      </c>
      <c r="J17" s="1357">
        <v>654</v>
      </c>
      <c r="K17" s="1065" t="s">
        <v>56</v>
      </c>
      <c r="L17" s="1358"/>
    </row>
    <row r="18" spans="1:12" s="1359" customFormat="1" ht="18" customHeight="1">
      <c r="A18" s="1356" t="s">
        <v>371</v>
      </c>
      <c r="B18" s="1360">
        <v>4925</v>
      </c>
      <c r="C18" s="1360">
        <v>4702</v>
      </c>
      <c r="D18" s="1360">
        <v>0</v>
      </c>
      <c r="E18" s="1357">
        <f t="shared" si="0"/>
        <v>9627</v>
      </c>
      <c r="F18" s="1360">
        <v>4875</v>
      </c>
      <c r="G18" s="1360">
        <v>4749</v>
      </c>
      <c r="H18" s="1360">
        <v>3</v>
      </c>
      <c r="I18" s="1360">
        <v>7330</v>
      </c>
      <c r="J18" s="1360">
        <v>2297</v>
      </c>
      <c r="K18" s="1065" t="s">
        <v>491</v>
      </c>
      <c r="L18" s="1358"/>
    </row>
    <row r="19" spans="1:12" s="1359" customFormat="1" ht="18" customHeight="1">
      <c r="A19" s="1356" t="s">
        <v>58</v>
      </c>
      <c r="B19" s="1357">
        <v>4977</v>
      </c>
      <c r="C19" s="1357">
        <v>3825</v>
      </c>
      <c r="D19" s="1357">
        <v>1</v>
      </c>
      <c r="E19" s="1357">
        <f t="shared" si="0"/>
        <v>8803</v>
      </c>
      <c r="F19" s="1357">
        <v>4541</v>
      </c>
      <c r="G19" s="1357">
        <v>4258</v>
      </c>
      <c r="H19" s="1357">
        <v>4</v>
      </c>
      <c r="I19" s="1357">
        <v>7741</v>
      </c>
      <c r="J19" s="1357">
        <v>1062</v>
      </c>
      <c r="K19" s="1065" t="s">
        <v>465</v>
      </c>
      <c r="L19" s="1358"/>
    </row>
    <row r="20" spans="1:12" s="1359" customFormat="1" ht="18" customHeight="1">
      <c r="A20" s="1356" t="s">
        <v>2527</v>
      </c>
      <c r="B20" s="1360">
        <v>4404</v>
      </c>
      <c r="C20" s="1360">
        <v>3134</v>
      </c>
      <c r="D20" s="1360">
        <v>0</v>
      </c>
      <c r="E20" s="1357">
        <f t="shared" si="0"/>
        <v>7538</v>
      </c>
      <c r="F20" s="1360">
        <v>3824</v>
      </c>
      <c r="G20" s="1360">
        <v>3712</v>
      </c>
      <c r="H20" s="1360">
        <v>2</v>
      </c>
      <c r="I20" s="1360">
        <v>6609</v>
      </c>
      <c r="J20" s="1360">
        <v>929</v>
      </c>
      <c r="K20" s="1065" t="s">
        <v>203</v>
      </c>
      <c r="L20" s="1358"/>
    </row>
    <row r="21" spans="1:12" s="1359" customFormat="1" ht="18" customHeight="1">
      <c r="A21" s="1356" t="s">
        <v>59</v>
      </c>
      <c r="B21" s="1357">
        <v>12113</v>
      </c>
      <c r="C21" s="1357">
        <v>6787</v>
      </c>
      <c r="D21" s="1357">
        <v>0</v>
      </c>
      <c r="E21" s="1357">
        <f t="shared" si="0"/>
        <v>18900</v>
      </c>
      <c r="F21" s="1357">
        <v>9663</v>
      </c>
      <c r="G21" s="1357">
        <v>9231</v>
      </c>
      <c r="H21" s="1357">
        <v>6</v>
      </c>
      <c r="I21" s="1357">
        <v>14585</v>
      </c>
      <c r="J21" s="1357">
        <v>4315</v>
      </c>
      <c r="K21" s="1065" t="s">
        <v>60</v>
      </c>
      <c r="L21" s="1358"/>
    </row>
    <row r="22" spans="1:12" s="1359" customFormat="1" ht="18" customHeight="1">
      <c r="A22" s="1356" t="s">
        <v>383</v>
      </c>
      <c r="B22" s="1360">
        <v>6760</v>
      </c>
      <c r="C22" s="1360">
        <v>3537</v>
      </c>
      <c r="D22" s="1360">
        <v>0</v>
      </c>
      <c r="E22" s="1357">
        <f t="shared" si="0"/>
        <v>10297</v>
      </c>
      <c r="F22" s="1360">
        <v>5232</v>
      </c>
      <c r="G22" s="1360">
        <v>5064</v>
      </c>
      <c r="H22" s="1360">
        <v>1</v>
      </c>
      <c r="I22" s="1360">
        <v>7507</v>
      </c>
      <c r="J22" s="1360">
        <v>2790</v>
      </c>
      <c r="K22" s="1065" t="s">
        <v>62</v>
      </c>
      <c r="L22" s="1358"/>
    </row>
    <row r="23" spans="1:12" s="1359" customFormat="1" ht="18" customHeight="1">
      <c r="A23" s="1356" t="s">
        <v>387</v>
      </c>
      <c r="B23" s="1357">
        <v>3116</v>
      </c>
      <c r="C23" s="1357">
        <v>2287</v>
      </c>
      <c r="D23" s="1357">
        <v>1</v>
      </c>
      <c r="E23" s="1357">
        <f t="shared" si="0"/>
        <v>5404</v>
      </c>
      <c r="F23" s="1357">
        <v>2779</v>
      </c>
      <c r="G23" s="1357">
        <v>2624</v>
      </c>
      <c r="H23" s="1357">
        <v>1</v>
      </c>
      <c r="I23" s="1357">
        <v>4670</v>
      </c>
      <c r="J23" s="1357">
        <v>734</v>
      </c>
      <c r="K23" s="1065" t="s">
        <v>479</v>
      </c>
      <c r="L23" s="1358"/>
    </row>
    <row r="24" spans="1:12" s="1359" customFormat="1" ht="18" customHeight="1">
      <c r="A24" s="1356" t="s">
        <v>391</v>
      </c>
      <c r="B24" s="1360">
        <v>5971</v>
      </c>
      <c r="C24" s="1360">
        <v>2861</v>
      </c>
      <c r="D24" s="1360">
        <v>0</v>
      </c>
      <c r="E24" s="1357">
        <f t="shared" si="0"/>
        <v>8832</v>
      </c>
      <c r="F24" s="1360">
        <v>4559</v>
      </c>
      <c r="G24" s="1360">
        <v>4271</v>
      </c>
      <c r="H24" s="1360">
        <v>2</v>
      </c>
      <c r="I24" s="1360">
        <v>7920</v>
      </c>
      <c r="J24" s="1360">
        <v>912</v>
      </c>
      <c r="K24" s="1065" t="s">
        <v>483</v>
      </c>
      <c r="L24" s="1358"/>
    </row>
    <row r="25" spans="1:12" s="1359" customFormat="1" ht="18" customHeight="1">
      <c r="A25" s="1356" t="s">
        <v>64</v>
      </c>
      <c r="B25" s="1357">
        <v>4120</v>
      </c>
      <c r="C25" s="1357">
        <v>1846</v>
      </c>
      <c r="D25" s="1357">
        <v>0</v>
      </c>
      <c r="E25" s="1357">
        <f t="shared" si="0"/>
        <v>5966</v>
      </c>
      <c r="F25" s="1357">
        <v>3102</v>
      </c>
      <c r="G25" s="1357">
        <v>2863</v>
      </c>
      <c r="H25" s="1357">
        <v>1</v>
      </c>
      <c r="I25" s="1357">
        <v>5476</v>
      </c>
      <c r="J25" s="1357">
        <v>490</v>
      </c>
      <c r="K25" s="1065" t="s">
        <v>65</v>
      </c>
      <c r="L25" s="1358"/>
    </row>
    <row r="26" spans="1:12" s="1359" customFormat="1" ht="18" customHeight="1">
      <c r="A26" s="1356" t="s">
        <v>66</v>
      </c>
      <c r="B26" s="1360">
        <v>2130</v>
      </c>
      <c r="C26" s="1360">
        <v>1162</v>
      </c>
      <c r="D26" s="1360">
        <v>0</v>
      </c>
      <c r="E26" s="1357">
        <f t="shared" si="0"/>
        <v>3292</v>
      </c>
      <c r="F26" s="1360">
        <v>1646</v>
      </c>
      <c r="G26" s="1360">
        <v>1644</v>
      </c>
      <c r="H26" s="1360">
        <v>2</v>
      </c>
      <c r="I26" s="1360">
        <v>2885</v>
      </c>
      <c r="J26" s="1360">
        <v>407</v>
      </c>
      <c r="K26" s="1065" t="s">
        <v>67</v>
      </c>
      <c r="L26" s="1358"/>
    </row>
    <row r="27" spans="1:12" s="1072" customFormat="1" ht="18" customHeight="1">
      <c r="A27" s="1361" t="s">
        <v>967</v>
      </c>
      <c r="B27" s="1070">
        <f>SUM(B7:B26)</f>
        <v>135632</v>
      </c>
      <c r="C27" s="1070">
        <f t="shared" ref="C27:E27" si="1">SUM(C7:C26)</f>
        <v>87201</v>
      </c>
      <c r="D27" s="1070">
        <f t="shared" si="1"/>
        <v>3</v>
      </c>
      <c r="E27" s="1070">
        <f t="shared" si="1"/>
        <v>222836</v>
      </c>
      <c r="F27" s="1070">
        <f>SUM(F7:F26)</f>
        <v>113793</v>
      </c>
      <c r="G27" s="1070">
        <f t="shared" ref="G27:H27" si="2">SUM(G7:G26)</f>
        <v>108983</v>
      </c>
      <c r="H27" s="1070">
        <f t="shared" si="2"/>
        <v>60</v>
      </c>
      <c r="I27" s="1070">
        <f>SUM(I7:I26)</f>
        <v>183231</v>
      </c>
      <c r="J27" s="1070">
        <f t="shared" ref="J27" si="3">SUM(J7:J26)</f>
        <v>39605</v>
      </c>
      <c r="K27" s="1362" t="s">
        <v>68</v>
      </c>
      <c r="L27" s="1358"/>
    </row>
    <row r="28" spans="1:12" ht="33" customHeight="1">
      <c r="A28" s="1363" t="s">
        <v>3563</v>
      </c>
      <c r="B28" s="1364">
        <f>B27/E27</f>
        <v>0.60866287314437528</v>
      </c>
      <c r="C28" s="1364">
        <f>C27/E27</f>
        <v>0.39132366403992175</v>
      </c>
      <c r="D28" s="1364">
        <f>D27/E27</f>
        <v>1.3462815703028236E-5</v>
      </c>
      <c r="E28" s="1364">
        <f>E27/E27</f>
        <v>1</v>
      </c>
      <c r="F28" s="1365">
        <f>F27/E27</f>
        <v>0.51065806243156397</v>
      </c>
      <c r="G28" s="1365">
        <f>G27/E27</f>
        <v>0.48907268125437542</v>
      </c>
      <c r="H28" s="1365">
        <f>H27/E27</f>
        <v>2.6925631406056472E-4</v>
      </c>
      <c r="I28" s="1366">
        <f>I27/E27</f>
        <v>0.8222683946938556</v>
      </c>
      <c r="J28" s="1366">
        <f>J27/E27</f>
        <v>0.17773160530614443</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c r="B31" s="1221"/>
      <c r="C31" s="1221"/>
      <c r="D31" s="1221"/>
      <c r="E31" s="1221"/>
      <c r="F31" s="1221"/>
      <c r="G31" s="1221"/>
      <c r="H31" s="1221"/>
      <c r="I31" s="1221"/>
      <c r="J31" s="1221"/>
    </row>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sheetData>
  <mergeCells count="11">
    <mergeCell ref="A29:C29"/>
    <mergeCell ref="H29:K29"/>
    <mergeCell ref="A30:B30"/>
    <mergeCell ref="A1:K1"/>
    <mergeCell ref="A2:K2"/>
    <mergeCell ref="A3:C3"/>
    <mergeCell ref="D3:K3"/>
    <mergeCell ref="A4:A6"/>
    <mergeCell ref="B4:C4"/>
    <mergeCell ref="D4:E4"/>
    <mergeCell ref="K4:K6"/>
  </mergeCells>
  <printOptions horizontalCentered="1" verticalCentered="1"/>
  <pageMargins left="0.59055118110236227" right="0.59055118110236227" top="0.39370078740157483" bottom="0.39370078740157483" header="0.51181102362204722" footer="0.51181102362204722"/>
  <pageSetup paperSize="9" scale="78" orientation="landscape"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6"/>
  <sheetViews>
    <sheetView showGridLines="0" rightToLeft="1" view="pageBreakPreview" zoomScale="60" zoomScaleNormal="9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3567</v>
      </c>
      <c r="B1" s="1929"/>
      <c r="C1" s="1929"/>
      <c r="D1" s="1929"/>
      <c r="E1" s="1929"/>
      <c r="F1" s="1929"/>
      <c r="G1" s="1929"/>
      <c r="H1" s="1929"/>
      <c r="I1" s="1929"/>
      <c r="J1" s="1929"/>
      <c r="K1" s="1929"/>
    </row>
    <row r="2" spans="1:12" s="1072" customFormat="1" ht="33" customHeight="1">
      <c r="A2" s="2276" t="s">
        <v>3032</v>
      </c>
      <c r="B2" s="2277"/>
      <c r="C2" s="2277"/>
      <c r="D2" s="2277"/>
      <c r="E2" s="2277"/>
      <c r="F2" s="2277"/>
      <c r="G2" s="2277"/>
      <c r="H2" s="2277"/>
      <c r="I2" s="2277"/>
      <c r="J2" s="2277"/>
      <c r="K2" s="2277"/>
    </row>
    <row r="3" spans="1:12" s="1072" customFormat="1" ht="18" customHeight="1">
      <c r="A3" s="2236" t="s">
        <v>3568</v>
      </c>
      <c r="B3" s="2236"/>
      <c r="C3" s="1720"/>
      <c r="D3" s="1723" t="s">
        <v>3569</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17959</v>
      </c>
      <c r="C7" s="1357">
        <v>12569</v>
      </c>
      <c r="D7" s="1357">
        <v>1</v>
      </c>
      <c r="E7" s="1357">
        <f>SUM(B7:D7)</f>
        <v>30529</v>
      </c>
      <c r="F7" s="1357">
        <v>15609</v>
      </c>
      <c r="G7" s="1357">
        <v>14920</v>
      </c>
      <c r="H7" s="1357">
        <v>0</v>
      </c>
      <c r="I7" s="1357">
        <v>29742</v>
      </c>
      <c r="J7" s="1357">
        <v>787</v>
      </c>
      <c r="K7" s="1065" t="s">
        <v>44</v>
      </c>
      <c r="L7" s="1358"/>
    </row>
    <row r="8" spans="1:12" s="1359" customFormat="1" ht="18" customHeight="1">
      <c r="A8" s="1356" t="s">
        <v>966</v>
      </c>
      <c r="B8" s="1360">
        <v>1571</v>
      </c>
      <c r="C8" s="1360">
        <v>764</v>
      </c>
      <c r="D8" s="1360">
        <v>0</v>
      </c>
      <c r="E8" s="1357">
        <f t="shared" ref="E8:E26" si="0">SUM(B8:D8)</f>
        <v>2335</v>
      </c>
      <c r="F8" s="1360">
        <v>1195</v>
      </c>
      <c r="G8" s="1360">
        <v>1135</v>
      </c>
      <c r="H8" s="1360">
        <v>5</v>
      </c>
      <c r="I8" s="1360">
        <v>2303</v>
      </c>
      <c r="J8" s="1360">
        <v>32</v>
      </c>
      <c r="K8" s="1065" t="s">
        <v>46</v>
      </c>
      <c r="L8" s="1358"/>
    </row>
    <row r="9" spans="1:12" s="1359" customFormat="1" ht="18" customHeight="1">
      <c r="A9" s="1356" t="s">
        <v>336</v>
      </c>
      <c r="B9" s="1357">
        <v>6249</v>
      </c>
      <c r="C9" s="1357">
        <v>4017</v>
      </c>
      <c r="D9" s="1357">
        <v>0</v>
      </c>
      <c r="E9" s="1357">
        <f t="shared" si="0"/>
        <v>10266</v>
      </c>
      <c r="F9" s="1357">
        <v>5190</v>
      </c>
      <c r="G9" s="1357">
        <v>5075</v>
      </c>
      <c r="H9" s="1357">
        <v>1</v>
      </c>
      <c r="I9" s="1357">
        <v>9913</v>
      </c>
      <c r="J9" s="1357">
        <v>353</v>
      </c>
      <c r="K9" s="1065" t="s">
        <v>48</v>
      </c>
      <c r="L9" s="1358"/>
    </row>
    <row r="10" spans="1:12" s="1359" customFormat="1" ht="18" customHeight="1">
      <c r="A10" s="1356" t="s">
        <v>341</v>
      </c>
      <c r="B10" s="1360">
        <v>2972</v>
      </c>
      <c r="C10" s="1360">
        <v>2150</v>
      </c>
      <c r="D10" s="1360">
        <v>0</v>
      </c>
      <c r="E10" s="1357">
        <f t="shared" si="0"/>
        <v>5122</v>
      </c>
      <c r="F10" s="1360">
        <v>2617</v>
      </c>
      <c r="G10" s="1360">
        <v>2505</v>
      </c>
      <c r="H10" s="1360">
        <v>0</v>
      </c>
      <c r="I10" s="1360">
        <v>5021</v>
      </c>
      <c r="J10" s="1360">
        <v>101</v>
      </c>
      <c r="K10" s="1065" t="s">
        <v>489</v>
      </c>
      <c r="L10" s="1358"/>
    </row>
    <row r="11" spans="1:12" s="1359" customFormat="1" ht="18" customHeight="1">
      <c r="A11" s="1356" t="s">
        <v>345</v>
      </c>
      <c r="B11" s="1357">
        <v>3545</v>
      </c>
      <c r="C11" s="1357">
        <v>2806</v>
      </c>
      <c r="D11" s="1357">
        <v>0</v>
      </c>
      <c r="E11" s="1357">
        <f t="shared" si="0"/>
        <v>6351</v>
      </c>
      <c r="F11" s="1357">
        <v>3281</v>
      </c>
      <c r="G11" s="1357">
        <v>3070</v>
      </c>
      <c r="H11" s="1357">
        <v>0</v>
      </c>
      <c r="I11" s="1357">
        <v>6030</v>
      </c>
      <c r="J11" s="1357">
        <v>321</v>
      </c>
      <c r="K11" s="1065" t="s">
        <v>435</v>
      </c>
      <c r="L11" s="1358"/>
    </row>
    <row r="12" spans="1:12" s="1359" customFormat="1" ht="18" customHeight="1">
      <c r="A12" s="1356" t="s">
        <v>349</v>
      </c>
      <c r="B12" s="1360">
        <v>3</v>
      </c>
      <c r="C12" s="1360">
        <v>136</v>
      </c>
      <c r="D12" s="1360">
        <v>0</v>
      </c>
      <c r="E12" s="1357">
        <f t="shared" si="0"/>
        <v>139</v>
      </c>
      <c r="F12" s="1360">
        <v>68</v>
      </c>
      <c r="G12" s="1360">
        <v>71</v>
      </c>
      <c r="H12" s="1360">
        <v>0</v>
      </c>
      <c r="I12" s="1360">
        <v>31</v>
      </c>
      <c r="J12" s="1360">
        <v>108</v>
      </c>
      <c r="K12" s="1065" t="s">
        <v>490</v>
      </c>
      <c r="L12" s="1358"/>
    </row>
    <row r="13" spans="1:12" s="1359" customFormat="1" ht="18" customHeight="1">
      <c r="A13" s="1356" t="s">
        <v>201</v>
      </c>
      <c r="B13" s="1357">
        <v>5956</v>
      </c>
      <c r="C13" s="1357">
        <v>3279</v>
      </c>
      <c r="D13" s="1357">
        <v>0</v>
      </c>
      <c r="E13" s="1357">
        <f t="shared" si="0"/>
        <v>9235</v>
      </c>
      <c r="F13" s="1357">
        <v>4707</v>
      </c>
      <c r="G13" s="1357">
        <v>4525</v>
      </c>
      <c r="H13" s="1357">
        <v>3</v>
      </c>
      <c r="I13" s="1357">
        <v>8814</v>
      </c>
      <c r="J13" s="1357">
        <v>421</v>
      </c>
      <c r="K13" s="1065" t="s">
        <v>52</v>
      </c>
      <c r="L13" s="1358"/>
    </row>
    <row r="14" spans="1:12" s="1359" customFormat="1" ht="18" customHeight="1">
      <c r="A14" s="1356" t="s">
        <v>357</v>
      </c>
      <c r="B14" s="1360">
        <v>1101</v>
      </c>
      <c r="C14" s="1360">
        <v>539</v>
      </c>
      <c r="D14" s="1360">
        <v>0</v>
      </c>
      <c r="E14" s="1357">
        <f t="shared" si="0"/>
        <v>1640</v>
      </c>
      <c r="F14" s="1360">
        <v>839</v>
      </c>
      <c r="G14" s="1360">
        <v>801</v>
      </c>
      <c r="H14" s="1360">
        <v>0</v>
      </c>
      <c r="I14" s="1360">
        <v>1637</v>
      </c>
      <c r="J14" s="1360">
        <v>3</v>
      </c>
      <c r="K14" s="1065" t="s">
        <v>447</v>
      </c>
      <c r="L14" s="1358"/>
    </row>
    <row r="15" spans="1:12" s="1359" customFormat="1" ht="18" customHeight="1">
      <c r="A15" s="1356" t="s">
        <v>361</v>
      </c>
      <c r="B15" s="1357">
        <v>973</v>
      </c>
      <c r="C15" s="1357">
        <v>481</v>
      </c>
      <c r="D15" s="1357">
        <v>0</v>
      </c>
      <c r="E15" s="1357">
        <f t="shared" si="0"/>
        <v>1454</v>
      </c>
      <c r="F15" s="1357">
        <v>728</v>
      </c>
      <c r="G15" s="1357">
        <v>726</v>
      </c>
      <c r="H15" s="1357">
        <v>0</v>
      </c>
      <c r="I15" s="1357">
        <v>1433</v>
      </c>
      <c r="J15" s="1357">
        <v>21</v>
      </c>
      <c r="K15" s="1065" t="s">
        <v>2360</v>
      </c>
      <c r="L15" s="1358"/>
    </row>
    <row r="16" spans="1:12" s="1359" customFormat="1" ht="18" customHeight="1">
      <c r="A16" s="1356" t="s">
        <v>365</v>
      </c>
      <c r="B16" s="1360">
        <v>2324</v>
      </c>
      <c r="C16" s="1360">
        <v>2731</v>
      </c>
      <c r="D16" s="1360">
        <v>0</v>
      </c>
      <c r="E16" s="1357">
        <f t="shared" si="0"/>
        <v>5055</v>
      </c>
      <c r="F16" s="1360">
        <v>2582</v>
      </c>
      <c r="G16" s="1360">
        <v>2473</v>
      </c>
      <c r="H16" s="1360">
        <v>0</v>
      </c>
      <c r="I16" s="1360">
        <v>4994</v>
      </c>
      <c r="J16" s="1360">
        <v>61</v>
      </c>
      <c r="K16" s="1065" t="s">
        <v>455</v>
      </c>
      <c r="L16" s="1358"/>
    </row>
    <row r="17" spans="1:12" s="1359" customFormat="1" ht="18" customHeight="1">
      <c r="A17" s="1356" t="s">
        <v>202</v>
      </c>
      <c r="B17" s="1357">
        <v>0</v>
      </c>
      <c r="C17" s="1357">
        <v>0</v>
      </c>
      <c r="D17" s="1357">
        <v>0</v>
      </c>
      <c r="E17" s="1357">
        <f t="shared" si="0"/>
        <v>0</v>
      </c>
      <c r="F17" s="1357">
        <v>0</v>
      </c>
      <c r="G17" s="1357">
        <v>0</v>
      </c>
      <c r="H17" s="1357">
        <v>0</v>
      </c>
      <c r="I17" s="1357">
        <v>0</v>
      </c>
      <c r="J17" s="1357">
        <v>0</v>
      </c>
      <c r="K17" s="1065" t="s">
        <v>56</v>
      </c>
      <c r="L17" s="1358"/>
    </row>
    <row r="18" spans="1:12" s="1359" customFormat="1" ht="18" customHeight="1">
      <c r="A18" s="1356" t="s">
        <v>371</v>
      </c>
      <c r="B18" s="1360">
        <v>3416</v>
      </c>
      <c r="C18" s="1360">
        <v>2051</v>
      </c>
      <c r="D18" s="1360">
        <v>0</v>
      </c>
      <c r="E18" s="1357">
        <f t="shared" si="0"/>
        <v>5467</v>
      </c>
      <c r="F18" s="1360">
        <v>2827</v>
      </c>
      <c r="G18" s="1360">
        <v>2639</v>
      </c>
      <c r="H18" s="1360">
        <v>1</v>
      </c>
      <c r="I18" s="1360">
        <v>5432</v>
      </c>
      <c r="J18" s="1360">
        <v>35</v>
      </c>
      <c r="K18" s="1065" t="s">
        <v>491</v>
      </c>
      <c r="L18" s="1358"/>
    </row>
    <row r="19" spans="1:12" s="1359" customFormat="1" ht="18" customHeight="1">
      <c r="A19" s="1356" t="s">
        <v>58</v>
      </c>
      <c r="B19" s="1357">
        <v>0</v>
      </c>
      <c r="C19" s="1357">
        <v>0</v>
      </c>
      <c r="D19" s="1357">
        <v>0</v>
      </c>
      <c r="E19" s="1357">
        <f t="shared" si="0"/>
        <v>0</v>
      </c>
      <c r="F19" s="1357">
        <v>0</v>
      </c>
      <c r="G19" s="1357">
        <v>0</v>
      </c>
      <c r="H19" s="1357">
        <v>0</v>
      </c>
      <c r="I19" s="1357">
        <v>0</v>
      </c>
      <c r="J19" s="1357">
        <v>0</v>
      </c>
      <c r="K19" s="1065" t="s">
        <v>465</v>
      </c>
      <c r="L19" s="1358"/>
    </row>
    <row r="20" spans="1:12" s="1359" customFormat="1" ht="18" customHeight="1">
      <c r="A20" s="1356" t="s">
        <v>2527</v>
      </c>
      <c r="B20" s="1360">
        <v>0</v>
      </c>
      <c r="C20" s="1360">
        <v>0</v>
      </c>
      <c r="D20" s="1360">
        <v>0</v>
      </c>
      <c r="E20" s="1357">
        <f t="shared" si="0"/>
        <v>0</v>
      </c>
      <c r="F20" s="1360">
        <v>0</v>
      </c>
      <c r="G20" s="1360">
        <v>0</v>
      </c>
      <c r="H20" s="1360">
        <v>0</v>
      </c>
      <c r="I20" s="1360">
        <v>0</v>
      </c>
      <c r="J20" s="1360">
        <v>0</v>
      </c>
      <c r="K20" s="1065" t="s">
        <v>203</v>
      </c>
      <c r="L20" s="1358"/>
    </row>
    <row r="21" spans="1:12" s="1359" customFormat="1" ht="18" customHeight="1">
      <c r="A21" s="1356" t="s">
        <v>59</v>
      </c>
      <c r="B21" s="1357">
        <v>0</v>
      </c>
      <c r="C21" s="1357">
        <v>0</v>
      </c>
      <c r="D21" s="1357">
        <v>0</v>
      </c>
      <c r="E21" s="1357">
        <f t="shared" si="0"/>
        <v>0</v>
      </c>
      <c r="F21" s="1357">
        <v>0</v>
      </c>
      <c r="G21" s="1357">
        <v>0</v>
      </c>
      <c r="H21" s="1357">
        <v>0</v>
      </c>
      <c r="I21" s="1357">
        <v>0</v>
      </c>
      <c r="J21" s="1357">
        <v>0</v>
      </c>
      <c r="K21" s="1065" t="s">
        <v>60</v>
      </c>
      <c r="L21" s="1358"/>
    </row>
    <row r="22" spans="1:12" s="1359" customFormat="1" ht="18" customHeight="1">
      <c r="A22" s="1356" t="s">
        <v>383</v>
      </c>
      <c r="B22" s="1360">
        <v>850</v>
      </c>
      <c r="C22" s="1360">
        <v>557</v>
      </c>
      <c r="D22" s="1360">
        <v>0</v>
      </c>
      <c r="E22" s="1357">
        <f t="shared" si="0"/>
        <v>1407</v>
      </c>
      <c r="F22" s="1360">
        <v>726</v>
      </c>
      <c r="G22" s="1360">
        <v>681</v>
      </c>
      <c r="H22" s="1360">
        <v>0</v>
      </c>
      <c r="I22" s="1360">
        <v>1382</v>
      </c>
      <c r="J22" s="1360">
        <v>25</v>
      </c>
      <c r="K22" s="1065" t="s">
        <v>62</v>
      </c>
      <c r="L22" s="1358"/>
    </row>
    <row r="23" spans="1:12" s="1359" customFormat="1" ht="18" customHeight="1">
      <c r="A23" s="1356" t="s">
        <v>387</v>
      </c>
      <c r="B23" s="1357">
        <v>0</v>
      </c>
      <c r="C23" s="1357">
        <v>0</v>
      </c>
      <c r="D23" s="1357">
        <v>0</v>
      </c>
      <c r="E23" s="1357">
        <f t="shared" si="0"/>
        <v>0</v>
      </c>
      <c r="F23" s="1357">
        <v>0</v>
      </c>
      <c r="G23" s="1357">
        <v>0</v>
      </c>
      <c r="H23" s="1357">
        <v>0</v>
      </c>
      <c r="I23" s="1357">
        <v>0</v>
      </c>
      <c r="J23" s="1357">
        <v>0</v>
      </c>
      <c r="K23" s="1065" t="s">
        <v>479</v>
      </c>
      <c r="L23" s="1358"/>
    </row>
    <row r="24" spans="1:12" s="1359" customFormat="1" ht="18" customHeight="1">
      <c r="A24" s="1356" t="s">
        <v>391</v>
      </c>
      <c r="B24" s="1360">
        <v>0</v>
      </c>
      <c r="C24" s="1360">
        <v>0</v>
      </c>
      <c r="D24" s="1360">
        <v>0</v>
      </c>
      <c r="E24" s="1357">
        <f t="shared" si="0"/>
        <v>0</v>
      </c>
      <c r="F24" s="1360">
        <v>0</v>
      </c>
      <c r="G24" s="1360">
        <v>0</v>
      </c>
      <c r="H24" s="1360">
        <v>0</v>
      </c>
      <c r="I24" s="1360">
        <v>0</v>
      </c>
      <c r="J24" s="1360">
        <v>0</v>
      </c>
      <c r="K24" s="1065" t="s">
        <v>483</v>
      </c>
      <c r="L24" s="1358"/>
    </row>
    <row r="25" spans="1:12" s="1359" customFormat="1" ht="18" customHeight="1">
      <c r="A25" s="1356" t="s">
        <v>64</v>
      </c>
      <c r="B25" s="1357">
        <v>0</v>
      </c>
      <c r="C25" s="1357">
        <v>0</v>
      </c>
      <c r="D25" s="1357">
        <v>0</v>
      </c>
      <c r="E25" s="1357">
        <f t="shared" si="0"/>
        <v>0</v>
      </c>
      <c r="F25" s="1357">
        <v>0</v>
      </c>
      <c r="G25" s="1357">
        <v>0</v>
      </c>
      <c r="H25" s="1357">
        <v>0</v>
      </c>
      <c r="I25" s="1357">
        <v>0</v>
      </c>
      <c r="J25" s="1357">
        <v>0</v>
      </c>
      <c r="K25" s="1065" t="s">
        <v>65</v>
      </c>
      <c r="L25" s="1358"/>
    </row>
    <row r="26" spans="1:12" s="1359" customFormat="1" ht="18" customHeight="1">
      <c r="A26" s="1356" t="s">
        <v>66</v>
      </c>
      <c r="B26" s="1360">
        <v>0</v>
      </c>
      <c r="C26" s="1360">
        <v>0</v>
      </c>
      <c r="D26" s="1360">
        <v>0</v>
      </c>
      <c r="E26" s="1357">
        <f t="shared" si="0"/>
        <v>0</v>
      </c>
      <c r="F26" s="1360">
        <v>0</v>
      </c>
      <c r="G26" s="1360">
        <v>0</v>
      </c>
      <c r="H26" s="1360">
        <v>0</v>
      </c>
      <c r="I26" s="1360">
        <v>0</v>
      </c>
      <c r="J26" s="1360">
        <v>0</v>
      </c>
      <c r="K26" s="1065" t="s">
        <v>67</v>
      </c>
      <c r="L26" s="1358"/>
    </row>
    <row r="27" spans="1:12" s="1072" customFormat="1" ht="18" customHeight="1">
      <c r="A27" s="1361" t="s">
        <v>967</v>
      </c>
      <c r="B27" s="1070">
        <f>SUM(B7:B26)</f>
        <v>46919</v>
      </c>
      <c r="C27" s="1070">
        <f t="shared" ref="C27:E27" si="1">SUM(C7:C26)</f>
        <v>32080</v>
      </c>
      <c r="D27" s="1070">
        <f t="shared" si="1"/>
        <v>1</v>
      </c>
      <c r="E27" s="1070">
        <f t="shared" si="1"/>
        <v>79000</v>
      </c>
      <c r="F27" s="1070">
        <f>SUM(F7:F26)</f>
        <v>40369</v>
      </c>
      <c r="G27" s="1070">
        <f t="shared" ref="G27:H27" si="2">SUM(G7:G26)</f>
        <v>38621</v>
      </c>
      <c r="H27" s="1070">
        <f t="shared" si="2"/>
        <v>10</v>
      </c>
      <c r="I27" s="1070">
        <f>SUM(I7:I26)</f>
        <v>76732</v>
      </c>
      <c r="J27" s="1070">
        <f t="shared" ref="J27" si="3">SUM(J7:J26)</f>
        <v>2268</v>
      </c>
      <c r="K27" s="1362" t="s">
        <v>68</v>
      </c>
      <c r="L27" s="1358"/>
    </row>
    <row r="28" spans="1:12" ht="33" customHeight="1">
      <c r="A28" s="1363" t="s">
        <v>3563</v>
      </c>
      <c r="B28" s="1364">
        <f>B27/E27</f>
        <v>0.5939113924050633</v>
      </c>
      <c r="C28" s="1364">
        <f>C27/E27</f>
        <v>0.40607594936708863</v>
      </c>
      <c r="D28" s="1364">
        <f>D27/E27</f>
        <v>1.2658227848101267E-5</v>
      </c>
      <c r="E28" s="1364">
        <f>E27/E27</f>
        <v>1</v>
      </c>
      <c r="F28" s="1365">
        <f>F27/E27</f>
        <v>0.51100000000000001</v>
      </c>
      <c r="G28" s="1365">
        <f>G27/E27</f>
        <v>0.48887341772151899</v>
      </c>
      <c r="H28" s="1365">
        <f>H27/E27</f>
        <v>1.2658227848101267E-4</v>
      </c>
      <c r="I28" s="1366">
        <f>I27/E27</f>
        <v>0.97129113924050636</v>
      </c>
      <c r="J28" s="1366">
        <f>J27/E27</f>
        <v>2.8708860759493672E-2</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sheetData>
  <mergeCells count="11">
    <mergeCell ref="A29:C29"/>
    <mergeCell ref="H29:K29"/>
    <mergeCell ref="A30:B30"/>
    <mergeCell ref="A1:K1"/>
    <mergeCell ref="A2:K2"/>
    <mergeCell ref="A3:C3"/>
    <mergeCell ref="D3:K3"/>
    <mergeCell ref="A4:A6"/>
    <mergeCell ref="B4:C4"/>
    <mergeCell ref="D4:E4"/>
    <mergeCell ref="K4:K6"/>
  </mergeCells>
  <printOptions horizontalCentered="1" verticalCentered="1"/>
  <pageMargins left="0.59055118110236227" right="0.59055118110236227" top="0.39370078740157483" bottom="0.39370078740157483" header="0.51181102362204722" footer="0.51181102362204722"/>
  <pageSetup paperSize="9" scale="78"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63"/>
  <sheetViews>
    <sheetView rightToLeft="1" view="pageBreakPreview" zoomScale="60" zoomScaleNormal="8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bestFit="1"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2" ht="33" customHeight="1">
      <c r="A1" s="1928" t="s">
        <v>3034</v>
      </c>
      <c r="B1" s="1929"/>
      <c r="C1" s="1929"/>
      <c r="D1" s="1929"/>
      <c r="E1" s="1929"/>
      <c r="F1" s="1929"/>
      <c r="G1" s="1929"/>
      <c r="H1" s="1929"/>
      <c r="I1" s="1929"/>
      <c r="J1" s="1929"/>
      <c r="K1" s="1929"/>
    </row>
    <row r="2" spans="1:12" s="1072" customFormat="1" ht="33" customHeight="1">
      <c r="A2" s="2341" t="s">
        <v>3035</v>
      </c>
      <c r="B2" s="2342"/>
      <c r="C2" s="2342"/>
      <c r="D2" s="2342"/>
      <c r="E2" s="2342"/>
      <c r="F2" s="2342"/>
      <c r="G2" s="2342"/>
      <c r="H2" s="2342"/>
      <c r="I2" s="2342"/>
      <c r="J2" s="2342"/>
      <c r="K2" s="2342"/>
    </row>
    <row r="3" spans="1:12" s="1072" customFormat="1" ht="18" customHeight="1">
      <c r="A3" s="2236" t="s">
        <v>3570</v>
      </c>
      <c r="B3" s="2236"/>
      <c r="C3" s="1720"/>
      <c r="D3" s="1723" t="s">
        <v>3571</v>
      </c>
      <c r="E3" s="1723"/>
      <c r="F3" s="1723"/>
      <c r="G3" s="1723"/>
      <c r="H3" s="1723"/>
      <c r="I3" s="1723"/>
      <c r="J3" s="1723"/>
      <c r="K3" s="1724"/>
    </row>
    <row r="4" spans="1:12"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2"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2"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2" s="1359" customFormat="1" ht="18" customHeight="1">
      <c r="A7" s="1356" t="s">
        <v>43</v>
      </c>
      <c r="B7" s="1357">
        <v>47540</v>
      </c>
      <c r="C7" s="1357">
        <v>33236</v>
      </c>
      <c r="D7" s="1357">
        <v>0</v>
      </c>
      <c r="E7" s="1357">
        <f>SUM(B7:D7)</f>
        <v>80776</v>
      </c>
      <c r="F7" s="1357">
        <v>41496</v>
      </c>
      <c r="G7" s="1357">
        <v>39275</v>
      </c>
      <c r="H7" s="1357">
        <v>5</v>
      </c>
      <c r="I7" s="1357">
        <v>39408</v>
      </c>
      <c r="J7" s="1357">
        <v>41368</v>
      </c>
      <c r="K7" s="1065" t="s">
        <v>44</v>
      </c>
      <c r="L7" s="1358"/>
    </row>
    <row r="8" spans="1:12" s="1359" customFormat="1" ht="18" customHeight="1">
      <c r="A8" s="1356" t="s">
        <v>966</v>
      </c>
      <c r="B8" s="1360">
        <v>10367</v>
      </c>
      <c r="C8" s="1360">
        <v>5501</v>
      </c>
      <c r="D8" s="1360">
        <v>0</v>
      </c>
      <c r="E8" s="1357">
        <f t="shared" ref="E8:E26" si="0">SUM(B8:D8)</f>
        <v>15868</v>
      </c>
      <c r="F8" s="1360">
        <v>8020</v>
      </c>
      <c r="G8" s="1360">
        <v>7848</v>
      </c>
      <c r="H8" s="1360">
        <v>0</v>
      </c>
      <c r="I8" s="1360">
        <v>3499</v>
      </c>
      <c r="J8" s="1360">
        <v>12369</v>
      </c>
      <c r="K8" s="1065" t="s">
        <v>46</v>
      </c>
      <c r="L8" s="1358"/>
    </row>
    <row r="9" spans="1:12" s="1359" customFormat="1" ht="18" customHeight="1">
      <c r="A9" s="1356" t="s">
        <v>336</v>
      </c>
      <c r="B9" s="1357">
        <v>19377</v>
      </c>
      <c r="C9" s="1357">
        <v>20040</v>
      </c>
      <c r="D9" s="1357">
        <v>0</v>
      </c>
      <c r="E9" s="1357">
        <f t="shared" si="0"/>
        <v>39417</v>
      </c>
      <c r="F9" s="1357">
        <v>20272</v>
      </c>
      <c r="G9" s="1357">
        <v>19144</v>
      </c>
      <c r="H9" s="1357">
        <v>1</v>
      </c>
      <c r="I9" s="1357">
        <v>20094</v>
      </c>
      <c r="J9" s="1357">
        <v>19323</v>
      </c>
      <c r="K9" s="1065" t="s">
        <v>48</v>
      </c>
      <c r="L9" s="1358"/>
    </row>
    <row r="10" spans="1:12" s="1359" customFormat="1" ht="18" customHeight="1">
      <c r="A10" s="1356" t="s">
        <v>341</v>
      </c>
      <c r="B10" s="1360">
        <v>1640</v>
      </c>
      <c r="C10" s="1360">
        <v>1352</v>
      </c>
      <c r="D10" s="1360">
        <v>0</v>
      </c>
      <c r="E10" s="1357">
        <f t="shared" si="0"/>
        <v>2992</v>
      </c>
      <c r="F10" s="1360">
        <v>1504</v>
      </c>
      <c r="G10" s="1360">
        <v>1488</v>
      </c>
      <c r="H10" s="1360">
        <v>0</v>
      </c>
      <c r="I10" s="1360">
        <v>1877</v>
      </c>
      <c r="J10" s="1360">
        <v>1115</v>
      </c>
      <c r="K10" s="1065" t="s">
        <v>489</v>
      </c>
      <c r="L10" s="1358"/>
    </row>
    <row r="11" spans="1:12" s="1359" customFormat="1" ht="18" customHeight="1">
      <c r="A11" s="1356" t="s">
        <v>345</v>
      </c>
      <c r="B11" s="1357">
        <v>6698</v>
      </c>
      <c r="C11" s="1357">
        <v>5600</v>
      </c>
      <c r="D11" s="1357">
        <v>0</v>
      </c>
      <c r="E11" s="1357">
        <f t="shared" si="0"/>
        <v>12298</v>
      </c>
      <c r="F11" s="1357">
        <v>6335</v>
      </c>
      <c r="G11" s="1357">
        <v>5961</v>
      </c>
      <c r="H11" s="1357">
        <v>2</v>
      </c>
      <c r="I11" s="1357">
        <v>6292</v>
      </c>
      <c r="J11" s="1357">
        <v>6006</v>
      </c>
      <c r="K11" s="1065" t="s">
        <v>435</v>
      </c>
      <c r="L11" s="1358"/>
    </row>
    <row r="12" spans="1:12" s="1359" customFormat="1" ht="18" customHeight="1">
      <c r="A12" s="1356" t="s">
        <v>349</v>
      </c>
      <c r="B12" s="1360">
        <v>4688</v>
      </c>
      <c r="C12" s="1360">
        <v>2880</v>
      </c>
      <c r="D12" s="1360">
        <v>0</v>
      </c>
      <c r="E12" s="1357">
        <f t="shared" si="0"/>
        <v>7568</v>
      </c>
      <c r="F12" s="1360">
        <v>3875</v>
      </c>
      <c r="G12" s="1360">
        <v>3692</v>
      </c>
      <c r="H12" s="1360">
        <v>1</v>
      </c>
      <c r="I12" s="1360">
        <v>6433</v>
      </c>
      <c r="J12" s="1360">
        <v>1135</v>
      </c>
      <c r="K12" s="1065" t="s">
        <v>490</v>
      </c>
      <c r="L12" s="1358"/>
    </row>
    <row r="13" spans="1:12" s="1359" customFormat="1" ht="18" customHeight="1">
      <c r="A13" s="1356" t="s">
        <v>201</v>
      </c>
      <c r="B13" s="1357">
        <v>15353</v>
      </c>
      <c r="C13" s="1357">
        <v>10823</v>
      </c>
      <c r="D13" s="1357">
        <v>1</v>
      </c>
      <c r="E13" s="1357">
        <f t="shared" si="0"/>
        <v>26177</v>
      </c>
      <c r="F13" s="1357">
        <v>13567</v>
      </c>
      <c r="G13" s="1357">
        <v>12608</v>
      </c>
      <c r="H13" s="1357">
        <v>2</v>
      </c>
      <c r="I13" s="1357">
        <v>16969</v>
      </c>
      <c r="J13" s="1357">
        <v>9208</v>
      </c>
      <c r="K13" s="1065" t="s">
        <v>52</v>
      </c>
      <c r="L13" s="1358"/>
    </row>
    <row r="14" spans="1:12" s="1359" customFormat="1" ht="18" customHeight="1">
      <c r="A14" s="1356" t="s">
        <v>357</v>
      </c>
      <c r="B14" s="1360">
        <v>4625</v>
      </c>
      <c r="C14" s="1360">
        <v>2613</v>
      </c>
      <c r="D14" s="1360">
        <v>0</v>
      </c>
      <c r="E14" s="1357">
        <f t="shared" si="0"/>
        <v>7238</v>
      </c>
      <c r="F14" s="1360">
        <v>3713</v>
      </c>
      <c r="G14" s="1360">
        <v>3525</v>
      </c>
      <c r="H14" s="1360">
        <v>0</v>
      </c>
      <c r="I14" s="1360">
        <v>6465</v>
      </c>
      <c r="J14" s="1360">
        <v>773</v>
      </c>
      <c r="K14" s="1065" t="s">
        <v>447</v>
      </c>
      <c r="L14" s="1358"/>
    </row>
    <row r="15" spans="1:12" s="1359" customFormat="1" ht="18" customHeight="1">
      <c r="A15" s="1356" t="s">
        <v>361</v>
      </c>
      <c r="B15" s="1357">
        <v>1074</v>
      </c>
      <c r="C15" s="1357">
        <v>520</v>
      </c>
      <c r="D15" s="1357">
        <v>0</v>
      </c>
      <c r="E15" s="1357">
        <f t="shared" si="0"/>
        <v>1594</v>
      </c>
      <c r="F15" s="1357">
        <v>824</v>
      </c>
      <c r="G15" s="1357">
        <v>770</v>
      </c>
      <c r="H15" s="1357">
        <v>0</v>
      </c>
      <c r="I15" s="1357">
        <v>1147</v>
      </c>
      <c r="J15" s="1357">
        <v>447</v>
      </c>
      <c r="K15" s="1065" t="s">
        <v>2360</v>
      </c>
      <c r="L15" s="1358"/>
    </row>
    <row r="16" spans="1:12" s="1359" customFormat="1" ht="18" customHeight="1">
      <c r="A16" s="1356" t="s">
        <v>365</v>
      </c>
      <c r="B16" s="1360">
        <v>4515</v>
      </c>
      <c r="C16" s="1360">
        <v>3715</v>
      </c>
      <c r="D16" s="1360">
        <v>0</v>
      </c>
      <c r="E16" s="1357">
        <f t="shared" si="0"/>
        <v>8230</v>
      </c>
      <c r="F16" s="1360">
        <v>4237</v>
      </c>
      <c r="G16" s="1360">
        <v>3992</v>
      </c>
      <c r="H16" s="1360">
        <v>1</v>
      </c>
      <c r="I16" s="1360">
        <v>5426</v>
      </c>
      <c r="J16" s="1360">
        <v>2804</v>
      </c>
      <c r="K16" s="1065" t="s">
        <v>455</v>
      </c>
      <c r="L16" s="1358"/>
    </row>
    <row r="17" spans="1:12" s="1359" customFormat="1" ht="18" customHeight="1">
      <c r="A17" s="1356" t="s">
        <v>202</v>
      </c>
      <c r="B17" s="1357">
        <v>0</v>
      </c>
      <c r="C17" s="1357">
        <v>0</v>
      </c>
      <c r="D17" s="1357">
        <v>0</v>
      </c>
      <c r="E17" s="1357">
        <f t="shared" si="0"/>
        <v>0</v>
      </c>
      <c r="F17" s="1357">
        <v>0</v>
      </c>
      <c r="G17" s="1357">
        <v>0</v>
      </c>
      <c r="H17" s="1357">
        <v>0</v>
      </c>
      <c r="I17" s="1357">
        <v>0</v>
      </c>
      <c r="J17" s="1357">
        <v>0</v>
      </c>
      <c r="K17" s="1065" t="s">
        <v>56</v>
      </c>
      <c r="L17" s="1358"/>
    </row>
    <row r="18" spans="1:12" s="1359" customFormat="1" ht="18" customHeight="1">
      <c r="A18" s="1356" t="s">
        <v>371</v>
      </c>
      <c r="B18" s="1360">
        <v>590</v>
      </c>
      <c r="C18" s="1360">
        <v>459</v>
      </c>
      <c r="D18" s="1360">
        <v>0</v>
      </c>
      <c r="E18" s="1357">
        <f t="shared" si="0"/>
        <v>1049</v>
      </c>
      <c r="F18" s="1360">
        <v>533</v>
      </c>
      <c r="G18" s="1360">
        <v>516</v>
      </c>
      <c r="H18" s="1360">
        <v>0</v>
      </c>
      <c r="I18" s="1360">
        <v>745</v>
      </c>
      <c r="J18" s="1360">
        <v>304</v>
      </c>
      <c r="K18" s="1065" t="s">
        <v>491</v>
      </c>
      <c r="L18" s="1358"/>
    </row>
    <row r="19" spans="1:12" s="1359" customFormat="1" ht="18" customHeight="1">
      <c r="A19" s="1356" t="s">
        <v>58</v>
      </c>
      <c r="B19" s="1357">
        <v>1746</v>
      </c>
      <c r="C19" s="1357">
        <v>1622</v>
      </c>
      <c r="D19" s="1357">
        <v>0</v>
      </c>
      <c r="E19" s="1357">
        <f t="shared" si="0"/>
        <v>3368</v>
      </c>
      <c r="F19" s="1357">
        <v>1723</v>
      </c>
      <c r="G19" s="1357">
        <v>1645</v>
      </c>
      <c r="H19" s="1357">
        <v>0</v>
      </c>
      <c r="I19" s="1357">
        <v>2870</v>
      </c>
      <c r="J19" s="1357">
        <v>498</v>
      </c>
      <c r="K19" s="1065" t="s">
        <v>465</v>
      </c>
      <c r="L19" s="1358"/>
    </row>
    <row r="20" spans="1:12" s="1359" customFormat="1" ht="18" customHeight="1">
      <c r="A20" s="1356" t="s">
        <v>2527</v>
      </c>
      <c r="B20" s="1360">
        <v>0</v>
      </c>
      <c r="C20" s="1360">
        <v>0</v>
      </c>
      <c r="D20" s="1360">
        <v>0</v>
      </c>
      <c r="E20" s="1357">
        <f t="shared" si="0"/>
        <v>0</v>
      </c>
      <c r="F20" s="1360">
        <v>0</v>
      </c>
      <c r="G20" s="1360">
        <v>0</v>
      </c>
      <c r="H20" s="1360">
        <v>0</v>
      </c>
      <c r="I20" s="1360">
        <v>0</v>
      </c>
      <c r="J20" s="1360">
        <v>0</v>
      </c>
      <c r="K20" s="1065" t="s">
        <v>203</v>
      </c>
      <c r="L20" s="1358"/>
    </row>
    <row r="21" spans="1:12" s="1359" customFormat="1" ht="18" customHeight="1">
      <c r="A21" s="1356" t="s">
        <v>59</v>
      </c>
      <c r="B21" s="1357">
        <v>1717</v>
      </c>
      <c r="C21" s="1357">
        <v>1484</v>
      </c>
      <c r="D21" s="1357">
        <v>0</v>
      </c>
      <c r="E21" s="1357">
        <f t="shared" si="0"/>
        <v>3201</v>
      </c>
      <c r="F21" s="1357">
        <v>1619</v>
      </c>
      <c r="G21" s="1357">
        <v>1582</v>
      </c>
      <c r="H21" s="1357">
        <v>0</v>
      </c>
      <c r="I21" s="1357">
        <v>2658</v>
      </c>
      <c r="J21" s="1357">
        <v>543</v>
      </c>
      <c r="K21" s="1065" t="s">
        <v>60</v>
      </c>
      <c r="L21" s="1358"/>
    </row>
    <row r="22" spans="1:12" s="1359" customFormat="1" ht="18" customHeight="1">
      <c r="A22" s="1356" t="s">
        <v>383</v>
      </c>
      <c r="B22" s="1360">
        <v>1749</v>
      </c>
      <c r="C22" s="1360">
        <v>742</v>
      </c>
      <c r="D22" s="1360">
        <v>0</v>
      </c>
      <c r="E22" s="1357">
        <f t="shared" si="0"/>
        <v>2491</v>
      </c>
      <c r="F22" s="1360">
        <v>1323</v>
      </c>
      <c r="G22" s="1360">
        <v>1168</v>
      </c>
      <c r="H22" s="1360">
        <v>0</v>
      </c>
      <c r="I22" s="1360">
        <v>1991</v>
      </c>
      <c r="J22" s="1360">
        <v>500</v>
      </c>
      <c r="K22" s="1065" t="s">
        <v>62</v>
      </c>
      <c r="L22" s="1358"/>
    </row>
    <row r="23" spans="1:12" s="1359" customFormat="1" ht="18" customHeight="1">
      <c r="A23" s="1356" t="s">
        <v>387</v>
      </c>
      <c r="B23" s="1357">
        <v>0</v>
      </c>
      <c r="C23" s="1357">
        <v>0</v>
      </c>
      <c r="D23" s="1357">
        <v>0</v>
      </c>
      <c r="E23" s="1357">
        <f t="shared" si="0"/>
        <v>0</v>
      </c>
      <c r="F23" s="1357">
        <v>0</v>
      </c>
      <c r="G23" s="1357">
        <v>0</v>
      </c>
      <c r="H23" s="1357">
        <v>0</v>
      </c>
      <c r="I23" s="1357">
        <v>0</v>
      </c>
      <c r="J23" s="1357">
        <v>0</v>
      </c>
      <c r="K23" s="1065" t="s">
        <v>479</v>
      </c>
      <c r="L23" s="1358"/>
    </row>
    <row r="24" spans="1:12" s="1359" customFormat="1" ht="18" customHeight="1">
      <c r="A24" s="1356" t="s">
        <v>391</v>
      </c>
      <c r="B24" s="1360">
        <v>516</v>
      </c>
      <c r="C24" s="1360">
        <v>294</v>
      </c>
      <c r="D24" s="1360">
        <v>0</v>
      </c>
      <c r="E24" s="1357">
        <f t="shared" si="0"/>
        <v>810</v>
      </c>
      <c r="F24" s="1360">
        <v>404</v>
      </c>
      <c r="G24" s="1360">
        <v>406</v>
      </c>
      <c r="H24" s="1360">
        <v>0</v>
      </c>
      <c r="I24" s="1360">
        <v>740</v>
      </c>
      <c r="J24" s="1360">
        <v>70</v>
      </c>
      <c r="K24" s="1065" t="s">
        <v>483</v>
      </c>
      <c r="L24" s="1358"/>
    </row>
    <row r="25" spans="1:12" s="1359" customFormat="1" ht="18" customHeight="1">
      <c r="A25" s="1356" t="s">
        <v>64</v>
      </c>
      <c r="B25" s="1357">
        <v>0</v>
      </c>
      <c r="C25" s="1357">
        <v>0</v>
      </c>
      <c r="D25" s="1357">
        <v>0</v>
      </c>
      <c r="E25" s="1357">
        <f t="shared" si="0"/>
        <v>0</v>
      </c>
      <c r="F25" s="1357">
        <v>0</v>
      </c>
      <c r="G25" s="1357">
        <v>0</v>
      </c>
      <c r="H25" s="1357">
        <v>0</v>
      </c>
      <c r="I25" s="1357">
        <v>0</v>
      </c>
      <c r="J25" s="1357">
        <v>0</v>
      </c>
      <c r="K25" s="1065" t="s">
        <v>65</v>
      </c>
      <c r="L25" s="1358"/>
    </row>
    <row r="26" spans="1:12" s="1359" customFormat="1" ht="18" customHeight="1">
      <c r="A26" s="1356" t="s">
        <v>66</v>
      </c>
      <c r="B26" s="1360">
        <v>50</v>
      </c>
      <c r="C26" s="1360">
        <v>5</v>
      </c>
      <c r="D26" s="1360">
        <v>0</v>
      </c>
      <c r="E26" s="1357">
        <f t="shared" si="0"/>
        <v>55</v>
      </c>
      <c r="F26" s="1360">
        <v>29</v>
      </c>
      <c r="G26" s="1360">
        <v>26</v>
      </c>
      <c r="H26" s="1360">
        <v>0</v>
      </c>
      <c r="I26" s="1360">
        <v>26</v>
      </c>
      <c r="J26" s="1360">
        <v>29</v>
      </c>
      <c r="K26" s="1065" t="s">
        <v>67</v>
      </c>
      <c r="L26" s="1358"/>
    </row>
    <row r="27" spans="1:12" s="1072" customFormat="1" ht="18" customHeight="1">
      <c r="A27" s="1361" t="s">
        <v>967</v>
      </c>
      <c r="B27" s="1070">
        <f>SUM(B7:B26)</f>
        <v>122245</v>
      </c>
      <c r="C27" s="1070">
        <f t="shared" ref="C27:E27" si="1">SUM(C7:C26)</f>
        <v>90886</v>
      </c>
      <c r="D27" s="1070">
        <f t="shared" si="1"/>
        <v>1</v>
      </c>
      <c r="E27" s="1070">
        <f t="shared" si="1"/>
        <v>213132</v>
      </c>
      <c r="F27" s="1070">
        <f>SUM(F7:F26)</f>
        <v>109474</v>
      </c>
      <c r="G27" s="1070">
        <f t="shared" ref="G27:H27" si="2">SUM(G7:G26)</f>
        <v>103646</v>
      </c>
      <c r="H27" s="1070">
        <f t="shared" si="2"/>
        <v>12</v>
      </c>
      <c r="I27" s="1070">
        <f>SUM(I7:I26)</f>
        <v>116640</v>
      </c>
      <c r="J27" s="1070">
        <f t="shared" ref="J27" si="3">SUM(J7:J26)</f>
        <v>96492</v>
      </c>
      <c r="K27" s="1362" t="s">
        <v>68</v>
      </c>
      <c r="L27" s="1358"/>
    </row>
    <row r="28" spans="1:12" ht="33" customHeight="1">
      <c r="A28" s="1363" t="s">
        <v>3563</v>
      </c>
      <c r="B28" s="1364">
        <f>B27/E27</f>
        <v>0.5735647392226414</v>
      </c>
      <c r="C28" s="1364">
        <f>C27/E27</f>
        <v>0.4264305688493516</v>
      </c>
      <c r="D28" s="1364">
        <f>D27/E27</f>
        <v>4.6919280070566601E-6</v>
      </c>
      <c r="E28" s="1364">
        <f>E27/E27</f>
        <v>1</v>
      </c>
      <c r="F28" s="1365">
        <f>F27/E27</f>
        <v>0.51364412664452075</v>
      </c>
      <c r="G28" s="1365">
        <f>G27/E27</f>
        <v>0.48629957021939457</v>
      </c>
      <c r="H28" s="1365">
        <f>H27/E27</f>
        <v>5.6303136084679915E-5</v>
      </c>
      <c r="I28" s="1366">
        <f>I27/E27</f>
        <v>0.54726648274308876</v>
      </c>
      <c r="J28" s="1366">
        <f>J27/E27</f>
        <v>0.45273351725691119</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sheetData>
  <mergeCells count="11">
    <mergeCell ref="A29:C29"/>
    <mergeCell ref="H29:K29"/>
    <mergeCell ref="A30:B30"/>
    <mergeCell ref="A1:K1"/>
    <mergeCell ref="A2:K2"/>
    <mergeCell ref="A3:C3"/>
    <mergeCell ref="D3:K3"/>
    <mergeCell ref="A4:A6"/>
    <mergeCell ref="B4:C4"/>
    <mergeCell ref="D4:E4"/>
    <mergeCell ref="K4:K6"/>
  </mergeCells>
  <pageMargins left="0.7" right="0.7" top="0.75" bottom="0.75" header="0.3" footer="0.3"/>
  <pageSetup paperSize="9" scale="76" orientation="landscape"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73"/>
  <sheetViews>
    <sheetView rightToLeft="1" view="pageBreakPreview" zoomScale="60" zoomScaleNormal="80" workbookViewId="0">
      <selection activeCell="B23" sqref="B23"/>
    </sheetView>
  </sheetViews>
  <sheetFormatPr defaultColWidth="8.81640625" defaultRowHeight="15.5"/>
  <cols>
    <col min="1" max="1" width="21.7265625" style="1072" customWidth="1"/>
    <col min="2" max="10" width="13.7265625" style="1204" customWidth="1"/>
    <col min="11" max="11" width="26" style="1072" customWidth="1"/>
    <col min="12" max="12" width="10.7265625" style="1204" customWidth="1"/>
    <col min="13" max="13" width="8.81640625" style="1204"/>
    <col min="14" max="14" width="36.1796875" style="1204" customWidth="1"/>
    <col min="15" max="98" width="8.81640625" style="1204"/>
    <col min="99" max="99" width="10.26953125" style="1204" customWidth="1"/>
    <col min="100" max="100" width="11.453125" style="1204" customWidth="1"/>
    <col min="101" max="108" width="10.26953125" style="1204" customWidth="1"/>
    <col min="109" max="109" width="11.1796875" style="1204" customWidth="1"/>
    <col min="110" max="136" width="9.1796875" style="1204" customWidth="1"/>
    <col min="137" max="354" width="8.81640625" style="1204"/>
    <col min="355" max="355" width="10.26953125" style="1204" customWidth="1"/>
    <col min="356" max="356" width="11.453125" style="1204" customWidth="1"/>
    <col min="357" max="364" width="10.26953125" style="1204" customWidth="1"/>
    <col min="365" max="365" width="11.1796875" style="1204" customWidth="1"/>
    <col min="366" max="392" width="9.1796875" style="1204" customWidth="1"/>
    <col min="393" max="610" width="8.81640625" style="1204"/>
    <col min="611" max="611" width="10.26953125" style="1204" customWidth="1"/>
    <col min="612" max="612" width="11.453125" style="1204" customWidth="1"/>
    <col min="613" max="620" width="10.26953125" style="1204" customWidth="1"/>
    <col min="621" max="621" width="11.1796875" style="1204" customWidth="1"/>
    <col min="622" max="648" width="9.1796875" style="1204" customWidth="1"/>
    <col min="649" max="866" width="8.81640625" style="1204"/>
    <col min="867" max="867" width="10.26953125" style="1204" customWidth="1"/>
    <col min="868" max="868" width="11.453125" style="1204" customWidth="1"/>
    <col min="869" max="876" width="10.26953125" style="1204" customWidth="1"/>
    <col min="877" max="877" width="11.1796875" style="1204" customWidth="1"/>
    <col min="878" max="904" width="9.1796875" style="1204" customWidth="1"/>
    <col min="905" max="1122" width="8.81640625" style="1204"/>
    <col min="1123" max="1123" width="10.26953125" style="1204" customWidth="1"/>
    <col min="1124" max="1124" width="11.453125" style="1204" customWidth="1"/>
    <col min="1125" max="1132" width="10.26953125" style="1204" customWidth="1"/>
    <col min="1133" max="1133" width="11.1796875" style="1204" customWidth="1"/>
    <col min="1134" max="1160" width="9.1796875" style="1204" customWidth="1"/>
    <col min="1161" max="1378" width="8.81640625" style="1204"/>
    <col min="1379" max="1379" width="10.26953125" style="1204" customWidth="1"/>
    <col min="1380" max="1380" width="11.453125" style="1204" customWidth="1"/>
    <col min="1381" max="1388" width="10.26953125" style="1204" customWidth="1"/>
    <col min="1389" max="1389" width="11.1796875" style="1204" customWidth="1"/>
    <col min="1390" max="1416" width="9.1796875" style="1204" customWidth="1"/>
    <col min="1417" max="1634" width="8.81640625" style="1204"/>
    <col min="1635" max="1635" width="10.26953125" style="1204" customWidth="1"/>
    <col min="1636" max="1636" width="11.453125" style="1204" customWidth="1"/>
    <col min="1637" max="1644" width="10.26953125" style="1204" customWidth="1"/>
    <col min="1645" max="1645" width="11.1796875" style="1204" customWidth="1"/>
    <col min="1646" max="1672" width="9.1796875" style="1204" customWidth="1"/>
    <col min="1673" max="1890" width="8.81640625" style="1204"/>
    <col min="1891" max="1891" width="10.26953125" style="1204" customWidth="1"/>
    <col min="1892" max="1892" width="11.453125" style="1204" customWidth="1"/>
    <col min="1893" max="1900" width="10.26953125" style="1204" customWidth="1"/>
    <col min="1901" max="1901" width="11.1796875" style="1204" customWidth="1"/>
    <col min="1902" max="1928" width="9.1796875" style="1204" customWidth="1"/>
    <col min="1929" max="2146" width="8.81640625" style="1204"/>
    <col min="2147" max="2147" width="10.26953125" style="1204" customWidth="1"/>
    <col min="2148" max="2148" width="11.453125" style="1204" customWidth="1"/>
    <col min="2149" max="2156" width="10.26953125" style="1204" customWidth="1"/>
    <col min="2157" max="2157" width="11.1796875" style="1204" customWidth="1"/>
    <col min="2158" max="2184" width="9.1796875" style="1204" customWidth="1"/>
    <col min="2185" max="2402" width="8.81640625" style="1204"/>
    <col min="2403" max="2403" width="10.26953125" style="1204" customWidth="1"/>
    <col min="2404" max="2404" width="11.453125" style="1204" customWidth="1"/>
    <col min="2405" max="2412" width="10.26953125" style="1204" customWidth="1"/>
    <col min="2413" max="2413" width="11.1796875" style="1204" customWidth="1"/>
    <col min="2414" max="2440" width="9.1796875" style="1204" customWidth="1"/>
    <col min="2441" max="2658" width="8.81640625" style="1204"/>
    <col min="2659" max="2659" width="10.26953125" style="1204" customWidth="1"/>
    <col min="2660" max="2660" width="11.453125" style="1204" customWidth="1"/>
    <col min="2661" max="2668" width="10.26953125" style="1204" customWidth="1"/>
    <col min="2669" max="2669" width="11.1796875" style="1204" customWidth="1"/>
    <col min="2670" max="2696" width="9.1796875" style="1204" customWidth="1"/>
    <col min="2697" max="2914" width="8.81640625" style="1204"/>
    <col min="2915" max="2915" width="10.26953125" style="1204" customWidth="1"/>
    <col min="2916" max="2916" width="11.453125" style="1204" customWidth="1"/>
    <col min="2917" max="2924" width="10.26953125" style="1204" customWidth="1"/>
    <col min="2925" max="2925" width="11.1796875" style="1204" customWidth="1"/>
    <col min="2926" max="2952" width="9.1796875" style="1204" customWidth="1"/>
    <col min="2953" max="3170" width="8.81640625" style="1204"/>
    <col min="3171" max="3171" width="10.26953125" style="1204" customWidth="1"/>
    <col min="3172" max="3172" width="11.453125" style="1204" customWidth="1"/>
    <col min="3173" max="3180" width="10.26953125" style="1204" customWidth="1"/>
    <col min="3181" max="3181" width="11.1796875" style="1204" customWidth="1"/>
    <col min="3182" max="3208" width="9.1796875" style="1204" customWidth="1"/>
    <col min="3209" max="3426" width="8.81640625" style="1204"/>
    <col min="3427" max="3427" width="10.26953125" style="1204" customWidth="1"/>
    <col min="3428" max="3428" width="11.453125" style="1204" customWidth="1"/>
    <col min="3429" max="3436" width="10.26953125" style="1204" customWidth="1"/>
    <col min="3437" max="3437" width="11.1796875" style="1204" customWidth="1"/>
    <col min="3438" max="3464" width="9.1796875" style="1204" customWidth="1"/>
    <col min="3465" max="3682" width="8.81640625" style="1204"/>
    <col min="3683" max="3683" width="10.26953125" style="1204" customWidth="1"/>
    <col min="3684" max="3684" width="11.453125" style="1204" customWidth="1"/>
    <col min="3685" max="3692" width="10.26953125" style="1204" customWidth="1"/>
    <col min="3693" max="3693" width="11.1796875" style="1204" customWidth="1"/>
    <col min="3694" max="3720" width="9.1796875" style="1204" customWidth="1"/>
    <col min="3721" max="3938" width="8.81640625" style="1204"/>
    <col min="3939" max="3939" width="10.26953125" style="1204" customWidth="1"/>
    <col min="3940" max="3940" width="11.453125" style="1204" customWidth="1"/>
    <col min="3941" max="3948" width="10.26953125" style="1204" customWidth="1"/>
    <col min="3949" max="3949" width="11.1796875" style="1204" customWidth="1"/>
    <col min="3950" max="3976" width="9.1796875" style="1204" customWidth="1"/>
    <col min="3977" max="4194" width="8.81640625" style="1204"/>
    <col min="4195" max="4195" width="10.26953125" style="1204" customWidth="1"/>
    <col min="4196" max="4196" width="11.453125" style="1204" customWidth="1"/>
    <col min="4197" max="4204" width="10.26953125" style="1204" customWidth="1"/>
    <col min="4205" max="4205" width="11.1796875" style="1204" customWidth="1"/>
    <col min="4206" max="4232" width="9.1796875" style="1204" customWidth="1"/>
    <col min="4233" max="4450" width="8.81640625" style="1204"/>
    <col min="4451" max="4451" width="10.26953125" style="1204" customWidth="1"/>
    <col min="4452" max="4452" width="11.453125" style="1204" customWidth="1"/>
    <col min="4453" max="4460" width="10.26953125" style="1204" customWidth="1"/>
    <col min="4461" max="4461" width="11.1796875" style="1204" customWidth="1"/>
    <col min="4462" max="4488" width="9.1796875" style="1204" customWidth="1"/>
    <col min="4489" max="4706" width="8.81640625" style="1204"/>
    <col min="4707" max="4707" width="10.26953125" style="1204" customWidth="1"/>
    <col min="4708" max="4708" width="11.453125" style="1204" customWidth="1"/>
    <col min="4709" max="4716" width="10.26953125" style="1204" customWidth="1"/>
    <col min="4717" max="4717" width="11.1796875" style="1204" customWidth="1"/>
    <col min="4718" max="4744" width="9.1796875" style="1204" customWidth="1"/>
    <col min="4745" max="4962" width="8.81640625" style="1204"/>
    <col min="4963" max="4963" width="10.26953125" style="1204" customWidth="1"/>
    <col min="4964" max="4964" width="11.453125" style="1204" customWidth="1"/>
    <col min="4965" max="4972" width="10.26953125" style="1204" customWidth="1"/>
    <col min="4973" max="4973" width="11.1796875" style="1204" customWidth="1"/>
    <col min="4974" max="5000" width="9.1796875" style="1204" customWidth="1"/>
    <col min="5001" max="5218" width="8.81640625" style="1204"/>
    <col min="5219" max="5219" width="10.26953125" style="1204" customWidth="1"/>
    <col min="5220" max="5220" width="11.453125" style="1204" customWidth="1"/>
    <col min="5221" max="5228" width="10.26953125" style="1204" customWidth="1"/>
    <col min="5229" max="5229" width="11.1796875" style="1204" customWidth="1"/>
    <col min="5230" max="5256" width="9.1796875" style="1204" customWidth="1"/>
    <col min="5257" max="5474" width="8.81640625" style="1204"/>
    <col min="5475" max="5475" width="10.26953125" style="1204" customWidth="1"/>
    <col min="5476" max="5476" width="11.453125" style="1204" customWidth="1"/>
    <col min="5477" max="5484" width="10.26953125" style="1204" customWidth="1"/>
    <col min="5485" max="5485" width="11.1796875" style="1204" customWidth="1"/>
    <col min="5486" max="5512" width="9.1796875" style="1204" customWidth="1"/>
    <col min="5513" max="5730" width="8.81640625" style="1204"/>
    <col min="5731" max="5731" width="10.26953125" style="1204" customWidth="1"/>
    <col min="5732" max="5732" width="11.453125" style="1204" customWidth="1"/>
    <col min="5733" max="5740" width="10.26953125" style="1204" customWidth="1"/>
    <col min="5741" max="5741" width="11.1796875" style="1204" customWidth="1"/>
    <col min="5742" max="5768" width="9.1796875" style="1204" customWidth="1"/>
    <col min="5769" max="5986" width="8.81640625" style="1204"/>
    <col min="5987" max="5987" width="10.26953125" style="1204" customWidth="1"/>
    <col min="5988" max="5988" width="11.453125" style="1204" customWidth="1"/>
    <col min="5989" max="5996" width="10.26953125" style="1204" customWidth="1"/>
    <col min="5997" max="5997" width="11.1796875" style="1204" customWidth="1"/>
    <col min="5998" max="6024" width="9.1796875" style="1204" customWidth="1"/>
    <col min="6025" max="6242" width="8.81640625" style="1204"/>
    <col min="6243" max="6243" width="10.26953125" style="1204" customWidth="1"/>
    <col min="6244" max="6244" width="11.453125" style="1204" customWidth="1"/>
    <col min="6245" max="6252" width="10.26953125" style="1204" customWidth="1"/>
    <col min="6253" max="6253" width="11.1796875" style="1204" customWidth="1"/>
    <col min="6254" max="6280" width="9.1796875" style="1204" customWidth="1"/>
    <col min="6281" max="6498" width="8.81640625" style="1204"/>
    <col min="6499" max="6499" width="10.26953125" style="1204" customWidth="1"/>
    <col min="6500" max="6500" width="11.453125" style="1204" customWidth="1"/>
    <col min="6501" max="6508" width="10.26953125" style="1204" customWidth="1"/>
    <col min="6509" max="6509" width="11.1796875" style="1204" customWidth="1"/>
    <col min="6510" max="6536" width="9.1796875" style="1204" customWidth="1"/>
    <col min="6537" max="6754" width="8.81640625" style="1204"/>
    <col min="6755" max="6755" width="10.26953125" style="1204" customWidth="1"/>
    <col min="6756" max="6756" width="11.453125" style="1204" customWidth="1"/>
    <col min="6757" max="6764" width="10.26953125" style="1204" customWidth="1"/>
    <col min="6765" max="6765" width="11.1796875" style="1204" customWidth="1"/>
    <col min="6766" max="6792" width="9.1796875" style="1204" customWidth="1"/>
    <col min="6793" max="7010" width="8.81640625" style="1204"/>
    <col min="7011" max="7011" width="10.26953125" style="1204" customWidth="1"/>
    <col min="7012" max="7012" width="11.453125" style="1204" customWidth="1"/>
    <col min="7013" max="7020" width="10.26953125" style="1204" customWidth="1"/>
    <col min="7021" max="7021" width="11.1796875" style="1204" customWidth="1"/>
    <col min="7022" max="7048" width="9.1796875" style="1204" customWidth="1"/>
    <col min="7049" max="7266" width="8.81640625" style="1204"/>
    <col min="7267" max="7267" width="10.26953125" style="1204" customWidth="1"/>
    <col min="7268" max="7268" width="11.453125" style="1204" customWidth="1"/>
    <col min="7269" max="7276" width="10.26953125" style="1204" customWidth="1"/>
    <col min="7277" max="7277" width="11.1796875" style="1204" customWidth="1"/>
    <col min="7278" max="7304" width="9.1796875" style="1204" customWidth="1"/>
    <col min="7305" max="7522" width="8.81640625" style="1204"/>
    <col min="7523" max="7523" width="10.26953125" style="1204" customWidth="1"/>
    <col min="7524" max="7524" width="11.453125" style="1204" customWidth="1"/>
    <col min="7525" max="7532" width="10.26953125" style="1204" customWidth="1"/>
    <col min="7533" max="7533" width="11.1796875" style="1204" customWidth="1"/>
    <col min="7534" max="7560" width="9.1796875" style="1204" customWidth="1"/>
    <col min="7561" max="7778" width="8.81640625" style="1204"/>
    <col min="7779" max="7779" width="10.26953125" style="1204" customWidth="1"/>
    <col min="7780" max="7780" width="11.453125" style="1204" customWidth="1"/>
    <col min="7781" max="7788" width="10.26953125" style="1204" customWidth="1"/>
    <col min="7789" max="7789" width="11.1796875" style="1204" customWidth="1"/>
    <col min="7790" max="7816" width="9.1796875" style="1204" customWidth="1"/>
    <col min="7817" max="8034" width="8.81640625" style="1204"/>
    <col min="8035" max="8035" width="10.26953125" style="1204" customWidth="1"/>
    <col min="8036" max="8036" width="11.453125" style="1204" customWidth="1"/>
    <col min="8037" max="8044" width="10.26953125" style="1204" customWidth="1"/>
    <col min="8045" max="8045" width="11.1796875" style="1204" customWidth="1"/>
    <col min="8046" max="8072" width="9.1796875" style="1204" customWidth="1"/>
    <col min="8073" max="8290" width="8.81640625" style="1204"/>
    <col min="8291" max="8291" width="10.26953125" style="1204" customWidth="1"/>
    <col min="8292" max="8292" width="11.453125" style="1204" customWidth="1"/>
    <col min="8293" max="8300" width="10.26953125" style="1204" customWidth="1"/>
    <col min="8301" max="8301" width="11.1796875" style="1204" customWidth="1"/>
    <col min="8302" max="8328" width="9.1796875" style="1204" customWidth="1"/>
    <col min="8329" max="8546" width="8.81640625" style="1204"/>
    <col min="8547" max="8547" width="10.26953125" style="1204" customWidth="1"/>
    <col min="8548" max="8548" width="11.453125" style="1204" customWidth="1"/>
    <col min="8549" max="8556" width="10.26953125" style="1204" customWidth="1"/>
    <col min="8557" max="8557" width="11.1796875" style="1204" customWidth="1"/>
    <col min="8558" max="8584" width="9.1796875" style="1204" customWidth="1"/>
    <col min="8585" max="8802" width="8.81640625" style="1204"/>
    <col min="8803" max="8803" width="10.26953125" style="1204" customWidth="1"/>
    <col min="8804" max="8804" width="11.453125" style="1204" customWidth="1"/>
    <col min="8805" max="8812" width="10.26953125" style="1204" customWidth="1"/>
    <col min="8813" max="8813" width="11.1796875" style="1204" customWidth="1"/>
    <col min="8814" max="8840" width="9.1796875" style="1204" customWidth="1"/>
    <col min="8841" max="9058" width="8.81640625" style="1204"/>
    <col min="9059" max="9059" width="10.26953125" style="1204" customWidth="1"/>
    <col min="9060" max="9060" width="11.453125" style="1204" customWidth="1"/>
    <col min="9061" max="9068" width="10.26953125" style="1204" customWidth="1"/>
    <col min="9069" max="9069" width="11.1796875" style="1204" customWidth="1"/>
    <col min="9070" max="9096" width="9.1796875" style="1204" customWidth="1"/>
    <col min="9097" max="9314" width="8.81640625" style="1204"/>
    <col min="9315" max="9315" width="10.26953125" style="1204" customWidth="1"/>
    <col min="9316" max="9316" width="11.453125" style="1204" customWidth="1"/>
    <col min="9317" max="9324" width="10.26953125" style="1204" customWidth="1"/>
    <col min="9325" max="9325" width="11.1796875" style="1204" customWidth="1"/>
    <col min="9326" max="9352" width="9.1796875" style="1204" customWidth="1"/>
    <col min="9353" max="9570" width="8.81640625" style="1204"/>
    <col min="9571" max="9571" width="10.26953125" style="1204" customWidth="1"/>
    <col min="9572" max="9572" width="11.453125" style="1204" customWidth="1"/>
    <col min="9573" max="9580" width="10.26953125" style="1204" customWidth="1"/>
    <col min="9581" max="9581" width="11.1796875" style="1204" customWidth="1"/>
    <col min="9582" max="9608" width="9.1796875" style="1204" customWidth="1"/>
    <col min="9609" max="9826" width="8.81640625" style="1204"/>
    <col min="9827" max="9827" width="10.26953125" style="1204" customWidth="1"/>
    <col min="9828" max="9828" width="11.453125" style="1204" customWidth="1"/>
    <col min="9829" max="9836" width="10.26953125" style="1204" customWidth="1"/>
    <col min="9837" max="9837" width="11.1796875" style="1204" customWidth="1"/>
    <col min="9838" max="9864" width="9.1796875" style="1204" customWidth="1"/>
    <col min="9865" max="10082" width="8.81640625" style="1204"/>
    <col min="10083" max="10083" width="10.26953125" style="1204" customWidth="1"/>
    <col min="10084" max="10084" width="11.453125" style="1204" customWidth="1"/>
    <col min="10085" max="10092" width="10.26953125" style="1204" customWidth="1"/>
    <col min="10093" max="10093" width="11.1796875" style="1204" customWidth="1"/>
    <col min="10094" max="10120" width="9.1796875" style="1204" customWidth="1"/>
    <col min="10121" max="10338" width="8.81640625" style="1204"/>
    <col min="10339" max="10339" width="10.26953125" style="1204" customWidth="1"/>
    <col min="10340" max="10340" width="11.453125" style="1204" customWidth="1"/>
    <col min="10341" max="10348" width="10.26953125" style="1204" customWidth="1"/>
    <col min="10349" max="10349" width="11.1796875" style="1204" customWidth="1"/>
    <col min="10350" max="10376" width="9.1796875" style="1204" customWidth="1"/>
    <col min="10377" max="10594" width="8.81640625" style="1204"/>
    <col min="10595" max="10595" width="10.26953125" style="1204" customWidth="1"/>
    <col min="10596" max="10596" width="11.453125" style="1204" customWidth="1"/>
    <col min="10597" max="10604" width="10.26953125" style="1204" customWidth="1"/>
    <col min="10605" max="10605" width="11.1796875" style="1204" customWidth="1"/>
    <col min="10606" max="10632" width="9.1796875" style="1204" customWidth="1"/>
    <col min="10633" max="10850" width="8.81640625" style="1204"/>
    <col min="10851" max="10851" width="10.26953125" style="1204" customWidth="1"/>
    <col min="10852" max="10852" width="11.453125" style="1204" customWidth="1"/>
    <col min="10853" max="10860" width="10.26953125" style="1204" customWidth="1"/>
    <col min="10861" max="10861" width="11.1796875" style="1204" customWidth="1"/>
    <col min="10862" max="10888" width="9.1796875" style="1204" customWidth="1"/>
    <col min="10889" max="11106" width="8.81640625" style="1204"/>
    <col min="11107" max="11107" width="10.26953125" style="1204" customWidth="1"/>
    <col min="11108" max="11108" width="11.453125" style="1204" customWidth="1"/>
    <col min="11109" max="11116" width="10.26953125" style="1204" customWidth="1"/>
    <col min="11117" max="11117" width="11.1796875" style="1204" customWidth="1"/>
    <col min="11118" max="11144" width="9.1796875" style="1204" customWidth="1"/>
    <col min="11145" max="11362" width="8.81640625" style="1204"/>
    <col min="11363" max="11363" width="10.26953125" style="1204" customWidth="1"/>
    <col min="11364" max="11364" width="11.453125" style="1204" customWidth="1"/>
    <col min="11365" max="11372" width="10.26953125" style="1204" customWidth="1"/>
    <col min="11373" max="11373" width="11.1796875" style="1204" customWidth="1"/>
    <col min="11374" max="11400" width="9.1796875" style="1204" customWidth="1"/>
    <col min="11401" max="11618" width="8.81640625" style="1204"/>
    <col min="11619" max="11619" width="10.26953125" style="1204" customWidth="1"/>
    <col min="11620" max="11620" width="11.453125" style="1204" customWidth="1"/>
    <col min="11621" max="11628" width="10.26953125" style="1204" customWidth="1"/>
    <col min="11629" max="11629" width="11.1796875" style="1204" customWidth="1"/>
    <col min="11630" max="11656" width="9.1796875" style="1204" customWidth="1"/>
    <col min="11657" max="11874" width="8.81640625" style="1204"/>
    <col min="11875" max="11875" width="10.26953125" style="1204" customWidth="1"/>
    <col min="11876" max="11876" width="11.453125" style="1204" customWidth="1"/>
    <col min="11877" max="11884" width="10.26953125" style="1204" customWidth="1"/>
    <col min="11885" max="11885" width="11.1796875" style="1204" customWidth="1"/>
    <col min="11886" max="11912" width="9.1796875" style="1204" customWidth="1"/>
    <col min="11913" max="12130" width="8.81640625" style="1204"/>
    <col min="12131" max="12131" width="10.26953125" style="1204" customWidth="1"/>
    <col min="12132" max="12132" width="11.453125" style="1204" customWidth="1"/>
    <col min="12133" max="12140" width="10.26953125" style="1204" customWidth="1"/>
    <col min="12141" max="12141" width="11.1796875" style="1204" customWidth="1"/>
    <col min="12142" max="12168" width="9.1796875" style="1204" customWidth="1"/>
    <col min="12169" max="12386" width="8.81640625" style="1204"/>
    <col min="12387" max="12387" width="10.26953125" style="1204" customWidth="1"/>
    <col min="12388" max="12388" width="11.453125" style="1204" customWidth="1"/>
    <col min="12389" max="12396" width="10.26953125" style="1204" customWidth="1"/>
    <col min="12397" max="12397" width="11.1796875" style="1204" customWidth="1"/>
    <col min="12398" max="12424" width="9.1796875" style="1204" customWidth="1"/>
    <col min="12425" max="12642" width="8.81640625" style="1204"/>
    <col min="12643" max="12643" width="10.26953125" style="1204" customWidth="1"/>
    <col min="12644" max="12644" width="11.453125" style="1204" customWidth="1"/>
    <col min="12645" max="12652" width="10.26953125" style="1204" customWidth="1"/>
    <col min="12653" max="12653" width="11.1796875" style="1204" customWidth="1"/>
    <col min="12654" max="12680" width="9.1796875" style="1204" customWidth="1"/>
    <col min="12681" max="12898" width="8.81640625" style="1204"/>
    <col min="12899" max="12899" width="10.26953125" style="1204" customWidth="1"/>
    <col min="12900" max="12900" width="11.453125" style="1204" customWidth="1"/>
    <col min="12901" max="12908" width="10.26953125" style="1204" customWidth="1"/>
    <col min="12909" max="12909" width="11.1796875" style="1204" customWidth="1"/>
    <col min="12910" max="12936" width="9.1796875" style="1204" customWidth="1"/>
    <col min="12937" max="13154" width="8.81640625" style="1204"/>
    <col min="13155" max="13155" width="10.26953125" style="1204" customWidth="1"/>
    <col min="13156" max="13156" width="11.453125" style="1204" customWidth="1"/>
    <col min="13157" max="13164" width="10.26953125" style="1204" customWidth="1"/>
    <col min="13165" max="13165" width="11.1796875" style="1204" customWidth="1"/>
    <col min="13166" max="13192" width="9.1796875" style="1204" customWidth="1"/>
    <col min="13193" max="13410" width="8.81640625" style="1204"/>
    <col min="13411" max="13411" width="10.26953125" style="1204" customWidth="1"/>
    <col min="13412" max="13412" width="11.453125" style="1204" customWidth="1"/>
    <col min="13413" max="13420" width="10.26953125" style="1204" customWidth="1"/>
    <col min="13421" max="13421" width="11.1796875" style="1204" customWidth="1"/>
    <col min="13422" max="13448" width="9.1796875" style="1204" customWidth="1"/>
    <col min="13449" max="13666" width="8.81640625" style="1204"/>
    <col min="13667" max="13667" width="10.26953125" style="1204" customWidth="1"/>
    <col min="13668" max="13668" width="11.453125" style="1204" customWidth="1"/>
    <col min="13669" max="13676" width="10.26953125" style="1204" customWidth="1"/>
    <col min="13677" max="13677" width="11.1796875" style="1204" customWidth="1"/>
    <col min="13678" max="13704" width="9.1796875" style="1204" customWidth="1"/>
    <col min="13705" max="13922" width="8.81640625" style="1204"/>
    <col min="13923" max="13923" width="10.26953125" style="1204" customWidth="1"/>
    <col min="13924" max="13924" width="11.453125" style="1204" customWidth="1"/>
    <col min="13925" max="13932" width="10.26953125" style="1204" customWidth="1"/>
    <col min="13933" max="13933" width="11.1796875" style="1204" customWidth="1"/>
    <col min="13934" max="13960" width="9.1796875" style="1204" customWidth="1"/>
    <col min="13961" max="14178" width="8.81640625" style="1204"/>
    <col min="14179" max="14179" width="10.26953125" style="1204" customWidth="1"/>
    <col min="14180" max="14180" width="11.453125" style="1204" customWidth="1"/>
    <col min="14181" max="14188" width="10.26953125" style="1204" customWidth="1"/>
    <col min="14189" max="14189" width="11.1796875" style="1204" customWidth="1"/>
    <col min="14190" max="14216" width="9.1796875" style="1204" customWidth="1"/>
    <col min="14217" max="14434" width="8.81640625" style="1204"/>
    <col min="14435" max="14435" width="10.26953125" style="1204" customWidth="1"/>
    <col min="14436" max="14436" width="11.453125" style="1204" customWidth="1"/>
    <col min="14437" max="14444" width="10.26953125" style="1204" customWidth="1"/>
    <col min="14445" max="14445" width="11.1796875" style="1204" customWidth="1"/>
    <col min="14446" max="14472" width="9.1796875" style="1204" customWidth="1"/>
    <col min="14473" max="14690" width="8.81640625" style="1204"/>
    <col min="14691" max="14691" width="10.26953125" style="1204" customWidth="1"/>
    <col min="14692" max="14692" width="11.453125" style="1204" customWidth="1"/>
    <col min="14693" max="14700" width="10.26953125" style="1204" customWidth="1"/>
    <col min="14701" max="14701" width="11.1796875" style="1204" customWidth="1"/>
    <col min="14702" max="14728" width="9.1796875" style="1204" customWidth="1"/>
    <col min="14729" max="14946" width="8.81640625" style="1204"/>
    <col min="14947" max="14947" width="10.26953125" style="1204" customWidth="1"/>
    <col min="14948" max="14948" width="11.453125" style="1204" customWidth="1"/>
    <col min="14949" max="14956" width="10.26953125" style="1204" customWidth="1"/>
    <col min="14957" max="14957" width="11.1796875" style="1204" customWidth="1"/>
    <col min="14958" max="14984" width="9.1796875" style="1204" customWidth="1"/>
    <col min="14985" max="15202" width="8.81640625" style="1204"/>
    <col min="15203" max="15203" width="10.26953125" style="1204" customWidth="1"/>
    <col min="15204" max="15204" width="11.453125" style="1204" customWidth="1"/>
    <col min="15205" max="15212" width="10.26953125" style="1204" customWidth="1"/>
    <col min="15213" max="15213" width="11.1796875" style="1204" customWidth="1"/>
    <col min="15214" max="15240" width="9.1796875" style="1204" customWidth="1"/>
    <col min="15241" max="15458" width="8.81640625" style="1204"/>
    <col min="15459" max="15459" width="10.26953125" style="1204" customWidth="1"/>
    <col min="15460" max="15460" width="11.453125" style="1204" customWidth="1"/>
    <col min="15461" max="15468" width="10.26953125" style="1204" customWidth="1"/>
    <col min="15469" max="15469" width="11.1796875" style="1204" customWidth="1"/>
    <col min="15470" max="15496" width="9.1796875" style="1204" customWidth="1"/>
    <col min="15497" max="15714" width="8.81640625" style="1204"/>
    <col min="15715" max="15715" width="10.26953125" style="1204" customWidth="1"/>
    <col min="15716" max="15716" width="11.453125" style="1204" customWidth="1"/>
    <col min="15717" max="15724" width="10.26953125" style="1204" customWidth="1"/>
    <col min="15725" max="15725" width="11.1796875" style="1204" customWidth="1"/>
    <col min="15726" max="15752" width="9.1796875" style="1204" customWidth="1"/>
    <col min="15753" max="15970" width="8.81640625" style="1204"/>
    <col min="15971" max="15971" width="10.26953125" style="1204" customWidth="1"/>
    <col min="15972" max="15972" width="11.453125" style="1204" customWidth="1"/>
    <col min="15973" max="15980" width="10.26953125" style="1204" customWidth="1"/>
    <col min="15981" max="15981" width="11.1796875" style="1204" customWidth="1"/>
    <col min="15982" max="16008" width="9.1796875" style="1204" customWidth="1"/>
    <col min="16009" max="16226" width="8.81640625" style="1204"/>
    <col min="16227" max="16384" width="9" style="1204" customWidth="1"/>
  </cols>
  <sheetData>
    <row r="1" spans="1:14" ht="33" customHeight="1">
      <c r="A1" s="1928" t="s">
        <v>3037</v>
      </c>
      <c r="B1" s="1929"/>
      <c r="C1" s="1929"/>
      <c r="D1" s="1929"/>
      <c r="E1" s="1929"/>
      <c r="F1" s="1929"/>
      <c r="G1" s="1929"/>
      <c r="H1" s="1929"/>
      <c r="I1" s="1929"/>
      <c r="J1" s="1929"/>
      <c r="K1" s="1929"/>
    </row>
    <row r="2" spans="1:14" s="1072" customFormat="1" ht="33" customHeight="1">
      <c r="A2" s="2341" t="s">
        <v>3038</v>
      </c>
      <c r="B2" s="2342"/>
      <c r="C2" s="2342"/>
      <c r="D2" s="2342"/>
      <c r="E2" s="2342"/>
      <c r="F2" s="2342"/>
      <c r="G2" s="2342"/>
      <c r="H2" s="2342"/>
      <c r="I2" s="2342"/>
      <c r="J2" s="2342"/>
      <c r="K2" s="2342"/>
    </row>
    <row r="3" spans="1:14" s="1072" customFormat="1" ht="18" customHeight="1">
      <c r="A3" s="2236" t="s">
        <v>3572</v>
      </c>
      <c r="B3" s="2236"/>
      <c r="C3" s="1720"/>
      <c r="D3" s="1723" t="s">
        <v>3573</v>
      </c>
      <c r="E3" s="1723"/>
      <c r="F3" s="1723"/>
      <c r="G3" s="1723"/>
      <c r="H3" s="1723"/>
      <c r="I3" s="1723"/>
      <c r="J3" s="1723"/>
      <c r="K3" s="1724"/>
    </row>
    <row r="4" spans="1:14" s="1072" customFormat="1" ht="18" customHeight="1">
      <c r="A4" s="2335" t="s">
        <v>322</v>
      </c>
      <c r="B4" s="2337" t="s">
        <v>3556</v>
      </c>
      <c r="C4" s="2338"/>
      <c r="D4" s="2339" t="s">
        <v>3557</v>
      </c>
      <c r="E4" s="2340" t="s">
        <v>3558</v>
      </c>
      <c r="F4" s="1353" t="s">
        <v>990</v>
      </c>
      <c r="G4" s="1354"/>
      <c r="H4" s="1355" t="s">
        <v>992</v>
      </c>
      <c r="I4" s="1353" t="s">
        <v>1197</v>
      </c>
      <c r="J4" s="1355" t="s">
        <v>1198</v>
      </c>
      <c r="K4" s="2335" t="s">
        <v>759</v>
      </c>
    </row>
    <row r="5" spans="1:14" s="1072" customFormat="1" ht="18" customHeight="1">
      <c r="A5" s="2336"/>
      <c r="B5" s="1101" t="s">
        <v>3559</v>
      </c>
      <c r="C5" s="1101" t="s">
        <v>3560</v>
      </c>
      <c r="D5" s="1101" t="s">
        <v>3205</v>
      </c>
      <c r="E5" s="1101" t="s">
        <v>967</v>
      </c>
      <c r="F5" s="1101" t="s">
        <v>998</v>
      </c>
      <c r="G5" s="1101" t="s">
        <v>1001</v>
      </c>
      <c r="H5" s="1101" t="s">
        <v>3158</v>
      </c>
      <c r="I5" s="1101" t="s">
        <v>994</v>
      </c>
      <c r="J5" s="1101" t="s">
        <v>995</v>
      </c>
      <c r="K5" s="2336"/>
    </row>
    <row r="6" spans="1:14" s="1072" customFormat="1" ht="18" customHeight="1">
      <c r="A6" s="2336"/>
      <c r="B6" s="1101" t="s">
        <v>3561</v>
      </c>
      <c r="C6" s="1101" t="s">
        <v>3562</v>
      </c>
      <c r="D6" s="1101" t="s">
        <v>3163</v>
      </c>
      <c r="E6" s="1101" t="s">
        <v>68</v>
      </c>
      <c r="F6" s="1101" t="s">
        <v>999</v>
      </c>
      <c r="G6" s="1101" t="s">
        <v>1002</v>
      </c>
      <c r="H6" s="1101" t="s">
        <v>3163</v>
      </c>
      <c r="I6" s="1101" t="s">
        <v>115</v>
      </c>
      <c r="J6" s="1101" t="s">
        <v>116</v>
      </c>
      <c r="K6" s="2336"/>
    </row>
    <row r="7" spans="1:14" s="1359" customFormat="1" ht="18" customHeight="1">
      <c r="A7" s="1356" t="s">
        <v>43</v>
      </c>
      <c r="B7" s="1357">
        <f>'4-32'!B7+'4-33'!B7+'4-34'!B7</f>
        <v>80479</v>
      </c>
      <c r="C7" s="1357">
        <f>'4-32'!C7+'4-33'!C7+'4-34'!C7</f>
        <v>56868</v>
      </c>
      <c r="D7" s="1357">
        <f>'4-32'!D7+'4-33'!D7+'4-34'!D7</f>
        <v>1</v>
      </c>
      <c r="E7" s="1357">
        <f>SUM(B7:D7)</f>
        <v>137348</v>
      </c>
      <c r="F7" s="1357">
        <f>'4-32'!F7+'4-33'!F7+'4-34'!F7</f>
        <v>70302</v>
      </c>
      <c r="G7" s="1357">
        <f>'4-32'!G7+'4-33'!G7+'4-34'!G7</f>
        <v>67033</v>
      </c>
      <c r="H7" s="1357">
        <f>'4-32'!H7+'4-33'!H7+'4-34'!H7</f>
        <v>13</v>
      </c>
      <c r="I7" s="1357">
        <f>'4-32'!I7+'4-33'!I7+'4-34'!I7</f>
        <v>89348</v>
      </c>
      <c r="J7" s="1357">
        <f>'4-32'!J7+'4-33'!J7+'4-34'!J7</f>
        <v>48000</v>
      </c>
      <c r="K7" s="1065" t="s">
        <v>44</v>
      </c>
      <c r="L7" s="1358"/>
    </row>
    <row r="8" spans="1:14" s="1359" customFormat="1" ht="18" customHeight="1">
      <c r="A8" s="1356" t="s">
        <v>966</v>
      </c>
      <c r="B8" s="1357">
        <f>'4-32'!B8+'4-33'!B8+'4-34'!B8</f>
        <v>18668</v>
      </c>
      <c r="C8" s="1357">
        <f>'4-32'!C8+'4-33'!C8+'4-34'!C8</f>
        <v>11238</v>
      </c>
      <c r="D8" s="1357">
        <f>'4-32'!D8+'4-33'!D8+'4-34'!D8</f>
        <v>0</v>
      </c>
      <c r="E8" s="1357">
        <f t="shared" ref="E8:E26" si="0">SUM(B8:D8)</f>
        <v>29906</v>
      </c>
      <c r="F8" s="1357">
        <f>'4-32'!F8+'4-33'!F8+'4-34'!F8</f>
        <v>15217</v>
      </c>
      <c r="G8" s="1357">
        <f>'4-32'!G8+'4-33'!G8+'4-34'!G8</f>
        <v>14683</v>
      </c>
      <c r="H8" s="1357">
        <f>'4-32'!H8+'4-33'!H8+'4-34'!H8</f>
        <v>6</v>
      </c>
      <c r="I8" s="1357">
        <f>'4-32'!I8+'4-33'!I8+'4-34'!I8</f>
        <v>14955</v>
      </c>
      <c r="J8" s="1357">
        <f>'4-32'!J8+'4-33'!J8+'4-34'!J8</f>
        <v>14951</v>
      </c>
      <c r="K8" s="1065" t="s">
        <v>46</v>
      </c>
      <c r="L8" s="1358"/>
      <c r="N8" s="1368"/>
    </row>
    <row r="9" spans="1:14" s="1359" customFormat="1" ht="18" customHeight="1">
      <c r="A9" s="1356" t="s">
        <v>336</v>
      </c>
      <c r="B9" s="1357">
        <f>'4-32'!B9+'4-33'!B9+'4-34'!B9</f>
        <v>30657</v>
      </c>
      <c r="C9" s="1357">
        <f>'4-32'!C9+'4-33'!C9+'4-34'!C9</f>
        <v>28284</v>
      </c>
      <c r="D9" s="1357">
        <f>'4-32'!D9+'4-33'!D9+'4-34'!D9</f>
        <v>0</v>
      </c>
      <c r="E9" s="1357">
        <f t="shared" si="0"/>
        <v>58941</v>
      </c>
      <c r="F9" s="1357">
        <f>'4-32'!F9+'4-33'!F9+'4-34'!F9</f>
        <v>30184</v>
      </c>
      <c r="G9" s="1357">
        <f>'4-32'!G9+'4-33'!G9+'4-34'!G9</f>
        <v>28753</v>
      </c>
      <c r="H9" s="1357">
        <f>'4-32'!H9+'4-33'!H9+'4-34'!H9</f>
        <v>4</v>
      </c>
      <c r="I9" s="1357">
        <f>'4-32'!I9+'4-33'!I9+'4-34'!I9</f>
        <v>37890</v>
      </c>
      <c r="J9" s="1357">
        <f>'4-32'!J9+'4-33'!J9+'4-34'!J9</f>
        <v>21051</v>
      </c>
      <c r="K9" s="1065" t="s">
        <v>48</v>
      </c>
      <c r="L9" s="1358"/>
      <c r="N9" s="1368"/>
    </row>
    <row r="10" spans="1:14" s="1359" customFormat="1" ht="18" customHeight="1">
      <c r="A10" s="1356" t="s">
        <v>341</v>
      </c>
      <c r="B10" s="1357">
        <f>'4-32'!B10+'4-33'!B10+'4-34'!B10</f>
        <v>11320</v>
      </c>
      <c r="C10" s="1357">
        <f>'4-32'!C10+'4-33'!C10+'4-34'!C10</f>
        <v>7249</v>
      </c>
      <c r="D10" s="1357">
        <f>'4-32'!D10+'4-33'!D10+'4-34'!D10</f>
        <v>0</v>
      </c>
      <c r="E10" s="1357">
        <f t="shared" si="0"/>
        <v>18569</v>
      </c>
      <c r="F10" s="1357">
        <f>'4-32'!F10+'4-33'!F10+'4-34'!F10</f>
        <v>9451</v>
      </c>
      <c r="G10" s="1357">
        <f>'4-32'!G10+'4-33'!G10+'4-34'!G10</f>
        <v>9114</v>
      </c>
      <c r="H10" s="1357">
        <f>'4-32'!H10+'4-33'!H10+'4-34'!H10</f>
        <v>4</v>
      </c>
      <c r="I10" s="1357">
        <f>'4-32'!I10+'4-33'!I10+'4-34'!I10</f>
        <v>15332</v>
      </c>
      <c r="J10" s="1357">
        <f>'4-32'!J10+'4-33'!J10+'4-34'!J10</f>
        <v>3237</v>
      </c>
      <c r="K10" s="1065" t="s">
        <v>489</v>
      </c>
      <c r="L10" s="1358"/>
    </row>
    <row r="11" spans="1:14" s="1359" customFormat="1" ht="18" customHeight="1">
      <c r="A11" s="1356" t="s">
        <v>345</v>
      </c>
      <c r="B11" s="1357">
        <f>'4-32'!B11+'4-33'!B11+'4-34'!B11</f>
        <v>22072</v>
      </c>
      <c r="C11" s="1357">
        <f>'4-32'!C11+'4-33'!C11+'4-34'!C11</f>
        <v>16286</v>
      </c>
      <c r="D11" s="1357">
        <f>'4-32'!D11+'4-33'!D11+'4-34'!D11</f>
        <v>1</v>
      </c>
      <c r="E11" s="1357">
        <f t="shared" si="0"/>
        <v>38359</v>
      </c>
      <c r="F11" s="1357">
        <f>'4-32'!F11+'4-33'!F11+'4-34'!F11</f>
        <v>19723</v>
      </c>
      <c r="G11" s="1357">
        <f>'4-32'!G11+'4-33'!G11+'4-34'!G11</f>
        <v>18632</v>
      </c>
      <c r="H11" s="1357">
        <f>'4-32'!H11+'4-33'!H11+'4-34'!H11</f>
        <v>4</v>
      </c>
      <c r="I11" s="1357">
        <f>'4-32'!I11+'4-33'!I11+'4-34'!I11</f>
        <v>29241</v>
      </c>
      <c r="J11" s="1357">
        <f>'4-32'!J11+'4-33'!J11+'4-34'!J11</f>
        <v>9118</v>
      </c>
      <c r="K11" s="1065" t="s">
        <v>435</v>
      </c>
      <c r="L11" s="1358"/>
    </row>
    <row r="12" spans="1:14" s="1359" customFormat="1" ht="18" customHeight="1">
      <c r="A12" s="1356" t="s">
        <v>349</v>
      </c>
      <c r="B12" s="1357">
        <f>'4-32'!B12+'4-33'!B12+'4-34'!B12</f>
        <v>14568</v>
      </c>
      <c r="C12" s="1357">
        <f>'4-32'!C12+'4-33'!C12+'4-34'!C12</f>
        <v>10315</v>
      </c>
      <c r="D12" s="1357">
        <f>'4-32'!D12+'4-33'!D12+'4-34'!D12</f>
        <v>0</v>
      </c>
      <c r="E12" s="1357">
        <f t="shared" si="0"/>
        <v>24883</v>
      </c>
      <c r="F12" s="1357">
        <f>'4-32'!F12+'4-33'!F12+'4-34'!F12</f>
        <v>12777</v>
      </c>
      <c r="G12" s="1357">
        <f>'4-32'!G12+'4-33'!G12+'4-34'!G12</f>
        <v>12100</v>
      </c>
      <c r="H12" s="1357">
        <f>'4-32'!H12+'4-33'!H12+'4-34'!H12</f>
        <v>6</v>
      </c>
      <c r="I12" s="1357">
        <f>'4-32'!I12+'4-33'!I12+'4-34'!I12</f>
        <v>21287</v>
      </c>
      <c r="J12" s="1357">
        <f>'4-32'!J12+'4-33'!J12+'4-34'!J12</f>
        <v>3596</v>
      </c>
      <c r="K12" s="1065" t="s">
        <v>490</v>
      </c>
      <c r="L12" s="1358"/>
    </row>
    <row r="13" spans="1:14" s="1359" customFormat="1" ht="18" customHeight="1">
      <c r="A13" s="1356" t="s">
        <v>201</v>
      </c>
      <c r="B13" s="1357">
        <f>'4-32'!B13+'4-33'!B13+'4-34'!B13</f>
        <v>28796</v>
      </c>
      <c r="C13" s="1357">
        <f>'4-32'!C13+'4-33'!C13+'4-34'!C13</f>
        <v>16791</v>
      </c>
      <c r="D13" s="1357">
        <f>'4-32'!D13+'4-33'!D13+'4-34'!D13</f>
        <v>1</v>
      </c>
      <c r="E13" s="1357">
        <f t="shared" si="0"/>
        <v>45588</v>
      </c>
      <c r="F13" s="1357">
        <f>'4-32'!F13+'4-33'!F13+'4-34'!F13</f>
        <v>23431</v>
      </c>
      <c r="G13" s="1357">
        <f>'4-32'!G13+'4-33'!G13+'4-34'!G13</f>
        <v>22146</v>
      </c>
      <c r="H13" s="1357">
        <f>'4-32'!H13+'4-33'!H13+'4-34'!H13</f>
        <v>11</v>
      </c>
      <c r="I13" s="1357">
        <f>'4-32'!I13+'4-33'!I13+'4-34'!I13</f>
        <v>32955</v>
      </c>
      <c r="J13" s="1357">
        <f>'4-32'!J13+'4-33'!J13+'4-34'!J13</f>
        <v>12633</v>
      </c>
      <c r="K13" s="1065" t="s">
        <v>52</v>
      </c>
      <c r="L13" s="1358"/>
    </row>
    <row r="14" spans="1:14" s="1359" customFormat="1" ht="18" customHeight="1">
      <c r="A14" s="1356" t="s">
        <v>357</v>
      </c>
      <c r="B14" s="1357">
        <f>'4-32'!B14+'4-33'!B14+'4-34'!B14</f>
        <v>12898</v>
      </c>
      <c r="C14" s="1357">
        <f>'4-32'!C14+'4-33'!C14+'4-34'!C14</f>
        <v>6294</v>
      </c>
      <c r="D14" s="1357">
        <f>'4-32'!D14+'4-33'!D14+'4-34'!D14</f>
        <v>0</v>
      </c>
      <c r="E14" s="1357">
        <f t="shared" si="0"/>
        <v>19192</v>
      </c>
      <c r="F14" s="1357">
        <f>'4-32'!F14+'4-33'!F14+'4-34'!F14</f>
        <v>9864</v>
      </c>
      <c r="G14" s="1357">
        <f>'4-32'!G14+'4-33'!G14+'4-34'!G14</f>
        <v>9326</v>
      </c>
      <c r="H14" s="1357">
        <f>'4-32'!H14+'4-33'!H14+'4-34'!H14</f>
        <v>2</v>
      </c>
      <c r="I14" s="1357">
        <f>'4-32'!I14+'4-33'!I14+'4-34'!I14</f>
        <v>16947</v>
      </c>
      <c r="J14" s="1357">
        <f>'4-32'!J14+'4-33'!J14+'4-34'!J14</f>
        <v>2245</v>
      </c>
      <c r="K14" s="1065" t="s">
        <v>447</v>
      </c>
      <c r="L14" s="1358"/>
    </row>
    <row r="15" spans="1:14" s="1359" customFormat="1" ht="18" customHeight="1">
      <c r="A15" s="1356" t="s">
        <v>361</v>
      </c>
      <c r="B15" s="1357">
        <f>'4-32'!B15+'4-33'!B15+'4-34'!B15</f>
        <v>6017</v>
      </c>
      <c r="C15" s="1357">
        <f>'4-32'!C15+'4-33'!C15+'4-34'!C15</f>
        <v>3789</v>
      </c>
      <c r="D15" s="1357">
        <f>'4-32'!D15+'4-33'!D15+'4-34'!D15</f>
        <v>0</v>
      </c>
      <c r="E15" s="1357">
        <f t="shared" si="0"/>
        <v>9806</v>
      </c>
      <c r="F15" s="1357">
        <f>'4-32'!F15+'4-33'!F15+'4-34'!F15</f>
        <v>5038</v>
      </c>
      <c r="G15" s="1357">
        <f>'4-32'!G15+'4-33'!G15+'4-34'!G15</f>
        <v>4765</v>
      </c>
      <c r="H15" s="1357">
        <f>'4-32'!H15+'4-33'!H15+'4-34'!H15</f>
        <v>3</v>
      </c>
      <c r="I15" s="1357">
        <f>'4-32'!I15+'4-33'!I15+'4-34'!I15</f>
        <v>7922</v>
      </c>
      <c r="J15" s="1357">
        <f>'4-32'!J15+'4-33'!J15+'4-34'!J15</f>
        <v>1884</v>
      </c>
      <c r="K15" s="1065" t="s">
        <v>2360</v>
      </c>
      <c r="L15" s="1358"/>
    </row>
    <row r="16" spans="1:14" s="1359" customFormat="1" ht="18" customHeight="1">
      <c r="A16" s="1356" t="s">
        <v>365</v>
      </c>
      <c r="B16" s="1357">
        <f>'4-32'!B16+'4-33'!B16+'4-34'!B16</f>
        <v>17063</v>
      </c>
      <c r="C16" s="1357">
        <f>'4-32'!C16+'4-33'!C16+'4-34'!C16</f>
        <v>13435</v>
      </c>
      <c r="D16" s="1357">
        <f>'4-32'!D16+'4-33'!D16+'4-34'!D16</f>
        <v>0</v>
      </c>
      <c r="E16" s="1357">
        <f t="shared" si="0"/>
        <v>30498</v>
      </c>
      <c r="F16" s="1357">
        <f>'4-32'!F16+'4-33'!F16+'4-34'!F16</f>
        <v>15484</v>
      </c>
      <c r="G16" s="1357">
        <f>'4-32'!G16+'4-33'!G16+'4-34'!G16</f>
        <v>15009</v>
      </c>
      <c r="H16" s="1357">
        <f>'4-32'!H16+'4-33'!H16+'4-34'!H16</f>
        <v>5</v>
      </c>
      <c r="I16" s="1357">
        <f>'4-32'!I16+'4-33'!I16+'4-34'!I16</f>
        <v>25442</v>
      </c>
      <c r="J16" s="1357">
        <f>'4-32'!J16+'4-33'!J16+'4-34'!J16</f>
        <v>5056</v>
      </c>
      <c r="K16" s="1065" t="s">
        <v>455</v>
      </c>
      <c r="L16" s="1358"/>
    </row>
    <row r="17" spans="1:12" s="1359" customFormat="1" ht="18" customHeight="1">
      <c r="A17" s="1356" t="s">
        <v>202</v>
      </c>
      <c r="B17" s="1357">
        <f>'4-32'!B17+'4-33'!B17+'4-34'!B17</f>
        <v>3108</v>
      </c>
      <c r="C17" s="1357">
        <f>'4-32'!C17+'4-33'!C17+'4-34'!C17</f>
        <v>2263</v>
      </c>
      <c r="D17" s="1357">
        <f>'4-32'!D17+'4-33'!D17+'4-34'!D17</f>
        <v>0</v>
      </c>
      <c r="E17" s="1357">
        <f t="shared" si="0"/>
        <v>5371</v>
      </c>
      <c r="F17" s="1357">
        <f>'4-32'!F17+'4-33'!F17+'4-34'!F17</f>
        <v>2760</v>
      </c>
      <c r="G17" s="1357">
        <f>'4-32'!G17+'4-33'!G17+'4-34'!G17</f>
        <v>2610</v>
      </c>
      <c r="H17" s="1357">
        <f>'4-32'!H17+'4-33'!H17+'4-34'!H17</f>
        <v>1</v>
      </c>
      <c r="I17" s="1357">
        <f>'4-32'!I17+'4-33'!I17+'4-34'!I17</f>
        <v>4717</v>
      </c>
      <c r="J17" s="1357">
        <f>'4-32'!J17+'4-33'!J17+'4-34'!J17</f>
        <v>654</v>
      </c>
      <c r="K17" s="1065" t="s">
        <v>56</v>
      </c>
      <c r="L17" s="1358"/>
    </row>
    <row r="18" spans="1:12" s="1359" customFormat="1" ht="18" customHeight="1">
      <c r="A18" s="1356" t="s">
        <v>371</v>
      </c>
      <c r="B18" s="1357">
        <f>'4-32'!B18+'4-33'!B18+'4-34'!B18</f>
        <v>8931</v>
      </c>
      <c r="C18" s="1357">
        <f>'4-32'!C18+'4-33'!C18+'4-34'!C18</f>
        <v>7212</v>
      </c>
      <c r="D18" s="1357">
        <f>'4-32'!D18+'4-33'!D18+'4-34'!D18</f>
        <v>0</v>
      </c>
      <c r="E18" s="1357">
        <f t="shared" si="0"/>
        <v>16143</v>
      </c>
      <c r="F18" s="1357">
        <f>'4-32'!F18+'4-33'!F18+'4-34'!F18</f>
        <v>8235</v>
      </c>
      <c r="G18" s="1357">
        <f>'4-32'!G18+'4-33'!G18+'4-34'!G18</f>
        <v>7904</v>
      </c>
      <c r="H18" s="1357">
        <f>'4-32'!H18+'4-33'!H18+'4-34'!H18</f>
        <v>4</v>
      </c>
      <c r="I18" s="1357">
        <f>'4-32'!I18+'4-33'!I18+'4-34'!I18</f>
        <v>13507</v>
      </c>
      <c r="J18" s="1357">
        <f>'4-32'!J18+'4-33'!J18+'4-34'!J18</f>
        <v>2636</v>
      </c>
      <c r="K18" s="1065" t="s">
        <v>491</v>
      </c>
      <c r="L18" s="1358"/>
    </row>
    <row r="19" spans="1:12" s="1359" customFormat="1" ht="18" customHeight="1">
      <c r="A19" s="1356" t="s">
        <v>58</v>
      </c>
      <c r="B19" s="1357">
        <f>'4-32'!B19+'4-33'!B19+'4-34'!B19</f>
        <v>6723</v>
      </c>
      <c r="C19" s="1357">
        <f>'4-32'!C19+'4-33'!C19+'4-34'!C19</f>
        <v>5447</v>
      </c>
      <c r="D19" s="1357">
        <f>'4-32'!D19+'4-33'!D19+'4-34'!D19</f>
        <v>1</v>
      </c>
      <c r="E19" s="1357">
        <f t="shared" si="0"/>
        <v>12171</v>
      </c>
      <c r="F19" s="1357">
        <f>'4-32'!F19+'4-33'!F19+'4-34'!F19</f>
        <v>6264</v>
      </c>
      <c r="G19" s="1357">
        <f>'4-32'!G19+'4-33'!G19+'4-34'!G19</f>
        <v>5903</v>
      </c>
      <c r="H19" s="1357">
        <f>'4-32'!H19+'4-33'!H19+'4-34'!H19</f>
        <v>4</v>
      </c>
      <c r="I19" s="1357">
        <f>'4-32'!I19+'4-33'!I19+'4-34'!I19</f>
        <v>10611</v>
      </c>
      <c r="J19" s="1357">
        <f>'4-32'!J19+'4-33'!J19+'4-34'!J19</f>
        <v>1560</v>
      </c>
      <c r="K19" s="1065" t="s">
        <v>465</v>
      </c>
      <c r="L19" s="1358"/>
    </row>
    <row r="20" spans="1:12" s="1359" customFormat="1" ht="18" customHeight="1">
      <c r="A20" s="1356" t="s">
        <v>2527</v>
      </c>
      <c r="B20" s="1357">
        <f>'4-32'!B20+'4-33'!B20+'4-34'!B20</f>
        <v>4404</v>
      </c>
      <c r="C20" s="1357">
        <f>'4-32'!C20+'4-33'!C20+'4-34'!C20</f>
        <v>3134</v>
      </c>
      <c r="D20" s="1357">
        <f>'4-32'!D20+'4-33'!D20+'4-34'!D20</f>
        <v>0</v>
      </c>
      <c r="E20" s="1357">
        <f t="shared" si="0"/>
        <v>7538</v>
      </c>
      <c r="F20" s="1357">
        <f>'4-32'!F20+'4-33'!F20+'4-34'!F20</f>
        <v>3824</v>
      </c>
      <c r="G20" s="1357">
        <f>'4-32'!G20+'4-33'!G20+'4-34'!G20</f>
        <v>3712</v>
      </c>
      <c r="H20" s="1357">
        <f>'4-32'!H20+'4-33'!H20+'4-34'!H20</f>
        <v>2</v>
      </c>
      <c r="I20" s="1357">
        <f>'4-32'!I20+'4-33'!I20+'4-34'!I20</f>
        <v>6609</v>
      </c>
      <c r="J20" s="1357">
        <f>'4-32'!J20+'4-33'!J20+'4-34'!J20</f>
        <v>929</v>
      </c>
      <c r="K20" s="1065" t="s">
        <v>203</v>
      </c>
      <c r="L20" s="1358"/>
    </row>
    <row r="21" spans="1:12" s="1359" customFormat="1" ht="18" customHeight="1">
      <c r="A21" s="1356" t="s">
        <v>59</v>
      </c>
      <c r="B21" s="1357">
        <f>'4-32'!B21+'4-33'!B21+'4-34'!B21</f>
        <v>13830</v>
      </c>
      <c r="C21" s="1357">
        <f>'4-32'!C21+'4-33'!C21+'4-34'!C21</f>
        <v>8271</v>
      </c>
      <c r="D21" s="1357">
        <f>'4-32'!D21+'4-33'!D21+'4-34'!D21</f>
        <v>0</v>
      </c>
      <c r="E21" s="1357">
        <f t="shared" si="0"/>
        <v>22101</v>
      </c>
      <c r="F21" s="1357">
        <f>'4-32'!F21+'4-33'!F21+'4-34'!F21</f>
        <v>11282</v>
      </c>
      <c r="G21" s="1357">
        <f>'4-32'!G21+'4-33'!G21+'4-34'!G21</f>
        <v>10813</v>
      </c>
      <c r="H21" s="1357">
        <f>'4-32'!H21+'4-33'!H21+'4-34'!H21</f>
        <v>6</v>
      </c>
      <c r="I21" s="1357">
        <f>'4-32'!I21+'4-33'!I21+'4-34'!I21</f>
        <v>17243</v>
      </c>
      <c r="J21" s="1357">
        <f>'4-32'!J21+'4-33'!J21+'4-34'!J21</f>
        <v>4858</v>
      </c>
      <c r="K21" s="1065" t="s">
        <v>60</v>
      </c>
      <c r="L21" s="1358"/>
    </row>
    <row r="22" spans="1:12" s="1359" customFormat="1" ht="18" customHeight="1">
      <c r="A22" s="1356" t="s">
        <v>383</v>
      </c>
      <c r="B22" s="1357">
        <f>'4-32'!B22+'4-33'!B22+'4-34'!B22</f>
        <v>9359</v>
      </c>
      <c r="C22" s="1357">
        <f>'4-32'!C22+'4-33'!C22+'4-34'!C22</f>
        <v>4836</v>
      </c>
      <c r="D22" s="1357">
        <f>'4-32'!D22+'4-33'!D22+'4-34'!D22</f>
        <v>0</v>
      </c>
      <c r="E22" s="1357">
        <f t="shared" si="0"/>
        <v>14195</v>
      </c>
      <c r="F22" s="1357">
        <f>'4-32'!F22+'4-33'!F22+'4-34'!F22</f>
        <v>7281</v>
      </c>
      <c r="G22" s="1357">
        <f>'4-32'!G22+'4-33'!G22+'4-34'!G22</f>
        <v>6913</v>
      </c>
      <c r="H22" s="1357">
        <f>'4-32'!H22+'4-33'!H22+'4-34'!H22</f>
        <v>1</v>
      </c>
      <c r="I22" s="1357">
        <f>'4-32'!I22+'4-33'!I22+'4-34'!I22</f>
        <v>10880</v>
      </c>
      <c r="J22" s="1357">
        <f>'4-32'!J22+'4-33'!J22+'4-34'!J22</f>
        <v>3315</v>
      </c>
      <c r="K22" s="1065" t="s">
        <v>62</v>
      </c>
      <c r="L22" s="1358"/>
    </row>
    <row r="23" spans="1:12" s="1359" customFormat="1" ht="18" customHeight="1">
      <c r="A23" s="1356" t="s">
        <v>387</v>
      </c>
      <c r="B23" s="1357">
        <f>'4-32'!B23+'4-33'!B23+'4-34'!B23</f>
        <v>3116</v>
      </c>
      <c r="C23" s="1357">
        <f>'4-32'!C23+'4-33'!C23+'4-34'!C23</f>
        <v>2287</v>
      </c>
      <c r="D23" s="1357">
        <f>'4-32'!D23+'4-33'!D23+'4-34'!D23</f>
        <v>1</v>
      </c>
      <c r="E23" s="1357">
        <f t="shared" si="0"/>
        <v>5404</v>
      </c>
      <c r="F23" s="1357">
        <f>'4-32'!F23+'4-33'!F23+'4-34'!F23</f>
        <v>2779</v>
      </c>
      <c r="G23" s="1357">
        <f>'4-32'!G23+'4-33'!G23+'4-34'!G23</f>
        <v>2624</v>
      </c>
      <c r="H23" s="1357">
        <f>'4-32'!H23+'4-33'!H23+'4-34'!H23</f>
        <v>1</v>
      </c>
      <c r="I23" s="1357">
        <f>'4-32'!I23+'4-33'!I23+'4-34'!I23</f>
        <v>4670</v>
      </c>
      <c r="J23" s="1357">
        <f>'4-32'!J23+'4-33'!J23+'4-34'!J23</f>
        <v>734</v>
      </c>
      <c r="K23" s="1065" t="s">
        <v>479</v>
      </c>
      <c r="L23" s="1358"/>
    </row>
    <row r="24" spans="1:12" s="1359" customFormat="1" ht="18" customHeight="1">
      <c r="A24" s="1356" t="s">
        <v>391</v>
      </c>
      <c r="B24" s="1357">
        <f>'4-32'!B24+'4-33'!B24+'4-34'!B24</f>
        <v>6487</v>
      </c>
      <c r="C24" s="1357">
        <f>'4-32'!C24+'4-33'!C24+'4-34'!C24</f>
        <v>3155</v>
      </c>
      <c r="D24" s="1357">
        <f>'4-32'!D24+'4-33'!D24+'4-34'!D24</f>
        <v>0</v>
      </c>
      <c r="E24" s="1357">
        <f t="shared" si="0"/>
        <v>9642</v>
      </c>
      <c r="F24" s="1357">
        <f>'4-32'!F24+'4-33'!F24+'4-34'!F24</f>
        <v>4963</v>
      </c>
      <c r="G24" s="1357">
        <f>'4-32'!G24+'4-33'!G24+'4-34'!G24</f>
        <v>4677</v>
      </c>
      <c r="H24" s="1357">
        <f>'4-32'!H24+'4-33'!H24+'4-34'!H24</f>
        <v>2</v>
      </c>
      <c r="I24" s="1357">
        <f>'4-32'!I24+'4-33'!I24+'4-34'!I24</f>
        <v>8660</v>
      </c>
      <c r="J24" s="1357">
        <f>'4-32'!J24+'4-33'!J24+'4-34'!J24</f>
        <v>982</v>
      </c>
      <c r="K24" s="1065" t="s">
        <v>483</v>
      </c>
      <c r="L24" s="1358"/>
    </row>
    <row r="25" spans="1:12" s="1359" customFormat="1" ht="18" customHeight="1">
      <c r="A25" s="1356" t="s">
        <v>64</v>
      </c>
      <c r="B25" s="1357">
        <f>'4-32'!B25+'4-33'!B25+'4-34'!B25</f>
        <v>4120</v>
      </c>
      <c r="C25" s="1357">
        <f>'4-32'!C25+'4-33'!C25+'4-34'!C25</f>
        <v>1846</v>
      </c>
      <c r="D25" s="1357">
        <f>'4-32'!D25+'4-33'!D25+'4-34'!D25</f>
        <v>0</v>
      </c>
      <c r="E25" s="1357">
        <f t="shared" si="0"/>
        <v>5966</v>
      </c>
      <c r="F25" s="1357">
        <f>'4-32'!F25+'4-33'!F25+'4-34'!F25</f>
        <v>3102</v>
      </c>
      <c r="G25" s="1357">
        <f>'4-32'!G25+'4-33'!G25+'4-34'!G25</f>
        <v>2863</v>
      </c>
      <c r="H25" s="1357">
        <f>'4-32'!H25+'4-33'!H25+'4-34'!H25</f>
        <v>1</v>
      </c>
      <c r="I25" s="1357">
        <f>'4-32'!I25+'4-33'!I25+'4-34'!I25</f>
        <v>5476</v>
      </c>
      <c r="J25" s="1357">
        <f>'4-32'!J25+'4-33'!J25+'4-34'!J25</f>
        <v>490</v>
      </c>
      <c r="K25" s="1065" t="s">
        <v>65</v>
      </c>
      <c r="L25" s="1358"/>
    </row>
    <row r="26" spans="1:12" s="1359" customFormat="1" ht="18" customHeight="1">
      <c r="A26" s="1356" t="s">
        <v>66</v>
      </c>
      <c r="B26" s="1357">
        <f>'4-32'!B26+'4-33'!B26+'4-34'!B26</f>
        <v>2180</v>
      </c>
      <c r="C26" s="1357">
        <f>'4-32'!C26+'4-33'!C26+'4-34'!C26</f>
        <v>1167</v>
      </c>
      <c r="D26" s="1357">
        <f>'4-32'!D26+'4-33'!D26+'4-34'!D26</f>
        <v>0</v>
      </c>
      <c r="E26" s="1357">
        <f t="shared" si="0"/>
        <v>3347</v>
      </c>
      <c r="F26" s="1357">
        <f>'4-32'!F26+'4-33'!F26+'4-34'!F26</f>
        <v>1675</v>
      </c>
      <c r="G26" s="1357">
        <f>'4-32'!G26+'4-33'!G26+'4-34'!G26</f>
        <v>1670</v>
      </c>
      <c r="H26" s="1357">
        <f>'4-32'!H26+'4-33'!H26+'4-34'!H26</f>
        <v>2</v>
      </c>
      <c r="I26" s="1357">
        <f>'4-32'!I26+'4-33'!I26+'4-34'!I26</f>
        <v>2911</v>
      </c>
      <c r="J26" s="1357">
        <f>'4-32'!J26+'4-33'!J26+'4-34'!J26</f>
        <v>436</v>
      </c>
      <c r="K26" s="1065" t="s">
        <v>67</v>
      </c>
      <c r="L26" s="1358"/>
    </row>
    <row r="27" spans="1:12" s="1072" customFormat="1" ht="18" customHeight="1">
      <c r="A27" s="1361" t="s">
        <v>967</v>
      </c>
      <c r="B27" s="1070">
        <f>SUM(B7:B26)</f>
        <v>304796</v>
      </c>
      <c r="C27" s="1070">
        <f t="shared" ref="C27:E27" si="1">SUM(C7:C26)</f>
        <v>210167</v>
      </c>
      <c r="D27" s="1070">
        <f t="shared" si="1"/>
        <v>5</v>
      </c>
      <c r="E27" s="1070">
        <f t="shared" si="1"/>
        <v>514968</v>
      </c>
      <c r="F27" s="1070">
        <f>SUM(F7:F26)</f>
        <v>263636</v>
      </c>
      <c r="G27" s="1070">
        <f t="shared" ref="G27:H27" si="2">SUM(G7:G26)</f>
        <v>251250</v>
      </c>
      <c r="H27" s="1070">
        <f t="shared" si="2"/>
        <v>82</v>
      </c>
      <c r="I27" s="1070">
        <f>SUM(I7:I26)</f>
        <v>376603</v>
      </c>
      <c r="J27" s="1070">
        <f t="shared" ref="J27" si="3">SUM(J7:J26)</f>
        <v>138365</v>
      </c>
      <c r="K27" s="1362" t="s">
        <v>68</v>
      </c>
      <c r="L27" s="1358"/>
    </row>
    <row r="28" spans="1:12" ht="33" customHeight="1">
      <c r="A28" s="1363" t="s">
        <v>3563</v>
      </c>
      <c r="B28" s="1364">
        <f>B27/E27</f>
        <v>0.59187366982026068</v>
      </c>
      <c r="C28" s="1364">
        <f>C27/E27</f>
        <v>0.40811662083857636</v>
      </c>
      <c r="D28" s="1364">
        <f>D27/E27</f>
        <v>9.7093411629460464E-6</v>
      </c>
      <c r="E28" s="1364">
        <f>E27/E27</f>
        <v>1</v>
      </c>
      <c r="F28" s="1365">
        <f>F27/E27</f>
        <v>0.51194637336688886</v>
      </c>
      <c r="G28" s="1365">
        <f>G27/E27</f>
        <v>0.48789439343803886</v>
      </c>
      <c r="H28" s="1365">
        <f>H27/E27</f>
        <v>1.5923319507231518E-4</v>
      </c>
      <c r="I28" s="1366">
        <f>I27/E27</f>
        <v>0.73131340199779404</v>
      </c>
      <c r="J28" s="1366">
        <f>J27/E27</f>
        <v>0.26868659800220596</v>
      </c>
      <c r="K28" s="1363" t="s">
        <v>3564</v>
      </c>
      <c r="L28" s="1358"/>
    </row>
    <row r="29" spans="1:12" ht="18" customHeight="1">
      <c r="A29" s="2332" t="s">
        <v>3565</v>
      </c>
      <c r="B29" s="2333"/>
      <c r="C29" s="2333"/>
      <c r="D29" s="1250"/>
      <c r="E29" s="1250"/>
      <c r="F29" s="1250"/>
      <c r="G29" s="1250"/>
      <c r="H29" s="2320" t="s">
        <v>3566</v>
      </c>
      <c r="I29" s="2320"/>
      <c r="J29" s="2320"/>
      <c r="K29" s="2320"/>
      <c r="L29" s="1367"/>
    </row>
    <row r="30" spans="1:12" ht="18" customHeight="1">
      <c r="A30" s="2334"/>
      <c r="B30" s="2334"/>
      <c r="D30" s="1352"/>
      <c r="H30" s="1352"/>
      <c r="K30" s="1204"/>
    </row>
    <row r="31" spans="1:12" ht="18" customHeight="1"/>
    <row r="32" spans="1:1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sheetData>
  <mergeCells count="11">
    <mergeCell ref="A29:C29"/>
    <mergeCell ref="H29:K29"/>
    <mergeCell ref="A30:B30"/>
    <mergeCell ref="A1:K1"/>
    <mergeCell ref="A2:K2"/>
    <mergeCell ref="A3:C3"/>
    <mergeCell ref="D3:K3"/>
    <mergeCell ref="A4:A6"/>
    <mergeCell ref="B4:C4"/>
    <mergeCell ref="D4:E4"/>
    <mergeCell ref="K4:K6"/>
  </mergeCells>
  <pageMargins left="0.7" right="0.7" top="0.75" bottom="0.75" header="0.3" footer="0.3"/>
  <pageSetup paperSize="9" scale="76"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2"/>
  <sheetViews>
    <sheetView showGridLines="0" rightToLeft="1" view="pageBreakPreview" zoomScale="60" zoomScaleNormal="100" workbookViewId="0">
      <selection sqref="A1:H1"/>
    </sheetView>
  </sheetViews>
  <sheetFormatPr defaultColWidth="8.81640625" defaultRowHeight="15.5"/>
  <cols>
    <col min="1" max="1" width="29.7265625" style="36" customWidth="1"/>
    <col min="2" max="7" width="17.7265625" style="36" customWidth="1"/>
    <col min="8" max="8" width="29.7265625" style="36" customWidth="1"/>
    <col min="9" max="237" width="8.81640625" style="36"/>
    <col min="238" max="238" width="14.7265625" style="36" customWidth="1"/>
    <col min="239" max="239" width="15" style="36" customWidth="1"/>
    <col min="240" max="242" width="14.1796875" style="36" customWidth="1"/>
    <col min="243" max="243" width="18" style="36" customWidth="1"/>
    <col min="244" max="244" width="15.453125" style="36" customWidth="1"/>
    <col min="245" max="246" width="8.26953125" style="36" bestFit="1" customWidth="1"/>
    <col min="247" max="247" width="14.26953125" style="36" customWidth="1"/>
    <col min="248" max="493" width="8.81640625" style="36"/>
    <col min="494" max="494" width="14.7265625" style="36" customWidth="1"/>
    <col min="495" max="495" width="15" style="36" customWidth="1"/>
    <col min="496" max="498" width="14.1796875" style="36" customWidth="1"/>
    <col min="499" max="499" width="18" style="36" customWidth="1"/>
    <col min="500" max="500" width="15.453125" style="36" customWidth="1"/>
    <col min="501" max="502" width="8.26953125" style="36" bestFit="1" customWidth="1"/>
    <col min="503" max="503" width="14.26953125" style="36" customWidth="1"/>
    <col min="504" max="749" width="8.81640625" style="36"/>
    <col min="750" max="750" width="14.7265625" style="36" customWidth="1"/>
    <col min="751" max="751" width="15" style="36" customWidth="1"/>
    <col min="752" max="754" width="14.1796875" style="36" customWidth="1"/>
    <col min="755" max="755" width="18" style="36" customWidth="1"/>
    <col min="756" max="756" width="15.453125" style="36" customWidth="1"/>
    <col min="757" max="758" width="8.26953125" style="36" bestFit="1" customWidth="1"/>
    <col min="759" max="759" width="14.26953125" style="36" customWidth="1"/>
    <col min="760" max="1005" width="8.81640625" style="36"/>
    <col min="1006" max="1006" width="14.7265625" style="36" customWidth="1"/>
    <col min="1007" max="1007" width="15" style="36" customWidth="1"/>
    <col min="1008" max="1010" width="14.1796875" style="36" customWidth="1"/>
    <col min="1011" max="1011" width="18" style="36" customWidth="1"/>
    <col min="1012" max="1012" width="15.453125" style="36" customWidth="1"/>
    <col min="1013" max="1014" width="8.26953125" style="36" bestFit="1" customWidth="1"/>
    <col min="1015" max="1015" width="14.26953125" style="36" customWidth="1"/>
    <col min="1016" max="1261" width="8.81640625" style="36"/>
    <col min="1262" max="1262" width="14.7265625" style="36" customWidth="1"/>
    <col min="1263" max="1263" width="15" style="36" customWidth="1"/>
    <col min="1264" max="1266" width="14.1796875" style="36" customWidth="1"/>
    <col min="1267" max="1267" width="18" style="36" customWidth="1"/>
    <col min="1268" max="1268" width="15.453125" style="36" customWidth="1"/>
    <col min="1269" max="1270" width="8.26953125" style="36" bestFit="1" customWidth="1"/>
    <col min="1271" max="1271" width="14.26953125" style="36" customWidth="1"/>
    <col min="1272" max="1517" width="8.81640625" style="36"/>
    <col min="1518" max="1518" width="14.7265625" style="36" customWidth="1"/>
    <col min="1519" max="1519" width="15" style="36" customWidth="1"/>
    <col min="1520" max="1522" width="14.1796875" style="36" customWidth="1"/>
    <col min="1523" max="1523" width="18" style="36" customWidth="1"/>
    <col min="1524" max="1524" width="15.453125" style="36" customWidth="1"/>
    <col min="1525" max="1526" width="8.26953125" style="36" bestFit="1" customWidth="1"/>
    <col min="1527" max="1527" width="14.26953125" style="36" customWidth="1"/>
    <col min="1528" max="1773" width="8.81640625" style="36"/>
    <col min="1774" max="1774" width="14.7265625" style="36" customWidth="1"/>
    <col min="1775" max="1775" width="15" style="36" customWidth="1"/>
    <col min="1776" max="1778" width="14.1796875" style="36" customWidth="1"/>
    <col min="1779" max="1779" width="18" style="36" customWidth="1"/>
    <col min="1780" max="1780" width="15.453125" style="36" customWidth="1"/>
    <col min="1781" max="1782" width="8.26953125" style="36" bestFit="1" customWidth="1"/>
    <col min="1783" max="1783" width="14.26953125" style="36" customWidth="1"/>
    <col min="1784" max="2029" width="8.81640625" style="36"/>
    <col min="2030" max="2030" width="14.7265625" style="36" customWidth="1"/>
    <col min="2031" max="2031" width="15" style="36" customWidth="1"/>
    <col min="2032" max="2034" width="14.1796875" style="36" customWidth="1"/>
    <col min="2035" max="2035" width="18" style="36" customWidth="1"/>
    <col min="2036" max="2036" width="15.453125" style="36" customWidth="1"/>
    <col min="2037" max="2038" width="8.26953125" style="36" bestFit="1" customWidth="1"/>
    <col min="2039" max="2039" width="14.26953125" style="36" customWidth="1"/>
    <col min="2040" max="2285" width="8.81640625" style="36"/>
    <col min="2286" max="2286" width="14.7265625" style="36" customWidth="1"/>
    <col min="2287" max="2287" width="15" style="36" customWidth="1"/>
    <col min="2288" max="2290" width="14.1796875" style="36" customWidth="1"/>
    <col min="2291" max="2291" width="18" style="36" customWidth="1"/>
    <col min="2292" max="2292" width="15.453125" style="36" customWidth="1"/>
    <col min="2293" max="2294" width="8.26953125" style="36" bestFit="1" customWidth="1"/>
    <col min="2295" max="2295" width="14.26953125" style="36" customWidth="1"/>
    <col min="2296" max="2541" width="8.81640625" style="36"/>
    <col min="2542" max="2542" width="14.7265625" style="36" customWidth="1"/>
    <col min="2543" max="2543" width="15" style="36" customWidth="1"/>
    <col min="2544" max="2546" width="14.1796875" style="36" customWidth="1"/>
    <col min="2547" max="2547" width="18" style="36" customWidth="1"/>
    <col min="2548" max="2548" width="15.453125" style="36" customWidth="1"/>
    <col min="2549" max="2550" width="8.26953125" style="36" bestFit="1" customWidth="1"/>
    <col min="2551" max="2551" width="14.26953125" style="36" customWidth="1"/>
    <col min="2552" max="2797" width="8.81640625" style="36"/>
    <col min="2798" max="2798" width="14.7265625" style="36" customWidth="1"/>
    <col min="2799" max="2799" width="15" style="36" customWidth="1"/>
    <col min="2800" max="2802" width="14.1796875" style="36" customWidth="1"/>
    <col min="2803" max="2803" width="18" style="36" customWidth="1"/>
    <col min="2804" max="2804" width="15.453125" style="36" customWidth="1"/>
    <col min="2805" max="2806" width="8.26953125" style="36" bestFit="1" customWidth="1"/>
    <col min="2807" max="2807" width="14.26953125" style="36" customWidth="1"/>
    <col min="2808" max="3053" width="8.81640625" style="36"/>
    <col min="3054" max="3054" width="14.7265625" style="36" customWidth="1"/>
    <col min="3055" max="3055" width="15" style="36" customWidth="1"/>
    <col min="3056" max="3058" width="14.1796875" style="36" customWidth="1"/>
    <col min="3059" max="3059" width="18" style="36" customWidth="1"/>
    <col min="3060" max="3060" width="15.453125" style="36" customWidth="1"/>
    <col min="3061" max="3062" width="8.26953125" style="36" bestFit="1" customWidth="1"/>
    <col min="3063" max="3063" width="14.26953125" style="36" customWidth="1"/>
    <col min="3064" max="3309" width="8.81640625" style="36"/>
    <col min="3310" max="3310" width="14.7265625" style="36" customWidth="1"/>
    <col min="3311" max="3311" width="15" style="36" customWidth="1"/>
    <col min="3312" max="3314" width="14.1796875" style="36" customWidth="1"/>
    <col min="3315" max="3315" width="18" style="36" customWidth="1"/>
    <col min="3316" max="3316" width="15.453125" style="36" customWidth="1"/>
    <col min="3317" max="3318" width="8.26953125" style="36" bestFit="1" customWidth="1"/>
    <col min="3319" max="3319" width="14.26953125" style="36" customWidth="1"/>
    <col min="3320" max="3565" width="8.81640625" style="36"/>
    <col min="3566" max="3566" width="14.7265625" style="36" customWidth="1"/>
    <col min="3567" max="3567" width="15" style="36" customWidth="1"/>
    <col min="3568" max="3570" width="14.1796875" style="36" customWidth="1"/>
    <col min="3571" max="3571" width="18" style="36" customWidth="1"/>
    <col min="3572" max="3572" width="15.453125" style="36" customWidth="1"/>
    <col min="3573" max="3574" width="8.26953125" style="36" bestFit="1" customWidth="1"/>
    <col min="3575" max="3575" width="14.26953125" style="36" customWidth="1"/>
    <col min="3576" max="3821" width="8.81640625" style="36"/>
    <col min="3822" max="3822" width="14.7265625" style="36" customWidth="1"/>
    <col min="3823" max="3823" width="15" style="36" customWidth="1"/>
    <col min="3824" max="3826" width="14.1796875" style="36" customWidth="1"/>
    <col min="3827" max="3827" width="18" style="36" customWidth="1"/>
    <col min="3828" max="3828" width="15.453125" style="36" customWidth="1"/>
    <col min="3829" max="3830" width="8.26953125" style="36" bestFit="1" customWidth="1"/>
    <col min="3831" max="3831" width="14.26953125" style="36" customWidth="1"/>
    <col min="3832" max="4077" width="8.81640625" style="36"/>
    <col min="4078" max="4078" width="14.7265625" style="36" customWidth="1"/>
    <col min="4079" max="4079" width="15" style="36" customWidth="1"/>
    <col min="4080" max="4082" width="14.1796875" style="36" customWidth="1"/>
    <col min="4083" max="4083" width="18" style="36" customWidth="1"/>
    <col min="4084" max="4084" width="15.453125" style="36" customWidth="1"/>
    <col min="4085" max="4086" width="8.26953125" style="36" bestFit="1" customWidth="1"/>
    <col min="4087" max="4087" width="14.26953125" style="36" customWidth="1"/>
    <col min="4088" max="4333" width="8.81640625" style="36"/>
    <col min="4334" max="4334" width="14.7265625" style="36" customWidth="1"/>
    <col min="4335" max="4335" width="15" style="36" customWidth="1"/>
    <col min="4336" max="4338" width="14.1796875" style="36" customWidth="1"/>
    <col min="4339" max="4339" width="18" style="36" customWidth="1"/>
    <col min="4340" max="4340" width="15.453125" style="36" customWidth="1"/>
    <col min="4341" max="4342" width="8.26953125" style="36" bestFit="1" customWidth="1"/>
    <col min="4343" max="4343" width="14.26953125" style="36" customWidth="1"/>
    <col min="4344" max="4589" width="8.81640625" style="36"/>
    <col min="4590" max="4590" width="14.7265625" style="36" customWidth="1"/>
    <col min="4591" max="4591" width="15" style="36" customWidth="1"/>
    <col min="4592" max="4594" width="14.1796875" style="36" customWidth="1"/>
    <col min="4595" max="4595" width="18" style="36" customWidth="1"/>
    <col min="4596" max="4596" width="15.453125" style="36" customWidth="1"/>
    <col min="4597" max="4598" width="8.26953125" style="36" bestFit="1" customWidth="1"/>
    <col min="4599" max="4599" width="14.26953125" style="36" customWidth="1"/>
    <col min="4600" max="4845" width="8.81640625" style="36"/>
    <col min="4846" max="4846" width="14.7265625" style="36" customWidth="1"/>
    <col min="4847" max="4847" width="15" style="36" customWidth="1"/>
    <col min="4848" max="4850" width="14.1796875" style="36" customWidth="1"/>
    <col min="4851" max="4851" width="18" style="36" customWidth="1"/>
    <col min="4852" max="4852" width="15.453125" style="36" customWidth="1"/>
    <col min="4853" max="4854" width="8.26953125" style="36" bestFit="1" customWidth="1"/>
    <col min="4855" max="4855" width="14.26953125" style="36" customWidth="1"/>
    <col min="4856" max="5101" width="8.81640625" style="36"/>
    <col min="5102" max="5102" width="14.7265625" style="36" customWidth="1"/>
    <col min="5103" max="5103" width="15" style="36" customWidth="1"/>
    <col min="5104" max="5106" width="14.1796875" style="36" customWidth="1"/>
    <col min="5107" max="5107" width="18" style="36" customWidth="1"/>
    <col min="5108" max="5108" width="15.453125" style="36" customWidth="1"/>
    <col min="5109" max="5110" width="8.26953125" style="36" bestFit="1" customWidth="1"/>
    <col min="5111" max="5111" width="14.26953125" style="36" customWidth="1"/>
    <col min="5112" max="5357" width="8.81640625" style="36"/>
    <col min="5358" max="5358" width="14.7265625" style="36" customWidth="1"/>
    <col min="5359" max="5359" width="15" style="36" customWidth="1"/>
    <col min="5360" max="5362" width="14.1796875" style="36" customWidth="1"/>
    <col min="5363" max="5363" width="18" style="36" customWidth="1"/>
    <col min="5364" max="5364" width="15.453125" style="36" customWidth="1"/>
    <col min="5365" max="5366" width="8.26953125" style="36" bestFit="1" customWidth="1"/>
    <col min="5367" max="5367" width="14.26953125" style="36" customWidth="1"/>
    <col min="5368" max="5613" width="8.81640625" style="36"/>
    <col min="5614" max="5614" width="14.7265625" style="36" customWidth="1"/>
    <col min="5615" max="5615" width="15" style="36" customWidth="1"/>
    <col min="5616" max="5618" width="14.1796875" style="36" customWidth="1"/>
    <col min="5619" max="5619" width="18" style="36" customWidth="1"/>
    <col min="5620" max="5620" width="15.453125" style="36" customWidth="1"/>
    <col min="5621" max="5622" width="8.26953125" style="36" bestFit="1" customWidth="1"/>
    <col min="5623" max="5623" width="14.26953125" style="36" customWidth="1"/>
    <col min="5624" max="5869" width="8.81640625" style="36"/>
    <col min="5870" max="5870" width="14.7265625" style="36" customWidth="1"/>
    <col min="5871" max="5871" width="15" style="36" customWidth="1"/>
    <col min="5872" max="5874" width="14.1796875" style="36" customWidth="1"/>
    <col min="5875" max="5875" width="18" style="36" customWidth="1"/>
    <col min="5876" max="5876" width="15.453125" style="36" customWidth="1"/>
    <col min="5877" max="5878" width="8.26953125" style="36" bestFit="1" customWidth="1"/>
    <col min="5879" max="5879" width="14.26953125" style="36" customWidth="1"/>
    <col min="5880" max="6125" width="8.81640625" style="36"/>
    <col min="6126" max="6126" width="14.7265625" style="36" customWidth="1"/>
    <col min="6127" max="6127" width="15" style="36" customWidth="1"/>
    <col min="6128" max="6130" width="14.1796875" style="36" customWidth="1"/>
    <col min="6131" max="6131" width="18" style="36" customWidth="1"/>
    <col min="6132" max="6132" width="15.453125" style="36" customWidth="1"/>
    <col min="6133" max="6134" width="8.26953125" style="36" bestFit="1" customWidth="1"/>
    <col min="6135" max="6135" width="14.26953125" style="36" customWidth="1"/>
    <col min="6136" max="6381" width="8.81640625" style="36"/>
    <col min="6382" max="6382" width="14.7265625" style="36" customWidth="1"/>
    <col min="6383" max="6383" width="15" style="36" customWidth="1"/>
    <col min="6384" max="6386" width="14.1796875" style="36" customWidth="1"/>
    <col min="6387" max="6387" width="18" style="36" customWidth="1"/>
    <col min="6388" max="6388" width="15.453125" style="36" customWidth="1"/>
    <col min="6389" max="6390" width="8.26953125" style="36" bestFit="1" customWidth="1"/>
    <col min="6391" max="6391" width="14.26953125" style="36" customWidth="1"/>
    <col min="6392" max="6637" width="8.81640625" style="36"/>
    <col min="6638" max="6638" width="14.7265625" style="36" customWidth="1"/>
    <col min="6639" max="6639" width="15" style="36" customWidth="1"/>
    <col min="6640" max="6642" width="14.1796875" style="36" customWidth="1"/>
    <col min="6643" max="6643" width="18" style="36" customWidth="1"/>
    <col min="6644" max="6644" width="15.453125" style="36" customWidth="1"/>
    <col min="6645" max="6646" width="8.26953125" style="36" bestFit="1" customWidth="1"/>
    <col min="6647" max="6647" width="14.26953125" style="36" customWidth="1"/>
    <col min="6648" max="6893" width="8.81640625" style="36"/>
    <col min="6894" max="6894" width="14.7265625" style="36" customWidth="1"/>
    <col min="6895" max="6895" width="15" style="36" customWidth="1"/>
    <col min="6896" max="6898" width="14.1796875" style="36" customWidth="1"/>
    <col min="6899" max="6899" width="18" style="36" customWidth="1"/>
    <col min="6900" max="6900" width="15.453125" style="36" customWidth="1"/>
    <col min="6901" max="6902" width="8.26953125" style="36" bestFit="1" customWidth="1"/>
    <col min="6903" max="6903" width="14.26953125" style="36" customWidth="1"/>
    <col min="6904" max="7149" width="8.81640625" style="36"/>
    <col min="7150" max="7150" width="14.7265625" style="36" customWidth="1"/>
    <col min="7151" max="7151" width="15" style="36" customWidth="1"/>
    <col min="7152" max="7154" width="14.1796875" style="36" customWidth="1"/>
    <col min="7155" max="7155" width="18" style="36" customWidth="1"/>
    <col min="7156" max="7156" width="15.453125" style="36" customWidth="1"/>
    <col min="7157" max="7158" width="8.26953125" style="36" bestFit="1" customWidth="1"/>
    <col min="7159" max="7159" width="14.26953125" style="36" customWidth="1"/>
    <col min="7160" max="7405" width="8.81640625" style="36"/>
    <col min="7406" max="7406" width="14.7265625" style="36" customWidth="1"/>
    <col min="7407" max="7407" width="15" style="36" customWidth="1"/>
    <col min="7408" max="7410" width="14.1796875" style="36" customWidth="1"/>
    <col min="7411" max="7411" width="18" style="36" customWidth="1"/>
    <col min="7412" max="7412" width="15.453125" style="36" customWidth="1"/>
    <col min="7413" max="7414" width="8.26953125" style="36" bestFit="1" customWidth="1"/>
    <col min="7415" max="7415" width="14.26953125" style="36" customWidth="1"/>
    <col min="7416" max="7661" width="8.81640625" style="36"/>
    <col min="7662" max="7662" width="14.7265625" style="36" customWidth="1"/>
    <col min="7663" max="7663" width="15" style="36" customWidth="1"/>
    <col min="7664" max="7666" width="14.1796875" style="36" customWidth="1"/>
    <col min="7667" max="7667" width="18" style="36" customWidth="1"/>
    <col min="7668" max="7668" width="15.453125" style="36" customWidth="1"/>
    <col min="7669" max="7670" width="8.26953125" style="36" bestFit="1" customWidth="1"/>
    <col min="7671" max="7671" width="14.26953125" style="36" customWidth="1"/>
    <col min="7672" max="7917" width="8.81640625" style="36"/>
    <col min="7918" max="7918" width="14.7265625" style="36" customWidth="1"/>
    <col min="7919" max="7919" width="15" style="36" customWidth="1"/>
    <col min="7920" max="7922" width="14.1796875" style="36" customWidth="1"/>
    <col min="7923" max="7923" width="18" style="36" customWidth="1"/>
    <col min="7924" max="7924" width="15.453125" style="36" customWidth="1"/>
    <col min="7925" max="7926" width="8.26953125" style="36" bestFit="1" customWidth="1"/>
    <col min="7927" max="7927" width="14.26953125" style="36" customWidth="1"/>
    <col min="7928" max="8173" width="8.81640625" style="36"/>
    <col min="8174" max="8174" width="14.7265625" style="36" customWidth="1"/>
    <col min="8175" max="8175" width="15" style="36" customWidth="1"/>
    <col min="8176" max="8178" width="14.1796875" style="36" customWidth="1"/>
    <col min="8179" max="8179" width="18" style="36" customWidth="1"/>
    <col min="8180" max="8180" width="15.453125" style="36" customWidth="1"/>
    <col min="8181" max="8182" width="8.26953125" style="36" bestFit="1" customWidth="1"/>
    <col min="8183" max="8183" width="14.26953125" style="36" customWidth="1"/>
    <col min="8184" max="8429" width="8.81640625" style="36"/>
    <col min="8430" max="8430" width="14.7265625" style="36" customWidth="1"/>
    <col min="8431" max="8431" width="15" style="36" customWidth="1"/>
    <col min="8432" max="8434" width="14.1796875" style="36" customWidth="1"/>
    <col min="8435" max="8435" width="18" style="36" customWidth="1"/>
    <col min="8436" max="8436" width="15.453125" style="36" customWidth="1"/>
    <col min="8437" max="8438" width="8.26953125" style="36" bestFit="1" customWidth="1"/>
    <col min="8439" max="8439" width="14.26953125" style="36" customWidth="1"/>
    <col min="8440" max="8685" width="8.81640625" style="36"/>
    <col min="8686" max="8686" width="14.7265625" style="36" customWidth="1"/>
    <col min="8687" max="8687" width="15" style="36" customWidth="1"/>
    <col min="8688" max="8690" width="14.1796875" style="36" customWidth="1"/>
    <col min="8691" max="8691" width="18" style="36" customWidth="1"/>
    <col min="8692" max="8692" width="15.453125" style="36" customWidth="1"/>
    <col min="8693" max="8694" width="8.26953125" style="36" bestFit="1" customWidth="1"/>
    <col min="8695" max="8695" width="14.26953125" style="36" customWidth="1"/>
    <col min="8696" max="8941" width="8.81640625" style="36"/>
    <col min="8942" max="8942" width="14.7265625" style="36" customWidth="1"/>
    <col min="8943" max="8943" width="15" style="36" customWidth="1"/>
    <col min="8944" max="8946" width="14.1796875" style="36" customWidth="1"/>
    <col min="8947" max="8947" width="18" style="36" customWidth="1"/>
    <col min="8948" max="8948" width="15.453125" style="36" customWidth="1"/>
    <col min="8949" max="8950" width="8.26953125" style="36" bestFit="1" customWidth="1"/>
    <col min="8951" max="8951" width="14.26953125" style="36" customWidth="1"/>
    <col min="8952" max="9197" width="8.81640625" style="36"/>
    <col min="9198" max="9198" width="14.7265625" style="36" customWidth="1"/>
    <col min="9199" max="9199" width="15" style="36" customWidth="1"/>
    <col min="9200" max="9202" width="14.1796875" style="36" customWidth="1"/>
    <col min="9203" max="9203" width="18" style="36" customWidth="1"/>
    <col min="9204" max="9204" width="15.453125" style="36" customWidth="1"/>
    <col min="9205" max="9206" width="8.26953125" style="36" bestFit="1" customWidth="1"/>
    <col min="9207" max="9207" width="14.26953125" style="36" customWidth="1"/>
    <col min="9208" max="9453" width="8.81640625" style="36"/>
    <col min="9454" max="9454" width="14.7265625" style="36" customWidth="1"/>
    <col min="9455" max="9455" width="15" style="36" customWidth="1"/>
    <col min="9456" max="9458" width="14.1796875" style="36" customWidth="1"/>
    <col min="9459" max="9459" width="18" style="36" customWidth="1"/>
    <col min="9460" max="9460" width="15.453125" style="36" customWidth="1"/>
    <col min="9461" max="9462" width="8.26953125" style="36" bestFit="1" customWidth="1"/>
    <col min="9463" max="9463" width="14.26953125" style="36" customWidth="1"/>
    <col min="9464" max="9709" width="8.81640625" style="36"/>
    <col min="9710" max="9710" width="14.7265625" style="36" customWidth="1"/>
    <col min="9711" max="9711" width="15" style="36" customWidth="1"/>
    <col min="9712" max="9714" width="14.1796875" style="36" customWidth="1"/>
    <col min="9715" max="9715" width="18" style="36" customWidth="1"/>
    <col min="9716" max="9716" width="15.453125" style="36" customWidth="1"/>
    <col min="9717" max="9718" width="8.26953125" style="36" bestFit="1" customWidth="1"/>
    <col min="9719" max="9719" width="14.26953125" style="36" customWidth="1"/>
    <col min="9720" max="9965" width="8.81640625" style="36"/>
    <col min="9966" max="9966" width="14.7265625" style="36" customWidth="1"/>
    <col min="9967" max="9967" width="15" style="36" customWidth="1"/>
    <col min="9968" max="9970" width="14.1796875" style="36" customWidth="1"/>
    <col min="9971" max="9971" width="18" style="36" customWidth="1"/>
    <col min="9972" max="9972" width="15.453125" style="36" customWidth="1"/>
    <col min="9973" max="9974" width="8.26953125" style="36" bestFit="1" customWidth="1"/>
    <col min="9975" max="9975" width="14.26953125" style="36" customWidth="1"/>
    <col min="9976" max="10221" width="8.81640625" style="36"/>
    <col min="10222" max="10222" width="14.7265625" style="36" customWidth="1"/>
    <col min="10223" max="10223" width="15" style="36" customWidth="1"/>
    <col min="10224" max="10226" width="14.1796875" style="36" customWidth="1"/>
    <col min="10227" max="10227" width="18" style="36" customWidth="1"/>
    <col min="10228" max="10228" width="15.453125" style="36" customWidth="1"/>
    <col min="10229" max="10230" width="8.26953125" style="36" bestFit="1" customWidth="1"/>
    <col min="10231" max="10231" width="14.26953125" style="36" customWidth="1"/>
    <col min="10232" max="10477" width="8.81640625" style="36"/>
    <col min="10478" max="10478" width="14.7265625" style="36" customWidth="1"/>
    <col min="10479" max="10479" width="15" style="36" customWidth="1"/>
    <col min="10480" max="10482" width="14.1796875" style="36" customWidth="1"/>
    <col min="10483" max="10483" width="18" style="36" customWidth="1"/>
    <col min="10484" max="10484" width="15.453125" style="36" customWidth="1"/>
    <col min="10485" max="10486" width="8.26953125" style="36" bestFit="1" customWidth="1"/>
    <col min="10487" max="10487" width="14.26953125" style="36" customWidth="1"/>
    <col min="10488" max="10733" width="8.81640625" style="36"/>
    <col min="10734" max="10734" width="14.7265625" style="36" customWidth="1"/>
    <col min="10735" max="10735" width="15" style="36" customWidth="1"/>
    <col min="10736" max="10738" width="14.1796875" style="36" customWidth="1"/>
    <col min="10739" max="10739" width="18" style="36" customWidth="1"/>
    <col min="10740" max="10740" width="15.453125" style="36" customWidth="1"/>
    <col min="10741" max="10742" width="8.26953125" style="36" bestFit="1" customWidth="1"/>
    <col min="10743" max="10743" width="14.26953125" style="36" customWidth="1"/>
    <col min="10744" max="10989" width="8.81640625" style="36"/>
    <col min="10990" max="10990" width="14.7265625" style="36" customWidth="1"/>
    <col min="10991" max="10991" width="15" style="36" customWidth="1"/>
    <col min="10992" max="10994" width="14.1796875" style="36" customWidth="1"/>
    <col min="10995" max="10995" width="18" style="36" customWidth="1"/>
    <col min="10996" max="10996" width="15.453125" style="36" customWidth="1"/>
    <col min="10997" max="10998" width="8.26953125" style="36" bestFit="1" customWidth="1"/>
    <col min="10999" max="10999" width="14.26953125" style="36" customWidth="1"/>
    <col min="11000" max="11245" width="8.81640625" style="36"/>
    <col min="11246" max="11246" width="14.7265625" style="36" customWidth="1"/>
    <col min="11247" max="11247" width="15" style="36" customWidth="1"/>
    <col min="11248" max="11250" width="14.1796875" style="36" customWidth="1"/>
    <col min="11251" max="11251" width="18" style="36" customWidth="1"/>
    <col min="11252" max="11252" width="15.453125" style="36" customWidth="1"/>
    <col min="11253" max="11254" width="8.26953125" style="36" bestFit="1" customWidth="1"/>
    <col min="11255" max="11255" width="14.26953125" style="36" customWidth="1"/>
    <col min="11256" max="11501" width="8.81640625" style="36"/>
    <col min="11502" max="11502" width="14.7265625" style="36" customWidth="1"/>
    <col min="11503" max="11503" width="15" style="36" customWidth="1"/>
    <col min="11504" max="11506" width="14.1796875" style="36" customWidth="1"/>
    <col min="11507" max="11507" width="18" style="36" customWidth="1"/>
    <col min="11508" max="11508" width="15.453125" style="36" customWidth="1"/>
    <col min="11509" max="11510" width="8.26953125" style="36" bestFit="1" customWidth="1"/>
    <col min="11511" max="11511" width="14.26953125" style="36" customWidth="1"/>
    <col min="11512" max="11757" width="8.81640625" style="36"/>
    <col min="11758" max="11758" width="14.7265625" style="36" customWidth="1"/>
    <col min="11759" max="11759" width="15" style="36" customWidth="1"/>
    <col min="11760" max="11762" width="14.1796875" style="36" customWidth="1"/>
    <col min="11763" max="11763" width="18" style="36" customWidth="1"/>
    <col min="11764" max="11764" width="15.453125" style="36" customWidth="1"/>
    <col min="11765" max="11766" width="8.26953125" style="36" bestFit="1" customWidth="1"/>
    <col min="11767" max="11767" width="14.26953125" style="36" customWidth="1"/>
    <col min="11768" max="12013" width="8.81640625" style="36"/>
    <col min="12014" max="12014" width="14.7265625" style="36" customWidth="1"/>
    <col min="12015" max="12015" width="15" style="36" customWidth="1"/>
    <col min="12016" max="12018" width="14.1796875" style="36" customWidth="1"/>
    <col min="12019" max="12019" width="18" style="36" customWidth="1"/>
    <col min="12020" max="12020" width="15.453125" style="36" customWidth="1"/>
    <col min="12021" max="12022" width="8.26953125" style="36" bestFit="1" customWidth="1"/>
    <col min="12023" max="12023" width="14.26953125" style="36" customWidth="1"/>
    <col min="12024" max="12269" width="8.81640625" style="36"/>
    <col min="12270" max="12270" width="14.7265625" style="36" customWidth="1"/>
    <col min="12271" max="12271" width="15" style="36" customWidth="1"/>
    <col min="12272" max="12274" width="14.1796875" style="36" customWidth="1"/>
    <col min="12275" max="12275" width="18" style="36" customWidth="1"/>
    <col min="12276" max="12276" width="15.453125" style="36" customWidth="1"/>
    <col min="12277" max="12278" width="8.26953125" style="36" bestFit="1" customWidth="1"/>
    <col min="12279" max="12279" width="14.26953125" style="36" customWidth="1"/>
    <col min="12280" max="12525" width="8.81640625" style="36"/>
    <col min="12526" max="12526" width="14.7265625" style="36" customWidth="1"/>
    <col min="12527" max="12527" width="15" style="36" customWidth="1"/>
    <col min="12528" max="12530" width="14.1796875" style="36" customWidth="1"/>
    <col min="12531" max="12531" width="18" style="36" customWidth="1"/>
    <col min="12532" max="12532" width="15.453125" style="36" customWidth="1"/>
    <col min="12533" max="12534" width="8.26953125" style="36" bestFit="1" customWidth="1"/>
    <col min="12535" max="12535" width="14.26953125" style="36" customWidth="1"/>
    <col min="12536" max="12781" width="8.81640625" style="36"/>
    <col min="12782" max="12782" width="14.7265625" style="36" customWidth="1"/>
    <col min="12783" max="12783" width="15" style="36" customWidth="1"/>
    <col min="12784" max="12786" width="14.1796875" style="36" customWidth="1"/>
    <col min="12787" max="12787" width="18" style="36" customWidth="1"/>
    <col min="12788" max="12788" width="15.453125" style="36" customWidth="1"/>
    <col min="12789" max="12790" width="8.26953125" style="36" bestFit="1" customWidth="1"/>
    <col min="12791" max="12791" width="14.26953125" style="36" customWidth="1"/>
    <col min="12792" max="13037" width="8.81640625" style="36"/>
    <col min="13038" max="13038" width="14.7265625" style="36" customWidth="1"/>
    <col min="13039" max="13039" width="15" style="36" customWidth="1"/>
    <col min="13040" max="13042" width="14.1796875" style="36" customWidth="1"/>
    <col min="13043" max="13043" width="18" style="36" customWidth="1"/>
    <col min="13044" max="13044" width="15.453125" style="36" customWidth="1"/>
    <col min="13045" max="13046" width="8.26953125" style="36" bestFit="1" customWidth="1"/>
    <col min="13047" max="13047" width="14.26953125" style="36" customWidth="1"/>
    <col min="13048" max="13293" width="8.81640625" style="36"/>
    <col min="13294" max="13294" width="14.7265625" style="36" customWidth="1"/>
    <col min="13295" max="13295" width="15" style="36" customWidth="1"/>
    <col min="13296" max="13298" width="14.1796875" style="36" customWidth="1"/>
    <col min="13299" max="13299" width="18" style="36" customWidth="1"/>
    <col min="13300" max="13300" width="15.453125" style="36" customWidth="1"/>
    <col min="13301" max="13302" width="8.26953125" style="36" bestFit="1" customWidth="1"/>
    <col min="13303" max="13303" width="14.26953125" style="36" customWidth="1"/>
    <col min="13304" max="13549" width="8.81640625" style="36"/>
    <col min="13550" max="13550" width="14.7265625" style="36" customWidth="1"/>
    <col min="13551" max="13551" width="15" style="36" customWidth="1"/>
    <col min="13552" max="13554" width="14.1796875" style="36" customWidth="1"/>
    <col min="13555" max="13555" width="18" style="36" customWidth="1"/>
    <col min="13556" max="13556" width="15.453125" style="36" customWidth="1"/>
    <col min="13557" max="13558" width="8.26953125" style="36" bestFit="1" customWidth="1"/>
    <col min="13559" max="13559" width="14.26953125" style="36" customWidth="1"/>
    <col min="13560" max="13805" width="8.81640625" style="36"/>
    <col min="13806" max="13806" width="14.7265625" style="36" customWidth="1"/>
    <col min="13807" max="13807" width="15" style="36" customWidth="1"/>
    <col min="13808" max="13810" width="14.1796875" style="36" customWidth="1"/>
    <col min="13811" max="13811" width="18" style="36" customWidth="1"/>
    <col min="13812" max="13812" width="15.453125" style="36" customWidth="1"/>
    <col min="13813" max="13814" width="8.26953125" style="36" bestFit="1" customWidth="1"/>
    <col min="13815" max="13815" width="14.26953125" style="36" customWidth="1"/>
    <col min="13816" max="14061" width="8.81640625" style="36"/>
    <col min="14062" max="14062" width="14.7265625" style="36" customWidth="1"/>
    <col min="14063" max="14063" width="15" style="36" customWidth="1"/>
    <col min="14064" max="14066" width="14.1796875" style="36" customWidth="1"/>
    <col min="14067" max="14067" width="18" style="36" customWidth="1"/>
    <col min="14068" max="14068" width="15.453125" style="36" customWidth="1"/>
    <col min="14069" max="14070" width="8.26953125" style="36" bestFit="1" customWidth="1"/>
    <col min="14071" max="14071" width="14.26953125" style="36" customWidth="1"/>
    <col min="14072" max="14317" width="8.81640625" style="36"/>
    <col min="14318" max="14318" width="14.7265625" style="36" customWidth="1"/>
    <col min="14319" max="14319" width="15" style="36" customWidth="1"/>
    <col min="14320" max="14322" width="14.1796875" style="36" customWidth="1"/>
    <col min="14323" max="14323" width="18" style="36" customWidth="1"/>
    <col min="14324" max="14324" width="15.453125" style="36" customWidth="1"/>
    <col min="14325" max="14326" width="8.26953125" style="36" bestFit="1" customWidth="1"/>
    <col min="14327" max="14327" width="14.26953125" style="36" customWidth="1"/>
    <col min="14328" max="14573" width="8.81640625" style="36"/>
    <col min="14574" max="14574" width="14.7265625" style="36" customWidth="1"/>
    <col min="14575" max="14575" width="15" style="36" customWidth="1"/>
    <col min="14576" max="14578" width="14.1796875" style="36" customWidth="1"/>
    <col min="14579" max="14579" width="18" style="36" customWidth="1"/>
    <col min="14580" max="14580" width="15.453125" style="36" customWidth="1"/>
    <col min="14581" max="14582" width="8.26953125" style="36" bestFit="1" customWidth="1"/>
    <col min="14583" max="14583" width="14.26953125" style="36" customWidth="1"/>
    <col min="14584" max="14829" width="8.81640625" style="36"/>
    <col min="14830" max="14830" width="14.7265625" style="36" customWidth="1"/>
    <col min="14831" max="14831" width="15" style="36" customWidth="1"/>
    <col min="14832" max="14834" width="14.1796875" style="36" customWidth="1"/>
    <col min="14835" max="14835" width="18" style="36" customWidth="1"/>
    <col min="14836" max="14836" width="15.453125" style="36" customWidth="1"/>
    <col min="14837" max="14838" width="8.26953125" style="36" bestFit="1" customWidth="1"/>
    <col min="14839" max="14839" width="14.26953125" style="36" customWidth="1"/>
    <col min="14840" max="15085" width="8.81640625" style="36"/>
    <col min="15086" max="15086" width="14.7265625" style="36" customWidth="1"/>
    <col min="15087" max="15087" width="15" style="36" customWidth="1"/>
    <col min="15088" max="15090" width="14.1796875" style="36" customWidth="1"/>
    <col min="15091" max="15091" width="18" style="36" customWidth="1"/>
    <col min="15092" max="15092" width="15.453125" style="36" customWidth="1"/>
    <col min="15093" max="15094" width="8.26953125" style="36" bestFit="1" customWidth="1"/>
    <col min="15095" max="15095" width="14.26953125" style="36" customWidth="1"/>
    <col min="15096" max="15341" width="8.81640625" style="36"/>
    <col min="15342" max="15342" width="14.7265625" style="36" customWidth="1"/>
    <col min="15343" max="15343" width="15" style="36" customWidth="1"/>
    <col min="15344" max="15346" width="14.1796875" style="36" customWidth="1"/>
    <col min="15347" max="15347" width="18" style="36" customWidth="1"/>
    <col min="15348" max="15348" width="15.453125" style="36" customWidth="1"/>
    <col min="15349" max="15350" width="8.26953125" style="36" bestFit="1" customWidth="1"/>
    <col min="15351" max="15351" width="14.26953125" style="36" customWidth="1"/>
    <col min="15352" max="15597" width="8.81640625" style="36"/>
    <col min="15598" max="15598" width="14.7265625" style="36" customWidth="1"/>
    <col min="15599" max="15599" width="15" style="36" customWidth="1"/>
    <col min="15600" max="15602" width="14.1796875" style="36" customWidth="1"/>
    <col min="15603" max="15603" width="18" style="36" customWidth="1"/>
    <col min="15604" max="15604" width="15.453125" style="36" customWidth="1"/>
    <col min="15605" max="15606" width="8.26953125" style="36" bestFit="1" customWidth="1"/>
    <col min="15607" max="15607" width="14.26953125" style="36" customWidth="1"/>
    <col min="15608" max="15853" width="8.81640625" style="36"/>
    <col min="15854" max="15854" width="14.7265625" style="36" customWidth="1"/>
    <col min="15855" max="15855" width="15" style="36" customWidth="1"/>
    <col min="15856" max="15858" width="14.1796875" style="36" customWidth="1"/>
    <col min="15859" max="15859" width="18" style="36" customWidth="1"/>
    <col min="15860" max="15860" width="15.453125" style="36" customWidth="1"/>
    <col min="15861" max="15862" width="8.26953125" style="36" bestFit="1" customWidth="1"/>
    <col min="15863" max="15863" width="14.26953125" style="36" customWidth="1"/>
    <col min="15864" max="16109" width="8.81640625" style="36"/>
    <col min="16110" max="16110" width="14.7265625" style="36" customWidth="1"/>
    <col min="16111" max="16111" width="15" style="36" customWidth="1"/>
    <col min="16112" max="16114" width="14.1796875" style="36" customWidth="1"/>
    <col min="16115" max="16115" width="18" style="36" customWidth="1"/>
    <col min="16116" max="16116" width="15.453125" style="36" customWidth="1"/>
    <col min="16117" max="16118" width="8.26953125" style="36" bestFit="1" customWidth="1"/>
    <col min="16119" max="16119" width="14.26953125" style="36" customWidth="1"/>
    <col min="16120" max="16365" width="8.81640625" style="36"/>
    <col min="16366" max="16384" width="8.7265625" style="36" customWidth="1"/>
  </cols>
  <sheetData>
    <row r="1" spans="1:8" s="32" customFormat="1" ht="27" customHeight="1">
      <c r="A1" s="1725" t="s">
        <v>288</v>
      </c>
      <c r="B1" s="1725"/>
      <c r="C1" s="1725"/>
      <c r="D1" s="1725"/>
      <c r="E1" s="1725"/>
      <c r="F1" s="1725"/>
      <c r="G1" s="1725"/>
      <c r="H1" s="1725"/>
    </row>
    <row r="2" spans="1:8" s="32" customFormat="1" ht="27" customHeight="1">
      <c r="A2" s="1726" t="s">
        <v>289</v>
      </c>
      <c r="B2" s="1726"/>
      <c r="C2" s="1726"/>
      <c r="D2" s="1726"/>
      <c r="E2" s="1726"/>
      <c r="F2" s="1726"/>
      <c r="G2" s="1726"/>
      <c r="H2" s="1726"/>
    </row>
    <row r="3" spans="1:8" ht="27" customHeight="1">
      <c r="A3" s="54" t="s">
        <v>206</v>
      </c>
      <c r="B3" s="55"/>
      <c r="C3" s="55"/>
      <c r="D3" s="55"/>
      <c r="E3" s="55"/>
      <c r="F3" s="55"/>
      <c r="G3" s="55"/>
      <c r="H3" s="55" t="s">
        <v>207</v>
      </c>
    </row>
    <row r="4" spans="1:8" s="31" customFormat="1" ht="96" customHeight="1">
      <c r="A4" s="27" t="s">
        <v>286</v>
      </c>
      <c r="B4" s="118" t="s">
        <v>195</v>
      </c>
      <c r="C4" s="118" t="s">
        <v>196</v>
      </c>
      <c r="D4" s="118" t="s">
        <v>197</v>
      </c>
      <c r="E4" s="118" t="s">
        <v>198</v>
      </c>
      <c r="F4" s="118" t="s">
        <v>199</v>
      </c>
      <c r="G4" s="118" t="s">
        <v>200</v>
      </c>
      <c r="H4" s="28" t="s">
        <v>287</v>
      </c>
    </row>
    <row r="5" spans="1:8" ht="29.15" customHeight="1">
      <c r="A5" s="33" t="s">
        <v>43</v>
      </c>
      <c r="B5" s="29">
        <v>8457</v>
      </c>
      <c r="C5" s="29">
        <v>15093</v>
      </c>
      <c r="D5" s="29">
        <f>C5/B5*100</f>
        <v>178.46754168144733</v>
      </c>
      <c r="E5" s="29">
        <v>23815</v>
      </c>
      <c r="F5" s="29">
        <f>E5/B5*100</f>
        <v>281.60104055811752</v>
      </c>
      <c r="G5" s="29">
        <f>E5/C5*100</f>
        <v>157.78837871861126</v>
      </c>
      <c r="H5" s="33" t="s">
        <v>44</v>
      </c>
    </row>
    <row r="6" spans="1:8" ht="29.15" customHeight="1">
      <c r="A6" s="33" t="s">
        <v>45</v>
      </c>
      <c r="B6" s="30">
        <v>2694</v>
      </c>
      <c r="C6" s="30">
        <v>4833</v>
      </c>
      <c r="D6" s="30">
        <f>C6/B6*100</f>
        <v>179.39866369710469</v>
      </c>
      <c r="E6" s="30">
        <v>6335</v>
      </c>
      <c r="F6" s="30">
        <f t="shared" ref="F6:F24" si="0">E6/B6*100</f>
        <v>235.15219005196735</v>
      </c>
      <c r="G6" s="30">
        <f>E6/C6*100</f>
        <v>131.07800537968134</v>
      </c>
      <c r="H6" s="33" t="s">
        <v>46</v>
      </c>
    </row>
    <row r="7" spans="1:8" ht="29.15" customHeight="1">
      <c r="A7" s="33" t="s">
        <v>47</v>
      </c>
      <c r="B7" s="29">
        <v>3491</v>
      </c>
      <c r="C7" s="29">
        <v>4993</v>
      </c>
      <c r="D7" s="29">
        <f t="shared" ref="D7:D24" si="1">C7/B7*100</f>
        <v>143.02492122600972</v>
      </c>
      <c r="E7" s="29">
        <v>6870</v>
      </c>
      <c r="F7" s="29">
        <f t="shared" si="0"/>
        <v>196.79175021483815</v>
      </c>
      <c r="G7" s="29">
        <f t="shared" ref="G7:G24" si="2">E7/C7*100</f>
        <v>137.59262968155417</v>
      </c>
      <c r="H7" s="33" t="s">
        <v>48</v>
      </c>
    </row>
    <row r="8" spans="1:8" ht="29.15" customHeight="1">
      <c r="A8" s="33" t="s">
        <v>49</v>
      </c>
      <c r="B8" s="30">
        <v>2640</v>
      </c>
      <c r="C8" s="30">
        <v>2827</v>
      </c>
      <c r="D8" s="30">
        <f t="shared" si="1"/>
        <v>107.08333333333333</v>
      </c>
      <c r="E8" s="30">
        <v>4638</v>
      </c>
      <c r="F8" s="30">
        <f t="shared" si="0"/>
        <v>175.68181818181819</v>
      </c>
      <c r="G8" s="30">
        <f t="shared" si="2"/>
        <v>164.06084188185355</v>
      </c>
      <c r="H8" s="33" t="s">
        <v>489</v>
      </c>
    </row>
    <row r="9" spans="1:8" ht="29.15" customHeight="1">
      <c r="A9" s="33" t="s">
        <v>50</v>
      </c>
      <c r="B9" s="29">
        <v>3118</v>
      </c>
      <c r="C9" s="29">
        <v>4408</v>
      </c>
      <c r="D9" s="29">
        <f t="shared" si="1"/>
        <v>141.37267479153303</v>
      </c>
      <c r="E9" s="29">
        <v>6620</v>
      </c>
      <c r="F9" s="29">
        <f t="shared" si="0"/>
        <v>212.31558691468894</v>
      </c>
      <c r="G9" s="29">
        <f t="shared" si="2"/>
        <v>150.18148820326678</v>
      </c>
      <c r="H9" s="33" t="s">
        <v>435</v>
      </c>
    </row>
    <row r="10" spans="1:8" ht="29.15" customHeight="1">
      <c r="A10" s="33" t="s">
        <v>51</v>
      </c>
      <c r="B10" s="30">
        <v>3324</v>
      </c>
      <c r="C10" s="30">
        <v>4011</v>
      </c>
      <c r="D10" s="30">
        <f t="shared" si="1"/>
        <v>120.66787003610109</v>
      </c>
      <c r="E10" s="30">
        <v>6692</v>
      </c>
      <c r="F10" s="30">
        <f t="shared" si="0"/>
        <v>201.323706377858</v>
      </c>
      <c r="G10" s="30">
        <f t="shared" si="2"/>
        <v>166.8411867364747</v>
      </c>
      <c r="H10" s="33" t="s">
        <v>490</v>
      </c>
    </row>
    <row r="11" spans="1:8" ht="29.15" customHeight="1">
      <c r="A11" s="33" t="s">
        <v>201</v>
      </c>
      <c r="B11" s="29">
        <v>3456</v>
      </c>
      <c r="C11" s="29">
        <v>5756</v>
      </c>
      <c r="D11" s="29">
        <f t="shared" si="1"/>
        <v>166.55092592592592</v>
      </c>
      <c r="E11" s="29">
        <v>7928</v>
      </c>
      <c r="F11" s="29">
        <f t="shared" si="0"/>
        <v>229.39814814814815</v>
      </c>
      <c r="G11" s="29">
        <f t="shared" si="2"/>
        <v>137.73453787352327</v>
      </c>
      <c r="H11" s="33" t="s">
        <v>52</v>
      </c>
    </row>
    <row r="12" spans="1:8" ht="29.15" customHeight="1">
      <c r="A12" s="33" t="s">
        <v>53</v>
      </c>
      <c r="B12" s="30">
        <v>2055</v>
      </c>
      <c r="C12" s="30">
        <v>2990</v>
      </c>
      <c r="D12" s="30">
        <f t="shared" si="1"/>
        <v>145.49878345498783</v>
      </c>
      <c r="E12" s="30">
        <v>4932</v>
      </c>
      <c r="F12" s="30">
        <f t="shared" si="0"/>
        <v>240</v>
      </c>
      <c r="G12" s="30">
        <f t="shared" si="2"/>
        <v>164.94983277591973</v>
      </c>
      <c r="H12" s="33" t="s">
        <v>447</v>
      </c>
    </row>
    <row r="13" spans="1:8" ht="29.15" customHeight="1">
      <c r="A13" s="33" t="s">
        <v>54</v>
      </c>
      <c r="B13" s="29">
        <v>1000</v>
      </c>
      <c r="C13" s="29">
        <v>1037</v>
      </c>
      <c r="D13" s="29">
        <f t="shared" si="1"/>
        <v>103.69999999999999</v>
      </c>
      <c r="E13" s="29">
        <v>3024</v>
      </c>
      <c r="F13" s="29">
        <f t="shared" si="0"/>
        <v>302.39999999999998</v>
      </c>
      <c r="G13" s="29">
        <f t="shared" si="2"/>
        <v>291.61041465766635</v>
      </c>
      <c r="H13" s="33" t="s">
        <v>451</v>
      </c>
    </row>
    <row r="14" spans="1:8" ht="29.15" customHeight="1">
      <c r="A14" s="33" t="s">
        <v>55</v>
      </c>
      <c r="B14" s="30">
        <v>2480</v>
      </c>
      <c r="C14" s="30">
        <v>3545</v>
      </c>
      <c r="D14" s="30">
        <f t="shared" si="1"/>
        <v>142.94354838709677</v>
      </c>
      <c r="E14" s="30">
        <v>5213</v>
      </c>
      <c r="F14" s="30">
        <f t="shared" si="0"/>
        <v>210.20161290322582</v>
      </c>
      <c r="G14" s="30">
        <f t="shared" si="2"/>
        <v>147.0521861777151</v>
      </c>
      <c r="H14" s="33" t="s">
        <v>455</v>
      </c>
    </row>
    <row r="15" spans="1:8" ht="29.15" customHeight="1">
      <c r="A15" s="33" t="s">
        <v>202</v>
      </c>
      <c r="B15" s="29">
        <v>920</v>
      </c>
      <c r="C15" s="29">
        <v>867</v>
      </c>
      <c r="D15" s="29">
        <f t="shared" si="1"/>
        <v>94.239130434782609</v>
      </c>
      <c r="E15" s="29">
        <v>1511</v>
      </c>
      <c r="F15" s="29">
        <f t="shared" si="0"/>
        <v>164.2391304347826</v>
      </c>
      <c r="G15" s="29">
        <f t="shared" si="2"/>
        <v>174.27912341407151</v>
      </c>
      <c r="H15" s="33" t="s">
        <v>56</v>
      </c>
    </row>
    <row r="16" spans="1:8" ht="29.15" customHeight="1">
      <c r="A16" s="33" t="s">
        <v>57</v>
      </c>
      <c r="B16" s="30">
        <v>1920</v>
      </c>
      <c r="C16" s="30">
        <v>2209</v>
      </c>
      <c r="D16" s="30">
        <f t="shared" si="1"/>
        <v>115.05208333333334</v>
      </c>
      <c r="E16" s="30">
        <v>4000</v>
      </c>
      <c r="F16" s="30">
        <f t="shared" si="0"/>
        <v>208.33333333333334</v>
      </c>
      <c r="G16" s="30">
        <f t="shared" si="2"/>
        <v>181.0774105930285</v>
      </c>
      <c r="H16" s="33" t="s">
        <v>491</v>
      </c>
    </row>
    <row r="17" spans="1:8" ht="29.15" customHeight="1">
      <c r="A17" s="33" t="s">
        <v>58</v>
      </c>
      <c r="B17" s="29">
        <v>1940</v>
      </c>
      <c r="C17" s="29">
        <v>2049</v>
      </c>
      <c r="D17" s="29">
        <f t="shared" si="1"/>
        <v>105.61855670103093</v>
      </c>
      <c r="E17" s="29">
        <v>3381</v>
      </c>
      <c r="F17" s="29">
        <f t="shared" si="0"/>
        <v>174.27835051546393</v>
      </c>
      <c r="G17" s="29">
        <f t="shared" si="2"/>
        <v>165.00732064421669</v>
      </c>
      <c r="H17" s="33" t="s">
        <v>465</v>
      </c>
    </row>
    <row r="18" spans="1:8" ht="29.15" customHeight="1">
      <c r="A18" s="33" t="s">
        <v>104</v>
      </c>
      <c r="B18" s="30">
        <v>1460</v>
      </c>
      <c r="C18" s="30">
        <v>1487</v>
      </c>
      <c r="D18" s="30">
        <f t="shared" si="1"/>
        <v>101.84931506849315</v>
      </c>
      <c r="E18" s="30">
        <v>2773</v>
      </c>
      <c r="F18" s="30">
        <f t="shared" si="0"/>
        <v>189.93150684931507</v>
      </c>
      <c r="G18" s="30">
        <f t="shared" si="2"/>
        <v>186.48285137861467</v>
      </c>
      <c r="H18" s="33" t="s">
        <v>203</v>
      </c>
    </row>
    <row r="19" spans="1:8" ht="29.15" customHeight="1">
      <c r="A19" s="33" t="s">
        <v>59</v>
      </c>
      <c r="B19" s="29">
        <v>2915</v>
      </c>
      <c r="C19" s="29">
        <v>2544</v>
      </c>
      <c r="D19" s="29">
        <f t="shared" si="1"/>
        <v>87.272727272727266</v>
      </c>
      <c r="E19" s="29">
        <v>4899</v>
      </c>
      <c r="F19" s="29">
        <f t="shared" si="0"/>
        <v>168.06174957118353</v>
      </c>
      <c r="G19" s="29">
        <f t="shared" si="2"/>
        <v>192.57075471698113</v>
      </c>
      <c r="H19" s="33" t="s">
        <v>60</v>
      </c>
    </row>
    <row r="20" spans="1:8" ht="29.15" customHeight="1">
      <c r="A20" s="33" t="s">
        <v>61</v>
      </c>
      <c r="B20" s="30">
        <v>1400</v>
      </c>
      <c r="C20" s="30">
        <v>1817</v>
      </c>
      <c r="D20" s="30">
        <f t="shared" si="1"/>
        <v>129.78571428571428</v>
      </c>
      <c r="E20" s="30">
        <v>3315</v>
      </c>
      <c r="F20" s="30">
        <f t="shared" si="0"/>
        <v>236.78571428571428</v>
      </c>
      <c r="G20" s="30">
        <f t="shared" si="2"/>
        <v>182.44358833241608</v>
      </c>
      <c r="H20" s="33" t="s">
        <v>62</v>
      </c>
    </row>
    <row r="21" spans="1:8" ht="29.15" customHeight="1">
      <c r="A21" s="33" t="s">
        <v>105</v>
      </c>
      <c r="B21" s="29">
        <v>1295</v>
      </c>
      <c r="C21" s="29">
        <v>1463</v>
      </c>
      <c r="D21" s="29">
        <f t="shared" si="1"/>
        <v>112.97297297297297</v>
      </c>
      <c r="E21" s="29">
        <v>1890</v>
      </c>
      <c r="F21" s="29">
        <f t="shared" si="0"/>
        <v>145.94594594594594</v>
      </c>
      <c r="G21" s="29">
        <f t="shared" si="2"/>
        <v>129.1866028708134</v>
      </c>
      <c r="H21" s="33" t="s">
        <v>479</v>
      </c>
    </row>
    <row r="22" spans="1:8" ht="29.15" customHeight="1">
      <c r="A22" s="33" t="s">
        <v>63</v>
      </c>
      <c r="B22" s="30">
        <v>1330</v>
      </c>
      <c r="C22" s="30">
        <v>1541</v>
      </c>
      <c r="D22" s="30">
        <f t="shared" si="1"/>
        <v>115.86466165413533</v>
      </c>
      <c r="E22" s="30">
        <v>3511</v>
      </c>
      <c r="F22" s="30">
        <f t="shared" si="0"/>
        <v>263.98496240601503</v>
      </c>
      <c r="G22" s="30">
        <f t="shared" si="2"/>
        <v>227.83906554185594</v>
      </c>
      <c r="H22" s="33" t="s">
        <v>483</v>
      </c>
    </row>
    <row r="23" spans="1:8" ht="29.15" customHeight="1">
      <c r="A23" s="33" t="s">
        <v>64</v>
      </c>
      <c r="B23" s="29">
        <v>610</v>
      </c>
      <c r="C23" s="29">
        <v>534</v>
      </c>
      <c r="D23" s="29">
        <f t="shared" si="1"/>
        <v>87.540983606557376</v>
      </c>
      <c r="E23" s="29">
        <v>1076</v>
      </c>
      <c r="F23" s="29">
        <f t="shared" si="0"/>
        <v>176.39344262295083</v>
      </c>
      <c r="G23" s="29">
        <f t="shared" si="2"/>
        <v>201.49812734082397</v>
      </c>
      <c r="H23" s="33" t="s">
        <v>65</v>
      </c>
    </row>
    <row r="24" spans="1:8" ht="29.15" customHeight="1">
      <c r="A24" s="33" t="s">
        <v>66</v>
      </c>
      <c r="B24" s="30">
        <v>400</v>
      </c>
      <c r="C24" s="30">
        <v>629</v>
      </c>
      <c r="D24" s="30">
        <f t="shared" si="1"/>
        <v>157.25</v>
      </c>
      <c r="E24" s="30">
        <v>692</v>
      </c>
      <c r="F24" s="30">
        <f t="shared" si="0"/>
        <v>173</v>
      </c>
      <c r="G24" s="30">
        <f t="shared" si="2"/>
        <v>110.01589825119238</v>
      </c>
      <c r="H24" s="33" t="s">
        <v>67</v>
      </c>
    </row>
    <row r="25" spans="1:8" s="31" customFormat="1" ht="29.15" customHeight="1">
      <c r="A25" s="27" t="s">
        <v>38</v>
      </c>
      <c r="B25" s="43">
        <f>SUM(B5:B24)</f>
        <v>46905</v>
      </c>
      <c r="C25" s="43">
        <f>SUM(C5:C24)</f>
        <v>64633</v>
      </c>
      <c r="D25" s="43">
        <f>C25/B25*100</f>
        <v>137.79554418505489</v>
      </c>
      <c r="E25" s="43">
        <f>SUM(E5:E24)</f>
        <v>103115</v>
      </c>
      <c r="F25" s="43">
        <f>E25/B25*100</f>
        <v>219.83797036563266</v>
      </c>
      <c r="G25" s="43">
        <f>E25/C25*100</f>
        <v>159.5392446583015</v>
      </c>
      <c r="H25" s="27" t="s">
        <v>114</v>
      </c>
    </row>
    <row r="26" spans="1:8" ht="21" customHeight="1">
      <c r="A26" s="115"/>
      <c r="B26" s="116"/>
      <c r="C26" s="117"/>
      <c r="D26" s="116"/>
      <c r="E26" s="116"/>
      <c r="F26" s="116"/>
      <c r="G26" s="116"/>
      <c r="H26" s="115"/>
    </row>
    <row r="27" spans="1:8">
      <c r="A27" s="38"/>
      <c r="H27" s="38"/>
    </row>
    <row r="29" spans="1:8">
      <c r="C29" s="37"/>
    </row>
    <row r="30" spans="1:8" ht="16.5" customHeight="1">
      <c r="B30" s="39"/>
      <c r="C30" s="37"/>
      <c r="D30" s="39"/>
      <c r="E30" s="39"/>
      <c r="F30" s="39"/>
      <c r="G30" s="39"/>
    </row>
    <row r="31" spans="1:8">
      <c r="B31" s="41"/>
      <c r="C31" s="42"/>
      <c r="D31" s="41"/>
      <c r="E31" s="41"/>
      <c r="F31" s="41"/>
      <c r="G31" s="41"/>
    </row>
    <row r="32" spans="1:8">
      <c r="C32" s="37"/>
    </row>
  </sheetData>
  <mergeCells count="2">
    <mergeCell ref="A1:H1"/>
    <mergeCell ref="A2:H2"/>
  </mergeCells>
  <printOptions horizontalCentered="1" verticalCentered="1"/>
  <pageMargins left="0.51181102362204722" right="0.51181102362204722" top="0.78740157480314965" bottom="0.98425196850393704" header="0.51181102362204722" footer="0.51181102362204722"/>
  <pageSetup scale="57" orientation="portrait" r:id="rId1"/>
  <headerFooter alignWithMargins="0"/>
  <rowBreaks count="1" manualBreakCount="1">
    <brk id="25" max="16383" man="1"/>
  </row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50"/>
  <sheetViews>
    <sheetView showGridLines="0" rightToLeft="1" view="pageBreakPreview" zoomScale="60" zoomScaleNormal="90" workbookViewId="0">
      <selection activeCell="B23" sqref="B23"/>
    </sheetView>
  </sheetViews>
  <sheetFormatPr defaultColWidth="8.81640625" defaultRowHeight="18" customHeight="1"/>
  <cols>
    <col min="1" max="1" width="43.54296875" style="1072" customWidth="1"/>
    <col min="2" max="14" width="11.7265625" style="1072" customWidth="1"/>
    <col min="15" max="15" width="46.26953125" style="1072" customWidth="1"/>
    <col min="16" max="17" width="8.81640625" style="1072" customWidth="1"/>
    <col min="18" max="175" width="8.81640625" style="1072"/>
    <col min="176" max="176" width="10.26953125" style="1072" customWidth="1"/>
    <col min="177" max="177" width="10" style="1072" customWidth="1"/>
    <col min="178" max="178" width="8.26953125" style="1072" customWidth="1"/>
    <col min="179" max="179" width="7.453125" style="1072" customWidth="1"/>
    <col min="180" max="183" width="8.26953125" style="1072" customWidth="1"/>
    <col min="184" max="185" width="7.453125" style="1072" customWidth="1"/>
    <col min="186" max="186" width="9.81640625" style="1072" customWidth="1"/>
    <col min="187" max="187" width="8.26953125" style="1072" customWidth="1"/>
    <col min="188" max="188" width="8.453125" style="1072" customWidth="1"/>
    <col min="189" max="189" width="8" style="1072" customWidth="1"/>
    <col min="190" max="190" width="9.7265625" style="1072" customWidth="1"/>
    <col min="191" max="199" width="9.1796875" style="1072" customWidth="1"/>
    <col min="200" max="431" width="8.81640625" style="1072"/>
    <col min="432" max="432" width="10.26953125" style="1072" customWidth="1"/>
    <col min="433" max="433" width="10" style="1072" customWidth="1"/>
    <col min="434" max="434" width="8.26953125" style="1072" customWidth="1"/>
    <col min="435" max="435" width="7.453125" style="1072" customWidth="1"/>
    <col min="436" max="439" width="8.26953125" style="1072" customWidth="1"/>
    <col min="440" max="441" width="7.453125" style="1072" customWidth="1"/>
    <col min="442" max="442" width="9.81640625" style="1072" customWidth="1"/>
    <col min="443" max="443" width="8.26953125" style="1072" customWidth="1"/>
    <col min="444" max="444" width="8.453125" style="1072" customWidth="1"/>
    <col min="445" max="445" width="8" style="1072" customWidth="1"/>
    <col min="446" max="446" width="9.7265625" style="1072" customWidth="1"/>
    <col min="447" max="455" width="9.1796875" style="1072" customWidth="1"/>
    <col min="456" max="687" width="8.81640625" style="1072"/>
    <col min="688" max="688" width="10.26953125" style="1072" customWidth="1"/>
    <col min="689" max="689" width="10" style="1072" customWidth="1"/>
    <col min="690" max="690" width="8.26953125" style="1072" customWidth="1"/>
    <col min="691" max="691" width="7.453125" style="1072" customWidth="1"/>
    <col min="692" max="695" width="8.26953125" style="1072" customWidth="1"/>
    <col min="696" max="697" width="7.453125" style="1072" customWidth="1"/>
    <col min="698" max="698" width="9.81640625" style="1072" customWidth="1"/>
    <col min="699" max="699" width="8.26953125" style="1072" customWidth="1"/>
    <col min="700" max="700" width="8.453125" style="1072" customWidth="1"/>
    <col min="701" max="701" width="8" style="1072" customWidth="1"/>
    <col min="702" max="702" width="9.7265625" style="1072" customWidth="1"/>
    <col min="703" max="711" width="9.1796875" style="1072" customWidth="1"/>
    <col min="712" max="943" width="8.81640625" style="1072"/>
    <col min="944" max="944" width="10.26953125" style="1072" customWidth="1"/>
    <col min="945" max="945" width="10" style="1072" customWidth="1"/>
    <col min="946" max="946" width="8.26953125" style="1072" customWidth="1"/>
    <col min="947" max="947" width="7.453125" style="1072" customWidth="1"/>
    <col min="948" max="951" width="8.26953125" style="1072" customWidth="1"/>
    <col min="952" max="953" width="7.453125" style="1072" customWidth="1"/>
    <col min="954" max="954" width="9.81640625" style="1072" customWidth="1"/>
    <col min="955" max="955" width="8.26953125" style="1072" customWidth="1"/>
    <col min="956" max="956" width="8.453125" style="1072" customWidth="1"/>
    <col min="957" max="957" width="8" style="1072" customWidth="1"/>
    <col min="958" max="958" width="9.7265625" style="1072" customWidth="1"/>
    <col min="959" max="967" width="9.1796875" style="1072" customWidth="1"/>
    <col min="968" max="1199" width="8.81640625" style="1072"/>
    <col min="1200" max="1200" width="10.26953125" style="1072" customWidth="1"/>
    <col min="1201" max="1201" width="10" style="1072" customWidth="1"/>
    <col min="1202" max="1202" width="8.26953125" style="1072" customWidth="1"/>
    <col min="1203" max="1203" width="7.453125" style="1072" customWidth="1"/>
    <col min="1204" max="1207" width="8.26953125" style="1072" customWidth="1"/>
    <col min="1208" max="1209" width="7.453125" style="1072" customWidth="1"/>
    <col min="1210" max="1210" width="9.81640625" style="1072" customWidth="1"/>
    <col min="1211" max="1211" width="8.26953125" style="1072" customWidth="1"/>
    <col min="1212" max="1212" width="8.453125" style="1072" customWidth="1"/>
    <col min="1213" max="1213" width="8" style="1072" customWidth="1"/>
    <col min="1214" max="1214" width="9.7265625" style="1072" customWidth="1"/>
    <col min="1215" max="1223" width="9.1796875" style="1072" customWidth="1"/>
    <col min="1224" max="1455" width="8.81640625" style="1072"/>
    <col min="1456" max="1456" width="10.26953125" style="1072" customWidth="1"/>
    <col min="1457" max="1457" width="10" style="1072" customWidth="1"/>
    <col min="1458" max="1458" width="8.26953125" style="1072" customWidth="1"/>
    <col min="1459" max="1459" width="7.453125" style="1072" customWidth="1"/>
    <col min="1460" max="1463" width="8.26953125" style="1072" customWidth="1"/>
    <col min="1464" max="1465" width="7.453125" style="1072" customWidth="1"/>
    <col min="1466" max="1466" width="9.81640625" style="1072" customWidth="1"/>
    <col min="1467" max="1467" width="8.26953125" style="1072" customWidth="1"/>
    <col min="1468" max="1468" width="8.453125" style="1072" customWidth="1"/>
    <col min="1469" max="1469" width="8" style="1072" customWidth="1"/>
    <col min="1470" max="1470" width="9.7265625" style="1072" customWidth="1"/>
    <col min="1471" max="1479" width="9.1796875" style="1072" customWidth="1"/>
    <col min="1480" max="1711" width="8.81640625" style="1072"/>
    <col min="1712" max="1712" width="10.26953125" style="1072" customWidth="1"/>
    <col min="1713" max="1713" width="10" style="1072" customWidth="1"/>
    <col min="1714" max="1714" width="8.26953125" style="1072" customWidth="1"/>
    <col min="1715" max="1715" width="7.453125" style="1072" customWidth="1"/>
    <col min="1716" max="1719" width="8.26953125" style="1072" customWidth="1"/>
    <col min="1720" max="1721" width="7.453125" style="1072" customWidth="1"/>
    <col min="1722" max="1722" width="9.81640625" style="1072" customWidth="1"/>
    <col min="1723" max="1723" width="8.26953125" style="1072" customWidth="1"/>
    <col min="1724" max="1724" width="8.453125" style="1072" customWidth="1"/>
    <col min="1725" max="1725" width="8" style="1072" customWidth="1"/>
    <col min="1726" max="1726" width="9.7265625" style="1072" customWidth="1"/>
    <col min="1727" max="1735" width="9.1796875" style="1072" customWidth="1"/>
    <col min="1736" max="1967" width="8.81640625" style="1072"/>
    <col min="1968" max="1968" width="10.26953125" style="1072" customWidth="1"/>
    <col min="1969" max="1969" width="10" style="1072" customWidth="1"/>
    <col min="1970" max="1970" width="8.26953125" style="1072" customWidth="1"/>
    <col min="1971" max="1971" width="7.453125" style="1072" customWidth="1"/>
    <col min="1972" max="1975" width="8.26953125" style="1072" customWidth="1"/>
    <col min="1976" max="1977" width="7.453125" style="1072" customWidth="1"/>
    <col min="1978" max="1978" width="9.81640625" style="1072" customWidth="1"/>
    <col min="1979" max="1979" width="8.26953125" style="1072" customWidth="1"/>
    <col min="1980" max="1980" width="8.453125" style="1072" customWidth="1"/>
    <col min="1981" max="1981" width="8" style="1072" customWidth="1"/>
    <col min="1982" max="1982" width="9.7265625" style="1072" customWidth="1"/>
    <col min="1983" max="1991" width="9.1796875" style="1072" customWidth="1"/>
    <col min="1992" max="2223" width="8.81640625" style="1072"/>
    <col min="2224" max="2224" width="10.26953125" style="1072" customWidth="1"/>
    <col min="2225" max="2225" width="10" style="1072" customWidth="1"/>
    <col min="2226" max="2226" width="8.26953125" style="1072" customWidth="1"/>
    <col min="2227" max="2227" width="7.453125" style="1072" customWidth="1"/>
    <col min="2228" max="2231" width="8.26953125" style="1072" customWidth="1"/>
    <col min="2232" max="2233" width="7.453125" style="1072" customWidth="1"/>
    <col min="2234" max="2234" width="9.81640625" style="1072" customWidth="1"/>
    <col min="2235" max="2235" width="8.26953125" style="1072" customWidth="1"/>
    <col min="2236" max="2236" width="8.453125" style="1072" customWidth="1"/>
    <col min="2237" max="2237" width="8" style="1072" customWidth="1"/>
    <col min="2238" max="2238" width="9.7265625" style="1072" customWidth="1"/>
    <col min="2239" max="2247" width="9.1796875" style="1072" customWidth="1"/>
    <col min="2248" max="2479" width="8.81640625" style="1072"/>
    <col min="2480" max="2480" width="10.26953125" style="1072" customWidth="1"/>
    <col min="2481" max="2481" width="10" style="1072" customWidth="1"/>
    <col min="2482" max="2482" width="8.26953125" style="1072" customWidth="1"/>
    <col min="2483" max="2483" width="7.453125" style="1072" customWidth="1"/>
    <col min="2484" max="2487" width="8.26953125" style="1072" customWidth="1"/>
    <col min="2488" max="2489" width="7.453125" style="1072" customWidth="1"/>
    <col min="2490" max="2490" width="9.81640625" style="1072" customWidth="1"/>
    <col min="2491" max="2491" width="8.26953125" style="1072" customWidth="1"/>
    <col min="2492" max="2492" width="8.453125" style="1072" customWidth="1"/>
    <col min="2493" max="2493" width="8" style="1072" customWidth="1"/>
    <col min="2494" max="2494" width="9.7265625" style="1072" customWidth="1"/>
    <col min="2495" max="2503" width="9.1796875" style="1072" customWidth="1"/>
    <col min="2504" max="2735" width="8.81640625" style="1072"/>
    <col min="2736" max="2736" width="10.26953125" style="1072" customWidth="1"/>
    <col min="2737" max="2737" width="10" style="1072" customWidth="1"/>
    <col min="2738" max="2738" width="8.26953125" style="1072" customWidth="1"/>
    <col min="2739" max="2739" width="7.453125" style="1072" customWidth="1"/>
    <col min="2740" max="2743" width="8.26953125" style="1072" customWidth="1"/>
    <col min="2744" max="2745" width="7.453125" style="1072" customWidth="1"/>
    <col min="2746" max="2746" width="9.81640625" style="1072" customWidth="1"/>
    <col min="2747" max="2747" width="8.26953125" style="1072" customWidth="1"/>
    <col min="2748" max="2748" width="8.453125" style="1072" customWidth="1"/>
    <col min="2749" max="2749" width="8" style="1072" customWidth="1"/>
    <col min="2750" max="2750" width="9.7265625" style="1072" customWidth="1"/>
    <col min="2751" max="2759" width="9.1796875" style="1072" customWidth="1"/>
    <col min="2760" max="2991" width="8.81640625" style="1072"/>
    <col min="2992" max="2992" width="10.26953125" style="1072" customWidth="1"/>
    <col min="2993" max="2993" width="10" style="1072" customWidth="1"/>
    <col min="2994" max="2994" width="8.26953125" style="1072" customWidth="1"/>
    <col min="2995" max="2995" width="7.453125" style="1072" customWidth="1"/>
    <col min="2996" max="2999" width="8.26953125" style="1072" customWidth="1"/>
    <col min="3000" max="3001" width="7.453125" style="1072" customWidth="1"/>
    <col min="3002" max="3002" width="9.81640625" style="1072" customWidth="1"/>
    <col min="3003" max="3003" width="8.26953125" style="1072" customWidth="1"/>
    <col min="3004" max="3004" width="8.453125" style="1072" customWidth="1"/>
    <col min="3005" max="3005" width="8" style="1072" customWidth="1"/>
    <col min="3006" max="3006" width="9.7265625" style="1072" customWidth="1"/>
    <col min="3007" max="3015" width="9.1796875" style="1072" customWidth="1"/>
    <col min="3016" max="3247" width="8.81640625" style="1072"/>
    <col min="3248" max="3248" width="10.26953125" style="1072" customWidth="1"/>
    <col min="3249" max="3249" width="10" style="1072" customWidth="1"/>
    <col min="3250" max="3250" width="8.26953125" style="1072" customWidth="1"/>
    <col min="3251" max="3251" width="7.453125" style="1072" customWidth="1"/>
    <col min="3252" max="3255" width="8.26953125" style="1072" customWidth="1"/>
    <col min="3256" max="3257" width="7.453125" style="1072" customWidth="1"/>
    <col min="3258" max="3258" width="9.81640625" style="1072" customWidth="1"/>
    <col min="3259" max="3259" width="8.26953125" style="1072" customWidth="1"/>
    <col min="3260" max="3260" width="8.453125" style="1072" customWidth="1"/>
    <col min="3261" max="3261" width="8" style="1072" customWidth="1"/>
    <col min="3262" max="3262" width="9.7265625" style="1072" customWidth="1"/>
    <col min="3263" max="3271" width="9.1796875" style="1072" customWidth="1"/>
    <col min="3272" max="3503" width="8.81640625" style="1072"/>
    <col min="3504" max="3504" width="10.26953125" style="1072" customWidth="1"/>
    <col min="3505" max="3505" width="10" style="1072" customWidth="1"/>
    <col min="3506" max="3506" width="8.26953125" style="1072" customWidth="1"/>
    <col min="3507" max="3507" width="7.453125" style="1072" customWidth="1"/>
    <col min="3508" max="3511" width="8.26953125" style="1072" customWidth="1"/>
    <col min="3512" max="3513" width="7.453125" style="1072" customWidth="1"/>
    <col min="3514" max="3514" width="9.81640625" style="1072" customWidth="1"/>
    <col min="3515" max="3515" width="8.26953125" style="1072" customWidth="1"/>
    <col min="3516" max="3516" width="8.453125" style="1072" customWidth="1"/>
    <col min="3517" max="3517" width="8" style="1072" customWidth="1"/>
    <col min="3518" max="3518" width="9.7265625" style="1072" customWidth="1"/>
    <col min="3519" max="3527" width="9.1796875" style="1072" customWidth="1"/>
    <col min="3528" max="3759" width="8.81640625" style="1072"/>
    <col min="3760" max="3760" width="10.26953125" style="1072" customWidth="1"/>
    <col min="3761" max="3761" width="10" style="1072" customWidth="1"/>
    <col min="3762" max="3762" width="8.26953125" style="1072" customWidth="1"/>
    <col min="3763" max="3763" width="7.453125" style="1072" customWidth="1"/>
    <col min="3764" max="3767" width="8.26953125" style="1072" customWidth="1"/>
    <col min="3768" max="3769" width="7.453125" style="1072" customWidth="1"/>
    <col min="3770" max="3770" width="9.81640625" style="1072" customWidth="1"/>
    <col min="3771" max="3771" width="8.26953125" style="1072" customWidth="1"/>
    <col min="3772" max="3772" width="8.453125" style="1072" customWidth="1"/>
    <col min="3773" max="3773" width="8" style="1072" customWidth="1"/>
    <col min="3774" max="3774" width="9.7265625" style="1072" customWidth="1"/>
    <col min="3775" max="3783" width="9.1796875" style="1072" customWidth="1"/>
    <col min="3784" max="4015" width="8.81640625" style="1072"/>
    <col min="4016" max="4016" width="10.26953125" style="1072" customWidth="1"/>
    <col min="4017" max="4017" width="10" style="1072" customWidth="1"/>
    <col min="4018" max="4018" width="8.26953125" style="1072" customWidth="1"/>
    <col min="4019" max="4019" width="7.453125" style="1072" customWidth="1"/>
    <col min="4020" max="4023" width="8.26953125" style="1072" customWidth="1"/>
    <col min="4024" max="4025" width="7.453125" style="1072" customWidth="1"/>
    <col min="4026" max="4026" width="9.81640625" style="1072" customWidth="1"/>
    <col min="4027" max="4027" width="8.26953125" style="1072" customWidth="1"/>
    <col min="4028" max="4028" width="8.453125" style="1072" customWidth="1"/>
    <col min="4029" max="4029" width="8" style="1072" customWidth="1"/>
    <col min="4030" max="4030" width="9.7265625" style="1072" customWidth="1"/>
    <col min="4031" max="4039" width="9.1796875" style="1072" customWidth="1"/>
    <col min="4040" max="4271" width="8.81640625" style="1072"/>
    <col min="4272" max="4272" width="10.26953125" style="1072" customWidth="1"/>
    <col min="4273" max="4273" width="10" style="1072" customWidth="1"/>
    <col min="4274" max="4274" width="8.26953125" style="1072" customWidth="1"/>
    <col min="4275" max="4275" width="7.453125" style="1072" customWidth="1"/>
    <col min="4276" max="4279" width="8.26953125" style="1072" customWidth="1"/>
    <col min="4280" max="4281" width="7.453125" style="1072" customWidth="1"/>
    <col min="4282" max="4282" width="9.81640625" style="1072" customWidth="1"/>
    <col min="4283" max="4283" width="8.26953125" style="1072" customWidth="1"/>
    <col min="4284" max="4284" width="8.453125" style="1072" customWidth="1"/>
    <col min="4285" max="4285" width="8" style="1072" customWidth="1"/>
    <col min="4286" max="4286" width="9.7265625" style="1072" customWidth="1"/>
    <col min="4287" max="4295" width="9.1796875" style="1072" customWidth="1"/>
    <col min="4296" max="4527" width="8.81640625" style="1072"/>
    <col min="4528" max="4528" width="10.26953125" style="1072" customWidth="1"/>
    <col min="4529" max="4529" width="10" style="1072" customWidth="1"/>
    <col min="4530" max="4530" width="8.26953125" style="1072" customWidth="1"/>
    <col min="4531" max="4531" width="7.453125" style="1072" customWidth="1"/>
    <col min="4532" max="4535" width="8.26953125" style="1072" customWidth="1"/>
    <col min="4536" max="4537" width="7.453125" style="1072" customWidth="1"/>
    <col min="4538" max="4538" width="9.81640625" style="1072" customWidth="1"/>
    <col min="4539" max="4539" width="8.26953125" style="1072" customWidth="1"/>
    <col min="4540" max="4540" width="8.453125" style="1072" customWidth="1"/>
    <col min="4541" max="4541" width="8" style="1072" customWidth="1"/>
    <col min="4542" max="4542" width="9.7265625" style="1072" customWidth="1"/>
    <col min="4543" max="4551" width="9.1796875" style="1072" customWidth="1"/>
    <col min="4552" max="4783" width="8.81640625" style="1072"/>
    <col min="4784" max="4784" width="10.26953125" style="1072" customWidth="1"/>
    <col min="4785" max="4785" width="10" style="1072" customWidth="1"/>
    <col min="4786" max="4786" width="8.26953125" style="1072" customWidth="1"/>
    <col min="4787" max="4787" width="7.453125" style="1072" customWidth="1"/>
    <col min="4788" max="4791" width="8.26953125" style="1072" customWidth="1"/>
    <col min="4792" max="4793" width="7.453125" style="1072" customWidth="1"/>
    <col min="4794" max="4794" width="9.81640625" style="1072" customWidth="1"/>
    <col min="4795" max="4795" width="8.26953125" style="1072" customWidth="1"/>
    <col min="4796" max="4796" width="8.453125" style="1072" customWidth="1"/>
    <col min="4797" max="4797" width="8" style="1072" customWidth="1"/>
    <col min="4798" max="4798" width="9.7265625" style="1072" customWidth="1"/>
    <col min="4799" max="4807" width="9.1796875" style="1072" customWidth="1"/>
    <col min="4808" max="5039" width="8.81640625" style="1072"/>
    <col min="5040" max="5040" width="10.26953125" style="1072" customWidth="1"/>
    <col min="5041" max="5041" width="10" style="1072" customWidth="1"/>
    <col min="5042" max="5042" width="8.26953125" style="1072" customWidth="1"/>
    <col min="5043" max="5043" width="7.453125" style="1072" customWidth="1"/>
    <col min="5044" max="5047" width="8.26953125" style="1072" customWidth="1"/>
    <col min="5048" max="5049" width="7.453125" style="1072" customWidth="1"/>
    <col min="5050" max="5050" width="9.81640625" style="1072" customWidth="1"/>
    <col min="5051" max="5051" width="8.26953125" style="1072" customWidth="1"/>
    <col min="5052" max="5052" width="8.453125" style="1072" customWidth="1"/>
    <col min="5053" max="5053" width="8" style="1072" customWidth="1"/>
    <col min="5054" max="5054" width="9.7265625" style="1072" customWidth="1"/>
    <col min="5055" max="5063" width="9.1796875" style="1072" customWidth="1"/>
    <col min="5064" max="5295" width="8.81640625" style="1072"/>
    <col min="5296" max="5296" width="10.26953125" style="1072" customWidth="1"/>
    <col min="5297" max="5297" width="10" style="1072" customWidth="1"/>
    <col min="5298" max="5298" width="8.26953125" style="1072" customWidth="1"/>
    <col min="5299" max="5299" width="7.453125" style="1072" customWidth="1"/>
    <col min="5300" max="5303" width="8.26953125" style="1072" customWidth="1"/>
    <col min="5304" max="5305" width="7.453125" style="1072" customWidth="1"/>
    <col min="5306" max="5306" width="9.81640625" style="1072" customWidth="1"/>
    <col min="5307" max="5307" width="8.26953125" style="1072" customWidth="1"/>
    <col min="5308" max="5308" width="8.453125" style="1072" customWidth="1"/>
    <col min="5309" max="5309" width="8" style="1072" customWidth="1"/>
    <col min="5310" max="5310" width="9.7265625" style="1072" customWidth="1"/>
    <col min="5311" max="5319" width="9.1796875" style="1072" customWidth="1"/>
    <col min="5320" max="5551" width="8.81640625" style="1072"/>
    <col min="5552" max="5552" width="10.26953125" style="1072" customWidth="1"/>
    <col min="5553" max="5553" width="10" style="1072" customWidth="1"/>
    <col min="5554" max="5554" width="8.26953125" style="1072" customWidth="1"/>
    <col min="5555" max="5555" width="7.453125" style="1072" customWidth="1"/>
    <col min="5556" max="5559" width="8.26953125" style="1072" customWidth="1"/>
    <col min="5560" max="5561" width="7.453125" style="1072" customWidth="1"/>
    <col min="5562" max="5562" width="9.81640625" style="1072" customWidth="1"/>
    <col min="5563" max="5563" width="8.26953125" style="1072" customWidth="1"/>
    <col min="5564" max="5564" width="8.453125" style="1072" customWidth="1"/>
    <col min="5565" max="5565" width="8" style="1072" customWidth="1"/>
    <col min="5566" max="5566" width="9.7265625" style="1072" customWidth="1"/>
    <col min="5567" max="5575" width="9.1796875" style="1072" customWidth="1"/>
    <col min="5576" max="5807" width="8.81640625" style="1072"/>
    <col min="5808" max="5808" width="10.26953125" style="1072" customWidth="1"/>
    <col min="5809" max="5809" width="10" style="1072" customWidth="1"/>
    <col min="5810" max="5810" width="8.26953125" style="1072" customWidth="1"/>
    <col min="5811" max="5811" width="7.453125" style="1072" customWidth="1"/>
    <col min="5812" max="5815" width="8.26953125" style="1072" customWidth="1"/>
    <col min="5816" max="5817" width="7.453125" style="1072" customWidth="1"/>
    <col min="5818" max="5818" width="9.81640625" style="1072" customWidth="1"/>
    <col min="5819" max="5819" width="8.26953125" style="1072" customWidth="1"/>
    <col min="5820" max="5820" width="8.453125" style="1072" customWidth="1"/>
    <col min="5821" max="5821" width="8" style="1072" customWidth="1"/>
    <col min="5822" max="5822" width="9.7265625" style="1072" customWidth="1"/>
    <col min="5823" max="5831" width="9.1796875" style="1072" customWidth="1"/>
    <col min="5832" max="6063" width="8.81640625" style="1072"/>
    <col min="6064" max="6064" width="10.26953125" style="1072" customWidth="1"/>
    <col min="6065" max="6065" width="10" style="1072" customWidth="1"/>
    <col min="6066" max="6066" width="8.26953125" style="1072" customWidth="1"/>
    <col min="6067" max="6067" width="7.453125" style="1072" customWidth="1"/>
    <col min="6068" max="6071" width="8.26953125" style="1072" customWidth="1"/>
    <col min="6072" max="6073" width="7.453125" style="1072" customWidth="1"/>
    <col min="6074" max="6074" width="9.81640625" style="1072" customWidth="1"/>
    <col min="6075" max="6075" width="8.26953125" style="1072" customWidth="1"/>
    <col min="6076" max="6076" width="8.453125" style="1072" customWidth="1"/>
    <col min="6077" max="6077" width="8" style="1072" customWidth="1"/>
    <col min="6078" max="6078" width="9.7265625" style="1072" customWidth="1"/>
    <col min="6079" max="6087" width="9.1796875" style="1072" customWidth="1"/>
    <col min="6088" max="6319" width="8.81640625" style="1072"/>
    <col min="6320" max="6320" width="10.26953125" style="1072" customWidth="1"/>
    <col min="6321" max="6321" width="10" style="1072" customWidth="1"/>
    <col min="6322" max="6322" width="8.26953125" style="1072" customWidth="1"/>
    <col min="6323" max="6323" width="7.453125" style="1072" customWidth="1"/>
    <col min="6324" max="6327" width="8.26953125" style="1072" customWidth="1"/>
    <col min="6328" max="6329" width="7.453125" style="1072" customWidth="1"/>
    <col min="6330" max="6330" width="9.81640625" style="1072" customWidth="1"/>
    <col min="6331" max="6331" width="8.26953125" style="1072" customWidth="1"/>
    <col min="6332" max="6332" width="8.453125" style="1072" customWidth="1"/>
    <col min="6333" max="6333" width="8" style="1072" customWidth="1"/>
    <col min="6334" max="6334" width="9.7265625" style="1072" customWidth="1"/>
    <col min="6335" max="6343" width="9.1796875" style="1072" customWidth="1"/>
    <col min="6344" max="6575" width="8.81640625" style="1072"/>
    <col min="6576" max="6576" width="10.26953125" style="1072" customWidth="1"/>
    <col min="6577" max="6577" width="10" style="1072" customWidth="1"/>
    <col min="6578" max="6578" width="8.26953125" style="1072" customWidth="1"/>
    <col min="6579" max="6579" width="7.453125" style="1072" customWidth="1"/>
    <col min="6580" max="6583" width="8.26953125" style="1072" customWidth="1"/>
    <col min="6584" max="6585" width="7.453125" style="1072" customWidth="1"/>
    <col min="6586" max="6586" width="9.81640625" style="1072" customWidth="1"/>
    <col min="6587" max="6587" width="8.26953125" style="1072" customWidth="1"/>
    <col min="6588" max="6588" width="8.453125" style="1072" customWidth="1"/>
    <col min="6589" max="6589" width="8" style="1072" customWidth="1"/>
    <col min="6590" max="6590" width="9.7265625" style="1072" customWidth="1"/>
    <col min="6591" max="6599" width="9.1796875" style="1072" customWidth="1"/>
    <col min="6600" max="6831" width="8.81640625" style="1072"/>
    <col min="6832" max="6832" width="10.26953125" style="1072" customWidth="1"/>
    <col min="6833" max="6833" width="10" style="1072" customWidth="1"/>
    <col min="6834" max="6834" width="8.26953125" style="1072" customWidth="1"/>
    <col min="6835" max="6835" width="7.453125" style="1072" customWidth="1"/>
    <col min="6836" max="6839" width="8.26953125" style="1072" customWidth="1"/>
    <col min="6840" max="6841" width="7.453125" style="1072" customWidth="1"/>
    <col min="6842" max="6842" width="9.81640625" style="1072" customWidth="1"/>
    <col min="6843" max="6843" width="8.26953125" style="1072" customWidth="1"/>
    <col min="6844" max="6844" width="8.453125" style="1072" customWidth="1"/>
    <col min="6845" max="6845" width="8" style="1072" customWidth="1"/>
    <col min="6846" max="6846" width="9.7265625" style="1072" customWidth="1"/>
    <col min="6847" max="6855" width="9.1796875" style="1072" customWidth="1"/>
    <col min="6856" max="7087" width="8.81640625" style="1072"/>
    <col min="7088" max="7088" width="10.26953125" style="1072" customWidth="1"/>
    <col min="7089" max="7089" width="10" style="1072" customWidth="1"/>
    <col min="7090" max="7090" width="8.26953125" style="1072" customWidth="1"/>
    <col min="7091" max="7091" width="7.453125" style="1072" customWidth="1"/>
    <col min="7092" max="7095" width="8.26953125" style="1072" customWidth="1"/>
    <col min="7096" max="7097" width="7.453125" style="1072" customWidth="1"/>
    <col min="7098" max="7098" width="9.81640625" style="1072" customWidth="1"/>
    <col min="7099" max="7099" width="8.26953125" style="1072" customWidth="1"/>
    <col min="7100" max="7100" width="8.453125" style="1072" customWidth="1"/>
    <col min="7101" max="7101" width="8" style="1072" customWidth="1"/>
    <col min="7102" max="7102" width="9.7265625" style="1072" customWidth="1"/>
    <col min="7103" max="7111" width="9.1796875" style="1072" customWidth="1"/>
    <col min="7112" max="7343" width="8.81640625" style="1072"/>
    <col min="7344" max="7344" width="10.26953125" style="1072" customWidth="1"/>
    <col min="7345" max="7345" width="10" style="1072" customWidth="1"/>
    <col min="7346" max="7346" width="8.26953125" style="1072" customWidth="1"/>
    <col min="7347" max="7347" width="7.453125" style="1072" customWidth="1"/>
    <col min="7348" max="7351" width="8.26953125" style="1072" customWidth="1"/>
    <col min="7352" max="7353" width="7.453125" style="1072" customWidth="1"/>
    <col min="7354" max="7354" width="9.81640625" style="1072" customWidth="1"/>
    <col min="7355" max="7355" width="8.26953125" style="1072" customWidth="1"/>
    <col min="7356" max="7356" width="8.453125" style="1072" customWidth="1"/>
    <col min="7357" max="7357" width="8" style="1072" customWidth="1"/>
    <col min="7358" max="7358" width="9.7265625" style="1072" customWidth="1"/>
    <col min="7359" max="7367" width="9.1796875" style="1072" customWidth="1"/>
    <col min="7368" max="7599" width="8.81640625" style="1072"/>
    <col min="7600" max="7600" width="10.26953125" style="1072" customWidth="1"/>
    <col min="7601" max="7601" width="10" style="1072" customWidth="1"/>
    <col min="7602" max="7602" width="8.26953125" style="1072" customWidth="1"/>
    <col min="7603" max="7603" width="7.453125" style="1072" customWidth="1"/>
    <col min="7604" max="7607" width="8.26953125" style="1072" customWidth="1"/>
    <col min="7608" max="7609" width="7.453125" style="1072" customWidth="1"/>
    <col min="7610" max="7610" width="9.81640625" style="1072" customWidth="1"/>
    <col min="7611" max="7611" width="8.26953125" style="1072" customWidth="1"/>
    <col min="7612" max="7612" width="8.453125" style="1072" customWidth="1"/>
    <col min="7613" max="7613" width="8" style="1072" customWidth="1"/>
    <col min="7614" max="7614" width="9.7265625" style="1072" customWidth="1"/>
    <col min="7615" max="7623" width="9.1796875" style="1072" customWidth="1"/>
    <col min="7624" max="7855" width="8.81640625" style="1072"/>
    <col min="7856" max="7856" width="10.26953125" style="1072" customWidth="1"/>
    <col min="7857" max="7857" width="10" style="1072" customWidth="1"/>
    <col min="7858" max="7858" width="8.26953125" style="1072" customWidth="1"/>
    <col min="7859" max="7859" width="7.453125" style="1072" customWidth="1"/>
    <col min="7860" max="7863" width="8.26953125" style="1072" customWidth="1"/>
    <col min="7864" max="7865" width="7.453125" style="1072" customWidth="1"/>
    <col min="7866" max="7866" width="9.81640625" style="1072" customWidth="1"/>
    <col min="7867" max="7867" width="8.26953125" style="1072" customWidth="1"/>
    <col min="7868" max="7868" width="8.453125" style="1072" customWidth="1"/>
    <col min="7869" max="7869" width="8" style="1072" customWidth="1"/>
    <col min="7870" max="7870" width="9.7265625" style="1072" customWidth="1"/>
    <col min="7871" max="7879" width="9.1796875" style="1072" customWidth="1"/>
    <col min="7880" max="8111" width="8.81640625" style="1072"/>
    <col min="8112" max="8112" width="10.26953125" style="1072" customWidth="1"/>
    <col min="8113" max="8113" width="10" style="1072" customWidth="1"/>
    <col min="8114" max="8114" width="8.26953125" style="1072" customWidth="1"/>
    <col min="8115" max="8115" width="7.453125" style="1072" customWidth="1"/>
    <col min="8116" max="8119" width="8.26953125" style="1072" customWidth="1"/>
    <col min="8120" max="8121" width="7.453125" style="1072" customWidth="1"/>
    <col min="8122" max="8122" width="9.81640625" style="1072" customWidth="1"/>
    <col min="8123" max="8123" width="8.26953125" style="1072" customWidth="1"/>
    <col min="8124" max="8124" width="8.453125" style="1072" customWidth="1"/>
    <col min="8125" max="8125" width="8" style="1072" customWidth="1"/>
    <col min="8126" max="8126" width="9.7265625" style="1072" customWidth="1"/>
    <col min="8127" max="8135" width="9.1796875" style="1072" customWidth="1"/>
    <col min="8136" max="8367" width="8.81640625" style="1072"/>
    <col min="8368" max="8368" width="10.26953125" style="1072" customWidth="1"/>
    <col min="8369" max="8369" width="10" style="1072" customWidth="1"/>
    <col min="8370" max="8370" width="8.26953125" style="1072" customWidth="1"/>
    <col min="8371" max="8371" width="7.453125" style="1072" customWidth="1"/>
    <col min="8372" max="8375" width="8.26953125" style="1072" customWidth="1"/>
    <col min="8376" max="8377" width="7.453125" style="1072" customWidth="1"/>
    <col min="8378" max="8378" width="9.81640625" style="1072" customWidth="1"/>
    <col min="8379" max="8379" width="8.26953125" style="1072" customWidth="1"/>
    <col min="8380" max="8380" width="8.453125" style="1072" customWidth="1"/>
    <col min="8381" max="8381" width="8" style="1072" customWidth="1"/>
    <col min="8382" max="8382" width="9.7265625" style="1072" customWidth="1"/>
    <col min="8383" max="8391" width="9.1796875" style="1072" customWidth="1"/>
    <col min="8392" max="8623" width="8.81640625" style="1072"/>
    <col min="8624" max="8624" width="10.26953125" style="1072" customWidth="1"/>
    <col min="8625" max="8625" width="10" style="1072" customWidth="1"/>
    <col min="8626" max="8626" width="8.26953125" style="1072" customWidth="1"/>
    <col min="8627" max="8627" width="7.453125" style="1072" customWidth="1"/>
    <col min="8628" max="8631" width="8.26953125" style="1072" customWidth="1"/>
    <col min="8632" max="8633" width="7.453125" style="1072" customWidth="1"/>
    <col min="8634" max="8634" width="9.81640625" style="1072" customWidth="1"/>
    <col min="8635" max="8635" width="8.26953125" style="1072" customWidth="1"/>
    <col min="8636" max="8636" width="8.453125" style="1072" customWidth="1"/>
    <col min="8637" max="8637" width="8" style="1072" customWidth="1"/>
    <col min="8638" max="8638" width="9.7265625" style="1072" customWidth="1"/>
    <col min="8639" max="8647" width="9.1796875" style="1072" customWidth="1"/>
    <col min="8648" max="8879" width="8.81640625" style="1072"/>
    <col min="8880" max="8880" width="10.26953125" style="1072" customWidth="1"/>
    <col min="8881" max="8881" width="10" style="1072" customWidth="1"/>
    <col min="8882" max="8882" width="8.26953125" style="1072" customWidth="1"/>
    <col min="8883" max="8883" width="7.453125" style="1072" customWidth="1"/>
    <col min="8884" max="8887" width="8.26953125" style="1072" customWidth="1"/>
    <col min="8888" max="8889" width="7.453125" style="1072" customWidth="1"/>
    <col min="8890" max="8890" width="9.81640625" style="1072" customWidth="1"/>
    <col min="8891" max="8891" width="8.26953125" style="1072" customWidth="1"/>
    <col min="8892" max="8892" width="8.453125" style="1072" customWidth="1"/>
    <col min="8893" max="8893" width="8" style="1072" customWidth="1"/>
    <col min="8894" max="8894" width="9.7265625" style="1072" customWidth="1"/>
    <col min="8895" max="8903" width="9.1796875" style="1072" customWidth="1"/>
    <col min="8904" max="9135" width="8.81640625" style="1072"/>
    <col min="9136" max="9136" width="10.26953125" style="1072" customWidth="1"/>
    <col min="9137" max="9137" width="10" style="1072" customWidth="1"/>
    <col min="9138" max="9138" width="8.26953125" style="1072" customWidth="1"/>
    <col min="9139" max="9139" width="7.453125" style="1072" customWidth="1"/>
    <col min="9140" max="9143" width="8.26953125" style="1072" customWidth="1"/>
    <col min="9144" max="9145" width="7.453125" style="1072" customWidth="1"/>
    <col min="9146" max="9146" width="9.81640625" style="1072" customWidth="1"/>
    <col min="9147" max="9147" width="8.26953125" style="1072" customWidth="1"/>
    <col min="9148" max="9148" width="8.453125" style="1072" customWidth="1"/>
    <col min="9149" max="9149" width="8" style="1072" customWidth="1"/>
    <col min="9150" max="9150" width="9.7265625" style="1072" customWidth="1"/>
    <col min="9151" max="9159" width="9.1796875" style="1072" customWidth="1"/>
    <col min="9160" max="9391" width="8.81640625" style="1072"/>
    <col min="9392" max="9392" width="10.26953125" style="1072" customWidth="1"/>
    <col min="9393" max="9393" width="10" style="1072" customWidth="1"/>
    <col min="9394" max="9394" width="8.26953125" style="1072" customWidth="1"/>
    <col min="9395" max="9395" width="7.453125" style="1072" customWidth="1"/>
    <col min="9396" max="9399" width="8.26953125" style="1072" customWidth="1"/>
    <col min="9400" max="9401" width="7.453125" style="1072" customWidth="1"/>
    <col min="9402" max="9402" width="9.81640625" style="1072" customWidth="1"/>
    <col min="9403" max="9403" width="8.26953125" style="1072" customWidth="1"/>
    <col min="9404" max="9404" width="8.453125" style="1072" customWidth="1"/>
    <col min="9405" max="9405" width="8" style="1072" customWidth="1"/>
    <col min="9406" max="9406" width="9.7265625" style="1072" customWidth="1"/>
    <col min="9407" max="9415" width="9.1796875" style="1072" customWidth="1"/>
    <col min="9416" max="9647" width="8.81640625" style="1072"/>
    <col min="9648" max="9648" width="10.26953125" style="1072" customWidth="1"/>
    <col min="9649" max="9649" width="10" style="1072" customWidth="1"/>
    <col min="9650" max="9650" width="8.26953125" style="1072" customWidth="1"/>
    <col min="9651" max="9651" width="7.453125" style="1072" customWidth="1"/>
    <col min="9652" max="9655" width="8.26953125" style="1072" customWidth="1"/>
    <col min="9656" max="9657" width="7.453125" style="1072" customWidth="1"/>
    <col min="9658" max="9658" width="9.81640625" style="1072" customWidth="1"/>
    <col min="9659" max="9659" width="8.26953125" style="1072" customWidth="1"/>
    <col min="9660" max="9660" width="8.453125" style="1072" customWidth="1"/>
    <col min="9661" max="9661" width="8" style="1072" customWidth="1"/>
    <col min="9662" max="9662" width="9.7265625" style="1072" customWidth="1"/>
    <col min="9663" max="9671" width="9.1796875" style="1072" customWidth="1"/>
    <col min="9672" max="9903" width="8.81640625" style="1072"/>
    <col min="9904" max="9904" width="10.26953125" style="1072" customWidth="1"/>
    <col min="9905" max="9905" width="10" style="1072" customWidth="1"/>
    <col min="9906" max="9906" width="8.26953125" style="1072" customWidth="1"/>
    <col min="9907" max="9907" width="7.453125" style="1072" customWidth="1"/>
    <col min="9908" max="9911" width="8.26953125" style="1072" customWidth="1"/>
    <col min="9912" max="9913" width="7.453125" style="1072" customWidth="1"/>
    <col min="9914" max="9914" width="9.81640625" style="1072" customWidth="1"/>
    <col min="9915" max="9915" width="8.26953125" style="1072" customWidth="1"/>
    <col min="9916" max="9916" width="8.453125" style="1072" customWidth="1"/>
    <col min="9917" max="9917" width="8" style="1072" customWidth="1"/>
    <col min="9918" max="9918" width="9.7265625" style="1072" customWidth="1"/>
    <col min="9919" max="9927" width="9.1796875" style="1072" customWidth="1"/>
    <col min="9928" max="10159" width="8.81640625" style="1072"/>
    <col min="10160" max="10160" width="10.26953125" style="1072" customWidth="1"/>
    <col min="10161" max="10161" width="10" style="1072" customWidth="1"/>
    <col min="10162" max="10162" width="8.26953125" style="1072" customWidth="1"/>
    <col min="10163" max="10163" width="7.453125" style="1072" customWidth="1"/>
    <col min="10164" max="10167" width="8.26953125" style="1072" customWidth="1"/>
    <col min="10168" max="10169" width="7.453125" style="1072" customWidth="1"/>
    <col min="10170" max="10170" width="9.81640625" style="1072" customWidth="1"/>
    <col min="10171" max="10171" width="8.26953125" style="1072" customWidth="1"/>
    <col min="10172" max="10172" width="8.453125" style="1072" customWidth="1"/>
    <col min="10173" max="10173" width="8" style="1072" customWidth="1"/>
    <col min="10174" max="10174" width="9.7265625" style="1072" customWidth="1"/>
    <col min="10175" max="10183" width="9.1796875" style="1072" customWidth="1"/>
    <col min="10184" max="10415" width="8.81640625" style="1072"/>
    <col min="10416" max="10416" width="10.26953125" style="1072" customWidth="1"/>
    <col min="10417" max="10417" width="10" style="1072" customWidth="1"/>
    <col min="10418" max="10418" width="8.26953125" style="1072" customWidth="1"/>
    <col min="10419" max="10419" width="7.453125" style="1072" customWidth="1"/>
    <col min="10420" max="10423" width="8.26953125" style="1072" customWidth="1"/>
    <col min="10424" max="10425" width="7.453125" style="1072" customWidth="1"/>
    <col min="10426" max="10426" width="9.81640625" style="1072" customWidth="1"/>
    <col min="10427" max="10427" width="8.26953125" style="1072" customWidth="1"/>
    <col min="10428" max="10428" width="8.453125" style="1072" customWidth="1"/>
    <col min="10429" max="10429" width="8" style="1072" customWidth="1"/>
    <col min="10430" max="10430" width="9.7265625" style="1072" customWidth="1"/>
    <col min="10431" max="10439" width="9.1796875" style="1072" customWidth="1"/>
    <col min="10440" max="10671" width="8.81640625" style="1072"/>
    <col min="10672" max="10672" width="10.26953125" style="1072" customWidth="1"/>
    <col min="10673" max="10673" width="10" style="1072" customWidth="1"/>
    <col min="10674" max="10674" width="8.26953125" style="1072" customWidth="1"/>
    <col min="10675" max="10675" width="7.453125" style="1072" customWidth="1"/>
    <col min="10676" max="10679" width="8.26953125" style="1072" customWidth="1"/>
    <col min="10680" max="10681" width="7.453125" style="1072" customWidth="1"/>
    <col min="10682" max="10682" width="9.81640625" style="1072" customWidth="1"/>
    <col min="10683" max="10683" width="8.26953125" style="1072" customWidth="1"/>
    <col min="10684" max="10684" width="8.453125" style="1072" customWidth="1"/>
    <col min="10685" max="10685" width="8" style="1072" customWidth="1"/>
    <col min="10686" max="10686" width="9.7265625" style="1072" customWidth="1"/>
    <col min="10687" max="10695" width="9.1796875" style="1072" customWidth="1"/>
    <col min="10696" max="10927" width="8.81640625" style="1072"/>
    <col min="10928" max="10928" width="10.26953125" style="1072" customWidth="1"/>
    <col min="10929" max="10929" width="10" style="1072" customWidth="1"/>
    <col min="10930" max="10930" width="8.26953125" style="1072" customWidth="1"/>
    <col min="10931" max="10931" width="7.453125" style="1072" customWidth="1"/>
    <col min="10932" max="10935" width="8.26953125" style="1072" customWidth="1"/>
    <col min="10936" max="10937" width="7.453125" style="1072" customWidth="1"/>
    <col min="10938" max="10938" width="9.81640625" style="1072" customWidth="1"/>
    <col min="10939" max="10939" width="8.26953125" style="1072" customWidth="1"/>
    <col min="10940" max="10940" width="8.453125" style="1072" customWidth="1"/>
    <col min="10941" max="10941" width="8" style="1072" customWidth="1"/>
    <col min="10942" max="10942" width="9.7265625" style="1072" customWidth="1"/>
    <col min="10943" max="10951" width="9.1796875" style="1072" customWidth="1"/>
    <col min="10952" max="11183" width="8.81640625" style="1072"/>
    <col min="11184" max="11184" width="10.26953125" style="1072" customWidth="1"/>
    <col min="11185" max="11185" width="10" style="1072" customWidth="1"/>
    <col min="11186" max="11186" width="8.26953125" style="1072" customWidth="1"/>
    <col min="11187" max="11187" width="7.453125" style="1072" customWidth="1"/>
    <col min="11188" max="11191" width="8.26953125" style="1072" customWidth="1"/>
    <col min="11192" max="11193" width="7.453125" style="1072" customWidth="1"/>
    <col min="11194" max="11194" width="9.81640625" style="1072" customWidth="1"/>
    <col min="11195" max="11195" width="8.26953125" style="1072" customWidth="1"/>
    <col min="11196" max="11196" width="8.453125" style="1072" customWidth="1"/>
    <col min="11197" max="11197" width="8" style="1072" customWidth="1"/>
    <col min="11198" max="11198" width="9.7265625" style="1072" customWidth="1"/>
    <col min="11199" max="11207" width="9.1796875" style="1072" customWidth="1"/>
    <col min="11208" max="11439" width="8.81640625" style="1072"/>
    <col min="11440" max="11440" width="10.26953125" style="1072" customWidth="1"/>
    <col min="11441" max="11441" width="10" style="1072" customWidth="1"/>
    <col min="11442" max="11442" width="8.26953125" style="1072" customWidth="1"/>
    <col min="11443" max="11443" width="7.453125" style="1072" customWidth="1"/>
    <col min="11444" max="11447" width="8.26953125" style="1072" customWidth="1"/>
    <col min="11448" max="11449" width="7.453125" style="1072" customWidth="1"/>
    <col min="11450" max="11450" width="9.81640625" style="1072" customWidth="1"/>
    <col min="11451" max="11451" width="8.26953125" style="1072" customWidth="1"/>
    <col min="11452" max="11452" width="8.453125" style="1072" customWidth="1"/>
    <col min="11453" max="11453" width="8" style="1072" customWidth="1"/>
    <col min="11454" max="11454" width="9.7265625" style="1072" customWidth="1"/>
    <col min="11455" max="11463" width="9.1796875" style="1072" customWidth="1"/>
    <col min="11464" max="11695" width="8.81640625" style="1072"/>
    <col min="11696" max="11696" width="10.26953125" style="1072" customWidth="1"/>
    <col min="11697" max="11697" width="10" style="1072" customWidth="1"/>
    <col min="11698" max="11698" width="8.26953125" style="1072" customWidth="1"/>
    <col min="11699" max="11699" width="7.453125" style="1072" customWidth="1"/>
    <col min="11700" max="11703" width="8.26953125" style="1072" customWidth="1"/>
    <col min="11704" max="11705" width="7.453125" style="1072" customWidth="1"/>
    <col min="11706" max="11706" width="9.81640625" style="1072" customWidth="1"/>
    <col min="11707" max="11707" width="8.26953125" style="1072" customWidth="1"/>
    <col min="11708" max="11708" width="8.453125" style="1072" customWidth="1"/>
    <col min="11709" max="11709" width="8" style="1072" customWidth="1"/>
    <col min="11710" max="11710" width="9.7265625" style="1072" customWidth="1"/>
    <col min="11711" max="11719" width="9.1796875" style="1072" customWidth="1"/>
    <col min="11720" max="11951" width="8.81640625" style="1072"/>
    <col min="11952" max="11952" width="10.26953125" style="1072" customWidth="1"/>
    <col min="11953" max="11953" width="10" style="1072" customWidth="1"/>
    <col min="11954" max="11954" width="8.26953125" style="1072" customWidth="1"/>
    <col min="11955" max="11955" width="7.453125" style="1072" customWidth="1"/>
    <col min="11956" max="11959" width="8.26953125" style="1072" customWidth="1"/>
    <col min="11960" max="11961" width="7.453125" style="1072" customWidth="1"/>
    <col min="11962" max="11962" width="9.81640625" style="1072" customWidth="1"/>
    <col min="11963" max="11963" width="8.26953125" style="1072" customWidth="1"/>
    <col min="11964" max="11964" width="8.453125" style="1072" customWidth="1"/>
    <col min="11965" max="11965" width="8" style="1072" customWidth="1"/>
    <col min="11966" max="11966" width="9.7265625" style="1072" customWidth="1"/>
    <col min="11967" max="11975" width="9.1796875" style="1072" customWidth="1"/>
    <col min="11976" max="12207" width="8.81640625" style="1072"/>
    <col min="12208" max="12208" width="10.26953125" style="1072" customWidth="1"/>
    <col min="12209" max="12209" width="10" style="1072" customWidth="1"/>
    <col min="12210" max="12210" width="8.26953125" style="1072" customWidth="1"/>
    <col min="12211" max="12211" width="7.453125" style="1072" customWidth="1"/>
    <col min="12212" max="12215" width="8.26953125" style="1072" customWidth="1"/>
    <col min="12216" max="12217" width="7.453125" style="1072" customWidth="1"/>
    <col min="12218" max="12218" width="9.81640625" style="1072" customWidth="1"/>
    <col min="12219" max="12219" width="8.26953125" style="1072" customWidth="1"/>
    <col min="12220" max="12220" width="8.453125" style="1072" customWidth="1"/>
    <col min="12221" max="12221" width="8" style="1072" customWidth="1"/>
    <col min="12222" max="12222" width="9.7265625" style="1072" customWidth="1"/>
    <col min="12223" max="12231" width="9.1796875" style="1072" customWidth="1"/>
    <col min="12232" max="12463" width="8.81640625" style="1072"/>
    <col min="12464" max="12464" width="10.26953125" style="1072" customWidth="1"/>
    <col min="12465" max="12465" width="10" style="1072" customWidth="1"/>
    <col min="12466" max="12466" width="8.26953125" style="1072" customWidth="1"/>
    <col min="12467" max="12467" width="7.453125" style="1072" customWidth="1"/>
    <col min="12468" max="12471" width="8.26953125" style="1072" customWidth="1"/>
    <col min="12472" max="12473" width="7.453125" style="1072" customWidth="1"/>
    <col min="12474" max="12474" width="9.81640625" style="1072" customWidth="1"/>
    <col min="12475" max="12475" width="8.26953125" style="1072" customWidth="1"/>
    <col min="12476" max="12476" width="8.453125" style="1072" customWidth="1"/>
    <col min="12477" max="12477" width="8" style="1072" customWidth="1"/>
    <col min="12478" max="12478" width="9.7265625" style="1072" customWidth="1"/>
    <col min="12479" max="12487" width="9.1796875" style="1072" customWidth="1"/>
    <col min="12488" max="12719" width="8.81640625" style="1072"/>
    <col min="12720" max="12720" width="10.26953125" style="1072" customWidth="1"/>
    <col min="12721" max="12721" width="10" style="1072" customWidth="1"/>
    <col min="12722" max="12722" width="8.26953125" style="1072" customWidth="1"/>
    <col min="12723" max="12723" width="7.453125" style="1072" customWidth="1"/>
    <col min="12724" max="12727" width="8.26953125" style="1072" customWidth="1"/>
    <col min="12728" max="12729" width="7.453125" style="1072" customWidth="1"/>
    <col min="12730" max="12730" width="9.81640625" style="1072" customWidth="1"/>
    <col min="12731" max="12731" width="8.26953125" style="1072" customWidth="1"/>
    <col min="12732" max="12732" width="8.453125" style="1072" customWidth="1"/>
    <col min="12733" max="12733" width="8" style="1072" customWidth="1"/>
    <col min="12734" max="12734" width="9.7265625" style="1072" customWidth="1"/>
    <col min="12735" max="12743" width="9.1796875" style="1072" customWidth="1"/>
    <col min="12744" max="12975" width="8.81640625" style="1072"/>
    <col min="12976" max="12976" width="10.26953125" style="1072" customWidth="1"/>
    <col min="12977" max="12977" width="10" style="1072" customWidth="1"/>
    <col min="12978" max="12978" width="8.26953125" style="1072" customWidth="1"/>
    <col min="12979" max="12979" width="7.453125" style="1072" customWidth="1"/>
    <col min="12980" max="12983" width="8.26953125" style="1072" customWidth="1"/>
    <col min="12984" max="12985" width="7.453125" style="1072" customWidth="1"/>
    <col min="12986" max="12986" width="9.81640625" style="1072" customWidth="1"/>
    <col min="12987" max="12987" width="8.26953125" style="1072" customWidth="1"/>
    <col min="12988" max="12988" width="8.453125" style="1072" customWidth="1"/>
    <col min="12989" max="12989" width="8" style="1072" customWidth="1"/>
    <col min="12990" max="12990" width="9.7265625" style="1072" customWidth="1"/>
    <col min="12991" max="12999" width="9.1796875" style="1072" customWidth="1"/>
    <col min="13000" max="13231" width="8.81640625" style="1072"/>
    <col min="13232" max="13232" width="10.26953125" style="1072" customWidth="1"/>
    <col min="13233" max="13233" width="10" style="1072" customWidth="1"/>
    <col min="13234" max="13234" width="8.26953125" style="1072" customWidth="1"/>
    <col min="13235" max="13235" width="7.453125" style="1072" customWidth="1"/>
    <col min="13236" max="13239" width="8.26953125" style="1072" customWidth="1"/>
    <col min="13240" max="13241" width="7.453125" style="1072" customWidth="1"/>
    <col min="13242" max="13242" width="9.81640625" style="1072" customWidth="1"/>
    <col min="13243" max="13243" width="8.26953125" style="1072" customWidth="1"/>
    <col min="13244" max="13244" width="8.453125" style="1072" customWidth="1"/>
    <col min="13245" max="13245" width="8" style="1072" customWidth="1"/>
    <col min="13246" max="13246" width="9.7265625" style="1072" customWidth="1"/>
    <col min="13247" max="13255" width="9.1796875" style="1072" customWidth="1"/>
    <col min="13256" max="13487" width="8.81640625" style="1072"/>
    <col min="13488" max="13488" width="10.26953125" style="1072" customWidth="1"/>
    <col min="13489" max="13489" width="10" style="1072" customWidth="1"/>
    <col min="13490" max="13490" width="8.26953125" style="1072" customWidth="1"/>
    <col min="13491" max="13491" width="7.453125" style="1072" customWidth="1"/>
    <col min="13492" max="13495" width="8.26953125" style="1072" customWidth="1"/>
    <col min="13496" max="13497" width="7.453125" style="1072" customWidth="1"/>
    <col min="13498" max="13498" width="9.81640625" style="1072" customWidth="1"/>
    <col min="13499" max="13499" width="8.26953125" style="1072" customWidth="1"/>
    <col min="13500" max="13500" width="8.453125" style="1072" customWidth="1"/>
    <col min="13501" max="13501" width="8" style="1072" customWidth="1"/>
    <col min="13502" max="13502" width="9.7265625" style="1072" customWidth="1"/>
    <col min="13503" max="13511" width="9.1796875" style="1072" customWidth="1"/>
    <col min="13512" max="13743" width="8.81640625" style="1072"/>
    <col min="13744" max="13744" width="10.26953125" style="1072" customWidth="1"/>
    <col min="13745" max="13745" width="10" style="1072" customWidth="1"/>
    <col min="13746" max="13746" width="8.26953125" style="1072" customWidth="1"/>
    <col min="13747" max="13747" width="7.453125" style="1072" customWidth="1"/>
    <col min="13748" max="13751" width="8.26953125" style="1072" customWidth="1"/>
    <col min="13752" max="13753" width="7.453125" style="1072" customWidth="1"/>
    <col min="13754" max="13754" width="9.81640625" style="1072" customWidth="1"/>
    <col min="13755" max="13755" width="8.26953125" style="1072" customWidth="1"/>
    <col min="13756" max="13756" width="8.453125" style="1072" customWidth="1"/>
    <col min="13757" max="13757" width="8" style="1072" customWidth="1"/>
    <col min="13758" max="13758" width="9.7265625" style="1072" customWidth="1"/>
    <col min="13759" max="13767" width="9.1796875" style="1072" customWidth="1"/>
    <col min="13768" max="13999" width="8.81640625" style="1072"/>
    <col min="14000" max="14000" width="10.26953125" style="1072" customWidth="1"/>
    <col min="14001" max="14001" width="10" style="1072" customWidth="1"/>
    <col min="14002" max="14002" width="8.26953125" style="1072" customWidth="1"/>
    <col min="14003" max="14003" width="7.453125" style="1072" customWidth="1"/>
    <col min="14004" max="14007" width="8.26953125" style="1072" customWidth="1"/>
    <col min="14008" max="14009" width="7.453125" style="1072" customWidth="1"/>
    <col min="14010" max="14010" width="9.81640625" style="1072" customWidth="1"/>
    <col min="14011" max="14011" width="8.26953125" style="1072" customWidth="1"/>
    <col min="14012" max="14012" width="8.453125" style="1072" customWidth="1"/>
    <col min="14013" max="14013" width="8" style="1072" customWidth="1"/>
    <col min="14014" max="14014" width="9.7265625" style="1072" customWidth="1"/>
    <col min="14015" max="14023" width="9.1796875" style="1072" customWidth="1"/>
    <col min="14024" max="14255" width="8.81640625" style="1072"/>
    <col min="14256" max="14256" width="10.26953125" style="1072" customWidth="1"/>
    <col min="14257" max="14257" width="10" style="1072" customWidth="1"/>
    <col min="14258" max="14258" width="8.26953125" style="1072" customWidth="1"/>
    <col min="14259" max="14259" width="7.453125" style="1072" customWidth="1"/>
    <col min="14260" max="14263" width="8.26953125" style="1072" customWidth="1"/>
    <col min="14264" max="14265" width="7.453125" style="1072" customWidth="1"/>
    <col min="14266" max="14266" width="9.81640625" style="1072" customWidth="1"/>
    <col min="14267" max="14267" width="8.26953125" style="1072" customWidth="1"/>
    <col min="14268" max="14268" width="8.453125" style="1072" customWidth="1"/>
    <col min="14269" max="14269" width="8" style="1072" customWidth="1"/>
    <col min="14270" max="14270" width="9.7265625" style="1072" customWidth="1"/>
    <col min="14271" max="14279" width="9.1796875" style="1072" customWidth="1"/>
    <col min="14280" max="14511" width="8.81640625" style="1072"/>
    <col min="14512" max="14512" width="10.26953125" style="1072" customWidth="1"/>
    <col min="14513" max="14513" width="10" style="1072" customWidth="1"/>
    <col min="14514" max="14514" width="8.26953125" style="1072" customWidth="1"/>
    <col min="14515" max="14515" width="7.453125" style="1072" customWidth="1"/>
    <col min="14516" max="14519" width="8.26953125" style="1072" customWidth="1"/>
    <col min="14520" max="14521" width="7.453125" style="1072" customWidth="1"/>
    <col min="14522" max="14522" width="9.81640625" style="1072" customWidth="1"/>
    <col min="14523" max="14523" width="8.26953125" style="1072" customWidth="1"/>
    <col min="14524" max="14524" width="8.453125" style="1072" customWidth="1"/>
    <col min="14525" max="14525" width="8" style="1072" customWidth="1"/>
    <col min="14526" max="14526" width="9.7265625" style="1072" customWidth="1"/>
    <col min="14527" max="14535" width="9.1796875" style="1072" customWidth="1"/>
    <col min="14536" max="14767" width="8.81640625" style="1072"/>
    <col min="14768" max="14768" width="10.26953125" style="1072" customWidth="1"/>
    <col min="14769" max="14769" width="10" style="1072" customWidth="1"/>
    <col min="14770" max="14770" width="8.26953125" style="1072" customWidth="1"/>
    <col min="14771" max="14771" width="7.453125" style="1072" customWidth="1"/>
    <col min="14772" max="14775" width="8.26953125" style="1072" customWidth="1"/>
    <col min="14776" max="14777" width="7.453125" style="1072" customWidth="1"/>
    <col min="14778" max="14778" width="9.81640625" style="1072" customWidth="1"/>
    <col min="14779" max="14779" width="8.26953125" style="1072" customWidth="1"/>
    <col min="14780" max="14780" width="8.453125" style="1072" customWidth="1"/>
    <col min="14781" max="14781" width="8" style="1072" customWidth="1"/>
    <col min="14782" max="14782" width="9.7265625" style="1072" customWidth="1"/>
    <col min="14783" max="14791" width="9.1796875" style="1072" customWidth="1"/>
    <col min="14792" max="15023" width="8.81640625" style="1072"/>
    <col min="15024" max="15024" width="10.26953125" style="1072" customWidth="1"/>
    <col min="15025" max="15025" width="10" style="1072" customWidth="1"/>
    <col min="15026" max="15026" width="8.26953125" style="1072" customWidth="1"/>
    <col min="15027" max="15027" width="7.453125" style="1072" customWidth="1"/>
    <col min="15028" max="15031" width="8.26953125" style="1072" customWidth="1"/>
    <col min="15032" max="15033" width="7.453125" style="1072" customWidth="1"/>
    <col min="15034" max="15034" width="9.81640625" style="1072" customWidth="1"/>
    <col min="15035" max="15035" width="8.26953125" style="1072" customWidth="1"/>
    <col min="15036" max="15036" width="8.453125" style="1072" customWidth="1"/>
    <col min="15037" max="15037" width="8" style="1072" customWidth="1"/>
    <col min="15038" max="15038" width="9.7265625" style="1072" customWidth="1"/>
    <col min="15039" max="15047" width="9.1796875" style="1072" customWidth="1"/>
    <col min="15048" max="15279" width="8.81640625" style="1072"/>
    <col min="15280" max="15280" width="10.26953125" style="1072" customWidth="1"/>
    <col min="15281" max="15281" width="10" style="1072" customWidth="1"/>
    <col min="15282" max="15282" width="8.26953125" style="1072" customWidth="1"/>
    <col min="15283" max="15283" width="7.453125" style="1072" customWidth="1"/>
    <col min="15284" max="15287" width="8.26953125" style="1072" customWidth="1"/>
    <col min="15288" max="15289" width="7.453125" style="1072" customWidth="1"/>
    <col min="15290" max="15290" width="9.81640625" style="1072" customWidth="1"/>
    <col min="15291" max="15291" width="8.26953125" style="1072" customWidth="1"/>
    <col min="15292" max="15292" width="8.453125" style="1072" customWidth="1"/>
    <col min="15293" max="15293" width="8" style="1072" customWidth="1"/>
    <col min="15294" max="15294" width="9.7265625" style="1072" customWidth="1"/>
    <col min="15295" max="15303" width="9.1796875" style="1072" customWidth="1"/>
    <col min="15304" max="15535" width="8.81640625" style="1072"/>
    <col min="15536" max="15536" width="10.26953125" style="1072" customWidth="1"/>
    <col min="15537" max="15537" width="10" style="1072" customWidth="1"/>
    <col min="15538" max="15538" width="8.26953125" style="1072" customWidth="1"/>
    <col min="15539" max="15539" width="7.453125" style="1072" customWidth="1"/>
    <col min="15540" max="15543" width="8.26953125" style="1072" customWidth="1"/>
    <col min="15544" max="15545" width="7.453125" style="1072" customWidth="1"/>
    <col min="15546" max="15546" width="9.81640625" style="1072" customWidth="1"/>
    <col min="15547" max="15547" width="8.26953125" style="1072" customWidth="1"/>
    <col min="15548" max="15548" width="8.453125" style="1072" customWidth="1"/>
    <col min="15549" max="15549" width="8" style="1072" customWidth="1"/>
    <col min="15550" max="15550" width="9.7265625" style="1072" customWidth="1"/>
    <col min="15551" max="15559" width="9.1796875" style="1072" customWidth="1"/>
    <col min="15560" max="15791" width="8.81640625" style="1072"/>
    <col min="15792" max="15792" width="10.26953125" style="1072" customWidth="1"/>
    <col min="15793" max="15793" width="10" style="1072" customWidth="1"/>
    <col min="15794" max="15794" width="8.26953125" style="1072" customWidth="1"/>
    <col min="15795" max="15795" width="7.453125" style="1072" customWidth="1"/>
    <col min="15796" max="15799" width="8.26953125" style="1072" customWidth="1"/>
    <col min="15800" max="15801" width="7.453125" style="1072" customWidth="1"/>
    <col min="15802" max="15802" width="9.81640625" style="1072" customWidth="1"/>
    <col min="15803" max="15803" width="8.26953125" style="1072" customWidth="1"/>
    <col min="15804" max="15804" width="8.453125" style="1072" customWidth="1"/>
    <col min="15805" max="15805" width="8" style="1072" customWidth="1"/>
    <col min="15806" max="15806" width="9.7265625" style="1072" customWidth="1"/>
    <col min="15807" max="15815" width="9.1796875" style="1072" customWidth="1"/>
    <col min="15816" max="16047" width="8.81640625" style="1072"/>
    <col min="16048" max="16048" width="10.26953125" style="1072" customWidth="1"/>
    <col min="16049" max="16049" width="10" style="1072" customWidth="1"/>
    <col min="16050" max="16050" width="8.26953125" style="1072" customWidth="1"/>
    <col min="16051" max="16051" width="7.453125" style="1072" customWidth="1"/>
    <col min="16052" max="16055" width="8.26953125" style="1072" customWidth="1"/>
    <col min="16056" max="16057" width="7.453125" style="1072" customWidth="1"/>
    <col min="16058" max="16058" width="9.81640625" style="1072" customWidth="1"/>
    <col min="16059" max="16059" width="8.26953125" style="1072" customWidth="1"/>
    <col min="16060" max="16060" width="8.453125" style="1072" customWidth="1"/>
    <col min="16061" max="16061" width="8" style="1072" customWidth="1"/>
    <col min="16062" max="16062" width="9.7265625" style="1072" customWidth="1"/>
    <col min="16063" max="16071" width="9.1796875" style="1072" customWidth="1"/>
    <col min="16072" max="16303" width="8.81640625" style="1072"/>
    <col min="16304" max="16384" width="9" style="1072" customWidth="1"/>
  </cols>
  <sheetData>
    <row r="1" spans="1:15" s="1369" customFormat="1" ht="29.25" customHeight="1">
      <c r="A1" s="1725" t="s">
        <v>3040</v>
      </c>
      <c r="B1" s="1725"/>
      <c r="C1" s="1725"/>
      <c r="D1" s="1725"/>
      <c r="E1" s="1725"/>
      <c r="F1" s="1725"/>
      <c r="G1" s="1725"/>
      <c r="H1" s="1725"/>
      <c r="I1" s="1725"/>
      <c r="J1" s="1725"/>
      <c r="K1" s="1725"/>
      <c r="L1" s="1725"/>
      <c r="M1" s="1725"/>
      <c r="N1" s="1725"/>
      <c r="O1" s="1725"/>
    </row>
    <row r="2" spans="1:15" s="1369" customFormat="1" ht="18" customHeight="1">
      <c r="A2" s="1726" t="s">
        <v>3041</v>
      </c>
      <c r="B2" s="1726"/>
      <c r="C2" s="1726"/>
      <c r="D2" s="1726"/>
      <c r="E2" s="1726"/>
      <c r="F2" s="1726"/>
      <c r="G2" s="1726"/>
      <c r="H2" s="1726"/>
      <c r="I2" s="1726"/>
      <c r="J2" s="1726"/>
      <c r="K2" s="1726"/>
      <c r="L2" s="1726"/>
      <c r="M2" s="1726"/>
      <c r="N2" s="1726"/>
      <c r="O2" s="1726"/>
    </row>
    <row r="3" spans="1:15" ht="18" customHeight="1">
      <c r="A3" s="2236" t="s">
        <v>3574</v>
      </c>
      <c r="B3" s="2236"/>
      <c r="C3" s="2236"/>
      <c r="D3" s="2236"/>
      <c r="E3" s="2236"/>
      <c r="F3" s="2236"/>
      <c r="G3" s="2236"/>
      <c r="H3" s="1720"/>
      <c r="I3" s="1723" t="s">
        <v>3575</v>
      </c>
      <c r="J3" s="1723"/>
      <c r="K3" s="1723"/>
      <c r="L3" s="1723"/>
      <c r="M3" s="1723"/>
      <c r="N3" s="1723"/>
      <c r="O3" s="1724"/>
    </row>
    <row r="4" spans="1:15" s="1076" customFormat="1" ht="15.5">
      <c r="A4" s="2343" t="s">
        <v>3576</v>
      </c>
      <c r="B4" s="2343" t="s">
        <v>3577</v>
      </c>
      <c r="C4" s="2346"/>
      <c r="D4" s="2346"/>
      <c r="E4" s="2346"/>
      <c r="F4" s="2346"/>
      <c r="G4" s="2346"/>
      <c r="H4" s="2346"/>
      <c r="I4" s="2346"/>
      <c r="J4" s="2346"/>
      <c r="K4" s="2346"/>
      <c r="L4" s="2346"/>
      <c r="M4" s="2346"/>
      <c r="N4" s="2292"/>
      <c r="O4" s="2263" t="s">
        <v>415</v>
      </c>
    </row>
    <row r="5" spans="1:15" s="1076" customFormat="1" ht="29.25" customHeight="1">
      <c r="A5" s="2344"/>
      <c r="B5" s="2345" t="s">
        <v>3578</v>
      </c>
      <c r="C5" s="2312"/>
      <c r="D5" s="2312"/>
      <c r="E5" s="2312"/>
      <c r="F5" s="2312"/>
      <c r="G5" s="2312"/>
      <c r="H5" s="2312"/>
      <c r="I5" s="2312"/>
      <c r="J5" s="2312"/>
      <c r="K5" s="2312"/>
      <c r="L5" s="2312"/>
      <c r="M5" s="2312"/>
      <c r="N5" s="2293"/>
      <c r="O5" s="2263"/>
    </row>
    <row r="6" spans="1:15" s="1076" customFormat="1" ht="31">
      <c r="A6" s="2344"/>
      <c r="B6" s="1370" t="s">
        <v>959</v>
      </c>
      <c r="C6" s="1370" t="s">
        <v>3579</v>
      </c>
      <c r="D6" s="1370" t="s">
        <v>1024</v>
      </c>
      <c r="E6" s="1370" t="s">
        <v>1086</v>
      </c>
      <c r="F6" s="1370" t="s">
        <v>962</v>
      </c>
      <c r="G6" s="1370" t="s">
        <v>1032</v>
      </c>
      <c r="H6" s="1370" t="s">
        <v>3580</v>
      </c>
      <c r="I6" s="1370" t="s">
        <v>863</v>
      </c>
      <c r="J6" s="1370" t="s">
        <v>862</v>
      </c>
      <c r="K6" s="1370" t="s">
        <v>828</v>
      </c>
      <c r="L6" s="1370" t="s">
        <v>3581</v>
      </c>
      <c r="M6" s="1370" t="s">
        <v>893</v>
      </c>
      <c r="N6" s="1371" t="s">
        <v>750</v>
      </c>
      <c r="O6" s="2263"/>
    </row>
    <row r="7" spans="1:15" s="1076" customFormat="1" ht="83.25" customHeight="1">
      <c r="A7" s="2345"/>
      <c r="B7" s="1372" t="s">
        <v>1022</v>
      </c>
      <c r="C7" s="1372" t="s">
        <v>3582</v>
      </c>
      <c r="D7" s="1372" t="s">
        <v>1025</v>
      </c>
      <c r="E7" s="1372" t="s">
        <v>3583</v>
      </c>
      <c r="F7" s="1372" t="s">
        <v>961</v>
      </c>
      <c r="G7" s="1372" t="s">
        <v>3584</v>
      </c>
      <c r="H7" s="1372" t="s">
        <v>3585</v>
      </c>
      <c r="I7" s="1372" t="s">
        <v>1274</v>
      </c>
      <c r="J7" s="1372" t="s">
        <v>870</v>
      </c>
      <c r="K7" s="1372" t="s">
        <v>960</v>
      </c>
      <c r="L7" s="1372" t="s">
        <v>1029</v>
      </c>
      <c r="M7" s="1372" t="s">
        <v>894</v>
      </c>
      <c r="N7" s="1372" t="s">
        <v>68</v>
      </c>
      <c r="O7" s="2263"/>
    </row>
    <row r="8" spans="1:15" s="1369" customFormat="1" ht="25" customHeight="1">
      <c r="A8" s="1373" t="s">
        <v>327</v>
      </c>
      <c r="B8" s="1374">
        <v>12998</v>
      </c>
      <c r="C8" s="1374">
        <v>741</v>
      </c>
      <c r="D8" s="1374">
        <v>5142</v>
      </c>
      <c r="E8" s="1374">
        <v>3262</v>
      </c>
      <c r="F8" s="1374">
        <v>7793</v>
      </c>
      <c r="G8" s="1374">
        <v>5724</v>
      </c>
      <c r="H8" s="1374">
        <v>1339</v>
      </c>
      <c r="I8" s="1374">
        <v>1838</v>
      </c>
      <c r="J8" s="1374">
        <v>7924</v>
      </c>
      <c r="K8" s="1374">
        <v>3315</v>
      </c>
      <c r="L8" s="1374">
        <v>1431</v>
      </c>
      <c r="M8" s="1374">
        <v>5942</v>
      </c>
      <c r="N8" s="1070">
        <f>SUM(B8:M8)</f>
        <v>57449</v>
      </c>
      <c r="O8" s="423" t="s">
        <v>418</v>
      </c>
    </row>
    <row r="9" spans="1:15" ht="25" customHeight="1">
      <c r="A9" s="1373" t="s">
        <v>328</v>
      </c>
      <c r="B9" s="1375">
        <v>7546</v>
      </c>
      <c r="C9" s="1375">
        <v>1588</v>
      </c>
      <c r="D9" s="1375">
        <v>2256</v>
      </c>
      <c r="E9" s="1375">
        <v>1433</v>
      </c>
      <c r="F9" s="1375">
        <v>3995</v>
      </c>
      <c r="G9" s="1375">
        <v>3103</v>
      </c>
      <c r="H9" s="1375">
        <v>861</v>
      </c>
      <c r="I9" s="1375">
        <v>1531</v>
      </c>
      <c r="J9" s="1375">
        <v>3395</v>
      </c>
      <c r="K9" s="1375">
        <v>2092</v>
      </c>
      <c r="L9" s="1375">
        <v>1782</v>
      </c>
      <c r="M9" s="1375">
        <v>4668</v>
      </c>
      <c r="N9" s="1070">
        <f t="shared" ref="N9:N36" si="0">SUM(B9:M9)</f>
        <v>34250</v>
      </c>
      <c r="O9" s="423" t="s">
        <v>419</v>
      </c>
    </row>
    <row r="10" spans="1:15" s="1369" customFormat="1" ht="25" customHeight="1">
      <c r="A10" s="1373" t="s">
        <v>329</v>
      </c>
      <c r="B10" s="1374">
        <v>3410</v>
      </c>
      <c r="C10" s="1374">
        <v>358</v>
      </c>
      <c r="D10" s="1374">
        <v>2407</v>
      </c>
      <c r="E10" s="1374">
        <v>190</v>
      </c>
      <c r="F10" s="1374">
        <v>1448</v>
      </c>
      <c r="G10" s="1374">
        <v>1440</v>
      </c>
      <c r="H10" s="1374">
        <v>1213</v>
      </c>
      <c r="I10" s="1374">
        <v>302</v>
      </c>
      <c r="J10" s="1374">
        <v>2746</v>
      </c>
      <c r="K10" s="1374">
        <v>896</v>
      </c>
      <c r="L10" s="1374">
        <v>64</v>
      </c>
      <c r="M10" s="1374">
        <v>1162</v>
      </c>
      <c r="N10" s="1070">
        <f t="shared" si="0"/>
        <v>15636</v>
      </c>
      <c r="O10" s="423" t="s">
        <v>420</v>
      </c>
    </row>
    <row r="11" spans="1:15" ht="25" customHeight="1">
      <c r="A11" s="1373" t="s">
        <v>792</v>
      </c>
      <c r="B11" s="1375">
        <f>SUM(B8:B10)</f>
        <v>23954</v>
      </c>
      <c r="C11" s="1375">
        <f t="shared" ref="C11:M11" si="1">SUM(C8:C10)</f>
        <v>2687</v>
      </c>
      <c r="D11" s="1375">
        <f t="shared" si="1"/>
        <v>9805</v>
      </c>
      <c r="E11" s="1375">
        <f t="shared" si="1"/>
        <v>4885</v>
      </c>
      <c r="F11" s="1375">
        <f t="shared" si="1"/>
        <v>13236</v>
      </c>
      <c r="G11" s="1375">
        <f t="shared" si="1"/>
        <v>10267</v>
      </c>
      <c r="H11" s="1375">
        <f t="shared" si="1"/>
        <v>3413</v>
      </c>
      <c r="I11" s="1375">
        <f t="shared" si="1"/>
        <v>3671</v>
      </c>
      <c r="J11" s="1375">
        <f t="shared" si="1"/>
        <v>14065</v>
      </c>
      <c r="K11" s="1375">
        <f t="shared" si="1"/>
        <v>6303</v>
      </c>
      <c r="L11" s="1375">
        <f t="shared" si="1"/>
        <v>3277</v>
      </c>
      <c r="M11" s="1375">
        <f t="shared" si="1"/>
        <v>11772</v>
      </c>
      <c r="N11" s="1070">
        <f t="shared" si="0"/>
        <v>107335</v>
      </c>
      <c r="O11" s="423" t="s">
        <v>793</v>
      </c>
    </row>
    <row r="12" spans="1:15" s="1369" customFormat="1" ht="25" customHeight="1">
      <c r="A12" s="1373" t="s">
        <v>794</v>
      </c>
      <c r="B12" s="1374">
        <v>10859</v>
      </c>
      <c r="C12" s="1374">
        <v>2014</v>
      </c>
      <c r="D12" s="1374">
        <v>1620</v>
      </c>
      <c r="E12" s="1374">
        <v>1728</v>
      </c>
      <c r="F12" s="1374">
        <v>4545</v>
      </c>
      <c r="G12" s="1374">
        <v>3454</v>
      </c>
      <c r="H12" s="1374">
        <v>1841</v>
      </c>
      <c r="I12" s="1374">
        <v>3275</v>
      </c>
      <c r="J12" s="1374">
        <v>6719</v>
      </c>
      <c r="K12" s="1374">
        <v>3740</v>
      </c>
      <c r="L12" s="1374">
        <v>986</v>
      </c>
      <c r="M12" s="1374">
        <v>1173</v>
      </c>
      <c r="N12" s="1070">
        <f t="shared" si="0"/>
        <v>41954</v>
      </c>
      <c r="O12" s="423" t="s">
        <v>795</v>
      </c>
    </row>
    <row r="13" spans="1:15" ht="25" customHeight="1">
      <c r="A13" s="1373" t="s">
        <v>796</v>
      </c>
      <c r="B13" s="1375">
        <v>1681</v>
      </c>
      <c r="C13" s="1375">
        <v>29</v>
      </c>
      <c r="D13" s="1375">
        <v>332</v>
      </c>
      <c r="E13" s="1375">
        <v>2</v>
      </c>
      <c r="F13" s="1375">
        <v>434</v>
      </c>
      <c r="G13" s="1375">
        <v>415</v>
      </c>
      <c r="H13" s="1375">
        <v>108</v>
      </c>
      <c r="I13" s="1375">
        <v>265</v>
      </c>
      <c r="J13" s="1375">
        <v>1618</v>
      </c>
      <c r="K13" s="1375">
        <v>823</v>
      </c>
      <c r="L13" s="1375">
        <v>4</v>
      </c>
      <c r="M13" s="1375">
        <v>414</v>
      </c>
      <c r="N13" s="1070">
        <f t="shared" si="0"/>
        <v>6125</v>
      </c>
      <c r="O13" s="423" t="s">
        <v>797</v>
      </c>
    </row>
    <row r="14" spans="1:15" s="1369" customFormat="1" ht="25" customHeight="1">
      <c r="A14" s="1373" t="s">
        <v>798</v>
      </c>
      <c r="B14" s="1374">
        <f>B12+B13</f>
        <v>12540</v>
      </c>
      <c r="C14" s="1374">
        <f t="shared" ref="C14:M14" si="2">C12+C13</f>
        <v>2043</v>
      </c>
      <c r="D14" s="1374">
        <f t="shared" si="2"/>
        <v>1952</v>
      </c>
      <c r="E14" s="1374">
        <f t="shared" si="2"/>
        <v>1730</v>
      </c>
      <c r="F14" s="1374">
        <f t="shared" si="2"/>
        <v>4979</v>
      </c>
      <c r="G14" s="1374">
        <f t="shared" si="2"/>
        <v>3869</v>
      </c>
      <c r="H14" s="1374">
        <f t="shared" si="2"/>
        <v>1949</v>
      </c>
      <c r="I14" s="1374">
        <f t="shared" si="2"/>
        <v>3540</v>
      </c>
      <c r="J14" s="1374">
        <f t="shared" si="2"/>
        <v>8337</v>
      </c>
      <c r="K14" s="1374">
        <f t="shared" si="2"/>
        <v>4563</v>
      </c>
      <c r="L14" s="1374">
        <f t="shared" si="2"/>
        <v>990</v>
      </c>
      <c r="M14" s="1374">
        <f t="shared" si="2"/>
        <v>1587</v>
      </c>
      <c r="N14" s="1070">
        <f t="shared" si="0"/>
        <v>48079</v>
      </c>
      <c r="O14" s="423" t="s">
        <v>799</v>
      </c>
    </row>
    <row r="15" spans="1:15" ht="25" customHeight="1">
      <c r="A15" s="1373" t="s">
        <v>339</v>
      </c>
      <c r="B15" s="1375">
        <v>3623</v>
      </c>
      <c r="C15" s="1375">
        <v>343</v>
      </c>
      <c r="D15" s="1375">
        <v>868</v>
      </c>
      <c r="E15" s="1375">
        <v>426</v>
      </c>
      <c r="F15" s="1375">
        <v>2181</v>
      </c>
      <c r="G15" s="1375">
        <v>1933</v>
      </c>
      <c r="H15" s="1375">
        <v>624</v>
      </c>
      <c r="I15" s="1375">
        <v>1474</v>
      </c>
      <c r="J15" s="1375">
        <v>3239</v>
      </c>
      <c r="K15" s="1375">
        <v>92</v>
      </c>
      <c r="L15" s="1375">
        <v>286</v>
      </c>
      <c r="M15" s="1375">
        <v>149</v>
      </c>
      <c r="N15" s="1070">
        <f t="shared" si="0"/>
        <v>15238</v>
      </c>
      <c r="O15" s="423" t="s">
        <v>429</v>
      </c>
    </row>
    <row r="16" spans="1:15" s="1369" customFormat="1" ht="25" customHeight="1">
      <c r="A16" s="1373" t="s">
        <v>340</v>
      </c>
      <c r="B16" s="1374">
        <v>10612</v>
      </c>
      <c r="C16" s="1374">
        <v>914</v>
      </c>
      <c r="D16" s="1374">
        <v>1733</v>
      </c>
      <c r="E16" s="1374">
        <v>627</v>
      </c>
      <c r="F16" s="1374">
        <v>3483</v>
      </c>
      <c r="G16" s="1374">
        <v>2236</v>
      </c>
      <c r="H16" s="1374">
        <v>904</v>
      </c>
      <c r="I16" s="1374">
        <v>114</v>
      </c>
      <c r="J16" s="1374">
        <v>2764</v>
      </c>
      <c r="K16" s="1374">
        <v>15086</v>
      </c>
      <c r="L16" s="1374">
        <v>932</v>
      </c>
      <c r="M16" s="1374">
        <v>806</v>
      </c>
      <c r="N16" s="1070">
        <f t="shared" si="0"/>
        <v>40211</v>
      </c>
      <c r="O16" s="423" t="s">
        <v>430</v>
      </c>
    </row>
    <row r="17" spans="1:15" ht="25" customHeight="1">
      <c r="A17" s="1373" t="s">
        <v>800</v>
      </c>
      <c r="B17" s="1375">
        <f>B15+B16</f>
        <v>14235</v>
      </c>
      <c r="C17" s="1375">
        <f t="shared" ref="C17:M17" si="3">C15+C16</f>
        <v>1257</v>
      </c>
      <c r="D17" s="1375">
        <f t="shared" si="3"/>
        <v>2601</v>
      </c>
      <c r="E17" s="1375">
        <f t="shared" si="3"/>
        <v>1053</v>
      </c>
      <c r="F17" s="1375">
        <f t="shared" si="3"/>
        <v>5664</v>
      </c>
      <c r="G17" s="1375">
        <f t="shared" si="3"/>
        <v>4169</v>
      </c>
      <c r="H17" s="1375">
        <f t="shared" si="3"/>
        <v>1528</v>
      </c>
      <c r="I17" s="1375">
        <f t="shared" si="3"/>
        <v>1588</v>
      </c>
      <c r="J17" s="1375">
        <f t="shared" si="3"/>
        <v>6003</v>
      </c>
      <c r="K17" s="1375">
        <f t="shared" si="3"/>
        <v>15178</v>
      </c>
      <c r="L17" s="1375">
        <f t="shared" si="3"/>
        <v>1218</v>
      </c>
      <c r="M17" s="1375">
        <f t="shared" si="3"/>
        <v>955</v>
      </c>
      <c r="N17" s="1070">
        <f t="shared" si="0"/>
        <v>55449</v>
      </c>
      <c r="O17" s="423" t="s">
        <v>801</v>
      </c>
    </row>
    <row r="18" spans="1:15" s="1369" customFormat="1" ht="25" customHeight="1">
      <c r="A18" s="1373" t="s">
        <v>344</v>
      </c>
      <c r="B18" s="1374">
        <v>6416</v>
      </c>
      <c r="C18" s="1374">
        <v>653</v>
      </c>
      <c r="D18" s="1374">
        <v>1692</v>
      </c>
      <c r="E18" s="1374">
        <v>900</v>
      </c>
      <c r="F18" s="1374">
        <v>2287</v>
      </c>
      <c r="G18" s="1374">
        <v>2128</v>
      </c>
      <c r="H18" s="1374">
        <v>1246</v>
      </c>
      <c r="I18" s="1374">
        <v>1040</v>
      </c>
      <c r="J18" s="1374">
        <v>5219</v>
      </c>
      <c r="K18" s="1374">
        <v>4704</v>
      </c>
      <c r="L18" s="1374">
        <v>390</v>
      </c>
      <c r="M18" s="1374">
        <v>638</v>
      </c>
      <c r="N18" s="1070">
        <f t="shared" si="0"/>
        <v>27313</v>
      </c>
      <c r="O18" s="423" t="s">
        <v>434</v>
      </c>
    </row>
    <row r="19" spans="1:15" ht="25" customHeight="1">
      <c r="A19" s="1373" t="s">
        <v>348</v>
      </c>
      <c r="B19" s="1375">
        <v>9210</v>
      </c>
      <c r="C19" s="1375">
        <v>2432</v>
      </c>
      <c r="D19" s="1375">
        <v>4160</v>
      </c>
      <c r="E19" s="1375">
        <v>1095</v>
      </c>
      <c r="F19" s="1375">
        <v>3142</v>
      </c>
      <c r="G19" s="1375">
        <v>2251</v>
      </c>
      <c r="H19" s="1375">
        <v>1148</v>
      </c>
      <c r="I19" s="1375">
        <v>3958</v>
      </c>
      <c r="J19" s="1375">
        <v>9932</v>
      </c>
      <c r="K19" s="1375">
        <v>3126</v>
      </c>
      <c r="L19" s="1375">
        <v>624</v>
      </c>
      <c r="M19" s="1375">
        <v>4527</v>
      </c>
      <c r="N19" s="1070">
        <f t="shared" si="0"/>
        <v>45605</v>
      </c>
      <c r="O19" s="423" t="s">
        <v>438</v>
      </c>
    </row>
    <row r="20" spans="1:15" s="1369" customFormat="1" ht="25" customHeight="1">
      <c r="A20" s="1373" t="s">
        <v>352</v>
      </c>
      <c r="B20" s="1374">
        <v>13168</v>
      </c>
      <c r="C20" s="1374">
        <v>843</v>
      </c>
      <c r="D20" s="1374">
        <v>6201</v>
      </c>
      <c r="E20" s="1374">
        <v>1049</v>
      </c>
      <c r="F20" s="1374">
        <v>6632</v>
      </c>
      <c r="G20" s="1374">
        <v>4431</v>
      </c>
      <c r="H20" s="1374">
        <v>1982</v>
      </c>
      <c r="I20" s="1374">
        <v>2118</v>
      </c>
      <c r="J20" s="1374">
        <v>12575</v>
      </c>
      <c r="K20" s="1374">
        <v>8069</v>
      </c>
      <c r="L20" s="1374">
        <v>646</v>
      </c>
      <c r="M20" s="1374">
        <v>8637</v>
      </c>
      <c r="N20" s="1070">
        <f t="shared" si="0"/>
        <v>66351</v>
      </c>
      <c r="O20" s="423" t="s">
        <v>442</v>
      </c>
    </row>
    <row r="21" spans="1:15" ht="25" customHeight="1">
      <c r="A21" s="1373" t="s">
        <v>356</v>
      </c>
      <c r="B21" s="1375">
        <v>8199</v>
      </c>
      <c r="C21" s="1375">
        <v>1435</v>
      </c>
      <c r="D21" s="1375">
        <v>5308</v>
      </c>
      <c r="E21" s="1375">
        <v>1212</v>
      </c>
      <c r="F21" s="1375">
        <v>3988</v>
      </c>
      <c r="G21" s="1375">
        <v>4561</v>
      </c>
      <c r="H21" s="1375">
        <v>1769</v>
      </c>
      <c r="I21" s="1375">
        <v>2693</v>
      </c>
      <c r="J21" s="1375">
        <v>3860</v>
      </c>
      <c r="K21" s="1375">
        <v>11963</v>
      </c>
      <c r="L21" s="1375">
        <v>1064</v>
      </c>
      <c r="M21" s="1375">
        <v>6523</v>
      </c>
      <c r="N21" s="1070">
        <f t="shared" si="0"/>
        <v>52575</v>
      </c>
      <c r="O21" s="423" t="s">
        <v>446</v>
      </c>
    </row>
    <row r="22" spans="1:15" s="1369" customFormat="1" ht="25" customHeight="1">
      <c r="A22" s="1373" t="s">
        <v>360</v>
      </c>
      <c r="B22" s="1374">
        <v>7761</v>
      </c>
      <c r="C22" s="1374">
        <v>763</v>
      </c>
      <c r="D22" s="1374">
        <v>1469</v>
      </c>
      <c r="E22" s="1374">
        <v>642</v>
      </c>
      <c r="F22" s="1374">
        <v>3152</v>
      </c>
      <c r="G22" s="1374">
        <v>3764</v>
      </c>
      <c r="H22" s="1374">
        <v>896</v>
      </c>
      <c r="I22" s="1374">
        <v>1988</v>
      </c>
      <c r="J22" s="1374">
        <v>5419</v>
      </c>
      <c r="K22" s="1374">
        <v>5490</v>
      </c>
      <c r="L22" s="1374">
        <v>687</v>
      </c>
      <c r="M22" s="1374">
        <v>358</v>
      </c>
      <c r="N22" s="1070">
        <f t="shared" si="0"/>
        <v>32389</v>
      </c>
      <c r="O22" s="423" t="s">
        <v>450</v>
      </c>
    </row>
    <row r="23" spans="1:15" ht="25" customHeight="1">
      <c r="A23" s="1373" t="s">
        <v>364</v>
      </c>
      <c r="B23" s="1375">
        <v>2908</v>
      </c>
      <c r="C23" s="1375">
        <v>131</v>
      </c>
      <c r="D23" s="1375">
        <v>1229</v>
      </c>
      <c r="E23" s="1375">
        <v>378</v>
      </c>
      <c r="F23" s="1375">
        <v>2149</v>
      </c>
      <c r="G23" s="1375">
        <v>1521</v>
      </c>
      <c r="H23" s="1375">
        <v>299</v>
      </c>
      <c r="I23" s="1375">
        <v>1077</v>
      </c>
      <c r="J23" s="1375">
        <v>3814</v>
      </c>
      <c r="K23" s="1375">
        <v>1206</v>
      </c>
      <c r="L23" s="1375">
        <v>156</v>
      </c>
      <c r="M23" s="1375">
        <v>49</v>
      </c>
      <c r="N23" s="1070">
        <f t="shared" si="0"/>
        <v>14917</v>
      </c>
      <c r="O23" s="423" t="s">
        <v>454</v>
      </c>
    </row>
    <row r="24" spans="1:15" s="1369" customFormat="1" ht="25" customHeight="1">
      <c r="A24" s="1373" t="s">
        <v>802</v>
      </c>
      <c r="B24" s="1374">
        <v>9760</v>
      </c>
      <c r="C24" s="1374">
        <v>1184</v>
      </c>
      <c r="D24" s="1374">
        <v>6563</v>
      </c>
      <c r="E24" s="1374">
        <v>1532</v>
      </c>
      <c r="F24" s="1374">
        <v>7439</v>
      </c>
      <c r="G24" s="1374">
        <v>11152</v>
      </c>
      <c r="H24" s="1374">
        <v>2296</v>
      </c>
      <c r="I24" s="1374">
        <v>1907</v>
      </c>
      <c r="J24" s="1374">
        <v>9099</v>
      </c>
      <c r="K24" s="1374">
        <v>4427</v>
      </c>
      <c r="L24" s="1374">
        <v>1197</v>
      </c>
      <c r="M24" s="1374">
        <v>2380</v>
      </c>
      <c r="N24" s="1070">
        <f t="shared" si="0"/>
        <v>58936</v>
      </c>
      <c r="O24" s="423" t="s">
        <v>803</v>
      </c>
    </row>
    <row r="25" spans="1:15" ht="25" customHeight="1">
      <c r="A25" s="1373" t="s">
        <v>3181</v>
      </c>
      <c r="B25" s="1375">
        <v>4401</v>
      </c>
      <c r="C25" s="1375">
        <v>253</v>
      </c>
      <c r="D25" s="1375">
        <v>754</v>
      </c>
      <c r="E25" s="1375">
        <v>317</v>
      </c>
      <c r="F25" s="1375">
        <v>2348</v>
      </c>
      <c r="G25" s="1375">
        <v>1854</v>
      </c>
      <c r="H25" s="1375">
        <v>1111</v>
      </c>
      <c r="I25" s="1375">
        <v>1768</v>
      </c>
      <c r="J25" s="1375">
        <v>3063</v>
      </c>
      <c r="K25" s="1375">
        <v>1407</v>
      </c>
      <c r="L25" s="1375">
        <v>217</v>
      </c>
      <c r="M25" s="1375">
        <v>940</v>
      </c>
      <c r="N25" s="1070">
        <f t="shared" si="0"/>
        <v>18433</v>
      </c>
      <c r="O25" s="423" t="s">
        <v>805</v>
      </c>
    </row>
    <row r="26" spans="1:15" s="1369" customFormat="1" ht="25" customHeight="1">
      <c r="A26" s="1373" t="s">
        <v>806</v>
      </c>
      <c r="B26" s="1374">
        <f>B24+B25</f>
        <v>14161</v>
      </c>
      <c r="C26" s="1374">
        <f t="shared" ref="C26:M26" si="4">C24+C25</f>
        <v>1437</v>
      </c>
      <c r="D26" s="1374">
        <f t="shared" si="4"/>
        <v>7317</v>
      </c>
      <c r="E26" s="1374">
        <f t="shared" si="4"/>
        <v>1849</v>
      </c>
      <c r="F26" s="1374">
        <f t="shared" si="4"/>
        <v>9787</v>
      </c>
      <c r="G26" s="1374">
        <f t="shared" si="4"/>
        <v>13006</v>
      </c>
      <c r="H26" s="1374">
        <f t="shared" si="4"/>
        <v>3407</v>
      </c>
      <c r="I26" s="1374">
        <f t="shared" si="4"/>
        <v>3675</v>
      </c>
      <c r="J26" s="1374">
        <f t="shared" si="4"/>
        <v>12162</v>
      </c>
      <c r="K26" s="1374">
        <f t="shared" si="4"/>
        <v>5834</v>
      </c>
      <c r="L26" s="1374">
        <f t="shared" si="4"/>
        <v>1414</v>
      </c>
      <c r="M26" s="1374">
        <f t="shared" si="4"/>
        <v>3320</v>
      </c>
      <c r="N26" s="1070">
        <f t="shared" si="0"/>
        <v>77369</v>
      </c>
      <c r="O26" s="423" t="s">
        <v>807</v>
      </c>
    </row>
    <row r="27" spans="1:15" ht="25" customHeight="1">
      <c r="A27" s="1373" t="s">
        <v>374</v>
      </c>
      <c r="B27" s="1375">
        <v>4853</v>
      </c>
      <c r="C27" s="1375">
        <v>501</v>
      </c>
      <c r="D27" s="1375">
        <v>1305</v>
      </c>
      <c r="E27" s="1375">
        <v>330</v>
      </c>
      <c r="F27" s="1375">
        <v>2623</v>
      </c>
      <c r="G27" s="1375">
        <v>2755</v>
      </c>
      <c r="H27" s="1375">
        <v>445</v>
      </c>
      <c r="I27" s="1375">
        <v>1141</v>
      </c>
      <c r="J27" s="1375">
        <v>5188</v>
      </c>
      <c r="K27" s="1375">
        <v>1741</v>
      </c>
      <c r="L27" s="1375">
        <v>259</v>
      </c>
      <c r="M27" s="1375">
        <v>1963</v>
      </c>
      <c r="N27" s="1070">
        <f t="shared" si="0"/>
        <v>23104</v>
      </c>
      <c r="O27" s="423" t="s">
        <v>464</v>
      </c>
    </row>
    <row r="28" spans="1:15" s="1369" customFormat="1" ht="25" customHeight="1">
      <c r="A28" s="1373" t="s">
        <v>377</v>
      </c>
      <c r="B28" s="1374">
        <v>3861</v>
      </c>
      <c r="C28" s="1374">
        <v>647</v>
      </c>
      <c r="D28" s="1374">
        <v>359</v>
      </c>
      <c r="E28" s="1374">
        <v>125</v>
      </c>
      <c r="F28" s="1374">
        <v>1190</v>
      </c>
      <c r="G28" s="1374">
        <v>1185</v>
      </c>
      <c r="H28" s="1374">
        <v>687</v>
      </c>
      <c r="I28" s="1374">
        <v>601</v>
      </c>
      <c r="J28" s="1374">
        <v>6529</v>
      </c>
      <c r="K28" s="1374">
        <v>4486</v>
      </c>
      <c r="L28" s="1374">
        <v>270</v>
      </c>
      <c r="M28" s="1374">
        <v>3000</v>
      </c>
      <c r="N28" s="1070">
        <f t="shared" si="0"/>
        <v>22940</v>
      </c>
      <c r="O28" s="423" t="s">
        <v>468</v>
      </c>
    </row>
    <row r="29" spans="1:15" ht="25" customHeight="1">
      <c r="A29" s="1373" t="s">
        <v>492</v>
      </c>
      <c r="B29" s="1375">
        <v>5306</v>
      </c>
      <c r="C29" s="1375">
        <v>263</v>
      </c>
      <c r="D29" s="1375">
        <v>563</v>
      </c>
      <c r="E29" s="1375">
        <v>457</v>
      </c>
      <c r="F29" s="1375">
        <v>1321</v>
      </c>
      <c r="G29" s="1375">
        <v>854</v>
      </c>
      <c r="H29" s="1375">
        <v>200</v>
      </c>
      <c r="I29" s="1375">
        <v>962</v>
      </c>
      <c r="J29" s="1375">
        <v>3575</v>
      </c>
      <c r="K29" s="1375">
        <v>602</v>
      </c>
      <c r="L29" s="1375">
        <v>41</v>
      </c>
      <c r="M29" s="1375">
        <v>44</v>
      </c>
      <c r="N29" s="1070">
        <f t="shared" si="0"/>
        <v>14188</v>
      </c>
      <c r="O29" s="423" t="s">
        <v>471</v>
      </c>
    </row>
    <row r="30" spans="1:15" s="1369" customFormat="1" ht="25" customHeight="1">
      <c r="A30" s="1373" t="s">
        <v>382</v>
      </c>
      <c r="B30" s="1374">
        <v>13104</v>
      </c>
      <c r="C30" s="1374">
        <v>417</v>
      </c>
      <c r="D30" s="1374">
        <v>3124</v>
      </c>
      <c r="E30" s="1374">
        <v>1331</v>
      </c>
      <c r="F30" s="1374">
        <v>9133</v>
      </c>
      <c r="G30" s="1374">
        <v>5768</v>
      </c>
      <c r="H30" s="1374">
        <v>2965</v>
      </c>
      <c r="I30" s="1374">
        <v>1582</v>
      </c>
      <c r="J30" s="1374">
        <v>9498</v>
      </c>
      <c r="K30" s="1374">
        <v>4531</v>
      </c>
      <c r="L30" s="1374">
        <v>577</v>
      </c>
      <c r="M30" s="1374">
        <v>277</v>
      </c>
      <c r="N30" s="1070">
        <f t="shared" si="0"/>
        <v>52307</v>
      </c>
      <c r="O30" s="423" t="s">
        <v>474</v>
      </c>
    </row>
    <row r="31" spans="1:15" ht="25" customHeight="1">
      <c r="A31" s="1373" t="s">
        <v>386</v>
      </c>
      <c r="B31" s="1375">
        <v>5562</v>
      </c>
      <c r="C31" s="1375">
        <v>492</v>
      </c>
      <c r="D31" s="1375">
        <v>2425</v>
      </c>
      <c r="E31" s="1375">
        <v>867</v>
      </c>
      <c r="F31" s="1375">
        <v>1907</v>
      </c>
      <c r="G31" s="1375">
        <v>3000</v>
      </c>
      <c r="H31" s="1375">
        <v>1463</v>
      </c>
      <c r="I31" s="1375">
        <v>936</v>
      </c>
      <c r="J31" s="1375">
        <v>4623</v>
      </c>
      <c r="K31" s="1375">
        <v>3768</v>
      </c>
      <c r="L31" s="1375">
        <v>393</v>
      </c>
      <c r="M31" s="1375">
        <v>494</v>
      </c>
      <c r="N31" s="1070">
        <f t="shared" si="0"/>
        <v>25930</v>
      </c>
      <c r="O31" s="423" t="s">
        <v>478</v>
      </c>
    </row>
    <row r="32" spans="1:15" s="1369" customFormat="1" ht="25" customHeight="1">
      <c r="A32" s="1373" t="s">
        <v>390</v>
      </c>
      <c r="B32" s="1374">
        <v>4941</v>
      </c>
      <c r="C32" s="1374">
        <v>322</v>
      </c>
      <c r="D32" s="1374">
        <v>2056</v>
      </c>
      <c r="E32" s="1374">
        <v>916</v>
      </c>
      <c r="F32" s="1374">
        <v>3135</v>
      </c>
      <c r="G32" s="1374">
        <v>3368</v>
      </c>
      <c r="H32" s="1374">
        <v>5368</v>
      </c>
      <c r="I32" s="1374">
        <v>1387</v>
      </c>
      <c r="J32" s="1374">
        <v>5099</v>
      </c>
      <c r="K32" s="1374">
        <v>4143</v>
      </c>
      <c r="L32" s="1374">
        <v>224</v>
      </c>
      <c r="M32" s="1374">
        <v>284</v>
      </c>
      <c r="N32" s="1070">
        <f t="shared" si="0"/>
        <v>31243</v>
      </c>
      <c r="O32" s="423" t="s">
        <v>482</v>
      </c>
    </row>
    <row r="33" spans="1:15" ht="25" customHeight="1">
      <c r="A33" s="1373" t="s">
        <v>808</v>
      </c>
      <c r="B33" s="1375">
        <v>1898</v>
      </c>
      <c r="C33" s="1375">
        <v>119</v>
      </c>
      <c r="D33" s="1375">
        <v>541</v>
      </c>
      <c r="E33" s="1375">
        <v>220</v>
      </c>
      <c r="F33" s="1375">
        <v>909</v>
      </c>
      <c r="G33" s="1375">
        <v>672</v>
      </c>
      <c r="H33" s="1375">
        <v>433</v>
      </c>
      <c r="I33" s="1375">
        <v>666</v>
      </c>
      <c r="J33" s="1375">
        <v>3660</v>
      </c>
      <c r="K33" s="1375">
        <v>138</v>
      </c>
      <c r="L33" s="1375">
        <v>31</v>
      </c>
      <c r="M33" s="1375">
        <v>4227</v>
      </c>
      <c r="N33" s="1070">
        <f t="shared" si="0"/>
        <v>13514</v>
      </c>
      <c r="O33" s="423" t="s">
        <v>809</v>
      </c>
    </row>
    <row r="34" spans="1:15" s="1369" customFormat="1" ht="25" customHeight="1">
      <c r="A34" s="1373" t="s">
        <v>2875</v>
      </c>
      <c r="B34" s="1374">
        <v>1625</v>
      </c>
      <c r="C34" s="1374">
        <v>58</v>
      </c>
      <c r="D34" s="1374">
        <v>410</v>
      </c>
      <c r="E34" s="1374">
        <v>0</v>
      </c>
      <c r="F34" s="1374">
        <v>536</v>
      </c>
      <c r="G34" s="1374">
        <v>546</v>
      </c>
      <c r="H34" s="1374">
        <v>217</v>
      </c>
      <c r="I34" s="1374">
        <v>160</v>
      </c>
      <c r="J34" s="1374">
        <v>2191</v>
      </c>
      <c r="K34" s="1374">
        <v>728</v>
      </c>
      <c r="L34" s="1374">
        <v>120</v>
      </c>
      <c r="M34" s="1374">
        <v>39</v>
      </c>
      <c r="N34" s="1070">
        <f t="shared" si="0"/>
        <v>6630</v>
      </c>
      <c r="O34" s="423" t="s">
        <v>811</v>
      </c>
    </row>
    <row r="35" spans="1:15" ht="25" customHeight="1">
      <c r="A35" s="1373" t="s">
        <v>812</v>
      </c>
      <c r="B35" s="1375">
        <f>B33+B34</f>
        <v>3523</v>
      </c>
      <c r="C35" s="1375">
        <f t="shared" ref="C35:M35" si="5">C33+C34</f>
        <v>177</v>
      </c>
      <c r="D35" s="1375">
        <f t="shared" si="5"/>
        <v>951</v>
      </c>
      <c r="E35" s="1375">
        <f t="shared" si="5"/>
        <v>220</v>
      </c>
      <c r="F35" s="1375">
        <f t="shared" si="5"/>
        <v>1445</v>
      </c>
      <c r="G35" s="1375">
        <f t="shared" si="5"/>
        <v>1218</v>
      </c>
      <c r="H35" s="1375">
        <f t="shared" si="5"/>
        <v>650</v>
      </c>
      <c r="I35" s="1375">
        <f t="shared" si="5"/>
        <v>826</v>
      </c>
      <c r="J35" s="1375">
        <f t="shared" si="5"/>
        <v>5851</v>
      </c>
      <c r="K35" s="1375">
        <f t="shared" si="5"/>
        <v>866</v>
      </c>
      <c r="L35" s="1375">
        <f t="shared" si="5"/>
        <v>151</v>
      </c>
      <c r="M35" s="1375">
        <f t="shared" si="5"/>
        <v>4266</v>
      </c>
      <c r="N35" s="1070">
        <f t="shared" si="0"/>
        <v>20144</v>
      </c>
      <c r="O35" s="423" t="s">
        <v>813</v>
      </c>
    </row>
    <row r="36" spans="1:15" ht="18" customHeight="1">
      <c r="A36" s="1376" t="s">
        <v>106</v>
      </c>
      <c r="B36" s="1070">
        <f>B11+B14+B17+B18+B19+B20+B21+B22+B23+B26+B27+B28+B29+B30+B31+B32+B35</f>
        <v>153702</v>
      </c>
      <c r="C36" s="1070">
        <f t="shared" ref="C36:M36" si="6">C11+C14+C17+C18+C19+C20+C21+C22+C23+C26+C27+C28+C29+C30+C31+C32+C35</f>
        <v>16500</v>
      </c>
      <c r="D36" s="1070">
        <f t="shared" si="6"/>
        <v>52517</v>
      </c>
      <c r="E36" s="1070">
        <f t="shared" si="6"/>
        <v>19039</v>
      </c>
      <c r="F36" s="1070">
        <f t="shared" si="6"/>
        <v>75770</v>
      </c>
      <c r="G36" s="1070">
        <f t="shared" si="6"/>
        <v>68115</v>
      </c>
      <c r="H36" s="1070">
        <f t="shared" si="6"/>
        <v>29415</v>
      </c>
      <c r="I36" s="1070">
        <f t="shared" si="6"/>
        <v>32783</v>
      </c>
      <c r="J36" s="1070">
        <f t="shared" si="6"/>
        <v>121749</v>
      </c>
      <c r="K36" s="1070">
        <f t="shared" si="6"/>
        <v>86573</v>
      </c>
      <c r="L36" s="1070">
        <f t="shared" si="6"/>
        <v>12381</v>
      </c>
      <c r="M36" s="1070">
        <f t="shared" si="6"/>
        <v>48694</v>
      </c>
      <c r="N36" s="1070">
        <f t="shared" si="0"/>
        <v>717238</v>
      </c>
      <c r="O36" s="1376" t="s">
        <v>68</v>
      </c>
    </row>
    <row r="39" spans="1:15" ht="18" customHeight="1">
      <c r="A39" s="1377"/>
      <c r="B39" s="1377"/>
    </row>
    <row r="40" spans="1:15" ht="18" customHeight="1">
      <c r="A40" s="1377"/>
      <c r="B40" s="1377"/>
    </row>
    <row r="46" spans="1:15" ht="18" customHeight="1">
      <c r="B46" s="1087"/>
      <c r="C46" s="1087"/>
      <c r="D46" s="1087"/>
      <c r="E46" s="1087"/>
      <c r="F46" s="1087"/>
      <c r="G46" s="1087"/>
      <c r="H46" s="1087"/>
      <c r="I46" s="1087"/>
      <c r="J46" s="1087"/>
      <c r="K46" s="1087"/>
      <c r="L46" s="1087"/>
      <c r="M46" s="1087"/>
    </row>
    <row r="50" spans="2:13" ht="18" customHeight="1">
      <c r="B50" s="1087"/>
      <c r="C50" s="1087"/>
      <c r="D50" s="1087"/>
      <c r="E50" s="1087"/>
      <c r="F50" s="1087"/>
      <c r="G50" s="1087"/>
      <c r="H50" s="1087"/>
      <c r="I50" s="1087"/>
      <c r="J50" s="1087"/>
      <c r="K50" s="1087"/>
      <c r="L50" s="1087"/>
      <c r="M50" s="1087"/>
    </row>
  </sheetData>
  <mergeCells count="8">
    <mergeCell ref="A1:O1"/>
    <mergeCell ref="A2:O2"/>
    <mergeCell ref="A3:H3"/>
    <mergeCell ref="I3:O3"/>
    <mergeCell ref="A4:A7"/>
    <mergeCell ref="B4:N4"/>
    <mergeCell ref="O4:O7"/>
    <mergeCell ref="B5:N5"/>
  </mergeCells>
  <printOptions horizontalCentered="1" verticalCentered="1"/>
  <pageMargins left="0.59055118110236227" right="0.59055118110236227" top="0.78740157480314965" bottom="0.78740157480314965" header="0.51181102362204722" footer="0.51181102362204722"/>
  <pageSetup paperSize="9" scale="51"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G47"/>
  <sheetViews>
    <sheetView showGridLines="0" rightToLeft="1" view="pageBreakPreview" zoomScale="50" zoomScaleNormal="100" zoomScaleSheetLayoutView="50" workbookViewId="0">
      <selection activeCell="B23" sqref="B23"/>
    </sheetView>
  </sheetViews>
  <sheetFormatPr defaultColWidth="8.81640625" defaultRowHeight="18" customHeight="1"/>
  <cols>
    <col min="1" max="1" width="33.7265625" style="1389" customWidth="1"/>
    <col min="2" max="14" width="9.7265625" style="1140" customWidth="1"/>
    <col min="15" max="15" width="46.81640625" style="1389" bestFit="1" customWidth="1"/>
    <col min="16" max="16" width="23.26953125" style="1140" customWidth="1"/>
    <col min="17" max="17" width="21.7265625" style="1140" customWidth="1"/>
    <col min="18" max="18" width="23.453125" style="1140" customWidth="1"/>
    <col min="19" max="19" width="31" style="1140" customWidth="1"/>
    <col min="20" max="20" width="18.81640625" style="1140" customWidth="1"/>
    <col min="21" max="255" width="8.81640625" style="1140"/>
    <col min="256" max="256" width="43" style="1140" customWidth="1"/>
    <col min="257" max="257" width="8.453125" style="1140" customWidth="1"/>
    <col min="258" max="261" width="10.7265625" style="1140" customWidth="1"/>
    <col min="262" max="262" width="9.26953125" style="1140" customWidth="1"/>
    <col min="263" max="263" width="8.7265625" style="1140" customWidth="1"/>
    <col min="264" max="264" width="7.81640625" style="1140" customWidth="1"/>
    <col min="265" max="269" width="10.7265625" style="1140" customWidth="1"/>
    <col min="270" max="511" width="8.81640625" style="1140"/>
    <col min="512" max="512" width="43" style="1140" customWidth="1"/>
    <col min="513" max="513" width="8.453125" style="1140" customWidth="1"/>
    <col min="514" max="517" width="10.7265625" style="1140" customWidth="1"/>
    <col min="518" max="518" width="9.26953125" style="1140" customWidth="1"/>
    <col min="519" max="519" width="8.7265625" style="1140" customWidth="1"/>
    <col min="520" max="520" width="7.81640625" style="1140" customWidth="1"/>
    <col min="521" max="525" width="10.7265625" style="1140" customWidth="1"/>
    <col min="526" max="767" width="8.81640625" style="1140"/>
    <col min="768" max="768" width="43" style="1140" customWidth="1"/>
    <col min="769" max="769" width="8.453125" style="1140" customWidth="1"/>
    <col min="770" max="773" width="10.7265625" style="1140" customWidth="1"/>
    <col min="774" max="774" width="9.26953125" style="1140" customWidth="1"/>
    <col min="775" max="775" width="8.7265625" style="1140" customWidth="1"/>
    <col min="776" max="776" width="7.81640625" style="1140" customWidth="1"/>
    <col min="777" max="781" width="10.7265625" style="1140" customWidth="1"/>
    <col min="782" max="1023" width="8.81640625" style="1140"/>
    <col min="1024" max="1024" width="43" style="1140" customWidth="1"/>
    <col min="1025" max="1025" width="8.453125" style="1140" customWidth="1"/>
    <col min="1026" max="1029" width="10.7265625" style="1140" customWidth="1"/>
    <col min="1030" max="1030" width="9.26953125" style="1140" customWidth="1"/>
    <col min="1031" max="1031" width="8.7265625" style="1140" customWidth="1"/>
    <col min="1032" max="1032" width="7.81640625" style="1140" customWidth="1"/>
    <col min="1033" max="1037" width="10.7265625" style="1140" customWidth="1"/>
    <col min="1038" max="1279" width="8.81640625" style="1140"/>
    <col min="1280" max="1280" width="43" style="1140" customWidth="1"/>
    <col min="1281" max="1281" width="8.453125" style="1140" customWidth="1"/>
    <col min="1282" max="1285" width="10.7265625" style="1140" customWidth="1"/>
    <col min="1286" max="1286" width="9.26953125" style="1140" customWidth="1"/>
    <col min="1287" max="1287" width="8.7265625" style="1140" customWidth="1"/>
    <col min="1288" max="1288" width="7.81640625" style="1140" customWidth="1"/>
    <col min="1289" max="1293" width="10.7265625" style="1140" customWidth="1"/>
    <col min="1294" max="1535" width="8.81640625" style="1140"/>
    <col min="1536" max="1536" width="43" style="1140" customWidth="1"/>
    <col min="1537" max="1537" width="8.453125" style="1140" customWidth="1"/>
    <col min="1538" max="1541" width="10.7265625" style="1140" customWidth="1"/>
    <col min="1542" max="1542" width="9.26953125" style="1140" customWidth="1"/>
    <col min="1543" max="1543" width="8.7265625" style="1140" customWidth="1"/>
    <col min="1544" max="1544" width="7.81640625" style="1140" customWidth="1"/>
    <col min="1545" max="1549" width="10.7265625" style="1140" customWidth="1"/>
    <col min="1550" max="1791" width="8.81640625" style="1140"/>
    <col min="1792" max="1792" width="43" style="1140" customWidth="1"/>
    <col min="1793" max="1793" width="8.453125" style="1140" customWidth="1"/>
    <col min="1794" max="1797" width="10.7265625" style="1140" customWidth="1"/>
    <col min="1798" max="1798" width="9.26953125" style="1140" customWidth="1"/>
    <col min="1799" max="1799" width="8.7265625" style="1140" customWidth="1"/>
    <col min="1800" max="1800" width="7.81640625" style="1140" customWidth="1"/>
    <col min="1801" max="1805" width="10.7265625" style="1140" customWidth="1"/>
    <col min="1806" max="2047" width="8.81640625" style="1140"/>
    <col min="2048" max="2048" width="43" style="1140" customWidth="1"/>
    <col min="2049" max="2049" width="8.453125" style="1140" customWidth="1"/>
    <col min="2050" max="2053" width="10.7265625" style="1140" customWidth="1"/>
    <col min="2054" max="2054" width="9.26953125" style="1140" customWidth="1"/>
    <col min="2055" max="2055" width="8.7265625" style="1140" customWidth="1"/>
    <col min="2056" max="2056" width="7.81640625" style="1140" customWidth="1"/>
    <col min="2057" max="2061" width="10.7265625" style="1140" customWidth="1"/>
    <col min="2062" max="2303" width="8.81640625" style="1140"/>
    <col min="2304" max="2304" width="43" style="1140" customWidth="1"/>
    <col min="2305" max="2305" width="8.453125" style="1140" customWidth="1"/>
    <col min="2306" max="2309" width="10.7265625" style="1140" customWidth="1"/>
    <col min="2310" max="2310" width="9.26953125" style="1140" customWidth="1"/>
    <col min="2311" max="2311" width="8.7265625" style="1140" customWidth="1"/>
    <col min="2312" max="2312" width="7.81640625" style="1140" customWidth="1"/>
    <col min="2313" max="2317" width="10.7265625" style="1140" customWidth="1"/>
    <col min="2318" max="2559" width="8.81640625" style="1140"/>
    <col min="2560" max="2560" width="43" style="1140" customWidth="1"/>
    <col min="2561" max="2561" width="8.453125" style="1140" customWidth="1"/>
    <col min="2562" max="2565" width="10.7265625" style="1140" customWidth="1"/>
    <col min="2566" max="2566" width="9.26953125" style="1140" customWidth="1"/>
    <col min="2567" max="2567" width="8.7265625" style="1140" customWidth="1"/>
    <col min="2568" max="2568" width="7.81640625" style="1140" customWidth="1"/>
    <col min="2569" max="2573" width="10.7265625" style="1140" customWidth="1"/>
    <col min="2574" max="2815" width="8.81640625" style="1140"/>
    <col min="2816" max="2816" width="43" style="1140" customWidth="1"/>
    <col min="2817" max="2817" width="8.453125" style="1140" customWidth="1"/>
    <col min="2818" max="2821" width="10.7265625" style="1140" customWidth="1"/>
    <col min="2822" max="2822" width="9.26953125" style="1140" customWidth="1"/>
    <col min="2823" max="2823" width="8.7265625" style="1140" customWidth="1"/>
    <col min="2824" max="2824" width="7.81640625" style="1140" customWidth="1"/>
    <col min="2825" max="2829" width="10.7265625" style="1140" customWidth="1"/>
    <col min="2830" max="3071" width="8.81640625" style="1140"/>
    <col min="3072" max="3072" width="43" style="1140" customWidth="1"/>
    <col min="3073" max="3073" width="8.453125" style="1140" customWidth="1"/>
    <col min="3074" max="3077" width="10.7265625" style="1140" customWidth="1"/>
    <col min="3078" max="3078" width="9.26953125" style="1140" customWidth="1"/>
    <col min="3079" max="3079" width="8.7265625" style="1140" customWidth="1"/>
    <col min="3080" max="3080" width="7.81640625" style="1140" customWidth="1"/>
    <col min="3081" max="3085" width="10.7265625" style="1140" customWidth="1"/>
    <col min="3086" max="3327" width="8.81640625" style="1140"/>
    <col min="3328" max="3328" width="43" style="1140" customWidth="1"/>
    <col min="3329" max="3329" width="8.453125" style="1140" customWidth="1"/>
    <col min="3330" max="3333" width="10.7265625" style="1140" customWidth="1"/>
    <col min="3334" max="3334" width="9.26953125" style="1140" customWidth="1"/>
    <col min="3335" max="3335" width="8.7265625" style="1140" customWidth="1"/>
    <col min="3336" max="3336" width="7.81640625" style="1140" customWidth="1"/>
    <col min="3337" max="3341" width="10.7265625" style="1140" customWidth="1"/>
    <col min="3342" max="3583" width="8.81640625" style="1140"/>
    <col min="3584" max="3584" width="43" style="1140" customWidth="1"/>
    <col min="3585" max="3585" width="8.453125" style="1140" customWidth="1"/>
    <col min="3586" max="3589" width="10.7265625" style="1140" customWidth="1"/>
    <col min="3590" max="3590" width="9.26953125" style="1140" customWidth="1"/>
    <col min="3591" max="3591" width="8.7265625" style="1140" customWidth="1"/>
    <col min="3592" max="3592" width="7.81640625" style="1140" customWidth="1"/>
    <col min="3593" max="3597" width="10.7265625" style="1140" customWidth="1"/>
    <col min="3598" max="3839" width="8.81640625" style="1140"/>
    <col min="3840" max="3840" width="43" style="1140" customWidth="1"/>
    <col min="3841" max="3841" width="8.453125" style="1140" customWidth="1"/>
    <col min="3842" max="3845" width="10.7265625" style="1140" customWidth="1"/>
    <col min="3846" max="3846" width="9.26953125" style="1140" customWidth="1"/>
    <col min="3847" max="3847" width="8.7265625" style="1140" customWidth="1"/>
    <col min="3848" max="3848" width="7.81640625" style="1140" customWidth="1"/>
    <col min="3849" max="3853" width="10.7265625" style="1140" customWidth="1"/>
    <col min="3854" max="4095" width="8.81640625" style="1140"/>
    <col min="4096" max="4096" width="43" style="1140" customWidth="1"/>
    <col min="4097" max="4097" width="8.453125" style="1140" customWidth="1"/>
    <col min="4098" max="4101" width="10.7265625" style="1140" customWidth="1"/>
    <col min="4102" max="4102" width="9.26953125" style="1140" customWidth="1"/>
    <col min="4103" max="4103" width="8.7265625" style="1140" customWidth="1"/>
    <col min="4104" max="4104" width="7.81640625" style="1140" customWidth="1"/>
    <col min="4105" max="4109" width="10.7265625" style="1140" customWidth="1"/>
    <col min="4110" max="4351" width="8.81640625" style="1140"/>
    <col min="4352" max="4352" width="43" style="1140" customWidth="1"/>
    <col min="4353" max="4353" width="8.453125" style="1140" customWidth="1"/>
    <col min="4354" max="4357" width="10.7265625" style="1140" customWidth="1"/>
    <col min="4358" max="4358" width="9.26953125" style="1140" customWidth="1"/>
    <col min="4359" max="4359" width="8.7265625" style="1140" customWidth="1"/>
    <col min="4360" max="4360" width="7.81640625" style="1140" customWidth="1"/>
    <col min="4361" max="4365" width="10.7265625" style="1140" customWidth="1"/>
    <col min="4366" max="4607" width="8.81640625" style="1140"/>
    <col min="4608" max="4608" width="43" style="1140" customWidth="1"/>
    <col min="4609" max="4609" width="8.453125" style="1140" customWidth="1"/>
    <col min="4610" max="4613" width="10.7265625" style="1140" customWidth="1"/>
    <col min="4614" max="4614" width="9.26953125" style="1140" customWidth="1"/>
    <col min="4615" max="4615" width="8.7265625" style="1140" customWidth="1"/>
    <col min="4616" max="4616" width="7.81640625" style="1140" customWidth="1"/>
    <col min="4617" max="4621" width="10.7265625" style="1140" customWidth="1"/>
    <col min="4622" max="4863" width="8.81640625" style="1140"/>
    <col min="4864" max="4864" width="43" style="1140" customWidth="1"/>
    <col min="4865" max="4865" width="8.453125" style="1140" customWidth="1"/>
    <col min="4866" max="4869" width="10.7265625" style="1140" customWidth="1"/>
    <col min="4870" max="4870" width="9.26953125" style="1140" customWidth="1"/>
    <col min="4871" max="4871" width="8.7265625" style="1140" customWidth="1"/>
    <col min="4872" max="4872" width="7.81640625" style="1140" customWidth="1"/>
    <col min="4873" max="4877" width="10.7265625" style="1140" customWidth="1"/>
    <col min="4878" max="5119" width="8.81640625" style="1140"/>
    <col min="5120" max="5120" width="43" style="1140" customWidth="1"/>
    <col min="5121" max="5121" width="8.453125" style="1140" customWidth="1"/>
    <col min="5122" max="5125" width="10.7265625" style="1140" customWidth="1"/>
    <col min="5126" max="5126" width="9.26953125" style="1140" customWidth="1"/>
    <col min="5127" max="5127" width="8.7265625" style="1140" customWidth="1"/>
    <col min="5128" max="5128" width="7.81640625" style="1140" customWidth="1"/>
    <col min="5129" max="5133" width="10.7265625" style="1140" customWidth="1"/>
    <col min="5134" max="5375" width="8.81640625" style="1140"/>
    <col min="5376" max="5376" width="43" style="1140" customWidth="1"/>
    <col min="5377" max="5377" width="8.453125" style="1140" customWidth="1"/>
    <col min="5378" max="5381" width="10.7265625" style="1140" customWidth="1"/>
    <col min="5382" max="5382" width="9.26953125" style="1140" customWidth="1"/>
    <col min="5383" max="5383" width="8.7265625" style="1140" customWidth="1"/>
    <col min="5384" max="5384" width="7.81640625" style="1140" customWidth="1"/>
    <col min="5385" max="5389" width="10.7265625" style="1140" customWidth="1"/>
    <col min="5390" max="5631" width="8.81640625" style="1140"/>
    <col min="5632" max="5632" width="43" style="1140" customWidth="1"/>
    <col min="5633" max="5633" width="8.453125" style="1140" customWidth="1"/>
    <col min="5634" max="5637" width="10.7265625" style="1140" customWidth="1"/>
    <col min="5638" max="5638" width="9.26953125" style="1140" customWidth="1"/>
    <col min="5639" max="5639" width="8.7265625" style="1140" customWidth="1"/>
    <col min="5640" max="5640" width="7.81640625" style="1140" customWidth="1"/>
    <col min="5641" max="5645" width="10.7265625" style="1140" customWidth="1"/>
    <col min="5646" max="5887" width="8.81640625" style="1140"/>
    <col min="5888" max="5888" width="43" style="1140" customWidth="1"/>
    <col min="5889" max="5889" width="8.453125" style="1140" customWidth="1"/>
    <col min="5890" max="5893" width="10.7265625" style="1140" customWidth="1"/>
    <col min="5894" max="5894" width="9.26953125" style="1140" customWidth="1"/>
    <col min="5895" max="5895" width="8.7265625" style="1140" customWidth="1"/>
    <col min="5896" max="5896" width="7.81640625" style="1140" customWidth="1"/>
    <col min="5897" max="5901" width="10.7265625" style="1140" customWidth="1"/>
    <col min="5902" max="6143" width="8.81640625" style="1140"/>
    <col min="6144" max="6144" width="43" style="1140" customWidth="1"/>
    <col min="6145" max="6145" width="8.453125" style="1140" customWidth="1"/>
    <col min="6146" max="6149" width="10.7265625" style="1140" customWidth="1"/>
    <col min="6150" max="6150" width="9.26953125" style="1140" customWidth="1"/>
    <col min="6151" max="6151" width="8.7265625" style="1140" customWidth="1"/>
    <col min="6152" max="6152" width="7.81640625" style="1140" customWidth="1"/>
    <col min="6153" max="6157" width="10.7265625" style="1140" customWidth="1"/>
    <col min="6158" max="6399" width="8.81640625" style="1140"/>
    <col min="6400" max="6400" width="43" style="1140" customWidth="1"/>
    <col min="6401" max="6401" width="8.453125" style="1140" customWidth="1"/>
    <col min="6402" max="6405" width="10.7265625" style="1140" customWidth="1"/>
    <col min="6406" max="6406" width="9.26953125" style="1140" customWidth="1"/>
    <col min="6407" max="6407" width="8.7265625" style="1140" customWidth="1"/>
    <col min="6408" max="6408" width="7.81640625" style="1140" customWidth="1"/>
    <col min="6409" max="6413" width="10.7265625" style="1140" customWidth="1"/>
    <col min="6414" max="6655" width="8.81640625" style="1140"/>
    <col min="6656" max="6656" width="43" style="1140" customWidth="1"/>
    <col min="6657" max="6657" width="8.453125" style="1140" customWidth="1"/>
    <col min="6658" max="6661" width="10.7265625" style="1140" customWidth="1"/>
    <col min="6662" max="6662" width="9.26953125" style="1140" customWidth="1"/>
    <col min="6663" max="6663" width="8.7265625" style="1140" customWidth="1"/>
    <col min="6664" max="6664" width="7.81640625" style="1140" customWidth="1"/>
    <col min="6665" max="6669" width="10.7265625" style="1140" customWidth="1"/>
    <col min="6670" max="6911" width="8.81640625" style="1140"/>
    <col min="6912" max="6912" width="43" style="1140" customWidth="1"/>
    <col min="6913" max="6913" width="8.453125" style="1140" customWidth="1"/>
    <col min="6914" max="6917" width="10.7265625" style="1140" customWidth="1"/>
    <col min="6918" max="6918" width="9.26953125" style="1140" customWidth="1"/>
    <col min="6919" max="6919" width="8.7265625" style="1140" customWidth="1"/>
    <col min="6920" max="6920" width="7.81640625" style="1140" customWidth="1"/>
    <col min="6921" max="6925" width="10.7265625" style="1140" customWidth="1"/>
    <col min="6926" max="7167" width="8.81640625" style="1140"/>
    <col min="7168" max="7168" width="43" style="1140" customWidth="1"/>
    <col min="7169" max="7169" width="8.453125" style="1140" customWidth="1"/>
    <col min="7170" max="7173" width="10.7265625" style="1140" customWidth="1"/>
    <col min="7174" max="7174" width="9.26953125" style="1140" customWidth="1"/>
    <col min="7175" max="7175" width="8.7265625" style="1140" customWidth="1"/>
    <col min="7176" max="7176" width="7.81640625" style="1140" customWidth="1"/>
    <col min="7177" max="7181" width="10.7265625" style="1140" customWidth="1"/>
    <col min="7182" max="7423" width="8.81640625" style="1140"/>
    <col min="7424" max="7424" width="43" style="1140" customWidth="1"/>
    <col min="7425" max="7425" width="8.453125" style="1140" customWidth="1"/>
    <col min="7426" max="7429" width="10.7265625" style="1140" customWidth="1"/>
    <col min="7430" max="7430" width="9.26953125" style="1140" customWidth="1"/>
    <col min="7431" max="7431" width="8.7265625" style="1140" customWidth="1"/>
    <col min="7432" max="7432" width="7.81640625" style="1140" customWidth="1"/>
    <col min="7433" max="7437" width="10.7265625" style="1140" customWidth="1"/>
    <col min="7438" max="7679" width="8.81640625" style="1140"/>
    <col min="7680" max="7680" width="43" style="1140" customWidth="1"/>
    <col min="7681" max="7681" width="8.453125" style="1140" customWidth="1"/>
    <col min="7682" max="7685" width="10.7265625" style="1140" customWidth="1"/>
    <col min="7686" max="7686" width="9.26953125" style="1140" customWidth="1"/>
    <col min="7687" max="7687" width="8.7265625" style="1140" customWidth="1"/>
    <col min="7688" max="7688" width="7.81640625" style="1140" customWidth="1"/>
    <col min="7689" max="7693" width="10.7265625" style="1140" customWidth="1"/>
    <col min="7694" max="7935" width="8.81640625" style="1140"/>
    <col min="7936" max="7936" width="43" style="1140" customWidth="1"/>
    <col min="7937" max="7937" width="8.453125" style="1140" customWidth="1"/>
    <col min="7938" max="7941" width="10.7265625" style="1140" customWidth="1"/>
    <col min="7942" max="7942" width="9.26953125" style="1140" customWidth="1"/>
    <col min="7943" max="7943" width="8.7265625" style="1140" customWidth="1"/>
    <col min="7944" max="7944" width="7.81640625" style="1140" customWidth="1"/>
    <col min="7945" max="7949" width="10.7265625" style="1140" customWidth="1"/>
    <col min="7950" max="8191" width="8.81640625" style="1140"/>
    <col min="8192" max="8192" width="43" style="1140" customWidth="1"/>
    <col min="8193" max="8193" width="8.453125" style="1140" customWidth="1"/>
    <col min="8194" max="8197" width="10.7265625" style="1140" customWidth="1"/>
    <col min="8198" max="8198" width="9.26953125" style="1140" customWidth="1"/>
    <col min="8199" max="8199" width="8.7265625" style="1140" customWidth="1"/>
    <col min="8200" max="8200" width="7.81640625" style="1140" customWidth="1"/>
    <col min="8201" max="8205" width="10.7265625" style="1140" customWidth="1"/>
    <col min="8206" max="8447" width="8.81640625" style="1140"/>
    <col min="8448" max="8448" width="43" style="1140" customWidth="1"/>
    <col min="8449" max="8449" width="8.453125" style="1140" customWidth="1"/>
    <col min="8450" max="8453" width="10.7265625" style="1140" customWidth="1"/>
    <col min="8454" max="8454" width="9.26953125" style="1140" customWidth="1"/>
    <col min="8455" max="8455" width="8.7265625" style="1140" customWidth="1"/>
    <col min="8456" max="8456" width="7.81640625" style="1140" customWidth="1"/>
    <col min="8457" max="8461" width="10.7265625" style="1140" customWidth="1"/>
    <col min="8462" max="8703" width="8.81640625" style="1140"/>
    <col min="8704" max="8704" width="43" style="1140" customWidth="1"/>
    <col min="8705" max="8705" width="8.453125" style="1140" customWidth="1"/>
    <col min="8706" max="8709" width="10.7265625" style="1140" customWidth="1"/>
    <col min="8710" max="8710" width="9.26953125" style="1140" customWidth="1"/>
    <col min="8711" max="8711" width="8.7265625" style="1140" customWidth="1"/>
    <col min="8712" max="8712" width="7.81640625" style="1140" customWidth="1"/>
    <col min="8713" max="8717" width="10.7265625" style="1140" customWidth="1"/>
    <col min="8718" max="8959" width="8.81640625" style="1140"/>
    <col min="8960" max="8960" width="43" style="1140" customWidth="1"/>
    <col min="8961" max="8961" width="8.453125" style="1140" customWidth="1"/>
    <col min="8962" max="8965" width="10.7265625" style="1140" customWidth="1"/>
    <col min="8966" max="8966" width="9.26953125" style="1140" customWidth="1"/>
    <col min="8967" max="8967" width="8.7265625" style="1140" customWidth="1"/>
    <col min="8968" max="8968" width="7.81640625" style="1140" customWidth="1"/>
    <col min="8969" max="8973" width="10.7265625" style="1140" customWidth="1"/>
    <col min="8974" max="9215" width="8.81640625" style="1140"/>
    <col min="9216" max="9216" width="43" style="1140" customWidth="1"/>
    <col min="9217" max="9217" width="8.453125" style="1140" customWidth="1"/>
    <col min="9218" max="9221" width="10.7265625" style="1140" customWidth="1"/>
    <col min="9222" max="9222" width="9.26953125" style="1140" customWidth="1"/>
    <col min="9223" max="9223" width="8.7265625" style="1140" customWidth="1"/>
    <col min="9224" max="9224" width="7.81640625" style="1140" customWidth="1"/>
    <col min="9225" max="9229" width="10.7265625" style="1140" customWidth="1"/>
    <col min="9230" max="9471" width="8.81640625" style="1140"/>
    <col min="9472" max="9472" width="43" style="1140" customWidth="1"/>
    <col min="9473" max="9473" width="8.453125" style="1140" customWidth="1"/>
    <col min="9474" max="9477" width="10.7265625" style="1140" customWidth="1"/>
    <col min="9478" max="9478" width="9.26953125" style="1140" customWidth="1"/>
    <col min="9479" max="9479" width="8.7265625" style="1140" customWidth="1"/>
    <col min="9480" max="9480" width="7.81640625" style="1140" customWidth="1"/>
    <col min="9481" max="9485" width="10.7265625" style="1140" customWidth="1"/>
    <col min="9486" max="9727" width="8.81640625" style="1140"/>
    <col min="9728" max="9728" width="43" style="1140" customWidth="1"/>
    <col min="9729" max="9729" width="8.453125" style="1140" customWidth="1"/>
    <col min="9730" max="9733" width="10.7265625" style="1140" customWidth="1"/>
    <col min="9734" max="9734" width="9.26953125" style="1140" customWidth="1"/>
    <col min="9735" max="9735" width="8.7265625" style="1140" customWidth="1"/>
    <col min="9736" max="9736" width="7.81640625" style="1140" customWidth="1"/>
    <col min="9737" max="9741" width="10.7265625" style="1140" customWidth="1"/>
    <col min="9742" max="9983" width="8.81640625" style="1140"/>
    <col min="9984" max="9984" width="43" style="1140" customWidth="1"/>
    <col min="9985" max="9985" width="8.453125" style="1140" customWidth="1"/>
    <col min="9986" max="9989" width="10.7265625" style="1140" customWidth="1"/>
    <col min="9990" max="9990" width="9.26953125" style="1140" customWidth="1"/>
    <col min="9991" max="9991" width="8.7265625" style="1140" customWidth="1"/>
    <col min="9992" max="9992" width="7.81640625" style="1140" customWidth="1"/>
    <col min="9993" max="9997" width="10.7265625" style="1140" customWidth="1"/>
    <col min="9998" max="10239" width="8.81640625" style="1140"/>
    <col min="10240" max="10240" width="43" style="1140" customWidth="1"/>
    <col min="10241" max="10241" width="8.453125" style="1140" customWidth="1"/>
    <col min="10242" max="10245" width="10.7265625" style="1140" customWidth="1"/>
    <col min="10246" max="10246" width="9.26953125" style="1140" customWidth="1"/>
    <col min="10247" max="10247" width="8.7265625" style="1140" customWidth="1"/>
    <col min="10248" max="10248" width="7.81640625" style="1140" customWidth="1"/>
    <col min="10249" max="10253" width="10.7265625" style="1140" customWidth="1"/>
    <col min="10254" max="10495" width="8.81640625" style="1140"/>
    <col min="10496" max="10496" width="43" style="1140" customWidth="1"/>
    <col min="10497" max="10497" width="8.453125" style="1140" customWidth="1"/>
    <col min="10498" max="10501" width="10.7265625" style="1140" customWidth="1"/>
    <col min="10502" max="10502" width="9.26953125" style="1140" customWidth="1"/>
    <col min="10503" max="10503" width="8.7265625" style="1140" customWidth="1"/>
    <col min="10504" max="10504" width="7.81640625" style="1140" customWidth="1"/>
    <col min="10505" max="10509" width="10.7265625" style="1140" customWidth="1"/>
    <col min="10510" max="10751" width="8.81640625" style="1140"/>
    <col min="10752" max="10752" width="43" style="1140" customWidth="1"/>
    <col min="10753" max="10753" width="8.453125" style="1140" customWidth="1"/>
    <col min="10754" max="10757" width="10.7265625" style="1140" customWidth="1"/>
    <col min="10758" max="10758" width="9.26953125" style="1140" customWidth="1"/>
    <col min="10759" max="10759" width="8.7265625" style="1140" customWidth="1"/>
    <col min="10760" max="10760" width="7.81640625" style="1140" customWidth="1"/>
    <col min="10761" max="10765" width="10.7265625" style="1140" customWidth="1"/>
    <col min="10766" max="11007" width="8.81640625" style="1140"/>
    <col min="11008" max="11008" width="43" style="1140" customWidth="1"/>
    <col min="11009" max="11009" width="8.453125" style="1140" customWidth="1"/>
    <col min="11010" max="11013" width="10.7265625" style="1140" customWidth="1"/>
    <col min="11014" max="11014" width="9.26953125" style="1140" customWidth="1"/>
    <col min="11015" max="11015" width="8.7265625" style="1140" customWidth="1"/>
    <col min="11016" max="11016" width="7.81640625" style="1140" customWidth="1"/>
    <col min="11017" max="11021" width="10.7265625" style="1140" customWidth="1"/>
    <col min="11022" max="11263" width="8.81640625" style="1140"/>
    <col min="11264" max="11264" width="43" style="1140" customWidth="1"/>
    <col min="11265" max="11265" width="8.453125" style="1140" customWidth="1"/>
    <col min="11266" max="11269" width="10.7265625" style="1140" customWidth="1"/>
    <col min="11270" max="11270" width="9.26953125" style="1140" customWidth="1"/>
    <col min="11271" max="11271" width="8.7265625" style="1140" customWidth="1"/>
    <col min="11272" max="11272" width="7.81640625" style="1140" customWidth="1"/>
    <col min="11273" max="11277" width="10.7265625" style="1140" customWidth="1"/>
    <col min="11278" max="11519" width="8.81640625" style="1140"/>
    <col min="11520" max="11520" width="43" style="1140" customWidth="1"/>
    <col min="11521" max="11521" width="8.453125" style="1140" customWidth="1"/>
    <col min="11522" max="11525" width="10.7265625" style="1140" customWidth="1"/>
    <col min="11526" max="11526" width="9.26953125" style="1140" customWidth="1"/>
    <col min="11527" max="11527" width="8.7265625" style="1140" customWidth="1"/>
    <col min="11528" max="11528" width="7.81640625" style="1140" customWidth="1"/>
    <col min="11529" max="11533" width="10.7265625" style="1140" customWidth="1"/>
    <col min="11534" max="11775" width="8.81640625" style="1140"/>
    <col min="11776" max="11776" width="43" style="1140" customWidth="1"/>
    <col min="11777" max="11777" width="8.453125" style="1140" customWidth="1"/>
    <col min="11778" max="11781" width="10.7265625" style="1140" customWidth="1"/>
    <col min="11782" max="11782" width="9.26953125" style="1140" customWidth="1"/>
    <col min="11783" max="11783" width="8.7265625" style="1140" customWidth="1"/>
    <col min="11784" max="11784" width="7.81640625" style="1140" customWidth="1"/>
    <col min="11785" max="11789" width="10.7265625" style="1140" customWidth="1"/>
    <col min="11790" max="12031" width="8.81640625" style="1140"/>
    <col min="12032" max="12032" width="43" style="1140" customWidth="1"/>
    <col min="12033" max="12033" width="8.453125" style="1140" customWidth="1"/>
    <col min="12034" max="12037" width="10.7265625" style="1140" customWidth="1"/>
    <col min="12038" max="12038" width="9.26953125" style="1140" customWidth="1"/>
    <col min="12039" max="12039" width="8.7265625" style="1140" customWidth="1"/>
    <col min="12040" max="12040" width="7.81640625" style="1140" customWidth="1"/>
    <col min="12041" max="12045" width="10.7265625" style="1140" customWidth="1"/>
    <col min="12046" max="12287" width="8.81640625" style="1140"/>
    <col min="12288" max="12288" width="43" style="1140" customWidth="1"/>
    <col min="12289" max="12289" width="8.453125" style="1140" customWidth="1"/>
    <col min="12290" max="12293" width="10.7265625" style="1140" customWidth="1"/>
    <col min="12294" max="12294" width="9.26953125" style="1140" customWidth="1"/>
    <col min="12295" max="12295" width="8.7265625" style="1140" customWidth="1"/>
    <col min="12296" max="12296" width="7.81640625" style="1140" customWidth="1"/>
    <col min="12297" max="12301" width="10.7265625" style="1140" customWidth="1"/>
    <col min="12302" max="12543" width="8.81640625" style="1140"/>
    <col min="12544" max="12544" width="43" style="1140" customWidth="1"/>
    <col min="12545" max="12545" width="8.453125" style="1140" customWidth="1"/>
    <col min="12546" max="12549" width="10.7265625" style="1140" customWidth="1"/>
    <col min="12550" max="12550" width="9.26953125" style="1140" customWidth="1"/>
    <col min="12551" max="12551" width="8.7265625" style="1140" customWidth="1"/>
    <col min="12552" max="12552" width="7.81640625" style="1140" customWidth="1"/>
    <col min="12553" max="12557" width="10.7265625" style="1140" customWidth="1"/>
    <col min="12558" max="12799" width="8.81640625" style="1140"/>
    <col min="12800" max="12800" width="43" style="1140" customWidth="1"/>
    <col min="12801" max="12801" width="8.453125" style="1140" customWidth="1"/>
    <col min="12802" max="12805" width="10.7265625" style="1140" customWidth="1"/>
    <col min="12806" max="12806" width="9.26953125" style="1140" customWidth="1"/>
    <col min="12807" max="12807" width="8.7265625" style="1140" customWidth="1"/>
    <col min="12808" max="12808" width="7.81640625" style="1140" customWidth="1"/>
    <col min="12809" max="12813" width="10.7265625" style="1140" customWidth="1"/>
    <col min="12814" max="13055" width="8.81640625" style="1140"/>
    <col min="13056" max="13056" width="43" style="1140" customWidth="1"/>
    <col min="13057" max="13057" width="8.453125" style="1140" customWidth="1"/>
    <col min="13058" max="13061" width="10.7265625" style="1140" customWidth="1"/>
    <col min="13062" max="13062" width="9.26953125" style="1140" customWidth="1"/>
    <col min="13063" max="13063" width="8.7265625" style="1140" customWidth="1"/>
    <col min="13064" max="13064" width="7.81640625" style="1140" customWidth="1"/>
    <col min="13065" max="13069" width="10.7265625" style="1140" customWidth="1"/>
    <col min="13070" max="13311" width="8.81640625" style="1140"/>
    <col min="13312" max="13312" width="43" style="1140" customWidth="1"/>
    <col min="13313" max="13313" width="8.453125" style="1140" customWidth="1"/>
    <col min="13314" max="13317" width="10.7265625" style="1140" customWidth="1"/>
    <col min="13318" max="13318" width="9.26953125" style="1140" customWidth="1"/>
    <col min="13319" max="13319" width="8.7265625" style="1140" customWidth="1"/>
    <col min="13320" max="13320" width="7.81640625" style="1140" customWidth="1"/>
    <col min="13321" max="13325" width="10.7265625" style="1140" customWidth="1"/>
    <col min="13326" max="13567" width="8.81640625" style="1140"/>
    <col min="13568" max="13568" width="43" style="1140" customWidth="1"/>
    <col min="13569" max="13569" width="8.453125" style="1140" customWidth="1"/>
    <col min="13570" max="13573" width="10.7265625" style="1140" customWidth="1"/>
    <col min="13574" max="13574" width="9.26953125" style="1140" customWidth="1"/>
    <col min="13575" max="13575" width="8.7265625" style="1140" customWidth="1"/>
    <col min="13576" max="13576" width="7.81640625" style="1140" customWidth="1"/>
    <col min="13577" max="13581" width="10.7265625" style="1140" customWidth="1"/>
    <col min="13582" max="13823" width="8.81640625" style="1140"/>
    <col min="13824" max="13824" width="43" style="1140" customWidth="1"/>
    <col min="13825" max="13825" width="8.453125" style="1140" customWidth="1"/>
    <col min="13826" max="13829" width="10.7265625" style="1140" customWidth="1"/>
    <col min="13830" max="13830" width="9.26953125" style="1140" customWidth="1"/>
    <col min="13831" max="13831" width="8.7265625" style="1140" customWidth="1"/>
    <col min="13832" max="13832" width="7.81640625" style="1140" customWidth="1"/>
    <col min="13833" max="13837" width="10.7265625" style="1140" customWidth="1"/>
    <col min="13838" max="14079" width="8.81640625" style="1140"/>
    <col min="14080" max="14080" width="43" style="1140" customWidth="1"/>
    <col min="14081" max="14081" width="8.453125" style="1140" customWidth="1"/>
    <col min="14082" max="14085" width="10.7265625" style="1140" customWidth="1"/>
    <col min="14086" max="14086" width="9.26953125" style="1140" customWidth="1"/>
    <col min="14087" max="14087" width="8.7265625" style="1140" customWidth="1"/>
    <col min="14088" max="14088" width="7.81640625" style="1140" customWidth="1"/>
    <col min="14089" max="14093" width="10.7265625" style="1140" customWidth="1"/>
    <col min="14094" max="14335" width="8.81640625" style="1140"/>
    <col min="14336" max="14336" width="43" style="1140" customWidth="1"/>
    <col min="14337" max="14337" width="8.453125" style="1140" customWidth="1"/>
    <col min="14338" max="14341" width="10.7265625" style="1140" customWidth="1"/>
    <col min="14342" max="14342" width="9.26953125" style="1140" customWidth="1"/>
    <col min="14343" max="14343" width="8.7265625" style="1140" customWidth="1"/>
    <col min="14344" max="14344" width="7.81640625" style="1140" customWidth="1"/>
    <col min="14345" max="14349" width="10.7265625" style="1140" customWidth="1"/>
    <col min="14350" max="14591" width="8.81640625" style="1140"/>
    <col min="14592" max="14592" width="43" style="1140" customWidth="1"/>
    <col min="14593" max="14593" width="8.453125" style="1140" customWidth="1"/>
    <col min="14594" max="14597" width="10.7265625" style="1140" customWidth="1"/>
    <col min="14598" max="14598" width="9.26953125" style="1140" customWidth="1"/>
    <col min="14599" max="14599" width="8.7265625" style="1140" customWidth="1"/>
    <col min="14600" max="14600" width="7.81640625" style="1140" customWidth="1"/>
    <col min="14601" max="14605" width="10.7265625" style="1140" customWidth="1"/>
    <col min="14606" max="14847" width="8.81640625" style="1140"/>
    <col min="14848" max="14848" width="43" style="1140" customWidth="1"/>
    <col min="14849" max="14849" width="8.453125" style="1140" customWidth="1"/>
    <col min="14850" max="14853" width="10.7265625" style="1140" customWidth="1"/>
    <col min="14854" max="14854" width="9.26953125" style="1140" customWidth="1"/>
    <col min="14855" max="14855" width="8.7265625" style="1140" customWidth="1"/>
    <col min="14856" max="14856" width="7.81640625" style="1140" customWidth="1"/>
    <col min="14857" max="14861" width="10.7265625" style="1140" customWidth="1"/>
    <col min="14862" max="15103" width="8.81640625" style="1140"/>
    <col min="15104" max="15104" width="43" style="1140" customWidth="1"/>
    <col min="15105" max="15105" width="8.453125" style="1140" customWidth="1"/>
    <col min="15106" max="15109" width="10.7265625" style="1140" customWidth="1"/>
    <col min="15110" max="15110" width="9.26953125" style="1140" customWidth="1"/>
    <col min="15111" max="15111" width="8.7265625" style="1140" customWidth="1"/>
    <col min="15112" max="15112" width="7.81640625" style="1140" customWidth="1"/>
    <col min="15113" max="15117" width="10.7265625" style="1140" customWidth="1"/>
    <col min="15118" max="15359" width="8.81640625" style="1140"/>
    <col min="15360" max="15360" width="43" style="1140" customWidth="1"/>
    <col min="15361" max="15361" width="8.453125" style="1140" customWidth="1"/>
    <col min="15362" max="15365" width="10.7265625" style="1140" customWidth="1"/>
    <col min="15366" max="15366" width="9.26953125" style="1140" customWidth="1"/>
    <col min="15367" max="15367" width="8.7265625" style="1140" customWidth="1"/>
    <col min="15368" max="15368" width="7.81640625" style="1140" customWidth="1"/>
    <col min="15369" max="15373" width="10.7265625" style="1140" customWidth="1"/>
    <col min="15374" max="15615" width="8.81640625" style="1140"/>
    <col min="15616" max="15616" width="43" style="1140" customWidth="1"/>
    <col min="15617" max="15617" width="8.453125" style="1140" customWidth="1"/>
    <col min="15618" max="15621" width="10.7265625" style="1140" customWidth="1"/>
    <col min="15622" max="15622" width="9.26953125" style="1140" customWidth="1"/>
    <col min="15623" max="15623" width="8.7265625" style="1140" customWidth="1"/>
    <col min="15624" max="15624" width="7.81640625" style="1140" customWidth="1"/>
    <col min="15625" max="15629" width="10.7265625" style="1140" customWidth="1"/>
    <col min="15630" max="15871" width="8.81640625" style="1140"/>
    <col min="15872" max="15872" width="43" style="1140" customWidth="1"/>
    <col min="15873" max="15873" width="8.453125" style="1140" customWidth="1"/>
    <col min="15874" max="15877" width="10.7265625" style="1140" customWidth="1"/>
    <col min="15878" max="15878" width="9.26953125" style="1140" customWidth="1"/>
    <col min="15879" max="15879" width="8.7265625" style="1140" customWidth="1"/>
    <col min="15880" max="15880" width="7.81640625" style="1140" customWidth="1"/>
    <col min="15881" max="15885" width="10.7265625" style="1140" customWidth="1"/>
    <col min="15886" max="16127" width="8.81640625" style="1140"/>
    <col min="16128" max="16128" width="43" style="1140" customWidth="1"/>
    <col min="16129" max="16129" width="8.453125" style="1140" customWidth="1"/>
    <col min="16130" max="16133" width="10.7265625" style="1140" customWidth="1"/>
    <col min="16134" max="16134" width="9.26953125" style="1140" customWidth="1"/>
    <col min="16135" max="16135" width="8.7265625" style="1140" customWidth="1"/>
    <col min="16136" max="16136" width="7.81640625" style="1140" customWidth="1"/>
    <col min="16137" max="16141" width="10.7265625" style="1140" customWidth="1"/>
    <col min="16142" max="16384" width="8.81640625" style="1140"/>
  </cols>
  <sheetData>
    <row r="1" spans="1:59" s="1369" customFormat="1" ht="51.75" customHeight="1">
      <c r="A1" s="1725" t="s">
        <v>3043</v>
      </c>
      <c r="B1" s="1725"/>
      <c r="C1" s="1725"/>
      <c r="D1" s="1725"/>
      <c r="E1" s="1725"/>
      <c r="F1" s="1725"/>
      <c r="G1" s="1725"/>
      <c r="H1" s="1725"/>
      <c r="I1" s="1725"/>
      <c r="J1" s="1725"/>
      <c r="K1" s="1725"/>
      <c r="L1" s="1725"/>
      <c r="M1" s="1725"/>
      <c r="N1" s="1725"/>
      <c r="O1" s="1725"/>
      <c r="X1" s="1378"/>
      <c r="Y1" s="1378"/>
      <c r="Z1" s="1378"/>
      <c r="AA1" s="1378"/>
      <c r="AB1" s="1378"/>
      <c r="AC1" s="1378"/>
      <c r="AD1" s="1378"/>
      <c r="AE1" s="1378"/>
      <c r="AF1" s="1378"/>
      <c r="AG1" s="1378"/>
      <c r="AH1" s="1378"/>
      <c r="AI1" s="1378"/>
      <c r="AJ1" s="1378"/>
      <c r="AK1" s="1378"/>
      <c r="AL1" s="1378"/>
      <c r="AM1" s="1378"/>
      <c r="AN1" s="1378"/>
      <c r="AO1" s="1378"/>
      <c r="AP1" s="1378"/>
      <c r="AQ1" s="1378"/>
      <c r="AR1" s="1378"/>
      <c r="AS1" s="1378"/>
      <c r="AT1" s="1378"/>
      <c r="AU1" s="1378"/>
      <c r="AV1" s="1378"/>
      <c r="AW1" s="1378"/>
      <c r="AX1" s="1378"/>
      <c r="AY1" s="1378"/>
      <c r="AZ1" s="1378"/>
      <c r="BA1" s="1378"/>
      <c r="BB1" s="1378"/>
      <c r="BC1" s="1378"/>
      <c r="BD1" s="1378"/>
      <c r="BE1" s="1378"/>
      <c r="BF1" s="1378"/>
      <c r="BG1" s="1378"/>
    </row>
    <row r="2" spans="1:59" s="1369" customFormat="1" ht="29.15" customHeight="1">
      <c r="A2" s="1726" t="s">
        <v>3044</v>
      </c>
      <c r="B2" s="1726"/>
      <c r="C2" s="1726"/>
      <c r="D2" s="1726"/>
      <c r="E2" s="1726"/>
      <c r="F2" s="1726"/>
      <c r="G2" s="1726"/>
      <c r="H2" s="1726"/>
      <c r="I2" s="1726"/>
      <c r="J2" s="1726"/>
      <c r="K2" s="1726"/>
      <c r="L2" s="1726"/>
      <c r="M2" s="1726"/>
      <c r="N2" s="1726"/>
      <c r="O2" s="1726"/>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row>
    <row r="3" spans="1:59" s="1379" customFormat="1" ht="24" customHeight="1">
      <c r="A3" s="2236" t="s">
        <v>3586</v>
      </c>
      <c r="B3" s="2236"/>
      <c r="C3" s="2236"/>
      <c r="D3" s="2236"/>
      <c r="E3" s="2236"/>
      <c r="F3" s="2236"/>
      <c r="G3" s="2236"/>
      <c r="H3" s="1720"/>
      <c r="I3" s="1723" t="s">
        <v>3587</v>
      </c>
      <c r="J3" s="1723"/>
      <c r="K3" s="1723"/>
      <c r="L3" s="1723"/>
      <c r="M3" s="1723"/>
      <c r="N3" s="1723"/>
      <c r="O3" s="1724"/>
    </row>
    <row r="4" spans="1:59" s="1369" customFormat="1" ht="21" customHeight="1">
      <c r="A4" s="2206" t="s">
        <v>758</v>
      </c>
      <c r="B4" s="2343" t="s">
        <v>3588</v>
      </c>
      <c r="C4" s="2346"/>
      <c r="D4" s="2346"/>
      <c r="E4" s="2346"/>
      <c r="F4" s="2346"/>
      <c r="G4" s="2346"/>
      <c r="H4" s="2346"/>
      <c r="I4" s="2346"/>
      <c r="J4" s="2346"/>
      <c r="K4" s="2346"/>
      <c r="L4" s="2346"/>
      <c r="M4" s="2346"/>
      <c r="N4" s="2292"/>
      <c r="O4" s="2263" t="s">
        <v>747</v>
      </c>
      <c r="P4" s="1378"/>
      <c r="Q4" s="1378"/>
      <c r="R4" s="1378"/>
      <c r="S4" s="1378"/>
      <c r="T4" s="1378"/>
      <c r="U4" s="1378"/>
      <c r="V4" s="1378"/>
      <c r="W4" s="1378"/>
      <c r="X4" s="1378"/>
      <c r="Y4" s="1378"/>
      <c r="Z4" s="1378"/>
      <c r="AA4" s="1378"/>
      <c r="AB4" s="1378"/>
      <c r="AC4" s="1378"/>
      <c r="AD4" s="1378"/>
      <c r="AE4" s="1378"/>
      <c r="AF4" s="1378"/>
      <c r="AG4" s="1378"/>
      <c r="AH4" s="1378"/>
      <c r="AI4" s="1378"/>
      <c r="AJ4" s="1378"/>
      <c r="AK4" s="1378"/>
    </row>
    <row r="5" spans="1:59" s="1369" customFormat="1" ht="21" customHeight="1">
      <c r="A5" s="2207"/>
      <c r="B5" s="2345" t="s">
        <v>3589</v>
      </c>
      <c r="C5" s="2312"/>
      <c r="D5" s="2312"/>
      <c r="E5" s="2312"/>
      <c r="F5" s="2312"/>
      <c r="G5" s="2312"/>
      <c r="H5" s="2312"/>
      <c r="I5" s="2312"/>
      <c r="J5" s="2312"/>
      <c r="K5" s="2312"/>
      <c r="L5" s="2312"/>
      <c r="M5" s="2312"/>
      <c r="N5" s="2293"/>
      <c r="O5" s="2263"/>
      <c r="P5" s="1378"/>
      <c r="Q5" s="1378"/>
      <c r="R5" s="1378"/>
      <c r="S5" s="1378"/>
      <c r="T5" s="1378"/>
      <c r="U5" s="1378"/>
      <c r="V5" s="1378"/>
      <c r="W5" s="1378"/>
      <c r="X5" s="1378"/>
      <c r="Y5" s="1378"/>
      <c r="Z5" s="1378"/>
      <c r="AA5" s="1378"/>
      <c r="AB5" s="1378"/>
      <c r="AC5" s="1378"/>
      <c r="AD5" s="1378"/>
      <c r="AE5" s="1378"/>
      <c r="AF5" s="1378"/>
      <c r="AG5" s="1378"/>
      <c r="AH5" s="1378"/>
      <c r="AI5" s="1378"/>
      <c r="AJ5" s="1378"/>
      <c r="AK5" s="1378"/>
    </row>
    <row r="6" spans="1:59" s="1369" customFormat="1" ht="95.15" customHeight="1">
      <c r="A6" s="2207"/>
      <c r="B6" s="1380" t="s">
        <v>959</v>
      </c>
      <c r="C6" s="1380" t="s">
        <v>3579</v>
      </c>
      <c r="D6" s="1380" t="s">
        <v>1024</v>
      </c>
      <c r="E6" s="1380" t="s">
        <v>1086</v>
      </c>
      <c r="F6" s="1380" t="s">
        <v>962</v>
      </c>
      <c r="G6" s="1380" t="s">
        <v>1032</v>
      </c>
      <c r="H6" s="1380" t="s">
        <v>3580</v>
      </c>
      <c r="I6" s="1380" t="s">
        <v>863</v>
      </c>
      <c r="J6" s="1380" t="s">
        <v>862</v>
      </c>
      <c r="K6" s="1380" t="s">
        <v>828</v>
      </c>
      <c r="L6" s="1380" t="s">
        <v>3581</v>
      </c>
      <c r="M6" s="1380" t="s">
        <v>893</v>
      </c>
      <c r="N6" s="1380" t="s">
        <v>750</v>
      </c>
      <c r="O6" s="2263"/>
      <c r="P6" s="1378"/>
      <c r="Q6" s="1378"/>
      <c r="R6" s="1378"/>
      <c r="S6" s="1378"/>
      <c r="T6" s="1378"/>
      <c r="U6" s="1378"/>
      <c r="V6" s="1378"/>
      <c r="W6" s="1378"/>
      <c r="X6" s="1378"/>
      <c r="Y6" s="1378"/>
      <c r="Z6" s="1378"/>
      <c r="AA6" s="1378"/>
      <c r="AB6" s="1378"/>
      <c r="AC6" s="1378"/>
      <c r="AD6" s="1378"/>
      <c r="AE6" s="1378"/>
      <c r="AF6" s="1378"/>
      <c r="AG6" s="1378"/>
      <c r="AH6" s="1378"/>
      <c r="AI6" s="1378"/>
      <c r="AJ6" s="1378"/>
      <c r="AK6" s="1378"/>
    </row>
    <row r="7" spans="1:59" s="1369" customFormat="1" ht="95.15" customHeight="1">
      <c r="A7" s="2208"/>
      <c r="B7" s="1381" t="s">
        <v>1022</v>
      </c>
      <c r="C7" s="1381" t="s">
        <v>3582</v>
      </c>
      <c r="D7" s="1381" t="s">
        <v>1025</v>
      </c>
      <c r="E7" s="1381" t="s">
        <v>3583</v>
      </c>
      <c r="F7" s="1381" t="s">
        <v>961</v>
      </c>
      <c r="G7" s="1381" t="s">
        <v>3584</v>
      </c>
      <c r="H7" s="1381" t="s">
        <v>3585</v>
      </c>
      <c r="I7" s="1381" t="s">
        <v>1274</v>
      </c>
      <c r="J7" s="1381" t="s">
        <v>870</v>
      </c>
      <c r="K7" s="1381" t="s">
        <v>960</v>
      </c>
      <c r="L7" s="1381" t="s">
        <v>1029</v>
      </c>
      <c r="M7" s="1381" t="s">
        <v>894</v>
      </c>
      <c r="N7" s="1381" t="s">
        <v>68</v>
      </c>
      <c r="O7" s="2263"/>
      <c r="P7" s="1378"/>
      <c r="Q7" s="1378"/>
      <c r="R7" s="1378"/>
      <c r="S7" s="1378"/>
      <c r="T7" s="1378"/>
      <c r="U7" s="1378"/>
      <c r="V7" s="1378"/>
      <c r="W7" s="1378"/>
      <c r="X7" s="1378"/>
      <c r="Y7" s="1378"/>
      <c r="Z7" s="1378"/>
      <c r="AA7" s="1378"/>
      <c r="AB7" s="1378"/>
      <c r="AC7" s="1378"/>
      <c r="AD7" s="1378"/>
      <c r="AE7" s="1378"/>
      <c r="AF7" s="1378"/>
      <c r="AG7" s="1378"/>
      <c r="AH7" s="1378"/>
      <c r="AI7" s="1378"/>
      <c r="AJ7" s="1378"/>
      <c r="AK7" s="1378"/>
    </row>
    <row r="8" spans="1:59" s="1072" customFormat="1" ht="33" customHeight="1">
      <c r="A8" s="1373" t="s">
        <v>877</v>
      </c>
      <c r="B8" s="1382">
        <v>19387</v>
      </c>
      <c r="C8" s="1382">
        <v>25486</v>
      </c>
      <c r="D8" s="1382">
        <v>7585</v>
      </c>
      <c r="E8" s="1382">
        <v>3581</v>
      </c>
      <c r="F8" s="1382">
        <v>9731</v>
      </c>
      <c r="G8" s="1382">
        <v>9880</v>
      </c>
      <c r="H8" s="1382">
        <v>3545</v>
      </c>
      <c r="I8" s="1382">
        <v>3330</v>
      </c>
      <c r="J8" s="1382">
        <v>21641</v>
      </c>
      <c r="K8" s="1382">
        <v>10943</v>
      </c>
      <c r="L8" s="1382">
        <v>1435</v>
      </c>
      <c r="M8" s="1382">
        <v>7054</v>
      </c>
      <c r="N8" s="1146">
        <f>SUM(B8:M8)</f>
        <v>123598</v>
      </c>
      <c r="O8" s="423" t="s">
        <v>878</v>
      </c>
      <c r="P8" s="1377"/>
      <c r="Q8" s="1377"/>
      <c r="R8" s="1377"/>
      <c r="S8" s="1377"/>
      <c r="T8" s="1377"/>
      <c r="U8" s="1377"/>
      <c r="V8" s="1377"/>
      <c r="W8" s="1377"/>
      <c r="X8" s="1377"/>
      <c r="Y8" s="1377"/>
      <c r="Z8" s="1377"/>
      <c r="AA8" s="1377"/>
      <c r="AB8" s="1377"/>
      <c r="AC8" s="1377"/>
      <c r="AD8" s="1377"/>
      <c r="AE8" s="1377"/>
      <c r="AF8" s="1377"/>
      <c r="AG8" s="1377"/>
      <c r="AH8" s="1377"/>
      <c r="AI8" s="1377"/>
      <c r="AJ8" s="1377"/>
      <c r="AK8" s="1377"/>
    </row>
    <row r="9" spans="1:59" s="1072" customFormat="1" ht="33" customHeight="1">
      <c r="A9" s="1373" t="s">
        <v>879</v>
      </c>
      <c r="B9" s="1383">
        <v>9869</v>
      </c>
      <c r="C9" s="1383">
        <v>2839</v>
      </c>
      <c r="D9" s="1383">
        <v>4931</v>
      </c>
      <c r="E9" s="1383">
        <v>3150</v>
      </c>
      <c r="F9" s="1383">
        <v>5639</v>
      </c>
      <c r="G9" s="1383">
        <v>5423</v>
      </c>
      <c r="H9" s="1383">
        <v>3252</v>
      </c>
      <c r="I9" s="1383">
        <v>7938</v>
      </c>
      <c r="J9" s="1383">
        <v>9835</v>
      </c>
      <c r="K9" s="1383">
        <v>7367</v>
      </c>
      <c r="L9" s="1383">
        <v>1206</v>
      </c>
      <c r="M9" s="1383">
        <v>1047</v>
      </c>
      <c r="N9" s="1146">
        <f t="shared" ref="N9:N15" si="0">SUM(B9:M9)</f>
        <v>62496</v>
      </c>
      <c r="O9" s="423" t="s">
        <v>880</v>
      </c>
      <c r="P9" s="1377"/>
      <c r="Q9" s="1377"/>
      <c r="R9" s="1377"/>
      <c r="S9" s="1377"/>
      <c r="T9" s="1377"/>
      <c r="U9" s="1377"/>
      <c r="V9" s="1377"/>
      <c r="W9" s="1377"/>
      <c r="X9" s="1377"/>
      <c r="Y9" s="1377"/>
      <c r="Z9" s="1377"/>
      <c r="AA9" s="1377"/>
      <c r="AB9" s="1377"/>
      <c r="AC9" s="1377"/>
      <c r="AD9" s="1377"/>
      <c r="AE9" s="1377"/>
      <c r="AF9" s="1377"/>
      <c r="AG9" s="1377"/>
      <c r="AH9" s="1377"/>
      <c r="AI9" s="1377"/>
      <c r="AJ9" s="1377"/>
      <c r="AK9" s="1377"/>
    </row>
    <row r="10" spans="1:59" s="1072" customFormat="1" ht="33" customHeight="1">
      <c r="A10" s="1373" t="s">
        <v>881</v>
      </c>
      <c r="B10" s="1382">
        <v>4912</v>
      </c>
      <c r="C10" s="1382">
        <v>654</v>
      </c>
      <c r="D10" s="1382">
        <v>2692</v>
      </c>
      <c r="E10" s="1382">
        <v>1338</v>
      </c>
      <c r="F10" s="1382">
        <v>3307</v>
      </c>
      <c r="G10" s="1382">
        <v>3041</v>
      </c>
      <c r="H10" s="1382">
        <v>2409</v>
      </c>
      <c r="I10" s="1382">
        <v>1784</v>
      </c>
      <c r="J10" s="1382">
        <v>5214</v>
      </c>
      <c r="K10" s="1382">
        <v>2408</v>
      </c>
      <c r="L10" s="1382">
        <v>497</v>
      </c>
      <c r="M10" s="1382">
        <v>301</v>
      </c>
      <c r="N10" s="1146">
        <f t="shared" si="0"/>
        <v>28557</v>
      </c>
      <c r="O10" s="423" t="s">
        <v>882</v>
      </c>
      <c r="P10" s="1377"/>
      <c r="Q10" s="1377"/>
      <c r="R10" s="1377"/>
      <c r="S10" s="1377"/>
      <c r="T10" s="1377"/>
      <c r="U10" s="1377"/>
      <c r="V10" s="1377"/>
      <c r="W10" s="1377"/>
      <c r="X10" s="1377"/>
      <c r="Y10" s="1377"/>
      <c r="Z10" s="1377"/>
      <c r="AA10" s="1377"/>
      <c r="AB10" s="1377"/>
      <c r="AC10" s="1377"/>
      <c r="AD10" s="1377"/>
      <c r="AE10" s="1377"/>
      <c r="AF10" s="1377"/>
      <c r="AG10" s="1377"/>
      <c r="AH10" s="1377"/>
      <c r="AI10" s="1377"/>
      <c r="AJ10" s="1377"/>
      <c r="AK10" s="1377"/>
    </row>
    <row r="11" spans="1:59" s="1072" customFormat="1" ht="33" customHeight="1">
      <c r="A11" s="1373" t="s">
        <v>883</v>
      </c>
      <c r="B11" s="1383">
        <v>1556</v>
      </c>
      <c r="C11" s="1383">
        <v>16775</v>
      </c>
      <c r="D11" s="1383">
        <v>3513</v>
      </c>
      <c r="E11" s="1383">
        <v>1237</v>
      </c>
      <c r="F11" s="1383">
        <v>2039</v>
      </c>
      <c r="G11" s="1383">
        <v>1783</v>
      </c>
      <c r="H11" s="1383">
        <v>649</v>
      </c>
      <c r="I11" s="1383">
        <v>1062</v>
      </c>
      <c r="J11" s="1383">
        <v>2585</v>
      </c>
      <c r="K11" s="1383">
        <v>1858</v>
      </c>
      <c r="L11" s="1383">
        <v>1859</v>
      </c>
      <c r="M11" s="1383">
        <v>12674</v>
      </c>
      <c r="N11" s="1146">
        <f t="shared" si="0"/>
        <v>47590</v>
      </c>
      <c r="O11" s="423" t="s">
        <v>3590</v>
      </c>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row>
    <row r="12" spans="1:59" s="1072" customFormat="1" ht="33" customHeight="1">
      <c r="A12" s="1373" t="s">
        <v>885</v>
      </c>
      <c r="B12" s="1382">
        <v>0</v>
      </c>
      <c r="C12" s="1382">
        <v>0</v>
      </c>
      <c r="D12" s="1382">
        <v>0</v>
      </c>
      <c r="E12" s="1382">
        <v>0</v>
      </c>
      <c r="F12" s="1382">
        <v>0</v>
      </c>
      <c r="G12" s="1382">
        <v>0</v>
      </c>
      <c r="H12" s="1382">
        <v>0</v>
      </c>
      <c r="I12" s="1382">
        <v>0</v>
      </c>
      <c r="J12" s="1382">
        <v>0</v>
      </c>
      <c r="K12" s="1382">
        <v>13504</v>
      </c>
      <c r="L12" s="1382">
        <v>0</v>
      </c>
      <c r="M12" s="1382">
        <v>0</v>
      </c>
      <c r="N12" s="1146">
        <f t="shared" si="0"/>
        <v>13504</v>
      </c>
      <c r="O12" s="423" t="s">
        <v>886</v>
      </c>
      <c r="P12" s="1377"/>
      <c r="Q12" s="1377"/>
      <c r="R12" s="1377"/>
      <c r="S12" s="1377"/>
      <c r="T12" s="1377"/>
      <c r="U12" s="1377"/>
      <c r="V12" s="1377"/>
      <c r="W12" s="1377"/>
      <c r="X12" s="1377"/>
      <c r="Y12" s="1377"/>
      <c r="Z12" s="1377"/>
      <c r="AA12" s="1377"/>
      <c r="AB12" s="1377"/>
      <c r="AC12" s="1377"/>
      <c r="AD12" s="1377"/>
      <c r="AE12" s="1377"/>
      <c r="AF12" s="1377"/>
      <c r="AG12" s="1377"/>
      <c r="AH12" s="1377"/>
      <c r="AI12" s="1377"/>
      <c r="AJ12" s="1377"/>
      <c r="AK12" s="1377"/>
    </row>
    <row r="13" spans="1:59" s="1072" customFormat="1" ht="33" customHeight="1">
      <c r="A13" s="1373" t="s">
        <v>3536</v>
      </c>
      <c r="B13" s="1383">
        <v>1217</v>
      </c>
      <c r="C13" s="1383">
        <v>604</v>
      </c>
      <c r="D13" s="1383">
        <v>240</v>
      </c>
      <c r="E13" s="1383">
        <v>302</v>
      </c>
      <c r="F13" s="1383">
        <v>707</v>
      </c>
      <c r="G13" s="1383">
        <v>643</v>
      </c>
      <c r="H13" s="1383">
        <v>373</v>
      </c>
      <c r="I13" s="1383">
        <v>222</v>
      </c>
      <c r="J13" s="1383">
        <v>1634</v>
      </c>
      <c r="K13" s="1383">
        <v>364</v>
      </c>
      <c r="L13" s="1383">
        <v>139</v>
      </c>
      <c r="M13" s="1383">
        <v>19</v>
      </c>
      <c r="N13" s="1146">
        <f t="shared" si="0"/>
        <v>6464</v>
      </c>
      <c r="O13" s="423" t="s">
        <v>3591</v>
      </c>
      <c r="P13" s="1377"/>
      <c r="Q13" s="1377"/>
      <c r="R13" s="1377"/>
      <c r="S13" s="1377"/>
      <c r="T13" s="1377"/>
      <c r="U13" s="1377"/>
      <c r="V13" s="1377"/>
      <c r="W13" s="1377"/>
      <c r="X13" s="1377"/>
      <c r="Y13" s="1377"/>
      <c r="Z13" s="1377"/>
      <c r="AA13" s="1377"/>
      <c r="AB13" s="1377"/>
      <c r="AC13" s="1377"/>
      <c r="AD13" s="1377"/>
      <c r="AE13" s="1377"/>
      <c r="AF13" s="1377"/>
      <c r="AG13" s="1377"/>
      <c r="AH13" s="1377"/>
      <c r="AI13" s="1377"/>
      <c r="AJ13" s="1377"/>
      <c r="AK13" s="1377"/>
    </row>
    <row r="14" spans="1:59" ht="33" customHeight="1">
      <c r="A14" s="1373" t="s">
        <v>3269</v>
      </c>
      <c r="B14" s="1382">
        <v>22521</v>
      </c>
      <c r="C14" s="1382">
        <v>0</v>
      </c>
      <c r="D14" s="1382">
        <v>0</v>
      </c>
      <c r="E14" s="1382">
        <v>0</v>
      </c>
      <c r="F14" s="1382">
        <v>0</v>
      </c>
      <c r="G14" s="1382">
        <v>0</v>
      </c>
      <c r="H14" s="1382">
        <v>0</v>
      </c>
      <c r="I14" s="1382">
        <v>0</v>
      </c>
      <c r="J14" s="1382">
        <v>0</v>
      </c>
      <c r="K14" s="1382">
        <v>0</v>
      </c>
      <c r="L14" s="1382">
        <v>0</v>
      </c>
      <c r="M14" s="1382">
        <v>0</v>
      </c>
      <c r="N14" s="1146">
        <f t="shared" si="0"/>
        <v>22521</v>
      </c>
      <c r="O14" s="423" t="s">
        <v>3270</v>
      </c>
    </row>
    <row r="15" spans="1:59" s="1384" customFormat="1" ht="33" customHeight="1">
      <c r="A15" s="1356" t="s">
        <v>889</v>
      </c>
      <c r="B15" s="1383">
        <v>7300</v>
      </c>
      <c r="C15" s="1383">
        <v>4964</v>
      </c>
      <c r="D15" s="1383">
        <v>4447</v>
      </c>
      <c r="E15" s="1383">
        <v>1393</v>
      </c>
      <c r="F15" s="1383">
        <v>4275</v>
      </c>
      <c r="G15" s="1383">
        <v>4993</v>
      </c>
      <c r="H15" s="1383">
        <v>8620</v>
      </c>
      <c r="I15" s="1383">
        <v>1160</v>
      </c>
      <c r="J15" s="1383">
        <v>5264</v>
      </c>
      <c r="K15" s="1383">
        <v>5472</v>
      </c>
      <c r="L15" s="1383">
        <v>1234</v>
      </c>
      <c r="M15" s="1383">
        <v>9612</v>
      </c>
      <c r="N15" s="1064">
        <f t="shared" si="0"/>
        <v>58734</v>
      </c>
      <c r="O15" s="1065" t="s">
        <v>1119</v>
      </c>
    </row>
    <row r="16" spans="1:59" s="1386" customFormat="1" ht="33" customHeight="1">
      <c r="A16" s="1385" t="s">
        <v>3592</v>
      </c>
      <c r="B16" s="1117">
        <f t="shared" ref="B16:N16" si="1">SUM(B8:B15)</f>
        <v>66762</v>
      </c>
      <c r="C16" s="1117">
        <f t="shared" si="1"/>
        <v>51322</v>
      </c>
      <c r="D16" s="1117">
        <f t="shared" si="1"/>
        <v>23408</v>
      </c>
      <c r="E16" s="1117">
        <f t="shared" si="1"/>
        <v>11001</v>
      </c>
      <c r="F16" s="1117">
        <f t="shared" si="1"/>
        <v>25698</v>
      </c>
      <c r="G16" s="1117">
        <f t="shared" si="1"/>
        <v>25763</v>
      </c>
      <c r="H16" s="1117">
        <f t="shared" si="1"/>
        <v>18848</v>
      </c>
      <c r="I16" s="1117">
        <f t="shared" si="1"/>
        <v>15496</v>
      </c>
      <c r="J16" s="1117">
        <f t="shared" si="1"/>
        <v>46173</v>
      </c>
      <c r="K16" s="1117">
        <f t="shared" si="1"/>
        <v>41916</v>
      </c>
      <c r="L16" s="1117">
        <f t="shared" si="1"/>
        <v>6370</v>
      </c>
      <c r="M16" s="1117">
        <f t="shared" si="1"/>
        <v>30707</v>
      </c>
      <c r="N16" s="1117">
        <f t="shared" si="1"/>
        <v>363464</v>
      </c>
      <c r="O16" s="1385" t="s">
        <v>68</v>
      </c>
    </row>
    <row r="17" spans="1:15" s="1379" customFormat="1" ht="18" customHeight="1">
      <c r="A17" s="1387"/>
      <c r="N17" s="1388"/>
      <c r="O17" s="1387"/>
    </row>
    <row r="18" spans="1:15" ht="18" customHeight="1">
      <c r="N18" s="1388"/>
    </row>
    <row r="20" spans="1:15" s="1391" customFormat="1" ht="18" customHeight="1">
      <c r="A20" s="1390"/>
      <c r="O20" s="1390"/>
    </row>
    <row r="21" spans="1:15" s="1391" customFormat="1" ht="18" customHeight="1">
      <c r="A21" s="1390"/>
      <c r="O21" s="1390"/>
    </row>
    <row r="22" spans="1:15" s="1391" customFormat="1" ht="18" customHeight="1">
      <c r="A22" s="1390"/>
      <c r="O22" s="1390"/>
    </row>
    <row r="23" spans="1:15" s="1391" customFormat="1" ht="18" customHeight="1">
      <c r="A23" s="1390"/>
      <c r="O23" s="1390"/>
    </row>
    <row r="24" spans="1:15" s="1391" customFormat="1" ht="18" customHeight="1">
      <c r="A24" s="1390"/>
      <c r="O24" s="1390"/>
    </row>
    <row r="25" spans="1:15" s="1391" customFormat="1" ht="18" customHeight="1">
      <c r="A25" s="1390"/>
      <c r="O25" s="1390"/>
    </row>
    <row r="26" spans="1:15" s="1391" customFormat="1" ht="18" customHeight="1">
      <c r="A26" s="1390"/>
      <c r="O26" s="1390"/>
    </row>
    <row r="27" spans="1:15" s="1391" customFormat="1" ht="18" customHeight="1">
      <c r="A27" s="1390"/>
      <c r="O27" s="1390"/>
    </row>
    <row r="28" spans="1:15" s="1394" customFormat="1" ht="33" customHeight="1">
      <c r="A28" s="1392"/>
      <c r="B28" s="1393"/>
      <c r="C28" s="1393"/>
      <c r="D28" s="1393"/>
      <c r="E28" s="1393"/>
      <c r="F28" s="1393"/>
      <c r="G28" s="1393"/>
      <c r="H28" s="1393"/>
      <c r="I28" s="1393"/>
      <c r="J28" s="1393"/>
      <c r="K28" s="1393"/>
      <c r="L28" s="1393"/>
      <c r="M28" s="1393"/>
      <c r="N28" s="1391"/>
    </row>
    <row r="29" spans="1:15" s="1394" customFormat="1" ht="33" customHeight="1">
      <c r="A29" s="1392"/>
      <c r="B29" s="1393"/>
      <c r="C29" s="1393"/>
      <c r="D29" s="1393"/>
      <c r="E29" s="1393"/>
      <c r="F29" s="1393"/>
      <c r="G29" s="1393"/>
      <c r="H29" s="1393"/>
      <c r="I29" s="1393"/>
      <c r="J29" s="1393"/>
      <c r="K29" s="1393"/>
      <c r="L29" s="1393"/>
      <c r="M29" s="1393"/>
    </row>
    <row r="30" spans="1:15" s="1394" customFormat="1" ht="33" customHeight="1">
      <c r="A30" s="1392"/>
      <c r="B30" s="1393"/>
      <c r="C30" s="1393"/>
      <c r="D30" s="1393"/>
      <c r="E30" s="1393"/>
      <c r="F30" s="1393"/>
      <c r="G30" s="1393"/>
      <c r="H30" s="1393"/>
      <c r="I30" s="1393"/>
      <c r="J30" s="1393"/>
      <c r="K30" s="1393"/>
      <c r="L30" s="1393"/>
      <c r="M30" s="1393"/>
    </row>
    <row r="31" spans="1:15" s="1106" customFormat="1" ht="33" customHeight="1">
      <c r="A31" s="1395"/>
      <c r="B31" s="1390"/>
      <c r="C31" s="1390"/>
      <c r="D31" s="1390"/>
      <c r="E31" s="1390"/>
      <c r="F31" s="1390"/>
      <c r="G31" s="1390"/>
      <c r="H31" s="1390"/>
      <c r="I31" s="1390"/>
      <c r="J31" s="1390"/>
      <c r="K31" s="1390"/>
      <c r="L31" s="1390"/>
      <c r="M31" s="1390"/>
      <c r="N31" s="1390"/>
    </row>
    <row r="32" spans="1:15" s="1106" customFormat="1" ht="33" customHeight="1">
      <c r="A32" s="1141"/>
      <c r="B32" s="1390"/>
      <c r="C32" s="1390"/>
      <c r="D32" s="1390"/>
      <c r="E32" s="1390"/>
      <c r="F32" s="1390"/>
      <c r="G32" s="1390"/>
      <c r="H32" s="1390"/>
      <c r="I32" s="1390"/>
      <c r="J32" s="1390"/>
      <c r="K32" s="1390"/>
      <c r="L32" s="1390"/>
      <c r="M32" s="1390"/>
      <c r="N32" s="1390"/>
    </row>
    <row r="33" spans="1:18" s="1106" customFormat="1" ht="33" customHeight="1">
      <c r="A33" s="1141"/>
      <c r="B33" s="1140"/>
      <c r="C33" s="1390"/>
      <c r="D33" s="1390"/>
      <c r="E33" s="1390"/>
      <c r="F33" s="1390"/>
      <c r="G33" s="1390"/>
      <c r="H33" s="1390"/>
      <c r="I33" s="1390"/>
      <c r="J33" s="1390"/>
      <c r="K33" s="1390"/>
      <c r="L33" s="1390"/>
      <c r="M33" s="1390"/>
      <c r="N33" s="1390"/>
    </row>
    <row r="34" spans="1:18" s="1106" customFormat="1" ht="33" customHeight="1">
      <c r="A34" s="1141"/>
      <c r="B34" s="1390"/>
      <c r="C34" s="1390"/>
      <c r="D34" s="1390"/>
      <c r="E34" s="1390"/>
      <c r="F34" s="1396"/>
      <c r="G34" s="1390"/>
      <c r="H34" s="1390"/>
      <c r="I34" s="1390"/>
      <c r="J34" s="1390"/>
      <c r="K34" s="1390"/>
      <c r="L34" s="1390"/>
      <c r="M34" s="1390"/>
      <c r="N34" s="1390"/>
    </row>
    <row r="35" spans="1:18" s="1106" customFormat="1" ht="33" customHeight="1">
      <c r="A35" s="1395"/>
      <c r="B35" s="1390"/>
      <c r="C35" s="1390"/>
      <c r="D35" s="1390"/>
      <c r="E35" s="1390"/>
      <c r="F35" s="1390"/>
      <c r="G35" s="1390"/>
      <c r="H35" s="1390"/>
      <c r="I35" s="1390"/>
      <c r="J35" s="1390"/>
      <c r="K35" s="1390"/>
      <c r="L35" s="1390"/>
      <c r="M35" s="1390"/>
      <c r="N35" s="1390"/>
    </row>
    <row r="37" spans="1:18" ht="33" customHeight="1"/>
    <row r="38" spans="1:18" ht="33" customHeight="1"/>
    <row r="39" spans="1:18" ht="33" customHeight="1"/>
    <row r="40" spans="1:18" ht="33" customHeight="1">
      <c r="B40" s="1140" t="s">
        <v>3593</v>
      </c>
      <c r="C40" s="1140" t="s">
        <v>3594</v>
      </c>
      <c r="D40" s="1140" t="s">
        <v>3595</v>
      </c>
      <c r="E40" s="1140" t="s">
        <v>3596</v>
      </c>
      <c r="F40" s="1140" t="s">
        <v>3597</v>
      </c>
      <c r="G40" s="1140" t="s">
        <v>3598</v>
      </c>
      <c r="H40" s="1140" t="s">
        <v>3599</v>
      </c>
      <c r="I40" s="1140" t="s">
        <v>3600</v>
      </c>
      <c r="J40" s="1140" t="s">
        <v>3601</v>
      </c>
      <c r="K40" s="1140" t="s">
        <v>3602</v>
      </c>
      <c r="L40" s="1140" t="s">
        <v>3603</v>
      </c>
      <c r="M40" s="1140" t="s">
        <v>1064</v>
      </c>
      <c r="N40" s="1140" t="s">
        <v>3604</v>
      </c>
      <c r="O40" s="1389" t="s">
        <v>3605</v>
      </c>
      <c r="P40" s="1140" t="s">
        <v>3606</v>
      </c>
      <c r="Q40" s="1140" t="s">
        <v>3607</v>
      </c>
      <c r="R40" s="1140" t="s">
        <v>3608</v>
      </c>
    </row>
    <row r="41" spans="1:18" ht="33" customHeight="1">
      <c r="B41" s="1140">
        <v>848</v>
      </c>
      <c r="C41" s="1140">
        <v>691</v>
      </c>
      <c r="D41" s="1140">
        <v>789</v>
      </c>
      <c r="E41" s="1140">
        <v>5570</v>
      </c>
      <c r="F41" s="1140">
        <v>495</v>
      </c>
      <c r="G41" s="1140">
        <v>721</v>
      </c>
      <c r="H41" s="1140">
        <v>2063</v>
      </c>
      <c r="I41" s="1140">
        <v>966</v>
      </c>
      <c r="J41" s="1140">
        <v>1730</v>
      </c>
      <c r="K41" s="1140">
        <v>1245</v>
      </c>
      <c r="L41" s="1140">
        <v>434</v>
      </c>
      <c r="M41" s="1140">
        <v>361</v>
      </c>
      <c r="N41" s="1140">
        <v>1708</v>
      </c>
      <c r="O41" s="1389">
        <v>912</v>
      </c>
      <c r="P41" s="1140">
        <v>1228</v>
      </c>
      <c r="Q41" s="1140">
        <v>7831</v>
      </c>
      <c r="R41" s="1140">
        <v>26308</v>
      </c>
    </row>
    <row r="42" spans="1:18" ht="33" customHeight="1"/>
    <row r="43" spans="1:18" ht="33" customHeight="1"/>
    <row r="44" spans="1:18" ht="33" customHeight="1"/>
    <row r="45" spans="1:18" ht="33" customHeight="1">
      <c r="A45" s="1106"/>
    </row>
    <row r="46" spans="1:18" ht="33" customHeight="1"/>
    <row r="47" spans="1:18" ht="33" customHeight="1"/>
  </sheetData>
  <mergeCells count="8">
    <mergeCell ref="A1:O1"/>
    <mergeCell ref="A2:O2"/>
    <mergeCell ref="A3:H3"/>
    <mergeCell ref="I3:O3"/>
    <mergeCell ref="A4:A7"/>
    <mergeCell ref="B4:N4"/>
    <mergeCell ref="O4:O7"/>
    <mergeCell ref="B5:N5"/>
  </mergeCells>
  <printOptions horizontalCentered="1" verticalCentered="1"/>
  <pageMargins left="0.7" right="0.7" top="0.75" bottom="0.75" header="0.3" footer="0.3"/>
  <pageSetup paperSize="9" scale="64" orientation="landscape" horizontalDpi="1200" verticalDpi="1200"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C31"/>
  <sheetViews>
    <sheetView showGridLines="0" rightToLeft="1" view="pageBreakPreview" zoomScale="60" zoomScaleNormal="80" workbookViewId="0">
      <selection activeCell="B23" sqref="B23"/>
    </sheetView>
  </sheetViews>
  <sheetFormatPr defaultColWidth="8.81640625" defaultRowHeight="18" customHeight="1"/>
  <cols>
    <col min="1" max="1" width="29.1796875" style="1072" customWidth="1"/>
    <col min="2" max="18" width="13.7265625" style="1072" customWidth="1"/>
    <col min="19" max="19" width="11.7265625" style="1072" customWidth="1"/>
    <col min="20" max="20" width="29.54296875" style="1072" customWidth="1"/>
    <col min="21" max="22" width="8.81640625" style="1072" customWidth="1"/>
    <col min="23" max="180" width="8.81640625" style="1072"/>
    <col min="181" max="181" width="10.26953125" style="1072" customWidth="1"/>
    <col min="182" max="182" width="10" style="1072" customWidth="1"/>
    <col min="183" max="183" width="8.26953125" style="1072" customWidth="1"/>
    <col min="184" max="184" width="7.453125" style="1072" customWidth="1"/>
    <col min="185" max="188" width="8.26953125" style="1072" customWidth="1"/>
    <col min="189" max="190" width="7.453125" style="1072" customWidth="1"/>
    <col min="191" max="191" width="9.81640625" style="1072" customWidth="1"/>
    <col min="192" max="192" width="8.26953125" style="1072" customWidth="1"/>
    <col min="193" max="193" width="8.453125" style="1072" customWidth="1"/>
    <col min="194" max="194" width="8" style="1072" customWidth="1"/>
    <col min="195" max="195" width="9.7265625" style="1072" customWidth="1"/>
    <col min="196" max="204" width="9.1796875" style="1072" customWidth="1"/>
    <col min="205" max="436" width="8.81640625" style="1072"/>
    <col min="437" max="437" width="10.26953125" style="1072" customWidth="1"/>
    <col min="438" max="438" width="10" style="1072" customWidth="1"/>
    <col min="439" max="439" width="8.26953125" style="1072" customWidth="1"/>
    <col min="440" max="440" width="7.453125" style="1072" customWidth="1"/>
    <col min="441" max="444" width="8.26953125" style="1072" customWidth="1"/>
    <col min="445" max="446" width="7.453125" style="1072" customWidth="1"/>
    <col min="447" max="447" width="9.81640625" style="1072" customWidth="1"/>
    <col min="448" max="448" width="8.26953125" style="1072" customWidth="1"/>
    <col min="449" max="449" width="8.453125" style="1072" customWidth="1"/>
    <col min="450" max="450" width="8" style="1072" customWidth="1"/>
    <col min="451" max="451" width="9.7265625" style="1072" customWidth="1"/>
    <col min="452" max="460" width="9.1796875" style="1072" customWidth="1"/>
    <col min="461" max="692" width="8.81640625" style="1072"/>
    <col min="693" max="693" width="10.26953125" style="1072" customWidth="1"/>
    <col min="694" max="694" width="10" style="1072" customWidth="1"/>
    <col min="695" max="695" width="8.26953125" style="1072" customWidth="1"/>
    <col min="696" max="696" width="7.453125" style="1072" customWidth="1"/>
    <col min="697" max="700" width="8.26953125" style="1072" customWidth="1"/>
    <col min="701" max="702" width="7.453125" style="1072" customWidth="1"/>
    <col min="703" max="703" width="9.81640625" style="1072" customWidth="1"/>
    <col min="704" max="704" width="8.26953125" style="1072" customWidth="1"/>
    <col min="705" max="705" width="8.453125" style="1072" customWidth="1"/>
    <col min="706" max="706" width="8" style="1072" customWidth="1"/>
    <col min="707" max="707" width="9.7265625" style="1072" customWidth="1"/>
    <col min="708" max="716" width="9.1796875" style="1072" customWidth="1"/>
    <col min="717" max="948" width="8.81640625" style="1072"/>
    <col min="949" max="949" width="10.26953125" style="1072" customWidth="1"/>
    <col min="950" max="950" width="10" style="1072" customWidth="1"/>
    <col min="951" max="951" width="8.26953125" style="1072" customWidth="1"/>
    <col min="952" max="952" width="7.453125" style="1072" customWidth="1"/>
    <col min="953" max="956" width="8.26953125" style="1072" customWidth="1"/>
    <col min="957" max="958" width="7.453125" style="1072" customWidth="1"/>
    <col min="959" max="959" width="9.81640625" style="1072" customWidth="1"/>
    <col min="960" max="960" width="8.26953125" style="1072" customWidth="1"/>
    <col min="961" max="961" width="8.453125" style="1072" customWidth="1"/>
    <col min="962" max="962" width="8" style="1072" customWidth="1"/>
    <col min="963" max="963" width="9.7265625" style="1072" customWidth="1"/>
    <col min="964" max="972" width="9.1796875" style="1072" customWidth="1"/>
    <col min="973" max="1204" width="8.81640625" style="1072"/>
    <col min="1205" max="1205" width="10.26953125" style="1072" customWidth="1"/>
    <col min="1206" max="1206" width="10" style="1072" customWidth="1"/>
    <col min="1207" max="1207" width="8.26953125" style="1072" customWidth="1"/>
    <col min="1208" max="1208" width="7.453125" style="1072" customWidth="1"/>
    <col min="1209" max="1212" width="8.26953125" style="1072" customWidth="1"/>
    <col min="1213" max="1214" width="7.453125" style="1072" customWidth="1"/>
    <col min="1215" max="1215" width="9.81640625" style="1072" customWidth="1"/>
    <col min="1216" max="1216" width="8.26953125" style="1072" customWidth="1"/>
    <col min="1217" max="1217" width="8.453125" style="1072" customWidth="1"/>
    <col min="1218" max="1218" width="8" style="1072" customWidth="1"/>
    <col min="1219" max="1219" width="9.7265625" style="1072" customWidth="1"/>
    <col min="1220" max="1228" width="9.1796875" style="1072" customWidth="1"/>
    <col min="1229" max="1460" width="8.81640625" style="1072"/>
    <col min="1461" max="1461" width="10.26953125" style="1072" customWidth="1"/>
    <col min="1462" max="1462" width="10" style="1072" customWidth="1"/>
    <col min="1463" max="1463" width="8.26953125" style="1072" customWidth="1"/>
    <col min="1464" max="1464" width="7.453125" style="1072" customWidth="1"/>
    <col min="1465" max="1468" width="8.26953125" style="1072" customWidth="1"/>
    <col min="1469" max="1470" width="7.453125" style="1072" customWidth="1"/>
    <col min="1471" max="1471" width="9.81640625" style="1072" customWidth="1"/>
    <col min="1472" max="1472" width="8.26953125" style="1072" customWidth="1"/>
    <col min="1473" max="1473" width="8.453125" style="1072" customWidth="1"/>
    <col min="1474" max="1474" width="8" style="1072" customWidth="1"/>
    <col min="1475" max="1475" width="9.7265625" style="1072" customWidth="1"/>
    <col min="1476" max="1484" width="9.1796875" style="1072" customWidth="1"/>
    <col min="1485" max="1716" width="8.81640625" style="1072"/>
    <col min="1717" max="1717" width="10.26953125" style="1072" customWidth="1"/>
    <col min="1718" max="1718" width="10" style="1072" customWidth="1"/>
    <col min="1719" max="1719" width="8.26953125" style="1072" customWidth="1"/>
    <col min="1720" max="1720" width="7.453125" style="1072" customWidth="1"/>
    <col min="1721" max="1724" width="8.26953125" style="1072" customWidth="1"/>
    <col min="1725" max="1726" width="7.453125" style="1072" customWidth="1"/>
    <col min="1727" max="1727" width="9.81640625" style="1072" customWidth="1"/>
    <col min="1728" max="1728" width="8.26953125" style="1072" customWidth="1"/>
    <col min="1729" max="1729" width="8.453125" style="1072" customWidth="1"/>
    <col min="1730" max="1730" width="8" style="1072" customWidth="1"/>
    <col min="1731" max="1731" width="9.7265625" style="1072" customWidth="1"/>
    <col min="1732" max="1740" width="9.1796875" style="1072" customWidth="1"/>
    <col min="1741" max="1972" width="8.81640625" style="1072"/>
    <col min="1973" max="1973" width="10.26953125" style="1072" customWidth="1"/>
    <col min="1974" max="1974" width="10" style="1072" customWidth="1"/>
    <col min="1975" max="1975" width="8.26953125" style="1072" customWidth="1"/>
    <col min="1976" max="1976" width="7.453125" style="1072" customWidth="1"/>
    <col min="1977" max="1980" width="8.26953125" style="1072" customWidth="1"/>
    <col min="1981" max="1982" width="7.453125" style="1072" customWidth="1"/>
    <col min="1983" max="1983" width="9.81640625" style="1072" customWidth="1"/>
    <col min="1984" max="1984" width="8.26953125" style="1072" customWidth="1"/>
    <col min="1985" max="1985" width="8.453125" style="1072" customWidth="1"/>
    <col min="1986" max="1986" width="8" style="1072" customWidth="1"/>
    <col min="1987" max="1987" width="9.7265625" style="1072" customWidth="1"/>
    <col min="1988" max="1996" width="9.1796875" style="1072" customWidth="1"/>
    <col min="1997" max="2228" width="8.81640625" style="1072"/>
    <col min="2229" max="2229" width="10.26953125" style="1072" customWidth="1"/>
    <col min="2230" max="2230" width="10" style="1072" customWidth="1"/>
    <col min="2231" max="2231" width="8.26953125" style="1072" customWidth="1"/>
    <col min="2232" max="2232" width="7.453125" style="1072" customWidth="1"/>
    <col min="2233" max="2236" width="8.26953125" style="1072" customWidth="1"/>
    <col min="2237" max="2238" width="7.453125" style="1072" customWidth="1"/>
    <col min="2239" max="2239" width="9.81640625" style="1072" customWidth="1"/>
    <col min="2240" max="2240" width="8.26953125" style="1072" customWidth="1"/>
    <col min="2241" max="2241" width="8.453125" style="1072" customWidth="1"/>
    <col min="2242" max="2242" width="8" style="1072" customWidth="1"/>
    <col min="2243" max="2243" width="9.7265625" style="1072" customWidth="1"/>
    <col min="2244" max="2252" width="9.1796875" style="1072" customWidth="1"/>
    <col min="2253" max="2484" width="8.81640625" style="1072"/>
    <col min="2485" max="2485" width="10.26953125" style="1072" customWidth="1"/>
    <col min="2486" max="2486" width="10" style="1072" customWidth="1"/>
    <col min="2487" max="2487" width="8.26953125" style="1072" customWidth="1"/>
    <col min="2488" max="2488" width="7.453125" style="1072" customWidth="1"/>
    <col min="2489" max="2492" width="8.26953125" style="1072" customWidth="1"/>
    <col min="2493" max="2494" width="7.453125" style="1072" customWidth="1"/>
    <col min="2495" max="2495" width="9.81640625" style="1072" customWidth="1"/>
    <col min="2496" max="2496" width="8.26953125" style="1072" customWidth="1"/>
    <col min="2497" max="2497" width="8.453125" style="1072" customWidth="1"/>
    <col min="2498" max="2498" width="8" style="1072" customWidth="1"/>
    <col min="2499" max="2499" width="9.7265625" style="1072" customWidth="1"/>
    <col min="2500" max="2508" width="9.1796875" style="1072" customWidth="1"/>
    <col min="2509" max="2740" width="8.81640625" style="1072"/>
    <col min="2741" max="2741" width="10.26953125" style="1072" customWidth="1"/>
    <col min="2742" max="2742" width="10" style="1072" customWidth="1"/>
    <col min="2743" max="2743" width="8.26953125" style="1072" customWidth="1"/>
    <col min="2744" max="2744" width="7.453125" style="1072" customWidth="1"/>
    <col min="2745" max="2748" width="8.26953125" style="1072" customWidth="1"/>
    <col min="2749" max="2750" width="7.453125" style="1072" customWidth="1"/>
    <col min="2751" max="2751" width="9.81640625" style="1072" customWidth="1"/>
    <col min="2752" max="2752" width="8.26953125" style="1072" customWidth="1"/>
    <col min="2753" max="2753" width="8.453125" style="1072" customWidth="1"/>
    <col min="2754" max="2754" width="8" style="1072" customWidth="1"/>
    <col min="2755" max="2755" width="9.7265625" style="1072" customWidth="1"/>
    <col min="2756" max="2764" width="9.1796875" style="1072" customWidth="1"/>
    <col min="2765" max="2996" width="8.81640625" style="1072"/>
    <col min="2997" max="2997" width="10.26953125" style="1072" customWidth="1"/>
    <col min="2998" max="2998" width="10" style="1072" customWidth="1"/>
    <col min="2999" max="2999" width="8.26953125" style="1072" customWidth="1"/>
    <col min="3000" max="3000" width="7.453125" style="1072" customWidth="1"/>
    <col min="3001" max="3004" width="8.26953125" style="1072" customWidth="1"/>
    <col min="3005" max="3006" width="7.453125" style="1072" customWidth="1"/>
    <col min="3007" max="3007" width="9.81640625" style="1072" customWidth="1"/>
    <col min="3008" max="3008" width="8.26953125" style="1072" customWidth="1"/>
    <col min="3009" max="3009" width="8.453125" style="1072" customWidth="1"/>
    <col min="3010" max="3010" width="8" style="1072" customWidth="1"/>
    <col min="3011" max="3011" width="9.7265625" style="1072" customWidth="1"/>
    <col min="3012" max="3020" width="9.1796875" style="1072" customWidth="1"/>
    <col min="3021" max="3252" width="8.81640625" style="1072"/>
    <col min="3253" max="3253" width="10.26953125" style="1072" customWidth="1"/>
    <col min="3254" max="3254" width="10" style="1072" customWidth="1"/>
    <col min="3255" max="3255" width="8.26953125" style="1072" customWidth="1"/>
    <col min="3256" max="3256" width="7.453125" style="1072" customWidth="1"/>
    <col min="3257" max="3260" width="8.26953125" style="1072" customWidth="1"/>
    <col min="3261" max="3262" width="7.453125" style="1072" customWidth="1"/>
    <col min="3263" max="3263" width="9.81640625" style="1072" customWidth="1"/>
    <col min="3264" max="3264" width="8.26953125" style="1072" customWidth="1"/>
    <col min="3265" max="3265" width="8.453125" style="1072" customWidth="1"/>
    <col min="3266" max="3266" width="8" style="1072" customWidth="1"/>
    <col min="3267" max="3267" width="9.7265625" style="1072" customWidth="1"/>
    <col min="3268" max="3276" width="9.1796875" style="1072" customWidth="1"/>
    <col min="3277" max="3508" width="8.81640625" style="1072"/>
    <col min="3509" max="3509" width="10.26953125" style="1072" customWidth="1"/>
    <col min="3510" max="3510" width="10" style="1072" customWidth="1"/>
    <col min="3511" max="3511" width="8.26953125" style="1072" customWidth="1"/>
    <col min="3512" max="3512" width="7.453125" style="1072" customWidth="1"/>
    <col min="3513" max="3516" width="8.26953125" style="1072" customWidth="1"/>
    <col min="3517" max="3518" width="7.453125" style="1072" customWidth="1"/>
    <col min="3519" max="3519" width="9.81640625" style="1072" customWidth="1"/>
    <col min="3520" max="3520" width="8.26953125" style="1072" customWidth="1"/>
    <col min="3521" max="3521" width="8.453125" style="1072" customWidth="1"/>
    <col min="3522" max="3522" width="8" style="1072" customWidth="1"/>
    <col min="3523" max="3523" width="9.7265625" style="1072" customWidth="1"/>
    <col min="3524" max="3532" width="9.1796875" style="1072" customWidth="1"/>
    <col min="3533" max="3764" width="8.81640625" style="1072"/>
    <col min="3765" max="3765" width="10.26953125" style="1072" customWidth="1"/>
    <col min="3766" max="3766" width="10" style="1072" customWidth="1"/>
    <col min="3767" max="3767" width="8.26953125" style="1072" customWidth="1"/>
    <col min="3768" max="3768" width="7.453125" style="1072" customWidth="1"/>
    <col min="3769" max="3772" width="8.26953125" style="1072" customWidth="1"/>
    <col min="3773" max="3774" width="7.453125" style="1072" customWidth="1"/>
    <col min="3775" max="3775" width="9.81640625" style="1072" customWidth="1"/>
    <col min="3776" max="3776" width="8.26953125" style="1072" customWidth="1"/>
    <col min="3777" max="3777" width="8.453125" style="1072" customWidth="1"/>
    <col min="3778" max="3778" width="8" style="1072" customWidth="1"/>
    <col min="3779" max="3779" width="9.7265625" style="1072" customWidth="1"/>
    <col min="3780" max="3788" width="9.1796875" style="1072" customWidth="1"/>
    <col min="3789" max="4020" width="8.81640625" style="1072"/>
    <col min="4021" max="4021" width="10.26953125" style="1072" customWidth="1"/>
    <col min="4022" max="4022" width="10" style="1072" customWidth="1"/>
    <col min="4023" max="4023" width="8.26953125" style="1072" customWidth="1"/>
    <col min="4024" max="4024" width="7.453125" style="1072" customWidth="1"/>
    <col min="4025" max="4028" width="8.26953125" style="1072" customWidth="1"/>
    <col min="4029" max="4030" width="7.453125" style="1072" customWidth="1"/>
    <col min="4031" max="4031" width="9.81640625" style="1072" customWidth="1"/>
    <col min="4032" max="4032" width="8.26953125" style="1072" customWidth="1"/>
    <col min="4033" max="4033" width="8.453125" style="1072" customWidth="1"/>
    <col min="4034" max="4034" width="8" style="1072" customWidth="1"/>
    <col min="4035" max="4035" width="9.7265625" style="1072" customWidth="1"/>
    <col min="4036" max="4044" width="9.1796875" style="1072" customWidth="1"/>
    <col min="4045" max="4276" width="8.81640625" style="1072"/>
    <col min="4277" max="4277" width="10.26953125" style="1072" customWidth="1"/>
    <col min="4278" max="4278" width="10" style="1072" customWidth="1"/>
    <col min="4279" max="4279" width="8.26953125" style="1072" customWidth="1"/>
    <col min="4280" max="4280" width="7.453125" style="1072" customWidth="1"/>
    <col min="4281" max="4284" width="8.26953125" style="1072" customWidth="1"/>
    <col min="4285" max="4286" width="7.453125" style="1072" customWidth="1"/>
    <col min="4287" max="4287" width="9.81640625" style="1072" customWidth="1"/>
    <col min="4288" max="4288" width="8.26953125" style="1072" customWidth="1"/>
    <col min="4289" max="4289" width="8.453125" style="1072" customWidth="1"/>
    <col min="4290" max="4290" width="8" style="1072" customWidth="1"/>
    <col min="4291" max="4291" width="9.7265625" style="1072" customWidth="1"/>
    <col min="4292" max="4300" width="9.1796875" style="1072" customWidth="1"/>
    <col min="4301" max="4532" width="8.81640625" style="1072"/>
    <col min="4533" max="4533" width="10.26953125" style="1072" customWidth="1"/>
    <col min="4534" max="4534" width="10" style="1072" customWidth="1"/>
    <col min="4535" max="4535" width="8.26953125" style="1072" customWidth="1"/>
    <col min="4536" max="4536" width="7.453125" style="1072" customWidth="1"/>
    <col min="4537" max="4540" width="8.26953125" style="1072" customWidth="1"/>
    <col min="4541" max="4542" width="7.453125" style="1072" customWidth="1"/>
    <col min="4543" max="4543" width="9.81640625" style="1072" customWidth="1"/>
    <col min="4544" max="4544" width="8.26953125" style="1072" customWidth="1"/>
    <col min="4545" max="4545" width="8.453125" style="1072" customWidth="1"/>
    <col min="4546" max="4546" width="8" style="1072" customWidth="1"/>
    <col min="4547" max="4547" width="9.7265625" style="1072" customWidth="1"/>
    <col min="4548" max="4556" width="9.1796875" style="1072" customWidth="1"/>
    <col min="4557" max="4788" width="8.81640625" style="1072"/>
    <col min="4789" max="4789" width="10.26953125" style="1072" customWidth="1"/>
    <col min="4790" max="4790" width="10" style="1072" customWidth="1"/>
    <col min="4791" max="4791" width="8.26953125" style="1072" customWidth="1"/>
    <col min="4792" max="4792" width="7.453125" style="1072" customWidth="1"/>
    <col min="4793" max="4796" width="8.26953125" style="1072" customWidth="1"/>
    <col min="4797" max="4798" width="7.453125" style="1072" customWidth="1"/>
    <col min="4799" max="4799" width="9.81640625" style="1072" customWidth="1"/>
    <col min="4800" max="4800" width="8.26953125" style="1072" customWidth="1"/>
    <col min="4801" max="4801" width="8.453125" style="1072" customWidth="1"/>
    <col min="4802" max="4802" width="8" style="1072" customWidth="1"/>
    <col min="4803" max="4803" width="9.7265625" style="1072" customWidth="1"/>
    <col min="4804" max="4812" width="9.1796875" style="1072" customWidth="1"/>
    <col min="4813" max="5044" width="8.81640625" style="1072"/>
    <col min="5045" max="5045" width="10.26953125" style="1072" customWidth="1"/>
    <col min="5046" max="5046" width="10" style="1072" customWidth="1"/>
    <col min="5047" max="5047" width="8.26953125" style="1072" customWidth="1"/>
    <col min="5048" max="5048" width="7.453125" style="1072" customWidth="1"/>
    <col min="5049" max="5052" width="8.26953125" style="1072" customWidth="1"/>
    <col min="5053" max="5054" width="7.453125" style="1072" customWidth="1"/>
    <col min="5055" max="5055" width="9.81640625" style="1072" customWidth="1"/>
    <col min="5056" max="5056" width="8.26953125" style="1072" customWidth="1"/>
    <col min="5057" max="5057" width="8.453125" style="1072" customWidth="1"/>
    <col min="5058" max="5058" width="8" style="1072" customWidth="1"/>
    <col min="5059" max="5059" width="9.7265625" style="1072" customWidth="1"/>
    <col min="5060" max="5068" width="9.1796875" style="1072" customWidth="1"/>
    <col min="5069" max="5300" width="8.81640625" style="1072"/>
    <col min="5301" max="5301" width="10.26953125" style="1072" customWidth="1"/>
    <col min="5302" max="5302" width="10" style="1072" customWidth="1"/>
    <col min="5303" max="5303" width="8.26953125" style="1072" customWidth="1"/>
    <col min="5304" max="5304" width="7.453125" style="1072" customWidth="1"/>
    <col min="5305" max="5308" width="8.26953125" style="1072" customWidth="1"/>
    <col min="5309" max="5310" width="7.453125" style="1072" customWidth="1"/>
    <col min="5311" max="5311" width="9.81640625" style="1072" customWidth="1"/>
    <col min="5312" max="5312" width="8.26953125" style="1072" customWidth="1"/>
    <col min="5313" max="5313" width="8.453125" style="1072" customWidth="1"/>
    <col min="5314" max="5314" width="8" style="1072" customWidth="1"/>
    <col min="5315" max="5315" width="9.7265625" style="1072" customWidth="1"/>
    <col min="5316" max="5324" width="9.1796875" style="1072" customWidth="1"/>
    <col min="5325" max="5556" width="8.81640625" style="1072"/>
    <col min="5557" max="5557" width="10.26953125" style="1072" customWidth="1"/>
    <col min="5558" max="5558" width="10" style="1072" customWidth="1"/>
    <col min="5559" max="5559" width="8.26953125" style="1072" customWidth="1"/>
    <col min="5560" max="5560" width="7.453125" style="1072" customWidth="1"/>
    <col min="5561" max="5564" width="8.26953125" style="1072" customWidth="1"/>
    <col min="5565" max="5566" width="7.453125" style="1072" customWidth="1"/>
    <col min="5567" max="5567" width="9.81640625" style="1072" customWidth="1"/>
    <col min="5568" max="5568" width="8.26953125" style="1072" customWidth="1"/>
    <col min="5569" max="5569" width="8.453125" style="1072" customWidth="1"/>
    <col min="5570" max="5570" width="8" style="1072" customWidth="1"/>
    <col min="5571" max="5571" width="9.7265625" style="1072" customWidth="1"/>
    <col min="5572" max="5580" width="9.1796875" style="1072" customWidth="1"/>
    <col min="5581" max="5812" width="8.81640625" style="1072"/>
    <col min="5813" max="5813" width="10.26953125" style="1072" customWidth="1"/>
    <col min="5814" max="5814" width="10" style="1072" customWidth="1"/>
    <col min="5815" max="5815" width="8.26953125" style="1072" customWidth="1"/>
    <col min="5816" max="5816" width="7.453125" style="1072" customWidth="1"/>
    <col min="5817" max="5820" width="8.26953125" style="1072" customWidth="1"/>
    <col min="5821" max="5822" width="7.453125" style="1072" customWidth="1"/>
    <col min="5823" max="5823" width="9.81640625" style="1072" customWidth="1"/>
    <col min="5824" max="5824" width="8.26953125" style="1072" customWidth="1"/>
    <col min="5825" max="5825" width="8.453125" style="1072" customWidth="1"/>
    <col min="5826" max="5826" width="8" style="1072" customWidth="1"/>
    <col min="5827" max="5827" width="9.7265625" style="1072" customWidth="1"/>
    <col min="5828" max="5836" width="9.1796875" style="1072" customWidth="1"/>
    <col min="5837" max="6068" width="8.81640625" style="1072"/>
    <col min="6069" max="6069" width="10.26953125" style="1072" customWidth="1"/>
    <col min="6070" max="6070" width="10" style="1072" customWidth="1"/>
    <col min="6071" max="6071" width="8.26953125" style="1072" customWidth="1"/>
    <col min="6072" max="6072" width="7.453125" style="1072" customWidth="1"/>
    <col min="6073" max="6076" width="8.26953125" style="1072" customWidth="1"/>
    <col min="6077" max="6078" width="7.453125" style="1072" customWidth="1"/>
    <col min="6079" max="6079" width="9.81640625" style="1072" customWidth="1"/>
    <col min="6080" max="6080" width="8.26953125" style="1072" customWidth="1"/>
    <col min="6081" max="6081" width="8.453125" style="1072" customWidth="1"/>
    <col min="6082" max="6082" width="8" style="1072" customWidth="1"/>
    <col min="6083" max="6083" width="9.7265625" style="1072" customWidth="1"/>
    <col min="6084" max="6092" width="9.1796875" style="1072" customWidth="1"/>
    <col min="6093" max="6324" width="8.81640625" style="1072"/>
    <col min="6325" max="6325" width="10.26953125" style="1072" customWidth="1"/>
    <col min="6326" max="6326" width="10" style="1072" customWidth="1"/>
    <col min="6327" max="6327" width="8.26953125" style="1072" customWidth="1"/>
    <col min="6328" max="6328" width="7.453125" style="1072" customWidth="1"/>
    <col min="6329" max="6332" width="8.26953125" style="1072" customWidth="1"/>
    <col min="6333" max="6334" width="7.453125" style="1072" customWidth="1"/>
    <col min="6335" max="6335" width="9.81640625" style="1072" customWidth="1"/>
    <col min="6336" max="6336" width="8.26953125" style="1072" customWidth="1"/>
    <col min="6337" max="6337" width="8.453125" style="1072" customWidth="1"/>
    <col min="6338" max="6338" width="8" style="1072" customWidth="1"/>
    <col min="6339" max="6339" width="9.7265625" style="1072" customWidth="1"/>
    <col min="6340" max="6348" width="9.1796875" style="1072" customWidth="1"/>
    <col min="6349" max="6580" width="8.81640625" style="1072"/>
    <col min="6581" max="6581" width="10.26953125" style="1072" customWidth="1"/>
    <col min="6582" max="6582" width="10" style="1072" customWidth="1"/>
    <col min="6583" max="6583" width="8.26953125" style="1072" customWidth="1"/>
    <col min="6584" max="6584" width="7.453125" style="1072" customWidth="1"/>
    <col min="6585" max="6588" width="8.26953125" style="1072" customWidth="1"/>
    <col min="6589" max="6590" width="7.453125" style="1072" customWidth="1"/>
    <col min="6591" max="6591" width="9.81640625" style="1072" customWidth="1"/>
    <col min="6592" max="6592" width="8.26953125" style="1072" customWidth="1"/>
    <col min="6593" max="6593" width="8.453125" style="1072" customWidth="1"/>
    <col min="6594" max="6594" width="8" style="1072" customWidth="1"/>
    <col min="6595" max="6595" width="9.7265625" style="1072" customWidth="1"/>
    <col min="6596" max="6604" width="9.1796875" style="1072" customWidth="1"/>
    <col min="6605" max="6836" width="8.81640625" style="1072"/>
    <col min="6837" max="6837" width="10.26953125" style="1072" customWidth="1"/>
    <col min="6838" max="6838" width="10" style="1072" customWidth="1"/>
    <col min="6839" max="6839" width="8.26953125" style="1072" customWidth="1"/>
    <col min="6840" max="6840" width="7.453125" style="1072" customWidth="1"/>
    <col min="6841" max="6844" width="8.26953125" style="1072" customWidth="1"/>
    <col min="6845" max="6846" width="7.453125" style="1072" customWidth="1"/>
    <col min="6847" max="6847" width="9.81640625" style="1072" customWidth="1"/>
    <col min="6848" max="6848" width="8.26953125" style="1072" customWidth="1"/>
    <col min="6849" max="6849" width="8.453125" style="1072" customWidth="1"/>
    <col min="6850" max="6850" width="8" style="1072" customWidth="1"/>
    <col min="6851" max="6851" width="9.7265625" style="1072" customWidth="1"/>
    <col min="6852" max="6860" width="9.1796875" style="1072" customWidth="1"/>
    <col min="6861" max="7092" width="8.81640625" style="1072"/>
    <col min="7093" max="7093" width="10.26953125" style="1072" customWidth="1"/>
    <col min="7094" max="7094" width="10" style="1072" customWidth="1"/>
    <col min="7095" max="7095" width="8.26953125" style="1072" customWidth="1"/>
    <col min="7096" max="7096" width="7.453125" style="1072" customWidth="1"/>
    <col min="7097" max="7100" width="8.26953125" style="1072" customWidth="1"/>
    <col min="7101" max="7102" width="7.453125" style="1072" customWidth="1"/>
    <col min="7103" max="7103" width="9.81640625" style="1072" customWidth="1"/>
    <col min="7104" max="7104" width="8.26953125" style="1072" customWidth="1"/>
    <col min="7105" max="7105" width="8.453125" style="1072" customWidth="1"/>
    <col min="7106" max="7106" width="8" style="1072" customWidth="1"/>
    <col min="7107" max="7107" width="9.7265625" style="1072" customWidth="1"/>
    <col min="7108" max="7116" width="9.1796875" style="1072" customWidth="1"/>
    <col min="7117" max="7348" width="8.81640625" style="1072"/>
    <col min="7349" max="7349" width="10.26953125" style="1072" customWidth="1"/>
    <col min="7350" max="7350" width="10" style="1072" customWidth="1"/>
    <col min="7351" max="7351" width="8.26953125" style="1072" customWidth="1"/>
    <col min="7352" max="7352" width="7.453125" style="1072" customWidth="1"/>
    <col min="7353" max="7356" width="8.26953125" style="1072" customWidth="1"/>
    <col min="7357" max="7358" width="7.453125" style="1072" customWidth="1"/>
    <col min="7359" max="7359" width="9.81640625" style="1072" customWidth="1"/>
    <col min="7360" max="7360" width="8.26953125" style="1072" customWidth="1"/>
    <col min="7361" max="7361" width="8.453125" style="1072" customWidth="1"/>
    <col min="7362" max="7362" width="8" style="1072" customWidth="1"/>
    <col min="7363" max="7363" width="9.7265625" style="1072" customWidth="1"/>
    <col min="7364" max="7372" width="9.1796875" style="1072" customWidth="1"/>
    <col min="7373" max="7604" width="8.81640625" style="1072"/>
    <col min="7605" max="7605" width="10.26953125" style="1072" customWidth="1"/>
    <col min="7606" max="7606" width="10" style="1072" customWidth="1"/>
    <col min="7607" max="7607" width="8.26953125" style="1072" customWidth="1"/>
    <col min="7608" max="7608" width="7.453125" style="1072" customWidth="1"/>
    <col min="7609" max="7612" width="8.26953125" style="1072" customWidth="1"/>
    <col min="7613" max="7614" width="7.453125" style="1072" customWidth="1"/>
    <col min="7615" max="7615" width="9.81640625" style="1072" customWidth="1"/>
    <col min="7616" max="7616" width="8.26953125" style="1072" customWidth="1"/>
    <col min="7617" max="7617" width="8.453125" style="1072" customWidth="1"/>
    <col min="7618" max="7618" width="8" style="1072" customWidth="1"/>
    <col min="7619" max="7619" width="9.7265625" style="1072" customWidth="1"/>
    <col min="7620" max="7628" width="9.1796875" style="1072" customWidth="1"/>
    <col min="7629" max="7860" width="8.81640625" style="1072"/>
    <col min="7861" max="7861" width="10.26953125" style="1072" customWidth="1"/>
    <col min="7862" max="7862" width="10" style="1072" customWidth="1"/>
    <col min="7863" max="7863" width="8.26953125" style="1072" customWidth="1"/>
    <col min="7864" max="7864" width="7.453125" style="1072" customWidth="1"/>
    <col min="7865" max="7868" width="8.26953125" style="1072" customWidth="1"/>
    <col min="7869" max="7870" width="7.453125" style="1072" customWidth="1"/>
    <col min="7871" max="7871" width="9.81640625" style="1072" customWidth="1"/>
    <col min="7872" max="7872" width="8.26953125" style="1072" customWidth="1"/>
    <col min="7873" max="7873" width="8.453125" style="1072" customWidth="1"/>
    <col min="7874" max="7874" width="8" style="1072" customWidth="1"/>
    <col min="7875" max="7875" width="9.7265625" style="1072" customWidth="1"/>
    <col min="7876" max="7884" width="9.1796875" style="1072" customWidth="1"/>
    <col min="7885" max="8116" width="8.81640625" style="1072"/>
    <col min="8117" max="8117" width="10.26953125" style="1072" customWidth="1"/>
    <col min="8118" max="8118" width="10" style="1072" customWidth="1"/>
    <col min="8119" max="8119" width="8.26953125" style="1072" customWidth="1"/>
    <col min="8120" max="8120" width="7.453125" style="1072" customWidth="1"/>
    <col min="8121" max="8124" width="8.26953125" style="1072" customWidth="1"/>
    <col min="8125" max="8126" width="7.453125" style="1072" customWidth="1"/>
    <col min="8127" max="8127" width="9.81640625" style="1072" customWidth="1"/>
    <col min="8128" max="8128" width="8.26953125" style="1072" customWidth="1"/>
    <col min="8129" max="8129" width="8.453125" style="1072" customWidth="1"/>
    <col min="8130" max="8130" width="8" style="1072" customWidth="1"/>
    <col min="8131" max="8131" width="9.7265625" style="1072" customWidth="1"/>
    <col min="8132" max="8140" width="9.1796875" style="1072" customWidth="1"/>
    <col min="8141" max="8372" width="8.81640625" style="1072"/>
    <col min="8373" max="8373" width="10.26953125" style="1072" customWidth="1"/>
    <col min="8374" max="8374" width="10" style="1072" customWidth="1"/>
    <col min="8375" max="8375" width="8.26953125" style="1072" customWidth="1"/>
    <col min="8376" max="8376" width="7.453125" style="1072" customWidth="1"/>
    <col min="8377" max="8380" width="8.26953125" style="1072" customWidth="1"/>
    <col min="8381" max="8382" width="7.453125" style="1072" customWidth="1"/>
    <col min="8383" max="8383" width="9.81640625" style="1072" customWidth="1"/>
    <col min="8384" max="8384" width="8.26953125" style="1072" customWidth="1"/>
    <col min="8385" max="8385" width="8.453125" style="1072" customWidth="1"/>
    <col min="8386" max="8386" width="8" style="1072" customWidth="1"/>
    <col min="8387" max="8387" width="9.7265625" style="1072" customWidth="1"/>
    <col min="8388" max="8396" width="9.1796875" style="1072" customWidth="1"/>
    <col min="8397" max="8628" width="8.81640625" style="1072"/>
    <col min="8629" max="8629" width="10.26953125" style="1072" customWidth="1"/>
    <col min="8630" max="8630" width="10" style="1072" customWidth="1"/>
    <col min="8631" max="8631" width="8.26953125" style="1072" customWidth="1"/>
    <col min="8632" max="8632" width="7.453125" style="1072" customWidth="1"/>
    <col min="8633" max="8636" width="8.26953125" style="1072" customWidth="1"/>
    <col min="8637" max="8638" width="7.453125" style="1072" customWidth="1"/>
    <col min="8639" max="8639" width="9.81640625" style="1072" customWidth="1"/>
    <col min="8640" max="8640" width="8.26953125" style="1072" customWidth="1"/>
    <col min="8641" max="8641" width="8.453125" style="1072" customWidth="1"/>
    <col min="8642" max="8642" width="8" style="1072" customWidth="1"/>
    <col min="8643" max="8643" width="9.7265625" style="1072" customWidth="1"/>
    <col min="8644" max="8652" width="9.1796875" style="1072" customWidth="1"/>
    <col min="8653" max="8884" width="8.81640625" style="1072"/>
    <col min="8885" max="8885" width="10.26953125" style="1072" customWidth="1"/>
    <col min="8886" max="8886" width="10" style="1072" customWidth="1"/>
    <col min="8887" max="8887" width="8.26953125" style="1072" customWidth="1"/>
    <col min="8888" max="8888" width="7.453125" style="1072" customWidth="1"/>
    <col min="8889" max="8892" width="8.26953125" style="1072" customWidth="1"/>
    <col min="8893" max="8894" width="7.453125" style="1072" customWidth="1"/>
    <col min="8895" max="8895" width="9.81640625" style="1072" customWidth="1"/>
    <col min="8896" max="8896" width="8.26953125" style="1072" customWidth="1"/>
    <col min="8897" max="8897" width="8.453125" style="1072" customWidth="1"/>
    <col min="8898" max="8898" width="8" style="1072" customWidth="1"/>
    <col min="8899" max="8899" width="9.7265625" style="1072" customWidth="1"/>
    <col min="8900" max="8908" width="9.1796875" style="1072" customWidth="1"/>
    <col min="8909" max="9140" width="8.81640625" style="1072"/>
    <col min="9141" max="9141" width="10.26953125" style="1072" customWidth="1"/>
    <col min="9142" max="9142" width="10" style="1072" customWidth="1"/>
    <col min="9143" max="9143" width="8.26953125" style="1072" customWidth="1"/>
    <col min="9144" max="9144" width="7.453125" style="1072" customWidth="1"/>
    <col min="9145" max="9148" width="8.26953125" style="1072" customWidth="1"/>
    <col min="9149" max="9150" width="7.453125" style="1072" customWidth="1"/>
    <col min="9151" max="9151" width="9.81640625" style="1072" customWidth="1"/>
    <col min="9152" max="9152" width="8.26953125" style="1072" customWidth="1"/>
    <col min="9153" max="9153" width="8.453125" style="1072" customWidth="1"/>
    <col min="9154" max="9154" width="8" style="1072" customWidth="1"/>
    <col min="9155" max="9155" width="9.7265625" style="1072" customWidth="1"/>
    <col min="9156" max="9164" width="9.1796875" style="1072" customWidth="1"/>
    <col min="9165" max="9396" width="8.81640625" style="1072"/>
    <col min="9397" max="9397" width="10.26953125" style="1072" customWidth="1"/>
    <col min="9398" max="9398" width="10" style="1072" customWidth="1"/>
    <col min="9399" max="9399" width="8.26953125" style="1072" customWidth="1"/>
    <col min="9400" max="9400" width="7.453125" style="1072" customWidth="1"/>
    <col min="9401" max="9404" width="8.26953125" style="1072" customWidth="1"/>
    <col min="9405" max="9406" width="7.453125" style="1072" customWidth="1"/>
    <col min="9407" max="9407" width="9.81640625" style="1072" customWidth="1"/>
    <col min="9408" max="9408" width="8.26953125" style="1072" customWidth="1"/>
    <col min="9409" max="9409" width="8.453125" style="1072" customWidth="1"/>
    <col min="9410" max="9410" width="8" style="1072" customWidth="1"/>
    <col min="9411" max="9411" width="9.7265625" style="1072" customWidth="1"/>
    <col min="9412" max="9420" width="9.1796875" style="1072" customWidth="1"/>
    <col min="9421" max="9652" width="8.81640625" style="1072"/>
    <col min="9653" max="9653" width="10.26953125" style="1072" customWidth="1"/>
    <col min="9654" max="9654" width="10" style="1072" customWidth="1"/>
    <col min="9655" max="9655" width="8.26953125" style="1072" customWidth="1"/>
    <col min="9656" max="9656" width="7.453125" style="1072" customWidth="1"/>
    <col min="9657" max="9660" width="8.26953125" style="1072" customWidth="1"/>
    <col min="9661" max="9662" width="7.453125" style="1072" customWidth="1"/>
    <col min="9663" max="9663" width="9.81640625" style="1072" customWidth="1"/>
    <col min="9664" max="9664" width="8.26953125" style="1072" customWidth="1"/>
    <col min="9665" max="9665" width="8.453125" style="1072" customWidth="1"/>
    <col min="9666" max="9666" width="8" style="1072" customWidth="1"/>
    <col min="9667" max="9667" width="9.7265625" style="1072" customWidth="1"/>
    <col min="9668" max="9676" width="9.1796875" style="1072" customWidth="1"/>
    <col min="9677" max="9908" width="8.81640625" style="1072"/>
    <col min="9909" max="9909" width="10.26953125" style="1072" customWidth="1"/>
    <col min="9910" max="9910" width="10" style="1072" customWidth="1"/>
    <col min="9911" max="9911" width="8.26953125" style="1072" customWidth="1"/>
    <col min="9912" max="9912" width="7.453125" style="1072" customWidth="1"/>
    <col min="9913" max="9916" width="8.26953125" style="1072" customWidth="1"/>
    <col min="9917" max="9918" width="7.453125" style="1072" customWidth="1"/>
    <col min="9919" max="9919" width="9.81640625" style="1072" customWidth="1"/>
    <col min="9920" max="9920" width="8.26953125" style="1072" customWidth="1"/>
    <col min="9921" max="9921" width="8.453125" style="1072" customWidth="1"/>
    <col min="9922" max="9922" width="8" style="1072" customWidth="1"/>
    <col min="9923" max="9923" width="9.7265625" style="1072" customWidth="1"/>
    <col min="9924" max="9932" width="9.1796875" style="1072" customWidth="1"/>
    <col min="9933" max="10164" width="8.81640625" style="1072"/>
    <col min="10165" max="10165" width="10.26953125" style="1072" customWidth="1"/>
    <col min="10166" max="10166" width="10" style="1072" customWidth="1"/>
    <col min="10167" max="10167" width="8.26953125" style="1072" customWidth="1"/>
    <col min="10168" max="10168" width="7.453125" style="1072" customWidth="1"/>
    <col min="10169" max="10172" width="8.26953125" style="1072" customWidth="1"/>
    <col min="10173" max="10174" width="7.453125" style="1072" customWidth="1"/>
    <col min="10175" max="10175" width="9.81640625" style="1072" customWidth="1"/>
    <col min="10176" max="10176" width="8.26953125" style="1072" customWidth="1"/>
    <col min="10177" max="10177" width="8.453125" style="1072" customWidth="1"/>
    <col min="10178" max="10178" width="8" style="1072" customWidth="1"/>
    <col min="10179" max="10179" width="9.7265625" style="1072" customWidth="1"/>
    <col min="10180" max="10188" width="9.1796875" style="1072" customWidth="1"/>
    <col min="10189" max="10420" width="8.81640625" style="1072"/>
    <col min="10421" max="10421" width="10.26953125" style="1072" customWidth="1"/>
    <col min="10422" max="10422" width="10" style="1072" customWidth="1"/>
    <col min="10423" max="10423" width="8.26953125" style="1072" customWidth="1"/>
    <col min="10424" max="10424" width="7.453125" style="1072" customWidth="1"/>
    <col min="10425" max="10428" width="8.26953125" style="1072" customWidth="1"/>
    <col min="10429" max="10430" width="7.453125" style="1072" customWidth="1"/>
    <col min="10431" max="10431" width="9.81640625" style="1072" customWidth="1"/>
    <col min="10432" max="10432" width="8.26953125" style="1072" customWidth="1"/>
    <col min="10433" max="10433" width="8.453125" style="1072" customWidth="1"/>
    <col min="10434" max="10434" width="8" style="1072" customWidth="1"/>
    <col min="10435" max="10435" width="9.7265625" style="1072" customWidth="1"/>
    <col min="10436" max="10444" width="9.1796875" style="1072" customWidth="1"/>
    <col min="10445" max="10676" width="8.81640625" style="1072"/>
    <col min="10677" max="10677" width="10.26953125" style="1072" customWidth="1"/>
    <col min="10678" max="10678" width="10" style="1072" customWidth="1"/>
    <col min="10679" max="10679" width="8.26953125" style="1072" customWidth="1"/>
    <col min="10680" max="10680" width="7.453125" style="1072" customWidth="1"/>
    <col min="10681" max="10684" width="8.26953125" style="1072" customWidth="1"/>
    <col min="10685" max="10686" width="7.453125" style="1072" customWidth="1"/>
    <col min="10687" max="10687" width="9.81640625" style="1072" customWidth="1"/>
    <col min="10688" max="10688" width="8.26953125" style="1072" customWidth="1"/>
    <col min="10689" max="10689" width="8.453125" style="1072" customWidth="1"/>
    <col min="10690" max="10690" width="8" style="1072" customWidth="1"/>
    <col min="10691" max="10691" width="9.7265625" style="1072" customWidth="1"/>
    <col min="10692" max="10700" width="9.1796875" style="1072" customWidth="1"/>
    <col min="10701" max="10932" width="8.81640625" style="1072"/>
    <col min="10933" max="10933" width="10.26953125" style="1072" customWidth="1"/>
    <col min="10934" max="10934" width="10" style="1072" customWidth="1"/>
    <col min="10935" max="10935" width="8.26953125" style="1072" customWidth="1"/>
    <col min="10936" max="10936" width="7.453125" style="1072" customWidth="1"/>
    <col min="10937" max="10940" width="8.26953125" style="1072" customWidth="1"/>
    <col min="10941" max="10942" width="7.453125" style="1072" customWidth="1"/>
    <col min="10943" max="10943" width="9.81640625" style="1072" customWidth="1"/>
    <col min="10944" max="10944" width="8.26953125" style="1072" customWidth="1"/>
    <col min="10945" max="10945" width="8.453125" style="1072" customWidth="1"/>
    <col min="10946" max="10946" width="8" style="1072" customWidth="1"/>
    <col min="10947" max="10947" width="9.7265625" style="1072" customWidth="1"/>
    <col min="10948" max="10956" width="9.1796875" style="1072" customWidth="1"/>
    <col min="10957" max="11188" width="8.81640625" style="1072"/>
    <col min="11189" max="11189" width="10.26953125" style="1072" customWidth="1"/>
    <col min="11190" max="11190" width="10" style="1072" customWidth="1"/>
    <col min="11191" max="11191" width="8.26953125" style="1072" customWidth="1"/>
    <col min="11192" max="11192" width="7.453125" style="1072" customWidth="1"/>
    <col min="11193" max="11196" width="8.26953125" style="1072" customWidth="1"/>
    <col min="11197" max="11198" width="7.453125" style="1072" customWidth="1"/>
    <col min="11199" max="11199" width="9.81640625" style="1072" customWidth="1"/>
    <col min="11200" max="11200" width="8.26953125" style="1072" customWidth="1"/>
    <col min="11201" max="11201" width="8.453125" style="1072" customWidth="1"/>
    <col min="11202" max="11202" width="8" style="1072" customWidth="1"/>
    <col min="11203" max="11203" width="9.7265625" style="1072" customWidth="1"/>
    <col min="11204" max="11212" width="9.1796875" style="1072" customWidth="1"/>
    <col min="11213" max="11444" width="8.81640625" style="1072"/>
    <col min="11445" max="11445" width="10.26953125" style="1072" customWidth="1"/>
    <col min="11446" max="11446" width="10" style="1072" customWidth="1"/>
    <col min="11447" max="11447" width="8.26953125" style="1072" customWidth="1"/>
    <col min="11448" max="11448" width="7.453125" style="1072" customWidth="1"/>
    <col min="11449" max="11452" width="8.26953125" style="1072" customWidth="1"/>
    <col min="11453" max="11454" width="7.453125" style="1072" customWidth="1"/>
    <col min="11455" max="11455" width="9.81640625" style="1072" customWidth="1"/>
    <col min="11456" max="11456" width="8.26953125" style="1072" customWidth="1"/>
    <col min="11457" max="11457" width="8.453125" style="1072" customWidth="1"/>
    <col min="11458" max="11458" width="8" style="1072" customWidth="1"/>
    <col min="11459" max="11459" width="9.7265625" style="1072" customWidth="1"/>
    <col min="11460" max="11468" width="9.1796875" style="1072" customWidth="1"/>
    <col min="11469" max="11700" width="8.81640625" style="1072"/>
    <col min="11701" max="11701" width="10.26953125" style="1072" customWidth="1"/>
    <col min="11702" max="11702" width="10" style="1072" customWidth="1"/>
    <col min="11703" max="11703" width="8.26953125" style="1072" customWidth="1"/>
    <col min="11704" max="11704" width="7.453125" style="1072" customWidth="1"/>
    <col min="11705" max="11708" width="8.26953125" style="1072" customWidth="1"/>
    <col min="11709" max="11710" width="7.453125" style="1072" customWidth="1"/>
    <col min="11711" max="11711" width="9.81640625" style="1072" customWidth="1"/>
    <col min="11712" max="11712" width="8.26953125" style="1072" customWidth="1"/>
    <col min="11713" max="11713" width="8.453125" style="1072" customWidth="1"/>
    <col min="11714" max="11714" width="8" style="1072" customWidth="1"/>
    <col min="11715" max="11715" width="9.7265625" style="1072" customWidth="1"/>
    <col min="11716" max="11724" width="9.1796875" style="1072" customWidth="1"/>
    <col min="11725" max="11956" width="8.81640625" style="1072"/>
    <col min="11957" max="11957" width="10.26953125" style="1072" customWidth="1"/>
    <col min="11958" max="11958" width="10" style="1072" customWidth="1"/>
    <col min="11959" max="11959" width="8.26953125" style="1072" customWidth="1"/>
    <col min="11960" max="11960" width="7.453125" style="1072" customWidth="1"/>
    <col min="11961" max="11964" width="8.26953125" style="1072" customWidth="1"/>
    <col min="11965" max="11966" width="7.453125" style="1072" customWidth="1"/>
    <col min="11967" max="11967" width="9.81640625" style="1072" customWidth="1"/>
    <col min="11968" max="11968" width="8.26953125" style="1072" customWidth="1"/>
    <col min="11969" max="11969" width="8.453125" style="1072" customWidth="1"/>
    <col min="11970" max="11970" width="8" style="1072" customWidth="1"/>
    <col min="11971" max="11971" width="9.7265625" style="1072" customWidth="1"/>
    <col min="11972" max="11980" width="9.1796875" style="1072" customWidth="1"/>
    <col min="11981" max="12212" width="8.81640625" style="1072"/>
    <col min="12213" max="12213" width="10.26953125" style="1072" customWidth="1"/>
    <col min="12214" max="12214" width="10" style="1072" customWidth="1"/>
    <col min="12215" max="12215" width="8.26953125" style="1072" customWidth="1"/>
    <col min="12216" max="12216" width="7.453125" style="1072" customWidth="1"/>
    <col min="12217" max="12220" width="8.26953125" style="1072" customWidth="1"/>
    <col min="12221" max="12222" width="7.453125" style="1072" customWidth="1"/>
    <col min="12223" max="12223" width="9.81640625" style="1072" customWidth="1"/>
    <col min="12224" max="12224" width="8.26953125" style="1072" customWidth="1"/>
    <col min="12225" max="12225" width="8.453125" style="1072" customWidth="1"/>
    <col min="12226" max="12226" width="8" style="1072" customWidth="1"/>
    <col min="12227" max="12227" width="9.7265625" style="1072" customWidth="1"/>
    <col min="12228" max="12236" width="9.1796875" style="1072" customWidth="1"/>
    <col min="12237" max="12468" width="8.81640625" style="1072"/>
    <col min="12469" max="12469" width="10.26953125" style="1072" customWidth="1"/>
    <col min="12470" max="12470" width="10" style="1072" customWidth="1"/>
    <col min="12471" max="12471" width="8.26953125" style="1072" customWidth="1"/>
    <col min="12472" max="12472" width="7.453125" style="1072" customWidth="1"/>
    <col min="12473" max="12476" width="8.26953125" style="1072" customWidth="1"/>
    <col min="12477" max="12478" width="7.453125" style="1072" customWidth="1"/>
    <col min="12479" max="12479" width="9.81640625" style="1072" customWidth="1"/>
    <col min="12480" max="12480" width="8.26953125" style="1072" customWidth="1"/>
    <col min="12481" max="12481" width="8.453125" style="1072" customWidth="1"/>
    <col min="12482" max="12482" width="8" style="1072" customWidth="1"/>
    <col min="12483" max="12483" width="9.7265625" style="1072" customWidth="1"/>
    <col min="12484" max="12492" width="9.1796875" style="1072" customWidth="1"/>
    <col min="12493" max="12724" width="8.81640625" style="1072"/>
    <col min="12725" max="12725" width="10.26953125" style="1072" customWidth="1"/>
    <col min="12726" max="12726" width="10" style="1072" customWidth="1"/>
    <col min="12727" max="12727" width="8.26953125" style="1072" customWidth="1"/>
    <col min="12728" max="12728" width="7.453125" style="1072" customWidth="1"/>
    <col min="12729" max="12732" width="8.26953125" style="1072" customWidth="1"/>
    <col min="12733" max="12734" width="7.453125" style="1072" customWidth="1"/>
    <col min="12735" max="12735" width="9.81640625" style="1072" customWidth="1"/>
    <col min="12736" max="12736" width="8.26953125" style="1072" customWidth="1"/>
    <col min="12737" max="12737" width="8.453125" style="1072" customWidth="1"/>
    <col min="12738" max="12738" width="8" style="1072" customWidth="1"/>
    <col min="12739" max="12739" width="9.7265625" style="1072" customWidth="1"/>
    <col min="12740" max="12748" width="9.1796875" style="1072" customWidth="1"/>
    <col min="12749" max="12980" width="8.81640625" style="1072"/>
    <col min="12981" max="12981" width="10.26953125" style="1072" customWidth="1"/>
    <col min="12982" max="12982" width="10" style="1072" customWidth="1"/>
    <col min="12983" max="12983" width="8.26953125" style="1072" customWidth="1"/>
    <col min="12984" max="12984" width="7.453125" style="1072" customWidth="1"/>
    <col min="12985" max="12988" width="8.26953125" style="1072" customWidth="1"/>
    <col min="12989" max="12990" width="7.453125" style="1072" customWidth="1"/>
    <col min="12991" max="12991" width="9.81640625" style="1072" customWidth="1"/>
    <col min="12992" max="12992" width="8.26953125" style="1072" customWidth="1"/>
    <col min="12993" max="12993" width="8.453125" style="1072" customWidth="1"/>
    <col min="12994" max="12994" width="8" style="1072" customWidth="1"/>
    <col min="12995" max="12995" width="9.7265625" style="1072" customWidth="1"/>
    <col min="12996" max="13004" width="9.1796875" style="1072" customWidth="1"/>
    <col min="13005" max="13236" width="8.81640625" style="1072"/>
    <col min="13237" max="13237" width="10.26953125" style="1072" customWidth="1"/>
    <col min="13238" max="13238" width="10" style="1072" customWidth="1"/>
    <col min="13239" max="13239" width="8.26953125" style="1072" customWidth="1"/>
    <col min="13240" max="13240" width="7.453125" style="1072" customWidth="1"/>
    <col min="13241" max="13244" width="8.26953125" style="1072" customWidth="1"/>
    <col min="13245" max="13246" width="7.453125" style="1072" customWidth="1"/>
    <col min="13247" max="13247" width="9.81640625" style="1072" customWidth="1"/>
    <col min="13248" max="13248" width="8.26953125" style="1072" customWidth="1"/>
    <col min="13249" max="13249" width="8.453125" style="1072" customWidth="1"/>
    <col min="13250" max="13250" width="8" style="1072" customWidth="1"/>
    <col min="13251" max="13251" width="9.7265625" style="1072" customWidth="1"/>
    <col min="13252" max="13260" width="9.1796875" style="1072" customWidth="1"/>
    <col min="13261" max="13492" width="8.81640625" style="1072"/>
    <col min="13493" max="13493" width="10.26953125" style="1072" customWidth="1"/>
    <col min="13494" max="13494" width="10" style="1072" customWidth="1"/>
    <col min="13495" max="13495" width="8.26953125" style="1072" customWidth="1"/>
    <col min="13496" max="13496" width="7.453125" style="1072" customWidth="1"/>
    <col min="13497" max="13500" width="8.26953125" style="1072" customWidth="1"/>
    <col min="13501" max="13502" width="7.453125" style="1072" customWidth="1"/>
    <col min="13503" max="13503" width="9.81640625" style="1072" customWidth="1"/>
    <col min="13504" max="13504" width="8.26953125" style="1072" customWidth="1"/>
    <col min="13505" max="13505" width="8.453125" style="1072" customWidth="1"/>
    <col min="13506" max="13506" width="8" style="1072" customWidth="1"/>
    <col min="13507" max="13507" width="9.7265625" style="1072" customWidth="1"/>
    <col min="13508" max="13516" width="9.1796875" style="1072" customWidth="1"/>
    <col min="13517" max="13748" width="8.81640625" style="1072"/>
    <col min="13749" max="13749" width="10.26953125" style="1072" customWidth="1"/>
    <col min="13750" max="13750" width="10" style="1072" customWidth="1"/>
    <col min="13751" max="13751" width="8.26953125" style="1072" customWidth="1"/>
    <col min="13752" max="13752" width="7.453125" style="1072" customWidth="1"/>
    <col min="13753" max="13756" width="8.26953125" style="1072" customWidth="1"/>
    <col min="13757" max="13758" width="7.453125" style="1072" customWidth="1"/>
    <col min="13759" max="13759" width="9.81640625" style="1072" customWidth="1"/>
    <col min="13760" max="13760" width="8.26953125" style="1072" customWidth="1"/>
    <col min="13761" max="13761" width="8.453125" style="1072" customWidth="1"/>
    <col min="13762" max="13762" width="8" style="1072" customWidth="1"/>
    <col min="13763" max="13763" width="9.7265625" style="1072" customWidth="1"/>
    <col min="13764" max="13772" width="9.1796875" style="1072" customWidth="1"/>
    <col min="13773" max="14004" width="8.81640625" style="1072"/>
    <col min="14005" max="14005" width="10.26953125" style="1072" customWidth="1"/>
    <col min="14006" max="14006" width="10" style="1072" customWidth="1"/>
    <col min="14007" max="14007" width="8.26953125" style="1072" customWidth="1"/>
    <col min="14008" max="14008" width="7.453125" style="1072" customWidth="1"/>
    <col min="14009" max="14012" width="8.26953125" style="1072" customWidth="1"/>
    <col min="14013" max="14014" width="7.453125" style="1072" customWidth="1"/>
    <col min="14015" max="14015" width="9.81640625" style="1072" customWidth="1"/>
    <col min="14016" max="14016" width="8.26953125" style="1072" customWidth="1"/>
    <col min="14017" max="14017" width="8.453125" style="1072" customWidth="1"/>
    <col min="14018" max="14018" width="8" style="1072" customWidth="1"/>
    <col min="14019" max="14019" width="9.7265625" style="1072" customWidth="1"/>
    <col min="14020" max="14028" width="9.1796875" style="1072" customWidth="1"/>
    <col min="14029" max="14260" width="8.81640625" style="1072"/>
    <col min="14261" max="14261" width="10.26953125" style="1072" customWidth="1"/>
    <col min="14262" max="14262" width="10" style="1072" customWidth="1"/>
    <col min="14263" max="14263" width="8.26953125" style="1072" customWidth="1"/>
    <col min="14264" max="14264" width="7.453125" style="1072" customWidth="1"/>
    <col min="14265" max="14268" width="8.26953125" style="1072" customWidth="1"/>
    <col min="14269" max="14270" width="7.453125" style="1072" customWidth="1"/>
    <col min="14271" max="14271" width="9.81640625" style="1072" customWidth="1"/>
    <col min="14272" max="14272" width="8.26953125" style="1072" customWidth="1"/>
    <col min="14273" max="14273" width="8.453125" style="1072" customWidth="1"/>
    <col min="14274" max="14274" width="8" style="1072" customWidth="1"/>
    <col min="14275" max="14275" width="9.7265625" style="1072" customWidth="1"/>
    <col min="14276" max="14284" width="9.1796875" style="1072" customWidth="1"/>
    <col min="14285" max="14516" width="8.81640625" style="1072"/>
    <col min="14517" max="14517" width="10.26953125" style="1072" customWidth="1"/>
    <col min="14518" max="14518" width="10" style="1072" customWidth="1"/>
    <col min="14519" max="14519" width="8.26953125" style="1072" customWidth="1"/>
    <col min="14520" max="14520" width="7.453125" style="1072" customWidth="1"/>
    <col min="14521" max="14524" width="8.26953125" style="1072" customWidth="1"/>
    <col min="14525" max="14526" width="7.453125" style="1072" customWidth="1"/>
    <col min="14527" max="14527" width="9.81640625" style="1072" customWidth="1"/>
    <col min="14528" max="14528" width="8.26953125" style="1072" customWidth="1"/>
    <col min="14529" max="14529" width="8.453125" style="1072" customWidth="1"/>
    <col min="14530" max="14530" width="8" style="1072" customWidth="1"/>
    <col min="14531" max="14531" width="9.7265625" style="1072" customWidth="1"/>
    <col min="14532" max="14540" width="9.1796875" style="1072" customWidth="1"/>
    <col min="14541" max="14772" width="8.81640625" style="1072"/>
    <col min="14773" max="14773" width="10.26953125" style="1072" customWidth="1"/>
    <col min="14774" max="14774" width="10" style="1072" customWidth="1"/>
    <col min="14775" max="14775" width="8.26953125" style="1072" customWidth="1"/>
    <col min="14776" max="14776" width="7.453125" style="1072" customWidth="1"/>
    <col min="14777" max="14780" width="8.26953125" style="1072" customWidth="1"/>
    <col min="14781" max="14782" width="7.453125" style="1072" customWidth="1"/>
    <col min="14783" max="14783" width="9.81640625" style="1072" customWidth="1"/>
    <col min="14784" max="14784" width="8.26953125" style="1072" customWidth="1"/>
    <col min="14785" max="14785" width="8.453125" style="1072" customWidth="1"/>
    <col min="14786" max="14786" width="8" style="1072" customWidth="1"/>
    <col min="14787" max="14787" width="9.7265625" style="1072" customWidth="1"/>
    <col min="14788" max="14796" width="9.1796875" style="1072" customWidth="1"/>
    <col min="14797" max="15028" width="8.81640625" style="1072"/>
    <col min="15029" max="15029" width="10.26953125" style="1072" customWidth="1"/>
    <col min="15030" max="15030" width="10" style="1072" customWidth="1"/>
    <col min="15031" max="15031" width="8.26953125" style="1072" customWidth="1"/>
    <col min="15032" max="15032" width="7.453125" style="1072" customWidth="1"/>
    <col min="15033" max="15036" width="8.26953125" style="1072" customWidth="1"/>
    <col min="15037" max="15038" width="7.453125" style="1072" customWidth="1"/>
    <col min="15039" max="15039" width="9.81640625" style="1072" customWidth="1"/>
    <col min="15040" max="15040" width="8.26953125" style="1072" customWidth="1"/>
    <col min="15041" max="15041" width="8.453125" style="1072" customWidth="1"/>
    <col min="15042" max="15042" width="8" style="1072" customWidth="1"/>
    <col min="15043" max="15043" width="9.7265625" style="1072" customWidth="1"/>
    <col min="15044" max="15052" width="9.1796875" style="1072" customWidth="1"/>
    <col min="15053" max="15284" width="8.81640625" style="1072"/>
    <col min="15285" max="15285" width="10.26953125" style="1072" customWidth="1"/>
    <col min="15286" max="15286" width="10" style="1072" customWidth="1"/>
    <col min="15287" max="15287" width="8.26953125" style="1072" customWidth="1"/>
    <col min="15288" max="15288" width="7.453125" style="1072" customWidth="1"/>
    <col min="15289" max="15292" width="8.26953125" style="1072" customWidth="1"/>
    <col min="15293" max="15294" width="7.453125" style="1072" customWidth="1"/>
    <col min="15295" max="15295" width="9.81640625" style="1072" customWidth="1"/>
    <col min="15296" max="15296" width="8.26953125" style="1072" customWidth="1"/>
    <col min="15297" max="15297" width="8.453125" style="1072" customWidth="1"/>
    <col min="15298" max="15298" width="8" style="1072" customWidth="1"/>
    <col min="15299" max="15299" width="9.7265625" style="1072" customWidth="1"/>
    <col min="15300" max="15308" width="9.1796875" style="1072" customWidth="1"/>
    <col min="15309" max="15540" width="8.81640625" style="1072"/>
    <col min="15541" max="15541" width="10.26953125" style="1072" customWidth="1"/>
    <col min="15542" max="15542" width="10" style="1072" customWidth="1"/>
    <col min="15543" max="15543" width="8.26953125" style="1072" customWidth="1"/>
    <col min="15544" max="15544" width="7.453125" style="1072" customWidth="1"/>
    <col min="15545" max="15548" width="8.26953125" style="1072" customWidth="1"/>
    <col min="15549" max="15550" width="7.453125" style="1072" customWidth="1"/>
    <col min="15551" max="15551" width="9.81640625" style="1072" customWidth="1"/>
    <col min="15552" max="15552" width="8.26953125" style="1072" customWidth="1"/>
    <col min="15553" max="15553" width="8.453125" style="1072" customWidth="1"/>
    <col min="15554" max="15554" width="8" style="1072" customWidth="1"/>
    <col min="15555" max="15555" width="9.7265625" style="1072" customWidth="1"/>
    <col min="15556" max="15564" width="9.1796875" style="1072" customWidth="1"/>
    <col min="15565" max="15796" width="8.81640625" style="1072"/>
    <col min="15797" max="15797" width="10.26953125" style="1072" customWidth="1"/>
    <col min="15798" max="15798" width="10" style="1072" customWidth="1"/>
    <col min="15799" max="15799" width="8.26953125" style="1072" customWidth="1"/>
    <col min="15800" max="15800" width="7.453125" style="1072" customWidth="1"/>
    <col min="15801" max="15804" width="8.26953125" style="1072" customWidth="1"/>
    <col min="15805" max="15806" width="7.453125" style="1072" customWidth="1"/>
    <col min="15807" max="15807" width="9.81640625" style="1072" customWidth="1"/>
    <col min="15808" max="15808" width="8.26953125" style="1072" customWidth="1"/>
    <col min="15809" max="15809" width="8.453125" style="1072" customWidth="1"/>
    <col min="15810" max="15810" width="8" style="1072" customWidth="1"/>
    <col min="15811" max="15811" width="9.7265625" style="1072" customWidth="1"/>
    <col min="15812" max="15820" width="9.1796875" style="1072" customWidth="1"/>
    <col min="15821" max="16052" width="8.81640625" style="1072"/>
    <col min="16053" max="16053" width="10.26953125" style="1072" customWidth="1"/>
    <col min="16054" max="16054" width="10" style="1072" customWidth="1"/>
    <col min="16055" max="16055" width="8.26953125" style="1072" customWidth="1"/>
    <col min="16056" max="16056" width="7.453125" style="1072" customWidth="1"/>
    <col min="16057" max="16060" width="8.26953125" style="1072" customWidth="1"/>
    <col min="16061" max="16062" width="7.453125" style="1072" customWidth="1"/>
    <col min="16063" max="16063" width="9.81640625" style="1072" customWidth="1"/>
    <col min="16064" max="16064" width="8.26953125" style="1072" customWidth="1"/>
    <col min="16065" max="16065" width="8.453125" style="1072" customWidth="1"/>
    <col min="16066" max="16066" width="8" style="1072" customWidth="1"/>
    <col min="16067" max="16067" width="9.7265625" style="1072" customWidth="1"/>
    <col min="16068" max="16076" width="9.1796875" style="1072" customWidth="1"/>
    <col min="16077" max="16308" width="8.81640625" style="1072"/>
    <col min="16309" max="16384" width="9" style="1072" customWidth="1"/>
  </cols>
  <sheetData>
    <row r="1" spans="1:29" s="1030" customFormat="1" ht="33" customHeight="1">
      <c r="A1" s="2272" t="s">
        <v>3046</v>
      </c>
      <c r="B1" s="2273"/>
      <c r="C1" s="2273"/>
      <c r="D1" s="2273"/>
      <c r="E1" s="2273"/>
      <c r="F1" s="2273"/>
      <c r="G1" s="2273"/>
      <c r="H1" s="2273"/>
      <c r="I1" s="2273"/>
      <c r="J1" s="2273"/>
      <c r="K1" s="2273"/>
      <c r="L1" s="2273"/>
      <c r="M1" s="2273"/>
      <c r="N1" s="2273"/>
      <c r="O1" s="2273"/>
      <c r="P1" s="2273"/>
      <c r="Q1" s="2273"/>
      <c r="R1" s="2273"/>
      <c r="S1" s="2273"/>
      <c r="T1" s="2274"/>
      <c r="U1" s="1029"/>
      <c r="V1" s="1029"/>
      <c r="W1" s="1029"/>
      <c r="X1" s="1029"/>
      <c r="Y1" s="1029"/>
      <c r="Z1" s="1029"/>
      <c r="AA1" s="1029"/>
      <c r="AB1" s="1029"/>
      <c r="AC1" s="1029"/>
    </row>
    <row r="2" spans="1:29" s="1058" customFormat="1" ht="33" customHeight="1">
      <c r="A2" s="2309" t="s">
        <v>3047</v>
      </c>
      <c r="B2" s="2309"/>
      <c r="C2" s="2309"/>
      <c r="D2" s="2309"/>
      <c r="E2" s="2309"/>
      <c r="F2" s="2309"/>
      <c r="G2" s="2309"/>
      <c r="H2" s="2309"/>
      <c r="I2" s="2309"/>
      <c r="J2" s="2309"/>
      <c r="K2" s="2309"/>
      <c r="L2" s="2309"/>
      <c r="M2" s="2309"/>
      <c r="N2" s="2309"/>
      <c r="O2" s="2309"/>
      <c r="P2" s="2309"/>
      <c r="Q2" s="2309"/>
      <c r="R2" s="2309"/>
      <c r="S2" s="2309"/>
      <c r="T2" s="1886"/>
    </row>
    <row r="3" spans="1:29" s="1030" customFormat="1" ht="17.25" customHeight="1">
      <c r="A3" s="1031" t="s">
        <v>3609</v>
      </c>
      <c r="B3" s="1032"/>
      <c r="C3" s="1032"/>
      <c r="D3" s="1032"/>
      <c r="E3" s="1032"/>
      <c r="F3" s="1032"/>
      <c r="G3" s="1032"/>
      <c r="H3" s="1033"/>
      <c r="I3" s="1033"/>
      <c r="J3" s="1033"/>
      <c r="K3" s="1033"/>
      <c r="L3" s="1033"/>
      <c r="M3" s="1033"/>
      <c r="N3" s="1033"/>
      <c r="O3" s="1033"/>
      <c r="P3" s="1033"/>
      <c r="Q3" s="1033"/>
      <c r="R3" s="1033"/>
      <c r="S3" s="1033"/>
      <c r="T3" s="1033" t="s">
        <v>3610</v>
      </c>
      <c r="U3" s="1029"/>
      <c r="V3" s="1029"/>
      <c r="W3" s="1029"/>
      <c r="X3" s="1029"/>
      <c r="Y3" s="1029"/>
      <c r="Z3" s="1029"/>
      <c r="AA3" s="1029"/>
      <c r="AB3" s="1029"/>
      <c r="AC3" s="1029"/>
    </row>
    <row r="4" spans="1:29" s="1076" customFormat="1" ht="54" customHeight="1">
      <c r="A4" s="2347" t="s">
        <v>99</v>
      </c>
      <c r="B4" s="1174" t="s">
        <v>3611</v>
      </c>
      <c r="C4" s="1174" t="s">
        <v>3612</v>
      </c>
      <c r="D4" s="1174" t="s">
        <v>3613</v>
      </c>
      <c r="E4" s="1174" t="s">
        <v>3614</v>
      </c>
      <c r="F4" s="1174" t="s">
        <v>3615</v>
      </c>
      <c r="G4" s="1174" t="s">
        <v>3616</v>
      </c>
      <c r="H4" s="1174" t="s">
        <v>3617</v>
      </c>
      <c r="I4" s="1174" t="s">
        <v>3618</v>
      </c>
      <c r="J4" s="1174" t="s">
        <v>3619</v>
      </c>
      <c r="K4" s="1174" t="s">
        <v>3620</v>
      </c>
      <c r="L4" s="1174" t="s">
        <v>3621</v>
      </c>
      <c r="M4" s="1174" t="s">
        <v>3622</v>
      </c>
      <c r="N4" s="1174" t="s">
        <v>3623</v>
      </c>
      <c r="O4" s="1174" t="s">
        <v>3624</v>
      </c>
      <c r="P4" s="1174" t="s">
        <v>3625</v>
      </c>
      <c r="Q4" s="1174" t="s">
        <v>3626</v>
      </c>
      <c r="R4" s="1174" t="s">
        <v>3627</v>
      </c>
      <c r="S4" s="1174" t="s">
        <v>106</v>
      </c>
      <c r="T4" s="2140" t="s">
        <v>100</v>
      </c>
    </row>
    <row r="5" spans="1:29" s="1076" customFormat="1" ht="60" customHeight="1">
      <c r="A5" s="2348"/>
      <c r="B5" s="1038" t="s">
        <v>3628</v>
      </c>
      <c r="C5" s="1038" t="s">
        <v>3629</v>
      </c>
      <c r="D5" s="1038" t="s">
        <v>3630</v>
      </c>
      <c r="E5" s="1038" t="s">
        <v>3631</v>
      </c>
      <c r="F5" s="1038" t="s">
        <v>3632</v>
      </c>
      <c r="G5" s="1038" t="s">
        <v>1150</v>
      </c>
      <c r="H5" s="1038" t="s">
        <v>3633</v>
      </c>
      <c r="I5" s="1038" t="s">
        <v>3634</v>
      </c>
      <c r="J5" s="1038" t="s">
        <v>3635</v>
      </c>
      <c r="K5" s="1038" t="s">
        <v>3636</v>
      </c>
      <c r="L5" s="1038" t="s">
        <v>3637</v>
      </c>
      <c r="M5" s="1038" t="s">
        <v>3638</v>
      </c>
      <c r="N5" s="1038" t="s">
        <v>3639</v>
      </c>
      <c r="O5" s="1038" t="s">
        <v>3640</v>
      </c>
      <c r="P5" s="1038" t="s">
        <v>3641</v>
      </c>
      <c r="Q5" s="1038" t="s">
        <v>3642</v>
      </c>
      <c r="R5" s="1038" t="s">
        <v>3643</v>
      </c>
      <c r="S5" s="1397" t="s">
        <v>68</v>
      </c>
      <c r="T5" s="2083"/>
    </row>
    <row r="6" spans="1:29" s="1369" customFormat="1" ht="25" customHeight="1">
      <c r="A6" s="1065" t="s">
        <v>965</v>
      </c>
      <c r="B6" s="1382">
        <v>39138</v>
      </c>
      <c r="C6" s="1382">
        <v>2278</v>
      </c>
      <c r="D6" s="1382">
        <v>65969</v>
      </c>
      <c r="E6" s="1382">
        <v>44820</v>
      </c>
      <c r="F6" s="1382">
        <v>202281</v>
      </c>
      <c r="G6" s="1382">
        <v>158100</v>
      </c>
      <c r="H6" s="1382">
        <v>39771</v>
      </c>
      <c r="I6" s="1382">
        <v>318783</v>
      </c>
      <c r="J6" s="1382">
        <v>1015</v>
      </c>
      <c r="K6" s="1382">
        <v>76274</v>
      </c>
      <c r="L6" s="1382">
        <v>26769</v>
      </c>
      <c r="M6" s="1382">
        <v>16195</v>
      </c>
      <c r="N6" s="1382">
        <v>17954</v>
      </c>
      <c r="O6" s="1382">
        <v>22550</v>
      </c>
      <c r="P6" s="1382">
        <v>81313</v>
      </c>
      <c r="Q6" s="1382">
        <v>300691</v>
      </c>
      <c r="R6" s="1382">
        <v>786</v>
      </c>
      <c r="S6" s="1070">
        <f>SUM(B6:R6)</f>
        <v>1414687</v>
      </c>
      <c r="T6" s="1373" t="s">
        <v>44</v>
      </c>
    </row>
    <row r="7" spans="1:29" ht="25" customHeight="1">
      <c r="A7" s="1065" t="s">
        <v>101</v>
      </c>
      <c r="B7" s="1383">
        <v>10036</v>
      </c>
      <c r="C7" s="1383">
        <v>862</v>
      </c>
      <c r="D7" s="1383">
        <v>34249</v>
      </c>
      <c r="E7" s="1383">
        <v>12176</v>
      </c>
      <c r="F7" s="1383">
        <v>59755</v>
      </c>
      <c r="G7" s="1383">
        <v>104864</v>
      </c>
      <c r="H7" s="1383">
        <v>12723</v>
      </c>
      <c r="I7" s="1383">
        <v>182778</v>
      </c>
      <c r="J7" s="1383">
        <v>751</v>
      </c>
      <c r="K7" s="1383">
        <v>38177</v>
      </c>
      <c r="L7" s="1383">
        <v>23814</v>
      </c>
      <c r="M7" s="1383">
        <v>8728</v>
      </c>
      <c r="N7" s="1383">
        <v>10601</v>
      </c>
      <c r="O7" s="1383">
        <v>11579</v>
      </c>
      <c r="P7" s="1383">
        <v>44022</v>
      </c>
      <c r="Q7" s="1383">
        <v>194581</v>
      </c>
      <c r="R7" s="1383">
        <v>1206</v>
      </c>
      <c r="S7" s="1070">
        <f t="shared" ref="S7:S18" si="0">SUM(B7:R7)</f>
        <v>750902</v>
      </c>
      <c r="T7" s="1373" t="s">
        <v>102</v>
      </c>
    </row>
    <row r="8" spans="1:29" s="1369" customFormat="1" ht="25" customHeight="1">
      <c r="A8" s="1065" t="s">
        <v>345</v>
      </c>
      <c r="B8" s="1382">
        <v>696</v>
      </c>
      <c r="C8" s="1382">
        <v>62</v>
      </c>
      <c r="D8" s="1382">
        <v>4700</v>
      </c>
      <c r="E8" s="1382">
        <v>1806</v>
      </c>
      <c r="F8" s="1382">
        <v>16786</v>
      </c>
      <c r="G8" s="1382">
        <v>26816</v>
      </c>
      <c r="H8" s="1382">
        <v>1753</v>
      </c>
      <c r="I8" s="1382">
        <v>21161</v>
      </c>
      <c r="J8" s="1382">
        <v>53</v>
      </c>
      <c r="K8" s="1382">
        <v>4840</v>
      </c>
      <c r="L8" s="1382">
        <v>3754</v>
      </c>
      <c r="M8" s="1382">
        <v>1046</v>
      </c>
      <c r="N8" s="1382">
        <v>1801</v>
      </c>
      <c r="O8" s="1382">
        <v>1882</v>
      </c>
      <c r="P8" s="1382">
        <v>11715</v>
      </c>
      <c r="Q8" s="1382">
        <v>25439</v>
      </c>
      <c r="R8" s="1382">
        <v>51</v>
      </c>
      <c r="S8" s="1070">
        <f t="shared" si="0"/>
        <v>124361</v>
      </c>
      <c r="T8" s="1373" t="s">
        <v>1100</v>
      </c>
    </row>
    <row r="9" spans="1:29" ht="25" customHeight="1">
      <c r="A9" s="1065" t="s">
        <v>349</v>
      </c>
      <c r="B9" s="1383">
        <v>2302</v>
      </c>
      <c r="C9" s="1383">
        <v>49</v>
      </c>
      <c r="D9" s="1383">
        <v>2892</v>
      </c>
      <c r="E9" s="1383">
        <v>2380</v>
      </c>
      <c r="F9" s="1383">
        <v>9795</v>
      </c>
      <c r="G9" s="1383">
        <v>12252</v>
      </c>
      <c r="H9" s="1383">
        <v>955</v>
      </c>
      <c r="I9" s="1383">
        <v>27657</v>
      </c>
      <c r="J9" s="1383">
        <v>62</v>
      </c>
      <c r="K9" s="1383">
        <v>4142</v>
      </c>
      <c r="L9" s="1383">
        <v>1670</v>
      </c>
      <c r="M9" s="1383">
        <v>966</v>
      </c>
      <c r="N9" s="1383">
        <v>939</v>
      </c>
      <c r="O9" s="1383">
        <v>1429</v>
      </c>
      <c r="P9" s="1383">
        <v>3815</v>
      </c>
      <c r="Q9" s="1383">
        <v>17178</v>
      </c>
      <c r="R9" s="1383">
        <v>24</v>
      </c>
      <c r="S9" s="1070">
        <f t="shared" si="0"/>
        <v>88507</v>
      </c>
      <c r="T9" s="1373" t="s">
        <v>1101</v>
      </c>
    </row>
    <row r="10" spans="1:29" s="1369" customFormat="1" ht="25" customHeight="1">
      <c r="A10" s="1065" t="s">
        <v>353</v>
      </c>
      <c r="B10" s="1382">
        <v>11646</v>
      </c>
      <c r="C10" s="1382">
        <v>539</v>
      </c>
      <c r="D10" s="1382">
        <v>28650</v>
      </c>
      <c r="E10" s="1382">
        <v>18188</v>
      </c>
      <c r="F10" s="1382">
        <v>79499</v>
      </c>
      <c r="G10" s="1382">
        <v>106411</v>
      </c>
      <c r="H10" s="1382">
        <v>10305</v>
      </c>
      <c r="I10" s="1382">
        <v>177364</v>
      </c>
      <c r="J10" s="1382">
        <v>489</v>
      </c>
      <c r="K10" s="1382">
        <v>46040</v>
      </c>
      <c r="L10" s="1382">
        <v>20838</v>
      </c>
      <c r="M10" s="1382">
        <v>9716</v>
      </c>
      <c r="N10" s="1382">
        <v>10500</v>
      </c>
      <c r="O10" s="1382">
        <v>9710</v>
      </c>
      <c r="P10" s="1382">
        <v>41402</v>
      </c>
      <c r="Q10" s="1382">
        <v>189108</v>
      </c>
      <c r="R10" s="1382">
        <v>587</v>
      </c>
      <c r="S10" s="1070">
        <f t="shared" si="0"/>
        <v>760992</v>
      </c>
      <c r="T10" s="1373" t="s">
        <v>52</v>
      </c>
    </row>
    <row r="11" spans="1:29" ht="25" customHeight="1">
      <c r="A11" s="1065" t="s">
        <v>55</v>
      </c>
      <c r="B11" s="1383">
        <v>620</v>
      </c>
      <c r="C11" s="1383">
        <v>110</v>
      </c>
      <c r="D11" s="1383">
        <v>3968</v>
      </c>
      <c r="E11" s="1383">
        <v>527</v>
      </c>
      <c r="F11" s="1383">
        <v>5755</v>
      </c>
      <c r="G11" s="1383">
        <v>13493</v>
      </c>
      <c r="H11" s="1383">
        <v>2021</v>
      </c>
      <c r="I11" s="1383">
        <v>27943</v>
      </c>
      <c r="J11" s="1383">
        <v>56</v>
      </c>
      <c r="K11" s="1383">
        <v>5349</v>
      </c>
      <c r="L11" s="1383">
        <v>2735</v>
      </c>
      <c r="M11" s="1383">
        <v>761</v>
      </c>
      <c r="N11" s="1383">
        <v>1105</v>
      </c>
      <c r="O11" s="1383">
        <v>1155</v>
      </c>
      <c r="P11" s="1383">
        <v>2695</v>
      </c>
      <c r="Q11" s="1383">
        <v>16994</v>
      </c>
      <c r="R11" s="1383">
        <v>64</v>
      </c>
      <c r="S11" s="1070">
        <f t="shared" si="0"/>
        <v>85351</v>
      </c>
      <c r="T11" s="1373" t="s">
        <v>1104</v>
      </c>
    </row>
    <row r="12" spans="1:29" s="1369" customFormat="1" ht="25" customHeight="1">
      <c r="A12" s="1065" t="s">
        <v>371</v>
      </c>
      <c r="B12" s="1382">
        <v>54</v>
      </c>
      <c r="C12" s="1382">
        <v>17</v>
      </c>
      <c r="D12" s="1382">
        <v>558</v>
      </c>
      <c r="E12" s="1382">
        <v>427</v>
      </c>
      <c r="F12" s="1382">
        <v>3050</v>
      </c>
      <c r="G12" s="1382">
        <v>5883</v>
      </c>
      <c r="H12" s="1382">
        <v>346</v>
      </c>
      <c r="I12" s="1382">
        <v>8329</v>
      </c>
      <c r="J12" s="1382">
        <v>3</v>
      </c>
      <c r="K12" s="1382">
        <v>1302</v>
      </c>
      <c r="L12" s="1382">
        <v>733</v>
      </c>
      <c r="M12" s="1382">
        <v>322</v>
      </c>
      <c r="N12" s="1382">
        <v>290</v>
      </c>
      <c r="O12" s="1382">
        <v>759</v>
      </c>
      <c r="P12" s="1382">
        <v>1496</v>
      </c>
      <c r="Q12" s="1382">
        <v>10903</v>
      </c>
      <c r="R12" s="1382">
        <v>14</v>
      </c>
      <c r="S12" s="1070">
        <f t="shared" si="0"/>
        <v>34486</v>
      </c>
      <c r="T12" s="1373" t="s">
        <v>1105</v>
      </c>
    </row>
    <row r="13" spans="1:29" ht="25" customHeight="1">
      <c r="A13" s="1065" t="s">
        <v>58</v>
      </c>
      <c r="B13" s="1383">
        <v>259</v>
      </c>
      <c r="C13" s="1383">
        <v>20</v>
      </c>
      <c r="D13" s="1383">
        <v>855</v>
      </c>
      <c r="E13" s="1383">
        <v>156</v>
      </c>
      <c r="F13" s="1383">
        <v>2608</v>
      </c>
      <c r="G13" s="1383">
        <v>6162</v>
      </c>
      <c r="H13" s="1383">
        <v>189</v>
      </c>
      <c r="I13" s="1383">
        <v>3671</v>
      </c>
      <c r="J13" s="1383">
        <v>4</v>
      </c>
      <c r="K13" s="1383">
        <v>1578</v>
      </c>
      <c r="L13" s="1383">
        <v>602</v>
      </c>
      <c r="M13" s="1383">
        <v>343</v>
      </c>
      <c r="N13" s="1383">
        <v>255</v>
      </c>
      <c r="O13" s="1383">
        <v>618</v>
      </c>
      <c r="P13" s="1383">
        <v>925</v>
      </c>
      <c r="Q13" s="1383">
        <v>7645</v>
      </c>
      <c r="R13" s="1383">
        <v>9</v>
      </c>
      <c r="S13" s="1070">
        <f t="shared" si="0"/>
        <v>25899</v>
      </c>
      <c r="T13" s="1373" t="s">
        <v>465</v>
      </c>
    </row>
    <row r="14" spans="1:29" s="1369" customFormat="1" ht="25" customHeight="1">
      <c r="A14" s="1065" t="s">
        <v>2527</v>
      </c>
      <c r="B14" s="1382">
        <v>1</v>
      </c>
      <c r="C14" s="1382">
        <v>0</v>
      </c>
      <c r="D14" s="1382">
        <v>324</v>
      </c>
      <c r="E14" s="1382">
        <v>48</v>
      </c>
      <c r="F14" s="1382">
        <v>285</v>
      </c>
      <c r="G14" s="1382">
        <v>1865</v>
      </c>
      <c r="H14" s="1382">
        <v>38</v>
      </c>
      <c r="I14" s="1382">
        <v>449</v>
      </c>
      <c r="J14" s="1382">
        <v>0</v>
      </c>
      <c r="K14" s="1382">
        <v>0</v>
      </c>
      <c r="L14" s="1382">
        <v>0</v>
      </c>
      <c r="M14" s="1382">
        <v>5</v>
      </c>
      <c r="N14" s="1382">
        <v>17</v>
      </c>
      <c r="O14" s="1382">
        <v>124</v>
      </c>
      <c r="P14" s="1382">
        <v>36</v>
      </c>
      <c r="Q14" s="1382">
        <v>1331</v>
      </c>
      <c r="R14" s="1382">
        <v>0</v>
      </c>
      <c r="S14" s="1070">
        <f t="shared" si="0"/>
        <v>4523</v>
      </c>
      <c r="T14" s="1373" t="s">
        <v>1107</v>
      </c>
    </row>
    <row r="15" spans="1:29" ht="25" customHeight="1">
      <c r="A15" s="1065" t="s">
        <v>59</v>
      </c>
      <c r="B15" s="1383">
        <v>3172</v>
      </c>
      <c r="C15" s="1383">
        <v>20</v>
      </c>
      <c r="D15" s="1383">
        <v>4118</v>
      </c>
      <c r="E15" s="1383">
        <v>218</v>
      </c>
      <c r="F15" s="1383">
        <v>3548</v>
      </c>
      <c r="G15" s="1383">
        <v>6621</v>
      </c>
      <c r="H15" s="1383">
        <v>779</v>
      </c>
      <c r="I15" s="1383">
        <v>13195</v>
      </c>
      <c r="J15" s="1383">
        <v>27</v>
      </c>
      <c r="K15" s="1383">
        <v>1681</v>
      </c>
      <c r="L15" s="1383">
        <v>1325</v>
      </c>
      <c r="M15" s="1383">
        <v>520</v>
      </c>
      <c r="N15" s="1383">
        <v>476</v>
      </c>
      <c r="O15" s="1383">
        <v>598</v>
      </c>
      <c r="P15" s="1383">
        <v>1964</v>
      </c>
      <c r="Q15" s="1383">
        <v>10265</v>
      </c>
      <c r="R15" s="1383">
        <v>0</v>
      </c>
      <c r="S15" s="1070">
        <f t="shared" si="0"/>
        <v>48527</v>
      </c>
      <c r="T15" s="1373" t="s">
        <v>60</v>
      </c>
    </row>
    <row r="16" spans="1:29" s="1369" customFormat="1" ht="25" customHeight="1">
      <c r="A16" s="1065" t="s">
        <v>61</v>
      </c>
      <c r="B16" s="1382">
        <v>51</v>
      </c>
      <c r="C16" s="1382">
        <v>10</v>
      </c>
      <c r="D16" s="1382">
        <v>223</v>
      </c>
      <c r="E16" s="1382">
        <v>118</v>
      </c>
      <c r="F16" s="1382">
        <v>908</v>
      </c>
      <c r="G16" s="1382">
        <v>6460</v>
      </c>
      <c r="H16" s="1382">
        <v>52</v>
      </c>
      <c r="I16" s="1382">
        <v>928</v>
      </c>
      <c r="J16" s="1382">
        <v>10</v>
      </c>
      <c r="K16" s="1382">
        <v>983</v>
      </c>
      <c r="L16" s="1382">
        <v>347</v>
      </c>
      <c r="M16" s="1382">
        <v>108</v>
      </c>
      <c r="N16" s="1382">
        <v>407</v>
      </c>
      <c r="O16" s="1382">
        <v>644</v>
      </c>
      <c r="P16" s="1382">
        <v>583</v>
      </c>
      <c r="Q16" s="1382">
        <v>3897</v>
      </c>
      <c r="R16" s="1382">
        <v>12</v>
      </c>
      <c r="S16" s="1070">
        <f t="shared" si="0"/>
        <v>15741</v>
      </c>
      <c r="T16" s="1373" t="s">
        <v>62</v>
      </c>
    </row>
    <row r="17" spans="1:20" ht="25" customHeight="1">
      <c r="A17" s="1065" t="s">
        <v>105</v>
      </c>
      <c r="B17" s="1383">
        <v>0</v>
      </c>
      <c r="C17" s="1383">
        <v>0</v>
      </c>
      <c r="D17" s="1383">
        <v>1</v>
      </c>
      <c r="E17" s="1383">
        <v>52</v>
      </c>
      <c r="F17" s="1383">
        <v>536</v>
      </c>
      <c r="G17" s="1383">
        <v>854</v>
      </c>
      <c r="H17" s="1383">
        <v>3</v>
      </c>
      <c r="I17" s="1383">
        <v>51</v>
      </c>
      <c r="J17" s="1383">
        <v>0</v>
      </c>
      <c r="K17" s="1383">
        <v>0</v>
      </c>
      <c r="L17" s="1383">
        <v>4</v>
      </c>
      <c r="M17" s="1383">
        <v>1</v>
      </c>
      <c r="N17" s="1383">
        <v>17</v>
      </c>
      <c r="O17" s="1383">
        <v>1</v>
      </c>
      <c r="P17" s="1383">
        <v>164</v>
      </c>
      <c r="Q17" s="1383">
        <v>1377</v>
      </c>
      <c r="R17" s="1383">
        <v>0</v>
      </c>
      <c r="S17" s="1070">
        <f t="shared" si="0"/>
        <v>3061</v>
      </c>
      <c r="T17" s="1373" t="s">
        <v>1132</v>
      </c>
    </row>
    <row r="18" spans="1:20" s="1369" customFormat="1" ht="25" customHeight="1">
      <c r="A18" s="1065" t="s">
        <v>63</v>
      </c>
      <c r="B18" s="1382">
        <v>96</v>
      </c>
      <c r="C18" s="1382">
        <v>0</v>
      </c>
      <c r="D18" s="1382">
        <v>206</v>
      </c>
      <c r="E18" s="1382">
        <v>93</v>
      </c>
      <c r="F18" s="1382">
        <v>844</v>
      </c>
      <c r="G18" s="1382">
        <v>2237</v>
      </c>
      <c r="H18" s="1382">
        <v>16</v>
      </c>
      <c r="I18" s="1382">
        <v>756</v>
      </c>
      <c r="J18" s="1382">
        <v>1</v>
      </c>
      <c r="K18" s="1382">
        <v>48</v>
      </c>
      <c r="L18" s="1382">
        <v>13</v>
      </c>
      <c r="M18" s="1382">
        <v>65</v>
      </c>
      <c r="N18" s="1382">
        <v>44</v>
      </c>
      <c r="O18" s="1382">
        <v>415</v>
      </c>
      <c r="P18" s="1382">
        <v>161</v>
      </c>
      <c r="Q18" s="1382">
        <v>1665</v>
      </c>
      <c r="R18" s="1382">
        <v>0</v>
      </c>
      <c r="S18" s="1070">
        <f t="shared" si="0"/>
        <v>6660</v>
      </c>
      <c r="T18" s="1373" t="s">
        <v>1133</v>
      </c>
    </row>
    <row r="19" spans="1:20" ht="37.5" customHeight="1">
      <c r="A19" s="1376" t="s">
        <v>106</v>
      </c>
      <c r="B19" s="1070">
        <f>SUM(B6:B18)</f>
        <v>68071</v>
      </c>
      <c r="C19" s="1070">
        <f t="shared" ref="C19:R19" si="1">SUM(C6:C18)</f>
        <v>3967</v>
      </c>
      <c r="D19" s="1070">
        <f t="shared" si="1"/>
        <v>146713</v>
      </c>
      <c r="E19" s="1070">
        <f t="shared" si="1"/>
        <v>81009</v>
      </c>
      <c r="F19" s="1070">
        <f t="shared" si="1"/>
        <v>385650</v>
      </c>
      <c r="G19" s="1070">
        <f t="shared" si="1"/>
        <v>452018</v>
      </c>
      <c r="H19" s="1070">
        <f t="shared" si="1"/>
        <v>68951</v>
      </c>
      <c r="I19" s="1070">
        <f t="shared" si="1"/>
        <v>783065</v>
      </c>
      <c r="J19" s="1070">
        <f t="shared" si="1"/>
        <v>2471</v>
      </c>
      <c r="K19" s="1070">
        <f t="shared" si="1"/>
        <v>180414</v>
      </c>
      <c r="L19" s="1070">
        <f t="shared" si="1"/>
        <v>82604</v>
      </c>
      <c r="M19" s="1070">
        <f t="shared" si="1"/>
        <v>38776</v>
      </c>
      <c r="N19" s="1070">
        <f t="shared" si="1"/>
        <v>44406</v>
      </c>
      <c r="O19" s="1070">
        <f t="shared" si="1"/>
        <v>51464</v>
      </c>
      <c r="P19" s="1070">
        <f t="shared" si="1"/>
        <v>190291</v>
      </c>
      <c r="Q19" s="1070">
        <f t="shared" si="1"/>
        <v>781074</v>
      </c>
      <c r="R19" s="1070">
        <f t="shared" si="1"/>
        <v>2753</v>
      </c>
      <c r="S19" s="1070">
        <f>SUM(B19:R19)</f>
        <v>3363697</v>
      </c>
      <c r="T19" s="1376" t="s">
        <v>68</v>
      </c>
    </row>
    <row r="20" spans="1:20" ht="18" customHeight="1">
      <c r="A20" s="1377" t="s">
        <v>3296</v>
      </c>
      <c r="B20" s="1377"/>
      <c r="T20" s="1072" t="s">
        <v>3297</v>
      </c>
    </row>
    <row r="21" spans="1:20" ht="18" customHeight="1">
      <c r="A21" s="1377"/>
      <c r="B21" s="1377"/>
      <c r="T21" s="1377"/>
    </row>
    <row r="27" spans="1:20" ht="18" customHeight="1">
      <c r="B27" s="1087"/>
      <c r="C27" s="1087"/>
      <c r="D27" s="1087"/>
      <c r="E27" s="1087"/>
      <c r="F27" s="1087"/>
      <c r="G27" s="1087"/>
      <c r="H27" s="1087"/>
      <c r="I27" s="1087"/>
      <c r="J27" s="1087"/>
      <c r="K27" s="1087"/>
      <c r="L27" s="1087"/>
      <c r="M27" s="1087"/>
      <c r="N27" s="1087"/>
      <c r="O27" s="1087"/>
      <c r="P27" s="1087"/>
      <c r="Q27" s="1087"/>
      <c r="R27" s="1087"/>
    </row>
    <row r="31" spans="1:20" ht="18" customHeight="1">
      <c r="B31" s="1087"/>
      <c r="C31" s="1087"/>
      <c r="D31" s="1087"/>
      <c r="E31" s="1087"/>
      <c r="F31" s="1087"/>
      <c r="G31" s="1087"/>
      <c r="H31" s="1087"/>
      <c r="I31" s="1087"/>
      <c r="J31" s="1087"/>
      <c r="K31" s="1087"/>
      <c r="L31" s="1087"/>
      <c r="M31" s="1087"/>
      <c r="N31" s="1087"/>
      <c r="O31" s="1087"/>
      <c r="P31" s="1087"/>
      <c r="Q31" s="1087"/>
      <c r="R31" s="1087"/>
    </row>
  </sheetData>
  <mergeCells count="4">
    <mergeCell ref="A1:T1"/>
    <mergeCell ref="A2:T2"/>
    <mergeCell ref="A4:A5"/>
    <mergeCell ref="T4:T5"/>
  </mergeCells>
  <printOptions horizontalCentered="1" verticalCentered="1"/>
  <pageMargins left="0.59055118110236227" right="0.59055118110236227" top="0.78740157480314965" bottom="0.78740157480314965" header="0.51181102362204722" footer="0.51181102362204722"/>
  <pageSetup paperSize="9" scale="44"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7"/>
  <sheetViews>
    <sheetView showGridLines="0" rightToLeft="1" view="pageBreakPreview" topLeftCell="A7" zoomScale="110" zoomScaleNormal="100" zoomScaleSheetLayoutView="110" workbookViewId="0">
      <selection activeCell="B23" sqref="B23"/>
    </sheetView>
  </sheetViews>
  <sheetFormatPr defaultColWidth="8.81640625" defaultRowHeight="15.5"/>
  <cols>
    <col min="1" max="1" width="17.453125" style="1398" customWidth="1"/>
    <col min="2" max="2" width="32" style="1398" customWidth="1"/>
    <col min="3" max="5" width="13.7265625" style="1398" hidden="1" customWidth="1"/>
    <col min="6" max="10" width="13.7265625" style="1398" customWidth="1"/>
    <col min="11" max="11" width="40" style="1398" customWidth="1"/>
    <col min="12" max="12" width="17.7265625" style="1398" bestFit="1" customWidth="1"/>
    <col min="13" max="245" width="8.81640625" style="1398"/>
    <col min="246" max="246" width="15.1796875" style="1398" bestFit="1" customWidth="1"/>
    <col min="247" max="247" width="55.1796875" style="1398" bestFit="1" customWidth="1"/>
    <col min="248" max="251" width="8.81640625" style="1398" bestFit="1" customWidth="1"/>
    <col min="252" max="252" width="12.453125" style="1398" bestFit="1" customWidth="1"/>
    <col min="253" max="260" width="8.81640625" style="1398"/>
    <col min="261" max="261" width="9.81640625" style="1398" bestFit="1" customWidth="1"/>
    <col min="262" max="501" width="8.81640625" style="1398"/>
    <col min="502" max="502" width="15.1796875" style="1398" bestFit="1" customWidth="1"/>
    <col min="503" max="503" width="55.1796875" style="1398" bestFit="1" customWidth="1"/>
    <col min="504" max="507" width="8.81640625" style="1398" bestFit="1" customWidth="1"/>
    <col min="508" max="508" width="12.453125" style="1398" bestFit="1" customWidth="1"/>
    <col min="509" max="516" width="8.81640625" style="1398"/>
    <col min="517" max="517" width="9.81640625" style="1398" bestFit="1" customWidth="1"/>
    <col min="518" max="757" width="8.81640625" style="1398"/>
    <col min="758" max="758" width="15.1796875" style="1398" bestFit="1" customWidth="1"/>
    <col min="759" max="759" width="55.1796875" style="1398" bestFit="1" customWidth="1"/>
    <col min="760" max="763" width="8.81640625" style="1398" bestFit="1" customWidth="1"/>
    <col min="764" max="764" width="12.453125" style="1398" bestFit="1" customWidth="1"/>
    <col min="765" max="772" width="8.81640625" style="1398"/>
    <col min="773" max="773" width="9.81640625" style="1398" bestFit="1" customWidth="1"/>
    <col min="774" max="1013" width="8.81640625" style="1398"/>
    <col min="1014" max="1014" width="15.1796875" style="1398" bestFit="1" customWidth="1"/>
    <col min="1015" max="1015" width="55.1796875" style="1398" bestFit="1" customWidth="1"/>
    <col min="1016" max="1019" width="8.81640625" style="1398" bestFit="1" customWidth="1"/>
    <col min="1020" max="1020" width="12.453125" style="1398" bestFit="1" customWidth="1"/>
    <col min="1021" max="1028" width="8.81640625" style="1398"/>
    <col min="1029" max="1029" width="9.81640625" style="1398" bestFit="1" customWidth="1"/>
    <col min="1030" max="1269" width="8.81640625" style="1398"/>
    <col min="1270" max="1270" width="15.1796875" style="1398" bestFit="1" customWidth="1"/>
    <col min="1271" max="1271" width="55.1796875" style="1398" bestFit="1" customWidth="1"/>
    <col min="1272" max="1275" width="8.81640625" style="1398" bestFit="1" customWidth="1"/>
    <col min="1276" max="1276" width="12.453125" style="1398" bestFit="1" customWidth="1"/>
    <col min="1277" max="1284" width="8.81640625" style="1398"/>
    <col min="1285" max="1285" width="9.81640625" style="1398" bestFit="1" customWidth="1"/>
    <col min="1286" max="1525" width="8.81640625" style="1398"/>
    <col min="1526" max="1526" width="15.1796875" style="1398" bestFit="1" customWidth="1"/>
    <col min="1527" max="1527" width="55.1796875" style="1398" bestFit="1" customWidth="1"/>
    <col min="1528" max="1531" width="8.81640625" style="1398" bestFit="1" customWidth="1"/>
    <col min="1532" max="1532" width="12.453125" style="1398" bestFit="1" customWidth="1"/>
    <col min="1533" max="1540" width="8.81640625" style="1398"/>
    <col min="1541" max="1541" width="9.81640625" style="1398" bestFit="1" customWidth="1"/>
    <col min="1542" max="1781" width="8.81640625" style="1398"/>
    <col min="1782" max="1782" width="15.1796875" style="1398" bestFit="1" customWidth="1"/>
    <col min="1783" max="1783" width="55.1796875" style="1398" bestFit="1" customWidth="1"/>
    <col min="1784" max="1787" width="8.81640625" style="1398" bestFit="1" customWidth="1"/>
    <col min="1788" max="1788" width="12.453125" style="1398" bestFit="1" customWidth="1"/>
    <col min="1789" max="1796" width="8.81640625" style="1398"/>
    <col min="1797" max="1797" width="9.81640625" style="1398" bestFit="1" customWidth="1"/>
    <col min="1798" max="2037" width="8.81640625" style="1398"/>
    <col min="2038" max="2038" width="15.1796875" style="1398" bestFit="1" customWidth="1"/>
    <col min="2039" max="2039" width="55.1796875" style="1398" bestFit="1" customWidth="1"/>
    <col min="2040" max="2043" width="8.81640625" style="1398" bestFit="1" customWidth="1"/>
    <col min="2044" max="2044" width="12.453125" style="1398" bestFit="1" customWidth="1"/>
    <col min="2045" max="2052" width="8.81640625" style="1398"/>
    <col min="2053" max="2053" width="9.81640625" style="1398" bestFit="1" customWidth="1"/>
    <col min="2054" max="2293" width="8.81640625" style="1398"/>
    <col min="2294" max="2294" width="15.1796875" style="1398" bestFit="1" customWidth="1"/>
    <col min="2295" max="2295" width="55.1796875" style="1398" bestFit="1" customWidth="1"/>
    <col min="2296" max="2299" width="8.81640625" style="1398" bestFit="1" customWidth="1"/>
    <col min="2300" max="2300" width="12.453125" style="1398" bestFit="1" customWidth="1"/>
    <col min="2301" max="2308" width="8.81640625" style="1398"/>
    <col min="2309" max="2309" width="9.81640625" style="1398" bestFit="1" customWidth="1"/>
    <col min="2310" max="2549" width="8.81640625" style="1398"/>
    <col min="2550" max="2550" width="15.1796875" style="1398" bestFit="1" customWidth="1"/>
    <col min="2551" max="2551" width="55.1796875" style="1398" bestFit="1" customWidth="1"/>
    <col min="2552" max="2555" width="8.81640625" style="1398" bestFit="1" customWidth="1"/>
    <col min="2556" max="2556" width="12.453125" style="1398" bestFit="1" customWidth="1"/>
    <col min="2557" max="2564" width="8.81640625" style="1398"/>
    <col min="2565" max="2565" width="9.81640625" style="1398" bestFit="1" customWidth="1"/>
    <col min="2566" max="2805" width="8.81640625" style="1398"/>
    <col min="2806" max="2806" width="15.1796875" style="1398" bestFit="1" customWidth="1"/>
    <col min="2807" max="2807" width="55.1796875" style="1398" bestFit="1" customWidth="1"/>
    <col min="2808" max="2811" width="8.81640625" style="1398" bestFit="1" customWidth="1"/>
    <col min="2812" max="2812" width="12.453125" style="1398" bestFit="1" customWidth="1"/>
    <col min="2813" max="2820" width="8.81640625" style="1398"/>
    <col min="2821" max="2821" width="9.81640625" style="1398" bestFit="1" customWidth="1"/>
    <col min="2822" max="3061" width="8.81640625" style="1398"/>
    <col min="3062" max="3062" width="15.1796875" style="1398" bestFit="1" customWidth="1"/>
    <col min="3063" max="3063" width="55.1796875" style="1398" bestFit="1" customWidth="1"/>
    <col min="3064" max="3067" width="8.81640625" style="1398" bestFit="1" customWidth="1"/>
    <col min="3068" max="3068" width="12.453125" style="1398" bestFit="1" customWidth="1"/>
    <col min="3069" max="3076" width="8.81640625" style="1398"/>
    <col min="3077" max="3077" width="9.81640625" style="1398" bestFit="1" customWidth="1"/>
    <col min="3078" max="3317" width="8.81640625" style="1398"/>
    <col min="3318" max="3318" width="15.1796875" style="1398" bestFit="1" customWidth="1"/>
    <col min="3319" max="3319" width="55.1796875" style="1398" bestFit="1" customWidth="1"/>
    <col min="3320" max="3323" width="8.81640625" style="1398" bestFit="1" customWidth="1"/>
    <col min="3324" max="3324" width="12.453125" style="1398" bestFit="1" customWidth="1"/>
    <col min="3325" max="3332" width="8.81640625" style="1398"/>
    <col min="3333" max="3333" width="9.81640625" style="1398" bestFit="1" customWidth="1"/>
    <col min="3334" max="3573" width="8.81640625" style="1398"/>
    <col min="3574" max="3574" width="15.1796875" style="1398" bestFit="1" customWidth="1"/>
    <col min="3575" max="3575" width="55.1796875" style="1398" bestFit="1" customWidth="1"/>
    <col min="3576" max="3579" width="8.81640625" style="1398" bestFit="1" customWidth="1"/>
    <col min="3580" max="3580" width="12.453125" style="1398" bestFit="1" customWidth="1"/>
    <col min="3581" max="3588" width="8.81640625" style="1398"/>
    <col min="3589" max="3589" width="9.81640625" style="1398" bestFit="1" customWidth="1"/>
    <col min="3590" max="3829" width="8.81640625" style="1398"/>
    <col min="3830" max="3830" width="15.1796875" style="1398" bestFit="1" customWidth="1"/>
    <col min="3831" max="3831" width="55.1796875" style="1398" bestFit="1" customWidth="1"/>
    <col min="3832" max="3835" width="8.81640625" style="1398" bestFit="1" customWidth="1"/>
    <col min="3836" max="3836" width="12.453125" style="1398" bestFit="1" customWidth="1"/>
    <col min="3837" max="3844" width="8.81640625" style="1398"/>
    <col min="3845" max="3845" width="9.81640625" style="1398" bestFit="1" customWidth="1"/>
    <col min="3846" max="4085" width="8.81640625" style="1398"/>
    <col min="4086" max="4086" width="15.1796875" style="1398" bestFit="1" customWidth="1"/>
    <col min="4087" max="4087" width="55.1796875" style="1398" bestFit="1" customWidth="1"/>
    <col min="4088" max="4091" width="8.81640625" style="1398" bestFit="1" customWidth="1"/>
    <col min="4092" max="4092" width="12.453125" style="1398" bestFit="1" customWidth="1"/>
    <col min="4093" max="4100" width="8.81640625" style="1398"/>
    <col min="4101" max="4101" width="9.81640625" style="1398" bestFit="1" customWidth="1"/>
    <col min="4102" max="4341" width="8.81640625" style="1398"/>
    <col min="4342" max="4342" width="15.1796875" style="1398" bestFit="1" customWidth="1"/>
    <col min="4343" max="4343" width="55.1796875" style="1398" bestFit="1" customWidth="1"/>
    <col min="4344" max="4347" width="8.81640625" style="1398" bestFit="1" customWidth="1"/>
    <col min="4348" max="4348" width="12.453125" style="1398" bestFit="1" customWidth="1"/>
    <col min="4349" max="4356" width="8.81640625" style="1398"/>
    <col min="4357" max="4357" width="9.81640625" style="1398" bestFit="1" customWidth="1"/>
    <col min="4358" max="4597" width="8.81640625" style="1398"/>
    <col min="4598" max="4598" width="15.1796875" style="1398" bestFit="1" customWidth="1"/>
    <col min="4599" max="4599" width="55.1796875" style="1398" bestFit="1" customWidth="1"/>
    <col min="4600" max="4603" width="8.81640625" style="1398" bestFit="1" customWidth="1"/>
    <col min="4604" max="4604" width="12.453125" style="1398" bestFit="1" customWidth="1"/>
    <col min="4605" max="4612" width="8.81640625" style="1398"/>
    <col min="4613" max="4613" width="9.81640625" style="1398" bestFit="1" customWidth="1"/>
    <col min="4614" max="4853" width="8.81640625" style="1398"/>
    <col min="4854" max="4854" width="15.1796875" style="1398" bestFit="1" customWidth="1"/>
    <col min="4855" max="4855" width="55.1796875" style="1398" bestFit="1" customWidth="1"/>
    <col min="4856" max="4859" width="8.81640625" style="1398" bestFit="1" customWidth="1"/>
    <col min="4860" max="4860" width="12.453125" style="1398" bestFit="1" customWidth="1"/>
    <col min="4861" max="4868" width="8.81640625" style="1398"/>
    <col min="4869" max="4869" width="9.81640625" style="1398" bestFit="1" customWidth="1"/>
    <col min="4870" max="5109" width="8.81640625" style="1398"/>
    <col min="5110" max="5110" width="15.1796875" style="1398" bestFit="1" customWidth="1"/>
    <col min="5111" max="5111" width="55.1796875" style="1398" bestFit="1" customWidth="1"/>
    <col min="5112" max="5115" width="8.81640625" style="1398" bestFit="1" customWidth="1"/>
    <col min="5116" max="5116" width="12.453125" style="1398" bestFit="1" customWidth="1"/>
    <col min="5117" max="5124" width="8.81640625" style="1398"/>
    <col min="5125" max="5125" width="9.81640625" style="1398" bestFit="1" customWidth="1"/>
    <col min="5126" max="5365" width="8.81640625" style="1398"/>
    <col min="5366" max="5366" width="15.1796875" style="1398" bestFit="1" customWidth="1"/>
    <col min="5367" max="5367" width="55.1796875" style="1398" bestFit="1" customWidth="1"/>
    <col min="5368" max="5371" width="8.81640625" style="1398" bestFit="1" customWidth="1"/>
    <col min="5372" max="5372" width="12.453125" style="1398" bestFit="1" customWidth="1"/>
    <col min="5373" max="5380" width="8.81640625" style="1398"/>
    <col min="5381" max="5381" width="9.81640625" style="1398" bestFit="1" customWidth="1"/>
    <col min="5382" max="5621" width="8.81640625" style="1398"/>
    <col min="5622" max="5622" width="15.1796875" style="1398" bestFit="1" customWidth="1"/>
    <col min="5623" max="5623" width="55.1796875" style="1398" bestFit="1" customWidth="1"/>
    <col min="5624" max="5627" width="8.81640625" style="1398" bestFit="1" customWidth="1"/>
    <col min="5628" max="5628" width="12.453125" style="1398" bestFit="1" customWidth="1"/>
    <col min="5629" max="5636" width="8.81640625" style="1398"/>
    <col min="5637" max="5637" width="9.81640625" style="1398" bestFit="1" customWidth="1"/>
    <col min="5638" max="5877" width="8.81640625" style="1398"/>
    <col min="5878" max="5878" width="15.1796875" style="1398" bestFit="1" customWidth="1"/>
    <col min="5879" max="5879" width="55.1796875" style="1398" bestFit="1" customWidth="1"/>
    <col min="5880" max="5883" width="8.81640625" style="1398" bestFit="1" customWidth="1"/>
    <col min="5884" max="5884" width="12.453125" style="1398" bestFit="1" customWidth="1"/>
    <col min="5885" max="5892" width="8.81640625" style="1398"/>
    <col min="5893" max="5893" width="9.81640625" style="1398" bestFit="1" customWidth="1"/>
    <col min="5894" max="6133" width="8.81640625" style="1398"/>
    <col min="6134" max="6134" width="15.1796875" style="1398" bestFit="1" customWidth="1"/>
    <col min="6135" max="6135" width="55.1796875" style="1398" bestFit="1" customWidth="1"/>
    <col min="6136" max="6139" width="8.81640625" style="1398" bestFit="1" customWidth="1"/>
    <col min="6140" max="6140" width="12.453125" style="1398" bestFit="1" customWidth="1"/>
    <col min="6141" max="6148" width="8.81640625" style="1398"/>
    <col min="6149" max="6149" width="9.81640625" style="1398" bestFit="1" customWidth="1"/>
    <col min="6150" max="6389" width="8.81640625" style="1398"/>
    <col min="6390" max="6390" width="15.1796875" style="1398" bestFit="1" customWidth="1"/>
    <col min="6391" max="6391" width="55.1796875" style="1398" bestFit="1" customWidth="1"/>
    <col min="6392" max="6395" width="8.81640625" style="1398" bestFit="1" customWidth="1"/>
    <col min="6396" max="6396" width="12.453125" style="1398" bestFit="1" customWidth="1"/>
    <col min="6397" max="6404" width="8.81640625" style="1398"/>
    <col min="6405" max="6405" width="9.81640625" style="1398" bestFit="1" customWidth="1"/>
    <col min="6406" max="6645" width="8.81640625" style="1398"/>
    <col min="6646" max="6646" width="15.1796875" style="1398" bestFit="1" customWidth="1"/>
    <col min="6647" max="6647" width="55.1796875" style="1398" bestFit="1" customWidth="1"/>
    <col min="6648" max="6651" width="8.81640625" style="1398" bestFit="1" customWidth="1"/>
    <col min="6652" max="6652" width="12.453125" style="1398" bestFit="1" customWidth="1"/>
    <col min="6653" max="6660" width="8.81640625" style="1398"/>
    <col min="6661" max="6661" width="9.81640625" style="1398" bestFit="1" customWidth="1"/>
    <col min="6662" max="6901" width="8.81640625" style="1398"/>
    <col min="6902" max="6902" width="15.1796875" style="1398" bestFit="1" customWidth="1"/>
    <col min="6903" max="6903" width="55.1796875" style="1398" bestFit="1" customWidth="1"/>
    <col min="6904" max="6907" width="8.81640625" style="1398" bestFit="1" customWidth="1"/>
    <col min="6908" max="6908" width="12.453125" style="1398" bestFit="1" customWidth="1"/>
    <col min="6909" max="6916" width="8.81640625" style="1398"/>
    <col min="6917" max="6917" width="9.81640625" style="1398" bestFit="1" customWidth="1"/>
    <col min="6918" max="7157" width="8.81640625" style="1398"/>
    <col min="7158" max="7158" width="15.1796875" style="1398" bestFit="1" customWidth="1"/>
    <col min="7159" max="7159" width="55.1796875" style="1398" bestFit="1" customWidth="1"/>
    <col min="7160" max="7163" width="8.81640625" style="1398" bestFit="1" customWidth="1"/>
    <col min="7164" max="7164" width="12.453125" style="1398" bestFit="1" customWidth="1"/>
    <col min="7165" max="7172" width="8.81640625" style="1398"/>
    <col min="7173" max="7173" width="9.81640625" style="1398" bestFit="1" customWidth="1"/>
    <col min="7174" max="7413" width="8.81640625" style="1398"/>
    <col min="7414" max="7414" width="15.1796875" style="1398" bestFit="1" customWidth="1"/>
    <col min="7415" max="7415" width="55.1796875" style="1398" bestFit="1" customWidth="1"/>
    <col min="7416" max="7419" width="8.81640625" style="1398" bestFit="1" customWidth="1"/>
    <col min="7420" max="7420" width="12.453125" style="1398" bestFit="1" customWidth="1"/>
    <col min="7421" max="7428" width="8.81640625" style="1398"/>
    <col min="7429" max="7429" width="9.81640625" style="1398" bestFit="1" customWidth="1"/>
    <col min="7430" max="7669" width="8.81640625" style="1398"/>
    <col min="7670" max="7670" width="15.1796875" style="1398" bestFit="1" customWidth="1"/>
    <col min="7671" max="7671" width="55.1796875" style="1398" bestFit="1" customWidth="1"/>
    <col min="7672" max="7675" width="8.81640625" style="1398" bestFit="1" customWidth="1"/>
    <col min="7676" max="7676" width="12.453125" style="1398" bestFit="1" customWidth="1"/>
    <col min="7677" max="7684" width="8.81640625" style="1398"/>
    <col min="7685" max="7685" width="9.81640625" style="1398" bestFit="1" customWidth="1"/>
    <col min="7686" max="7925" width="8.81640625" style="1398"/>
    <col min="7926" max="7926" width="15.1796875" style="1398" bestFit="1" customWidth="1"/>
    <col min="7927" max="7927" width="55.1796875" style="1398" bestFit="1" customWidth="1"/>
    <col min="7928" max="7931" width="8.81640625" style="1398" bestFit="1" customWidth="1"/>
    <col min="7932" max="7932" width="12.453125" style="1398" bestFit="1" customWidth="1"/>
    <col min="7933" max="7940" width="8.81640625" style="1398"/>
    <col min="7941" max="7941" width="9.81640625" style="1398" bestFit="1" customWidth="1"/>
    <col min="7942" max="8181" width="8.81640625" style="1398"/>
    <col min="8182" max="8182" width="15.1796875" style="1398" bestFit="1" customWidth="1"/>
    <col min="8183" max="8183" width="55.1796875" style="1398" bestFit="1" customWidth="1"/>
    <col min="8184" max="8187" width="8.81640625" style="1398" bestFit="1" customWidth="1"/>
    <col min="8188" max="8188" width="12.453125" style="1398" bestFit="1" customWidth="1"/>
    <col min="8189" max="8196" width="8.81640625" style="1398"/>
    <col min="8197" max="8197" width="9.81640625" style="1398" bestFit="1" customWidth="1"/>
    <col min="8198" max="8437" width="8.81640625" style="1398"/>
    <col min="8438" max="8438" width="15.1796875" style="1398" bestFit="1" customWidth="1"/>
    <col min="8439" max="8439" width="55.1796875" style="1398" bestFit="1" customWidth="1"/>
    <col min="8440" max="8443" width="8.81640625" style="1398" bestFit="1" customWidth="1"/>
    <col min="8444" max="8444" width="12.453125" style="1398" bestFit="1" customWidth="1"/>
    <col min="8445" max="8452" width="8.81640625" style="1398"/>
    <col min="8453" max="8453" width="9.81640625" style="1398" bestFit="1" customWidth="1"/>
    <col min="8454" max="8693" width="8.81640625" style="1398"/>
    <col min="8694" max="8694" width="15.1796875" style="1398" bestFit="1" customWidth="1"/>
    <col min="8695" max="8695" width="55.1796875" style="1398" bestFit="1" customWidth="1"/>
    <col min="8696" max="8699" width="8.81640625" style="1398" bestFit="1" customWidth="1"/>
    <col min="8700" max="8700" width="12.453125" style="1398" bestFit="1" customWidth="1"/>
    <col min="8701" max="8708" width="8.81640625" style="1398"/>
    <col min="8709" max="8709" width="9.81640625" style="1398" bestFit="1" customWidth="1"/>
    <col min="8710" max="8949" width="8.81640625" style="1398"/>
    <col min="8950" max="8950" width="15.1796875" style="1398" bestFit="1" customWidth="1"/>
    <col min="8951" max="8951" width="55.1796875" style="1398" bestFit="1" customWidth="1"/>
    <col min="8952" max="8955" width="8.81640625" style="1398" bestFit="1" customWidth="1"/>
    <col min="8956" max="8956" width="12.453125" style="1398" bestFit="1" customWidth="1"/>
    <col min="8957" max="8964" width="8.81640625" style="1398"/>
    <col min="8965" max="8965" width="9.81640625" style="1398" bestFit="1" customWidth="1"/>
    <col min="8966" max="9205" width="8.81640625" style="1398"/>
    <col min="9206" max="9206" width="15.1796875" style="1398" bestFit="1" customWidth="1"/>
    <col min="9207" max="9207" width="55.1796875" style="1398" bestFit="1" customWidth="1"/>
    <col min="9208" max="9211" width="8.81640625" style="1398" bestFit="1" customWidth="1"/>
    <col min="9212" max="9212" width="12.453125" style="1398" bestFit="1" customWidth="1"/>
    <col min="9213" max="9220" width="8.81640625" style="1398"/>
    <col min="9221" max="9221" width="9.81640625" style="1398" bestFit="1" customWidth="1"/>
    <col min="9222" max="9461" width="8.81640625" style="1398"/>
    <col min="9462" max="9462" width="15.1796875" style="1398" bestFit="1" customWidth="1"/>
    <col min="9463" max="9463" width="55.1796875" style="1398" bestFit="1" customWidth="1"/>
    <col min="9464" max="9467" width="8.81640625" style="1398" bestFit="1" customWidth="1"/>
    <col min="9468" max="9468" width="12.453125" style="1398" bestFit="1" customWidth="1"/>
    <col min="9469" max="9476" width="8.81640625" style="1398"/>
    <col min="9477" max="9477" width="9.81640625" style="1398" bestFit="1" customWidth="1"/>
    <col min="9478" max="9717" width="8.81640625" style="1398"/>
    <col min="9718" max="9718" width="15.1796875" style="1398" bestFit="1" customWidth="1"/>
    <col min="9719" max="9719" width="55.1796875" style="1398" bestFit="1" customWidth="1"/>
    <col min="9720" max="9723" width="8.81640625" style="1398" bestFit="1" customWidth="1"/>
    <col min="9724" max="9724" width="12.453125" style="1398" bestFit="1" customWidth="1"/>
    <col min="9725" max="9732" width="8.81640625" style="1398"/>
    <col min="9733" max="9733" width="9.81640625" style="1398" bestFit="1" customWidth="1"/>
    <col min="9734" max="9973" width="8.81640625" style="1398"/>
    <col min="9974" max="9974" width="15.1796875" style="1398" bestFit="1" customWidth="1"/>
    <col min="9975" max="9975" width="55.1796875" style="1398" bestFit="1" customWidth="1"/>
    <col min="9976" max="9979" width="8.81640625" style="1398" bestFit="1" customWidth="1"/>
    <col min="9980" max="9980" width="12.453125" style="1398" bestFit="1" customWidth="1"/>
    <col min="9981" max="9988" width="8.81640625" style="1398"/>
    <col min="9989" max="9989" width="9.81640625" style="1398" bestFit="1" customWidth="1"/>
    <col min="9990" max="10229" width="8.81640625" style="1398"/>
    <col min="10230" max="10230" width="15.1796875" style="1398" bestFit="1" customWidth="1"/>
    <col min="10231" max="10231" width="55.1796875" style="1398" bestFit="1" customWidth="1"/>
    <col min="10232" max="10235" width="8.81640625" style="1398" bestFit="1" customWidth="1"/>
    <col min="10236" max="10236" width="12.453125" style="1398" bestFit="1" customWidth="1"/>
    <col min="10237" max="10244" width="8.81640625" style="1398"/>
    <col min="10245" max="10245" width="9.81640625" style="1398" bestFit="1" customWidth="1"/>
    <col min="10246" max="10485" width="8.81640625" style="1398"/>
    <col min="10486" max="10486" width="15.1796875" style="1398" bestFit="1" customWidth="1"/>
    <col min="10487" max="10487" width="55.1796875" style="1398" bestFit="1" customWidth="1"/>
    <col min="10488" max="10491" width="8.81640625" style="1398" bestFit="1" customWidth="1"/>
    <col min="10492" max="10492" width="12.453125" style="1398" bestFit="1" customWidth="1"/>
    <col min="10493" max="10500" width="8.81640625" style="1398"/>
    <col min="10501" max="10501" width="9.81640625" style="1398" bestFit="1" customWidth="1"/>
    <col min="10502" max="10741" width="8.81640625" style="1398"/>
    <col min="10742" max="10742" width="15.1796875" style="1398" bestFit="1" customWidth="1"/>
    <col min="10743" max="10743" width="55.1796875" style="1398" bestFit="1" customWidth="1"/>
    <col min="10744" max="10747" width="8.81640625" style="1398" bestFit="1" customWidth="1"/>
    <col min="10748" max="10748" width="12.453125" style="1398" bestFit="1" customWidth="1"/>
    <col min="10749" max="10756" width="8.81640625" style="1398"/>
    <col min="10757" max="10757" width="9.81640625" style="1398" bestFit="1" customWidth="1"/>
    <col min="10758" max="10997" width="8.81640625" style="1398"/>
    <col min="10998" max="10998" width="15.1796875" style="1398" bestFit="1" customWidth="1"/>
    <col min="10999" max="10999" width="55.1796875" style="1398" bestFit="1" customWidth="1"/>
    <col min="11000" max="11003" width="8.81640625" style="1398" bestFit="1" customWidth="1"/>
    <col min="11004" max="11004" width="12.453125" style="1398" bestFit="1" customWidth="1"/>
    <col min="11005" max="11012" width="8.81640625" style="1398"/>
    <col min="11013" max="11013" width="9.81640625" style="1398" bestFit="1" customWidth="1"/>
    <col min="11014" max="11253" width="8.81640625" style="1398"/>
    <col min="11254" max="11254" width="15.1796875" style="1398" bestFit="1" customWidth="1"/>
    <col min="11255" max="11255" width="55.1796875" style="1398" bestFit="1" customWidth="1"/>
    <col min="11256" max="11259" width="8.81640625" style="1398" bestFit="1" customWidth="1"/>
    <col min="11260" max="11260" width="12.453125" style="1398" bestFit="1" customWidth="1"/>
    <col min="11261" max="11268" width="8.81640625" style="1398"/>
    <col min="11269" max="11269" width="9.81640625" style="1398" bestFit="1" customWidth="1"/>
    <col min="11270" max="11509" width="8.81640625" style="1398"/>
    <col min="11510" max="11510" width="15.1796875" style="1398" bestFit="1" customWidth="1"/>
    <col min="11511" max="11511" width="55.1796875" style="1398" bestFit="1" customWidth="1"/>
    <col min="11512" max="11515" width="8.81640625" style="1398" bestFit="1" customWidth="1"/>
    <col min="11516" max="11516" width="12.453125" style="1398" bestFit="1" customWidth="1"/>
    <col min="11517" max="11524" width="8.81640625" style="1398"/>
    <col min="11525" max="11525" width="9.81640625" style="1398" bestFit="1" customWidth="1"/>
    <col min="11526" max="11765" width="8.81640625" style="1398"/>
    <col min="11766" max="11766" width="15.1796875" style="1398" bestFit="1" customWidth="1"/>
    <col min="11767" max="11767" width="55.1796875" style="1398" bestFit="1" customWidth="1"/>
    <col min="11768" max="11771" width="8.81640625" style="1398" bestFit="1" customWidth="1"/>
    <col min="11772" max="11772" width="12.453125" style="1398" bestFit="1" customWidth="1"/>
    <col min="11773" max="11780" width="8.81640625" style="1398"/>
    <col min="11781" max="11781" width="9.81640625" style="1398" bestFit="1" customWidth="1"/>
    <col min="11782" max="12021" width="8.81640625" style="1398"/>
    <col min="12022" max="12022" width="15.1796875" style="1398" bestFit="1" customWidth="1"/>
    <col min="12023" max="12023" width="55.1796875" style="1398" bestFit="1" customWidth="1"/>
    <col min="12024" max="12027" width="8.81640625" style="1398" bestFit="1" customWidth="1"/>
    <col min="12028" max="12028" width="12.453125" style="1398" bestFit="1" customWidth="1"/>
    <col min="12029" max="12036" width="8.81640625" style="1398"/>
    <col min="12037" max="12037" width="9.81640625" style="1398" bestFit="1" customWidth="1"/>
    <col min="12038" max="12277" width="8.81640625" style="1398"/>
    <col min="12278" max="12278" width="15.1796875" style="1398" bestFit="1" customWidth="1"/>
    <col min="12279" max="12279" width="55.1796875" style="1398" bestFit="1" customWidth="1"/>
    <col min="12280" max="12283" width="8.81640625" style="1398" bestFit="1" customWidth="1"/>
    <col min="12284" max="12284" width="12.453125" style="1398" bestFit="1" customWidth="1"/>
    <col min="12285" max="12292" width="8.81640625" style="1398"/>
    <col min="12293" max="12293" width="9.81640625" style="1398" bestFit="1" customWidth="1"/>
    <col min="12294" max="12533" width="8.81640625" style="1398"/>
    <col min="12534" max="12534" width="15.1796875" style="1398" bestFit="1" customWidth="1"/>
    <col min="12535" max="12535" width="55.1796875" style="1398" bestFit="1" customWidth="1"/>
    <col min="12536" max="12539" width="8.81640625" style="1398" bestFit="1" customWidth="1"/>
    <col min="12540" max="12540" width="12.453125" style="1398" bestFit="1" customWidth="1"/>
    <col min="12541" max="12548" width="8.81640625" style="1398"/>
    <col min="12549" max="12549" width="9.81640625" style="1398" bestFit="1" customWidth="1"/>
    <col min="12550" max="12789" width="8.81640625" style="1398"/>
    <col min="12790" max="12790" width="15.1796875" style="1398" bestFit="1" customWidth="1"/>
    <col min="12791" max="12791" width="55.1796875" style="1398" bestFit="1" customWidth="1"/>
    <col min="12792" max="12795" width="8.81640625" style="1398" bestFit="1" customWidth="1"/>
    <col min="12796" max="12796" width="12.453125" style="1398" bestFit="1" customWidth="1"/>
    <col min="12797" max="12804" width="8.81640625" style="1398"/>
    <col min="12805" max="12805" width="9.81640625" style="1398" bestFit="1" customWidth="1"/>
    <col min="12806" max="13045" width="8.81640625" style="1398"/>
    <col min="13046" max="13046" width="15.1796875" style="1398" bestFit="1" customWidth="1"/>
    <col min="13047" max="13047" width="55.1796875" style="1398" bestFit="1" customWidth="1"/>
    <col min="13048" max="13051" width="8.81640625" style="1398" bestFit="1" customWidth="1"/>
    <col min="13052" max="13052" width="12.453125" style="1398" bestFit="1" customWidth="1"/>
    <col min="13053" max="13060" width="8.81640625" style="1398"/>
    <col min="13061" max="13061" width="9.81640625" style="1398" bestFit="1" customWidth="1"/>
    <col min="13062" max="13301" width="8.81640625" style="1398"/>
    <col min="13302" max="13302" width="15.1796875" style="1398" bestFit="1" customWidth="1"/>
    <col min="13303" max="13303" width="55.1796875" style="1398" bestFit="1" customWidth="1"/>
    <col min="13304" max="13307" width="8.81640625" style="1398" bestFit="1" customWidth="1"/>
    <col min="13308" max="13308" width="12.453125" style="1398" bestFit="1" customWidth="1"/>
    <col min="13309" max="13316" width="8.81640625" style="1398"/>
    <col min="13317" max="13317" width="9.81640625" style="1398" bestFit="1" customWidth="1"/>
    <col min="13318" max="13557" width="8.81640625" style="1398"/>
    <col min="13558" max="13558" width="15.1796875" style="1398" bestFit="1" customWidth="1"/>
    <col min="13559" max="13559" width="55.1796875" style="1398" bestFit="1" customWidth="1"/>
    <col min="13560" max="13563" width="8.81640625" style="1398" bestFit="1" customWidth="1"/>
    <col min="13564" max="13564" width="12.453125" style="1398" bestFit="1" customWidth="1"/>
    <col min="13565" max="13572" width="8.81640625" style="1398"/>
    <col min="13573" max="13573" width="9.81640625" style="1398" bestFit="1" customWidth="1"/>
    <col min="13574" max="13813" width="8.81640625" style="1398"/>
    <col min="13814" max="13814" width="15.1796875" style="1398" bestFit="1" customWidth="1"/>
    <col min="13815" max="13815" width="55.1796875" style="1398" bestFit="1" customWidth="1"/>
    <col min="13816" max="13819" width="8.81640625" style="1398" bestFit="1" customWidth="1"/>
    <col min="13820" max="13820" width="12.453125" style="1398" bestFit="1" customWidth="1"/>
    <col min="13821" max="13828" width="8.81640625" style="1398"/>
    <col min="13829" max="13829" width="9.81640625" style="1398" bestFit="1" customWidth="1"/>
    <col min="13830" max="14069" width="8.81640625" style="1398"/>
    <col min="14070" max="14070" width="15.1796875" style="1398" bestFit="1" customWidth="1"/>
    <col min="14071" max="14071" width="55.1796875" style="1398" bestFit="1" customWidth="1"/>
    <col min="14072" max="14075" width="8.81640625" style="1398" bestFit="1" customWidth="1"/>
    <col min="14076" max="14076" width="12.453125" style="1398" bestFit="1" customWidth="1"/>
    <col min="14077" max="14084" width="8.81640625" style="1398"/>
    <col min="14085" max="14085" width="9.81640625" style="1398" bestFit="1" customWidth="1"/>
    <col min="14086" max="14325" width="8.81640625" style="1398"/>
    <col min="14326" max="14326" width="15.1796875" style="1398" bestFit="1" customWidth="1"/>
    <col min="14327" max="14327" width="55.1796875" style="1398" bestFit="1" customWidth="1"/>
    <col min="14328" max="14331" width="8.81640625" style="1398" bestFit="1" customWidth="1"/>
    <col min="14332" max="14332" width="12.453125" style="1398" bestFit="1" customWidth="1"/>
    <col min="14333" max="14340" width="8.81640625" style="1398"/>
    <col min="14341" max="14341" width="9.81640625" style="1398" bestFit="1" customWidth="1"/>
    <col min="14342" max="14581" width="8.81640625" style="1398"/>
    <col min="14582" max="14582" width="15.1796875" style="1398" bestFit="1" customWidth="1"/>
    <col min="14583" max="14583" width="55.1796875" style="1398" bestFit="1" customWidth="1"/>
    <col min="14584" max="14587" width="8.81640625" style="1398" bestFit="1" customWidth="1"/>
    <col min="14588" max="14588" width="12.453125" style="1398" bestFit="1" customWidth="1"/>
    <col min="14589" max="14596" width="8.81640625" style="1398"/>
    <col min="14597" max="14597" width="9.81640625" style="1398" bestFit="1" customWidth="1"/>
    <col min="14598" max="14837" width="8.81640625" style="1398"/>
    <col min="14838" max="14838" width="15.1796875" style="1398" bestFit="1" customWidth="1"/>
    <col min="14839" max="14839" width="55.1796875" style="1398" bestFit="1" customWidth="1"/>
    <col min="14840" max="14843" width="8.81640625" style="1398" bestFit="1" customWidth="1"/>
    <col min="14844" max="14844" width="12.453125" style="1398" bestFit="1" customWidth="1"/>
    <col min="14845" max="14852" width="8.81640625" style="1398"/>
    <col min="14853" max="14853" width="9.81640625" style="1398" bestFit="1" customWidth="1"/>
    <col min="14854" max="15093" width="8.81640625" style="1398"/>
    <col min="15094" max="15094" width="15.1796875" style="1398" bestFit="1" customWidth="1"/>
    <col min="15095" max="15095" width="55.1796875" style="1398" bestFit="1" customWidth="1"/>
    <col min="15096" max="15099" width="8.81640625" style="1398" bestFit="1" customWidth="1"/>
    <col min="15100" max="15100" width="12.453125" style="1398" bestFit="1" customWidth="1"/>
    <col min="15101" max="15108" width="8.81640625" style="1398"/>
    <col min="15109" max="15109" width="9.81640625" style="1398" bestFit="1" customWidth="1"/>
    <col min="15110" max="15349" width="8.81640625" style="1398"/>
    <col min="15350" max="15350" width="15.1796875" style="1398" bestFit="1" customWidth="1"/>
    <col min="15351" max="15351" width="55.1796875" style="1398" bestFit="1" customWidth="1"/>
    <col min="15352" max="15355" width="8.81640625" style="1398" bestFit="1" customWidth="1"/>
    <col min="15356" max="15356" width="12.453125" style="1398" bestFit="1" customWidth="1"/>
    <col min="15357" max="15364" width="8.81640625" style="1398"/>
    <col min="15365" max="15365" width="9.81640625" style="1398" bestFit="1" customWidth="1"/>
    <col min="15366" max="15605" width="8.81640625" style="1398"/>
    <col min="15606" max="15606" width="15.1796875" style="1398" bestFit="1" customWidth="1"/>
    <col min="15607" max="15607" width="55.1796875" style="1398" bestFit="1" customWidth="1"/>
    <col min="15608" max="15611" width="8.81640625" style="1398" bestFit="1" customWidth="1"/>
    <col min="15612" max="15612" width="12.453125" style="1398" bestFit="1" customWidth="1"/>
    <col min="15613" max="15620" width="8.81640625" style="1398"/>
    <col min="15621" max="15621" width="9.81640625" style="1398" bestFit="1" customWidth="1"/>
    <col min="15622" max="15861" width="8.81640625" style="1398"/>
    <col min="15862" max="15862" width="15.1796875" style="1398" bestFit="1" customWidth="1"/>
    <col min="15863" max="15863" width="55.1796875" style="1398" bestFit="1" customWidth="1"/>
    <col min="15864" max="15867" width="8.81640625" style="1398" bestFit="1" customWidth="1"/>
    <col min="15868" max="15868" width="12.453125" style="1398" bestFit="1" customWidth="1"/>
    <col min="15869" max="15876" width="8.81640625" style="1398"/>
    <col min="15877" max="15877" width="9.81640625" style="1398" bestFit="1" customWidth="1"/>
    <col min="15878" max="16117" width="8.81640625" style="1398"/>
    <col min="16118" max="16118" width="15.1796875" style="1398" bestFit="1" customWidth="1"/>
    <col min="16119" max="16119" width="55.1796875" style="1398" bestFit="1" customWidth="1"/>
    <col min="16120" max="16123" width="8.81640625" style="1398" bestFit="1" customWidth="1"/>
    <col min="16124" max="16124" width="12.453125" style="1398" bestFit="1" customWidth="1"/>
    <col min="16125" max="16132" width="8.81640625" style="1398"/>
    <col min="16133" max="16133" width="9.81640625" style="1398" bestFit="1" customWidth="1"/>
    <col min="16134" max="16384" width="8.81640625" style="1398"/>
  </cols>
  <sheetData>
    <row r="1" spans="1:12" ht="27.75" customHeight="1">
      <c r="A1" s="1707" t="s">
        <v>3049</v>
      </c>
      <c r="B1" s="1708"/>
      <c r="C1" s="1708"/>
      <c r="D1" s="1708"/>
      <c r="E1" s="1708"/>
      <c r="F1" s="1708"/>
      <c r="G1" s="1708"/>
      <c r="H1" s="1708"/>
      <c r="I1" s="1708"/>
      <c r="J1" s="1708"/>
      <c r="K1" s="1708"/>
      <c r="L1" s="1708"/>
    </row>
    <row r="2" spans="1:12" ht="27.75" customHeight="1">
      <c r="A2" s="1799" t="s">
        <v>3050</v>
      </c>
      <c r="B2" s="1781"/>
      <c r="C2" s="1781"/>
      <c r="D2" s="1781"/>
      <c r="E2" s="1781"/>
      <c r="F2" s="1781"/>
      <c r="G2" s="1781"/>
      <c r="H2" s="1781"/>
      <c r="I2" s="1781"/>
      <c r="J2" s="1781"/>
      <c r="K2" s="1781"/>
      <c r="L2" s="1781"/>
    </row>
    <row r="3" spans="1:12" ht="15" customHeight="1">
      <c r="A3" s="2236" t="s">
        <v>3644</v>
      </c>
      <c r="B3" s="2236"/>
      <c r="C3" s="2236"/>
      <c r="D3" s="2236"/>
      <c r="E3" s="1720"/>
      <c r="F3" s="1723" t="s">
        <v>3645</v>
      </c>
      <c r="G3" s="1723"/>
      <c r="H3" s="1723"/>
      <c r="I3" s="1723"/>
      <c r="J3" s="1723"/>
      <c r="K3" s="1723"/>
      <c r="L3" s="1724"/>
    </row>
    <row r="4" spans="1:12" ht="42" customHeight="1">
      <c r="A4" s="1959" t="s">
        <v>2789</v>
      </c>
      <c r="B4" s="1961"/>
      <c r="C4" s="1399" t="s">
        <v>972</v>
      </c>
      <c r="D4" s="1399" t="s">
        <v>936</v>
      </c>
      <c r="E4" s="1399" t="s">
        <v>165</v>
      </c>
      <c r="F4" s="1399" t="s">
        <v>166</v>
      </c>
      <c r="G4" s="1399" t="s">
        <v>131</v>
      </c>
      <c r="H4" s="1399" t="s">
        <v>132</v>
      </c>
      <c r="I4" s="1399" t="s">
        <v>133</v>
      </c>
      <c r="J4" s="1399" t="s">
        <v>275</v>
      </c>
      <c r="K4" s="1959" t="s">
        <v>3646</v>
      </c>
      <c r="L4" s="1961"/>
    </row>
    <row r="5" spans="1:12" ht="20.149999999999999" customHeight="1">
      <c r="A5" s="1956" t="s">
        <v>3647</v>
      </c>
      <c r="B5" s="1373" t="s">
        <v>3648</v>
      </c>
      <c r="C5" s="1382">
        <v>16411</v>
      </c>
      <c r="D5" s="1382">
        <v>31199</v>
      </c>
      <c r="E5" s="1382">
        <v>27638</v>
      </c>
      <c r="F5" s="1382">
        <v>25083</v>
      </c>
      <c r="G5" s="1382">
        <v>23432</v>
      </c>
      <c r="H5" s="1382">
        <v>31293</v>
      </c>
      <c r="I5" s="1382">
        <v>52888</v>
      </c>
      <c r="J5" s="1382">
        <v>29487</v>
      </c>
      <c r="K5" s="1373" t="s">
        <v>3649</v>
      </c>
      <c r="L5" s="1956" t="s">
        <v>3650</v>
      </c>
    </row>
    <row r="6" spans="1:12" ht="20.149999999999999" customHeight="1">
      <c r="A6" s="1957"/>
      <c r="B6" s="1373" t="s">
        <v>3651</v>
      </c>
      <c r="C6" s="1383">
        <v>176168</v>
      </c>
      <c r="D6" s="1383">
        <v>182075</v>
      </c>
      <c r="E6" s="1383">
        <v>190000</v>
      </c>
      <c r="F6" s="1383">
        <v>160370</v>
      </c>
      <c r="G6" s="1383">
        <v>70437</v>
      </c>
      <c r="H6" s="1383">
        <v>137250</v>
      </c>
      <c r="I6" s="1383">
        <v>131626</v>
      </c>
      <c r="J6" s="1383">
        <v>176776</v>
      </c>
      <c r="K6" s="1373" t="s">
        <v>3652</v>
      </c>
      <c r="L6" s="1957"/>
    </row>
    <row r="7" spans="1:12" ht="20.149999999999999" customHeight="1">
      <c r="A7" s="1957"/>
      <c r="B7" s="1373" t="s">
        <v>3653</v>
      </c>
      <c r="C7" s="1382">
        <v>29695</v>
      </c>
      <c r="D7" s="1382">
        <v>34437</v>
      </c>
      <c r="E7" s="1382">
        <v>35186</v>
      </c>
      <c r="F7" s="1382">
        <v>27050</v>
      </c>
      <c r="G7" s="1382">
        <v>37543</v>
      </c>
      <c r="H7" s="1382">
        <v>42188</v>
      </c>
      <c r="I7" s="1382">
        <v>48809</v>
      </c>
      <c r="J7" s="1382">
        <v>52759</v>
      </c>
      <c r="K7" s="1373" t="s">
        <v>3654</v>
      </c>
      <c r="L7" s="1957"/>
    </row>
    <row r="8" spans="1:12" ht="20.149999999999999" customHeight="1">
      <c r="A8" s="1957"/>
      <c r="B8" s="1373" t="s">
        <v>3655</v>
      </c>
      <c r="C8" s="1383">
        <v>9160</v>
      </c>
      <c r="D8" s="1383">
        <v>9483</v>
      </c>
      <c r="E8" s="1383">
        <v>9446</v>
      </c>
      <c r="F8" s="1383">
        <v>1821</v>
      </c>
      <c r="G8" s="1383">
        <v>0</v>
      </c>
      <c r="H8" s="1383">
        <v>0</v>
      </c>
      <c r="I8" s="1383">
        <v>0</v>
      </c>
      <c r="J8" s="1383">
        <v>0</v>
      </c>
      <c r="K8" s="1373" t="s">
        <v>3656</v>
      </c>
      <c r="L8" s="1957"/>
    </row>
    <row r="9" spans="1:12" ht="20.149999999999999" customHeight="1">
      <c r="A9" s="1958"/>
      <c r="B9" s="1373" t="s">
        <v>750</v>
      </c>
      <c r="C9" s="1382">
        <f t="shared" ref="C9:H9" si="0">SUM(C5:C8)</f>
        <v>231434</v>
      </c>
      <c r="D9" s="1382">
        <f t="shared" si="0"/>
        <v>257194</v>
      </c>
      <c r="E9" s="1382">
        <f t="shared" si="0"/>
        <v>262270</v>
      </c>
      <c r="F9" s="1382">
        <f t="shared" si="0"/>
        <v>214324</v>
      </c>
      <c r="G9" s="1382">
        <f t="shared" si="0"/>
        <v>131412</v>
      </c>
      <c r="H9" s="1382">
        <f t="shared" si="0"/>
        <v>210731</v>
      </c>
      <c r="I9" s="1382">
        <v>233323</v>
      </c>
      <c r="J9" s="1382">
        <f>SUM(J5:J8)</f>
        <v>259022</v>
      </c>
      <c r="K9" s="1373" t="s">
        <v>68</v>
      </c>
      <c r="L9" s="1958"/>
    </row>
    <row r="10" spans="1:12" ht="20.149999999999999" customHeight="1">
      <c r="A10" s="1956" t="s">
        <v>3657</v>
      </c>
      <c r="B10" s="1373" t="s">
        <v>3658</v>
      </c>
      <c r="C10" s="1383">
        <v>472</v>
      </c>
      <c r="D10" s="1383">
        <v>430</v>
      </c>
      <c r="E10" s="1383">
        <v>577</v>
      </c>
      <c r="F10" s="1383">
        <v>74</v>
      </c>
      <c r="G10" s="1383">
        <v>0</v>
      </c>
      <c r="H10" s="1383">
        <v>0</v>
      </c>
      <c r="I10" s="1383">
        <v>0</v>
      </c>
      <c r="J10" s="1383">
        <v>0</v>
      </c>
      <c r="K10" s="1373" t="s">
        <v>3659</v>
      </c>
      <c r="L10" s="1956" t="s">
        <v>1061</v>
      </c>
    </row>
    <row r="11" spans="1:12" ht="20.149999999999999" customHeight="1">
      <c r="A11" s="1957"/>
      <c r="B11" s="1373" t="s">
        <v>3660</v>
      </c>
      <c r="C11" s="1382">
        <v>2415</v>
      </c>
      <c r="D11" s="1382">
        <v>2805</v>
      </c>
      <c r="E11" s="1382">
        <v>2399</v>
      </c>
      <c r="F11" s="1382">
        <v>2375</v>
      </c>
      <c r="G11" s="1382">
        <v>3208</v>
      </c>
      <c r="H11" s="1382">
        <v>3883</v>
      </c>
      <c r="I11" s="1382">
        <v>5860</v>
      </c>
      <c r="J11" s="1382">
        <v>6329</v>
      </c>
      <c r="K11" s="1373" t="s">
        <v>3661</v>
      </c>
      <c r="L11" s="1957"/>
    </row>
    <row r="12" spans="1:12" ht="20.149999999999999" customHeight="1">
      <c r="A12" s="1957"/>
      <c r="B12" s="1373" t="s">
        <v>3662</v>
      </c>
      <c r="C12" s="1383" t="s">
        <v>3264</v>
      </c>
      <c r="D12" s="1383" t="s">
        <v>3264</v>
      </c>
      <c r="E12" s="1383" t="s">
        <v>3264</v>
      </c>
      <c r="F12" s="1383">
        <v>1181</v>
      </c>
      <c r="G12" s="1383">
        <v>1042</v>
      </c>
      <c r="H12" s="1383">
        <v>918</v>
      </c>
      <c r="I12" s="1383">
        <v>906</v>
      </c>
      <c r="J12" s="1383">
        <v>780</v>
      </c>
      <c r="K12" s="1373" t="s">
        <v>3663</v>
      </c>
      <c r="L12" s="1957"/>
    </row>
    <row r="13" spans="1:12" ht="20.149999999999999" customHeight="1">
      <c r="A13" s="1957"/>
      <c r="B13" s="1373" t="s">
        <v>3664</v>
      </c>
      <c r="C13" s="1382">
        <v>29772</v>
      </c>
      <c r="D13" s="1382">
        <v>35302</v>
      </c>
      <c r="E13" s="1382">
        <v>51619</v>
      </c>
      <c r="F13" s="1382">
        <v>10843</v>
      </c>
      <c r="G13" s="1382">
        <v>47502</v>
      </c>
      <c r="H13" s="1382">
        <v>56570</v>
      </c>
      <c r="I13" s="1382">
        <v>62486</v>
      </c>
      <c r="J13" s="1382">
        <v>64253</v>
      </c>
      <c r="K13" s="1373" t="s">
        <v>894</v>
      </c>
      <c r="L13" s="1957"/>
    </row>
    <row r="14" spans="1:12" ht="20.149999999999999" customHeight="1">
      <c r="A14" s="1958"/>
      <c r="B14" s="1373" t="s">
        <v>750</v>
      </c>
      <c r="C14" s="1383">
        <f t="shared" ref="C14:H14" si="1">SUM(C10:C13)</f>
        <v>32659</v>
      </c>
      <c r="D14" s="1383">
        <f t="shared" si="1"/>
        <v>38537</v>
      </c>
      <c r="E14" s="1383">
        <f t="shared" si="1"/>
        <v>54595</v>
      </c>
      <c r="F14" s="1383">
        <f t="shared" si="1"/>
        <v>14473</v>
      </c>
      <c r="G14" s="1383">
        <f t="shared" si="1"/>
        <v>51752</v>
      </c>
      <c r="H14" s="1383">
        <f t="shared" si="1"/>
        <v>61371</v>
      </c>
      <c r="I14" s="1383">
        <v>69252</v>
      </c>
      <c r="J14" s="1383">
        <f>SUM(J10:J13)</f>
        <v>71362</v>
      </c>
      <c r="K14" s="1373" t="s">
        <v>987</v>
      </c>
      <c r="L14" s="1958"/>
    </row>
    <row r="15" spans="1:12" ht="20.149999999999999" customHeight="1">
      <c r="A15" s="1956" t="s">
        <v>3394</v>
      </c>
      <c r="B15" s="1373" t="s">
        <v>2820</v>
      </c>
      <c r="C15" s="1382">
        <v>12002</v>
      </c>
      <c r="D15" s="1382">
        <v>12831</v>
      </c>
      <c r="E15" s="1382">
        <v>13540</v>
      </c>
      <c r="F15" s="1382">
        <v>10115</v>
      </c>
      <c r="G15" s="1382">
        <v>13059</v>
      </c>
      <c r="H15" s="1382">
        <v>12589</v>
      </c>
      <c r="I15" s="1382">
        <v>13446</v>
      </c>
      <c r="J15" s="1382">
        <v>14588</v>
      </c>
      <c r="K15" s="1373" t="s">
        <v>3665</v>
      </c>
      <c r="L15" s="1956" t="s">
        <v>3663</v>
      </c>
    </row>
    <row r="16" spans="1:12" ht="20.149999999999999" customHeight="1">
      <c r="A16" s="1958"/>
      <c r="B16" s="1373" t="s">
        <v>3666</v>
      </c>
      <c r="C16" s="1400">
        <v>4.5</v>
      </c>
      <c r="D16" s="1400">
        <v>4</v>
      </c>
      <c r="E16" s="1400">
        <v>4</v>
      </c>
      <c r="F16" s="1400">
        <v>3.7</v>
      </c>
      <c r="G16" s="1400">
        <v>3.5</v>
      </c>
      <c r="H16" s="1400">
        <v>3.82</v>
      </c>
      <c r="I16" s="1400">
        <v>3.09</v>
      </c>
      <c r="J16" s="1400">
        <v>3.3</v>
      </c>
      <c r="K16" s="1373" t="s">
        <v>3667</v>
      </c>
      <c r="L16" s="1958"/>
    </row>
    <row r="17" spans="1:12" ht="20.149999999999999" customHeight="1">
      <c r="A17" s="1956" t="s">
        <v>3668</v>
      </c>
      <c r="B17" s="1373" t="s">
        <v>3669</v>
      </c>
      <c r="C17" s="1382">
        <v>21839</v>
      </c>
      <c r="D17" s="1382">
        <v>30384</v>
      </c>
      <c r="E17" s="1382">
        <v>29505</v>
      </c>
      <c r="F17" s="1382">
        <v>20860</v>
      </c>
      <c r="G17" s="1382">
        <v>30327</v>
      </c>
      <c r="H17" s="1382">
        <v>27391</v>
      </c>
      <c r="I17" s="1382">
        <v>28037</v>
      </c>
      <c r="J17" s="1382">
        <v>27586</v>
      </c>
      <c r="K17" s="1373" t="s">
        <v>3670</v>
      </c>
      <c r="L17" s="1956" t="s">
        <v>869</v>
      </c>
    </row>
    <row r="18" spans="1:12" ht="20.149999999999999" customHeight="1">
      <c r="A18" s="1958"/>
      <c r="B18" s="1373" t="s">
        <v>3671</v>
      </c>
      <c r="C18" s="1383">
        <v>10876</v>
      </c>
      <c r="D18" s="1383">
        <v>12277</v>
      </c>
      <c r="E18" s="1383">
        <v>12975</v>
      </c>
      <c r="F18" s="1383">
        <v>9762</v>
      </c>
      <c r="G18" s="1383">
        <v>12634</v>
      </c>
      <c r="H18" s="1383">
        <v>11594</v>
      </c>
      <c r="I18" s="1383">
        <v>12429</v>
      </c>
      <c r="J18" s="1383">
        <v>13504</v>
      </c>
      <c r="K18" s="1373" t="s">
        <v>3672</v>
      </c>
      <c r="L18" s="1958"/>
    </row>
    <row r="19" spans="1:12" ht="20.149999999999999" customHeight="1">
      <c r="A19" s="1956" t="s">
        <v>3673</v>
      </c>
      <c r="B19" s="1373" t="s">
        <v>3674</v>
      </c>
      <c r="C19" s="1382">
        <v>327150</v>
      </c>
      <c r="D19" s="1382">
        <v>601353</v>
      </c>
      <c r="E19" s="1382">
        <v>507310</v>
      </c>
      <c r="F19" s="1382">
        <v>498983</v>
      </c>
      <c r="G19" s="1382">
        <v>269876</v>
      </c>
      <c r="H19" s="1382">
        <v>303331</v>
      </c>
      <c r="I19" s="1382">
        <v>308491</v>
      </c>
      <c r="J19" s="1382">
        <v>488323</v>
      </c>
      <c r="K19" s="1373" t="s">
        <v>3675</v>
      </c>
      <c r="L19" s="1956" t="s">
        <v>3676</v>
      </c>
    </row>
    <row r="20" spans="1:12" ht="20.149999999999999" customHeight="1">
      <c r="A20" s="1957"/>
      <c r="B20" s="1373" t="s">
        <v>3677</v>
      </c>
      <c r="C20" s="1383">
        <v>293921</v>
      </c>
      <c r="D20" s="1383">
        <v>336105</v>
      </c>
      <c r="E20" s="1383">
        <v>359618</v>
      </c>
      <c r="F20" s="1383">
        <v>293690</v>
      </c>
      <c r="G20" s="1383">
        <v>94665</v>
      </c>
      <c r="H20" s="1383">
        <v>199606</v>
      </c>
      <c r="I20" s="1383">
        <v>95124</v>
      </c>
      <c r="J20" s="1383">
        <v>98163</v>
      </c>
      <c r="K20" s="1373" t="s">
        <v>3678</v>
      </c>
      <c r="L20" s="1957"/>
    </row>
    <row r="21" spans="1:12" ht="20.149999999999999" customHeight="1">
      <c r="A21" s="1957"/>
      <c r="B21" s="1373" t="s">
        <v>3679</v>
      </c>
      <c r="C21" s="1382">
        <v>15643</v>
      </c>
      <c r="D21" s="1382">
        <v>13039</v>
      </c>
      <c r="E21" s="1382">
        <v>13277</v>
      </c>
      <c r="F21" s="1382">
        <v>10923</v>
      </c>
      <c r="G21" s="1382">
        <v>7251</v>
      </c>
      <c r="H21" s="1382">
        <v>11292</v>
      </c>
      <c r="I21" s="1382">
        <v>13788</v>
      </c>
      <c r="J21" s="1382">
        <v>17189</v>
      </c>
      <c r="K21" s="1373" t="s">
        <v>3680</v>
      </c>
      <c r="L21" s="1957"/>
    </row>
    <row r="22" spans="1:12" ht="20.149999999999999" customHeight="1">
      <c r="A22" s="1957"/>
      <c r="B22" s="1373" t="s">
        <v>3681</v>
      </c>
      <c r="C22" s="1383">
        <v>23273</v>
      </c>
      <c r="D22" s="1383">
        <v>40593</v>
      </c>
      <c r="E22" s="1383">
        <v>37694</v>
      </c>
      <c r="F22" s="1383">
        <v>38232</v>
      </c>
      <c r="G22" s="1383">
        <v>39318</v>
      </c>
      <c r="H22" s="1383">
        <v>38311</v>
      </c>
      <c r="I22" s="1383">
        <v>42255</v>
      </c>
      <c r="J22" s="1383">
        <v>58539</v>
      </c>
      <c r="K22" s="1373" t="s">
        <v>3682</v>
      </c>
      <c r="L22" s="1957"/>
    </row>
    <row r="23" spans="1:12" ht="20.149999999999999" customHeight="1">
      <c r="A23" s="1956" t="s">
        <v>3683</v>
      </c>
      <c r="B23" s="1373" t="s">
        <v>3684</v>
      </c>
      <c r="C23" s="1382">
        <v>922</v>
      </c>
      <c r="D23" s="1382">
        <v>916</v>
      </c>
      <c r="E23" s="1382">
        <v>730</v>
      </c>
      <c r="F23" s="1382">
        <v>833</v>
      </c>
      <c r="G23" s="1382">
        <v>884</v>
      </c>
      <c r="H23" s="1382">
        <v>710</v>
      </c>
      <c r="I23" s="1382">
        <v>749</v>
      </c>
      <c r="J23" s="1382">
        <v>992</v>
      </c>
      <c r="K23" s="1373" t="s">
        <v>3685</v>
      </c>
      <c r="L23" s="1956" t="s">
        <v>3686</v>
      </c>
    </row>
    <row r="24" spans="1:12" ht="20.149999999999999" customHeight="1">
      <c r="A24" s="1958"/>
      <c r="B24" s="1373" t="s">
        <v>3687</v>
      </c>
      <c r="C24" s="1383">
        <v>63</v>
      </c>
      <c r="D24" s="1383">
        <v>93</v>
      </c>
      <c r="E24" s="1383">
        <v>155</v>
      </c>
      <c r="F24" s="1383">
        <v>164</v>
      </c>
      <c r="G24" s="1383">
        <v>298</v>
      </c>
      <c r="H24" s="1383">
        <v>384</v>
      </c>
      <c r="I24" s="1383">
        <v>472</v>
      </c>
      <c r="J24" s="1383">
        <v>387</v>
      </c>
      <c r="K24" s="1373" t="s">
        <v>3688</v>
      </c>
      <c r="L24" s="1958"/>
    </row>
    <row r="25" spans="1:12" ht="112.5" customHeight="1"/>
    <row r="27" spans="1:12" ht="37.5" customHeight="1"/>
  </sheetData>
  <mergeCells count="18">
    <mergeCell ref="A17:A18"/>
    <mergeCell ref="L17:L18"/>
    <mergeCell ref="A19:A22"/>
    <mergeCell ref="L19:L22"/>
    <mergeCell ref="A23:A24"/>
    <mergeCell ref="L23:L24"/>
    <mergeCell ref="A5:A9"/>
    <mergeCell ref="L5:L9"/>
    <mergeCell ref="A10:A14"/>
    <mergeCell ref="L10:L14"/>
    <mergeCell ref="A15:A16"/>
    <mergeCell ref="L15:L16"/>
    <mergeCell ref="A1:L1"/>
    <mergeCell ref="A2:L2"/>
    <mergeCell ref="A3:E3"/>
    <mergeCell ref="F3:L3"/>
    <mergeCell ref="A4:B4"/>
    <mergeCell ref="K4:L4"/>
  </mergeCells>
  <printOptions horizontalCentered="1" verticalCentered="1"/>
  <pageMargins left="0.59055118110236227" right="0.59055118110236227" top="0.78740157480314965" bottom="0.78740157480314965" header="0.51181102362204722" footer="0.51181102362204722"/>
  <pageSetup paperSize="9" scale="7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26"/>
  <sheetViews>
    <sheetView showGridLines="0" rightToLeft="1" view="pageBreakPreview" zoomScale="75" zoomScaleNormal="75" zoomScaleSheetLayoutView="75" workbookViewId="0">
      <selection activeCell="B23" sqref="B23"/>
    </sheetView>
  </sheetViews>
  <sheetFormatPr defaultColWidth="10.1796875" defaultRowHeight="15.5"/>
  <cols>
    <col min="1" max="1" width="33.7265625" style="1401" customWidth="1"/>
    <col min="2" max="4" width="13.7265625" style="1401" customWidth="1"/>
    <col min="5" max="5" width="15.453125" style="1401" bestFit="1" customWidth="1"/>
    <col min="6" max="7" width="13.7265625" style="1401" customWidth="1"/>
    <col min="8" max="8" width="9.81640625" style="1401" bestFit="1" customWidth="1"/>
    <col min="9" max="9" width="15.1796875" style="1401" bestFit="1" customWidth="1"/>
    <col min="10" max="12" width="12.26953125" style="1401" customWidth="1"/>
    <col min="13" max="13" width="15.1796875" style="1401" bestFit="1" customWidth="1"/>
    <col min="14" max="14" width="33.7265625" style="1401" customWidth="1"/>
    <col min="15" max="131" width="12.26953125" style="1401" customWidth="1"/>
    <col min="132" max="207" width="10.1796875" style="1401"/>
    <col min="208" max="208" width="24" style="1401" customWidth="1"/>
    <col min="209" max="209" width="14.26953125" style="1401" customWidth="1"/>
    <col min="210" max="213" width="10.81640625" style="1401" customWidth="1"/>
    <col min="214" max="387" width="12.26953125" style="1401" customWidth="1"/>
    <col min="388" max="463" width="10.1796875" style="1401"/>
    <col min="464" max="464" width="24" style="1401" customWidth="1"/>
    <col min="465" max="465" width="14.26953125" style="1401" customWidth="1"/>
    <col min="466" max="469" width="10.81640625" style="1401" customWidth="1"/>
    <col min="470" max="643" width="12.26953125" style="1401" customWidth="1"/>
    <col min="644" max="719" width="10.1796875" style="1401"/>
    <col min="720" max="720" width="24" style="1401" customWidth="1"/>
    <col min="721" max="721" width="14.26953125" style="1401" customWidth="1"/>
    <col min="722" max="725" width="10.81640625" style="1401" customWidth="1"/>
    <col min="726" max="899" width="12.26953125" style="1401" customWidth="1"/>
    <col min="900" max="975" width="10.1796875" style="1401"/>
    <col min="976" max="976" width="24" style="1401" customWidth="1"/>
    <col min="977" max="977" width="14.26953125" style="1401" customWidth="1"/>
    <col min="978" max="981" width="10.81640625" style="1401" customWidth="1"/>
    <col min="982" max="1155" width="12.26953125" style="1401" customWidth="1"/>
    <col min="1156" max="1231" width="10.1796875" style="1401"/>
    <col min="1232" max="1232" width="24" style="1401" customWidth="1"/>
    <col min="1233" max="1233" width="14.26953125" style="1401" customWidth="1"/>
    <col min="1234" max="1237" width="10.81640625" style="1401" customWidth="1"/>
    <col min="1238" max="1411" width="12.26953125" style="1401" customWidth="1"/>
    <col min="1412" max="1487" width="10.1796875" style="1401"/>
    <col min="1488" max="1488" width="24" style="1401" customWidth="1"/>
    <col min="1489" max="1489" width="14.26953125" style="1401" customWidth="1"/>
    <col min="1490" max="1493" width="10.81640625" style="1401" customWidth="1"/>
    <col min="1494" max="1667" width="12.26953125" style="1401" customWidth="1"/>
    <col min="1668" max="1743" width="10.1796875" style="1401"/>
    <col min="1744" max="1744" width="24" style="1401" customWidth="1"/>
    <col min="1745" max="1745" width="14.26953125" style="1401" customWidth="1"/>
    <col min="1746" max="1749" width="10.81640625" style="1401" customWidth="1"/>
    <col min="1750" max="1923" width="12.26953125" style="1401" customWidth="1"/>
    <col min="1924" max="1999" width="10.1796875" style="1401"/>
    <col min="2000" max="2000" width="24" style="1401" customWidth="1"/>
    <col min="2001" max="2001" width="14.26953125" style="1401" customWidth="1"/>
    <col min="2002" max="2005" width="10.81640625" style="1401" customWidth="1"/>
    <col min="2006" max="2179" width="12.26953125" style="1401" customWidth="1"/>
    <col min="2180" max="2255" width="10.1796875" style="1401"/>
    <col min="2256" max="2256" width="24" style="1401" customWidth="1"/>
    <col min="2257" max="2257" width="14.26953125" style="1401" customWidth="1"/>
    <col min="2258" max="2261" width="10.81640625" style="1401" customWidth="1"/>
    <col min="2262" max="2435" width="12.26953125" style="1401" customWidth="1"/>
    <col min="2436" max="2511" width="10.1796875" style="1401"/>
    <col min="2512" max="2512" width="24" style="1401" customWidth="1"/>
    <col min="2513" max="2513" width="14.26953125" style="1401" customWidth="1"/>
    <col min="2514" max="2517" width="10.81640625" style="1401" customWidth="1"/>
    <col min="2518" max="2691" width="12.26953125" style="1401" customWidth="1"/>
    <col min="2692" max="2767" width="10.1796875" style="1401"/>
    <col min="2768" max="2768" width="24" style="1401" customWidth="1"/>
    <col min="2769" max="2769" width="14.26953125" style="1401" customWidth="1"/>
    <col min="2770" max="2773" width="10.81640625" style="1401" customWidth="1"/>
    <col min="2774" max="2947" width="12.26953125" style="1401" customWidth="1"/>
    <col min="2948" max="3023" width="10.1796875" style="1401"/>
    <col min="3024" max="3024" width="24" style="1401" customWidth="1"/>
    <col min="3025" max="3025" width="14.26953125" style="1401" customWidth="1"/>
    <col min="3026" max="3029" width="10.81640625" style="1401" customWidth="1"/>
    <col min="3030" max="3203" width="12.26953125" style="1401" customWidth="1"/>
    <col min="3204" max="3279" width="10.1796875" style="1401"/>
    <col min="3280" max="3280" width="24" style="1401" customWidth="1"/>
    <col min="3281" max="3281" width="14.26953125" style="1401" customWidth="1"/>
    <col min="3282" max="3285" width="10.81640625" style="1401" customWidth="1"/>
    <col min="3286" max="3459" width="12.26953125" style="1401" customWidth="1"/>
    <col min="3460" max="3535" width="10.1796875" style="1401"/>
    <col min="3536" max="3536" width="24" style="1401" customWidth="1"/>
    <col min="3537" max="3537" width="14.26953125" style="1401" customWidth="1"/>
    <col min="3538" max="3541" width="10.81640625" style="1401" customWidth="1"/>
    <col min="3542" max="3715" width="12.26953125" style="1401" customWidth="1"/>
    <col min="3716" max="3791" width="10.1796875" style="1401"/>
    <col min="3792" max="3792" width="24" style="1401" customWidth="1"/>
    <col min="3793" max="3793" width="14.26953125" style="1401" customWidth="1"/>
    <col min="3794" max="3797" width="10.81640625" style="1401" customWidth="1"/>
    <col min="3798" max="3971" width="12.26953125" style="1401" customWidth="1"/>
    <col min="3972" max="4047" width="10.1796875" style="1401"/>
    <col min="4048" max="4048" width="24" style="1401" customWidth="1"/>
    <col min="4049" max="4049" width="14.26953125" style="1401" customWidth="1"/>
    <col min="4050" max="4053" width="10.81640625" style="1401" customWidth="1"/>
    <col min="4054" max="4227" width="12.26953125" style="1401" customWidth="1"/>
    <col min="4228" max="4303" width="10.1796875" style="1401"/>
    <col min="4304" max="4304" width="24" style="1401" customWidth="1"/>
    <col min="4305" max="4305" width="14.26953125" style="1401" customWidth="1"/>
    <col min="4306" max="4309" width="10.81640625" style="1401" customWidth="1"/>
    <col min="4310" max="4483" width="12.26953125" style="1401" customWidth="1"/>
    <col min="4484" max="4559" width="10.1796875" style="1401"/>
    <col min="4560" max="4560" width="24" style="1401" customWidth="1"/>
    <col min="4561" max="4561" width="14.26953125" style="1401" customWidth="1"/>
    <col min="4562" max="4565" width="10.81640625" style="1401" customWidth="1"/>
    <col min="4566" max="4739" width="12.26953125" style="1401" customWidth="1"/>
    <col min="4740" max="4815" width="10.1796875" style="1401"/>
    <col min="4816" max="4816" width="24" style="1401" customWidth="1"/>
    <col min="4817" max="4817" width="14.26953125" style="1401" customWidth="1"/>
    <col min="4818" max="4821" width="10.81640625" style="1401" customWidth="1"/>
    <col min="4822" max="4995" width="12.26953125" style="1401" customWidth="1"/>
    <col min="4996" max="5071" width="10.1796875" style="1401"/>
    <col min="5072" max="5072" width="24" style="1401" customWidth="1"/>
    <col min="5073" max="5073" width="14.26953125" style="1401" customWidth="1"/>
    <col min="5074" max="5077" width="10.81640625" style="1401" customWidth="1"/>
    <col min="5078" max="5251" width="12.26953125" style="1401" customWidth="1"/>
    <col min="5252" max="5327" width="10.1796875" style="1401"/>
    <col min="5328" max="5328" width="24" style="1401" customWidth="1"/>
    <col min="5329" max="5329" width="14.26953125" style="1401" customWidth="1"/>
    <col min="5330" max="5333" width="10.81640625" style="1401" customWidth="1"/>
    <col min="5334" max="5507" width="12.26953125" style="1401" customWidth="1"/>
    <col min="5508" max="5583" width="10.1796875" style="1401"/>
    <col min="5584" max="5584" width="24" style="1401" customWidth="1"/>
    <col min="5585" max="5585" width="14.26953125" style="1401" customWidth="1"/>
    <col min="5586" max="5589" width="10.81640625" style="1401" customWidth="1"/>
    <col min="5590" max="5763" width="12.26953125" style="1401" customWidth="1"/>
    <col min="5764" max="5839" width="10.1796875" style="1401"/>
    <col min="5840" max="5840" width="24" style="1401" customWidth="1"/>
    <col min="5841" max="5841" width="14.26953125" style="1401" customWidth="1"/>
    <col min="5842" max="5845" width="10.81640625" style="1401" customWidth="1"/>
    <col min="5846" max="6019" width="12.26953125" style="1401" customWidth="1"/>
    <col min="6020" max="6095" width="10.1796875" style="1401"/>
    <col min="6096" max="6096" width="24" style="1401" customWidth="1"/>
    <col min="6097" max="6097" width="14.26953125" style="1401" customWidth="1"/>
    <col min="6098" max="6101" width="10.81640625" style="1401" customWidth="1"/>
    <col min="6102" max="6275" width="12.26953125" style="1401" customWidth="1"/>
    <col min="6276" max="6351" width="10.1796875" style="1401"/>
    <col min="6352" max="6352" width="24" style="1401" customWidth="1"/>
    <col min="6353" max="6353" width="14.26953125" style="1401" customWidth="1"/>
    <col min="6354" max="6357" width="10.81640625" style="1401" customWidth="1"/>
    <col min="6358" max="6531" width="12.26953125" style="1401" customWidth="1"/>
    <col min="6532" max="6607" width="10.1796875" style="1401"/>
    <col min="6608" max="6608" width="24" style="1401" customWidth="1"/>
    <col min="6609" max="6609" width="14.26953125" style="1401" customWidth="1"/>
    <col min="6610" max="6613" width="10.81640625" style="1401" customWidth="1"/>
    <col min="6614" max="6787" width="12.26953125" style="1401" customWidth="1"/>
    <col min="6788" max="6863" width="10.1796875" style="1401"/>
    <col min="6864" max="6864" width="24" style="1401" customWidth="1"/>
    <col min="6865" max="6865" width="14.26953125" style="1401" customWidth="1"/>
    <col min="6866" max="6869" width="10.81640625" style="1401" customWidth="1"/>
    <col min="6870" max="7043" width="12.26953125" style="1401" customWidth="1"/>
    <col min="7044" max="7119" width="10.1796875" style="1401"/>
    <col min="7120" max="7120" width="24" style="1401" customWidth="1"/>
    <col min="7121" max="7121" width="14.26953125" style="1401" customWidth="1"/>
    <col min="7122" max="7125" width="10.81640625" style="1401" customWidth="1"/>
    <col min="7126" max="7299" width="12.26953125" style="1401" customWidth="1"/>
    <col min="7300" max="7375" width="10.1796875" style="1401"/>
    <col min="7376" max="7376" width="24" style="1401" customWidth="1"/>
    <col min="7377" max="7377" width="14.26953125" style="1401" customWidth="1"/>
    <col min="7378" max="7381" width="10.81640625" style="1401" customWidth="1"/>
    <col min="7382" max="7555" width="12.26953125" style="1401" customWidth="1"/>
    <col min="7556" max="7631" width="10.1796875" style="1401"/>
    <col min="7632" max="7632" width="24" style="1401" customWidth="1"/>
    <col min="7633" max="7633" width="14.26953125" style="1401" customWidth="1"/>
    <col min="7634" max="7637" width="10.81640625" style="1401" customWidth="1"/>
    <col min="7638" max="7811" width="12.26953125" style="1401" customWidth="1"/>
    <col min="7812" max="7887" width="10.1796875" style="1401"/>
    <col min="7888" max="7888" width="24" style="1401" customWidth="1"/>
    <col min="7889" max="7889" width="14.26953125" style="1401" customWidth="1"/>
    <col min="7890" max="7893" width="10.81640625" style="1401" customWidth="1"/>
    <col min="7894" max="8067" width="12.26953125" style="1401" customWidth="1"/>
    <col min="8068" max="8143" width="10.1796875" style="1401"/>
    <col min="8144" max="8144" width="24" style="1401" customWidth="1"/>
    <col min="8145" max="8145" width="14.26953125" style="1401" customWidth="1"/>
    <col min="8146" max="8149" width="10.81640625" style="1401" customWidth="1"/>
    <col min="8150" max="8323" width="12.26953125" style="1401" customWidth="1"/>
    <col min="8324" max="8399" width="10.1796875" style="1401"/>
    <col min="8400" max="8400" width="24" style="1401" customWidth="1"/>
    <col min="8401" max="8401" width="14.26953125" style="1401" customWidth="1"/>
    <col min="8402" max="8405" width="10.81640625" style="1401" customWidth="1"/>
    <col min="8406" max="8579" width="12.26953125" style="1401" customWidth="1"/>
    <col min="8580" max="8655" width="10.1796875" style="1401"/>
    <col min="8656" max="8656" width="24" style="1401" customWidth="1"/>
    <col min="8657" max="8657" width="14.26953125" style="1401" customWidth="1"/>
    <col min="8658" max="8661" width="10.81640625" style="1401" customWidth="1"/>
    <col min="8662" max="8835" width="12.26953125" style="1401" customWidth="1"/>
    <col min="8836" max="8911" width="10.1796875" style="1401"/>
    <col min="8912" max="8912" width="24" style="1401" customWidth="1"/>
    <col min="8913" max="8913" width="14.26953125" style="1401" customWidth="1"/>
    <col min="8914" max="8917" width="10.81640625" style="1401" customWidth="1"/>
    <col min="8918" max="9091" width="12.26953125" style="1401" customWidth="1"/>
    <col min="9092" max="9167" width="10.1796875" style="1401"/>
    <col min="9168" max="9168" width="24" style="1401" customWidth="1"/>
    <col min="9169" max="9169" width="14.26953125" style="1401" customWidth="1"/>
    <col min="9170" max="9173" width="10.81640625" style="1401" customWidth="1"/>
    <col min="9174" max="9347" width="12.26953125" style="1401" customWidth="1"/>
    <col min="9348" max="9423" width="10.1796875" style="1401"/>
    <col min="9424" max="9424" width="24" style="1401" customWidth="1"/>
    <col min="9425" max="9425" width="14.26953125" style="1401" customWidth="1"/>
    <col min="9426" max="9429" width="10.81640625" style="1401" customWidth="1"/>
    <col min="9430" max="9603" width="12.26953125" style="1401" customWidth="1"/>
    <col min="9604" max="9679" width="10.1796875" style="1401"/>
    <col min="9680" max="9680" width="24" style="1401" customWidth="1"/>
    <col min="9681" max="9681" width="14.26953125" style="1401" customWidth="1"/>
    <col min="9682" max="9685" width="10.81640625" style="1401" customWidth="1"/>
    <col min="9686" max="9859" width="12.26953125" style="1401" customWidth="1"/>
    <col min="9860" max="9935" width="10.1796875" style="1401"/>
    <col min="9936" max="9936" width="24" style="1401" customWidth="1"/>
    <col min="9937" max="9937" width="14.26953125" style="1401" customWidth="1"/>
    <col min="9938" max="9941" width="10.81640625" style="1401" customWidth="1"/>
    <col min="9942" max="10115" width="12.26953125" style="1401" customWidth="1"/>
    <col min="10116" max="10191" width="10.1796875" style="1401"/>
    <col min="10192" max="10192" width="24" style="1401" customWidth="1"/>
    <col min="10193" max="10193" width="14.26953125" style="1401" customWidth="1"/>
    <col min="10194" max="10197" width="10.81640625" style="1401" customWidth="1"/>
    <col min="10198" max="10371" width="12.26953125" style="1401" customWidth="1"/>
    <col min="10372" max="10447" width="10.1796875" style="1401"/>
    <col min="10448" max="10448" width="24" style="1401" customWidth="1"/>
    <col min="10449" max="10449" width="14.26953125" style="1401" customWidth="1"/>
    <col min="10450" max="10453" width="10.81640625" style="1401" customWidth="1"/>
    <col min="10454" max="10627" width="12.26953125" style="1401" customWidth="1"/>
    <col min="10628" max="10703" width="10.1796875" style="1401"/>
    <col min="10704" max="10704" width="24" style="1401" customWidth="1"/>
    <col min="10705" max="10705" width="14.26953125" style="1401" customWidth="1"/>
    <col min="10706" max="10709" width="10.81640625" style="1401" customWidth="1"/>
    <col min="10710" max="10883" width="12.26953125" style="1401" customWidth="1"/>
    <col min="10884" max="10959" width="10.1796875" style="1401"/>
    <col min="10960" max="10960" width="24" style="1401" customWidth="1"/>
    <col min="10961" max="10961" width="14.26953125" style="1401" customWidth="1"/>
    <col min="10962" max="10965" width="10.81640625" style="1401" customWidth="1"/>
    <col min="10966" max="11139" width="12.26953125" style="1401" customWidth="1"/>
    <col min="11140" max="11215" width="10.1796875" style="1401"/>
    <col min="11216" max="11216" width="24" style="1401" customWidth="1"/>
    <col min="11217" max="11217" width="14.26953125" style="1401" customWidth="1"/>
    <col min="11218" max="11221" width="10.81640625" style="1401" customWidth="1"/>
    <col min="11222" max="11395" width="12.26953125" style="1401" customWidth="1"/>
    <col min="11396" max="11471" width="10.1796875" style="1401"/>
    <col min="11472" max="11472" width="24" style="1401" customWidth="1"/>
    <col min="11473" max="11473" width="14.26953125" style="1401" customWidth="1"/>
    <col min="11474" max="11477" width="10.81640625" style="1401" customWidth="1"/>
    <col min="11478" max="11651" width="12.26953125" style="1401" customWidth="1"/>
    <col min="11652" max="11727" width="10.1796875" style="1401"/>
    <col min="11728" max="11728" width="24" style="1401" customWidth="1"/>
    <col min="11729" max="11729" width="14.26953125" style="1401" customWidth="1"/>
    <col min="11730" max="11733" width="10.81640625" style="1401" customWidth="1"/>
    <col min="11734" max="11907" width="12.26953125" style="1401" customWidth="1"/>
    <col min="11908" max="11983" width="10.1796875" style="1401"/>
    <col min="11984" max="11984" width="24" style="1401" customWidth="1"/>
    <col min="11985" max="11985" width="14.26953125" style="1401" customWidth="1"/>
    <col min="11986" max="11989" width="10.81640625" style="1401" customWidth="1"/>
    <col min="11990" max="12163" width="12.26953125" style="1401" customWidth="1"/>
    <col min="12164" max="12239" width="10.1796875" style="1401"/>
    <col min="12240" max="12240" width="24" style="1401" customWidth="1"/>
    <col min="12241" max="12241" width="14.26953125" style="1401" customWidth="1"/>
    <col min="12242" max="12245" width="10.81640625" style="1401" customWidth="1"/>
    <col min="12246" max="12419" width="12.26953125" style="1401" customWidth="1"/>
    <col min="12420" max="12495" width="10.1796875" style="1401"/>
    <col min="12496" max="12496" width="24" style="1401" customWidth="1"/>
    <col min="12497" max="12497" width="14.26953125" style="1401" customWidth="1"/>
    <col min="12498" max="12501" width="10.81640625" style="1401" customWidth="1"/>
    <col min="12502" max="12675" width="12.26953125" style="1401" customWidth="1"/>
    <col min="12676" max="12751" width="10.1796875" style="1401"/>
    <col min="12752" max="12752" width="24" style="1401" customWidth="1"/>
    <col min="12753" max="12753" width="14.26953125" style="1401" customWidth="1"/>
    <col min="12754" max="12757" width="10.81640625" style="1401" customWidth="1"/>
    <col min="12758" max="12931" width="12.26953125" style="1401" customWidth="1"/>
    <col min="12932" max="13007" width="10.1796875" style="1401"/>
    <col min="13008" max="13008" width="24" style="1401" customWidth="1"/>
    <col min="13009" max="13009" width="14.26953125" style="1401" customWidth="1"/>
    <col min="13010" max="13013" width="10.81640625" style="1401" customWidth="1"/>
    <col min="13014" max="13187" width="12.26953125" style="1401" customWidth="1"/>
    <col min="13188" max="13263" width="10.1796875" style="1401"/>
    <col min="13264" max="13264" width="24" style="1401" customWidth="1"/>
    <col min="13265" max="13265" width="14.26953125" style="1401" customWidth="1"/>
    <col min="13266" max="13269" width="10.81640625" style="1401" customWidth="1"/>
    <col min="13270" max="13443" width="12.26953125" style="1401" customWidth="1"/>
    <col min="13444" max="13519" width="10.1796875" style="1401"/>
    <col min="13520" max="13520" width="24" style="1401" customWidth="1"/>
    <col min="13521" max="13521" width="14.26953125" style="1401" customWidth="1"/>
    <col min="13522" max="13525" width="10.81640625" style="1401" customWidth="1"/>
    <col min="13526" max="13699" width="12.26953125" style="1401" customWidth="1"/>
    <col min="13700" max="13775" width="10.1796875" style="1401"/>
    <col min="13776" max="13776" width="24" style="1401" customWidth="1"/>
    <col min="13777" max="13777" width="14.26953125" style="1401" customWidth="1"/>
    <col min="13778" max="13781" width="10.81640625" style="1401" customWidth="1"/>
    <col min="13782" max="13955" width="12.26953125" style="1401" customWidth="1"/>
    <col min="13956" max="14031" width="10.1796875" style="1401"/>
    <col min="14032" max="14032" width="24" style="1401" customWidth="1"/>
    <col min="14033" max="14033" width="14.26953125" style="1401" customWidth="1"/>
    <col min="14034" max="14037" width="10.81640625" style="1401" customWidth="1"/>
    <col min="14038" max="14211" width="12.26953125" style="1401" customWidth="1"/>
    <col min="14212" max="14287" width="10.1796875" style="1401"/>
    <col min="14288" max="14288" width="24" style="1401" customWidth="1"/>
    <col min="14289" max="14289" width="14.26953125" style="1401" customWidth="1"/>
    <col min="14290" max="14293" width="10.81640625" style="1401" customWidth="1"/>
    <col min="14294" max="14467" width="12.26953125" style="1401" customWidth="1"/>
    <col min="14468" max="14543" width="10.1796875" style="1401"/>
    <col min="14544" max="14544" width="24" style="1401" customWidth="1"/>
    <col min="14545" max="14545" width="14.26953125" style="1401" customWidth="1"/>
    <col min="14546" max="14549" width="10.81640625" style="1401" customWidth="1"/>
    <col min="14550" max="14723" width="12.26953125" style="1401" customWidth="1"/>
    <col min="14724" max="14799" width="10.1796875" style="1401"/>
    <col min="14800" max="14800" width="24" style="1401" customWidth="1"/>
    <col min="14801" max="14801" width="14.26953125" style="1401" customWidth="1"/>
    <col min="14802" max="14805" width="10.81640625" style="1401" customWidth="1"/>
    <col min="14806" max="14979" width="12.26953125" style="1401" customWidth="1"/>
    <col min="14980" max="15055" width="10.1796875" style="1401"/>
    <col min="15056" max="15056" width="24" style="1401" customWidth="1"/>
    <col min="15057" max="15057" width="14.26953125" style="1401" customWidth="1"/>
    <col min="15058" max="15061" width="10.81640625" style="1401" customWidth="1"/>
    <col min="15062" max="15235" width="12.26953125" style="1401" customWidth="1"/>
    <col min="15236" max="15311" width="10.1796875" style="1401"/>
    <col min="15312" max="15312" width="24" style="1401" customWidth="1"/>
    <col min="15313" max="15313" width="14.26953125" style="1401" customWidth="1"/>
    <col min="15314" max="15317" width="10.81640625" style="1401" customWidth="1"/>
    <col min="15318" max="15491" width="12.26953125" style="1401" customWidth="1"/>
    <col min="15492" max="15567" width="10.1796875" style="1401"/>
    <col min="15568" max="15568" width="24" style="1401" customWidth="1"/>
    <col min="15569" max="15569" width="14.26953125" style="1401" customWidth="1"/>
    <col min="15570" max="15573" width="10.81640625" style="1401" customWidth="1"/>
    <col min="15574" max="15747" width="12.26953125" style="1401" customWidth="1"/>
    <col min="15748" max="15823" width="10.1796875" style="1401"/>
    <col min="15824" max="15824" width="24" style="1401" customWidth="1"/>
    <col min="15825" max="15825" width="14.26953125" style="1401" customWidth="1"/>
    <col min="15826" max="15829" width="10.81640625" style="1401" customWidth="1"/>
    <col min="15830" max="16003" width="12.26953125" style="1401" customWidth="1"/>
    <col min="16004" max="16079" width="10.1796875" style="1401"/>
    <col min="16080" max="16080" width="24" style="1401" customWidth="1"/>
    <col min="16081" max="16081" width="14.26953125" style="1401" customWidth="1"/>
    <col min="16082" max="16085" width="10.81640625" style="1401" customWidth="1"/>
    <col min="16086" max="16259" width="12.26953125" style="1401" customWidth="1"/>
    <col min="16260" max="16384" width="10.1796875" style="1401"/>
  </cols>
  <sheetData>
    <row r="1" spans="1:14" ht="45" customHeight="1">
      <c r="A1" s="1725" t="s">
        <v>3052</v>
      </c>
      <c r="B1" s="1725"/>
      <c r="C1" s="1725"/>
      <c r="D1" s="1725"/>
      <c r="E1" s="1725"/>
      <c r="F1" s="1725"/>
      <c r="G1" s="1725"/>
      <c r="H1" s="1725"/>
      <c r="I1" s="1725"/>
      <c r="J1" s="1725"/>
      <c r="K1" s="1725"/>
      <c r="L1" s="1725"/>
      <c r="M1" s="1725"/>
      <c r="N1" s="1725"/>
    </row>
    <row r="2" spans="1:14" ht="45" customHeight="1">
      <c r="A2" s="1726" t="s">
        <v>3053</v>
      </c>
      <c r="B2" s="1726"/>
      <c r="C2" s="1726"/>
      <c r="D2" s="1726"/>
      <c r="E2" s="1726"/>
      <c r="F2" s="1726"/>
      <c r="G2" s="1726"/>
      <c r="H2" s="1726"/>
      <c r="I2" s="1726"/>
      <c r="J2" s="1726"/>
      <c r="K2" s="1726"/>
      <c r="L2" s="1726"/>
      <c r="M2" s="1726"/>
      <c r="N2" s="1726"/>
    </row>
    <row r="3" spans="1:14" ht="24" customHeight="1">
      <c r="A3" s="2236" t="s">
        <v>3689</v>
      </c>
      <c r="B3" s="2236"/>
      <c r="C3" s="2236"/>
      <c r="D3" s="2236"/>
      <c r="E3" s="2236"/>
      <c r="F3" s="2236"/>
      <c r="G3" s="1720"/>
      <c r="H3" s="1723" t="s">
        <v>3690</v>
      </c>
      <c r="I3" s="1723"/>
      <c r="J3" s="1723"/>
      <c r="K3" s="1723"/>
      <c r="L3" s="1723"/>
      <c r="M3" s="1723"/>
      <c r="N3" s="1724"/>
    </row>
    <row r="4" spans="1:14" s="1402" customFormat="1" ht="36.75" customHeight="1">
      <c r="A4" s="2263" t="s">
        <v>3691</v>
      </c>
      <c r="B4" s="2256" t="s">
        <v>3692</v>
      </c>
      <c r="C4" s="2257"/>
      <c r="D4" s="2257"/>
      <c r="E4" s="2258"/>
      <c r="F4" s="2256" t="s">
        <v>3693</v>
      </c>
      <c r="G4" s="2257"/>
      <c r="H4" s="2257"/>
      <c r="I4" s="2258"/>
      <c r="J4" s="2256" t="s">
        <v>3694</v>
      </c>
      <c r="K4" s="2257"/>
      <c r="L4" s="2257"/>
      <c r="M4" s="2258"/>
      <c r="N4" s="2263" t="s">
        <v>3695</v>
      </c>
    </row>
    <row r="5" spans="1:14" s="1402" customFormat="1" ht="36.75" customHeight="1">
      <c r="A5" s="2263"/>
      <c r="B5" s="2256" t="s">
        <v>3696</v>
      </c>
      <c r="C5" s="2257"/>
      <c r="D5" s="2257"/>
      <c r="E5" s="2258"/>
      <c r="F5" s="2256" t="s">
        <v>3697</v>
      </c>
      <c r="G5" s="2257"/>
      <c r="H5" s="2257"/>
      <c r="I5" s="2258"/>
      <c r="J5" s="2256" t="s">
        <v>3698</v>
      </c>
      <c r="K5" s="2257"/>
      <c r="L5" s="2257"/>
      <c r="M5" s="2258"/>
      <c r="N5" s="2263"/>
    </row>
    <row r="6" spans="1:14" s="1404" customFormat="1">
      <c r="A6" s="2263"/>
      <c r="B6" s="1075" t="s">
        <v>2791</v>
      </c>
      <c r="C6" s="2257"/>
      <c r="D6" s="2257"/>
      <c r="E6" s="1074" t="s">
        <v>2792</v>
      </c>
      <c r="F6" s="1403" t="s">
        <v>2791</v>
      </c>
      <c r="G6" s="2346"/>
      <c r="H6" s="2346"/>
      <c r="I6" s="1403" t="s">
        <v>2792</v>
      </c>
      <c r="J6" s="1075" t="s">
        <v>2791</v>
      </c>
      <c r="K6" s="2257"/>
      <c r="L6" s="2257"/>
      <c r="M6" s="1074" t="s">
        <v>2792</v>
      </c>
      <c r="N6" s="2263"/>
    </row>
    <row r="7" spans="1:14" s="1404" customFormat="1" ht="22" customHeight="1">
      <c r="A7" s="2263"/>
      <c r="B7" s="1370" t="s">
        <v>2821</v>
      </c>
      <c r="C7" s="1370" t="s">
        <v>2639</v>
      </c>
      <c r="D7" s="1370" t="s">
        <v>2917</v>
      </c>
      <c r="E7" s="1370" t="s">
        <v>2640</v>
      </c>
      <c r="F7" s="1370" t="s">
        <v>2821</v>
      </c>
      <c r="G7" s="1370" t="s">
        <v>2639</v>
      </c>
      <c r="H7" s="1370" t="s">
        <v>2917</v>
      </c>
      <c r="I7" s="1370" t="s">
        <v>2640</v>
      </c>
      <c r="J7" s="1370" t="s">
        <v>2821</v>
      </c>
      <c r="K7" s="1370" t="s">
        <v>2639</v>
      </c>
      <c r="L7" s="1370" t="s">
        <v>2917</v>
      </c>
      <c r="M7" s="1370" t="s">
        <v>2640</v>
      </c>
      <c r="N7" s="2263"/>
    </row>
    <row r="8" spans="1:14" s="1404" customFormat="1" ht="22" customHeight="1">
      <c r="A8" s="2263"/>
      <c r="B8" s="1370" t="s">
        <v>3699</v>
      </c>
      <c r="C8" s="1370" t="s">
        <v>733</v>
      </c>
      <c r="D8" s="1370" t="s">
        <v>3699</v>
      </c>
      <c r="E8" s="1370" t="s">
        <v>733</v>
      </c>
      <c r="F8" s="1370" t="s">
        <v>3699</v>
      </c>
      <c r="G8" s="1370" t="s">
        <v>733</v>
      </c>
      <c r="H8" s="1370" t="s">
        <v>3699</v>
      </c>
      <c r="I8" s="1370" t="s">
        <v>733</v>
      </c>
      <c r="J8" s="1370" t="s">
        <v>3699</v>
      </c>
      <c r="K8" s="1370" t="s">
        <v>733</v>
      </c>
      <c r="L8" s="1370" t="s">
        <v>3699</v>
      </c>
      <c r="M8" s="1370" t="s">
        <v>733</v>
      </c>
      <c r="N8" s="2263"/>
    </row>
    <row r="9" spans="1:14" s="1409" customFormat="1" ht="24" customHeight="1">
      <c r="A9" s="1065" t="s">
        <v>3700</v>
      </c>
      <c r="B9" s="1405">
        <v>17</v>
      </c>
      <c r="C9" s="1406">
        <f>B9/B$24*100</f>
        <v>0.90329436769394267</v>
      </c>
      <c r="D9" s="1405">
        <v>627</v>
      </c>
      <c r="E9" s="1406">
        <f>D9/D$24*100</f>
        <v>26.921425504508374</v>
      </c>
      <c r="F9" s="1407">
        <v>6</v>
      </c>
      <c r="G9" s="1408">
        <f>F9/F$24*100</f>
        <v>0.99173553719008267</v>
      </c>
      <c r="H9" s="1407">
        <v>327</v>
      </c>
      <c r="I9" s="1408">
        <f>H9/H$24*100</f>
        <v>36.454849498327761</v>
      </c>
      <c r="J9" s="1407">
        <v>0</v>
      </c>
      <c r="K9" s="1408">
        <f>J9/J$24*100</f>
        <v>0</v>
      </c>
      <c r="L9" s="1407">
        <v>125</v>
      </c>
      <c r="M9" s="1408">
        <f>L9/L$24*100</f>
        <v>27.352297592997811</v>
      </c>
      <c r="N9" s="1065" t="s">
        <v>3643</v>
      </c>
    </row>
    <row r="10" spans="1:14" s="1409" customFormat="1" ht="24" customHeight="1">
      <c r="A10" s="1065" t="s">
        <v>3701</v>
      </c>
      <c r="B10" s="1410">
        <v>63</v>
      </c>
      <c r="C10" s="1411">
        <f t="shared" ref="C10:C24" si="0">B10/B$24*100</f>
        <v>3.3475026567481398</v>
      </c>
      <c r="D10" s="1410">
        <v>183</v>
      </c>
      <c r="E10" s="1411">
        <f t="shared" ref="E10:E24" si="1">D10/D$24*100</f>
        <v>7.8574495491627303</v>
      </c>
      <c r="F10" s="1412">
        <v>25</v>
      </c>
      <c r="G10" s="1413">
        <f t="shared" ref="G10:G24" si="2">F10/F$24*100</f>
        <v>4.1322314049586781</v>
      </c>
      <c r="H10" s="1412">
        <v>112</v>
      </c>
      <c r="I10" s="1413">
        <f t="shared" ref="I10:I24" si="3">H10/H$24*100</f>
        <v>12.486064659977703</v>
      </c>
      <c r="J10" s="1412">
        <v>13</v>
      </c>
      <c r="K10" s="1413">
        <f t="shared" ref="K10:K24" si="4">J10/J$24*100</f>
        <v>3.2581453634085209</v>
      </c>
      <c r="L10" s="1412">
        <v>20</v>
      </c>
      <c r="M10" s="1413">
        <f t="shared" ref="M10:M24" si="5">L10/L$24*100</f>
        <v>4.3763676148796495</v>
      </c>
      <c r="N10" s="1065" t="s">
        <v>3702</v>
      </c>
    </row>
    <row r="11" spans="1:14" s="1409" customFormat="1" ht="24" customHeight="1">
      <c r="A11" s="1065" t="s">
        <v>3703</v>
      </c>
      <c r="B11" s="1405">
        <v>98</v>
      </c>
      <c r="C11" s="1406">
        <f t="shared" si="0"/>
        <v>5.2072263549415512</v>
      </c>
      <c r="D11" s="1405">
        <v>87</v>
      </c>
      <c r="E11" s="1406">
        <f t="shared" si="1"/>
        <v>3.7355088020609704</v>
      </c>
      <c r="F11" s="1407">
        <v>36</v>
      </c>
      <c r="G11" s="1408">
        <f t="shared" si="2"/>
        <v>5.9504132231404956</v>
      </c>
      <c r="H11" s="1407">
        <v>26</v>
      </c>
      <c r="I11" s="1408">
        <f t="shared" si="3"/>
        <v>2.8985507246376812</v>
      </c>
      <c r="J11" s="1407">
        <v>34</v>
      </c>
      <c r="K11" s="1408">
        <f t="shared" si="4"/>
        <v>8.5213032581453625</v>
      </c>
      <c r="L11" s="1407">
        <v>25</v>
      </c>
      <c r="M11" s="1408">
        <f t="shared" si="5"/>
        <v>5.4704595185995624</v>
      </c>
      <c r="N11" s="1065" t="s">
        <v>3704</v>
      </c>
    </row>
    <row r="12" spans="1:14" s="1409" customFormat="1" ht="24" customHeight="1">
      <c r="A12" s="1065" t="s">
        <v>3705</v>
      </c>
      <c r="B12" s="1410">
        <v>134</v>
      </c>
      <c r="C12" s="1411">
        <f t="shared" si="0"/>
        <v>7.1200850159404885</v>
      </c>
      <c r="D12" s="1410">
        <v>90</v>
      </c>
      <c r="E12" s="1411">
        <f t="shared" si="1"/>
        <v>3.8643194504079008</v>
      </c>
      <c r="F12" s="1412">
        <v>53</v>
      </c>
      <c r="G12" s="1413">
        <f t="shared" si="2"/>
        <v>8.7603305785123968</v>
      </c>
      <c r="H12" s="1412">
        <v>49</v>
      </c>
      <c r="I12" s="1413">
        <f t="shared" si="3"/>
        <v>5.4626532887402455</v>
      </c>
      <c r="J12" s="1412">
        <v>38</v>
      </c>
      <c r="K12" s="1413">
        <f t="shared" si="4"/>
        <v>9.5238095238095237</v>
      </c>
      <c r="L12" s="1412">
        <v>27</v>
      </c>
      <c r="M12" s="1413">
        <f t="shared" si="5"/>
        <v>5.9080962800875279</v>
      </c>
      <c r="N12" s="1065" t="s">
        <v>3706</v>
      </c>
    </row>
    <row r="13" spans="1:14" s="1409" customFormat="1" ht="24" customHeight="1">
      <c r="A13" s="1065" t="s">
        <v>3707</v>
      </c>
      <c r="B13" s="1405">
        <v>73</v>
      </c>
      <c r="C13" s="1406">
        <f t="shared" si="0"/>
        <v>3.8788522848034002</v>
      </c>
      <c r="D13" s="1405">
        <v>31</v>
      </c>
      <c r="E13" s="1406">
        <f t="shared" si="1"/>
        <v>1.3310433662516101</v>
      </c>
      <c r="F13" s="1407">
        <v>38</v>
      </c>
      <c r="G13" s="1408">
        <f t="shared" si="2"/>
        <v>6.2809917355371905</v>
      </c>
      <c r="H13" s="1407">
        <v>15</v>
      </c>
      <c r="I13" s="1408">
        <f t="shared" si="3"/>
        <v>1.6722408026755853</v>
      </c>
      <c r="J13" s="1407">
        <v>29</v>
      </c>
      <c r="K13" s="1408">
        <f t="shared" si="4"/>
        <v>7.2681704260651623</v>
      </c>
      <c r="L13" s="1407">
        <v>13</v>
      </c>
      <c r="M13" s="1408">
        <f t="shared" si="5"/>
        <v>2.8446389496717726</v>
      </c>
      <c r="N13" s="1065" t="s">
        <v>3708</v>
      </c>
    </row>
    <row r="14" spans="1:14" s="1409" customFormat="1" ht="24" customHeight="1">
      <c r="A14" s="1065" t="s">
        <v>3709</v>
      </c>
      <c r="B14" s="1410">
        <v>44</v>
      </c>
      <c r="C14" s="1411">
        <f t="shared" si="0"/>
        <v>2.3379383634431457</v>
      </c>
      <c r="D14" s="1410">
        <v>31</v>
      </c>
      <c r="E14" s="1411">
        <f t="shared" si="1"/>
        <v>1.3310433662516101</v>
      </c>
      <c r="F14" s="1412">
        <v>19</v>
      </c>
      <c r="G14" s="1413">
        <f t="shared" si="2"/>
        <v>3.1404958677685952</v>
      </c>
      <c r="H14" s="1412">
        <v>23</v>
      </c>
      <c r="I14" s="1413">
        <f t="shared" si="3"/>
        <v>2.5641025641025639</v>
      </c>
      <c r="J14" s="1412">
        <v>1</v>
      </c>
      <c r="K14" s="1413">
        <f t="shared" si="4"/>
        <v>0.25062656641604009</v>
      </c>
      <c r="L14" s="1412">
        <v>5</v>
      </c>
      <c r="M14" s="1413">
        <f t="shared" si="5"/>
        <v>1.0940919037199124</v>
      </c>
      <c r="N14" s="1065" t="s">
        <v>3710</v>
      </c>
    </row>
    <row r="15" spans="1:14" s="1409" customFormat="1" ht="24" customHeight="1">
      <c r="A15" s="1065" t="s">
        <v>3711</v>
      </c>
      <c r="B15" s="1405">
        <v>84</v>
      </c>
      <c r="C15" s="1406">
        <f t="shared" si="0"/>
        <v>4.4633368756641874</v>
      </c>
      <c r="D15" s="1405">
        <v>53</v>
      </c>
      <c r="E15" s="1406">
        <f t="shared" si="1"/>
        <v>2.2756547874624302</v>
      </c>
      <c r="F15" s="1407">
        <v>26</v>
      </c>
      <c r="G15" s="1408">
        <f t="shared" si="2"/>
        <v>4.2975206611570247</v>
      </c>
      <c r="H15" s="1407">
        <v>14</v>
      </c>
      <c r="I15" s="1408">
        <f t="shared" si="3"/>
        <v>1.5607580824972129</v>
      </c>
      <c r="J15" s="1407">
        <v>24</v>
      </c>
      <c r="K15" s="1408">
        <f t="shared" si="4"/>
        <v>6.0150375939849621</v>
      </c>
      <c r="L15" s="1407">
        <v>10</v>
      </c>
      <c r="M15" s="1408">
        <f t="shared" si="5"/>
        <v>2.1881838074398248</v>
      </c>
      <c r="N15" s="1065" t="s">
        <v>3712</v>
      </c>
    </row>
    <row r="16" spans="1:14" s="1409" customFormat="1" ht="24" customHeight="1">
      <c r="A16" s="1065" t="s">
        <v>3713</v>
      </c>
      <c r="B16" s="1410">
        <v>0</v>
      </c>
      <c r="C16" s="1411">
        <f t="shared" si="0"/>
        <v>0</v>
      </c>
      <c r="D16" s="1410">
        <v>92</v>
      </c>
      <c r="E16" s="1411">
        <f t="shared" si="1"/>
        <v>3.9501932159725204</v>
      </c>
      <c r="F16" s="1412">
        <v>0</v>
      </c>
      <c r="G16" s="1413">
        <f t="shared" si="2"/>
        <v>0</v>
      </c>
      <c r="H16" s="1412">
        <v>28</v>
      </c>
      <c r="I16" s="1413">
        <f t="shared" si="3"/>
        <v>3.1215161649944259</v>
      </c>
      <c r="J16" s="1412">
        <v>0</v>
      </c>
      <c r="K16" s="1413">
        <f t="shared" si="4"/>
        <v>0</v>
      </c>
      <c r="L16" s="1412">
        <v>25</v>
      </c>
      <c r="M16" s="1413">
        <f t="shared" si="5"/>
        <v>5.4704595185995624</v>
      </c>
      <c r="N16" s="1065" t="s">
        <v>3714</v>
      </c>
    </row>
    <row r="17" spans="1:14" s="1409" customFormat="1" ht="24" customHeight="1">
      <c r="A17" s="1065" t="s">
        <v>3715</v>
      </c>
      <c r="B17" s="1405">
        <v>23</v>
      </c>
      <c r="C17" s="1406">
        <f t="shared" si="0"/>
        <v>1.2221041445270988</v>
      </c>
      <c r="D17" s="1405">
        <v>19</v>
      </c>
      <c r="E17" s="1406">
        <f t="shared" si="1"/>
        <v>0.81580077286389008</v>
      </c>
      <c r="F17" s="1407">
        <v>9</v>
      </c>
      <c r="G17" s="1408">
        <f t="shared" si="2"/>
        <v>1.4876033057851239</v>
      </c>
      <c r="H17" s="1407">
        <v>6</v>
      </c>
      <c r="I17" s="1408">
        <f t="shared" si="3"/>
        <v>0.66889632107023411</v>
      </c>
      <c r="J17" s="1407">
        <v>4</v>
      </c>
      <c r="K17" s="1408">
        <f t="shared" si="4"/>
        <v>1.0025062656641603</v>
      </c>
      <c r="L17" s="1407">
        <v>2</v>
      </c>
      <c r="M17" s="1408">
        <f t="shared" si="5"/>
        <v>0.43763676148796499</v>
      </c>
      <c r="N17" s="1065" t="s">
        <v>3716</v>
      </c>
    </row>
    <row r="18" spans="1:14" s="1409" customFormat="1" ht="24" customHeight="1">
      <c r="A18" s="1065" t="s">
        <v>3717</v>
      </c>
      <c r="B18" s="1410">
        <v>68</v>
      </c>
      <c r="C18" s="1411">
        <f t="shared" si="0"/>
        <v>3.6131774707757707</v>
      </c>
      <c r="D18" s="1410">
        <v>29</v>
      </c>
      <c r="E18" s="1411">
        <f t="shared" si="1"/>
        <v>1.2451696006869901</v>
      </c>
      <c r="F18" s="1412">
        <v>15</v>
      </c>
      <c r="G18" s="1413">
        <f t="shared" si="2"/>
        <v>2.4793388429752068</v>
      </c>
      <c r="H18" s="1412">
        <v>5</v>
      </c>
      <c r="I18" s="1413">
        <f t="shared" si="3"/>
        <v>0.55741360089186176</v>
      </c>
      <c r="J18" s="1412">
        <v>5</v>
      </c>
      <c r="K18" s="1413">
        <f t="shared" si="4"/>
        <v>1.2531328320802004</v>
      </c>
      <c r="L18" s="1412">
        <v>4</v>
      </c>
      <c r="M18" s="1413">
        <f t="shared" si="5"/>
        <v>0.87527352297592997</v>
      </c>
      <c r="N18" s="1065" t="s">
        <v>3718</v>
      </c>
    </row>
    <row r="19" spans="1:14" s="1409" customFormat="1" ht="24" customHeight="1">
      <c r="A19" s="1065" t="s">
        <v>3719</v>
      </c>
      <c r="B19" s="1405">
        <v>116</v>
      </c>
      <c r="C19" s="1406">
        <f t="shared" si="0"/>
        <v>6.1636556854410207</v>
      </c>
      <c r="D19" s="1405">
        <v>87</v>
      </c>
      <c r="E19" s="1406">
        <f t="shared" si="1"/>
        <v>3.7355088020609704</v>
      </c>
      <c r="F19" s="1407">
        <v>45</v>
      </c>
      <c r="G19" s="1408">
        <f t="shared" si="2"/>
        <v>7.4380165289256199</v>
      </c>
      <c r="H19" s="1407">
        <v>32</v>
      </c>
      <c r="I19" s="1408">
        <f t="shared" si="3"/>
        <v>3.5674470457079153</v>
      </c>
      <c r="J19" s="1407">
        <v>3</v>
      </c>
      <c r="K19" s="1408">
        <f t="shared" si="4"/>
        <v>0.75187969924812026</v>
      </c>
      <c r="L19" s="1407">
        <v>2</v>
      </c>
      <c r="M19" s="1408">
        <f t="shared" si="5"/>
        <v>0.43763676148796499</v>
      </c>
      <c r="N19" s="1065" t="s">
        <v>3720</v>
      </c>
    </row>
    <row r="20" spans="1:14" s="1409" customFormat="1" ht="24" customHeight="1">
      <c r="A20" s="1065" t="s">
        <v>3721</v>
      </c>
      <c r="B20" s="1410">
        <v>98</v>
      </c>
      <c r="C20" s="1411">
        <f t="shared" si="0"/>
        <v>5.2072263549415512</v>
      </c>
      <c r="D20" s="1410">
        <v>9</v>
      </c>
      <c r="E20" s="1411">
        <f t="shared" si="1"/>
        <v>0.38643194504079004</v>
      </c>
      <c r="F20" s="1412">
        <v>24</v>
      </c>
      <c r="G20" s="1413">
        <f t="shared" si="2"/>
        <v>3.9669421487603307</v>
      </c>
      <c r="H20" s="1412">
        <v>2</v>
      </c>
      <c r="I20" s="1413">
        <f t="shared" si="3"/>
        <v>0.2229654403567447</v>
      </c>
      <c r="J20" s="1412">
        <v>21</v>
      </c>
      <c r="K20" s="1413">
        <f t="shared" si="4"/>
        <v>5.2631578947368416</v>
      </c>
      <c r="L20" s="1412">
        <v>4</v>
      </c>
      <c r="M20" s="1413">
        <f t="shared" si="5"/>
        <v>0.87527352297592997</v>
      </c>
      <c r="N20" s="1065" t="s">
        <v>3722</v>
      </c>
    </row>
    <row r="21" spans="1:14" s="1409" customFormat="1" ht="24" customHeight="1">
      <c r="A21" s="1065" t="s">
        <v>3723</v>
      </c>
      <c r="B21" s="1405">
        <v>60</v>
      </c>
      <c r="C21" s="1406">
        <f t="shared" si="0"/>
        <v>3.1880977683315623</v>
      </c>
      <c r="D21" s="1405">
        <v>60</v>
      </c>
      <c r="E21" s="1406">
        <f t="shared" si="1"/>
        <v>2.5762129669386002</v>
      </c>
      <c r="F21" s="1407">
        <v>7</v>
      </c>
      <c r="G21" s="1408">
        <f t="shared" si="2"/>
        <v>1.1570247933884297</v>
      </c>
      <c r="H21" s="1407">
        <v>9</v>
      </c>
      <c r="I21" s="1408">
        <f t="shared" si="3"/>
        <v>1.0033444816053512</v>
      </c>
      <c r="J21" s="1407">
        <v>3</v>
      </c>
      <c r="K21" s="1408">
        <f t="shared" si="4"/>
        <v>0.75187969924812026</v>
      </c>
      <c r="L21" s="1407">
        <v>4</v>
      </c>
      <c r="M21" s="1408">
        <f t="shared" si="5"/>
        <v>0.87527352297592997</v>
      </c>
      <c r="N21" s="1065" t="s">
        <v>3724</v>
      </c>
    </row>
    <row r="22" spans="1:14" s="1409" customFormat="1" ht="24" customHeight="1">
      <c r="A22" s="1065" t="s">
        <v>3725</v>
      </c>
      <c r="B22" s="1410">
        <v>92</v>
      </c>
      <c r="C22" s="1411">
        <f t="shared" si="0"/>
        <v>4.8884165781083952</v>
      </c>
      <c r="D22" s="1410">
        <v>54</v>
      </c>
      <c r="E22" s="1411">
        <f t="shared" si="1"/>
        <v>2.3185916702447402</v>
      </c>
      <c r="F22" s="1412">
        <v>36</v>
      </c>
      <c r="G22" s="1413">
        <f t="shared" si="2"/>
        <v>5.9504132231404956</v>
      </c>
      <c r="H22" s="1412">
        <v>16</v>
      </c>
      <c r="I22" s="1413">
        <f t="shared" si="3"/>
        <v>1.7837235228539576</v>
      </c>
      <c r="J22" s="1412">
        <v>29</v>
      </c>
      <c r="K22" s="1413">
        <f t="shared" si="4"/>
        <v>7.2681704260651623</v>
      </c>
      <c r="L22" s="1412">
        <v>13</v>
      </c>
      <c r="M22" s="1413">
        <f t="shared" si="5"/>
        <v>2.8446389496717726</v>
      </c>
      <c r="N22" s="1065" t="s">
        <v>3726</v>
      </c>
    </row>
    <row r="23" spans="1:14" s="1409" customFormat="1" ht="24" customHeight="1">
      <c r="A23" s="1065" t="s">
        <v>893</v>
      </c>
      <c r="B23" s="1405">
        <v>912</v>
      </c>
      <c r="C23" s="1406">
        <f t="shared" si="0"/>
        <v>48.459086078639743</v>
      </c>
      <c r="D23" s="1405">
        <v>877</v>
      </c>
      <c r="E23" s="1406">
        <f t="shared" si="1"/>
        <v>37.655646200085876</v>
      </c>
      <c r="F23" s="1407">
        <v>266</v>
      </c>
      <c r="G23" s="1408">
        <f t="shared" si="2"/>
        <v>43.966942148760332</v>
      </c>
      <c r="H23" s="1407">
        <v>233</v>
      </c>
      <c r="I23" s="1408">
        <f t="shared" si="3"/>
        <v>25.975473801560756</v>
      </c>
      <c r="J23" s="1407">
        <v>195</v>
      </c>
      <c r="K23" s="1408">
        <f t="shared" si="4"/>
        <v>48.872180451127818</v>
      </c>
      <c r="L23" s="1407">
        <v>178</v>
      </c>
      <c r="M23" s="1408">
        <f t="shared" si="5"/>
        <v>38.949671772428886</v>
      </c>
      <c r="N23" s="1065" t="s">
        <v>894</v>
      </c>
    </row>
    <row r="24" spans="1:14" s="1404" customFormat="1" ht="24" customHeight="1">
      <c r="A24" s="1385" t="s">
        <v>750</v>
      </c>
      <c r="B24" s="1117">
        <f t="shared" ref="B24:H24" si="6">SUM(B9:B23)</f>
        <v>1882</v>
      </c>
      <c r="C24" s="1414">
        <f t="shared" si="0"/>
        <v>100</v>
      </c>
      <c r="D24" s="1117">
        <f t="shared" si="6"/>
        <v>2329</v>
      </c>
      <c r="E24" s="1414">
        <f t="shared" si="1"/>
        <v>100</v>
      </c>
      <c r="F24" s="1385">
        <f t="shared" si="6"/>
        <v>605</v>
      </c>
      <c r="G24" s="1414">
        <f t="shared" si="2"/>
        <v>100</v>
      </c>
      <c r="H24" s="1385">
        <f t="shared" si="6"/>
        <v>897</v>
      </c>
      <c r="I24" s="1414">
        <f t="shared" si="3"/>
        <v>100</v>
      </c>
      <c r="J24" s="1385">
        <f>SUM(J9:J23)</f>
        <v>399</v>
      </c>
      <c r="K24" s="1414">
        <f t="shared" si="4"/>
        <v>100</v>
      </c>
      <c r="L24" s="1385">
        <f>SUM(L9:L23)</f>
        <v>457</v>
      </c>
      <c r="M24" s="1414">
        <f t="shared" si="5"/>
        <v>100</v>
      </c>
      <c r="N24" s="1385" t="s">
        <v>1215</v>
      </c>
    </row>
    <row r="25" spans="1:14" s="1415" customFormat="1" ht="18" customHeight="1">
      <c r="A25" s="2350" t="s">
        <v>3727</v>
      </c>
      <c r="B25" s="2351"/>
      <c r="C25" s="2351"/>
      <c r="D25" s="2351"/>
      <c r="E25" s="2351"/>
      <c r="F25" s="2351"/>
      <c r="G25" s="2351"/>
      <c r="H25" s="2320" t="s">
        <v>3728</v>
      </c>
      <c r="I25" s="2320"/>
      <c r="J25" s="2320"/>
      <c r="K25" s="2320"/>
      <c r="L25" s="2320"/>
      <c r="M25" s="2320"/>
      <c r="N25" s="2321"/>
    </row>
    <row r="26" spans="1:14">
      <c r="A26" s="2349"/>
      <c r="B26" s="2349"/>
      <c r="C26" s="2349"/>
      <c r="D26" s="2349"/>
      <c r="E26" s="1415"/>
      <c r="F26" s="1415"/>
      <c r="G26" s="1415"/>
      <c r="H26" s="1415"/>
      <c r="I26" s="1415"/>
      <c r="J26" s="1415"/>
      <c r="K26" s="1415"/>
      <c r="L26" s="1415"/>
      <c r="M26" s="1415"/>
      <c r="N26" s="1415"/>
    </row>
  </sheetData>
  <mergeCells count="18">
    <mergeCell ref="A26:D26"/>
    <mergeCell ref="F5:I5"/>
    <mergeCell ref="J5:M5"/>
    <mergeCell ref="C6:D6"/>
    <mergeCell ref="G6:H6"/>
    <mergeCell ref="K6:L6"/>
    <mergeCell ref="A25:G25"/>
    <mergeCell ref="H25:N25"/>
    <mergeCell ref="A1:N1"/>
    <mergeCell ref="A2:N2"/>
    <mergeCell ref="A3:G3"/>
    <mergeCell ref="H3:N3"/>
    <mergeCell ref="A4:A8"/>
    <mergeCell ref="B4:E4"/>
    <mergeCell ref="F4:I4"/>
    <mergeCell ref="J4:M4"/>
    <mergeCell ref="N4:N8"/>
    <mergeCell ref="B5:E5"/>
  </mergeCells>
  <printOptions horizontalCentered="1" verticalCentered="1"/>
  <pageMargins left="0.39370078740157483" right="0.39370078740157483" top="0.51181102362204722" bottom="0.51181102362204722" header="0.51181102362204722" footer="0.51181102362204722"/>
  <pageSetup paperSize="9" scale="60" orientation="landscape" r:id="rId1"/>
  <headerFooter alignWithMargins="0"/>
  <colBreaks count="1" manualBreakCount="1">
    <brk id="9" max="1048575" man="1"/>
  </col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1"/>
  <sheetViews>
    <sheetView showGridLines="0" rightToLeft="1" view="pageBreakPreview" topLeftCell="A10" zoomScale="75" zoomScaleNormal="75" zoomScaleSheetLayoutView="75" workbookViewId="0">
      <selection activeCell="B23" sqref="B23"/>
    </sheetView>
  </sheetViews>
  <sheetFormatPr defaultColWidth="10.1796875" defaultRowHeight="25" customHeight="1"/>
  <cols>
    <col min="1" max="1" width="33.7265625" style="1401" customWidth="1"/>
    <col min="2" max="7" width="17.7265625" style="1401" customWidth="1"/>
    <col min="8" max="8" width="33.7265625" style="1401" customWidth="1"/>
    <col min="9" max="186" width="12.26953125" style="1401" customWidth="1"/>
    <col min="187" max="228" width="10.1796875" style="1401"/>
    <col min="229" max="229" width="12.81640625" style="1401" customWidth="1"/>
    <col min="230" max="230" width="14.26953125" style="1401" customWidth="1"/>
    <col min="231" max="234" width="9.81640625" style="1401" customWidth="1"/>
    <col min="235" max="442" width="12.26953125" style="1401" customWidth="1"/>
    <col min="443" max="484" width="10.1796875" style="1401"/>
    <col min="485" max="485" width="12.81640625" style="1401" customWidth="1"/>
    <col min="486" max="486" width="14.26953125" style="1401" customWidth="1"/>
    <col min="487" max="490" width="9.81640625" style="1401" customWidth="1"/>
    <col min="491" max="698" width="12.26953125" style="1401" customWidth="1"/>
    <col min="699" max="740" width="10.1796875" style="1401"/>
    <col min="741" max="741" width="12.81640625" style="1401" customWidth="1"/>
    <col min="742" max="742" width="14.26953125" style="1401" customWidth="1"/>
    <col min="743" max="746" width="9.81640625" style="1401" customWidth="1"/>
    <col min="747" max="954" width="12.26953125" style="1401" customWidth="1"/>
    <col min="955" max="996" width="10.1796875" style="1401"/>
    <col min="997" max="997" width="12.81640625" style="1401" customWidth="1"/>
    <col min="998" max="998" width="14.26953125" style="1401" customWidth="1"/>
    <col min="999" max="1002" width="9.81640625" style="1401" customWidth="1"/>
    <col min="1003" max="1210" width="12.26953125" style="1401" customWidth="1"/>
    <col min="1211" max="1252" width="10.1796875" style="1401"/>
    <col min="1253" max="1253" width="12.81640625" style="1401" customWidth="1"/>
    <col min="1254" max="1254" width="14.26953125" style="1401" customWidth="1"/>
    <col min="1255" max="1258" width="9.81640625" style="1401" customWidth="1"/>
    <col min="1259" max="1466" width="12.26953125" style="1401" customWidth="1"/>
    <col min="1467" max="1508" width="10.1796875" style="1401"/>
    <col min="1509" max="1509" width="12.81640625" style="1401" customWidth="1"/>
    <col min="1510" max="1510" width="14.26953125" style="1401" customWidth="1"/>
    <col min="1511" max="1514" width="9.81640625" style="1401" customWidth="1"/>
    <col min="1515" max="1722" width="12.26953125" style="1401" customWidth="1"/>
    <col min="1723" max="1764" width="10.1796875" style="1401"/>
    <col min="1765" max="1765" width="12.81640625" style="1401" customWidth="1"/>
    <col min="1766" max="1766" width="14.26953125" style="1401" customWidth="1"/>
    <col min="1767" max="1770" width="9.81640625" style="1401" customWidth="1"/>
    <col min="1771" max="1978" width="12.26953125" style="1401" customWidth="1"/>
    <col min="1979" max="2020" width="10.1796875" style="1401"/>
    <col min="2021" max="2021" width="12.81640625" style="1401" customWidth="1"/>
    <col min="2022" max="2022" width="14.26953125" style="1401" customWidth="1"/>
    <col min="2023" max="2026" width="9.81640625" style="1401" customWidth="1"/>
    <col min="2027" max="2234" width="12.26953125" style="1401" customWidth="1"/>
    <col min="2235" max="2276" width="10.1796875" style="1401"/>
    <col min="2277" max="2277" width="12.81640625" style="1401" customWidth="1"/>
    <col min="2278" max="2278" width="14.26953125" style="1401" customWidth="1"/>
    <col min="2279" max="2282" width="9.81640625" style="1401" customWidth="1"/>
    <col min="2283" max="2490" width="12.26953125" style="1401" customWidth="1"/>
    <col min="2491" max="2532" width="10.1796875" style="1401"/>
    <col min="2533" max="2533" width="12.81640625" style="1401" customWidth="1"/>
    <col min="2534" max="2534" width="14.26953125" style="1401" customWidth="1"/>
    <col min="2535" max="2538" width="9.81640625" style="1401" customWidth="1"/>
    <col min="2539" max="2746" width="12.26953125" style="1401" customWidth="1"/>
    <col min="2747" max="2788" width="10.1796875" style="1401"/>
    <col min="2789" max="2789" width="12.81640625" style="1401" customWidth="1"/>
    <col min="2790" max="2790" width="14.26953125" style="1401" customWidth="1"/>
    <col min="2791" max="2794" width="9.81640625" style="1401" customWidth="1"/>
    <col min="2795" max="3002" width="12.26953125" style="1401" customWidth="1"/>
    <col min="3003" max="3044" width="10.1796875" style="1401"/>
    <col min="3045" max="3045" width="12.81640625" style="1401" customWidth="1"/>
    <col min="3046" max="3046" width="14.26953125" style="1401" customWidth="1"/>
    <col min="3047" max="3050" width="9.81640625" style="1401" customWidth="1"/>
    <col min="3051" max="3258" width="12.26953125" style="1401" customWidth="1"/>
    <col min="3259" max="3300" width="10.1796875" style="1401"/>
    <col min="3301" max="3301" width="12.81640625" style="1401" customWidth="1"/>
    <col min="3302" max="3302" width="14.26953125" style="1401" customWidth="1"/>
    <col min="3303" max="3306" width="9.81640625" style="1401" customWidth="1"/>
    <col min="3307" max="3514" width="12.26953125" style="1401" customWidth="1"/>
    <col min="3515" max="3556" width="10.1796875" style="1401"/>
    <col min="3557" max="3557" width="12.81640625" style="1401" customWidth="1"/>
    <col min="3558" max="3558" width="14.26953125" style="1401" customWidth="1"/>
    <col min="3559" max="3562" width="9.81640625" style="1401" customWidth="1"/>
    <col min="3563" max="3770" width="12.26953125" style="1401" customWidth="1"/>
    <col min="3771" max="3812" width="10.1796875" style="1401"/>
    <col min="3813" max="3813" width="12.81640625" style="1401" customWidth="1"/>
    <col min="3814" max="3814" width="14.26953125" style="1401" customWidth="1"/>
    <col min="3815" max="3818" width="9.81640625" style="1401" customWidth="1"/>
    <col min="3819" max="4026" width="12.26953125" style="1401" customWidth="1"/>
    <col min="4027" max="4068" width="10.1796875" style="1401"/>
    <col min="4069" max="4069" width="12.81640625" style="1401" customWidth="1"/>
    <col min="4070" max="4070" width="14.26953125" style="1401" customWidth="1"/>
    <col min="4071" max="4074" width="9.81640625" style="1401" customWidth="1"/>
    <col min="4075" max="4282" width="12.26953125" style="1401" customWidth="1"/>
    <col min="4283" max="4324" width="10.1796875" style="1401"/>
    <col min="4325" max="4325" width="12.81640625" style="1401" customWidth="1"/>
    <col min="4326" max="4326" width="14.26953125" style="1401" customWidth="1"/>
    <col min="4327" max="4330" width="9.81640625" style="1401" customWidth="1"/>
    <col min="4331" max="4538" width="12.26953125" style="1401" customWidth="1"/>
    <col min="4539" max="4580" width="10.1796875" style="1401"/>
    <col min="4581" max="4581" width="12.81640625" style="1401" customWidth="1"/>
    <col min="4582" max="4582" width="14.26953125" style="1401" customWidth="1"/>
    <col min="4583" max="4586" width="9.81640625" style="1401" customWidth="1"/>
    <col min="4587" max="4794" width="12.26953125" style="1401" customWidth="1"/>
    <col min="4795" max="4836" width="10.1796875" style="1401"/>
    <col min="4837" max="4837" width="12.81640625" style="1401" customWidth="1"/>
    <col min="4838" max="4838" width="14.26953125" style="1401" customWidth="1"/>
    <col min="4839" max="4842" width="9.81640625" style="1401" customWidth="1"/>
    <col min="4843" max="5050" width="12.26953125" style="1401" customWidth="1"/>
    <col min="5051" max="5092" width="10.1796875" style="1401"/>
    <col min="5093" max="5093" width="12.81640625" style="1401" customWidth="1"/>
    <col min="5094" max="5094" width="14.26953125" style="1401" customWidth="1"/>
    <col min="5095" max="5098" width="9.81640625" style="1401" customWidth="1"/>
    <col min="5099" max="5306" width="12.26953125" style="1401" customWidth="1"/>
    <col min="5307" max="5348" width="10.1796875" style="1401"/>
    <col min="5349" max="5349" width="12.81640625" style="1401" customWidth="1"/>
    <col min="5350" max="5350" width="14.26953125" style="1401" customWidth="1"/>
    <col min="5351" max="5354" width="9.81640625" style="1401" customWidth="1"/>
    <col min="5355" max="5562" width="12.26953125" style="1401" customWidth="1"/>
    <col min="5563" max="5604" width="10.1796875" style="1401"/>
    <col min="5605" max="5605" width="12.81640625" style="1401" customWidth="1"/>
    <col min="5606" max="5606" width="14.26953125" style="1401" customWidth="1"/>
    <col min="5607" max="5610" width="9.81640625" style="1401" customWidth="1"/>
    <col min="5611" max="5818" width="12.26953125" style="1401" customWidth="1"/>
    <col min="5819" max="5860" width="10.1796875" style="1401"/>
    <col min="5861" max="5861" width="12.81640625" style="1401" customWidth="1"/>
    <col min="5862" max="5862" width="14.26953125" style="1401" customWidth="1"/>
    <col min="5863" max="5866" width="9.81640625" style="1401" customWidth="1"/>
    <col min="5867" max="6074" width="12.26953125" style="1401" customWidth="1"/>
    <col min="6075" max="6116" width="10.1796875" style="1401"/>
    <col min="6117" max="6117" width="12.81640625" style="1401" customWidth="1"/>
    <col min="6118" max="6118" width="14.26953125" style="1401" customWidth="1"/>
    <col min="6119" max="6122" width="9.81640625" style="1401" customWidth="1"/>
    <col min="6123" max="6330" width="12.26953125" style="1401" customWidth="1"/>
    <col min="6331" max="6372" width="10.1796875" style="1401"/>
    <col min="6373" max="6373" width="12.81640625" style="1401" customWidth="1"/>
    <col min="6374" max="6374" width="14.26953125" style="1401" customWidth="1"/>
    <col min="6375" max="6378" width="9.81640625" style="1401" customWidth="1"/>
    <col min="6379" max="6586" width="12.26953125" style="1401" customWidth="1"/>
    <col min="6587" max="6628" width="10.1796875" style="1401"/>
    <col min="6629" max="6629" width="12.81640625" style="1401" customWidth="1"/>
    <col min="6630" max="6630" width="14.26953125" style="1401" customWidth="1"/>
    <col min="6631" max="6634" width="9.81640625" style="1401" customWidth="1"/>
    <col min="6635" max="6842" width="12.26953125" style="1401" customWidth="1"/>
    <col min="6843" max="6884" width="10.1796875" style="1401"/>
    <col min="6885" max="6885" width="12.81640625" style="1401" customWidth="1"/>
    <col min="6886" max="6886" width="14.26953125" style="1401" customWidth="1"/>
    <col min="6887" max="6890" width="9.81640625" style="1401" customWidth="1"/>
    <col min="6891" max="7098" width="12.26953125" style="1401" customWidth="1"/>
    <col min="7099" max="7140" width="10.1796875" style="1401"/>
    <col min="7141" max="7141" width="12.81640625" style="1401" customWidth="1"/>
    <col min="7142" max="7142" width="14.26953125" style="1401" customWidth="1"/>
    <col min="7143" max="7146" width="9.81640625" style="1401" customWidth="1"/>
    <col min="7147" max="7354" width="12.26953125" style="1401" customWidth="1"/>
    <col min="7355" max="7396" width="10.1796875" style="1401"/>
    <col min="7397" max="7397" width="12.81640625" style="1401" customWidth="1"/>
    <col min="7398" max="7398" width="14.26953125" style="1401" customWidth="1"/>
    <col min="7399" max="7402" width="9.81640625" style="1401" customWidth="1"/>
    <col min="7403" max="7610" width="12.26953125" style="1401" customWidth="1"/>
    <col min="7611" max="7652" width="10.1796875" style="1401"/>
    <col min="7653" max="7653" width="12.81640625" style="1401" customWidth="1"/>
    <col min="7654" max="7654" width="14.26953125" style="1401" customWidth="1"/>
    <col min="7655" max="7658" width="9.81640625" style="1401" customWidth="1"/>
    <col min="7659" max="7866" width="12.26953125" style="1401" customWidth="1"/>
    <col min="7867" max="7908" width="10.1796875" style="1401"/>
    <col min="7909" max="7909" width="12.81640625" style="1401" customWidth="1"/>
    <col min="7910" max="7910" width="14.26953125" style="1401" customWidth="1"/>
    <col min="7911" max="7914" width="9.81640625" style="1401" customWidth="1"/>
    <col min="7915" max="8122" width="12.26953125" style="1401" customWidth="1"/>
    <col min="8123" max="8164" width="10.1796875" style="1401"/>
    <col min="8165" max="8165" width="12.81640625" style="1401" customWidth="1"/>
    <col min="8166" max="8166" width="14.26953125" style="1401" customWidth="1"/>
    <col min="8167" max="8170" width="9.81640625" style="1401" customWidth="1"/>
    <col min="8171" max="8378" width="12.26953125" style="1401" customWidth="1"/>
    <col min="8379" max="8420" width="10.1796875" style="1401"/>
    <col min="8421" max="8421" width="12.81640625" style="1401" customWidth="1"/>
    <col min="8422" max="8422" width="14.26953125" style="1401" customWidth="1"/>
    <col min="8423" max="8426" width="9.81640625" style="1401" customWidth="1"/>
    <col min="8427" max="8634" width="12.26953125" style="1401" customWidth="1"/>
    <col min="8635" max="8676" width="10.1796875" style="1401"/>
    <col min="8677" max="8677" width="12.81640625" style="1401" customWidth="1"/>
    <col min="8678" max="8678" width="14.26953125" style="1401" customWidth="1"/>
    <col min="8679" max="8682" width="9.81640625" style="1401" customWidth="1"/>
    <col min="8683" max="8890" width="12.26953125" style="1401" customWidth="1"/>
    <col min="8891" max="8932" width="10.1796875" style="1401"/>
    <col min="8933" max="8933" width="12.81640625" style="1401" customWidth="1"/>
    <col min="8934" max="8934" width="14.26953125" style="1401" customWidth="1"/>
    <col min="8935" max="8938" width="9.81640625" style="1401" customWidth="1"/>
    <col min="8939" max="9146" width="12.26953125" style="1401" customWidth="1"/>
    <col min="9147" max="9188" width="10.1796875" style="1401"/>
    <col min="9189" max="9189" width="12.81640625" style="1401" customWidth="1"/>
    <col min="9190" max="9190" width="14.26953125" style="1401" customWidth="1"/>
    <col min="9191" max="9194" width="9.81640625" style="1401" customWidth="1"/>
    <col min="9195" max="9402" width="12.26953125" style="1401" customWidth="1"/>
    <col min="9403" max="9444" width="10.1796875" style="1401"/>
    <col min="9445" max="9445" width="12.81640625" style="1401" customWidth="1"/>
    <col min="9446" max="9446" width="14.26953125" style="1401" customWidth="1"/>
    <col min="9447" max="9450" width="9.81640625" style="1401" customWidth="1"/>
    <col min="9451" max="9658" width="12.26953125" style="1401" customWidth="1"/>
    <col min="9659" max="9700" width="10.1796875" style="1401"/>
    <col min="9701" max="9701" width="12.81640625" style="1401" customWidth="1"/>
    <col min="9702" max="9702" width="14.26953125" style="1401" customWidth="1"/>
    <col min="9703" max="9706" width="9.81640625" style="1401" customWidth="1"/>
    <col min="9707" max="9914" width="12.26953125" style="1401" customWidth="1"/>
    <col min="9915" max="9956" width="10.1796875" style="1401"/>
    <col min="9957" max="9957" width="12.81640625" style="1401" customWidth="1"/>
    <col min="9958" max="9958" width="14.26953125" style="1401" customWidth="1"/>
    <col min="9959" max="9962" width="9.81640625" style="1401" customWidth="1"/>
    <col min="9963" max="10170" width="12.26953125" style="1401" customWidth="1"/>
    <col min="10171" max="10212" width="10.1796875" style="1401"/>
    <col min="10213" max="10213" width="12.81640625" style="1401" customWidth="1"/>
    <col min="10214" max="10214" width="14.26953125" style="1401" customWidth="1"/>
    <col min="10215" max="10218" width="9.81640625" style="1401" customWidth="1"/>
    <col min="10219" max="10426" width="12.26953125" style="1401" customWidth="1"/>
    <col min="10427" max="10468" width="10.1796875" style="1401"/>
    <col min="10469" max="10469" width="12.81640625" style="1401" customWidth="1"/>
    <col min="10470" max="10470" width="14.26953125" style="1401" customWidth="1"/>
    <col min="10471" max="10474" width="9.81640625" style="1401" customWidth="1"/>
    <col min="10475" max="10682" width="12.26953125" style="1401" customWidth="1"/>
    <col min="10683" max="10724" width="10.1796875" style="1401"/>
    <col min="10725" max="10725" width="12.81640625" style="1401" customWidth="1"/>
    <col min="10726" max="10726" width="14.26953125" style="1401" customWidth="1"/>
    <col min="10727" max="10730" width="9.81640625" style="1401" customWidth="1"/>
    <col min="10731" max="10938" width="12.26953125" style="1401" customWidth="1"/>
    <col min="10939" max="10980" width="10.1796875" style="1401"/>
    <col min="10981" max="10981" width="12.81640625" style="1401" customWidth="1"/>
    <col min="10982" max="10982" width="14.26953125" style="1401" customWidth="1"/>
    <col min="10983" max="10986" width="9.81640625" style="1401" customWidth="1"/>
    <col min="10987" max="11194" width="12.26953125" style="1401" customWidth="1"/>
    <col min="11195" max="11236" width="10.1796875" style="1401"/>
    <col min="11237" max="11237" width="12.81640625" style="1401" customWidth="1"/>
    <col min="11238" max="11238" width="14.26953125" style="1401" customWidth="1"/>
    <col min="11239" max="11242" width="9.81640625" style="1401" customWidth="1"/>
    <col min="11243" max="11450" width="12.26953125" style="1401" customWidth="1"/>
    <col min="11451" max="11492" width="10.1796875" style="1401"/>
    <col min="11493" max="11493" width="12.81640625" style="1401" customWidth="1"/>
    <col min="11494" max="11494" width="14.26953125" style="1401" customWidth="1"/>
    <col min="11495" max="11498" width="9.81640625" style="1401" customWidth="1"/>
    <col min="11499" max="11706" width="12.26953125" style="1401" customWidth="1"/>
    <col min="11707" max="11748" width="10.1796875" style="1401"/>
    <col min="11749" max="11749" width="12.81640625" style="1401" customWidth="1"/>
    <col min="11750" max="11750" width="14.26953125" style="1401" customWidth="1"/>
    <col min="11751" max="11754" width="9.81640625" style="1401" customWidth="1"/>
    <col min="11755" max="11962" width="12.26953125" style="1401" customWidth="1"/>
    <col min="11963" max="12004" width="10.1796875" style="1401"/>
    <col min="12005" max="12005" width="12.81640625" style="1401" customWidth="1"/>
    <col min="12006" max="12006" width="14.26953125" style="1401" customWidth="1"/>
    <col min="12007" max="12010" width="9.81640625" style="1401" customWidth="1"/>
    <col min="12011" max="12218" width="12.26953125" style="1401" customWidth="1"/>
    <col min="12219" max="12260" width="10.1796875" style="1401"/>
    <col min="12261" max="12261" width="12.81640625" style="1401" customWidth="1"/>
    <col min="12262" max="12262" width="14.26953125" style="1401" customWidth="1"/>
    <col min="12263" max="12266" width="9.81640625" style="1401" customWidth="1"/>
    <col min="12267" max="12474" width="12.26953125" style="1401" customWidth="1"/>
    <col min="12475" max="12516" width="10.1796875" style="1401"/>
    <col min="12517" max="12517" width="12.81640625" style="1401" customWidth="1"/>
    <col min="12518" max="12518" width="14.26953125" style="1401" customWidth="1"/>
    <col min="12519" max="12522" width="9.81640625" style="1401" customWidth="1"/>
    <col min="12523" max="12730" width="12.26953125" style="1401" customWidth="1"/>
    <col min="12731" max="12772" width="10.1796875" style="1401"/>
    <col min="12773" max="12773" width="12.81640625" style="1401" customWidth="1"/>
    <col min="12774" max="12774" width="14.26953125" style="1401" customWidth="1"/>
    <col min="12775" max="12778" width="9.81640625" style="1401" customWidth="1"/>
    <col min="12779" max="12986" width="12.26953125" style="1401" customWidth="1"/>
    <col min="12987" max="13028" width="10.1796875" style="1401"/>
    <col min="13029" max="13029" width="12.81640625" style="1401" customWidth="1"/>
    <col min="13030" max="13030" width="14.26953125" style="1401" customWidth="1"/>
    <col min="13031" max="13034" width="9.81640625" style="1401" customWidth="1"/>
    <col min="13035" max="13242" width="12.26953125" style="1401" customWidth="1"/>
    <col min="13243" max="13284" width="10.1796875" style="1401"/>
    <col min="13285" max="13285" width="12.81640625" style="1401" customWidth="1"/>
    <col min="13286" max="13286" width="14.26953125" style="1401" customWidth="1"/>
    <col min="13287" max="13290" width="9.81640625" style="1401" customWidth="1"/>
    <col min="13291" max="13498" width="12.26953125" style="1401" customWidth="1"/>
    <col min="13499" max="13540" width="10.1796875" style="1401"/>
    <col min="13541" max="13541" width="12.81640625" style="1401" customWidth="1"/>
    <col min="13542" max="13542" width="14.26953125" style="1401" customWidth="1"/>
    <col min="13543" max="13546" width="9.81640625" style="1401" customWidth="1"/>
    <col min="13547" max="13754" width="12.26953125" style="1401" customWidth="1"/>
    <col min="13755" max="13796" width="10.1796875" style="1401"/>
    <col min="13797" max="13797" width="12.81640625" style="1401" customWidth="1"/>
    <col min="13798" max="13798" width="14.26953125" style="1401" customWidth="1"/>
    <col min="13799" max="13802" width="9.81640625" style="1401" customWidth="1"/>
    <col min="13803" max="14010" width="12.26953125" style="1401" customWidth="1"/>
    <col min="14011" max="14052" width="10.1796875" style="1401"/>
    <col min="14053" max="14053" width="12.81640625" style="1401" customWidth="1"/>
    <col min="14054" max="14054" width="14.26953125" style="1401" customWidth="1"/>
    <col min="14055" max="14058" width="9.81640625" style="1401" customWidth="1"/>
    <col min="14059" max="14266" width="12.26953125" style="1401" customWidth="1"/>
    <col min="14267" max="14308" width="10.1796875" style="1401"/>
    <col min="14309" max="14309" width="12.81640625" style="1401" customWidth="1"/>
    <col min="14310" max="14310" width="14.26953125" style="1401" customWidth="1"/>
    <col min="14311" max="14314" width="9.81640625" style="1401" customWidth="1"/>
    <col min="14315" max="14522" width="12.26953125" style="1401" customWidth="1"/>
    <col min="14523" max="14564" width="10.1796875" style="1401"/>
    <col min="14565" max="14565" width="12.81640625" style="1401" customWidth="1"/>
    <col min="14566" max="14566" width="14.26953125" style="1401" customWidth="1"/>
    <col min="14567" max="14570" width="9.81640625" style="1401" customWidth="1"/>
    <col min="14571" max="14778" width="12.26953125" style="1401" customWidth="1"/>
    <col min="14779" max="14820" width="10.1796875" style="1401"/>
    <col min="14821" max="14821" width="12.81640625" style="1401" customWidth="1"/>
    <col min="14822" max="14822" width="14.26953125" style="1401" customWidth="1"/>
    <col min="14823" max="14826" width="9.81640625" style="1401" customWidth="1"/>
    <col min="14827" max="15034" width="12.26953125" style="1401" customWidth="1"/>
    <col min="15035" max="15076" width="10.1796875" style="1401"/>
    <col min="15077" max="15077" width="12.81640625" style="1401" customWidth="1"/>
    <col min="15078" max="15078" width="14.26953125" style="1401" customWidth="1"/>
    <col min="15079" max="15082" width="9.81640625" style="1401" customWidth="1"/>
    <col min="15083" max="15290" width="12.26953125" style="1401" customWidth="1"/>
    <col min="15291" max="15332" width="10.1796875" style="1401"/>
    <col min="15333" max="15333" width="12.81640625" style="1401" customWidth="1"/>
    <col min="15334" max="15334" width="14.26953125" style="1401" customWidth="1"/>
    <col min="15335" max="15338" width="9.81640625" style="1401" customWidth="1"/>
    <col min="15339" max="15546" width="12.26953125" style="1401" customWidth="1"/>
    <col min="15547" max="15588" width="10.1796875" style="1401"/>
    <col min="15589" max="15589" width="12.81640625" style="1401" customWidth="1"/>
    <col min="15590" max="15590" width="14.26953125" style="1401" customWidth="1"/>
    <col min="15591" max="15594" width="9.81640625" style="1401" customWidth="1"/>
    <col min="15595" max="15802" width="12.26953125" style="1401" customWidth="1"/>
    <col min="15803" max="15844" width="10.1796875" style="1401"/>
    <col min="15845" max="15845" width="12.81640625" style="1401" customWidth="1"/>
    <col min="15846" max="15846" width="14.26953125" style="1401" customWidth="1"/>
    <col min="15847" max="15850" width="9.81640625" style="1401" customWidth="1"/>
    <col min="15851" max="16058" width="12.26953125" style="1401" customWidth="1"/>
    <col min="16059" max="16100" width="10.1796875" style="1401"/>
    <col min="16101" max="16101" width="12.81640625" style="1401" customWidth="1"/>
    <col min="16102" max="16102" width="14.26953125" style="1401" customWidth="1"/>
    <col min="16103" max="16106" width="9.81640625" style="1401" customWidth="1"/>
    <col min="16107" max="16314" width="12.26953125" style="1401" customWidth="1"/>
    <col min="16315" max="16384" width="10.1796875" style="1401"/>
  </cols>
  <sheetData>
    <row r="1" spans="1:8" ht="45" customHeight="1">
      <c r="A1" s="1725" t="s">
        <v>3729</v>
      </c>
      <c r="B1" s="1725"/>
      <c r="C1" s="1725"/>
      <c r="D1" s="1725"/>
      <c r="E1" s="1725"/>
      <c r="F1" s="1725"/>
      <c r="G1" s="1725"/>
      <c r="H1" s="1725"/>
    </row>
    <row r="2" spans="1:8" ht="45" customHeight="1">
      <c r="A2" s="1726" t="s">
        <v>3056</v>
      </c>
      <c r="B2" s="1726"/>
      <c r="C2" s="1726"/>
      <c r="D2" s="1726"/>
      <c r="E2" s="1726"/>
      <c r="F2" s="1726"/>
      <c r="G2" s="1726"/>
      <c r="H2" s="1726"/>
    </row>
    <row r="3" spans="1:8" ht="18.75" customHeight="1">
      <c r="A3" s="2236" t="s">
        <v>3730</v>
      </c>
      <c r="B3" s="2236"/>
      <c r="C3" s="2236"/>
      <c r="D3" s="1720"/>
      <c r="E3" s="1723" t="s">
        <v>3731</v>
      </c>
      <c r="F3" s="1723"/>
      <c r="G3" s="1723"/>
      <c r="H3" s="1724"/>
    </row>
    <row r="4" spans="1:8" ht="57" customHeight="1">
      <c r="A4" s="2263" t="s">
        <v>3732</v>
      </c>
      <c r="B4" s="2263" t="s">
        <v>3733</v>
      </c>
      <c r="C4" s="2263"/>
      <c r="D4" s="2263" t="s">
        <v>3734</v>
      </c>
      <c r="E4" s="2263"/>
      <c r="F4" s="2263" t="s">
        <v>3735</v>
      </c>
      <c r="G4" s="2263"/>
      <c r="H4" s="2263" t="s">
        <v>3695</v>
      </c>
    </row>
    <row r="5" spans="1:8" ht="33" customHeight="1">
      <c r="A5" s="2263"/>
      <c r="B5" s="1073" t="s">
        <v>3736</v>
      </c>
      <c r="C5" s="1073" t="s">
        <v>3737</v>
      </c>
      <c r="D5" s="1073" t="s">
        <v>3736</v>
      </c>
      <c r="E5" s="1073" t="s">
        <v>3737</v>
      </c>
      <c r="F5" s="1073" t="s">
        <v>3736</v>
      </c>
      <c r="G5" s="1073" t="s">
        <v>3737</v>
      </c>
      <c r="H5" s="2263"/>
    </row>
    <row r="6" spans="1:8" s="1409" customFormat="1" ht="45" customHeight="1">
      <c r="A6" s="1065" t="s">
        <v>3738</v>
      </c>
      <c r="B6" s="1405">
        <v>48</v>
      </c>
      <c r="C6" s="1406">
        <f>B6/B$17*100</f>
        <v>22.222222222222221</v>
      </c>
      <c r="D6" s="1405">
        <v>33</v>
      </c>
      <c r="E6" s="1406">
        <f>D6/D$17*100</f>
        <v>40.243902439024396</v>
      </c>
      <c r="F6" s="1405">
        <v>24</v>
      </c>
      <c r="G6" s="1406">
        <f>F6/F$17*100</f>
        <v>41.379310344827587</v>
      </c>
      <c r="H6" s="1065" t="s">
        <v>3706</v>
      </c>
    </row>
    <row r="7" spans="1:8" s="1409" customFormat="1" ht="45" customHeight="1">
      <c r="A7" s="1065" t="s">
        <v>3701</v>
      </c>
      <c r="B7" s="1410">
        <v>0</v>
      </c>
      <c r="C7" s="1406">
        <f t="shared" ref="C7:C17" si="0">B7/B$17*100</f>
        <v>0</v>
      </c>
      <c r="D7" s="1410">
        <v>0</v>
      </c>
      <c r="E7" s="1406">
        <f t="shared" ref="E7:E16" si="1">D7/D$17*100</f>
        <v>0</v>
      </c>
      <c r="F7" s="1410">
        <v>1</v>
      </c>
      <c r="G7" s="1406">
        <f t="shared" ref="G7:G16" si="2">F7/F$17*100</f>
        <v>1.7241379310344827</v>
      </c>
      <c r="H7" s="1065" t="s">
        <v>3739</v>
      </c>
    </row>
    <row r="8" spans="1:8" s="1409" customFormat="1" ht="45" customHeight="1">
      <c r="A8" s="1065" t="s">
        <v>3740</v>
      </c>
      <c r="B8" s="1405">
        <v>22</v>
      </c>
      <c r="C8" s="1406">
        <f t="shared" si="0"/>
        <v>10.185185185185185</v>
      </c>
      <c r="D8" s="1405">
        <v>12</v>
      </c>
      <c r="E8" s="1406">
        <f t="shared" si="1"/>
        <v>14.634146341463413</v>
      </c>
      <c r="F8" s="1405">
        <v>5</v>
      </c>
      <c r="G8" s="1406">
        <f t="shared" si="2"/>
        <v>8.6206896551724146</v>
      </c>
      <c r="H8" s="1065" t="s">
        <v>3741</v>
      </c>
    </row>
    <row r="9" spans="1:8" s="1409" customFormat="1" ht="45" customHeight="1">
      <c r="A9" s="1065" t="s">
        <v>3742</v>
      </c>
      <c r="B9" s="1410">
        <v>30</v>
      </c>
      <c r="C9" s="1406">
        <f t="shared" si="0"/>
        <v>13.888888888888889</v>
      </c>
      <c r="D9" s="1410">
        <v>19</v>
      </c>
      <c r="E9" s="1406">
        <f t="shared" si="1"/>
        <v>23.170731707317074</v>
      </c>
      <c r="F9" s="1410">
        <v>2</v>
      </c>
      <c r="G9" s="1406">
        <f t="shared" si="2"/>
        <v>3.4482758620689653</v>
      </c>
      <c r="H9" s="1065" t="s">
        <v>3743</v>
      </c>
    </row>
    <row r="10" spans="1:8" s="1409" customFormat="1" ht="45" customHeight="1">
      <c r="A10" s="1065" t="s">
        <v>3723</v>
      </c>
      <c r="B10" s="1405">
        <v>19</v>
      </c>
      <c r="C10" s="1406">
        <f t="shared" si="0"/>
        <v>8.7962962962962958</v>
      </c>
      <c r="D10" s="1405">
        <v>1</v>
      </c>
      <c r="E10" s="1406">
        <f t="shared" si="1"/>
        <v>1.2195121951219512</v>
      </c>
      <c r="F10" s="1405">
        <v>5</v>
      </c>
      <c r="G10" s="1406">
        <f t="shared" si="2"/>
        <v>8.6206896551724146</v>
      </c>
      <c r="H10" s="1065" t="s">
        <v>3724</v>
      </c>
    </row>
    <row r="11" spans="1:8" s="1409" customFormat="1" ht="45" customHeight="1">
      <c r="A11" s="1065" t="s">
        <v>3744</v>
      </c>
      <c r="B11" s="1410">
        <v>13</v>
      </c>
      <c r="C11" s="1406">
        <f t="shared" si="0"/>
        <v>6.0185185185185182</v>
      </c>
      <c r="D11" s="1410">
        <v>0</v>
      </c>
      <c r="E11" s="1406">
        <f t="shared" si="1"/>
        <v>0</v>
      </c>
      <c r="F11" s="1410">
        <v>1</v>
      </c>
      <c r="G11" s="1406">
        <f t="shared" si="2"/>
        <v>1.7241379310344827</v>
      </c>
      <c r="H11" s="1065" t="s">
        <v>835</v>
      </c>
    </row>
    <row r="12" spans="1:8" s="1409" customFormat="1" ht="45" customHeight="1">
      <c r="A12" s="1065" t="s">
        <v>3745</v>
      </c>
      <c r="B12" s="1405">
        <v>28</v>
      </c>
      <c r="C12" s="1406">
        <f t="shared" si="0"/>
        <v>12.962962962962962</v>
      </c>
      <c r="D12" s="1405">
        <v>1</v>
      </c>
      <c r="E12" s="1406">
        <f t="shared" si="1"/>
        <v>1.2195121951219512</v>
      </c>
      <c r="F12" s="1405">
        <v>9</v>
      </c>
      <c r="G12" s="1406">
        <f t="shared" si="2"/>
        <v>15.517241379310345</v>
      </c>
      <c r="H12" s="1065" t="s">
        <v>3746</v>
      </c>
    </row>
    <row r="13" spans="1:8" s="1409" customFormat="1" ht="45" customHeight="1">
      <c r="A13" s="1065" t="s">
        <v>3747</v>
      </c>
      <c r="B13" s="1410">
        <v>17</v>
      </c>
      <c r="C13" s="1406">
        <f t="shared" si="0"/>
        <v>7.8703703703703702</v>
      </c>
      <c r="D13" s="1410">
        <v>1</v>
      </c>
      <c r="E13" s="1406">
        <f t="shared" si="1"/>
        <v>1.2195121951219512</v>
      </c>
      <c r="F13" s="1410">
        <v>5</v>
      </c>
      <c r="G13" s="1406">
        <f t="shared" si="2"/>
        <v>8.6206896551724146</v>
      </c>
      <c r="H13" s="1065" t="s">
        <v>3748</v>
      </c>
    </row>
    <row r="14" spans="1:8" s="1409" customFormat="1" ht="45" customHeight="1">
      <c r="A14" s="1065" t="s">
        <v>3749</v>
      </c>
      <c r="B14" s="1405">
        <v>1</v>
      </c>
      <c r="C14" s="1406">
        <f t="shared" si="0"/>
        <v>0.46296296296296291</v>
      </c>
      <c r="D14" s="1405">
        <v>0</v>
      </c>
      <c r="E14" s="1406">
        <f t="shared" si="1"/>
        <v>0</v>
      </c>
      <c r="F14" s="1405">
        <v>0</v>
      </c>
      <c r="G14" s="1406">
        <f t="shared" si="2"/>
        <v>0</v>
      </c>
      <c r="H14" s="1065" t="s">
        <v>3718</v>
      </c>
    </row>
    <row r="15" spans="1:8" s="1409" customFormat="1" ht="45" customHeight="1">
      <c r="A15" s="1065" t="s">
        <v>3713</v>
      </c>
      <c r="B15" s="1410">
        <v>1</v>
      </c>
      <c r="C15" s="1406">
        <f t="shared" si="0"/>
        <v>0.46296296296296291</v>
      </c>
      <c r="D15" s="1410">
        <v>0</v>
      </c>
      <c r="E15" s="1406">
        <f t="shared" si="1"/>
        <v>0</v>
      </c>
      <c r="F15" s="1410">
        <v>0</v>
      </c>
      <c r="G15" s="1406">
        <f t="shared" si="2"/>
        <v>0</v>
      </c>
      <c r="H15" s="1065" t="s">
        <v>3714</v>
      </c>
    </row>
    <row r="16" spans="1:8" s="1409" customFormat="1" ht="45" customHeight="1">
      <c r="A16" s="1065" t="s">
        <v>893</v>
      </c>
      <c r="B16" s="1405">
        <v>37</v>
      </c>
      <c r="C16" s="1406">
        <f t="shared" si="0"/>
        <v>17.12962962962963</v>
      </c>
      <c r="D16" s="1405">
        <v>15</v>
      </c>
      <c r="E16" s="1406">
        <f t="shared" si="1"/>
        <v>18.292682926829269</v>
      </c>
      <c r="F16" s="1405">
        <v>6</v>
      </c>
      <c r="G16" s="1406">
        <f t="shared" si="2"/>
        <v>10.344827586206897</v>
      </c>
      <c r="H16" s="1065" t="s">
        <v>894</v>
      </c>
    </row>
    <row r="17" spans="1:8" ht="45" customHeight="1">
      <c r="A17" s="1376" t="s">
        <v>750</v>
      </c>
      <c r="B17" s="1376">
        <f t="shared" ref="B17:G17" si="3">SUM(B6:B16)</f>
        <v>216</v>
      </c>
      <c r="C17" s="1216">
        <f t="shared" si="0"/>
        <v>100</v>
      </c>
      <c r="D17" s="1376">
        <f t="shared" si="3"/>
        <v>82</v>
      </c>
      <c r="E17" s="1216">
        <f t="shared" si="3"/>
        <v>100.00000000000001</v>
      </c>
      <c r="F17" s="1376">
        <f t="shared" si="3"/>
        <v>58</v>
      </c>
      <c r="G17" s="1216">
        <f t="shared" si="3"/>
        <v>100</v>
      </c>
      <c r="H17" s="1376" t="s">
        <v>68</v>
      </c>
    </row>
    <row r="18" spans="1:8" ht="18.75" customHeight="1">
      <c r="A18" s="2302" t="s">
        <v>3750</v>
      </c>
      <c r="B18" s="2302"/>
      <c r="C18" s="2302"/>
      <c r="D18" s="2350"/>
      <c r="E18" s="2321" t="s">
        <v>3751</v>
      </c>
      <c r="F18" s="2352"/>
      <c r="G18" s="2352"/>
      <c r="H18" s="2352"/>
    </row>
    <row r="19" spans="1:8" ht="15.5">
      <c r="A19" s="2349"/>
      <c r="B19" s="2349"/>
      <c r="C19" s="2349"/>
      <c r="D19" s="2349"/>
      <c r="E19" s="1415"/>
      <c r="F19" s="1415"/>
      <c r="G19" s="1415"/>
      <c r="H19" s="1415"/>
    </row>
    <row r="20" spans="1:8" ht="20.149999999999999" customHeight="1"/>
    <row r="21" spans="1:8" ht="20.149999999999999" customHeight="1">
      <c r="A21" s="2353"/>
      <c r="B21" s="2353"/>
      <c r="C21" s="2353"/>
      <c r="D21" s="2353"/>
    </row>
  </sheetData>
  <mergeCells count="13">
    <mergeCell ref="A18:D18"/>
    <mergeCell ref="E18:H18"/>
    <mergeCell ref="A19:D19"/>
    <mergeCell ref="A21:D21"/>
    <mergeCell ref="A1:H1"/>
    <mergeCell ref="A2:H2"/>
    <mergeCell ref="A3:D3"/>
    <mergeCell ref="E3:H3"/>
    <mergeCell ref="A4:A5"/>
    <mergeCell ref="B4:C4"/>
    <mergeCell ref="D4:E4"/>
    <mergeCell ref="F4:G4"/>
    <mergeCell ref="H4:H5"/>
  </mergeCells>
  <printOptions horizontalCentered="1" verticalCentered="1"/>
  <pageMargins left="0.7" right="0.7" top="1" bottom="1" header="0.5" footer="0.5"/>
  <pageSetup paperSize="9" scale="51" orientation="portrait" horizontalDpi="300" verticalDpi="300" r:id="rId1"/>
  <headerFooter alignWithMargins="0"/>
  <colBreaks count="1" manualBreakCount="1">
    <brk id="5" max="1048575" man="1"/>
  </colBreaks>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4"/>
  <sheetViews>
    <sheetView showGridLines="0" rightToLeft="1" zoomScale="90" zoomScaleNormal="90" zoomScaleSheetLayoutView="90" workbookViewId="0">
      <selection activeCell="B23" sqref="B23"/>
    </sheetView>
  </sheetViews>
  <sheetFormatPr defaultColWidth="8.81640625" defaultRowHeight="15.5"/>
  <cols>
    <col min="1" max="1" width="37.453125" style="1072" customWidth="1"/>
    <col min="2" max="5" width="21.7265625" style="1072" customWidth="1"/>
    <col min="6" max="6" width="45.7265625" style="1072" customWidth="1"/>
    <col min="7" max="243" width="8.81640625" style="1072"/>
    <col min="244" max="244" width="57.26953125" style="1072" customWidth="1"/>
    <col min="245" max="245" width="9.26953125" style="1072" customWidth="1"/>
    <col min="246" max="246" width="11.1796875" style="1072" customWidth="1"/>
    <col min="247" max="247" width="11.26953125" style="1072" customWidth="1"/>
    <col min="248" max="248" width="10.26953125" style="1072" customWidth="1"/>
    <col min="249" max="499" width="8.81640625" style="1072"/>
    <col min="500" max="500" width="57.26953125" style="1072" customWidth="1"/>
    <col min="501" max="501" width="9.26953125" style="1072" customWidth="1"/>
    <col min="502" max="502" width="11.1796875" style="1072" customWidth="1"/>
    <col min="503" max="503" width="11.26953125" style="1072" customWidth="1"/>
    <col min="504" max="504" width="10.26953125" style="1072" customWidth="1"/>
    <col min="505" max="755" width="8.81640625" style="1072"/>
    <col min="756" max="756" width="57.26953125" style="1072" customWidth="1"/>
    <col min="757" max="757" width="9.26953125" style="1072" customWidth="1"/>
    <col min="758" max="758" width="11.1796875" style="1072" customWidth="1"/>
    <col min="759" max="759" width="11.26953125" style="1072" customWidth="1"/>
    <col min="760" max="760" width="10.26953125" style="1072" customWidth="1"/>
    <col min="761" max="1011" width="8.81640625" style="1072"/>
    <col min="1012" max="1012" width="57.26953125" style="1072" customWidth="1"/>
    <col min="1013" max="1013" width="9.26953125" style="1072" customWidth="1"/>
    <col min="1014" max="1014" width="11.1796875" style="1072" customWidth="1"/>
    <col min="1015" max="1015" width="11.26953125" style="1072" customWidth="1"/>
    <col min="1016" max="1016" width="10.26953125" style="1072" customWidth="1"/>
    <col min="1017" max="1267" width="8.81640625" style="1072"/>
    <col min="1268" max="1268" width="57.26953125" style="1072" customWidth="1"/>
    <col min="1269" max="1269" width="9.26953125" style="1072" customWidth="1"/>
    <col min="1270" max="1270" width="11.1796875" style="1072" customWidth="1"/>
    <col min="1271" max="1271" width="11.26953125" style="1072" customWidth="1"/>
    <col min="1272" max="1272" width="10.26953125" style="1072" customWidth="1"/>
    <col min="1273" max="1523" width="8.81640625" style="1072"/>
    <col min="1524" max="1524" width="57.26953125" style="1072" customWidth="1"/>
    <col min="1525" max="1525" width="9.26953125" style="1072" customWidth="1"/>
    <col min="1526" max="1526" width="11.1796875" style="1072" customWidth="1"/>
    <col min="1527" max="1527" width="11.26953125" style="1072" customWidth="1"/>
    <col min="1528" max="1528" width="10.26953125" style="1072" customWidth="1"/>
    <col min="1529" max="1779" width="8.81640625" style="1072"/>
    <col min="1780" max="1780" width="57.26953125" style="1072" customWidth="1"/>
    <col min="1781" max="1781" width="9.26953125" style="1072" customWidth="1"/>
    <col min="1782" max="1782" width="11.1796875" style="1072" customWidth="1"/>
    <col min="1783" max="1783" width="11.26953125" style="1072" customWidth="1"/>
    <col min="1784" max="1784" width="10.26953125" style="1072" customWidth="1"/>
    <col min="1785" max="2035" width="8.81640625" style="1072"/>
    <col min="2036" max="2036" width="57.26953125" style="1072" customWidth="1"/>
    <col min="2037" max="2037" width="9.26953125" style="1072" customWidth="1"/>
    <col min="2038" max="2038" width="11.1796875" style="1072" customWidth="1"/>
    <col min="2039" max="2039" width="11.26953125" style="1072" customWidth="1"/>
    <col min="2040" max="2040" width="10.26953125" style="1072" customWidth="1"/>
    <col min="2041" max="2291" width="8.81640625" style="1072"/>
    <col min="2292" max="2292" width="57.26953125" style="1072" customWidth="1"/>
    <col min="2293" max="2293" width="9.26953125" style="1072" customWidth="1"/>
    <col min="2294" max="2294" width="11.1796875" style="1072" customWidth="1"/>
    <col min="2295" max="2295" width="11.26953125" style="1072" customWidth="1"/>
    <col min="2296" max="2296" width="10.26953125" style="1072" customWidth="1"/>
    <col min="2297" max="2547" width="8.81640625" style="1072"/>
    <col min="2548" max="2548" width="57.26953125" style="1072" customWidth="1"/>
    <col min="2549" max="2549" width="9.26953125" style="1072" customWidth="1"/>
    <col min="2550" max="2550" width="11.1796875" style="1072" customWidth="1"/>
    <col min="2551" max="2551" width="11.26953125" style="1072" customWidth="1"/>
    <col min="2552" max="2552" width="10.26953125" style="1072" customWidth="1"/>
    <col min="2553" max="2803" width="8.81640625" style="1072"/>
    <col min="2804" max="2804" width="57.26953125" style="1072" customWidth="1"/>
    <col min="2805" max="2805" width="9.26953125" style="1072" customWidth="1"/>
    <col min="2806" max="2806" width="11.1796875" style="1072" customWidth="1"/>
    <col min="2807" max="2807" width="11.26953125" style="1072" customWidth="1"/>
    <col min="2808" max="2808" width="10.26953125" style="1072" customWidth="1"/>
    <col min="2809" max="3059" width="8.81640625" style="1072"/>
    <col min="3060" max="3060" width="57.26953125" style="1072" customWidth="1"/>
    <col min="3061" max="3061" width="9.26953125" style="1072" customWidth="1"/>
    <col min="3062" max="3062" width="11.1796875" style="1072" customWidth="1"/>
    <col min="3063" max="3063" width="11.26953125" style="1072" customWidth="1"/>
    <col min="3064" max="3064" width="10.26953125" style="1072" customWidth="1"/>
    <col min="3065" max="3315" width="8.81640625" style="1072"/>
    <col min="3316" max="3316" width="57.26953125" style="1072" customWidth="1"/>
    <col min="3317" max="3317" width="9.26953125" style="1072" customWidth="1"/>
    <col min="3318" max="3318" width="11.1796875" style="1072" customWidth="1"/>
    <col min="3319" max="3319" width="11.26953125" style="1072" customWidth="1"/>
    <col min="3320" max="3320" width="10.26953125" style="1072" customWidth="1"/>
    <col min="3321" max="3571" width="8.81640625" style="1072"/>
    <col min="3572" max="3572" width="57.26953125" style="1072" customWidth="1"/>
    <col min="3573" max="3573" width="9.26953125" style="1072" customWidth="1"/>
    <col min="3574" max="3574" width="11.1796875" style="1072" customWidth="1"/>
    <col min="3575" max="3575" width="11.26953125" style="1072" customWidth="1"/>
    <col min="3576" max="3576" width="10.26953125" style="1072" customWidth="1"/>
    <col min="3577" max="3827" width="8.81640625" style="1072"/>
    <col min="3828" max="3828" width="57.26953125" style="1072" customWidth="1"/>
    <col min="3829" max="3829" width="9.26953125" style="1072" customWidth="1"/>
    <col min="3830" max="3830" width="11.1796875" style="1072" customWidth="1"/>
    <col min="3831" max="3831" width="11.26953125" style="1072" customWidth="1"/>
    <col min="3832" max="3832" width="10.26953125" style="1072" customWidth="1"/>
    <col min="3833" max="4083" width="8.81640625" style="1072"/>
    <col min="4084" max="4084" width="57.26953125" style="1072" customWidth="1"/>
    <col min="4085" max="4085" width="9.26953125" style="1072" customWidth="1"/>
    <col min="4086" max="4086" width="11.1796875" style="1072" customWidth="1"/>
    <col min="4087" max="4087" width="11.26953125" style="1072" customWidth="1"/>
    <col min="4088" max="4088" width="10.26953125" style="1072" customWidth="1"/>
    <col min="4089" max="4339" width="8.81640625" style="1072"/>
    <col min="4340" max="4340" width="57.26953125" style="1072" customWidth="1"/>
    <col min="4341" max="4341" width="9.26953125" style="1072" customWidth="1"/>
    <col min="4342" max="4342" width="11.1796875" style="1072" customWidth="1"/>
    <col min="4343" max="4343" width="11.26953125" style="1072" customWidth="1"/>
    <col min="4344" max="4344" width="10.26953125" style="1072" customWidth="1"/>
    <col min="4345" max="4595" width="8.81640625" style="1072"/>
    <col min="4596" max="4596" width="57.26953125" style="1072" customWidth="1"/>
    <col min="4597" max="4597" width="9.26953125" style="1072" customWidth="1"/>
    <col min="4598" max="4598" width="11.1796875" style="1072" customWidth="1"/>
    <col min="4599" max="4599" width="11.26953125" style="1072" customWidth="1"/>
    <col min="4600" max="4600" width="10.26953125" style="1072" customWidth="1"/>
    <col min="4601" max="4851" width="8.81640625" style="1072"/>
    <col min="4852" max="4852" width="57.26953125" style="1072" customWidth="1"/>
    <col min="4853" max="4853" width="9.26953125" style="1072" customWidth="1"/>
    <col min="4854" max="4854" width="11.1796875" style="1072" customWidth="1"/>
    <col min="4855" max="4855" width="11.26953125" style="1072" customWidth="1"/>
    <col min="4856" max="4856" width="10.26953125" style="1072" customWidth="1"/>
    <col min="4857" max="5107" width="8.81640625" style="1072"/>
    <col min="5108" max="5108" width="57.26953125" style="1072" customWidth="1"/>
    <col min="5109" max="5109" width="9.26953125" style="1072" customWidth="1"/>
    <col min="5110" max="5110" width="11.1796875" style="1072" customWidth="1"/>
    <col min="5111" max="5111" width="11.26953125" style="1072" customWidth="1"/>
    <col min="5112" max="5112" width="10.26953125" style="1072" customWidth="1"/>
    <col min="5113" max="5363" width="8.81640625" style="1072"/>
    <col min="5364" max="5364" width="57.26953125" style="1072" customWidth="1"/>
    <col min="5365" max="5365" width="9.26953125" style="1072" customWidth="1"/>
    <col min="5366" max="5366" width="11.1796875" style="1072" customWidth="1"/>
    <col min="5367" max="5367" width="11.26953125" style="1072" customWidth="1"/>
    <col min="5368" max="5368" width="10.26953125" style="1072" customWidth="1"/>
    <col min="5369" max="5619" width="8.81640625" style="1072"/>
    <col min="5620" max="5620" width="57.26953125" style="1072" customWidth="1"/>
    <col min="5621" max="5621" width="9.26953125" style="1072" customWidth="1"/>
    <col min="5622" max="5622" width="11.1796875" style="1072" customWidth="1"/>
    <col min="5623" max="5623" width="11.26953125" style="1072" customWidth="1"/>
    <col min="5624" max="5624" width="10.26953125" style="1072" customWidth="1"/>
    <col min="5625" max="5875" width="8.81640625" style="1072"/>
    <col min="5876" max="5876" width="57.26953125" style="1072" customWidth="1"/>
    <col min="5877" max="5877" width="9.26953125" style="1072" customWidth="1"/>
    <col min="5878" max="5878" width="11.1796875" style="1072" customWidth="1"/>
    <col min="5879" max="5879" width="11.26953125" style="1072" customWidth="1"/>
    <col min="5880" max="5880" width="10.26953125" style="1072" customWidth="1"/>
    <col min="5881" max="6131" width="8.81640625" style="1072"/>
    <col min="6132" max="6132" width="57.26953125" style="1072" customWidth="1"/>
    <col min="6133" max="6133" width="9.26953125" style="1072" customWidth="1"/>
    <col min="6134" max="6134" width="11.1796875" style="1072" customWidth="1"/>
    <col min="6135" max="6135" width="11.26953125" style="1072" customWidth="1"/>
    <col min="6136" max="6136" width="10.26953125" style="1072" customWidth="1"/>
    <col min="6137" max="6387" width="8.81640625" style="1072"/>
    <col min="6388" max="6388" width="57.26953125" style="1072" customWidth="1"/>
    <col min="6389" max="6389" width="9.26953125" style="1072" customWidth="1"/>
    <col min="6390" max="6390" width="11.1796875" style="1072" customWidth="1"/>
    <col min="6391" max="6391" width="11.26953125" style="1072" customWidth="1"/>
    <col min="6392" max="6392" width="10.26953125" style="1072" customWidth="1"/>
    <col min="6393" max="6643" width="8.81640625" style="1072"/>
    <col min="6644" max="6644" width="57.26953125" style="1072" customWidth="1"/>
    <col min="6645" max="6645" width="9.26953125" style="1072" customWidth="1"/>
    <col min="6646" max="6646" width="11.1796875" style="1072" customWidth="1"/>
    <col min="6647" max="6647" width="11.26953125" style="1072" customWidth="1"/>
    <col min="6648" max="6648" width="10.26953125" style="1072" customWidth="1"/>
    <col min="6649" max="6899" width="8.81640625" style="1072"/>
    <col min="6900" max="6900" width="57.26953125" style="1072" customWidth="1"/>
    <col min="6901" max="6901" width="9.26953125" style="1072" customWidth="1"/>
    <col min="6902" max="6902" width="11.1796875" style="1072" customWidth="1"/>
    <col min="6903" max="6903" width="11.26953125" style="1072" customWidth="1"/>
    <col min="6904" max="6904" width="10.26953125" style="1072" customWidth="1"/>
    <col min="6905" max="7155" width="8.81640625" style="1072"/>
    <col min="7156" max="7156" width="57.26953125" style="1072" customWidth="1"/>
    <col min="7157" max="7157" width="9.26953125" style="1072" customWidth="1"/>
    <col min="7158" max="7158" width="11.1796875" style="1072" customWidth="1"/>
    <col min="7159" max="7159" width="11.26953125" style="1072" customWidth="1"/>
    <col min="7160" max="7160" width="10.26953125" style="1072" customWidth="1"/>
    <col min="7161" max="7411" width="8.81640625" style="1072"/>
    <col min="7412" max="7412" width="57.26953125" style="1072" customWidth="1"/>
    <col min="7413" max="7413" width="9.26953125" style="1072" customWidth="1"/>
    <col min="7414" max="7414" width="11.1796875" style="1072" customWidth="1"/>
    <col min="7415" max="7415" width="11.26953125" style="1072" customWidth="1"/>
    <col min="7416" max="7416" width="10.26953125" style="1072" customWidth="1"/>
    <col min="7417" max="7667" width="8.81640625" style="1072"/>
    <col min="7668" max="7668" width="57.26953125" style="1072" customWidth="1"/>
    <col min="7669" max="7669" width="9.26953125" style="1072" customWidth="1"/>
    <col min="7670" max="7670" width="11.1796875" style="1072" customWidth="1"/>
    <col min="7671" max="7671" width="11.26953125" style="1072" customWidth="1"/>
    <col min="7672" max="7672" width="10.26953125" style="1072" customWidth="1"/>
    <col min="7673" max="7923" width="8.81640625" style="1072"/>
    <col min="7924" max="7924" width="57.26953125" style="1072" customWidth="1"/>
    <col min="7925" max="7925" width="9.26953125" style="1072" customWidth="1"/>
    <col min="7926" max="7926" width="11.1796875" style="1072" customWidth="1"/>
    <col min="7927" max="7927" width="11.26953125" style="1072" customWidth="1"/>
    <col min="7928" max="7928" width="10.26953125" style="1072" customWidth="1"/>
    <col min="7929" max="8179" width="8.81640625" style="1072"/>
    <col min="8180" max="8180" width="57.26953125" style="1072" customWidth="1"/>
    <col min="8181" max="8181" width="9.26953125" style="1072" customWidth="1"/>
    <col min="8182" max="8182" width="11.1796875" style="1072" customWidth="1"/>
    <col min="8183" max="8183" width="11.26953125" style="1072" customWidth="1"/>
    <col min="8184" max="8184" width="10.26953125" style="1072" customWidth="1"/>
    <col min="8185" max="8435" width="8.81640625" style="1072"/>
    <col min="8436" max="8436" width="57.26953125" style="1072" customWidth="1"/>
    <col min="8437" max="8437" width="9.26953125" style="1072" customWidth="1"/>
    <col min="8438" max="8438" width="11.1796875" style="1072" customWidth="1"/>
    <col min="8439" max="8439" width="11.26953125" style="1072" customWidth="1"/>
    <col min="8440" max="8440" width="10.26953125" style="1072" customWidth="1"/>
    <col min="8441" max="8691" width="8.81640625" style="1072"/>
    <col min="8692" max="8692" width="57.26953125" style="1072" customWidth="1"/>
    <col min="8693" max="8693" width="9.26953125" style="1072" customWidth="1"/>
    <col min="8694" max="8694" width="11.1796875" style="1072" customWidth="1"/>
    <col min="8695" max="8695" width="11.26953125" style="1072" customWidth="1"/>
    <col min="8696" max="8696" width="10.26953125" style="1072" customWidth="1"/>
    <col min="8697" max="8947" width="8.81640625" style="1072"/>
    <col min="8948" max="8948" width="57.26953125" style="1072" customWidth="1"/>
    <col min="8949" max="8949" width="9.26953125" style="1072" customWidth="1"/>
    <col min="8950" max="8950" width="11.1796875" style="1072" customWidth="1"/>
    <col min="8951" max="8951" width="11.26953125" style="1072" customWidth="1"/>
    <col min="8952" max="8952" width="10.26953125" style="1072" customWidth="1"/>
    <col min="8953" max="9203" width="8.81640625" style="1072"/>
    <col min="9204" max="9204" width="57.26953125" style="1072" customWidth="1"/>
    <col min="9205" max="9205" width="9.26953125" style="1072" customWidth="1"/>
    <col min="9206" max="9206" width="11.1796875" style="1072" customWidth="1"/>
    <col min="9207" max="9207" width="11.26953125" style="1072" customWidth="1"/>
    <col min="9208" max="9208" width="10.26953125" style="1072" customWidth="1"/>
    <col min="9209" max="9459" width="8.81640625" style="1072"/>
    <col min="9460" max="9460" width="57.26953125" style="1072" customWidth="1"/>
    <col min="9461" max="9461" width="9.26953125" style="1072" customWidth="1"/>
    <col min="9462" max="9462" width="11.1796875" style="1072" customWidth="1"/>
    <col min="9463" max="9463" width="11.26953125" style="1072" customWidth="1"/>
    <col min="9464" max="9464" width="10.26953125" style="1072" customWidth="1"/>
    <col min="9465" max="9715" width="8.81640625" style="1072"/>
    <col min="9716" max="9716" width="57.26953125" style="1072" customWidth="1"/>
    <col min="9717" max="9717" width="9.26953125" style="1072" customWidth="1"/>
    <col min="9718" max="9718" width="11.1796875" style="1072" customWidth="1"/>
    <col min="9719" max="9719" width="11.26953125" style="1072" customWidth="1"/>
    <col min="9720" max="9720" width="10.26953125" style="1072" customWidth="1"/>
    <col min="9721" max="9971" width="8.81640625" style="1072"/>
    <col min="9972" max="9972" width="57.26953125" style="1072" customWidth="1"/>
    <col min="9973" max="9973" width="9.26953125" style="1072" customWidth="1"/>
    <col min="9974" max="9974" width="11.1796875" style="1072" customWidth="1"/>
    <col min="9975" max="9975" width="11.26953125" style="1072" customWidth="1"/>
    <col min="9976" max="9976" width="10.26953125" style="1072" customWidth="1"/>
    <col min="9977" max="10227" width="8.81640625" style="1072"/>
    <col min="10228" max="10228" width="57.26953125" style="1072" customWidth="1"/>
    <col min="10229" max="10229" width="9.26953125" style="1072" customWidth="1"/>
    <col min="10230" max="10230" width="11.1796875" style="1072" customWidth="1"/>
    <col min="10231" max="10231" width="11.26953125" style="1072" customWidth="1"/>
    <col min="10232" max="10232" width="10.26953125" style="1072" customWidth="1"/>
    <col min="10233" max="10483" width="8.81640625" style="1072"/>
    <col min="10484" max="10484" width="57.26953125" style="1072" customWidth="1"/>
    <col min="10485" max="10485" width="9.26953125" style="1072" customWidth="1"/>
    <col min="10486" max="10486" width="11.1796875" style="1072" customWidth="1"/>
    <col min="10487" max="10487" width="11.26953125" style="1072" customWidth="1"/>
    <col min="10488" max="10488" width="10.26953125" style="1072" customWidth="1"/>
    <col min="10489" max="10739" width="8.81640625" style="1072"/>
    <col min="10740" max="10740" width="57.26953125" style="1072" customWidth="1"/>
    <col min="10741" max="10741" width="9.26953125" style="1072" customWidth="1"/>
    <col min="10742" max="10742" width="11.1796875" style="1072" customWidth="1"/>
    <col min="10743" max="10743" width="11.26953125" style="1072" customWidth="1"/>
    <col min="10744" max="10744" width="10.26953125" style="1072" customWidth="1"/>
    <col min="10745" max="10995" width="8.81640625" style="1072"/>
    <col min="10996" max="10996" width="57.26953125" style="1072" customWidth="1"/>
    <col min="10997" max="10997" width="9.26953125" style="1072" customWidth="1"/>
    <col min="10998" max="10998" width="11.1796875" style="1072" customWidth="1"/>
    <col min="10999" max="10999" width="11.26953125" style="1072" customWidth="1"/>
    <col min="11000" max="11000" width="10.26953125" style="1072" customWidth="1"/>
    <col min="11001" max="11251" width="8.81640625" style="1072"/>
    <col min="11252" max="11252" width="57.26953125" style="1072" customWidth="1"/>
    <col min="11253" max="11253" width="9.26953125" style="1072" customWidth="1"/>
    <col min="11254" max="11254" width="11.1796875" style="1072" customWidth="1"/>
    <col min="11255" max="11255" width="11.26953125" style="1072" customWidth="1"/>
    <col min="11256" max="11256" width="10.26953125" style="1072" customWidth="1"/>
    <col min="11257" max="11507" width="8.81640625" style="1072"/>
    <col min="11508" max="11508" width="57.26953125" style="1072" customWidth="1"/>
    <col min="11509" max="11509" width="9.26953125" style="1072" customWidth="1"/>
    <col min="11510" max="11510" width="11.1796875" style="1072" customWidth="1"/>
    <col min="11511" max="11511" width="11.26953125" style="1072" customWidth="1"/>
    <col min="11512" max="11512" width="10.26953125" style="1072" customWidth="1"/>
    <col min="11513" max="11763" width="8.81640625" style="1072"/>
    <col min="11764" max="11764" width="57.26953125" style="1072" customWidth="1"/>
    <col min="11765" max="11765" width="9.26953125" style="1072" customWidth="1"/>
    <col min="11766" max="11766" width="11.1796875" style="1072" customWidth="1"/>
    <col min="11767" max="11767" width="11.26953125" style="1072" customWidth="1"/>
    <col min="11768" max="11768" width="10.26953125" style="1072" customWidth="1"/>
    <col min="11769" max="12019" width="8.81640625" style="1072"/>
    <col min="12020" max="12020" width="57.26953125" style="1072" customWidth="1"/>
    <col min="12021" max="12021" width="9.26953125" style="1072" customWidth="1"/>
    <col min="12022" max="12022" width="11.1796875" style="1072" customWidth="1"/>
    <col min="12023" max="12023" width="11.26953125" style="1072" customWidth="1"/>
    <col min="12024" max="12024" width="10.26953125" style="1072" customWidth="1"/>
    <col min="12025" max="12275" width="8.81640625" style="1072"/>
    <col min="12276" max="12276" width="57.26953125" style="1072" customWidth="1"/>
    <col min="12277" max="12277" width="9.26953125" style="1072" customWidth="1"/>
    <col min="12278" max="12278" width="11.1796875" style="1072" customWidth="1"/>
    <col min="12279" max="12279" width="11.26953125" style="1072" customWidth="1"/>
    <col min="12280" max="12280" width="10.26953125" style="1072" customWidth="1"/>
    <col min="12281" max="12531" width="8.81640625" style="1072"/>
    <col min="12532" max="12532" width="57.26953125" style="1072" customWidth="1"/>
    <col min="12533" max="12533" width="9.26953125" style="1072" customWidth="1"/>
    <col min="12534" max="12534" width="11.1796875" style="1072" customWidth="1"/>
    <col min="12535" max="12535" width="11.26953125" style="1072" customWidth="1"/>
    <col min="12536" max="12536" width="10.26953125" style="1072" customWidth="1"/>
    <col min="12537" max="12787" width="8.81640625" style="1072"/>
    <col min="12788" max="12788" width="57.26953125" style="1072" customWidth="1"/>
    <col min="12789" max="12789" width="9.26953125" style="1072" customWidth="1"/>
    <col min="12790" max="12790" width="11.1796875" style="1072" customWidth="1"/>
    <col min="12791" max="12791" width="11.26953125" style="1072" customWidth="1"/>
    <col min="12792" max="12792" width="10.26953125" style="1072" customWidth="1"/>
    <col min="12793" max="13043" width="8.81640625" style="1072"/>
    <col min="13044" max="13044" width="57.26953125" style="1072" customWidth="1"/>
    <col min="13045" max="13045" width="9.26953125" style="1072" customWidth="1"/>
    <col min="13046" max="13046" width="11.1796875" style="1072" customWidth="1"/>
    <col min="13047" max="13047" width="11.26953125" style="1072" customWidth="1"/>
    <col min="13048" max="13048" width="10.26953125" style="1072" customWidth="1"/>
    <col min="13049" max="13299" width="8.81640625" style="1072"/>
    <col min="13300" max="13300" width="57.26953125" style="1072" customWidth="1"/>
    <col min="13301" max="13301" width="9.26953125" style="1072" customWidth="1"/>
    <col min="13302" max="13302" width="11.1796875" style="1072" customWidth="1"/>
    <col min="13303" max="13303" width="11.26953125" style="1072" customWidth="1"/>
    <col min="13304" max="13304" width="10.26953125" style="1072" customWidth="1"/>
    <col min="13305" max="13555" width="8.81640625" style="1072"/>
    <col min="13556" max="13556" width="57.26953125" style="1072" customWidth="1"/>
    <col min="13557" max="13557" width="9.26953125" style="1072" customWidth="1"/>
    <col min="13558" max="13558" width="11.1796875" style="1072" customWidth="1"/>
    <col min="13559" max="13559" width="11.26953125" style="1072" customWidth="1"/>
    <col min="13560" max="13560" width="10.26953125" style="1072" customWidth="1"/>
    <col min="13561" max="13811" width="8.81640625" style="1072"/>
    <col min="13812" max="13812" width="57.26953125" style="1072" customWidth="1"/>
    <col min="13813" max="13813" width="9.26953125" style="1072" customWidth="1"/>
    <col min="13814" max="13814" width="11.1796875" style="1072" customWidth="1"/>
    <col min="13815" max="13815" width="11.26953125" style="1072" customWidth="1"/>
    <col min="13816" max="13816" width="10.26953125" style="1072" customWidth="1"/>
    <col min="13817" max="14067" width="8.81640625" style="1072"/>
    <col min="14068" max="14068" width="57.26953125" style="1072" customWidth="1"/>
    <col min="14069" max="14069" width="9.26953125" style="1072" customWidth="1"/>
    <col min="14070" max="14070" width="11.1796875" style="1072" customWidth="1"/>
    <col min="14071" max="14071" width="11.26953125" style="1072" customWidth="1"/>
    <col min="14072" max="14072" width="10.26953125" style="1072" customWidth="1"/>
    <col min="14073" max="14323" width="8.81640625" style="1072"/>
    <col min="14324" max="14324" width="57.26953125" style="1072" customWidth="1"/>
    <col min="14325" max="14325" width="9.26953125" style="1072" customWidth="1"/>
    <col min="14326" max="14326" width="11.1796875" style="1072" customWidth="1"/>
    <col min="14327" max="14327" width="11.26953125" style="1072" customWidth="1"/>
    <col min="14328" max="14328" width="10.26953125" style="1072" customWidth="1"/>
    <col min="14329" max="14579" width="8.81640625" style="1072"/>
    <col min="14580" max="14580" width="57.26953125" style="1072" customWidth="1"/>
    <col min="14581" max="14581" width="9.26953125" style="1072" customWidth="1"/>
    <col min="14582" max="14582" width="11.1796875" style="1072" customWidth="1"/>
    <col min="14583" max="14583" width="11.26953125" style="1072" customWidth="1"/>
    <col min="14584" max="14584" width="10.26953125" style="1072" customWidth="1"/>
    <col min="14585" max="14835" width="8.81640625" style="1072"/>
    <col min="14836" max="14836" width="57.26953125" style="1072" customWidth="1"/>
    <col min="14837" max="14837" width="9.26953125" style="1072" customWidth="1"/>
    <col min="14838" max="14838" width="11.1796875" style="1072" customWidth="1"/>
    <col min="14839" max="14839" width="11.26953125" style="1072" customWidth="1"/>
    <col min="14840" max="14840" width="10.26953125" style="1072" customWidth="1"/>
    <col min="14841" max="15091" width="8.81640625" style="1072"/>
    <col min="15092" max="15092" width="57.26953125" style="1072" customWidth="1"/>
    <col min="15093" max="15093" width="9.26953125" style="1072" customWidth="1"/>
    <col min="15094" max="15094" width="11.1796875" style="1072" customWidth="1"/>
    <col min="15095" max="15095" width="11.26953125" style="1072" customWidth="1"/>
    <col min="15096" max="15096" width="10.26953125" style="1072" customWidth="1"/>
    <col min="15097" max="15347" width="8.81640625" style="1072"/>
    <col min="15348" max="15348" width="57.26953125" style="1072" customWidth="1"/>
    <col min="15349" max="15349" width="9.26953125" style="1072" customWidth="1"/>
    <col min="15350" max="15350" width="11.1796875" style="1072" customWidth="1"/>
    <col min="15351" max="15351" width="11.26953125" style="1072" customWidth="1"/>
    <col min="15352" max="15352" width="10.26953125" style="1072" customWidth="1"/>
    <col min="15353" max="15603" width="8.81640625" style="1072"/>
    <col min="15604" max="15604" width="57.26953125" style="1072" customWidth="1"/>
    <col min="15605" max="15605" width="9.26953125" style="1072" customWidth="1"/>
    <col min="15606" max="15606" width="11.1796875" style="1072" customWidth="1"/>
    <col min="15607" max="15607" width="11.26953125" style="1072" customWidth="1"/>
    <col min="15608" max="15608" width="10.26953125" style="1072" customWidth="1"/>
    <col min="15609" max="15859" width="8.81640625" style="1072"/>
    <col min="15860" max="15860" width="57.26953125" style="1072" customWidth="1"/>
    <col min="15861" max="15861" width="9.26953125" style="1072" customWidth="1"/>
    <col min="15862" max="15862" width="11.1796875" style="1072" customWidth="1"/>
    <col min="15863" max="15863" width="11.26953125" style="1072" customWidth="1"/>
    <col min="15864" max="15864" width="10.26953125" style="1072" customWidth="1"/>
    <col min="15865" max="16115" width="8.81640625" style="1072"/>
    <col min="16116" max="16116" width="57.26953125" style="1072" customWidth="1"/>
    <col min="16117" max="16117" width="9.26953125" style="1072" customWidth="1"/>
    <col min="16118" max="16118" width="11.1796875" style="1072" customWidth="1"/>
    <col min="16119" max="16119" width="11.26953125" style="1072" customWidth="1"/>
    <col min="16120" max="16120" width="10.26953125" style="1072" customWidth="1"/>
    <col min="16121" max="16371" width="8.81640625" style="1072"/>
    <col min="16372" max="16384" width="9" style="1072" customWidth="1"/>
  </cols>
  <sheetData>
    <row r="1" spans="1:6" ht="33" customHeight="1">
      <c r="A1" s="1725" t="s">
        <v>3058</v>
      </c>
      <c r="B1" s="1725"/>
      <c r="C1" s="1725"/>
      <c r="D1" s="1725"/>
      <c r="E1" s="1725"/>
      <c r="F1" s="1725"/>
    </row>
    <row r="2" spans="1:6" ht="33" customHeight="1">
      <c r="A2" s="1726" t="s">
        <v>3059</v>
      </c>
      <c r="B2" s="1726"/>
      <c r="C2" s="1726"/>
      <c r="D2" s="1726"/>
      <c r="E2" s="1726"/>
      <c r="F2" s="1726"/>
    </row>
    <row r="3" spans="1:6" ht="18.75" customHeight="1">
      <c r="A3" s="2236" t="s">
        <v>3752</v>
      </c>
      <c r="B3" s="2236"/>
      <c r="C3" s="1720"/>
      <c r="D3" s="1723" t="s">
        <v>3753</v>
      </c>
      <c r="E3" s="1723"/>
      <c r="F3" s="1724"/>
    </row>
    <row r="4" spans="1:6" s="1076" customFormat="1" ht="38.25" customHeight="1">
      <c r="A4" s="2263" t="s">
        <v>2789</v>
      </c>
      <c r="B4" s="1073" t="s">
        <v>757</v>
      </c>
      <c r="C4" s="1073" t="s">
        <v>3754</v>
      </c>
      <c r="D4" s="1073" t="s">
        <v>3755</v>
      </c>
      <c r="E4" s="1073" t="s">
        <v>967</v>
      </c>
      <c r="F4" s="2263" t="s">
        <v>3646</v>
      </c>
    </row>
    <row r="5" spans="1:6" s="1076" customFormat="1" ht="31">
      <c r="A5" s="2263"/>
      <c r="B5" s="1073" t="s">
        <v>760</v>
      </c>
      <c r="C5" s="1073" t="s">
        <v>747</v>
      </c>
      <c r="D5" s="1073" t="s">
        <v>3756</v>
      </c>
      <c r="E5" s="1073" t="s">
        <v>68</v>
      </c>
      <c r="F5" s="2263"/>
    </row>
    <row r="6" spans="1:6" ht="45" customHeight="1">
      <c r="A6" s="423" t="s">
        <v>3757</v>
      </c>
      <c r="B6" s="1382">
        <v>125</v>
      </c>
      <c r="C6" s="1382">
        <v>88</v>
      </c>
      <c r="D6" s="1382">
        <v>50</v>
      </c>
      <c r="E6" s="1146">
        <f>SUM(B6:D6)</f>
        <v>263</v>
      </c>
      <c r="F6" s="423" t="s">
        <v>3758</v>
      </c>
    </row>
    <row r="7" spans="1:6" ht="45" customHeight="1">
      <c r="A7" s="423" t="s">
        <v>3759</v>
      </c>
      <c r="B7" s="1383">
        <v>4024</v>
      </c>
      <c r="C7" s="1383">
        <v>8029</v>
      </c>
      <c r="D7" s="1383">
        <v>5681</v>
      </c>
      <c r="E7" s="1146">
        <f>SUM(B7:D7)</f>
        <v>17734</v>
      </c>
      <c r="F7" s="423" t="s">
        <v>3760</v>
      </c>
    </row>
    <row r="8" spans="1:6" ht="45" customHeight="1">
      <c r="A8" s="423" t="s">
        <v>3761</v>
      </c>
      <c r="B8" s="1382">
        <v>115</v>
      </c>
      <c r="C8" s="1382">
        <v>1073</v>
      </c>
      <c r="D8" s="1382">
        <v>20</v>
      </c>
      <c r="E8" s="1146">
        <f>SUM(B8:D8)</f>
        <v>1208</v>
      </c>
      <c r="F8" s="423" t="s">
        <v>3762</v>
      </c>
    </row>
    <row r="11" spans="1:6" ht="23.25" customHeight="1"/>
    <row r="12" spans="1:6" ht="23.25" customHeight="1"/>
    <row r="14" spans="1:6" ht="18.75" customHeight="1"/>
  </sheetData>
  <mergeCells count="6">
    <mergeCell ref="A1:F1"/>
    <mergeCell ref="A2:F2"/>
    <mergeCell ref="A3:C3"/>
    <mergeCell ref="D3:F3"/>
    <mergeCell ref="A4:A5"/>
    <mergeCell ref="F4:F5"/>
  </mergeCells>
  <printOptions horizontalCentered="1" verticalCentered="1"/>
  <pageMargins left="0.70866141732283472" right="0.70866141732283472" top="1.1811023622047245" bottom="1.1811023622047245" header="0.51181102362204722" footer="0.51181102362204722"/>
  <pageSetup paperSize="9" scale="77"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E7"/>
  <sheetViews>
    <sheetView showGridLines="0" rightToLeft="1" view="pageBreakPreview" zoomScale="60" zoomScaleNormal="100" workbookViewId="0">
      <selection activeCell="B23" sqref="B23"/>
    </sheetView>
  </sheetViews>
  <sheetFormatPr defaultColWidth="8.81640625" defaultRowHeight="15.5"/>
  <cols>
    <col min="1" max="1" width="23.7265625" style="1418" bestFit="1" customWidth="1"/>
    <col min="2" max="5" width="22.26953125" style="1072" customWidth="1"/>
    <col min="6" max="6" width="8" style="1072" customWidth="1"/>
    <col min="7" max="251" width="8.81640625" style="1072"/>
    <col min="252" max="252" width="45.26953125" style="1072" customWidth="1"/>
    <col min="253" max="258" width="8.26953125" style="1072" customWidth="1"/>
    <col min="259" max="261" width="9.1796875" style="1072" customWidth="1"/>
    <col min="262" max="262" width="8" style="1072" customWidth="1"/>
    <col min="263" max="507" width="8.81640625" style="1072"/>
    <col min="508" max="508" width="45.26953125" style="1072" customWidth="1"/>
    <col min="509" max="514" width="8.26953125" style="1072" customWidth="1"/>
    <col min="515" max="517" width="9.1796875" style="1072" customWidth="1"/>
    <col min="518" max="518" width="8" style="1072" customWidth="1"/>
    <col min="519" max="763" width="8.81640625" style="1072"/>
    <col min="764" max="764" width="45.26953125" style="1072" customWidth="1"/>
    <col min="765" max="770" width="8.26953125" style="1072" customWidth="1"/>
    <col min="771" max="773" width="9.1796875" style="1072" customWidth="1"/>
    <col min="774" max="774" width="8" style="1072" customWidth="1"/>
    <col min="775" max="1019" width="8.81640625" style="1072"/>
    <col min="1020" max="1020" width="45.26953125" style="1072" customWidth="1"/>
    <col min="1021" max="1026" width="8.26953125" style="1072" customWidth="1"/>
    <col min="1027" max="1029" width="9.1796875" style="1072" customWidth="1"/>
    <col min="1030" max="1030" width="8" style="1072" customWidth="1"/>
    <col min="1031" max="1275" width="8.81640625" style="1072"/>
    <col min="1276" max="1276" width="45.26953125" style="1072" customWidth="1"/>
    <col min="1277" max="1282" width="8.26953125" style="1072" customWidth="1"/>
    <col min="1283" max="1285" width="9.1796875" style="1072" customWidth="1"/>
    <col min="1286" max="1286" width="8" style="1072" customWidth="1"/>
    <col min="1287" max="1531" width="8.81640625" style="1072"/>
    <col min="1532" max="1532" width="45.26953125" style="1072" customWidth="1"/>
    <col min="1533" max="1538" width="8.26953125" style="1072" customWidth="1"/>
    <col min="1539" max="1541" width="9.1796875" style="1072" customWidth="1"/>
    <col min="1542" max="1542" width="8" style="1072" customWidth="1"/>
    <col min="1543" max="1787" width="8.81640625" style="1072"/>
    <col min="1788" max="1788" width="45.26953125" style="1072" customWidth="1"/>
    <col min="1789" max="1794" width="8.26953125" style="1072" customWidth="1"/>
    <col min="1795" max="1797" width="9.1796875" style="1072" customWidth="1"/>
    <col min="1798" max="1798" width="8" style="1072" customWidth="1"/>
    <col min="1799" max="2043" width="8.81640625" style="1072"/>
    <col min="2044" max="2044" width="45.26953125" style="1072" customWidth="1"/>
    <col min="2045" max="2050" width="8.26953125" style="1072" customWidth="1"/>
    <col min="2051" max="2053" width="9.1796875" style="1072" customWidth="1"/>
    <col min="2054" max="2054" width="8" style="1072" customWidth="1"/>
    <col min="2055" max="2299" width="8.81640625" style="1072"/>
    <col min="2300" max="2300" width="45.26953125" style="1072" customWidth="1"/>
    <col min="2301" max="2306" width="8.26953125" style="1072" customWidth="1"/>
    <col min="2307" max="2309" width="9.1796875" style="1072" customWidth="1"/>
    <col min="2310" max="2310" width="8" style="1072" customWidth="1"/>
    <col min="2311" max="2555" width="8.81640625" style="1072"/>
    <col min="2556" max="2556" width="45.26953125" style="1072" customWidth="1"/>
    <col min="2557" max="2562" width="8.26953125" style="1072" customWidth="1"/>
    <col min="2563" max="2565" width="9.1796875" style="1072" customWidth="1"/>
    <col min="2566" max="2566" width="8" style="1072" customWidth="1"/>
    <col min="2567" max="2811" width="8.81640625" style="1072"/>
    <col min="2812" max="2812" width="45.26953125" style="1072" customWidth="1"/>
    <col min="2813" max="2818" width="8.26953125" style="1072" customWidth="1"/>
    <col min="2819" max="2821" width="9.1796875" style="1072" customWidth="1"/>
    <col min="2822" max="2822" width="8" style="1072" customWidth="1"/>
    <col min="2823" max="3067" width="8.81640625" style="1072"/>
    <col min="3068" max="3068" width="45.26953125" style="1072" customWidth="1"/>
    <col min="3069" max="3074" width="8.26953125" style="1072" customWidth="1"/>
    <col min="3075" max="3077" width="9.1796875" style="1072" customWidth="1"/>
    <col min="3078" max="3078" width="8" style="1072" customWidth="1"/>
    <col min="3079" max="3323" width="8.81640625" style="1072"/>
    <col min="3324" max="3324" width="45.26953125" style="1072" customWidth="1"/>
    <col min="3325" max="3330" width="8.26953125" style="1072" customWidth="1"/>
    <col min="3331" max="3333" width="9.1796875" style="1072" customWidth="1"/>
    <col min="3334" max="3334" width="8" style="1072" customWidth="1"/>
    <col min="3335" max="3579" width="8.81640625" style="1072"/>
    <col min="3580" max="3580" width="45.26953125" style="1072" customWidth="1"/>
    <col min="3581" max="3586" width="8.26953125" style="1072" customWidth="1"/>
    <col min="3587" max="3589" width="9.1796875" style="1072" customWidth="1"/>
    <col min="3590" max="3590" width="8" style="1072" customWidth="1"/>
    <col min="3591" max="3835" width="8.81640625" style="1072"/>
    <col min="3836" max="3836" width="45.26953125" style="1072" customWidth="1"/>
    <col min="3837" max="3842" width="8.26953125" style="1072" customWidth="1"/>
    <col min="3843" max="3845" width="9.1796875" style="1072" customWidth="1"/>
    <col min="3846" max="3846" width="8" style="1072" customWidth="1"/>
    <col min="3847" max="4091" width="8.81640625" style="1072"/>
    <col min="4092" max="4092" width="45.26953125" style="1072" customWidth="1"/>
    <col min="4093" max="4098" width="8.26953125" style="1072" customWidth="1"/>
    <col min="4099" max="4101" width="9.1796875" style="1072" customWidth="1"/>
    <col min="4102" max="4102" width="8" style="1072" customWidth="1"/>
    <col min="4103" max="4347" width="8.81640625" style="1072"/>
    <col min="4348" max="4348" width="45.26953125" style="1072" customWidth="1"/>
    <col min="4349" max="4354" width="8.26953125" style="1072" customWidth="1"/>
    <col min="4355" max="4357" width="9.1796875" style="1072" customWidth="1"/>
    <col min="4358" max="4358" width="8" style="1072" customWidth="1"/>
    <col min="4359" max="4603" width="8.81640625" style="1072"/>
    <col min="4604" max="4604" width="45.26953125" style="1072" customWidth="1"/>
    <col min="4605" max="4610" width="8.26953125" style="1072" customWidth="1"/>
    <col min="4611" max="4613" width="9.1796875" style="1072" customWidth="1"/>
    <col min="4614" max="4614" width="8" style="1072" customWidth="1"/>
    <col min="4615" max="4859" width="8.81640625" style="1072"/>
    <col min="4860" max="4860" width="45.26953125" style="1072" customWidth="1"/>
    <col min="4861" max="4866" width="8.26953125" style="1072" customWidth="1"/>
    <col min="4867" max="4869" width="9.1796875" style="1072" customWidth="1"/>
    <col min="4870" max="4870" width="8" style="1072" customWidth="1"/>
    <col min="4871" max="5115" width="8.81640625" style="1072"/>
    <col min="5116" max="5116" width="45.26953125" style="1072" customWidth="1"/>
    <col min="5117" max="5122" width="8.26953125" style="1072" customWidth="1"/>
    <col min="5123" max="5125" width="9.1796875" style="1072" customWidth="1"/>
    <col min="5126" max="5126" width="8" style="1072" customWidth="1"/>
    <col min="5127" max="5371" width="8.81640625" style="1072"/>
    <col min="5372" max="5372" width="45.26953125" style="1072" customWidth="1"/>
    <col min="5373" max="5378" width="8.26953125" style="1072" customWidth="1"/>
    <col min="5379" max="5381" width="9.1796875" style="1072" customWidth="1"/>
    <col min="5382" max="5382" width="8" style="1072" customWidth="1"/>
    <col min="5383" max="5627" width="8.81640625" style="1072"/>
    <col min="5628" max="5628" width="45.26953125" style="1072" customWidth="1"/>
    <col min="5629" max="5634" width="8.26953125" style="1072" customWidth="1"/>
    <col min="5635" max="5637" width="9.1796875" style="1072" customWidth="1"/>
    <col min="5638" max="5638" width="8" style="1072" customWidth="1"/>
    <col min="5639" max="5883" width="8.81640625" style="1072"/>
    <col min="5884" max="5884" width="45.26953125" style="1072" customWidth="1"/>
    <col min="5885" max="5890" width="8.26953125" style="1072" customWidth="1"/>
    <col min="5891" max="5893" width="9.1796875" style="1072" customWidth="1"/>
    <col min="5894" max="5894" width="8" style="1072" customWidth="1"/>
    <col min="5895" max="6139" width="8.81640625" style="1072"/>
    <col min="6140" max="6140" width="45.26953125" style="1072" customWidth="1"/>
    <col min="6141" max="6146" width="8.26953125" style="1072" customWidth="1"/>
    <col min="6147" max="6149" width="9.1796875" style="1072" customWidth="1"/>
    <col min="6150" max="6150" width="8" style="1072" customWidth="1"/>
    <col min="6151" max="6395" width="8.81640625" style="1072"/>
    <col min="6396" max="6396" width="45.26953125" style="1072" customWidth="1"/>
    <col min="6397" max="6402" width="8.26953125" style="1072" customWidth="1"/>
    <col min="6403" max="6405" width="9.1796875" style="1072" customWidth="1"/>
    <col min="6406" max="6406" width="8" style="1072" customWidth="1"/>
    <col min="6407" max="6651" width="8.81640625" style="1072"/>
    <col min="6652" max="6652" width="45.26953125" style="1072" customWidth="1"/>
    <col min="6653" max="6658" width="8.26953125" style="1072" customWidth="1"/>
    <col min="6659" max="6661" width="9.1796875" style="1072" customWidth="1"/>
    <col min="6662" max="6662" width="8" style="1072" customWidth="1"/>
    <col min="6663" max="6907" width="8.81640625" style="1072"/>
    <col min="6908" max="6908" width="45.26953125" style="1072" customWidth="1"/>
    <col min="6909" max="6914" width="8.26953125" style="1072" customWidth="1"/>
    <col min="6915" max="6917" width="9.1796875" style="1072" customWidth="1"/>
    <col min="6918" max="6918" width="8" style="1072" customWidth="1"/>
    <col min="6919" max="7163" width="8.81640625" style="1072"/>
    <col min="7164" max="7164" width="45.26953125" style="1072" customWidth="1"/>
    <col min="7165" max="7170" width="8.26953125" style="1072" customWidth="1"/>
    <col min="7171" max="7173" width="9.1796875" style="1072" customWidth="1"/>
    <col min="7174" max="7174" width="8" style="1072" customWidth="1"/>
    <col min="7175" max="7419" width="8.81640625" style="1072"/>
    <col min="7420" max="7420" width="45.26953125" style="1072" customWidth="1"/>
    <col min="7421" max="7426" width="8.26953125" style="1072" customWidth="1"/>
    <col min="7427" max="7429" width="9.1796875" style="1072" customWidth="1"/>
    <col min="7430" max="7430" width="8" style="1072" customWidth="1"/>
    <col min="7431" max="7675" width="8.81640625" style="1072"/>
    <col min="7676" max="7676" width="45.26953125" style="1072" customWidth="1"/>
    <col min="7677" max="7682" width="8.26953125" style="1072" customWidth="1"/>
    <col min="7683" max="7685" width="9.1796875" style="1072" customWidth="1"/>
    <col min="7686" max="7686" width="8" style="1072" customWidth="1"/>
    <col min="7687" max="7931" width="8.81640625" style="1072"/>
    <col min="7932" max="7932" width="45.26953125" style="1072" customWidth="1"/>
    <col min="7933" max="7938" width="8.26953125" style="1072" customWidth="1"/>
    <col min="7939" max="7941" width="9.1796875" style="1072" customWidth="1"/>
    <col min="7942" max="7942" width="8" style="1072" customWidth="1"/>
    <col min="7943" max="8187" width="8.81640625" style="1072"/>
    <col min="8188" max="8188" width="45.26953125" style="1072" customWidth="1"/>
    <col min="8189" max="8194" width="8.26953125" style="1072" customWidth="1"/>
    <col min="8195" max="8197" width="9.1796875" style="1072" customWidth="1"/>
    <col min="8198" max="8198" width="8" style="1072" customWidth="1"/>
    <col min="8199" max="8443" width="8.81640625" style="1072"/>
    <col min="8444" max="8444" width="45.26953125" style="1072" customWidth="1"/>
    <col min="8445" max="8450" width="8.26953125" style="1072" customWidth="1"/>
    <col min="8451" max="8453" width="9.1796875" style="1072" customWidth="1"/>
    <col min="8454" max="8454" width="8" style="1072" customWidth="1"/>
    <col min="8455" max="8699" width="8.81640625" style="1072"/>
    <col min="8700" max="8700" width="45.26953125" style="1072" customWidth="1"/>
    <col min="8701" max="8706" width="8.26953125" style="1072" customWidth="1"/>
    <col min="8707" max="8709" width="9.1796875" style="1072" customWidth="1"/>
    <col min="8710" max="8710" width="8" style="1072" customWidth="1"/>
    <col min="8711" max="8955" width="8.81640625" style="1072"/>
    <col min="8956" max="8956" width="45.26953125" style="1072" customWidth="1"/>
    <col min="8957" max="8962" width="8.26953125" style="1072" customWidth="1"/>
    <col min="8963" max="8965" width="9.1796875" style="1072" customWidth="1"/>
    <col min="8966" max="8966" width="8" style="1072" customWidth="1"/>
    <col min="8967" max="9211" width="8.81640625" style="1072"/>
    <col min="9212" max="9212" width="45.26953125" style="1072" customWidth="1"/>
    <col min="9213" max="9218" width="8.26953125" style="1072" customWidth="1"/>
    <col min="9219" max="9221" width="9.1796875" style="1072" customWidth="1"/>
    <col min="9222" max="9222" width="8" style="1072" customWidth="1"/>
    <col min="9223" max="9467" width="8.81640625" style="1072"/>
    <col min="9468" max="9468" width="45.26953125" style="1072" customWidth="1"/>
    <col min="9469" max="9474" width="8.26953125" style="1072" customWidth="1"/>
    <col min="9475" max="9477" width="9.1796875" style="1072" customWidth="1"/>
    <col min="9478" max="9478" width="8" style="1072" customWidth="1"/>
    <col min="9479" max="9723" width="8.81640625" style="1072"/>
    <col min="9724" max="9724" width="45.26953125" style="1072" customWidth="1"/>
    <col min="9725" max="9730" width="8.26953125" style="1072" customWidth="1"/>
    <col min="9731" max="9733" width="9.1796875" style="1072" customWidth="1"/>
    <col min="9734" max="9734" width="8" style="1072" customWidth="1"/>
    <col min="9735" max="9979" width="8.81640625" style="1072"/>
    <col min="9980" max="9980" width="45.26953125" style="1072" customWidth="1"/>
    <col min="9981" max="9986" width="8.26953125" style="1072" customWidth="1"/>
    <col min="9987" max="9989" width="9.1796875" style="1072" customWidth="1"/>
    <col min="9990" max="9990" width="8" style="1072" customWidth="1"/>
    <col min="9991" max="10235" width="8.81640625" style="1072"/>
    <col min="10236" max="10236" width="45.26953125" style="1072" customWidth="1"/>
    <col min="10237" max="10242" width="8.26953125" style="1072" customWidth="1"/>
    <col min="10243" max="10245" width="9.1796875" style="1072" customWidth="1"/>
    <col min="10246" max="10246" width="8" style="1072" customWidth="1"/>
    <col min="10247" max="10491" width="8.81640625" style="1072"/>
    <col min="10492" max="10492" width="45.26953125" style="1072" customWidth="1"/>
    <col min="10493" max="10498" width="8.26953125" style="1072" customWidth="1"/>
    <col min="10499" max="10501" width="9.1796875" style="1072" customWidth="1"/>
    <col min="10502" max="10502" width="8" style="1072" customWidth="1"/>
    <col min="10503" max="10747" width="8.81640625" style="1072"/>
    <col min="10748" max="10748" width="45.26953125" style="1072" customWidth="1"/>
    <col min="10749" max="10754" width="8.26953125" style="1072" customWidth="1"/>
    <col min="10755" max="10757" width="9.1796875" style="1072" customWidth="1"/>
    <col min="10758" max="10758" width="8" style="1072" customWidth="1"/>
    <col min="10759" max="11003" width="8.81640625" style="1072"/>
    <col min="11004" max="11004" width="45.26953125" style="1072" customWidth="1"/>
    <col min="11005" max="11010" width="8.26953125" style="1072" customWidth="1"/>
    <col min="11011" max="11013" width="9.1796875" style="1072" customWidth="1"/>
    <col min="11014" max="11014" width="8" style="1072" customWidth="1"/>
    <col min="11015" max="11259" width="8.81640625" style="1072"/>
    <col min="11260" max="11260" width="45.26953125" style="1072" customWidth="1"/>
    <col min="11261" max="11266" width="8.26953125" style="1072" customWidth="1"/>
    <col min="11267" max="11269" width="9.1796875" style="1072" customWidth="1"/>
    <col min="11270" max="11270" width="8" style="1072" customWidth="1"/>
    <col min="11271" max="11515" width="8.81640625" style="1072"/>
    <col min="11516" max="11516" width="45.26953125" style="1072" customWidth="1"/>
    <col min="11517" max="11522" width="8.26953125" style="1072" customWidth="1"/>
    <col min="11523" max="11525" width="9.1796875" style="1072" customWidth="1"/>
    <col min="11526" max="11526" width="8" style="1072" customWidth="1"/>
    <col min="11527" max="11771" width="8.81640625" style="1072"/>
    <col min="11772" max="11772" width="45.26953125" style="1072" customWidth="1"/>
    <col min="11773" max="11778" width="8.26953125" style="1072" customWidth="1"/>
    <col min="11779" max="11781" width="9.1796875" style="1072" customWidth="1"/>
    <col min="11782" max="11782" width="8" style="1072" customWidth="1"/>
    <col min="11783" max="12027" width="8.81640625" style="1072"/>
    <col min="12028" max="12028" width="45.26953125" style="1072" customWidth="1"/>
    <col min="12029" max="12034" width="8.26953125" style="1072" customWidth="1"/>
    <col min="12035" max="12037" width="9.1796875" style="1072" customWidth="1"/>
    <col min="12038" max="12038" width="8" style="1072" customWidth="1"/>
    <col min="12039" max="12283" width="8.81640625" style="1072"/>
    <col min="12284" max="12284" width="45.26953125" style="1072" customWidth="1"/>
    <col min="12285" max="12290" width="8.26953125" style="1072" customWidth="1"/>
    <col min="12291" max="12293" width="9.1796875" style="1072" customWidth="1"/>
    <col min="12294" max="12294" width="8" style="1072" customWidth="1"/>
    <col min="12295" max="12539" width="8.81640625" style="1072"/>
    <col min="12540" max="12540" width="45.26953125" style="1072" customWidth="1"/>
    <col min="12541" max="12546" width="8.26953125" style="1072" customWidth="1"/>
    <col min="12547" max="12549" width="9.1796875" style="1072" customWidth="1"/>
    <col min="12550" max="12550" width="8" style="1072" customWidth="1"/>
    <col min="12551" max="12795" width="8.81640625" style="1072"/>
    <col min="12796" max="12796" width="45.26953125" style="1072" customWidth="1"/>
    <col min="12797" max="12802" width="8.26953125" style="1072" customWidth="1"/>
    <col min="12803" max="12805" width="9.1796875" style="1072" customWidth="1"/>
    <col min="12806" max="12806" width="8" style="1072" customWidth="1"/>
    <col min="12807" max="13051" width="8.81640625" style="1072"/>
    <col min="13052" max="13052" width="45.26953125" style="1072" customWidth="1"/>
    <col min="13053" max="13058" width="8.26953125" style="1072" customWidth="1"/>
    <col min="13059" max="13061" width="9.1796875" style="1072" customWidth="1"/>
    <col min="13062" max="13062" width="8" style="1072" customWidth="1"/>
    <col min="13063" max="13307" width="8.81640625" style="1072"/>
    <col min="13308" max="13308" width="45.26953125" style="1072" customWidth="1"/>
    <col min="13309" max="13314" width="8.26953125" style="1072" customWidth="1"/>
    <col min="13315" max="13317" width="9.1796875" style="1072" customWidth="1"/>
    <col min="13318" max="13318" width="8" style="1072" customWidth="1"/>
    <col min="13319" max="13563" width="8.81640625" style="1072"/>
    <col min="13564" max="13564" width="45.26953125" style="1072" customWidth="1"/>
    <col min="13565" max="13570" width="8.26953125" style="1072" customWidth="1"/>
    <col min="13571" max="13573" width="9.1796875" style="1072" customWidth="1"/>
    <col min="13574" max="13574" width="8" style="1072" customWidth="1"/>
    <col min="13575" max="13819" width="8.81640625" style="1072"/>
    <col min="13820" max="13820" width="45.26953125" style="1072" customWidth="1"/>
    <col min="13821" max="13826" width="8.26953125" style="1072" customWidth="1"/>
    <col min="13827" max="13829" width="9.1796875" style="1072" customWidth="1"/>
    <col min="13830" max="13830" width="8" style="1072" customWidth="1"/>
    <col min="13831" max="14075" width="8.81640625" style="1072"/>
    <col min="14076" max="14076" width="45.26953125" style="1072" customWidth="1"/>
    <col min="14077" max="14082" width="8.26953125" style="1072" customWidth="1"/>
    <col min="14083" max="14085" width="9.1796875" style="1072" customWidth="1"/>
    <col min="14086" max="14086" width="8" style="1072" customWidth="1"/>
    <col min="14087" max="14331" width="8.81640625" style="1072"/>
    <col min="14332" max="14332" width="45.26953125" style="1072" customWidth="1"/>
    <col min="14333" max="14338" width="8.26953125" style="1072" customWidth="1"/>
    <col min="14339" max="14341" width="9.1796875" style="1072" customWidth="1"/>
    <col min="14342" max="14342" width="8" style="1072" customWidth="1"/>
    <col min="14343" max="14587" width="8.81640625" style="1072"/>
    <col min="14588" max="14588" width="45.26953125" style="1072" customWidth="1"/>
    <col min="14589" max="14594" width="8.26953125" style="1072" customWidth="1"/>
    <col min="14595" max="14597" width="9.1796875" style="1072" customWidth="1"/>
    <col min="14598" max="14598" width="8" style="1072" customWidth="1"/>
    <col min="14599" max="14843" width="8.81640625" style="1072"/>
    <col min="14844" max="14844" width="45.26953125" style="1072" customWidth="1"/>
    <col min="14845" max="14850" width="8.26953125" style="1072" customWidth="1"/>
    <col min="14851" max="14853" width="9.1796875" style="1072" customWidth="1"/>
    <col min="14854" max="14854" width="8" style="1072" customWidth="1"/>
    <col min="14855" max="15099" width="8.81640625" style="1072"/>
    <col min="15100" max="15100" width="45.26953125" style="1072" customWidth="1"/>
    <col min="15101" max="15106" width="8.26953125" style="1072" customWidth="1"/>
    <col min="15107" max="15109" width="9.1796875" style="1072" customWidth="1"/>
    <col min="15110" max="15110" width="8" style="1072" customWidth="1"/>
    <col min="15111" max="15355" width="8.81640625" style="1072"/>
    <col min="15356" max="15356" width="45.26953125" style="1072" customWidth="1"/>
    <col min="15357" max="15362" width="8.26953125" style="1072" customWidth="1"/>
    <col min="15363" max="15365" width="9.1796875" style="1072" customWidth="1"/>
    <col min="15366" max="15366" width="8" style="1072" customWidth="1"/>
    <col min="15367" max="15611" width="8.81640625" style="1072"/>
    <col min="15612" max="15612" width="45.26953125" style="1072" customWidth="1"/>
    <col min="15613" max="15618" width="8.26953125" style="1072" customWidth="1"/>
    <col min="15619" max="15621" width="9.1796875" style="1072" customWidth="1"/>
    <col min="15622" max="15622" width="8" style="1072" customWidth="1"/>
    <col min="15623" max="15867" width="8.81640625" style="1072"/>
    <col min="15868" max="15868" width="45.26953125" style="1072" customWidth="1"/>
    <col min="15869" max="15874" width="8.26953125" style="1072" customWidth="1"/>
    <col min="15875" max="15877" width="9.1796875" style="1072" customWidth="1"/>
    <col min="15878" max="15878" width="8" style="1072" customWidth="1"/>
    <col min="15879" max="16123" width="8.81640625" style="1072"/>
    <col min="16124" max="16124" width="45.26953125" style="1072" customWidth="1"/>
    <col min="16125" max="16130" width="8.26953125" style="1072" customWidth="1"/>
    <col min="16131" max="16133" width="9.1796875" style="1072" customWidth="1"/>
    <col min="16134" max="16134" width="8" style="1072" customWidth="1"/>
    <col min="16135" max="16379" width="8.81640625" style="1072"/>
    <col min="16380" max="16384" width="9" style="1072" customWidth="1"/>
  </cols>
  <sheetData>
    <row r="1" spans="1:5" s="1416" customFormat="1" ht="33" customHeight="1">
      <c r="A1" s="1707" t="s">
        <v>3061</v>
      </c>
      <c r="B1" s="1708"/>
      <c r="C1" s="1708"/>
      <c r="D1" s="1708"/>
      <c r="E1" s="1709"/>
    </row>
    <row r="2" spans="1:5" s="1416" customFormat="1" ht="33" customHeight="1">
      <c r="A2" s="1699" t="s">
        <v>3062</v>
      </c>
      <c r="B2" s="1700"/>
      <c r="C2" s="1700"/>
      <c r="D2" s="1700"/>
      <c r="E2" s="1710"/>
    </row>
    <row r="3" spans="1:5">
      <c r="A3" s="198" t="s">
        <v>3763</v>
      </c>
      <c r="B3" s="136"/>
      <c r="C3" s="136"/>
      <c r="D3" s="136"/>
      <c r="E3" s="200" t="s">
        <v>3764</v>
      </c>
    </row>
    <row r="4" spans="1:5" s="1076" customFormat="1" ht="21" customHeight="1">
      <c r="A4" s="2354" t="s">
        <v>3765</v>
      </c>
      <c r="B4" s="2357" t="s">
        <v>3766</v>
      </c>
      <c r="C4" s="2358"/>
      <c r="D4" s="2357" t="s">
        <v>3767</v>
      </c>
      <c r="E4" s="2358"/>
    </row>
    <row r="5" spans="1:5" s="1076" customFormat="1" ht="21" customHeight="1">
      <c r="A5" s="2355"/>
      <c r="B5" s="2359" t="s">
        <v>992</v>
      </c>
      <c r="C5" s="2360"/>
      <c r="D5" s="2359" t="s">
        <v>1198</v>
      </c>
      <c r="E5" s="2360"/>
    </row>
    <row r="6" spans="1:5" s="1076" customFormat="1" ht="45.75" customHeight="1">
      <c r="A6" s="2356"/>
      <c r="B6" s="1417" t="s">
        <v>3768</v>
      </c>
      <c r="C6" s="1417" t="s">
        <v>3769</v>
      </c>
      <c r="D6" s="1417" t="s">
        <v>1082</v>
      </c>
      <c r="E6" s="1417" t="s">
        <v>3770</v>
      </c>
    </row>
    <row r="7" spans="1:5" ht="80.25" customHeight="1">
      <c r="A7" s="1382">
        <v>18942</v>
      </c>
      <c r="B7" s="1382">
        <v>10627</v>
      </c>
      <c r="C7" s="1382">
        <v>8315</v>
      </c>
      <c r="D7" s="1382">
        <v>17658</v>
      </c>
      <c r="E7" s="1382">
        <v>1284</v>
      </c>
    </row>
  </sheetData>
  <mergeCells count="7">
    <mergeCell ref="A1:E1"/>
    <mergeCell ref="A2:E2"/>
    <mergeCell ref="A4:A6"/>
    <mergeCell ref="B4:C4"/>
    <mergeCell ref="D4:E4"/>
    <mergeCell ref="B5:C5"/>
    <mergeCell ref="D5:E5"/>
  </mergeCells>
  <printOptions horizontalCentered="1" verticalCentered="1"/>
  <pageMargins left="0.59055118110236227" right="0.59055118110236227" top="0.98425196850393704" bottom="0.98425196850393704" header="0.51181102362204722" footer="0.51181102362204722"/>
  <pageSetup paperSize="9"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8"/>
  <sheetViews>
    <sheetView rightToLeft="1" view="pageBreakPreview" zoomScale="60" zoomScaleNormal="90" workbookViewId="0">
      <selection activeCell="B23" sqref="B23"/>
    </sheetView>
  </sheetViews>
  <sheetFormatPr defaultColWidth="8.81640625" defaultRowHeight="15.5"/>
  <cols>
    <col min="1" max="1" width="40.54296875" style="1419" customWidth="1"/>
    <col min="2" max="7" width="17.7265625" style="1419" customWidth="1"/>
    <col min="8" max="8" width="45.7265625" style="1419" customWidth="1"/>
    <col min="9" max="9" width="19.7265625" style="1419" customWidth="1"/>
    <col min="10" max="114" width="8.81640625" style="1419"/>
    <col min="115" max="115" width="16.1796875" style="1419" customWidth="1"/>
    <col min="116" max="116" width="20" style="1419" customWidth="1"/>
    <col min="117" max="118" width="12.26953125" style="1419" customWidth="1"/>
    <col min="119" max="119" width="14.1796875" style="1419" customWidth="1"/>
    <col min="120" max="120" width="11.26953125" style="1419" customWidth="1"/>
    <col min="121" max="126" width="8.81640625" style="1419"/>
    <col min="127" max="127" width="15.7265625" style="1419" customWidth="1"/>
    <col min="128" max="128" width="20.26953125" style="1419" customWidth="1"/>
    <col min="129" max="129" width="11.81640625" style="1419" customWidth="1"/>
    <col min="130" max="130" width="12.81640625" style="1419" customWidth="1"/>
    <col min="131" max="131" width="13.26953125" style="1419" customWidth="1"/>
    <col min="132" max="132" width="13" style="1419" customWidth="1"/>
    <col min="133" max="370" width="8.81640625" style="1419"/>
    <col min="371" max="371" width="16.1796875" style="1419" customWidth="1"/>
    <col min="372" max="372" width="20" style="1419" customWidth="1"/>
    <col min="373" max="374" width="12.26953125" style="1419" customWidth="1"/>
    <col min="375" max="375" width="14.1796875" style="1419" customWidth="1"/>
    <col min="376" max="376" width="11.26953125" style="1419" customWidth="1"/>
    <col min="377" max="382" width="8.81640625" style="1419"/>
    <col min="383" max="383" width="15.7265625" style="1419" customWidth="1"/>
    <col min="384" max="384" width="20.26953125" style="1419" customWidth="1"/>
    <col min="385" max="385" width="11.81640625" style="1419" customWidth="1"/>
    <col min="386" max="386" width="12.81640625" style="1419" customWidth="1"/>
    <col min="387" max="387" width="13.26953125" style="1419" customWidth="1"/>
    <col min="388" max="388" width="13" style="1419" customWidth="1"/>
    <col min="389" max="626" width="8.81640625" style="1419"/>
    <col min="627" max="627" width="16.1796875" style="1419" customWidth="1"/>
    <col min="628" max="628" width="20" style="1419" customWidth="1"/>
    <col min="629" max="630" width="12.26953125" style="1419" customWidth="1"/>
    <col min="631" max="631" width="14.1796875" style="1419" customWidth="1"/>
    <col min="632" max="632" width="11.26953125" style="1419" customWidth="1"/>
    <col min="633" max="638" width="8.81640625" style="1419"/>
    <col min="639" max="639" width="15.7265625" style="1419" customWidth="1"/>
    <col min="640" max="640" width="20.26953125" style="1419" customWidth="1"/>
    <col min="641" max="641" width="11.81640625" style="1419" customWidth="1"/>
    <col min="642" max="642" width="12.81640625" style="1419" customWidth="1"/>
    <col min="643" max="643" width="13.26953125" style="1419" customWidth="1"/>
    <col min="644" max="644" width="13" style="1419" customWidth="1"/>
    <col min="645" max="882" width="8.81640625" style="1419"/>
    <col min="883" max="883" width="16.1796875" style="1419" customWidth="1"/>
    <col min="884" max="884" width="20" style="1419" customWidth="1"/>
    <col min="885" max="886" width="12.26953125" style="1419" customWidth="1"/>
    <col min="887" max="887" width="14.1796875" style="1419" customWidth="1"/>
    <col min="888" max="888" width="11.26953125" style="1419" customWidth="1"/>
    <col min="889" max="894" width="8.81640625" style="1419"/>
    <col min="895" max="895" width="15.7265625" style="1419" customWidth="1"/>
    <col min="896" max="896" width="20.26953125" style="1419" customWidth="1"/>
    <col min="897" max="897" width="11.81640625" style="1419" customWidth="1"/>
    <col min="898" max="898" width="12.81640625" style="1419" customWidth="1"/>
    <col min="899" max="899" width="13.26953125" style="1419" customWidth="1"/>
    <col min="900" max="900" width="13" style="1419" customWidth="1"/>
    <col min="901" max="1138" width="8.81640625" style="1419"/>
    <col min="1139" max="1139" width="16.1796875" style="1419" customWidth="1"/>
    <col min="1140" max="1140" width="20" style="1419" customWidth="1"/>
    <col min="1141" max="1142" width="12.26953125" style="1419" customWidth="1"/>
    <col min="1143" max="1143" width="14.1796875" style="1419" customWidth="1"/>
    <col min="1144" max="1144" width="11.26953125" style="1419" customWidth="1"/>
    <col min="1145" max="1150" width="8.81640625" style="1419"/>
    <col min="1151" max="1151" width="15.7265625" style="1419" customWidth="1"/>
    <col min="1152" max="1152" width="20.26953125" style="1419" customWidth="1"/>
    <col min="1153" max="1153" width="11.81640625" style="1419" customWidth="1"/>
    <col min="1154" max="1154" width="12.81640625" style="1419" customWidth="1"/>
    <col min="1155" max="1155" width="13.26953125" style="1419" customWidth="1"/>
    <col min="1156" max="1156" width="13" style="1419" customWidth="1"/>
    <col min="1157" max="1394" width="8.81640625" style="1419"/>
    <col min="1395" max="1395" width="16.1796875" style="1419" customWidth="1"/>
    <col min="1396" max="1396" width="20" style="1419" customWidth="1"/>
    <col min="1397" max="1398" width="12.26953125" style="1419" customWidth="1"/>
    <col min="1399" max="1399" width="14.1796875" style="1419" customWidth="1"/>
    <col min="1400" max="1400" width="11.26953125" style="1419" customWidth="1"/>
    <col min="1401" max="1406" width="8.81640625" style="1419"/>
    <col min="1407" max="1407" width="15.7265625" style="1419" customWidth="1"/>
    <col min="1408" max="1408" width="20.26953125" style="1419" customWidth="1"/>
    <col min="1409" max="1409" width="11.81640625" style="1419" customWidth="1"/>
    <col min="1410" max="1410" width="12.81640625" style="1419" customWidth="1"/>
    <col min="1411" max="1411" width="13.26953125" style="1419" customWidth="1"/>
    <col min="1412" max="1412" width="13" style="1419" customWidth="1"/>
    <col min="1413" max="1650" width="8.81640625" style="1419"/>
    <col min="1651" max="1651" width="16.1796875" style="1419" customWidth="1"/>
    <col min="1652" max="1652" width="20" style="1419" customWidth="1"/>
    <col min="1653" max="1654" width="12.26953125" style="1419" customWidth="1"/>
    <col min="1655" max="1655" width="14.1796875" style="1419" customWidth="1"/>
    <col min="1656" max="1656" width="11.26953125" style="1419" customWidth="1"/>
    <col min="1657" max="1662" width="8.81640625" style="1419"/>
    <col min="1663" max="1663" width="15.7265625" style="1419" customWidth="1"/>
    <col min="1664" max="1664" width="20.26953125" style="1419" customWidth="1"/>
    <col min="1665" max="1665" width="11.81640625" style="1419" customWidth="1"/>
    <col min="1666" max="1666" width="12.81640625" style="1419" customWidth="1"/>
    <col min="1667" max="1667" width="13.26953125" style="1419" customWidth="1"/>
    <col min="1668" max="1668" width="13" style="1419" customWidth="1"/>
    <col min="1669" max="1906" width="8.81640625" style="1419"/>
    <col min="1907" max="1907" width="16.1796875" style="1419" customWidth="1"/>
    <col min="1908" max="1908" width="20" style="1419" customWidth="1"/>
    <col min="1909" max="1910" width="12.26953125" style="1419" customWidth="1"/>
    <col min="1911" max="1911" width="14.1796875" style="1419" customWidth="1"/>
    <col min="1912" max="1912" width="11.26953125" style="1419" customWidth="1"/>
    <col min="1913" max="1918" width="8.81640625" style="1419"/>
    <col min="1919" max="1919" width="15.7265625" style="1419" customWidth="1"/>
    <col min="1920" max="1920" width="20.26953125" style="1419" customWidth="1"/>
    <col min="1921" max="1921" width="11.81640625" style="1419" customWidth="1"/>
    <col min="1922" max="1922" width="12.81640625" style="1419" customWidth="1"/>
    <col min="1923" max="1923" width="13.26953125" style="1419" customWidth="1"/>
    <col min="1924" max="1924" width="13" style="1419" customWidth="1"/>
    <col min="1925" max="2162" width="8.81640625" style="1419"/>
    <col min="2163" max="2163" width="16.1796875" style="1419" customWidth="1"/>
    <col min="2164" max="2164" width="20" style="1419" customWidth="1"/>
    <col min="2165" max="2166" width="12.26953125" style="1419" customWidth="1"/>
    <col min="2167" max="2167" width="14.1796875" style="1419" customWidth="1"/>
    <col min="2168" max="2168" width="11.26953125" style="1419" customWidth="1"/>
    <col min="2169" max="2174" width="8.81640625" style="1419"/>
    <col min="2175" max="2175" width="15.7265625" style="1419" customWidth="1"/>
    <col min="2176" max="2176" width="20.26953125" style="1419" customWidth="1"/>
    <col min="2177" max="2177" width="11.81640625" style="1419" customWidth="1"/>
    <col min="2178" max="2178" width="12.81640625" style="1419" customWidth="1"/>
    <col min="2179" max="2179" width="13.26953125" style="1419" customWidth="1"/>
    <col min="2180" max="2180" width="13" style="1419" customWidth="1"/>
    <col min="2181" max="2418" width="8.81640625" style="1419"/>
    <col min="2419" max="2419" width="16.1796875" style="1419" customWidth="1"/>
    <col min="2420" max="2420" width="20" style="1419" customWidth="1"/>
    <col min="2421" max="2422" width="12.26953125" style="1419" customWidth="1"/>
    <col min="2423" max="2423" width="14.1796875" style="1419" customWidth="1"/>
    <col min="2424" max="2424" width="11.26953125" style="1419" customWidth="1"/>
    <col min="2425" max="2430" width="8.81640625" style="1419"/>
    <col min="2431" max="2431" width="15.7265625" style="1419" customWidth="1"/>
    <col min="2432" max="2432" width="20.26953125" style="1419" customWidth="1"/>
    <col min="2433" max="2433" width="11.81640625" style="1419" customWidth="1"/>
    <col min="2434" max="2434" width="12.81640625" style="1419" customWidth="1"/>
    <col min="2435" max="2435" width="13.26953125" style="1419" customWidth="1"/>
    <col min="2436" max="2436" width="13" style="1419" customWidth="1"/>
    <col min="2437" max="2674" width="8.81640625" style="1419"/>
    <col min="2675" max="2675" width="16.1796875" style="1419" customWidth="1"/>
    <col min="2676" max="2676" width="20" style="1419" customWidth="1"/>
    <col min="2677" max="2678" width="12.26953125" style="1419" customWidth="1"/>
    <col min="2679" max="2679" width="14.1796875" style="1419" customWidth="1"/>
    <col min="2680" max="2680" width="11.26953125" style="1419" customWidth="1"/>
    <col min="2681" max="2686" width="8.81640625" style="1419"/>
    <col min="2687" max="2687" width="15.7265625" style="1419" customWidth="1"/>
    <col min="2688" max="2688" width="20.26953125" style="1419" customWidth="1"/>
    <col min="2689" max="2689" width="11.81640625" style="1419" customWidth="1"/>
    <col min="2690" max="2690" width="12.81640625" style="1419" customWidth="1"/>
    <col min="2691" max="2691" width="13.26953125" style="1419" customWidth="1"/>
    <col min="2692" max="2692" width="13" style="1419" customWidth="1"/>
    <col min="2693" max="2930" width="8.81640625" style="1419"/>
    <col min="2931" max="2931" width="16.1796875" style="1419" customWidth="1"/>
    <col min="2932" max="2932" width="20" style="1419" customWidth="1"/>
    <col min="2933" max="2934" width="12.26953125" style="1419" customWidth="1"/>
    <col min="2935" max="2935" width="14.1796875" style="1419" customWidth="1"/>
    <col min="2936" max="2936" width="11.26953125" style="1419" customWidth="1"/>
    <col min="2937" max="2942" width="8.81640625" style="1419"/>
    <col min="2943" max="2943" width="15.7265625" style="1419" customWidth="1"/>
    <col min="2944" max="2944" width="20.26953125" style="1419" customWidth="1"/>
    <col min="2945" max="2945" width="11.81640625" style="1419" customWidth="1"/>
    <col min="2946" max="2946" width="12.81640625" style="1419" customWidth="1"/>
    <col min="2947" max="2947" width="13.26953125" style="1419" customWidth="1"/>
    <col min="2948" max="2948" width="13" style="1419" customWidth="1"/>
    <col min="2949" max="3186" width="8.81640625" style="1419"/>
    <col min="3187" max="3187" width="16.1796875" style="1419" customWidth="1"/>
    <col min="3188" max="3188" width="20" style="1419" customWidth="1"/>
    <col min="3189" max="3190" width="12.26953125" style="1419" customWidth="1"/>
    <col min="3191" max="3191" width="14.1796875" style="1419" customWidth="1"/>
    <col min="3192" max="3192" width="11.26953125" style="1419" customWidth="1"/>
    <col min="3193" max="3198" width="8.81640625" style="1419"/>
    <col min="3199" max="3199" width="15.7265625" style="1419" customWidth="1"/>
    <col min="3200" max="3200" width="20.26953125" style="1419" customWidth="1"/>
    <col min="3201" max="3201" width="11.81640625" style="1419" customWidth="1"/>
    <col min="3202" max="3202" width="12.81640625" style="1419" customWidth="1"/>
    <col min="3203" max="3203" width="13.26953125" style="1419" customWidth="1"/>
    <col min="3204" max="3204" width="13" style="1419" customWidth="1"/>
    <col min="3205" max="3442" width="8.81640625" style="1419"/>
    <col min="3443" max="3443" width="16.1796875" style="1419" customWidth="1"/>
    <col min="3444" max="3444" width="20" style="1419" customWidth="1"/>
    <col min="3445" max="3446" width="12.26953125" style="1419" customWidth="1"/>
    <col min="3447" max="3447" width="14.1796875" style="1419" customWidth="1"/>
    <col min="3448" max="3448" width="11.26953125" style="1419" customWidth="1"/>
    <col min="3449" max="3454" width="8.81640625" style="1419"/>
    <col min="3455" max="3455" width="15.7265625" style="1419" customWidth="1"/>
    <col min="3456" max="3456" width="20.26953125" style="1419" customWidth="1"/>
    <col min="3457" max="3457" width="11.81640625" style="1419" customWidth="1"/>
    <col min="3458" max="3458" width="12.81640625" style="1419" customWidth="1"/>
    <col min="3459" max="3459" width="13.26953125" style="1419" customWidth="1"/>
    <col min="3460" max="3460" width="13" style="1419" customWidth="1"/>
    <col min="3461" max="3698" width="8.81640625" style="1419"/>
    <col min="3699" max="3699" width="16.1796875" style="1419" customWidth="1"/>
    <col min="3700" max="3700" width="20" style="1419" customWidth="1"/>
    <col min="3701" max="3702" width="12.26953125" style="1419" customWidth="1"/>
    <col min="3703" max="3703" width="14.1796875" style="1419" customWidth="1"/>
    <col min="3704" max="3704" width="11.26953125" style="1419" customWidth="1"/>
    <col min="3705" max="3710" width="8.81640625" style="1419"/>
    <col min="3711" max="3711" width="15.7265625" style="1419" customWidth="1"/>
    <col min="3712" max="3712" width="20.26953125" style="1419" customWidth="1"/>
    <col min="3713" max="3713" width="11.81640625" style="1419" customWidth="1"/>
    <col min="3714" max="3714" width="12.81640625" style="1419" customWidth="1"/>
    <col min="3715" max="3715" width="13.26953125" style="1419" customWidth="1"/>
    <col min="3716" max="3716" width="13" style="1419" customWidth="1"/>
    <col min="3717" max="3954" width="8.81640625" style="1419"/>
    <col min="3955" max="3955" width="16.1796875" style="1419" customWidth="1"/>
    <col min="3956" max="3956" width="20" style="1419" customWidth="1"/>
    <col min="3957" max="3958" width="12.26953125" style="1419" customWidth="1"/>
    <col min="3959" max="3959" width="14.1796875" style="1419" customWidth="1"/>
    <col min="3960" max="3960" width="11.26953125" style="1419" customWidth="1"/>
    <col min="3961" max="3966" width="8.81640625" style="1419"/>
    <col min="3967" max="3967" width="15.7265625" style="1419" customWidth="1"/>
    <col min="3968" max="3968" width="20.26953125" style="1419" customWidth="1"/>
    <col min="3969" max="3969" width="11.81640625" style="1419" customWidth="1"/>
    <col min="3970" max="3970" width="12.81640625" style="1419" customWidth="1"/>
    <col min="3971" max="3971" width="13.26953125" style="1419" customWidth="1"/>
    <col min="3972" max="3972" width="13" style="1419" customWidth="1"/>
    <col min="3973" max="4210" width="8.81640625" style="1419"/>
    <col min="4211" max="4211" width="16.1796875" style="1419" customWidth="1"/>
    <col min="4212" max="4212" width="20" style="1419" customWidth="1"/>
    <col min="4213" max="4214" width="12.26953125" style="1419" customWidth="1"/>
    <col min="4215" max="4215" width="14.1796875" style="1419" customWidth="1"/>
    <col min="4216" max="4216" width="11.26953125" style="1419" customWidth="1"/>
    <col min="4217" max="4222" width="8.81640625" style="1419"/>
    <col min="4223" max="4223" width="15.7265625" style="1419" customWidth="1"/>
    <col min="4224" max="4224" width="20.26953125" style="1419" customWidth="1"/>
    <col min="4225" max="4225" width="11.81640625" style="1419" customWidth="1"/>
    <col min="4226" max="4226" width="12.81640625" style="1419" customWidth="1"/>
    <col min="4227" max="4227" width="13.26953125" style="1419" customWidth="1"/>
    <col min="4228" max="4228" width="13" style="1419" customWidth="1"/>
    <col min="4229" max="4466" width="8.81640625" style="1419"/>
    <col min="4467" max="4467" width="16.1796875" style="1419" customWidth="1"/>
    <col min="4468" max="4468" width="20" style="1419" customWidth="1"/>
    <col min="4469" max="4470" width="12.26953125" style="1419" customWidth="1"/>
    <col min="4471" max="4471" width="14.1796875" style="1419" customWidth="1"/>
    <col min="4472" max="4472" width="11.26953125" style="1419" customWidth="1"/>
    <col min="4473" max="4478" width="8.81640625" style="1419"/>
    <col min="4479" max="4479" width="15.7265625" style="1419" customWidth="1"/>
    <col min="4480" max="4480" width="20.26953125" style="1419" customWidth="1"/>
    <col min="4481" max="4481" width="11.81640625" style="1419" customWidth="1"/>
    <col min="4482" max="4482" width="12.81640625" style="1419" customWidth="1"/>
    <col min="4483" max="4483" width="13.26953125" style="1419" customWidth="1"/>
    <col min="4484" max="4484" width="13" style="1419" customWidth="1"/>
    <col min="4485" max="4722" width="8.81640625" style="1419"/>
    <col min="4723" max="4723" width="16.1796875" style="1419" customWidth="1"/>
    <col min="4724" max="4724" width="20" style="1419" customWidth="1"/>
    <col min="4725" max="4726" width="12.26953125" style="1419" customWidth="1"/>
    <col min="4727" max="4727" width="14.1796875" style="1419" customWidth="1"/>
    <col min="4728" max="4728" width="11.26953125" style="1419" customWidth="1"/>
    <col min="4729" max="4734" width="8.81640625" style="1419"/>
    <col min="4735" max="4735" width="15.7265625" style="1419" customWidth="1"/>
    <col min="4736" max="4736" width="20.26953125" style="1419" customWidth="1"/>
    <col min="4737" max="4737" width="11.81640625" style="1419" customWidth="1"/>
    <col min="4738" max="4738" width="12.81640625" style="1419" customWidth="1"/>
    <col min="4739" max="4739" width="13.26953125" style="1419" customWidth="1"/>
    <col min="4740" max="4740" width="13" style="1419" customWidth="1"/>
    <col min="4741" max="4978" width="8.81640625" style="1419"/>
    <col min="4979" max="4979" width="16.1796875" style="1419" customWidth="1"/>
    <col min="4980" max="4980" width="20" style="1419" customWidth="1"/>
    <col min="4981" max="4982" width="12.26953125" style="1419" customWidth="1"/>
    <col min="4983" max="4983" width="14.1796875" style="1419" customWidth="1"/>
    <col min="4984" max="4984" width="11.26953125" style="1419" customWidth="1"/>
    <col min="4985" max="4990" width="8.81640625" style="1419"/>
    <col min="4991" max="4991" width="15.7265625" style="1419" customWidth="1"/>
    <col min="4992" max="4992" width="20.26953125" style="1419" customWidth="1"/>
    <col min="4993" max="4993" width="11.81640625" style="1419" customWidth="1"/>
    <col min="4994" max="4994" width="12.81640625" style="1419" customWidth="1"/>
    <col min="4995" max="4995" width="13.26953125" style="1419" customWidth="1"/>
    <col min="4996" max="4996" width="13" style="1419" customWidth="1"/>
    <col min="4997" max="5234" width="8.81640625" style="1419"/>
    <col min="5235" max="5235" width="16.1796875" style="1419" customWidth="1"/>
    <col min="5236" max="5236" width="20" style="1419" customWidth="1"/>
    <col min="5237" max="5238" width="12.26953125" style="1419" customWidth="1"/>
    <col min="5239" max="5239" width="14.1796875" style="1419" customWidth="1"/>
    <col min="5240" max="5240" width="11.26953125" style="1419" customWidth="1"/>
    <col min="5241" max="5246" width="8.81640625" style="1419"/>
    <col min="5247" max="5247" width="15.7265625" style="1419" customWidth="1"/>
    <col min="5248" max="5248" width="20.26953125" style="1419" customWidth="1"/>
    <col min="5249" max="5249" width="11.81640625" style="1419" customWidth="1"/>
    <col min="5250" max="5250" width="12.81640625" style="1419" customWidth="1"/>
    <col min="5251" max="5251" width="13.26953125" style="1419" customWidth="1"/>
    <col min="5252" max="5252" width="13" style="1419" customWidth="1"/>
    <col min="5253" max="5490" width="8.81640625" style="1419"/>
    <col min="5491" max="5491" width="16.1796875" style="1419" customWidth="1"/>
    <col min="5492" max="5492" width="20" style="1419" customWidth="1"/>
    <col min="5493" max="5494" width="12.26953125" style="1419" customWidth="1"/>
    <col min="5495" max="5495" width="14.1796875" style="1419" customWidth="1"/>
    <col min="5496" max="5496" width="11.26953125" style="1419" customWidth="1"/>
    <col min="5497" max="5502" width="8.81640625" style="1419"/>
    <col min="5503" max="5503" width="15.7265625" style="1419" customWidth="1"/>
    <col min="5504" max="5504" width="20.26953125" style="1419" customWidth="1"/>
    <col min="5505" max="5505" width="11.81640625" style="1419" customWidth="1"/>
    <col min="5506" max="5506" width="12.81640625" style="1419" customWidth="1"/>
    <col min="5507" max="5507" width="13.26953125" style="1419" customWidth="1"/>
    <col min="5508" max="5508" width="13" style="1419" customWidth="1"/>
    <col min="5509" max="5746" width="8.81640625" style="1419"/>
    <col min="5747" max="5747" width="16.1796875" style="1419" customWidth="1"/>
    <col min="5748" max="5748" width="20" style="1419" customWidth="1"/>
    <col min="5749" max="5750" width="12.26953125" style="1419" customWidth="1"/>
    <col min="5751" max="5751" width="14.1796875" style="1419" customWidth="1"/>
    <col min="5752" max="5752" width="11.26953125" style="1419" customWidth="1"/>
    <col min="5753" max="5758" width="8.81640625" style="1419"/>
    <col min="5759" max="5759" width="15.7265625" style="1419" customWidth="1"/>
    <col min="5760" max="5760" width="20.26953125" style="1419" customWidth="1"/>
    <col min="5761" max="5761" width="11.81640625" style="1419" customWidth="1"/>
    <col min="5762" max="5762" width="12.81640625" style="1419" customWidth="1"/>
    <col min="5763" max="5763" width="13.26953125" style="1419" customWidth="1"/>
    <col min="5764" max="5764" width="13" style="1419" customWidth="1"/>
    <col min="5765" max="6002" width="8.81640625" style="1419"/>
    <col min="6003" max="6003" width="16.1796875" style="1419" customWidth="1"/>
    <col min="6004" max="6004" width="20" style="1419" customWidth="1"/>
    <col min="6005" max="6006" width="12.26953125" style="1419" customWidth="1"/>
    <col min="6007" max="6007" width="14.1796875" style="1419" customWidth="1"/>
    <col min="6008" max="6008" width="11.26953125" style="1419" customWidth="1"/>
    <col min="6009" max="6014" width="8.81640625" style="1419"/>
    <col min="6015" max="6015" width="15.7265625" style="1419" customWidth="1"/>
    <col min="6016" max="6016" width="20.26953125" style="1419" customWidth="1"/>
    <col min="6017" max="6017" width="11.81640625" style="1419" customWidth="1"/>
    <col min="6018" max="6018" width="12.81640625" style="1419" customWidth="1"/>
    <col min="6019" max="6019" width="13.26953125" style="1419" customWidth="1"/>
    <col min="6020" max="6020" width="13" style="1419" customWidth="1"/>
    <col min="6021" max="6258" width="8.81640625" style="1419"/>
    <col min="6259" max="6259" width="16.1796875" style="1419" customWidth="1"/>
    <col min="6260" max="6260" width="20" style="1419" customWidth="1"/>
    <col min="6261" max="6262" width="12.26953125" style="1419" customWidth="1"/>
    <col min="6263" max="6263" width="14.1796875" style="1419" customWidth="1"/>
    <col min="6264" max="6264" width="11.26953125" style="1419" customWidth="1"/>
    <col min="6265" max="6270" width="8.81640625" style="1419"/>
    <col min="6271" max="6271" width="15.7265625" style="1419" customWidth="1"/>
    <col min="6272" max="6272" width="20.26953125" style="1419" customWidth="1"/>
    <col min="6273" max="6273" width="11.81640625" style="1419" customWidth="1"/>
    <col min="6274" max="6274" width="12.81640625" style="1419" customWidth="1"/>
    <col min="6275" max="6275" width="13.26953125" style="1419" customWidth="1"/>
    <col min="6276" max="6276" width="13" style="1419" customWidth="1"/>
    <col min="6277" max="6514" width="8.81640625" style="1419"/>
    <col min="6515" max="6515" width="16.1796875" style="1419" customWidth="1"/>
    <col min="6516" max="6516" width="20" style="1419" customWidth="1"/>
    <col min="6517" max="6518" width="12.26953125" style="1419" customWidth="1"/>
    <col min="6519" max="6519" width="14.1796875" style="1419" customWidth="1"/>
    <col min="6520" max="6520" width="11.26953125" style="1419" customWidth="1"/>
    <col min="6521" max="6526" width="8.81640625" style="1419"/>
    <col min="6527" max="6527" width="15.7265625" style="1419" customWidth="1"/>
    <col min="6528" max="6528" width="20.26953125" style="1419" customWidth="1"/>
    <col min="6529" max="6529" width="11.81640625" style="1419" customWidth="1"/>
    <col min="6530" max="6530" width="12.81640625" style="1419" customWidth="1"/>
    <col min="6531" max="6531" width="13.26953125" style="1419" customWidth="1"/>
    <col min="6532" max="6532" width="13" style="1419" customWidth="1"/>
    <col min="6533" max="6770" width="8.81640625" style="1419"/>
    <col min="6771" max="6771" width="16.1796875" style="1419" customWidth="1"/>
    <col min="6772" max="6772" width="20" style="1419" customWidth="1"/>
    <col min="6773" max="6774" width="12.26953125" style="1419" customWidth="1"/>
    <col min="6775" max="6775" width="14.1796875" style="1419" customWidth="1"/>
    <col min="6776" max="6776" width="11.26953125" style="1419" customWidth="1"/>
    <col min="6777" max="6782" width="8.81640625" style="1419"/>
    <col min="6783" max="6783" width="15.7265625" style="1419" customWidth="1"/>
    <col min="6784" max="6784" width="20.26953125" style="1419" customWidth="1"/>
    <col min="6785" max="6785" width="11.81640625" style="1419" customWidth="1"/>
    <col min="6786" max="6786" width="12.81640625" style="1419" customWidth="1"/>
    <col min="6787" max="6787" width="13.26953125" style="1419" customWidth="1"/>
    <col min="6788" max="6788" width="13" style="1419" customWidth="1"/>
    <col min="6789" max="7026" width="8.81640625" style="1419"/>
    <col min="7027" max="7027" width="16.1796875" style="1419" customWidth="1"/>
    <col min="7028" max="7028" width="20" style="1419" customWidth="1"/>
    <col min="7029" max="7030" width="12.26953125" style="1419" customWidth="1"/>
    <col min="7031" max="7031" width="14.1796875" style="1419" customWidth="1"/>
    <col min="7032" max="7032" width="11.26953125" style="1419" customWidth="1"/>
    <col min="7033" max="7038" width="8.81640625" style="1419"/>
    <col min="7039" max="7039" width="15.7265625" style="1419" customWidth="1"/>
    <col min="7040" max="7040" width="20.26953125" style="1419" customWidth="1"/>
    <col min="7041" max="7041" width="11.81640625" style="1419" customWidth="1"/>
    <col min="7042" max="7042" width="12.81640625" style="1419" customWidth="1"/>
    <col min="7043" max="7043" width="13.26953125" style="1419" customWidth="1"/>
    <col min="7044" max="7044" width="13" style="1419" customWidth="1"/>
    <col min="7045" max="7282" width="8.81640625" style="1419"/>
    <col min="7283" max="7283" width="16.1796875" style="1419" customWidth="1"/>
    <col min="7284" max="7284" width="20" style="1419" customWidth="1"/>
    <col min="7285" max="7286" width="12.26953125" style="1419" customWidth="1"/>
    <col min="7287" max="7287" width="14.1796875" style="1419" customWidth="1"/>
    <col min="7288" max="7288" width="11.26953125" style="1419" customWidth="1"/>
    <col min="7289" max="7294" width="8.81640625" style="1419"/>
    <col min="7295" max="7295" width="15.7265625" style="1419" customWidth="1"/>
    <col min="7296" max="7296" width="20.26953125" style="1419" customWidth="1"/>
    <col min="7297" max="7297" width="11.81640625" style="1419" customWidth="1"/>
    <col min="7298" max="7298" width="12.81640625" style="1419" customWidth="1"/>
    <col min="7299" max="7299" width="13.26953125" style="1419" customWidth="1"/>
    <col min="7300" max="7300" width="13" style="1419" customWidth="1"/>
    <col min="7301" max="7538" width="8.81640625" style="1419"/>
    <col min="7539" max="7539" width="16.1796875" style="1419" customWidth="1"/>
    <col min="7540" max="7540" width="20" style="1419" customWidth="1"/>
    <col min="7541" max="7542" width="12.26953125" style="1419" customWidth="1"/>
    <col min="7543" max="7543" width="14.1796875" style="1419" customWidth="1"/>
    <col min="7544" max="7544" width="11.26953125" style="1419" customWidth="1"/>
    <col min="7545" max="7550" width="8.81640625" style="1419"/>
    <col min="7551" max="7551" width="15.7265625" style="1419" customWidth="1"/>
    <col min="7552" max="7552" width="20.26953125" style="1419" customWidth="1"/>
    <col min="7553" max="7553" width="11.81640625" style="1419" customWidth="1"/>
    <col min="7554" max="7554" width="12.81640625" style="1419" customWidth="1"/>
    <col min="7555" max="7555" width="13.26953125" style="1419" customWidth="1"/>
    <col min="7556" max="7556" width="13" style="1419" customWidth="1"/>
    <col min="7557" max="7794" width="8.81640625" style="1419"/>
    <col min="7795" max="7795" width="16.1796875" style="1419" customWidth="1"/>
    <col min="7796" max="7796" width="20" style="1419" customWidth="1"/>
    <col min="7797" max="7798" width="12.26953125" style="1419" customWidth="1"/>
    <col min="7799" max="7799" width="14.1796875" style="1419" customWidth="1"/>
    <col min="7800" max="7800" width="11.26953125" style="1419" customWidth="1"/>
    <col min="7801" max="7806" width="8.81640625" style="1419"/>
    <col min="7807" max="7807" width="15.7265625" style="1419" customWidth="1"/>
    <col min="7808" max="7808" width="20.26953125" style="1419" customWidth="1"/>
    <col min="7809" max="7809" width="11.81640625" style="1419" customWidth="1"/>
    <col min="7810" max="7810" width="12.81640625" style="1419" customWidth="1"/>
    <col min="7811" max="7811" width="13.26953125" style="1419" customWidth="1"/>
    <col min="7812" max="7812" width="13" style="1419" customWidth="1"/>
    <col min="7813" max="8050" width="8.81640625" style="1419"/>
    <col min="8051" max="8051" width="16.1796875" style="1419" customWidth="1"/>
    <col min="8052" max="8052" width="20" style="1419" customWidth="1"/>
    <col min="8053" max="8054" width="12.26953125" style="1419" customWidth="1"/>
    <col min="8055" max="8055" width="14.1796875" style="1419" customWidth="1"/>
    <col min="8056" max="8056" width="11.26953125" style="1419" customWidth="1"/>
    <col min="8057" max="8062" width="8.81640625" style="1419"/>
    <col min="8063" max="8063" width="15.7265625" style="1419" customWidth="1"/>
    <col min="8064" max="8064" width="20.26953125" style="1419" customWidth="1"/>
    <col min="8065" max="8065" width="11.81640625" style="1419" customWidth="1"/>
    <col min="8066" max="8066" width="12.81640625" style="1419" customWidth="1"/>
    <col min="8067" max="8067" width="13.26953125" style="1419" customWidth="1"/>
    <col min="8068" max="8068" width="13" style="1419" customWidth="1"/>
    <col min="8069" max="8306" width="8.81640625" style="1419"/>
    <col min="8307" max="8307" width="16.1796875" style="1419" customWidth="1"/>
    <col min="8308" max="8308" width="20" style="1419" customWidth="1"/>
    <col min="8309" max="8310" width="12.26953125" style="1419" customWidth="1"/>
    <col min="8311" max="8311" width="14.1796875" style="1419" customWidth="1"/>
    <col min="8312" max="8312" width="11.26953125" style="1419" customWidth="1"/>
    <col min="8313" max="8318" width="8.81640625" style="1419"/>
    <col min="8319" max="8319" width="15.7265625" style="1419" customWidth="1"/>
    <col min="8320" max="8320" width="20.26953125" style="1419" customWidth="1"/>
    <col min="8321" max="8321" width="11.81640625" style="1419" customWidth="1"/>
    <col min="8322" max="8322" width="12.81640625" style="1419" customWidth="1"/>
    <col min="8323" max="8323" width="13.26953125" style="1419" customWidth="1"/>
    <col min="8324" max="8324" width="13" style="1419" customWidth="1"/>
    <col min="8325" max="8562" width="8.81640625" style="1419"/>
    <col min="8563" max="8563" width="16.1796875" style="1419" customWidth="1"/>
    <col min="8564" max="8564" width="20" style="1419" customWidth="1"/>
    <col min="8565" max="8566" width="12.26953125" style="1419" customWidth="1"/>
    <col min="8567" max="8567" width="14.1796875" style="1419" customWidth="1"/>
    <col min="8568" max="8568" width="11.26953125" style="1419" customWidth="1"/>
    <col min="8569" max="8574" width="8.81640625" style="1419"/>
    <col min="8575" max="8575" width="15.7265625" style="1419" customWidth="1"/>
    <col min="8576" max="8576" width="20.26953125" style="1419" customWidth="1"/>
    <col min="8577" max="8577" width="11.81640625" style="1419" customWidth="1"/>
    <col min="8578" max="8578" width="12.81640625" style="1419" customWidth="1"/>
    <col min="8579" max="8579" width="13.26953125" style="1419" customWidth="1"/>
    <col min="8580" max="8580" width="13" style="1419" customWidth="1"/>
    <col min="8581" max="8818" width="8.81640625" style="1419"/>
    <col min="8819" max="8819" width="16.1796875" style="1419" customWidth="1"/>
    <col min="8820" max="8820" width="20" style="1419" customWidth="1"/>
    <col min="8821" max="8822" width="12.26953125" style="1419" customWidth="1"/>
    <col min="8823" max="8823" width="14.1796875" style="1419" customWidth="1"/>
    <col min="8824" max="8824" width="11.26953125" style="1419" customWidth="1"/>
    <col min="8825" max="8830" width="8.81640625" style="1419"/>
    <col min="8831" max="8831" width="15.7265625" style="1419" customWidth="1"/>
    <col min="8832" max="8832" width="20.26953125" style="1419" customWidth="1"/>
    <col min="8833" max="8833" width="11.81640625" style="1419" customWidth="1"/>
    <col min="8834" max="8834" width="12.81640625" style="1419" customWidth="1"/>
    <col min="8835" max="8835" width="13.26953125" style="1419" customWidth="1"/>
    <col min="8836" max="8836" width="13" style="1419" customWidth="1"/>
    <col min="8837" max="9074" width="8.81640625" style="1419"/>
    <col min="9075" max="9075" width="16.1796875" style="1419" customWidth="1"/>
    <col min="9076" max="9076" width="20" style="1419" customWidth="1"/>
    <col min="9077" max="9078" width="12.26953125" style="1419" customWidth="1"/>
    <col min="9079" max="9079" width="14.1796875" style="1419" customWidth="1"/>
    <col min="9080" max="9080" width="11.26953125" style="1419" customWidth="1"/>
    <col min="9081" max="9086" width="8.81640625" style="1419"/>
    <col min="9087" max="9087" width="15.7265625" style="1419" customWidth="1"/>
    <col min="9088" max="9088" width="20.26953125" style="1419" customWidth="1"/>
    <col min="9089" max="9089" width="11.81640625" style="1419" customWidth="1"/>
    <col min="9090" max="9090" width="12.81640625" style="1419" customWidth="1"/>
    <col min="9091" max="9091" width="13.26953125" style="1419" customWidth="1"/>
    <col min="9092" max="9092" width="13" style="1419" customWidth="1"/>
    <col min="9093" max="9330" width="8.81640625" style="1419"/>
    <col min="9331" max="9331" width="16.1796875" style="1419" customWidth="1"/>
    <col min="9332" max="9332" width="20" style="1419" customWidth="1"/>
    <col min="9333" max="9334" width="12.26953125" style="1419" customWidth="1"/>
    <col min="9335" max="9335" width="14.1796875" style="1419" customWidth="1"/>
    <col min="9336" max="9336" width="11.26953125" style="1419" customWidth="1"/>
    <col min="9337" max="9342" width="8.81640625" style="1419"/>
    <col min="9343" max="9343" width="15.7265625" style="1419" customWidth="1"/>
    <col min="9344" max="9344" width="20.26953125" style="1419" customWidth="1"/>
    <col min="9345" max="9345" width="11.81640625" style="1419" customWidth="1"/>
    <col min="9346" max="9346" width="12.81640625" style="1419" customWidth="1"/>
    <col min="9347" max="9347" width="13.26953125" style="1419" customWidth="1"/>
    <col min="9348" max="9348" width="13" style="1419" customWidth="1"/>
    <col min="9349" max="9586" width="8.81640625" style="1419"/>
    <col min="9587" max="9587" width="16.1796875" style="1419" customWidth="1"/>
    <col min="9588" max="9588" width="20" style="1419" customWidth="1"/>
    <col min="9589" max="9590" width="12.26953125" style="1419" customWidth="1"/>
    <col min="9591" max="9591" width="14.1796875" style="1419" customWidth="1"/>
    <col min="9592" max="9592" width="11.26953125" style="1419" customWidth="1"/>
    <col min="9593" max="9598" width="8.81640625" style="1419"/>
    <col min="9599" max="9599" width="15.7265625" style="1419" customWidth="1"/>
    <col min="9600" max="9600" width="20.26953125" style="1419" customWidth="1"/>
    <col min="9601" max="9601" width="11.81640625" style="1419" customWidth="1"/>
    <col min="9602" max="9602" width="12.81640625" style="1419" customWidth="1"/>
    <col min="9603" max="9603" width="13.26953125" style="1419" customWidth="1"/>
    <col min="9604" max="9604" width="13" style="1419" customWidth="1"/>
    <col min="9605" max="9842" width="8.81640625" style="1419"/>
    <col min="9843" max="9843" width="16.1796875" style="1419" customWidth="1"/>
    <col min="9844" max="9844" width="20" style="1419" customWidth="1"/>
    <col min="9845" max="9846" width="12.26953125" style="1419" customWidth="1"/>
    <col min="9847" max="9847" width="14.1796875" style="1419" customWidth="1"/>
    <col min="9848" max="9848" width="11.26953125" style="1419" customWidth="1"/>
    <col min="9849" max="9854" width="8.81640625" style="1419"/>
    <col min="9855" max="9855" width="15.7265625" style="1419" customWidth="1"/>
    <col min="9856" max="9856" width="20.26953125" style="1419" customWidth="1"/>
    <col min="9857" max="9857" width="11.81640625" style="1419" customWidth="1"/>
    <col min="9858" max="9858" width="12.81640625" style="1419" customWidth="1"/>
    <col min="9859" max="9859" width="13.26953125" style="1419" customWidth="1"/>
    <col min="9860" max="9860" width="13" style="1419" customWidth="1"/>
    <col min="9861" max="10098" width="8.81640625" style="1419"/>
    <col min="10099" max="10099" width="16.1796875" style="1419" customWidth="1"/>
    <col min="10100" max="10100" width="20" style="1419" customWidth="1"/>
    <col min="10101" max="10102" width="12.26953125" style="1419" customWidth="1"/>
    <col min="10103" max="10103" width="14.1796875" style="1419" customWidth="1"/>
    <col min="10104" max="10104" width="11.26953125" style="1419" customWidth="1"/>
    <col min="10105" max="10110" width="8.81640625" style="1419"/>
    <col min="10111" max="10111" width="15.7265625" style="1419" customWidth="1"/>
    <col min="10112" max="10112" width="20.26953125" style="1419" customWidth="1"/>
    <col min="10113" max="10113" width="11.81640625" style="1419" customWidth="1"/>
    <col min="10114" max="10114" width="12.81640625" style="1419" customWidth="1"/>
    <col min="10115" max="10115" width="13.26953125" style="1419" customWidth="1"/>
    <col min="10116" max="10116" width="13" style="1419" customWidth="1"/>
    <col min="10117" max="10354" width="8.81640625" style="1419"/>
    <col min="10355" max="10355" width="16.1796875" style="1419" customWidth="1"/>
    <col min="10356" max="10356" width="20" style="1419" customWidth="1"/>
    <col min="10357" max="10358" width="12.26953125" style="1419" customWidth="1"/>
    <col min="10359" max="10359" width="14.1796875" style="1419" customWidth="1"/>
    <col min="10360" max="10360" width="11.26953125" style="1419" customWidth="1"/>
    <col min="10361" max="10366" width="8.81640625" style="1419"/>
    <col min="10367" max="10367" width="15.7265625" style="1419" customWidth="1"/>
    <col min="10368" max="10368" width="20.26953125" style="1419" customWidth="1"/>
    <col min="10369" max="10369" width="11.81640625" style="1419" customWidth="1"/>
    <col min="10370" max="10370" width="12.81640625" style="1419" customWidth="1"/>
    <col min="10371" max="10371" width="13.26953125" style="1419" customWidth="1"/>
    <col min="10372" max="10372" width="13" style="1419" customWidth="1"/>
    <col min="10373" max="10610" width="8.81640625" style="1419"/>
    <col min="10611" max="10611" width="16.1796875" style="1419" customWidth="1"/>
    <col min="10612" max="10612" width="20" style="1419" customWidth="1"/>
    <col min="10613" max="10614" width="12.26953125" style="1419" customWidth="1"/>
    <col min="10615" max="10615" width="14.1796875" style="1419" customWidth="1"/>
    <col min="10616" max="10616" width="11.26953125" style="1419" customWidth="1"/>
    <col min="10617" max="10622" width="8.81640625" style="1419"/>
    <col min="10623" max="10623" width="15.7265625" style="1419" customWidth="1"/>
    <col min="10624" max="10624" width="20.26953125" style="1419" customWidth="1"/>
    <col min="10625" max="10625" width="11.81640625" style="1419" customWidth="1"/>
    <col min="10626" max="10626" width="12.81640625" style="1419" customWidth="1"/>
    <col min="10627" max="10627" width="13.26953125" style="1419" customWidth="1"/>
    <col min="10628" max="10628" width="13" style="1419" customWidth="1"/>
    <col min="10629" max="10866" width="8.81640625" style="1419"/>
    <col min="10867" max="10867" width="16.1796875" style="1419" customWidth="1"/>
    <col min="10868" max="10868" width="20" style="1419" customWidth="1"/>
    <col min="10869" max="10870" width="12.26953125" style="1419" customWidth="1"/>
    <col min="10871" max="10871" width="14.1796875" style="1419" customWidth="1"/>
    <col min="10872" max="10872" width="11.26953125" style="1419" customWidth="1"/>
    <col min="10873" max="10878" width="8.81640625" style="1419"/>
    <col min="10879" max="10879" width="15.7265625" style="1419" customWidth="1"/>
    <col min="10880" max="10880" width="20.26953125" style="1419" customWidth="1"/>
    <col min="10881" max="10881" width="11.81640625" style="1419" customWidth="1"/>
    <col min="10882" max="10882" width="12.81640625" style="1419" customWidth="1"/>
    <col min="10883" max="10883" width="13.26953125" style="1419" customWidth="1"/>
    <col min="10884" max="10884" width="13" style="1419" customWidth="1"/>
    <col min="10885" max="11122" width="8.81640625" style="1419"/>
    <col min="11123" max="11123" width="16.1796875" style="1419" customWidth="1"/>
    <col min="11124" max="11124" width="20" style="1419" customWidth="1"/>
    <col min="11125" max="11126" width="12.26953125" style="1419" customWidth="1"/>
    <col min="11127" max="11127" width="14.1796875" style="1419" customWidth="1"/>
    <col min="11128" max="11128" width="11.26953125" style="1419" customWidth="1"/>
    <col min="11129" max="11134" width="8.81640625" style="1419"/>
    <col min="11135" max="11135" width="15.7265625" style="1419" customWidth="1"/>
    <col min="11136" max="11136" width="20.26953125" style="1419" customWidth="1"/>
    <col min="11137" max="11137" width="11.81640625" style="1419" customWidth="1"/>
    <col min="11138" max="11138" width="12.81640625" style="1419" customWidth="1"/>
    <col min="11139" max="11139" width="13.26953125" style="1419" customWidth="1"/>
    <col min="11140" max="11140" width="13" style="1419" customWidth="1"/>
    <col min="11141" max="11378" width="8.81640625" style="1419"/>
    <col min="11379" max="11379" width="16.1796875" style="1419" customWidth="1"/>
    <col min="11380" max="11380" width="20" style="1419" customWidth="1"/>
    <col min="11381" max="11382" width="12.26953125" style="1419" customWidth="1"/>
    <col min="11383" max="11383" width="14.1796875" style="1419" customWidth="1"/>
    <col min="11384" max="11384" width="11.26953125" style="1419" customWidth="1"/>
    <col min="11385" max="11390" width="8.81640625" style="1419"/>
    <col min="11391" max="11391" width="15.7265625" style="1419" customWidth="1"/>
    <col min="11392" max="11392" width="20.26953125" style="1419" customWidth="1"/>
    <col min="11393" max="11393" width="11.81640625" style="1419" customWidth="1"/>
    <col min="11394" max="11394" width="12.81640625" style="1419" customWidth="1"/>
    <col min="11395" max="11395" width="13.26953125" style="1419" customWidth="1"/>
    <col min="11396" max="11396" width="13" style="1419" customWidth="1"/>
    <col min="11397" max="11634" width="8.81640625" style="1419"/>
    <col min="11635" max="11635" width="16.1796875" style="1419" customWidth="1"/>
    <col min="11636" max="11636" width="20" style="1419" customWidth="1"/>
    <col min="11637" max="11638" width="12.26953125" style="1419" customWidth="1"/>
    <col min="11639" max="11639" width="14.1796875" style="1419" customWidth="1"/>
    <col min="11640" max="11640" width="11.26953125" style="1419" customWidth="1"/>
    <col min="11641" max="11646" width="8.81640625" style="1419"/>
    <col min="11647" max="11647" width="15.7265625" style="1419" customWidth="1"/>
    <col min="11648" max="11648" width="20.26953125" style="1419" customWidth="1"/>
    <col min="11649" max="11649" width="11.81640625" style="1419" customWidth="1"/>
    <col min="11650" max="11650" width="12.81640625" style="1419" customWidth="1"/>
    <col min="11651" max="11651" width="13.26953125" style="1419" customWidth="1"/>
    <col min="11652" max="11652" width="13" style="1419" customWidth="1"/>
    <col min="11653" max="11890" width="8.81640625" style="1419"/>
    <col min="11891" max="11891" width="16.1796875" style="1419" customWidth="1"/>
    <col min="11892" max="11892" width="20" style="1419" customWidth="1"/>
    <col min="11893" max="11894" width="12.26953125" style="1419" customWidth="1"/>
    <col min="11895" max="11895" width="14.1796875" style="1419" customWidth="1"/>
    <col min="11896" max="11896" width="11.26953125" style="1419" customWidth="1"/>
    <col min="11897" max="11902" width="8.81640625" style="1419"/>
    <col min="11903" max="11903" width="15.7265625" style="1419" customWidth="1"/>
    <col min="11904" max="11904" width="20.26953125" style="1419" customWidth="1"/>
    <col min="11905" max="11905" width="11.81640625" style="1419" customWidth="1"/>
    <col min="11906" max="11906" width="12.81640625" style="1419" customWidth="1"/>
    <col min="11907" max="11907" width="13.26953125" style="1419" customWidth="1"/>
    <col min="11908" max="11908" width="13" style="1419" customWidth="1"/>
    <col min="11909" max="12146" width="8.81640625" style="1419"/>
    <col min="12147" max="12147" width="16.1796875" style="1419" customWidth="1"/>
    <col min="12148" max="12148" width="20" style="1419" customWidth="1"/>
    <col min="12149" max="12150" width="12.26953125" style="1419" customWidth="1"/>
    <col min="12151" max="12151" width="14.1796875" style="1419" customWidth="1"/>
    <col min="12152" max="12152" width="11.26953125" style="1419" customWidth="1"/>
    <col min="12153" max="12158" width="8.81640625" style="1419"/>
    <col min="12159" max="12159" width="15.7265625" style="1419" customWidth="1"/>
    <col min="12160" max="12160" width="20.26953125" style="1419" customWidth="1"/>
    <col min="12161" max="12161" width="11.81640625" style="1419" customWidth="1"/>
    <col min="12162" max="12162" width="12.81640625" style="1419" customWidth="1"/>
    <col min="12163" max="12163" width="13.26953125" style="1419" customWidth="1"/>
    <col min="12164" max="12164" width="13" style="1419" customWidth="1"/>
    <col min="12165" max="12402" width="8.81640625" style="1419"/>
    <col min="12403" max="12403" width="16.1796875" style="1419" customWidth="1"/>
    <col min="12404" max="12404" width="20" style="1419" customWidth="1"/>
    <col min="12405" max="12406" width="12.26953125" style="1419" customWidth="1"/>
    <col min="12407" max="12407" width="14.1796875" style="1419" customWidth="1"/>
    <col min="12408" max="12408" width="11.26953125" style="1419" customWidth="1"/>
    <col min="12409" max="12414" width="8.81640625" style="1419"/>
    <col min="12415" max="12415" width="15.7265625" style="1419" customWidth="1"/>
    <col min="12416" max="12416" width="20.26953125" style="1419" customWidth="1"/>
    <col min="12417" max="12417" width="11.81640625" style="1419" customWidth="1"/>
    <col min="12418" max="12418" width="12.81640625" style="1419" customWidth="1"/>
    <col min="12419" max="12419" width="13.26953125" style="1419" customWidth="1"/>
    <col min="12420" max="12420" width="13" style="1419" customWidth="1"/>
    <col min="12421" max="12658" width="8.81640625" style="1419"/>
    <col min="12659" max="12659" width="16.1796875" style="1419" customWidth="1"/>
    <col min="12660" max="12660" width="20" style="1419" customWidth="1"/>
    <col min="12661" max="12662" width="12.26953125" style="1419" customWidth="1"/>
    <col min="12663" max="12663" width="14.1796875" style="1419" customWidth="1"/>
    <col min="12664" max="12664" width="11.26953125" style="1419" customWidth="1"/>
    <col min="12665" max="12670" width="8.81640625" style="1419"/>
    <col min="12671" max="12671" width="15.7265625" style="1419" customWidth="1"/>
    <col min="12672" max="12672" width="20.26953125" style="1419" customWidth="1"/>
    <col min="12673" max="12673" width="11.81640625" style="1419" customWidth="1"/>
    <col min="12674" max="12674" width="12.81640625" style="1419" customWidth="1"/>
    <col min="12675" max="12675" width="13.26953125" style="1419" customWidth="1"/>
    <col min="12676" max="12676" width="13" style="1419" customWidth="1"/>
    <col min="12677" max="12914" width="8.81640625" style="1419"/>
    <col min="12915" max="12915" width="16.1796875" style="1419" customWidth="1"/>
    <col min="12916" max="12916" width="20" style="1419" customWidth="1"/>
    <col min="12917" max="12918" width="12.26953125" style="1419" customWidth="1"/>
    <col min="12919" max="12919" width="14.1796875" style="1419" customWidth="1"/>
    <col min="12920" max="12920" width="11.26953125" style="1419" customWidth="1"/>
    <col min="12921" max="12926" width="8.81640625" style="1419"/>
    <col min="12927" max="12927" width="15.7265625" style="1419" customWidth="1"/>
    <col min="12928" max="12928" width="20.26953125" style="1419" customWidth="1"/>
    <col min="12929" max="12929" width="11.81640625" style="1419" customWidth="1"/>
    <col min="12930" max="12930" width="12.81640625" style="1419" customWidth="1"/>
    <col min="12931" max="12931" width="13.26953125" style="1419" customWidth="1"/>
    <col min="12932" max="12932" width="13" style="1419" customWidth="1"/>
    <col min="12933" max="13170" width="8.81640625" style="1419"/>
    <col min="13171" max="13171" width="16.1796875" style="1419" customWidth="1"/>
    <col min="13172" max="13172" width="20" style="1419" customWidth="1"/>
    <col min="13173" max="13174" width="12.26953125" style="1419" customWidth="1"/>
    <col min="13175" max="13175" width="14.1796875" style="1419" customWidth="1"/>
    <col min="13176" max="13176" width="11.26953125" style="1419" customWidth="1"/>
    <col min="13177" max="13182" width="8.81640625" style="1419"/>
    <col min="13183" max="13183" width="15.7265625" style="1419" customWidth="1"/>
    <col min="13184" max="13184" width="20.26953125" style="1419" customWidth="1"/>
    <col min="13185" max="13185" width="11.81640625" style="1419" customWidth="1"/>
    <col min="13186" max="13186" width="12.81640625" style="1419" customWidth="1"/>
    <col min="13187" max="13187" width="13.26953125" style="1419" customWidth="1"/>
    <col min="13188" max="13188" width="13" style="1419" customWidth="1"/>
    <col min="13189" max="13426" width="8.81640625" style="1419"/>
    <col min="13427" max="13427" width="16.1796875" style="1419" customWidth="1"/>
    <col min="13428" max="13428" width="20" style="1419" customWidth="1"/>
    <col min="13429" max="13430" width="12.26953125" style="1419" customWidth="1"/>
    <col min="13431" max="13431" width="14.1796875" style="1419" customWidth="1"/>
    <col min="13432" max="13432" width="11.26953125" style="1419" customWidth="1"/>
    <col min="13433" max="13438" width="8.81640625" style="1419"/>
    <col min="13439" max="13439" width="15.7265625" style="1419" customWidth="1"/>
    <col min="13440" max="13440" width="20.26953125" style="1419" customWidth="1"/>
    <col min="13441" max="13441" width="11.81640625" style="1419" customWidth="1"/>
    <col min="13442" max="13442" width="12.81640625" style="1419" customWidth="1"/>
    <col min="13443" max="13443" width="13.26953125" style="1419" customWidth="1"/>
    <col min="13444" max="13444" width="13" style="1419" customWidth="1"/>
    <col min="13445" max="13682" width="8.81640625" style="1419"/>
    <col min="13683" max="13683" width="16.1796875" style="1419" customWidth="1"/>
    <col min="13684" max="13684" width="20" style="1419" customWidth="1"/>
    <col min="13685" max="13686" width="12.26953125" style="1419" customWidth="1"/>
    <col min="13687" max="13687" width="14.1796875" style="1419" customWidth="1"/>
    <col min="13688" max="13688" width="11.26953125" style="1419" customWidth="1"/>
    <col min="13689" max="13694" width="8.81640625" style="1419"/>
    <col min="13695" max="13695" width="15.7265625" style="1419" customWidth="1"/>
    <col min="13696" max="13696" width="20.26953125" style="1419" customWidth="1"/>
    <col min="13697" max="13697" width="11.81640625" style="1419" customWidth="1"/>
    <col min="13698" max="13698" width="12.81640625" style="1419" customWidth="1"/>
    <col min="13699" max="13699" width="13.26953125" style="1419" customWidth="1"/>
    <col min="13700" max="13700" width="13" style="1419" customWidth="1"/>
    <col min="13701" max="13938" width="8.81640625" style="1419"/>
    <col min="13939" max="13939" width="16.1796875" style="1419" customWidth="1"/>
    <col min="13940" max="13940" width="20" style="1419" customWidth="1"/>
    <col min="13941" max="13942" width="12.26953125" style="1419" customWidth="1"/>
    <col min="13943" max="13943" width="14.1796875" style="1419" customWidth="1"/>
    <col min="13944" max="13944" width="11.26953125" style="1419" customWidth="1"/>
    <col min="13945" max="13950" width="8.81640625" style="1419"/>
    <col min="13951" max="13951" width="15.7265625" style="1419" customWidth="1"/>
    <col min="13952" max="13952" width="20.26953125" style="1419" customWidth="1"/>
    <col min="13953" max="13953" width="11.81640625" style="1419" customWidth="1"/>
    <col min="13954" max="13954" width="12.81640625" style="1419" customWidth="1"/>
    <col min="13955" max="13955" width="13.26953125" style="1419" customWidth="1"/>
    <col min="13956" max="13956" width="13" style="1419" customWidth="1"/>
    <col min="13957" max="14194" width="8.81640625" style="1419"/>
    <col min="14195" max="14195" width="16.1796875" style="1419" customWidth="1"/>
    <col min="14196" max="14196" width="20" style="1419" customWidth="1"/>
    <col min="14197" max="14198" width="12.26953125" style="1419" customWidth="1"/>
    <col min="14199" max="14199" width="14.1796875" style="1419" customWidth="1"/>
    <col min="14200" max="14200" width="11.26953125" style="1419" customWidth="1"/>
    <col min="14201" max="14206" width="8.81640625" style="1419"/>
    <col min="14207" max="14207" width="15.7265625" style="1419" customWidth="1"/>
    <col min="14208" max="14208" width="20.26953125" style="1419" customWidth="1"/>
    <col min="14209" max="14209" width="11.81640625" style="1419" customWidth="1"/>
    <col min="14210" max="14210" width="12.81640625" style="1419" customWidth="1"/>
    <col min="14211" max="14211" width="13.26953125" style="1419" customWidth="1"/>
    <col min="14212" max="14212" width="13" style="1419" customWidth="1"/>
    <col min="14213" max="14450" width="8.81640625" style="1419"/>
    <col min="14451" max="14451" width="16.1796875" style="1419" customWidth="1"/>
    <col min="14452" max="14452" width="20" style="1419" customWidth="1"/>
    <col min="14453" max="14454" width="12.26953125" style="1419" customWidth="1"/>
    <col min="14455" max="14455" width="14.1796875" style="1419" customWidth="1"/>
    <col min="14456" max="14456" width="11.26953125" style="1419" customWidth="1"/>
    <col min="14457" max="14462" width="8.81640625" style="1419"/>
    <col min="14463" max="14463" width="15.7265625" style="1419" customWidth="1"/>
    <col min="14464" max="14464" width="20.26953125" style="1419" customWidth="1"/>
    <col min="14465" max="14465" width="11.81640625" style="1419" customWidth="1"/>
    <col min="14466" max="14466" width="12.81640625" style="1419" customWidth="1"/>
    <col min="14467" max="14467" width="13.26953125" style="1419" customWidth="1"/>
    <col min="14468" max="14468" width="13" style="1419" customWidth="1"/>
    <col min="14469" max="14706" width="8.81640625" style="1419"/>
    <col min="14707" max="14707" width="16.1796875" style="1419" customWidth="1"/>
    <col min="14708" max="14708" width="20" style="1419" customWidth="1"/>
    <col min="14709" max="14710" width="12.26953125" style="1419" customWidth="1"/>
    <col min="14711" max="14711" width="14.1796875" style="1419" customWidth="1"/>
    <col min="14712" max="14712" width="11.26953125" style="1419" customWidth="1"/>
    <col min="14713" max="14718" width="8.81640625" style="1419"/>
    <col min="14719" max="14719" width="15.7265625" style="1419" customWidth="1"/>
    <col min="14720" max="14720" width="20.26953125" style="1419" customWidth="1"/>
    <col min="14721" max="14721" width="11.81640625" style="1419" customWidth="1"/>
    <col min="14722" max="14722" width="12.81640625" style="1419" customWidth="1"/>
    <col min="14723" max="14723" width="13.26953125" style="1419" customWidth="1"/>
    <col min="14724" max="14724" width="13" style="1419" customWidth="1"/>
    <col min="14725" max="14962" width="8.81640625" style="1419"/>
    <col min="14963" max="14963" width="16.1796875" style="1419" customWidth="1"/>
    <col min="14964" max="14964" width="20" style="1419" customWidth="1"/>
    <col min="14965" max="14966" width="12.26953125" style="1419" customWidth="1"/>
    <col min="14967" max="14967" width="14.1796875" style="1419" customWidth="1"/>
    <col min="14968" max="14968" width="11.26953125" style="1419" customWidth="1"/>
    <col min="14969" max="14974" width="8.81640625" style="1419"/>
    <col min="14975" max="14975" width="15.7265625" style="1419" customWidth="1"/>
    <col min="14976" max="14976" width="20.26953125" style="1419" customWidth="1"/>
    <col min="14977" max="14977" width="11.81640625" style="1419" customWidth="1"/>
    <col min="14978" max="14978" width="12.81640625" style="1419" customWidth="1"/>
    <col min="14979" max="14979" width="13.26953125" style="1419" customWidth="1"/>
    <col min="14980" max="14980" width="13" style="1419" customWidth="1"/>
    <col min="14981" max="15218" width="8.81640625" style="1419"/>
    <col min="15219" max="15219" width="16.1796875" style="1419" customWidth="1"/>
    <col min="15220" max="15220" width="20" style="1419" customWidth="1"/>
    <col min="15221" max="15222" width="12.26953125" style="1419" customWidth="1"/>
    <col min="15223" max="15223" width="14.1796875" style="1419" customWidth="1"/>
    <col min="15224" max="15224" width="11.26953125" style="1419" customWidth="1"/>
    <col min="15225" max="15230" width="8.81640625" style="1419"/>
    <col min="15231" max="15231" width="15.7265625" style="1419" customWidth="1"/>
    <col min="15232" max="15232" width="20.26953125" style="1419" customWidth="1"/>
    <col min="15233" max="15233" width="11.81640625" style="1419" customWidth="1"/>
    <col min="15234" max="15234" width="12.81640625" style="1419" customWidth="1"/>
    <col min="15235" max="15235" width="13.26953125" style="1419" customWidth="1"/>
    <col min="15236" max="15236" width="13" style="1419" customWidth="1"/>
    <col min="15237" max="15474" width="8.81640625" style="1419"/>
    <col min="15475" max="15475" width="16.1796875" style="1419" customWidth="1"/>
    <col min="15476" max="15476" width="20" style="1419" customWidth="1"/>
    <col min="15477" max="15478" width="12.26953125" style="1419" customWidth="1"/>
    <col min="15479" max="15479" width="14.1796875" style="1419" customWidth="1"/>
    <col min="15480" max="15480" width="11.26953125" style="1419" customWidth="1"/>
    <col min="15481" max="15486" width="8.81640625" style="1419"/>
    <col min="15487" max="15487" width="15.7265625" style="1419" customWidth="1"/>
    <col min="15488" max="15488" width="20.26953125" style="1419" customWidth="1"/>
    <col min="15489" max="15489" width="11.81640625" style="1419" customWidth="1"/>
    <col min="15490" max="15490" width="12.81640625" style="1419" customWidth="1"/>
    <col min="15491" max="15491" width="13.26953125" style="1419" customWidth="1"/>
    <col min="15492" max="15492" width="13" style="1419" customWidth="1"/>
    <col min="15493" max="15730" width="8.81640625" style="1419"/>
    <col min="15731" max="15731" width="16.1796875" style="1419" customWidth="1"/>
    <col min="15732" max="15732" width="20" style="1419" customWidth="1"/>
    <col min="15733" max="15734" width="12.26953125" style="1419" customWidth="1"/>
    <col min="15735" max="15735" width="14.1796875" style="1419" customWidth="1"/>
    <col min="15736" max="15736" width="11.26953125" style="1419" customWidth="1"/>
    <col min="15737" max="15742" width="8.81640625" style="1419"/>
    <col min="15743" max="15743" width="15.7265625" style="1419" customWidth="1"/>
    <col min="15744" max="15744" width="20.26953125" style="1419" customWidth="1"/>
    <col min="15745" max="15745" width="11.81640625" style="1419" customWidth="1"/>
    <col min="15746" max="15746" width="12.81640625" style="1419" customWidth="1"/>
    <col min="15747" max="15747" width="13.26953125" style="1419" customWidth="1"/>
    <col min="15748" max="15748" width="13" style="1419" customWidth="1"/>
    <col min="15749" max="15986" width="8.81640625" style="1419"/>
    <col min="15987" max="15987" width="16.1796875" style="1419" customWidth="1"/>
    <col min="15988" max="15988" width="20" style="1419" customWidth="1"/>
    <col min="15989" max="15990" width="12.26953125" style="1419" customWidth="1"/>
    <col min="15991" max="15991" width="14.1796875" style="1419" customWidth="1"/>
    <col min="15992" max="15992" width="11.26953125" style="1419" customWidth="1"/>
    <col min="15993" max="15998" width="8.81640625" style="1419"/>
    <col min="15999" max="15999" width="15.7265625" style="1419" customWidth="1"/>
    <col min="16000" max="16000" width="20.26953125" style="1419" customWidth="1"/>
    <col min="16001" max="16001" width="11.81640625" style="1419" customWidth="1"/>
    <col min="16002" max="16002" width="12.81640625" style="1419" customWidth="1"/>
    <col min="16003" max="16003" width="13.26953125" style="1419" customWidth="1"/>
    <col min="16004" max="16004" width="13" style="1419" customWidth="1"/>
    <col min="16005" max="16242" width="8.81640625" style="1419"/>
    <col min="16243" max="16384" width="9" style="1419" customWidth="1"/>
  </cols>
  <sheetData>
    <row r="1" spans="1:8" ht="33" customHeight="1">
      <c r="A1" s="1725" t="s">
        <v>3064</v>
      </c>
      <c r="B1" s="1725"/>
      <c r="C1" s="1725"/>
      <c r="D1" s="1725"/>
      <c r="E1" s="1725"/>
      <c r="F1" s="1725"/>
      <c r="G1" s="1725"/>
      <c r="H1" s="1725"/>
    </row>
    <row r="2" spans="1:8" ht="33" customHeight="1">
      <c r="A2" s="1726" t="s">
        <v>3065</v>
      </c>
      <c r="B2" s="1726"/>
      <c r="C2" s="1726"/>
      <c r="D2" s="1726"/>
      <c r="E2" s="1726"/>
      <c r="F2" s="1726"/>
      <c r="G2" s="1726"/>
      <c r="H2" s="1726"/>
    </row>
    <row r="3" spans="1:8" ht="16.5" customHeight="1">
      <c r="A3" s="197" t="s">
        <v>3771</v>
      </c>
      <c r="B3" s="136"/>
      <c r="C3" s="136"/>
      <c r="D3" s="136"/>
      <c r="E3" s="136"/>
      <c r="F3" s="136"/>
      <c r="G3" s="136"/>
      <c r="H3" s="201" t="s">
        <v>3772</v>
      </c>
    </row>
    <row r="4" spans="1:8" s="1420" customFormat="1" ht="18.75" customHeight="1">
      <c r="A4" s="2263" t="s">
        <v>324</v>
      </c>
      <c r="B4" s="2263" t="s">
        <v>2649</v>
      </c>
      <c r="C4" s="2263"/>
      <c r="D4" s="2263"/>
      <c r="E4" s="2208"/>
      <c r="F4" s="2208"/>
      <c r="G4" s="2361" t="s">
        <v>750</v>
      </c>
      <c r="H4" s="2208" t="s">
        <v>867</v>
      </c>
    </row>
    <row r="5" spans="1:8" s="1420" customFormat="1">
      <c r="A5" s="2263"/>
      <c r="B5" s="2263" t="s">
        <v>2651</v>
      </c>
      <c r="C5" s="2263"/>
      <c r="D5" s="2263"/>
      <c r="E5" s="2263"/>
      <c r="F5" s="2263"/>
      <c r="G5" s="2361"/>
      <c r="H5" s="2263"/>
    </row>
    <row r="6" spans="1:8" s="1420" customFormat="1" ht="41.15" customHeight="1">
      <c r="A6" s="2263"/>
      <c r="B6" s="1073" t="s">
        <v>3773</v>
      </c>
      <c r="C6" s="1073" t="s">
        <v>3774</v>
      </c>
      <c r="D6" s="1073" t="s">
        <v>3775</v>
      </c>
      <c r="E6" s="1073" t="s">
        <v>3776</v>
      </c>
      <c r="F6" s="1073" t="s">
        <v>893</v>
      </c>
      <c r="G6" s="2361"/>
      <c r="H6" s="2263"/>
    </row>
    <row r="7" spans="1:8" s="1420" customFormat="1" ht="50.25" customHeight="1">
      <c r="A7" s="2263"/>
      <c r="B7" s="1073" t="s">
        <v>1620</v>
      </c>
      <c r="C7" s="1073" t="s">
        <v>1622</v>
      </c>
      <c r="D7" s="1073" t="s">
        <v>3777</v>
      </c>
      <c r="E7" s="1073" t="s">
        <v>3778</v>
      </c>
      <c r="F7" s="1073" t="s">
        <v>894</v>
      </c>
      <c r="G7" s="1421" t="s">
        <v>68</v>
      </c>
      <c r="H7" s="2263"/>
    </row>
    <row r="8" spans="1:8" s="1424" customFormat="1" ht="21" customHeight="1">
      <c r="A8" s="423" t="s">
        <v>3779</v>
      </c>
      <c r="B8" s="1422">
        <v>153897</v>
      </c>
      <c r="C8" s="1422">
        <v>25586</v>
      </c>
      <c r="D8" s="1422">
        <v>29924</v>
      </c>
      <c r="E8" s="1423">
        <v>24783</v>
      </c>
      <c r="F8" s="1422">
        <v>180</v>
      </c>
      <c r="G8" s="1146">
        <f>SUM(B8:F8)</f>
        <v>234370</v>
      </c>
      <c r="H8" s="423" t="s">
        <v>3780</v>
      </c>
    </row>
    <row r="9" spans="1:8" s="1424" customFormat="1" ht="21" customHeight="1">
      <c r="A9" s="423" t="s">
        <v>3781</v>
      </c>
      <c r="B9" s="1425">
        <v>149026</v>
      </c>
      <c r="C9" s="1425">
        <v>47727</v>
      </c>
      <c r="D9" s="1425">
        <v>0</v>
      </c>
      <c r="E9" s="1425">
        <v>16619</v>
      </c>
      <c r="F9" s="1425">
        <v>50</v>
      </c>
      <c r="G9" s="1146">
        <f t="shared" ref="G9:G35" si="0">SUM(B9:F9)</f>
        <v>213422</v>
      </c>
      <c r="H9" s="423" t="s">
        <v>3782</v>
      </c>
    </row>
    <row r="10" spans="1:8" s="1424" customFormat="1" ht="21" customHeight="1">
      <c r="A10" s="423" t="s">
        <v>3783</v>
      </c>
      <c r="B10" s="1422">
        <v>13448</v>
      </c>
      <c r="C10" s="1422">
        <v>1989</v>
      </c>
      <c r="D10" s="1422">
        <v>1045</v>
      </c>
      <c r="E10" s="1422">
        <v>0</v>
      </c>
      <c r="F10" s="1422">
        <v>0</v>
      </c>
      <c r="G10" s="1146">
        <f t="shared" si="0"/>
        <v>16482</v>
      </c>
      <c r="H10" s="423" t="s">
        <v>3784</v>
      </c>
    </row>
    <row r="11" spans="1:8" s="1424" customFormat="1" ht="21" customHeight="1">
      <c r="A11" s="423" t="s">
        <v>792</v>
      </c>
      <c r="B11" s="1425">
        <f>B8+B9+B10</f>
        <v>316371</v>
      </c>
      <c r="C11" s="1425">
        <f t="shared" ref="C11:F11" si="1">C8+C9+C10</f>
        <v>75302</v>
      </c>
      <c r="D11" s="1425">
        <f t="shared" si="1"/>
        <v>30969</v>
      </c>
      <c r="E11" s="1425">
        <f t="shared" si="1"/>
        <v>41402</v>
      </c>
      <c r="F11" s="1425">
        <f t="shared" si="1"/>
        <v>230</v>
      </c>
      <c r="G11" s="1146">
        <f t="shared" si="0"/>
        <v>464274</v>
      </c>
      <c r="H11" s="423" t="s">
        <v>793</v>
      </c>
    </row>
    <row r="12" spans="1:8" s="1424" customFormat="1" ht="21" customHeight="1">
      <c r="A12" s="423" t="s">
        <v>3785</v>
      </c>
      <c r="B12" s="1422">
        <v>73188</v>
      </c>
      <c r="C12" s="1422">
        <v>4225</v>
      </c>
      <c r="D12" s="1422">
        <v>0</v>
      </c>
      <c r="E12" s="1422">
        <v>1437</v>
      </c>
      <c r="F12" s="1422">
        <v>7392</v>
      </c>
      <c r="G12" s="1146">
        <f t="shared" si="0"/>
        <v>86242</v>
      </c>
      <c r="H12" s="423" t="s">
        <v>795</v>
      </c>
    </row>
    <row r="13" spans="1:8" ht="21" customHeight="1">
      <c r="A13" s="423" t="s">
        <v>3786</v>
      </c>
      <c r="B13" s="1425">
        <v>25697</v>
      </c>
      <c r="C13" s="1425">
        <v>1474</v>
      </c>
      <c r="D13" s="1425">
        <v>0</v>
      </c>
      <c r="E13" s="1425">
        <v>0</v>
      </c>
      <c r="F13" s="1425">
        <v>0</v>
      </c>
      <c r="G13" s="1146">
        <f t="shared" si="0"/>
        <v>27171</v>
      </c>
      <c r="H13" s="423" t="s">
        <v>797</v>
      </c>
    </row>
    <row r="14" spans="1:8" ht="21" customHeight="1">
      <c r="A14" s="423" t="s">
        <v>3787</v>
      </c>
      <c r="B14" s="1422">
        <f>B12+B13</f>
        <v>98885</v>
      </c>
      <c r="C14" s="1422">
        <f t="shared" ref="C14:F14" si="2">C12+C13</f>
        <v>5699</v>
      </c>
      <c r="D14" s="1422">
        <f t="shared" si="2"/>
        <v>0</v>
      </c>
      <c r="E14" s="1422">
        <f t="shared" si="2"/>
        <v>1437</v>
      </c>
      <c r="F14" s="1422">
        <f t="shared" si="2"/>
        <v>7392</v>
      </c>
      <c r="G14" s="1146">
        <f t="shared" si="0"/>
        <v>113413</v>
      </c>
      <c r="H14" s="423" t="s">
        <v>799</v>
      </c>
    </row>
    <row r="15" spans="1:8" s="1424" customFormat="1" ht="21" customHeight="1">
      <c r="A15" s="423" t="s">
        <v>3788</v>
      </c>
      <c r="B15" s="1425">
        <v>28137</v>
      </c>
      <c r="C15" s="1425">
        <v>1085</v>
      </c>
      <c r="D15" s="1425">
        <v>993</v>
      </c>
      <c r="E15" s="1425">
        <v>2425</v>
      </c>
      <c r="F15" s="1425">
        <v>0</v>
      </c>
      <c r="G15" s="1146">
        <f t="shared" si="0"/>
        <v>32640</v>
      </c>
      <c r="H15" s="423" t="s">
        <v>3789</v>
      </c>
    </row>
    <row r="16" spans="1:8" s="1424" customFormat="1" ht="21" customHeight="1">
      <c r="A16" s="423" t="s">
        <v>3790</v>
      </c>
      <c r="B16" s="1422">
        <v>34194</v>
      </c>
      <c r="C16" s="1422">
        <v>543</v>
      </c>
      <c r="D16" s="1422">
        <v>0</v>
      </c>
      <c r="E16" s="1422">
        <v>0</v>
      </c>
      <c r="F16" s="1422">
        <v>0</v>
      </c>
      <c r="G16" s="1146">
        <f t="shared" si="0"/>
        <v>34737</v>
      </c>
      <c r="H16" s="423" t="s">
        <v>3791</v>
      </c>
    </row>
    <row r="17" spans="1:8" s="1424" customFormat="1" ht="21" customHeight="1">
      <c r="A17" s="423" t="s">
        <v>800</v>
      </c>
      <c r="B17" s="1425">
        <f>B15+B16</f>
        <v>62331</v>
      </c>
      <c r="C17" s="1425">
        <f t="shared" ref="C17:F17" si="3">C15+C16</f>
        <v>1628</v>
      </c>
      <c r="D17" s="1425">
        <f t="shared" si="3"/>
        <v>993</v>
      </c>
      <c r="E17" s="1425">
        <f t="shared" si="3"/>
        <v>2425</v>
      </c>
      <c r="F17" s="1425">
        <f t="shared" si="3"/>
        <v>0</v>
      </c>
      <c r="G17" s="1146">
        <f t="shared" si="0"/>
        <v>67377</v>
      </c>
      <c r="H17" s="423" t="s">
        <v>801</v>
      </c>
    </row>
    <row r="18" spans="1:8" s="1424" customFormat="1" ht="21" customHeight="1">
      <c r="A18" s="423" t="s">
        <v>3792</v>
      </c>
      <c r="B18" s="1422">
        <v>113425</v>
      </c>
      <c r="C18" s="1422">
        <v>8119</v>
      </c>
      <c r="D18" s="1422">
        <v>2509</v>
      </c>
      <c r="E18" s="1422">
        <v>2663</v>
      </c>
      <c r="F18" s="1422">
        <v>446</v>
      </c>
      <c r="G18" s="1146">
        <f t="shared" si="0"/>
        <v>127162</v>
      </c>
      <c r="H18" s="423" t="s">
        <v>3793</v>
      </c>
    </row>
    <row r="19" spans="1:8" s="1426" customFormat="1" ht="21" customHeight="1">
      <c r="A19" s="423" t="s">
        <v>3794</v>
      </c>
      <c r="B19" s="1425">
        <v>108837</v>
      </c>
      <c r="C19" s="1425">
        <v>9657</v>
      </c>
      <c r="D19" s="1425">
        <v>1741</v>
      </c>
      <c r="E19" s="1425">
        <v>0</v>
      </c>
      <c r="F19" s="1425">
        <v>95</v>
      </c>
      <c r="G19" s="1146">
        <f t="shared" si="0"/>
        <v>120330</v>
      </c>
      <c r="H19" s="423" t="s">
        <v>438</v>
      </c>
    </row>
    <row r="20" spans="1:8" s="1424" customFormat="1" ht="21" customHeight="1">
      <c r="A20" s="423" t="s">
        <v>3795</v>
      </c>
      <c r="B20" s="1422">
        <v>49115</v>
      </c>
      <c r="C20" s="1422">
        <v>7583</v>
      </c>
      <c r="D20" s="1422">
        <v>5116</v>
      </c>
      <c r="E20" s="1422">
        <v>10517</v>
      </c>
      <c r="F20" s="1422">
        <v>2643</v>
      </c>
      <c r="G20" s="1146">
        <f t="shared" si="0"/>
        <v>74974</v>
      </c>
      <c r="H20" s="423" t="s">
        <v>442</v>
      </c>
    </row>
    <row r="21" spans="1:8" s="1424" customFormat="1" ht="21" customHeight="1">
      <c r="A21" s="423" t="s">
        <v>3796</v>
      </c>
      <c r="B21" s="1425">
        <v>126156</v>
      </c>
      <c r="C21" s="1425">
        <v>8563</v>
      </c>
      <c r="D21" s="1425">
        <v>13986</v>
      </c>
      <c r="E21" s="1425">
        <v>3976</v>
      </c>
      <c r="F21" s="1425">
        <v>2053</v>
      </c>
      <c r="G21" s="1146">
        <f t="shared" si="0"/>
        <v>154734</v>
      </c>
      <c r="H21" s="423" t="s">
        <v>3797</v>
      </c>
    </row>
    <row r="22" spans="1:8" s="1424" customFormat="1" ht="21" customHeight="1">
      <c r="A22" s="423" t="s">
        <v>3798</v>
      </c>
      <c r="B22" s="1422">
        <v>134416</v>
      </c>
      <c r="C22" s="1422">
        <v>11075</v>
      </c>
      <c r="D22" s="1422">
        <v>8347</v>
      </c>
      <c r="E22" s="1422">
        <v>2814</v>
      </c>
      <c r="F22" s="1422">
        <v>35781</v>
      </c>
      <c r="G22" s="1146">
        <f t="shared" si="0"/>
        <v>192433</v>
      </c>
      <c r="H22" s="423" t="s">
        <v>3799</v>
      </c>
    </row>
    <row r="23" spans="1:8" s="1424" customFormat="1" ht="21" customHeight="1">
      <c r="A23" s="423" t="s">
        <v>3800</v>
      </c>
      <c r="B23" s="1425">
        <v>47795</v>
      </c>
      <c r="C23" s="1425">
        <v>16945</v>
      </c>
      <c r="D23" s="1425">
        <v>2351</v>
      </c>
      <c r="E23" s="1425">
        <v>1596</v>
      </c>
      <c r="F23" s="1425">
        <v>0</v>
      </c>
      <c r="G23" s="1146">
        <f t="shared" si="0"/>
        <v>68687</v>
      </c>
      <c r="H23" s="423" t="s">
        <v>3801</v>
      </c>
    </row>
    <row r="24" spans="1:8" s="1424" customFormat="1" ht="21" customHeight="1">
      <c r="A24" s="423" t="s">
        <v>3802</v>
      </c>
      <c r="B24" s="1422">
        <v>132839</v>
      </c>
      <c r="C24" s="1422">
        <v>14190</v>
      </c>
      <c r="D24" s="1422">
        <v>2671</v>
      </c>
      <c r="E24" s="1422">
        <v>1992</v>
      </c>
      <c r="F24" s="1422">
        <v>5</v>
      </c>
      <c r="G24" s="1146">
        <f t="shared" si="0"/>
        <v>151697</v>
      </c>
      <c r="H24" s="423" t="s">
        <v>803</v>
      </c>
    </row>
    <row r="25" spans="1:8" s="1424" customFormat="1" ht="21" customHeight="1">
      <c r="A25" s="423" t="s">
        <v>3803</v>
      </c>
      <c r="B25" s="1425">
        <v>36932</v>
      </c>
      <c r="C25" s="1425">
        <v>2298</v>
      </c>
      <c r="D25" s="1425">
        <v>1183</v>
      </c>
      <c r="E25" s="1425">
        <v>2050</v>
      </c>
      <c r="F25" s="1425">
        <v>0</v>
      </c>
      <c r="G25" s="1146">
        <f t="shared" si="0"/>
        <v>42463</v>
      </c>
      <c r="H25" s="423" t="s">
        <v>805</v>
      </c>
    </row>
    <row r="26" spans="1:8" s="1424" customFormat="1" ht="21" customHeight="1">
      <c r="A26" s="423" t="s">
        <v>3804</v>
      </c>
      <c r="B26" s="1422">
        <f>B24+B25</f>
        <v>169771</v>
      </c>
      <c r="C26" s="1422">
        <f t="shared" ref="C26:F26" si="4">C24+C25</f>
        <v>16488</v>
      </c>
      <c r="D26" s="1422">
        <f t="shared" si="4"/>
        <v>3854</v>
      </c>
      <c r="E26" s="1422">
        <f t="shared" si="4"/>
        <v>4042</v>
      </c>
      <c r="F26" s="1422">
        <f t="shared" si="4"/>
        <v>5</v>
      </c>
      <c r="G26" s="1146">
        <f t="shared" si="0"/>
        <v>194160</v>
      </c>
      <c r="H26" s="423" t="s">
        <v>807</v>
      </c>
    </row>
    <row r="27" spans="1:8" s="1424" customFormat="1" ht="21" customHeight="1">
      <c r="A27" s="423" t="s">
        <v>3805</v>
      </c>
      <c r="B27" s="1425">
        <v>22241</v>
      </c>
      <c r="C27" s="1425">
        <v>835</v>
      </c>
      <c r="D27" s="1425">
        <v>0</v>
      </c>
      <c r="E27" s="1425">
        <v>0</v>
      </c>
      <c r="F27" s="1425">
        <v>0</v>
      </c>
      <c r="G27" s="1146">
        <f t="shared" si="0"/>
        <v>23076</v>
      </c>
      <c r="H27" s="423" t="s">
        <v>3806</v>
      </c>
    </row>
    <row r="28" spans="1:8" s="1424" customFormat="1" ht="21" customHeight="1">
      <c r="A28" s="423" t="s">
        <v>3807</v>
      </c>
      <c r="B28" s="1422">
        <v>68527</v>
      </c>
      <c r="C28" s="1422">
        <v>3157</v>
      </c>
      <c r="D28" s="1422">
        <v>820</v>
      </c>
      <c r="E28" s="1422">
        <v>5277</v>
      </c>
      <c r="F28" s="1422">
        <v>0</v>
      </c>
      <c r="G28" s="1146">
        <f t="shared" si="0"/>
        <v>77781</v>
      </c>
      <c r="H28" s="423" t="s">
        <v>468</v>
      </c>
    </row>
    <row r="29" spans="1:8" s="1424" customFormat="1" ht="21" customHeight="1">
      <c r="A29" s="423" t="s">
        <v>3808</v>
      </c>
      <c r="B29" s="1425">
        <v>19373</v>
      </c>
      <c r="C29" s="1425">
        <v>795</v>
      </c>
      <c r="D29" s="1425">
        <v>203</v>
      </c>
      <c r="E29" s="1425">
        <v>0</v>
      </c>
      <c r="F29" s="1425">
        <v>0</v>
      </c>
      <c r="G29" s="1146">
        <f t="shared" si="0"/>
        <v>20371</v>
      </c>
      <c r="H29" s="423" t="s">
        <v>3809</v>
      </c>
    </row>
    <row r="30" spans="1:8" s="1424" customFormat="1" ht="21" customHeight="1">
      <c r="A30" s="423" t="s">
        <v>3810</v>
      </c>
      <c r="B30" s="1422">
        <v>45714</v>
      </c>
      <c r="C30" s="1422">
        <v>1814</v>
      </c>
      <c r="D30" s="1422">
        <v>2461</v>
      </c>
      <c r="E30" s="1422">
        <v>2652</v>
      </c>
      <c r="F30" s="1422">
        <v>52</v>
      </c>
      <c r="G30" s="1146">
        <f t="shared" si="0"/>
        <v>52693</v>
      </c>
      <c r="H30" s="423" t="s">
        <v>474</v>
      </c>
    </row>
    <row r="31" spans="1:8" s="1424" customFormat="1" ht="21" customHeight="1">
      <c r="A31" s="423" t="s">
        <v>3811</v>
      </c>
      <c r="B31" s="1425">
        <v>28136</v>
      </c>
      <c r="C31" s="1425">
        <v>1153</v>
      </c>
      <c r="D31" s="1425">
        <v>818</v>
      </c>
      <c r="E31" s="1425">
        <v>1107</v>
      </c>
      <c r="F31" s="1425">
        <v>273</v>
      </c>
      <c r="G31" s="1146">
        <f t="shared" si="0"/>
        <v>31487</v>
      </c>
      <c r="H31" s="423" t="s">
        <v>478</v>
      </c>
    </row>
    <row r="32" spans="1:8" s="1424" customFormat="1" ht="21" customHeight="1">
      <c r="A32" s="423" t="s">
        <v>3812</v>
      </c>
      <c r="B32" s="1422">
        <v>27225</v>
      </c>
      <c r="C32" s="1422">
        <v>1180</v>
      </c>
      <c r="D32" s="1422">
        <v>254</v>
      </c>
      <c r="E32" s="1422">
        <v>2355</v>
      </c>
      <c r="F32" s="1422">
        <v>2801</v>
      </c>
      <c r="G32" s="1146">
        <f t="shared" si="0"/>
        <v>33815</v>
      </c>
      <c r="H32" s="423" t="s">
        <v>482</v>
      </c>
    </row>
    <row r="33" spans="1:8" ht="21" customHeight="1">
      <c r="A33" s="423" t="s">
        <v>3813</v>
      </c>
      <c r="B33" s="1425">
        <v>47968</v>
      </c>
      <c r="C33" s="1425">
        <v>4335</v>
      </c>
      <c r="D33" s="1425">
        <v>47</v>
      </c>
      <c r="E33" s="1425">
        <v>3261</v>
      </c>
      <c r="F33" s="1425">
        <v>0</v>
      </c>
      <c r="G33" s="1146">
        <f t="shared" si="0"/>
        <v>55611</v>
      </c>
      <c r="H33" s="423" t="s">
        <v>809</v>
      </c>
    </row>
    <row r="34" spans="1:8" ht="21" customHeight="1">
      <c r="A34" s="423" t="s">
        <v>3814</v>
      </c>
      <c r="B34" s="1422">
        <v>4252</v>
      </c>
      <c r="C34" s="1422">
        <v>4807</v>
      </c>
      <c r="D34" s="1422">
        <v>0</v>
      </c>
      <c r="E34" s="1422">
        <v>0</v>
      </c>
      <c r="F34" s="1422">
        <v>1563</v>
      </c>
      <c r="G34" s="1146">
        <f t="shared" si="0"/>
        <v>10622</v>
      </c>
      <c r="H34" s="423" t="s">
        <v>811</v>
      </c>
    </row>
    <row r="35" spans="1:8" ht="21" customHeight="1">
      <c r="A35" s="423" t="s">
        <v>3815</v>
      </c>
      <c r="B35" s="1425">
        <f>B33+B34</f>
        <v>52220</v>
      </c>
      <c r="C35" s="1425">
        <f t="shared" ref="C35:F35" si="5">C33+C34</f>
        <v>9142</v>
      </c>
      <c r="D35" s="1425">
        <f t="shared" si="5"/>
        <v>47</v>
      </c>
      <c r="E35" s="1425">
        <f t="shared" si="5"/>
        <v>3261</v>
      </c>
      <c r="F35" s="1425">
        <f t="shared" si="5"/>
        <v>1563</v>
      </c>
      <c r="G35" s="1146">
        <f t="shared" si="0"/>
        <v>66233</v>
      </c>
      <c r="H35" s="423" t="s">
        <v>813</v>
      </c>
    </row>
    <row r="36" spans="1:8" ht="21" customHeight="1">
      <c r="A36" s="1376" t="s">
        <v>750</v>
      </c>
      <c r="B36" s="1070">
        <f>B11+B14+B17+B18+B19+B20+B21+B22+B23+B26+B27+B28+B29+B30+B31+B32+B35</f>
        <v>1490538</v>
      </c>
      <c r="C36" s="1070">
        <f t="shared" ref="C36:F36" si="6">C11+C14+C17+C18+C19+C20+C21+C22+C23+C26+C27+C28+C29+C30+C31+C32+C35</f>
        <v>179135</v>
      </c>
      <c r="D36" s="1070">
        <f t="shared" si="6"/>
        <v>74469</v>
      </c>
      <c r="E36" s="1070">
        <f t="shared" si="6"/>
        <v>85524</v>
      </c>
      <c r="F36" s="1070">
        <f t="shared" si="6"/>
        <v>53334</v>
      </c>
      <c r="G36" s="1070">
        <f>G11+G14+G17+G18+G19+G20+G21+G22+G23+G26+G27+G28+G29+G30+G31+G32+G35</f>
        <v>1883000</v>
      </c>
      <c r="H36" s="1376" t="s">
        <v>68</v>
      </c>
    </row>
    <row r="38" spans="1:8">
      <c r="B38" s="1427"/>
      <c r="C38" s="1427"/>
      <c r="D38" s="1427"/>
      <c r="E38" s="1427"/>
      <c r="F38" s="1427"/>
      <c r="G38" s="1427"/>
    </row>
  </sheetData>
  <mergeCells count="7">
    <mergeCell ref="A1:H1"/>
    <mergeCell ref="A2:H2"/>
    <mergeCell ref="A4:A7"/>
    <mergeCell ref="B4:F4"/>
    <mergeCell ref="G4:G6"/>
    <mergeCell ref="H4:H7"/>
    <mergeCell ref="B5:F5"/>
  </mergeCells>
  <pageMargins left="0.7" right="0.7" top="0.75" bottom="0.75" header="0.3" footer="0.3"/>
  <pageSetup paperSize="9" scale="59" orientation="landscape"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6"/>
  <sheetViews>
    <sheetView rightToLeft="1" view="pageBreakPreview" zoomScale="60" zoomScaleNormal="100" workbookViewId="0">
      <selection activeCell="B23" sqref="B23"/>
    </sheetView>
  </sheetViews>
  <sheetFormatPr defaultColWidth="6.7265625" defaultRowHeight="15.5"/>
  <cols>
    <col min="1" max="1" width="33.7265625" style="1435" customWidth="1"/>
    <col min="2" max="6" width="17.7265625" style="1419" customWidth="1"/>
    <col min="7" max="7" width="33.7265625" style="1436" customWidth="1"/>
    <col min="8" max="10" width="6.7265625" style="1419" customWidth="1"/>
    <col min="11" max="11" width="6.7265625" style="1419"/>
    <col min="12" max="13" width="6.7265625" style="1419" customWidth="1"/>
    <col min="14" max="204" width="6.7265625" style="1419"/>
    <col min="205" max="206" width="29.26953125" style="1419" customWidth="1"/>
    <col min="207" max="211" width="12" style="1419" customWidth="1"/>
    <col min="212" max="216" width="7.453125" style="1419" customWidth="1"/>
    <col min="217" max="460" width="6.7265625" style="1419"/>
    <col min="461" max="462" width="29.26953125" style="1419" customWidth="1"/>
    <col min="463" max="467" width="12" style="1419" customWidth="1"/>
    <col min="468" max="472" width="7.453125" style="1419" customWidth="1"/>
    <col min="473" max="716" width="6.7265625" style="1419"/>
    <col min="717" max="718" width="29.26953125" style="1419" customWidth="1"/>
    <col min="719" max="723" width="12" style="1419" customWidth="1"/>
    <col min="724" max="728" width="7.453125" style="1419" customWidth="1"/>
    <col min="729" max="972" width="6.7265625" style="1419"/>
    <col min="973" max="974" width="29.26953125" style="1419" customWidth="1"/>
    <col min="975" max="979" width="12" style="1419" customWidth="1"/>
    <col min="980" max="984" width="7.453125" style="1419" customWidth="1"/>
    <col min="985" max="1228" width="6.7265625" style="1419"/>
    <col min="1229" max="1230" width="29.26953125" style="1419" customWidth="1"/>
    <col min="1231" max="1235" width="12" style="1419" customWidth="1"/>
    <col min="1236" max="1240" width="7.453125" style="1419" customWidth="1"/>
    <col min="1241" max="1484" width="6.7265625" style="1419"/>
    <col min="1485" max="1486" width="29.26953125" style="1419" customWidth="1"/>
    <col min="1487" max="1491" width="12" style="1419" customWidth="1"/>
    <col min="1492" max="1496" width="7.453125" style="1419" customWidth="1"/>
    <col min="1497" max="1740" width="6.7265625" style="1419"/>
    <col min="1741" max="1742" width="29.26953125" style="1419" customWidth="1"/>
    <col min="1743" max="1747" width="12" style="1419" customWidth="1"/>
    <col min="1748" max="1752" width="7.453125" style="1419" customWidth="1"/>
    <col min="1753" max="1996" width="6.7265625" style="1419"/>
    <col min="1997" max="1998" width="29.26953125" style="1419" customWidth="1"/>
    <col min="1999" max="2003" width="12" style="1419" customWidth="1"/>
    <col min="2004" max="2008" width="7.453125" style="1419" customWidth="1"/>
    <col min="2009" max="2252" width="6.7265625" style="1419"/>
    <col min="2253" max="2254" width="29.26953125" style="1419" customWidth="1"/>
    <col min="2255" max="2259" width="12" style="1419" customWidth="1"/>
    <col min="2260" max="2264" width="7.453125" style="1419" customWidth="1"/>
    <col min="2265" max="2508" width="6.7265625" style="1419"/>
    <col min="2509" max="2510" width="29.26953125" style="1419" customWidth="1"/>
    <col min="2511" max="2515" width="12" style="1419" customWidth="1"/>
    <col min="2516" max="2520" width="7.453125" style="1419" customWidth="1"/>
    <col min="2521" max="2764" width="6.7265625" style="1419"/>
    <col min="2765" max="2766" width="29.26953125" style="1419" customWidth="1"/>
    <col min="2767" max="2771" width="12" style="1419" customWidth="1"/>
    <col min="2772" max="2776" width="7.453125" style="1419" customWidth="1"/>
    <col min="2777" max="3020" width="6.7265625" style="1419"/>
    <col min="3021" max="3022" width="29.26953125" style="1419" customWidth="1"/>
    <col min="3023" max="3027" width="12" style="1419" customWidth="1"/>
    <col min="3028" max="3032" width="7.453125" style="1419" customWidth="1"/>
    <col min="3033" max="3276" width="6.7265625" style="1419"/>
    <col min="3277" max="3278" width="29.26953125" style="1419" customWidth="1"/>
    <col min="3279" max="3283" width="12" style="1419" customWidth="1"/>
    <col min="3284" max="3288" width="7.453125" style="1419" customWidth="1"/>
    <col min="3289" max="3532" width="6.7265625" style="1419"/>
    <col min="3533" max="3534" width="29.26953125" style="1419" customWidth="1"/>
    <col min="3535" max="3539" width="12" style="1419" customWidth="1"/>
    <col min="3540" max="3544" width="7.453125" style="1419" customWidth="1"/>
    <col min="3545" max="3788" width="6.7265625" style="1419"/>
    <col min="3789" max="3790" width="29.26953125" style="1419" customWidth="1"/>
    <col min="3791" max="3795" width="12" style="1419" customWidth="1"/>
    <col min="3796" max="3800" width="7.453125" style="1419" customWidth="1"/>
    <col min="3801" max="4044" width="6.7265625" style="1419"/>
    <col min="4045" max="4046" width="29.26953125" style="1419" customWidth="1"/>
    <col min="4047" max="4051" width="12" style="1419" customWidth="1"/>
    <col min="4052" max="4056" width="7.453125" style="1419" customWidth="1"/>
    <col min="4057" max="4300" width="6.7265625" style="1419"/>
    <col min="4301" max="4302" width="29.26953125" style="1419" customWidth="1"/>
    <col min="4303" max="4307" width="12" style="1419" customWidth="1"/>
    <col min="4308" max="4312" width="7.453125" style="1419" customWidth="1"/>
    <col min="4313" max="4556" width="6.7265625" style="1419"/>
    <col min="4557" max="4558" width="29.26953125" style="1419" customWidth="1"/>
    <col min="4559" max="4563" width="12" style="1419" customWidth="1"/>
    <col min="4564" max="4568" width="7.453125" style="1419" customWidth="1"/>
    <col min="4569" max="4812" width="6.7265625" style="1419"/>
    <col min="4813" max="4814" width="29.26953125" style="1419" customWidth="1"/>
    <col min="4815" max="4819" width="12" style="1419" customWidth="1"/>
    <col min="4820" max="4824" width="7.453125" style="1419" customWidth="1"/>
    <col min="4825" max="5068" width="6.7265625" style="1419"/>
    <col min="5069" max="5070" width="29.26953125" style="1419" customWidth="1"/>
    <col min="5071" max="5075" width="12" style="1419" customWidth="1"/>
    <col min="5076" max="5080" width="7.453125" style="1419" customWidth="1"/>
    <col min="5081" max="5324" width="6.7265625" style="1419"/>
    <col min="5325" max="5326" width="29.26953125" style="1419" customWidth="1"/>
    <col min="5327" max="5331" width="12" style="1419" customWidth="1"/>
    <col min="5332" max="5336" width="7.453125" style="1419" customWidth="1"/>
    <col min="5337" max="5580" width="6.7265625" style="1419"/>
    <col min="5581" max="5582" width="29.26953125" style="1419" customWidth="1"/>
    <col min="5583" max="5587" width="12" style="1419" customWidth="1"/>
    <col min="5588" max="5592" width="7.453125" style="1419" customWidth="1"/>
    <col min="5593" max="5836" width="6.7265625" style="1419"/>
    <col min="5837" max="5838" width="29.26953125" style="1419" customWidth="1"/>
    <col min="5839" max="5843" width="12" style="1419" customWidth="1"/>
    <col min="5844" max="5848" width="7.453125" style="1419" customWidth="1"/>
    <col min="5849" max="6092" width="6.7265625" style="1419"/>
    <col min="6093" max="6094" width="29.26953125" style="1419" customWidth="1"/>
    <col min="6095" max="6099" width="12" style="1419" customWidth="1"/>
    <col min="6100" max="6104" width="7.453125" style="1419" customWidth="1"/>
    <col min="6105" max="6348" width="6.7265625" style="1419"/>
    <col min="6349" max="6350" width="29.26953125" style="1419" customWidth="1"/>
    <col min="6351" max="6355" width="12" style="1419" customWidth="1"/>
    <col min="6356" max="6360" width="7.453125" style="1419" customWidth="1"/>
    <col min="6361" max="6604" width="6.7265625" style="1419"/>
    <col min="6605" max="6606" width="29.26953125" style="1419" customWidth="1"/>
    <col min="6607" max="6611" width="12" style="1419" customWidth="1"/>
    <col min="6612" max="6616" width="7.453125" style="1419" customWidth="1"/>
    <col min="6617" max="6860" width="6.7265625" style="1419"/>
    <col min="6861" max="6862" width="29.26953125" style="1419" customWidth="1"/>
    <col min="6863" max="6867" width="12" style="1419" customWidth="1"/>
    <col min="6868" max="6872" width="7.453125" style="1419" customWidth="1"/>
    <col min="6873" max="7116" width="6.7265625" style="1419"/>
    <col min="7117" max="7118" width="29.26953125" style="1419" customWidth="1"/>
    <col min="7119" max="7123" width="12" style="1419" customWidth="1"/>
    <col min="7124" max="7128" width="7.453125" style="1419" customWidth="1"/>
    <col min="7129" max="7372" width="6.7265625" style="1419"/>
    <col min="7373" max="7374" width="29.26953125" style="1419" customWidth="1"/>
    <col min="7375" max="7379" width="12" style="1419" customWidth="1"/>
    <col min="7380" max="7384" width="7.453125" style="1419" customWidth="1"/>
    <col min="7385" max="7628" width="6.7265625" style="1419"/>
    <col min="7629" max="7630" width="29.26953125" style="1419" customWidth="1"/>
    <col min="7631" max="7635" width="12" style="1419" customWidth="1"/>
    <col min="7636" max="7640" width="7.453125" style="1419" customWidth="1"/>
    <col min="7641" max="7884" width="6.7265625" style="1419"/>
    <col min="7885" max="7886" width="29.26953125" style="1419" customWidth="1"/>
    <col min="7887" max="7891" width="12" style="1419" customWidth="1"/>
    <col min="7892" max="7896" width="7.453125" style="1419" customWidth="1"/>
    <col min="7897" max="8140" width="6.7265625" style="1419"/>
    <col min="8141" max="8142" width="29.26953125" style="1419" customWidth="1"/>
    <col min="8143" max="8147" width="12" style="1419" customWidth="1"/>
    <col min="8148" max="8152" width="7.453125" style="1419" customWidth="1"/>
    <col min="8153" max="8396" width="6.7265625" style="1419"/>
    <col min="8397" max="8398" width="29.26953125" style="1419" customWidth="1"/>
    <col min="8399" max="8403" width="12" style="1419" customWidth="1"/>
    <col min="8404" max="8408" width="7.453125" style="1419" customWidth="1"/>
    <col min="8409" max="8652" width="6.7265625" style="1419"/>
    <col min="8653" max="8654" width="29.26953125" style="1419" customWidth="1"/>
    <col min="8655" max="8659" width="12" style="1419" customWidth="1"/>
    <col min="8660" max="8664" width="7.453125" style="1419" customWidth="1"/>
    <col min="8665" max="8908" width="6.7265625" style="1419"/>
    <col min="8909" max="8910" width="29.26953125" style="1419" customWidth="1"/>
    <col min="8911" max="8915" width="12" style="1419" customWidth="1"/>
    <col min="8916" max="8920" width="7.453125" style="1419" customWidth="1"/>
    <col min="8921" max="9164" width="6.7265625" style="1419"/>
    <col min="9165" max="9166" width="29.26953125" style="1419" customWidth="1"/>
    <col min="9167" max="9171" width="12" style="1419" customWidth="1"/>
    <col min="9172" max="9176" width="7.453125" style="1419" customWidth="1"/>
    <col min="9177" max="9420" width="6.7265625" style="1419"/>
    <col min="9421" max="9422" width="29.26953125" style="1419" customWidth="1"/>
    <col min="9423" max="9427" width="12" style="1419" customWidth="1"/>
    <col min="9428" max="9432" width="7.453125" style="1419" customWidth="1"/>
    <col min="9433" max="9676" width="6.7265625" style="1419"/>
    <col min="9677" max="9678" width="29.26953125" style="1419" customWidth="1"/>
    <col min="9679" max="9683" width="12" style="1419" customWidth="1"/>
    <col min="9684" max="9688" width="7.453125" style="1419" customWidth="1"/>
    <col min="9689" max="9932" width="6.7265625" style="1419"/>
    <col min="9933" max="9934" width="29.26953125" style="1419" customWidth="1"/>
    <col min="9935" max="9939" width="12" style="1419" customWidth="1"/>
    <col min="9940" max="9944" width="7.453125" style="1419" customWidth="1"/>
    <col min="9945" max="10188" width="6.7265625" style="1419"/>
    <col min="10189" max="10190" width="29.26953125" style="1419" customWidth="1"/>
    <col min="10191" max="10195" width="12" style="1419" customWidth="1"/>
    <col min="10196" max="10200" width="7.453125" style="1419" customWidth="1"/>
    <col min="10201" max="10444" width="6.7265625" style="1419"/>
    <col min="10445" max="10446" width="29.26953125" style="1419" customWidth="1"/>
    <col min="10447" max="10451" width="12" style="1419" customWidth="1"/>
    <col min="10452" max="10456" width="7.453125" style="1419" customWidth="1"/>
    <col min="10457" max="10700" width="6.7265625" style="1419"/>
    <col min="10701" max="10702" width="29.26953125" style="1419" customWidth="1"/>
    <col min="10703" max="10707" width="12" style="1419" customWidth="1"/>
    <col min="10708" max="10712" width="7.453125" style="1419" customWidth="1"/>
    <col min="10713" max="10956" width="6.7265625" style="1419"/>
    <col min="10957" max="10958" width="29.26953125" style="1419" customWidth="1"/>
    <col min="10959" max="10963" width="12" style="1419" customWidth="1"/>
    <col min="10964" max="10968" width="7.453125" style="1419" customWidth="1"/>
    <col min="10969" max="11212" width="6.7265625" style="1419"/>
    <col min="11213" max="11214" width="29.26953125" style="1419" customWidth="1"/>
    <col min="11215" max="11219" width="12" style="1419" customWidth="1"/>
    <col min="11220" max="11224" width="7.453125" style="1419" customWidth="1"/>
    <col min="11225" max="11468" width="6.7265625" style="1419"/>
    <col min="11469" max="11470" width="29.26953125" style="1419" customWidth="1"/>
    <col min="11471" max="11475" width="12" style="1419" customWidth="1"/>
    <col min="11476" max="11480" width="7.453125" style="1419" customWidth="1"/>
    <col min="11481" max="11724" width="6.7265625" style="1419"/>
    <col min="11725" max="11726" width="29.26953125" style="1419" customWidth="1"/>
    <col min="11727" max="11731" width="12" style="1419" customWidth="1"/>
    <col min="11732" max="11736" width="7.453125" style="1419" customWidth="1"/>
    <col min="11737" max="11980" width="6.7265625" style="1419"/>
    <col min="11981" max="11982" width="29.26953125" style="1419" customWidth="1"/>
    <col min="11983" max="11987" width="12" style="1419" customWidth="1"/>
    <col min="11988" max="11992" width="7.453125" style="1419" customWidth="1"/>
    <col min="11993" max="12236" width="6.7265625" style="1419"/>
    <col min="12237" max="12238" width="29.26953125" style="1419" customWidth="1"/>
    <col min="12239" max="12243" width="12" style="1419" customWidth="1"/>
    <col min="12244" max="12248" width="7.453125" style="1419" customWidth="1"/>
    <col min="12249" max="12492" width="6.7265625" style="1419"/>
    <col min="12493" max="12494" width="29.26953125" style="1419" customWidth="1"/>
    <col min="12495" max="12499" width="12" style="1419" customWidth="1"/>
    <col min="12500" max="12504" width="7.453125" style="1419" customWidth="1"/>
    <col min="12505" max="12748" width="6.7265625" style="1419"/>
    <col min="12749" max="12750" width="29.26953125" style="1419" customWidth="1"/>
    <col min="12751" max="12755" width="12" style="1419" customWidth="1"/>
    <col min="12756" max="12760" width="7.453125" style="1419" customWidth="1"/>
    <col min="12761" max="13004" width="6.7265625" style="1419"/>
    <col min="13005" max="13006" width="29.26953125" style="1419" customWidth="1"/>
    <col min="13007" max="13011" width="12" style="1419" customWidth="1"/>
    <col min="13012" max="13016" width="7.453125" style="1419" customWidth="1"/>
    <col min="13017" max="13260" width="6.7265625" style="1419"/>
    <col min="13261" max="13262" width="29.26953125" style="1419" customWidth="1"/>
    <col min="13263" max="13267" width="12" style="1419" customWidth="1"/>
    <col min="13268" max="13272" width="7.453125" style="1419" customWidth="1"/>
    <col min="13273" max="13516" width="6.7265625" style="1419"/>
    <col min="13517" max="13518" width="29.26953125" style="1419" customWidth="1"/>
    <col min="13519" max="13523" width="12" style="1419" customWidth="1"/>
    <col min="13524" max="13528" width="7.453125" style="1419" customWidth="1"/>
    <col min="13529" max="13772" width="6.7265625" style="1419"/>
    <col min="13773" max="13774" width="29.26953125" style="1419" customWidth="1"/>
    <col min="13775" max="13779" width="12" style="1419" customWidth="1"/>
    <col min="13780" max="13784" width="7.453125" style="1419" customWidth="1"/>
    <col min="13785" max="14028" width="6.7265625" style="1419"/>
    <col min="14029" max="14030" width="29.26953125" style="1419" customWidth="1"/>
    <col min="14031" max="14035" width="12" style="1419" customWidth="1"/>
    <col min="14036" max="14040" width="7.453125" style="1419" customWidth="1"/>
    <col min="14041" max="14284" width="6.7265625" style="1419"/>
    <col min="14285" max="14286" width="29.26953125" style="1419" customWidth="1"/>
    <col min="14287" max="14291" width="12" style="1419" customWidth="1"/>
    <col min="14292" max="14296" width="7.453125" style="1419" customWidth="1"/>
    <col min="14297" max="14540" width="6.7265625" style="1419"/>
    <col min="14541" max="14542" width="29.26953125" style="1419" customWidth="1"/>
    <col min="14543" max="14547" width="12" style="1419" customWidth="1"/>
    <col min="14548" max="14552" width="7.453125" style="1419" customWidth="1"/>
    <col min="14553" max="14796" width="6.7265625" style="1419"/>
    <col min="14797" max="14798" width="29.26953125" style="1419" customWidth="1"/>
    <col min="14799" max="14803" width="12" style="1419" customWidth="1"/>
    <col min="14804" max="14808" width="7.453125" style="1419" customWidth="1"/>
    <col min="14809" max="15052" width="6.7265625" style="1419"/>
    <col min="15053" max="15054" width="29.26953125" style="1419" customWidth="1"/>
    <col min="15055" max="15059" width="12" style="1419" customWidth="1"/>
    <col min="15060" max="15064" width="7.453125" style="1419" customWidth="1"/>
    <col min="15065" max="15308" width="6.7265625" style="1419"/>
    <col min="15309" max="15310" width="29.26953125" style="1419" customWidth="1"/>
    <col min="15311" max="15315" width="12" style="1419" customWidth="1"/>
    <col min="15316" max="15320" width="7.453125" style="1419" customWidth="1"/>
    <col min="15321" max="15564" width="6.7265625" style="1419"/>
    <col min="15565" max="15566" width="29.26953125" style="1419" customWidth="1"/>
    <col min="15567" max="15571" width="12" style="1419" customWidth="1"/>
    <col min="15572" max="15576" width="7.453125" style="1419" customWidth="1"/>
    <col min="15577" max="15820" width="6.7265625" style="1419"/>
    <col min="15821" max="15822" width="29.26953125" style="1419" customWidth="1"/>
    <col min="15823" max="15827" width="12" style="1419" customWidth="1"/>
    <col min="15828" max="15832" width="7.453125" style="1419" customWidth="1"/>
    <col min="15833" max="16076" width="6.7265625" style="1419"/>
    <col min="16077" max="16078" width="29.26953125" style="1419" customWidth="1"/>
    <col min="16079" max="16083" width="12" style="1419" customWidth="1"/>
    <col min="16084" max="16088" width="7.453125" style="1419" customWidth="1"/>
    <col min="16089" max="16384" width="6.7265625" style="1419"/>
  </cols>
  <sheetData>
    <row r="1" spans="1:10" ht="39" customHeight="1">
      <c r="A1" s="1725" t="s">
        <v>3067</v>
      </c>
      <c r="B1" s="1725"/>
      <c r="C1" s="1725"/>
      <c r="D1" s="1725"/>
      <c r="E1" s="1725"/>
      <c r="F1" s="1725"/>
      <c r="G1" s="1725"/>
    </row>
    <row r="2" spans="1:10" ht="36.75" customHeight="1">
      <c r="A2" s="1726" t="s">
        <v>3068</v>
      </c>
      <c r="B2" s="1726"/>
      <c r="C2" s="1726"/>
      <c r="D2" s="1726"/>
      <c r="E2" s="1726"/>
      <c r="F2" s="1726"/>
      <c r="G2" s="1726"/>
      <c r="H2" s="2362"/>
      <c r="I2" s="2362"/>
      <c r="J2" s="2362"/>
    </row>
    <row r="3" spans="1:10" ht="15" customHeight="1">
      <c r="A3" s="2236" t="s">
        <v>3816</v>
      </c>
      <c r="B3" s="2236"/>
      <c r="C3" s="1720"/>
      <c r="D3" s="1723" t="s">
        <v>3817</v>
      </c>
      <c r="E3" s="1723"/>
      <c r="F3" s="1723"/>
      <c r="G3" s="1724"/>
    </row>
    <row r="4" spans="1:10" ht="39" customHeight="1">
      <c r="A4" s="2263" t="s">
        <v>3818</v>
      </c>
      <c r="B4" s="2263" t="s">
        <v>1082</v>
      </c>
      <c r="C4" s="2256"/>
      <c r="D4" s="2208" t="s">
        <v>1083</v>
      </c>
      <c r="E4" s="2208"/>
      <c r="F4" s="1421" t="s">
        <v>106</v>
      </c>
      <c r="G4" s="2208" t="s">
        <v>3819</v>
      </c>
    </row>
    <row r="5" spans="1:10" ht="39" customHeight="1">
      <c r="A5" s="2263"/>
      <c r="B5" s="1073" t="s">
        <v>316</v>
      </c>
      <c r="C5" s="1075" t="s">
        <v>317</v>
      </c>
      <c r="D5" s="1073" t="s">
        <v>316</v>
      </c>
      <c r="E5" s="1073" t="s">
        <v>317</v>
      </c>
      <c r="F5" s="1421" t="s">
        <v>68</v>
      </c>
      <c r="G5" s="2263"/>
    </row>
    <row r="6" spans="1:10" ht="31" customHeight="1">
      <c r="A6" s="423" t="s">
        <v>3820</v>
      </c>
      <c r="B6" s="1428">
        <v>365</v>
      </c>
      <c r="C6" s="1428">
        <v>77</v>
      </c>
      <c r="D6" s="1428">
        <v>56</v>
      </c>
      <c r="E6" s="1428">
        <v>20</v>
      </c>
      <c r="F6" s="1429">
        <f t="shared" ref="F6:F11" si="0">SUM(B6:E6)</f>
        <v>518</v>
      </c>
      <c r="G6" s="423" t="s">
        <v>3821</v>
      </c>
    </row>
    <row r="7" spans="1:10" ht="31" customHeight="1">
      <c r="A7" s="423" t="s">
        <v>3822</v>
      </c>
      <c r="B7" s="1430">
        <v>446</v>
      </c>
      <c r="C7" s="1430">
        <v>267</v>
      </c>
      <c r="D7" s="1430">
        <v>145</v>
      </c>
      <c r="E7" s="1430">
        <v>38</v>
      </c>
      <c r="F7" s="1431">
        <f t="shared" si="0"/>
        <v>896</v>
      </c>
      <c r="G7" s="423" t="s">
        <v>3823</v>
      </c>
    </row>
    <row r="8" spans="1:10" ht="31" customHeight="1">
      <c r="A8" s="423" t="s">
        <v>3824</v>
      </c>
      <c r="B8" s="1428">
        <v>673</v>
      </c>
      <c r="C8" s="1428">
        <v>391</v>
      </c>
      <c r="D8" s="1428">
        <v>114</v>
      </c>
      <c r="E8" s="1428">
        <v>37</v>
      </c>
      <c r="F8" s="1431">
        <f t="shared" si="0"/>
        <v>1215</v>
      </c>
      <c r="G8" s="423" t="s">
        <v>3825</v>
      </c>
    </row>
    <row r="9" spans="1:10" ht="31" customHeight="1">
      <c r="A9" s="423" t="s">
        <v>3826</v>
      </c>
      <c r="B9" s="1430">
        <v>29</v>
      </c>
      <c r="C9" s="1430">
        <v>20</v>
      </c>
      <c r="D9" s="1430">
        <v>1</v>
      </c>
      <c r="E9" s="1430">
        <v>7</v>
      </c>
      <c r="F9" s="1431">
        <f t="shared" si="0"/>
        <v>57</v>
      </c>
      <c r="G9" s="423" t="s">
        <v>3827</v>
      </c>
    </row>
    <row r="10" spans="1:10" ht="31" customHeight="1">
      <c r="A10" s="423" t="s">
        <v>3828</v>
      </c>
      <c r="B10" s="1428">
        <v>23</v>
      </c>
      <c r="C10" s="1428">
        <v>24</v>
      </c>
      <c r="D10" s="1428">
        <v>10</v>
      </c>
      <c r="E10" s="1428">
        <v>25</v>
      </c>
      <c r="F10" s="1431">
        <f t="shared" si="0"/>
        <v>82</v>
      </c>
      <c r="G10" s="423" t="s">
        <v>3829</v>
      </c>
    </row>
    <row r="11" spans="1:10" ht="31" customHeight="1">
      <c r="A11" s="423" t="s">
        <v>893</v>
      </c>
      <c r="B11" s="1430">
        <v>48</v>
      </c>
      <c r="C11" s="1430">
        <v>26</v>
      </c>
      <c r="D11" s="1430">
        <v>7</v>
      </c>
      <c r="E11" s="1430">
        <v>10</v>
      </c>
      <c r="F11" s="1431">
        <f t="shared" si="0"/>
        <v>91</v>
      </c>
      <c r="G11" s="423" t="s">
        <v>894</v>
      </c>
    </row>
    <row r="12" spans="1:10" ht="39" customHeight="1">
      <c r="A12" s="1385" t="s">
        <v>967</v>
      </c>
      <c r="B12" s="1385">
        <f>SUM(B6:B11)</f>
        <v>1584</v>
      </c>
      <c r="C12" s="1385">
        <f>SUM(C6:C11)</f>
        <v>805</v>
      </c>
      <c r="D12" s="1385">
        <f>SUM(D6:D11)</f>
        <v>333</v>
      </c>
      <c r="E12" s="1385">
        <f>SUM(E6:E11)</f>
        <v>137</v>
      </c>
      <c r="F12" s="1385">
        <f>SUM(F6:F11)</f>
        <v>2859</v>
      </c>
      <c r="G12" s="1385" t="s">
        <v>68</v>
      </c>
    </row>
    <row r="13" spans="1:10" ht="12.75" customHeight="1">
      <c r="A13" s="1432"/>
      <c r="B13" s="1433"/>
      <c r="C13" s="1433"/>
      <c r="D13" s="1433"/>
      <c r="E13" s="1433"/>
      <c r="F13" s="1433"/>
      <c r="G13" s="1434"/>
    </row>
    <row r="14" spans="1:10" ht="12.75" customHeight="1"/>
    <row r="15" spans="1:10" ht="12.75" customHeight="1"/>
    <row r="16" spans="1:10" ht="12.75" customHeight="1"/>
  </sheetData>
  <mergeCells count="9">
    <mergeCell ref="A4:A5"/>
    <mergeCell ref="B4:C4"/>
    <mergeCell ref="D4:E4"/>
    <mergeCell ref="G4:G5"/>
    <mergeCell ref="A1:G1"/>
    <mergeCell ref="A2:G2"/>
    <mergeCell ref="H2:J2"/>
    <mergeCell ref="A3:C3"/>
    <mergeCell ref="D3:G3"/>
  </mergeCells>
  <pageMargins left="0.7" right="0.7" top="0.75" bottom="0.75" header="0.3" footer="0.3"/>
  <pageSetup paperSize="9" scale="8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2"/>
  <sheetViews>
    <sheetView rightToLeft="1" view="pageBreakPreview" zoomScale="60" zoomScaleNormal="100" workbookViewId="0">
      <selection activeCell="J7" sqref="J7"/>
    </sheetView>
  </sheetViews>
  <sheetFormatPr defaultColWidth="8.7265625" defaultRowHeight="25.4" customHeight="1"/>
  <cols>
    <col min="1" max="1" width="45.7265625" style="21" customWidth="1"/>
    <col min="2" max="2" width="19.7265625" style="93" customWidth="1"/>
    <col min="3" max="6" width="19.7265625" style="21" customWidth="1"/>
    <col min="7" max="7" width="45.7265625" style="21" customWidth="1"/>
    <col min="8" max="16384" width="8.7265625" style="21"/>
  </cols>
  <sheetData>
    <row r="1" spans="1:12" s="8" customFormat="1" ht="44.15" customHeight="1">
      <c r="A1" s="1725" t="s">
        <v>204</v>
      </c>
      <c r="B1" s="1725"/>
      <c r="C1" s="1725"/>
      <c r="D1" s="1725"/>
      <c r="E1" s="1725"/>
      <c r="F1" s="1725"/>
      <c r="G1" s="1725"/>
      <c r="H1" s="7"/>
    </row>
    <row r="2" spans="1:12" s="8" customFormat="1" ht="33" customHeight="1">
      <c r="A2" s="1726" t="s">
        <v>205</v>
      </c>
      <c r="B2" s="1726"/>
      <c r="C2" s="1726"/>
      <c r="D2" s="1726"/>
      <c r="E2" s="1726"/>
      <c r="F2" s="1726"/>
      <c r="G2" s="1726"/>
      <c r="H2" s="7"/>
    </row>
    <row r="3" spans="1:12" ht="33" customHeight="1">
      <c r="A3" s="120" t="s">
        <v>224</v>
      </c>
      <c r="B3" s="139"/>
      <c r="C3" s="139"/>
      <c r="D3" s="139"/>
      <c r="E3" s="139"/>
      <c r="F3" s="139"/>
      <c r="G3" s="138" t="s">
        <v>225</v>
      </c>
      <c r="H3" s="20"/>
    </row>
    <row r="4" spans="1:12" s="1" customFormat="1" ht="55" customHeight="1">
      <c r="A4" s="94" t="s">
        <v>16</v>
      </c>
      <c r="B4" s="81" t="s">
        <v>166</v>
      </c>
      <c r="C4" s="81" t="s">
        <v>131</v>
      </c>
      <c r="D4" s="81" t="s">
        <v>132</v>
      </c>
      <c r="E4" s="81" t="s">
        <v>133</v>
      </c>
      <c r="F4" s="81" t="s">
        <v>275</v>
      </c>
      <c r="G4" s="114" t="s">
        <v>19</v>
      </c>
      <c r="H4" s="9"/>
    </row>
    <row r="5" spans="1:12" ht="43" customHeight="1">
      <c r="A5" s="13" t="s">
        <v>208</v>
      </c>
      <c r="B5" s="103">
        <v>97.4</v>
      </c>
      <c r="C5" s="103">
        <v>97.3</v>
      </c>
      <c r="D5" s="103">
        <v>97.9</v>
      </c>
      <c r="E5" s="103">
        <v>96.8</v>
      </c>
      <c r="F5" s="103">
        <v>96.7</v>
      </c>
      <c r="G5" s="13" t="s">
        <v>209</v>
      </c>
      <c r="H5" s="20"/>
      <c r="I5" s="89"/>
      <c r="J5" s="89"/>
    </row>
    <row r="6" spans="1:12" ht="43" customHeight="1">
      <c r="A6" s="13" t="s">
        <v>210</v>
      </c>
      <c r="B6" s="119">
        <v>97</v>
      </c>
      <c r="C6" s="119">
        <v>97.6</v>
      </c>
      <c r="D6" s="119">
        <v>97.9</v>
      </c>
      <c r="E6" s="119">
        <v>96.4</v>
      </c>
      <c r="F6" s="119">
        <v>96.4</v>
      </c>
      <c r="G6" s="13" t="s">
        <v>211</v>
      </c>
      <c r="H6" s="20"/>
    </row>
    <row r="7" spans="1:12" ht="43" customHeight="1">
      <c r="A7" s="13" t="s">
        <v>212</v>
      </c>
      <c r="B7" s="103">
        <v>96</v>
      </c>
      <c r="C7" s="103">
        <v>94.1</v>
      </c>
      <c r="D7" s="103">
        <v>97.6</v>
      </c>
      <c r="E7" s="103">
        <v>96.5</v>
      </c>
      <c r="F7" s="103">
        <v>96.5</v>
      </c>
      <c r="G7" s="13" t="s">
        <v>213</v>
      </c>
      <c r="H7" s="20"/>
    </row>
    <row r="8" spans="1:12" ht="43" customHeight="1">
      <c r="A8" s="13" t="s">
        <v>214</v>
      </c>
      <c r="B8" s="119">
        <v>96.4</v>
      </c>
      <c r="C8" s="119">
        <v>97</v>
      </c>
      <c r="D8" s="119">
        <v>97.5</v>
      </c>
      <c r="E8" s="119">
        <v>96</v>
      </c>
      <c r="F8" s="119">
        <v>96.4</v>
      </c>
      <c r="G8" s="13" t="s">
        <v>215</v>
      </c>
      <c r="H8" s="20"/>
      <c r="L8" s="89"/>
    </row>
    <row r="9" spans="1:12" ht="43" customHeight="1">
      <c r="A9" s="18" t="s">
        <v>216</v>
      </c>
      <c r="B9" s="103">
        <v>97</v>
      </c>
      <c r="C9" s="103">
        <v>96.7</v>
      </c>
      <c r="D9" s="103">
        <v>97.57</v>
      </c>
      <c r="E9" s="103">
        <v>96</v>
      </c>
      <c r="F9" s="103">
        <v>96.4</v>
      </c>
      <c r="G9" s="18" t="s">
        <v>217</v>
      </c>
      <c r="H9" s="20"/>
    </row>
    <row r="10" spans="1:12" ht="25" customHeight="1">
      <c r="A10" s="1728" t="s">
        <v>218</v>
      </c>
      <c r="B10" s="1751"/>
      <c r="C10" s="1751"/>
      <c r="D10" s="1723" t="s">
        <v>219</v>
      </c>
      <c r="E10" s="1723"/>
      <c r="F10" s="1723"/>
      <c r="G10" s="1724"/>
      <c r="H10" s="20"/>
    </row>
    <row r="11" spans="1:12" ht="25" customHeight="1">
      <c r="A11" s="191" t="s">
        <v>220</v>
      </c>
      <c r="B11" s="192"/>
      <c r="C11" s="192"/>
      <c r="D11" s="136"/>
      <c r="E11" s="136"/>
      <c r="F11" s="136"/>
      <c r="G11" s="189" t="s">
        <v>221</v>
      </c>
      <c r="H11" s="20"/>
    </row>
    <row r="12" spans="1:12" ht="25.4" customHeight="1">
      <c r="A12" s="79"/>
      <c r="B12" s="113"/>
      <c r="C12" s="79"/>
      <c r="D12" s="79"/>
      <c r="E12" s="79"/>
      <c r="F12" s="79"/>
      <c r="G12" s="79"/>
    </row>
  </sheetData>
  <mergeCells count="4">
    <mergeCell ref="A1:G1"/>
    <mergeCell ref="A2:G2"/>
    <mergeCell ref="D10:G10"/>
    <mergeCell ref="A10:C10"/>
  </mergeCells>
  <pageMargins left="0.7" right="0.7" top="0.75" bottom="0.75" header="0.3" footer="0.3"/>
  <pageSetup paperSize="9" scale="46" orientation="portrait" r:id="rId1"/>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W60"/>
  <sheetViews>
    <sheetView showGridLines="0" rightToLeft="1" view="pageBreakPreview" zoomScale="75" zoomScaleNormal="90" zoomScaleSheetLayoutView="75" workbookViewId="0">
      <selection activeCell="B23" sqref="B23"/>
    </sheetView>
  </sheetViews>
  <sheetFormatPr defaultColWidth="8.81640625" defaultRowHeight="15.5"/>
  <cols>
    <col min="1" max="1" width="39.1796875" style="1141" customWidth="1"/>
    <col min="2" max="11" width="13.7265625" style="1141" customWidth="1"/>
    <col min="12" max="12" width="52.81640625" style="1141" customWidth="1"/>
    <col min="13" max="13" width="9.26953125" style="1141" bestFit="1" customWidth="1"/>
    <col min="14" max="14" width="13.54296875" style="1141" bestFit="1" customWidth="1"/>
    <col min="15" max="15" width="9.26953125" style="1141" bestFit="1" customWidth="1"/>
    <col min="16" max="236" width="8.81640625" style="1141"/>
    <col min="237" max="237" width="46.1796875" style="1141" customWidth="1"/>
    <col min="238" max="240" width="9.1796875" style="1141" customWidth="1"/>
    <col min="241" max="242" width="10.7265625" style="1141" bestFit="1" customWidth="1"/>
    <col min="243" max="244" width="9.1796875" style="1141" bestFit="1" customWidth="1"/>
    <col min="245" max="245" width="9.26953125" style="1141" customWidth="1"/>
    <col min="246" max="246" width="8.26953125" style="1141" customWidth="1"/>
    <col min="247" max="247" width="9.26953125" style="1141" customWidth="1"/>
    <col min="248" max="248" width="8.26953125" style="1141" customWidth="1"/>
    <col min="249" max="249" width="12.81640625" style="1141" bestFit="1" customWidth="1"/>
    <col min="250" max="250" width="10.7265625" style="1141" bestFit="1" customWidth="1"/>
    <col min="251" max="492" width="8.81640625" style="1141"/>
    <col min="493" max="493" width="46.1796875" style="1141" customWidth="1"/>
    <col min="494" max="496" width="9.1796875" style="1141" customWidth="1"/>
    <col min="497" max="498" width="10.7265625" style="1141" bestFit="1" customWidth="1"/>
    <col min="499" max="500" width="9.1796875" style="1141" bestFit="1" customWidth="1"/>
    <col min="501" max="501" width="9.26953125" style="1141" customWidth="1"/>
    <col min="502" max="502" width="8.26953125" style="1141" customWidth="1"/>
    <col min="503" max="503" width="9.26953125" style="1141" customWidth="1"/>
    <col min="504" max="504" width="8.26953125" style="1141" customWidth="1"/>
    <col min="505" max="505" width="12.81640625" style="1141" bestFit="1" customWidth="1"/>
    <col min="506" max="506" width="10.7265625" style="1141" bestFit="1" customWidth="1"/>
    <col min="507" max="748" width="8.81640625" style="1141"/>
    <col min="749" max="749" width="46.1796875" style="1141" customWidth="1"/>
    <col min="750" max="752" width="9.1796875" style="1141" customWidth="1"/>
    <col min="753" max="754" width="10.7265625" style="1141" bestFit="1" customWidth="1"/>
    <col min="755" max="756" width="9.1796875" style="1141" bestFit="1" customWidth="1"/>
    <col min="757" max="757" width="9.26953125" style="1141" customWidth="1"/>
    <col min="758" max="758" width="8.26953125" style="1141" customWidth="1"/>
    <col min="759" max="759" width="9.26953125" style="1141" customWidth="1"/>
    <col min="760" max="760" width="8.26953125" style="1141" customWidth="1"/>
    <col min="761" max="761" width="12.81640625" style="1141" bestFit="1" customWidth="1"/>
    <col min="762" max="762" width="10.7265625" style="1141" bestFit="1" customWidth="1"/>
    <col min="763" max="1004" width="8.81640625" style="1141"/>
    <col min="1005" max="1005" width="46.1796875" style="1141" customWidth="1"/>
    <col min="1006" max="1008" width="9.1796875" style="1141" customWidth="1"/>
    <col min="1009" max="1010" width="10.7265625" style="1141" bestFit="1" customWidth="1"/>
    <col min="1011" max="1012" width="9.1796875" style="1141" bestFit="1" customWidth="1"/>
    <col min="1013" max="1013" width="9.26953125" style="1141" customWidth="1"/>
    <col min="1014" max="1014" width="8.26953125" style="1141" customWidth="1"/>
    <col min="1015" max="1015" width="9.26953125" style="1141" customWidth="1"/>
    <col min="1016" max="1016" width="8.26953125" style="1141" customWidth="1"/>
    <col min="1017" max="1017" width="12.81640625" style="1141" bestFit="1" customWidth="1"/>
    <col min="1018" max="1018" width="10.7265625" style="1141" bestFit="1" customWidth="1"/>
    <col min="1019" max="1260" width="8.81640625" style="1141"/>
    <col min="1261" max="1261" width="46.1796875" style="1141" customWidth="1"/>
    <col min="1262" max="1264" width="9.1796875" style="1141" customWidth="1"/>
    <col min="1265" max="1266" width="10.7265625" style="1141" bestFit="1" customWidth="1"/>
    <col min="1267" max="1268" width="9.1796875" style="1141" bestFit="1" customWidth="1"/>
    <col min="1269" max="1269" width="9.26953125" style="1141" customWidth="1"/>
    <col min="1270" max="1270" width="8.26953125" style="1141" customWidth="1"/>
    <col min="1271" max="1271" width="9.26953125" style="1141" customWidth="1"/>
    <col min="1272" max="1272" width="8.26953125" style="1141" customWidth="1"/>
    <col min="1273" max="1273" width="12.81640625" style="1141" bestFit="1" customWidth="1"/>
    <col min="1274" max="1274" width="10.7265625" style="1141" bestFit="1" customWidth="1"/>
    <col min="1275" max="1516" width="8.81640625" style="1141"/>
    <col min="1517" max="1517" width="46.1796875" style="1141" customWidth="1"/>
    <col min="1518" max="1520" width="9.1796875" style="1141" customWidth="1"/>
    <col min="1521" max="1522" width="10.7265625" style="1141" bestFit="1" customWidth="1"/>
    <col min="1523" max="1524" width="9.1796875" style="1141" bestFit="1" customWidth="1"/>
    <col min="1525" max="1525" width="9.26953125" style="1141" customWidth="1"/>
    <col min="1526" max="1526" width="8.26953125" style="1141" customWidth="1"/>
    <col min="1527" max="1527" width="9.26953125" style="1141" customWidth="1"/>
    <col min="1528" max="1528" width="8.26953125" style="1141" customWidth="1"/>
    <col min="1529" max="1529" width="12.81640625" style="1141" bestFit="1" customWidth="1"/>
    <col min="1530" max="1530" width="10.7265625" style="1141" bestFit="1" customWidth="1"/>
    <col min="1531" max="1772" width="8.81640625" style="1141"/>
    <col min="1773" max="1773" width="46.1796875" style="1141" customWidth="1"/>
    <col min="1774" max="1776" width="9.1796875" style="1141" customWidth="1"/>
    <col min="1777" max="1778" width="10.7265625" style="1141" bestFit="1" customWidth="1"/>
    <col min="1779" max="1780" width="9.1796875" style="1141" bestFit="1" customWidth="1"/>
    <col min="1781" max="1781" width="9.26953125" style="1141" customWidth="1"/>
    <col min="1782" max="1782" width="8.26953125" style="1141" customWidth="1"/>
    <col min="1783" max="1783" width="9.26953125" style="1141" customWidth="1"/>
    <col min="1784" max="1784" width="8.26953125" style="1141" customWidth="1"/>
    <col min="1785" max="1785" width="12.81640625" style="1141" bestFit="1" customWidth="1"/>
    <col min="1786" max="1786" width="10.7265625" style="1141" bestFit="1" customWidth="1"/>
    <col min="1787" max="2028" width="8.81640625" style="1141"/>
    <col min="2029" max="2029" width="46.1796875" style="1141" customWidth="1"/>
    <col min="2030" max="2032" width="9.1796875" style="1141" customWidth="1"/>
    <col min="2033" max="2034" width="10.7265625" style="1141" bestFit="1" customWidth="1"/>
    <col min="2035" max="2036" width="9.1796875" style="1141" bestFit="1" customWidth="1"/>
    <col min="2037" max="2037" width="9.26953125" style="1141" customWidth="1"/>
    <col min="2038" max="2038" width="8.26953125" style="1141" customWidth="1"/>
    <col min="2039" max="2039" width="9.26953125" style="1141" customWidth="1"/>
    <col min="2040" max="2040" width="8.26953125" style="1141" customWidth="1"/>
    <col min="2041" max="2041" width="12.81640625" style="1141" bestFit="1" customWidth="1"/>
    <col min="2042" max="2042" width="10.7265625" style="1141" bestFit="1" customWidth="1"/>
    <col min="2043" max="2284" width="8.81640625" style="1141"/>
    <col min="2285" max="2285" width="46.1796875" style="1141" customWidth="1"/>
    <col min="2286" max="2288" width="9.1796875" style="1141" customWidth="1"/>
    <col min="2289" max="2290" width="10.7265625" style="1141" bestFit="1" customWidth="1"/>
    <col min="2291" max="2292" width="9.1796875" style="1141" bestFit="1" customWidth="1"/>
    <col min="2293" max="2293" width="9.26953125" style="1141" customWidth="1"/>
    <col min="2294" max="2294" width="8.26953125" style="1141" customWidth="1"/>
    <col min="2295" max="2295" width="9.26953125" style="1141" customWidth="1"/>
    <col min="2296" max="2296" width="8.26953125" style="1141" customWidth="1"/>
    <col min="2297" max="2297" width="12.81640625" style="1141" bestFit="1" customWidth="1"/>
    <col min="2298" max="2298" width="10.7265625" style="1141" bestFit="1" customWidth="1"/>
    <col min="2299" max="2540" width="8.81640625" style="1141"/>
    <col min="2541" max="2541" width="46.1796875" style="1141" customWidth="1"/>
    <col min="2542" max="2544" width="9.1796875" style="1141" customWidth="1"/>
    <col min="2545" max="2546" width="10.7265625" style="1141" bestFit="1" customWidth="1"/>
    <col min="2547" max="2548" width="9.1796875" style="1141" bestFit="1" customWidth="1"/>
    <col min="2549" max="2549" width="9.26953125" style="1141" customWidth="1"/>
    <col min="2550" max="2550" width="8.26953125" style="1141" customWidth="1"/>
    <col min="2551" max="2551" width="9.26953125" style="1141" customWidth="1"/>
    <col min="2552" max="2552" width="8.26953125" style="1141" customWidth="1"/>
    <col min="2553" max="2553" width="12.81640625" style="1141" bestFit="1" customWidth="1"/>
    <col min="2554" max="2554" width="10.7265625" style="1141" bestFit="1" customWidth="1"/>
    <col min="2555" max="2796" width="8.81640625" style="1141"/>
    <col min="2797" max="2797" width="46.1796875" style="1141" customWidth="1"/>
    <col min="2798" max="2800" width="9.1796875" style="1141" customWidth="1"/>
    <col min="2801" max="2802" width="10.7265625" style="1141" bestFit="1" customWidth="1"/>
    <col min="2803" max="2804" width="9.1796875" style="1141" bestFit="1" customWidth="1"/>
    <col min="2805" max="2805" width="9.26953125" style="1141" customWidth="1"/>
    <col min="2806" max="2806" width="8.26953125" style="1141" customWidth="1"/>
    <col min="2807" max="2807" width="9.26953125" style="1141" customWidth="1"/>
    <col min="2808" max="2808" width="8.26953125" style="1141" customWidth="1"/>
    <col min="2809" max="2809" width="12.81640625" style="1141" bestFit="1" customWidth="1"/>
    <col min="2810" max="2810" width="10.7265625" style="1141" bestFit="1" customWidth="1"/>
    <col min="2811" max="3052" width="8.81640625" style="1141"/>
    <col min="3053" max="3053" width="46.1796875" style="1141" customWidth="1"/>
    <col min="3054" max="3056" width="9.1796875" style="1141" customWidth="1"/>
    <col min="3057" max="3058" width="10.7265625" style="1141" bestFit="1" customWidth="1"/>
    <col min="3059" max="3060" width="9.1796875" style="1141" bestFit="1" customWidth="1"/>
    <col min="3061" max="3061" width="9.26953125" style="1141" customWidth="1"/>
    <col min="3062" max="3062" width="8.26953125" style="1141" customWidth="1"/>
    <col min="3063" max="3063" width="9.26953125" style="1141" customWidth="1"/>
    <col min="3064" max="3064" width="8.26953125" style="1141" customWidth="1"/>
    <col min="3065" max="3065" width="12.81640625" style="1141" bestFit="1" customWidth="1"/>
    <col min="3066" max="3066" width="10.7265625" style="1141" bestFit="1" customWidth="1"/>
    <col min="3067" max="3308" width="8.81640625" style="1141"/>
    <col min="3309" max="3309" width="46.1796875" style="1141" customWidth="1"/>
    <col min="3310" max="3312" width="9.1796875" style="1141" customWidth="1"/>
    <col min="3313" max="3314" width="10.7265625" style="1141" bestFit="1" customWidth="1"/>
    <col min="3315" max="3316" width="9.1796875" style="1141" bestFit="1" customWidth="1"/>
    <col min="3317" max="3317" width="9.26953125" style="1141" customWidth="1"/>
    <col min="3318" max="3318" width="8.26953125" style="1141" customWidth="1"/>
    <col min="3319" max="3319" width="9.26953125" style="1141" customWidth="1"/>
    <col min="3320" max="3320" width="8.26953125" style="1141" customWidth="1"/>
    <col min="3321" max="3321" width="12.81640625" style="1141" bestFit="1" customWidth="1"/>
    <col min="3322" max="3322" width="10.7265625" style="1141" bestFit="1" customWidth="1"/>
    <col min="3323" max="3564" width="8.81640625" style="1141"/>
    <col min="3565" max="3565" width="46.1796875" style="1141" customWidth="1"/>
    <col min="3566" max="3568" width="9.1796875" style="1141" customWidth="1"/>
    <col min="3569" max="3570" width="10.7265625" style="1141" bestFit="1" customWidth="1"/>
    <col min="3571" max="3572" width="9.1796875" style="1141" bestFit="1" customWidth="1"/>
    <col min="3573" max="3573" width="9.26953125" style="1141" customWidth="1"/>
    <col min="3574" max="3574" width="8.26953125" style="1141" customWidth="1"/>
    <col min="3575" max="3575" width="9.26953125" style="1141" customWidth="1"/>
    <col min="3576" max="3576" width="8.26953125" style="1141" customWidth="1"/>
    <col min="3577" max="3577" width="12.81640625" style="1141" bestFit="1" customWidth="1"/>
    <col min="3578" max="3578" width="10.7265625" style="1141" bestFit="1" customWidth="1"/>
    <col min="3579" max="3820" width="8.81640625" style="1141"/>
    <col min="3821" max="3821" width="46.1796875" style="1141" customWidth="1"/>
    <col min="3822" max="3824" width="9.1796875" style="1141" customWidth="1"/>
    <col min="3825" max="3826" width="10.7265625" style="1141" bestFit="1" customWidth="1"/>
    <col min="3827" max="3828" width="9.1796875" style="1141" bestFit="1" customWidth="1"/>
    <col min="3829" max="3829" width="9.26953125" style="1141" customWidth="1"/>
    <col min="3830" max="3830" width="8.26953125" style="1141" customWidth="1"/>
    <col min="3831" max="3831" width="9.26953125" style="1141" customWidth="1"/>
    <col min="3832" max="3832" width="8.26953125" style="1141" customWidth="1"/>
    <col min="3833" max="3833" width="12.81640625" style="1141" bestFit="1" customWidth="1"/>
    <col min="3834" max="3834" width="10.7265625" style="1141" bestFit="1" customWidth="1"/>
    <col min="3835" max="4076" width="8.81640625" style="1141"/>
    <col min="4077" max="4077" width="46.1796875" style="1141" customWidth="1"/>
    <col min="4078" max="4080" width="9.1796875" style="1141" customWidth="1"/>
    <col min="4081" max="4082" width="10.7265625" style="1141" bestFit="1" customWidth="1"/>
    <col min="4083" max="4084" width="9.1796875" style="1141" bestFit="1" customWidth="1"/>
    <col min="4085" max="4085" width="9.26953125" style="1141" customWidth="1"/>
    <col min="4086" max="4086" width="8.26953125" style="1141" customWidth="1"/>
    <col min="4087" max="4087" width="9.26953125" style="1141" customWidth="1"/>
    <col min="4088" max="4088" width="8.26953125" style="1141" customWidth="1"/>
    <col min="4089" max="4089" width="12.81640625" style="1141" bestFit="1" customWidth="1"/>
    <col min="4090" max="4090" width="10.7265625" style="1141" bestFit="1" customWidth="1"/>
    <col min="4091" max="4332" width="8.81640625" style="1141"/>
    <col min="4333" max="4333" width="46.1796875" style="1141" customWidth="1"/>
    <col min="4334" max="4336" width="9.1796875" style="1141" customWidth="1"/>
    <col min="4337" max="4338" width="10.7265625" style="1141" bestFit="1" customWidth="1"/>
    <col min="4339" max="4340" width="9.1796875" style="1141" bestFit="1" customWidth="1"/>
    <col min="4341" max="4341" width="9.26953125" style="1141" customWidth="1"/>
    <col min="4342" max="4342" width="8.26953125" style="1141" customWidth="1"/>
    <col min="4343" max="4343" width="9.26953125" style="1141" customWidth="1"/>
    <col min="4344" max="4344" width="8.26953125" style="1141" customWidth="1"/>
    <col min="4345" max="4345" width="12.81640625" style="1141" bestFit="1" customWidth="1"/>
    <col min="4346" max="4346" width="10.7265625" style="1141" bestFit="1" customWidth="1"/>
    <col min="4347" max="4588" width="8.81640625" style="1141"/>
    <col min="4589" max="4589" width="46.1796875" style="1141" customWidth="1"/>
    <col min="4590" max="4592" width="9.1796875" style="1141" customWidth="1"/>
    <col min="4593" max="4594" width="10.7265625" style="1141" bestFit="1" customWidth="1"/>
    <col min="4595" max="4596" width="9.1796875" style="1141" bestFit="1" customWidth="1"/>
    <col min="4597" max="4597" width="9.26953125" style="1141" customWidth="1"/>
    <col min="4598" max="4598" width="8.26953125" style="1141" customWidth="1"/>
    <col min="4599" max="4599" width="9.26953125" style="1141" customWidth="1"/>
    <col min="4600" max="4600" width="8.26953125" style="1141" customWidth="1"/>
    <col min="4601" max="4601" width="12.81640625" style="1141" bestFit="1" customWidth="1"/>
    <col min="4602" max="4602" width="10.7265625" style="1141" bestFit="1" customWidth="1"/>
    <col min="4603" max="4844" width="8.81640625" style="1141"/>
    <col min="4845" max="4845" width="46.1796875" style="1141" customWidth="1"/>
    <col min="4846" max="4848" width="9.1796875" style="1141" customWidth="1"/>
    <col min="4849" max="4850" width="10.7265625" style="1141" bestFit="1" customWidth="1"/>
    <col min="4851" max="4852" width="9.1796875" style="1141" bestFit="1" customWidth="1"/>
    <col min="4853" max="4853" width="9.26953125" style="1141" customWidth="1"/>
    <col min="4854" max="4854" width="8.26953125" style="1141" customWidth="1"/>
    <col min="4855" max="4855" width="9.26953125" style="1141" customWidth="1"/>
    <col min="4856" max="4856" width="8.26953125" style="1141" customWidth="1"/>
    <col min="4857" max="4857" width="12.81640625" style="1141" bestFit="1" customWidth="1"/>
    <col min="4858" max="4858" width="10.7265625" style="1141" bestFit="1" customWidth="1"/>
    <col min="4859" max="5100" width="8.81640625" style="1141"/>
    <col min="5101" max="5101" width="46.1796875" style="1141" customWidth="1"/>
    <col min="5102" max="5104" width="9.1796875" style="1141" customWidth="1"/>
    <col min="5105" max="5106" width="10.7265625" style="1141" bestFit="1" customWidth="1"/>
    <col min="5107" max="5108" width="9.1796875" style="1141" bestFit="1" customWidth="1"/>
    <col min="5109" max="5109" width="9.26953125" style="1141" customWidth="1"/>
    <col min="5110" max="5110" width="8.26953125" style="1141" customWidth="1"/>
    <col min="5111" max="5111" width="9.26953125" style="1141" customWidth="1"/>
    <col min="5112" max="5112" width="8.26953125" style="1141" customWidth="1"/>
    <col min="5113" max="5113" width="12.81640625" style="1141" bestFit="1" customWidth="1"/>
    <col min="5114" max="5114" width="10.7265625" style="1141" bestFit="1" customWidth="1"/>
    <col min="5115" max="5356" width="8.81640625" style="1141"/>
    <col min="5357" max="5357" width="46.1796875" style="1141" customWidth="1"/>
    <col min="5358" max="5360" width="9.1796875" style="1141" customWidth="1"/>
    <col min="5361" max="5362" width="10.7265625" style="1141" bestFit="1" customWidth="1"/>
    <col min="5363" max="5364" width="9.1796875" style="1141" bestFit="1" customWidth="1"/>
    <col min="5365" max="5365" width="9.26953125" style="1141" customWidth="1"/>
    <col min="5366" max="5366" width="8.26953125" style="1141" customWidth="1"/>
    <col min="5367" max="5367" width="9.26953125" style="1141" customWidth="1"/>
    <col min="5368" max="5368" width="8.26953125" style="1141" customWidth="1"/>
    <col min="5369" max="5369" width="12.81640625" style="1141" bestFit="1" customWidth="1"/>
    <col min="5370" max="5370" width="10.7265625" style="1141" bestFit="1" customWidth="1"/>
    <col min="5371" max="5612" width="8.81640625" style="1141"/>
    <col min="5613" max="5613" width="46.1796875" style="1141" customWidth="1"/>
    <col min="5614" max="5616" width="9.1796875" style="1141" customWidth="1"/>
    <col min="5617" max="5618" width="10.7265625" style="1141" bestFit="1" customWidth="1"/>
    <col min="5619" max="5620" width="9.1796875" style="1141" bestFit="1" customWidth="1"/>
    <col min="5621" max="5621" width="9.26953125" style="1141" customWidth="1"/>
    <col min="5622" max="5622" width="8.26953125" style="1141" customWidth="1"/>
    <col min="5623" max="5623" width="9.26953125" style="1141" customWidth="1"/>
    <col min="5624" max="5624" width="8.26953125" style="1141" customWidth="1"/>
    <col min="5625" max="5625" width="12.81640625" style="1141" bestFit="1" customWidth="1"/>
    <col min="5626" max="5626" width="10.7265625" style="1141" bestFit="1" customWidth="1"/>
    <col min="5627" max="5868" width="8.81640625" style="1141"/>
    <col min="5869" max="5869" width="46.1796875" style="1141" customWidth="1"/>
    <col min="5870" max="5872" width="9.1796875" style="1141" customWidth="1"/>
    <col min="5873" max="5874" width="10.7265625" style="1141" bestFit="1" customWidth="1"/>
    <col min="5875" max="5876" width="9.1796875" style="1141" bestFit="1" customWidth="1"/>
    <col min="5877" max="5877" width="9.26953125" style="1141" customWidth="1"/>
    <col min="5878" max="5878" width="8.26953125" style="1141" customWidth="1"/>
    <col min="5879" max="5879" width="9.26953125" style="1141" customWidth="1"/>
    <col min="5880" max="5880" width="8.26953125" style="1141" customWidth="1"/>
    <col min="5881" max="5881" width="12.81640625" style="1141" bestFit="1" customWidth="1"/>
    <col min="5882" max="5882" width="10.7265625" style="1141" bestFit="1" customWidth="1"/>
    <col min="5883" max="6124" width="8.81640625" style="1141"/>
    <col min="6125" max="6125" width="46.1796875" style="1141" customWidth="1"/>
    <col min="6126" max="6128" width="9.1796875" style="1141" customWidth="1"/>
    <col min="6129" max="6130" width="10.7265625" style="1141" bestFit="1" customWidth="1"/>
    <col min="6131" max="6132" width="9.1796875" style="1141" bestFit="1" customWidth="1"/>
    <col min="6133" max="6133" width="9.26953125" style="1141" customWidth="1"/>
    <col min="6134" max="6134" width="8.26953125" style="1141" customWidth="1"/>
    <col min="6135" max="6135" width="9.26953125" style="1141" customWidth="1"/>
    <col min="6136" max="6136" width="8.26953125" style="1141" customWidth="1"/>
    <col min="6137" max="6137" width="12.81640625" style="1141" bestFit="1" customWidth="1"/>
    <col min="6138" max="6138" width="10.7265625" style="1141" bestFit="1" customWidth="1"/>
    <col min="6139" max="6380" width="8.81640625" style="1141"/>
    <col min="6381" max="6381" width="46.1796875" style="1141" customWidth="1"/>
    <col min="6382" max="6384" width="9.1796875" style="1141" customWidth="1"/>
    <col min="6385" max="6386" width="10.7265625" style="1141" bestFit="1" customWidth="1"/>
    <col min="6387" max="6388" width="9.1796875" style="1141" bestFit="1" customWidth="1"/>
    <col min="6389" max="6389" width="9.26953125" style="1141" customWidth="1"/>
    <col min="6390" max="6390" width="8.26953125" style="1141" customWidth="1"/>
    <col min="6391" max="6391" width="9.26953125" style="1141" customWidth="1"/>
    <col min="6392" max="6392" width="8.26953125" style="1141" customWidth="1"/>
    <col min="6393" max="6393" width="12.81640625" style="1141" bestFit="1" customWidth="1"/>
    <col min="6394" max="6394" width="10.7265625" style="1141" bestFit="1" customWidth="1"/>
    <col min="6395" max="6636" width="8.81640625" style="1141"/>
    <col min="6637" max="6637" width="46.1796875" style="1141" customWidth="1"/>
    <col min="6638" max="6640" width="9.1796875" style="1141" customWidth="1"/>
    <col min="6641" max="6642" width="10.7265625" style="1141" bestFit="1" customWidth="1"/>
    <col min="6643" max="6644" width="9.1796875" style="1141" bestFit="1" customWidth="1"/>
    <col min="6645" max="6645" width="9.26953125" style="1141" customWidth="1"/>
    <col min="6646" max="6646" width="8.26953125" style="1141" customWidth="1"/>
    <col min="6647" max="6647" width="9.26953125" style="1141" customWidth="1"/>
    <col min="6648" max="6648" width="8.26953125" style="1141" customWidth="1"/>
    <col min="6649" max="6649" width="12.81640625" style="1141" bestFit="1" customWidth="1"/>
    <col min="6650" max="6650" width="10.7265625" style="1141" bestFit="1" customWidth="1"/>
    <col min="6651" max="6892" width="8.81640625" style="1141"/>
    <col min="6893" max="6893" width="46.1796875" style="1141" customWidth="1"/>
    <col min="6894" max="6896" width="9.1796875" style="1141" customWidth="1"/>
    <col min="6897" max="6898" width="10.7265625" style="1141" bestFit="1" customWidth="1"/>
    <col min="6899" max="6900" width="9.1796875" style="1141" bestFit="1" customWidth="1"/>
    <col min="6901" max="6901" width="9.26953125" style="1141" customWidth="1"/>
    <col min="6902" max="6902" width="8.26953125" style="1141" customWidth="1"/>
    <col min="6903" max="6903" width="9.26953125" style="1141" customWidth="1"/>
    <col min="6904" max="6904" width="8.26953125" style="1141" customWidth="1"/>
    <col min="6905" max="6905" width="12.81640625" style="1141" bestFit="1" customWidth="1"/>
    <col min="6906" max="6906" width="10.7265625" style="1141" bestFit="1" customWidth="1"/>
    <col min="6907" max="7148" width="8.81640625" style="1141"/>
    <col min="7149" max="7149" width="46.1796875" style="1141" customWidth="1"/>
    <col min="7150" max="7152" width="9.1796875" style="1141" customWidth="1"/>
    <col min="7153" max="7154" width="10.7265625" style="1141" bestFit="1" customWidth="1"/>
    <col min="7155" max="7156" width="9.1796875" style="1141" bestFit="1" customWidth="1"/>
    <col min="7157" max="7157" width="9.26953125" style="1141" customWidth="1"/>
    <col min="7158" max="7158" width="8.26953125" style="1141" customWidth="1"/>
    <col min="7159" max="7159" width="9.26953125" style="1141" customWidth="1"/>
    <col min="7160" max="7160" width="8.26953125" style="1141" customWidth="1"/>
    <col min="7161" max="7161" width="12.81640625" style="1141" bestFit="1" customWidth="1"/>
    <col min="7162" max="7162" width="10.7265625" style="1141" bestFit="1" customWidth="1"/>
    <col min="7163" max="7404" width="8.81640625" style="1141"/>
    <col min="7405" max="7405" width="46.1796875" style="1141" customWidth="1"/>
    <col min="7406" max="7408" width="9.1796875" style="1141" customWidth="1"/>
    <col min="7409" max="7410" width="10.7265625" style="1141" bestFit="1" customWidth="1"/>
    <col min="7411" max="7412" width="9.1796875" style="1141" bestFit="1" customWidth="1"/>
    <col min="7413" max="7413" width="9.26953125" style="1141" customWidth="1"/>
    <col min="7414" max="7414" width="8.26953125" style="1141" customWidth="1"/>
    <col min="7415" max="7415" width="9.26953125" style="1141" customWidth="1"/>
    <col min="7416" max="7416" width="8.26953125" style="1141" customWidth="1"/>
    <col min="7417" max="7417" width="12.81640625" style="1141" bestFit="1" customWidth="1"/>
    <col min="7418" max="7418" width="10.7265625" style="1141" bestFit="1" customWidth="1"/>
    <col min="7419" max="7660" width="8.81640625" style="1141"/>
    <col min="7661" max="7661" width="46.1796875" style="1141" customWidth="1"/>
    <col min="7662" max="7664" width="9.1796875" style="1141" customWidth="1"/>
    <col min="7665" max="7666" width="10.7265625" style="1141" bestFit="1" customWidth="1"/>
    <col min="7667" max="7668" width="9.1796875" style="1141" bestFit="1" customWidth="1"/>
    <col min="7669" max="7669" width="9.26953125" style="1141" customWidth="1"/>
    <col min="7670" max="7670" width="8.26953125" style="1141" customWidth="1"/>
    <col min="7671" max="7671" width="9.26953125" style="1141" customWidth="1"/>
    <col min="7672" max="7672" width="8.26953125" style="1141" customWidth="1"/>
    <col min="7673" max="7673" width="12.81640625" style="1141" bestFit="1" customWidth="1"/>
    <col min="7674" max="7674" width="10.7265625" style="1141" bestFit="1" customWidth="1"/>
    <col min="7675" max="7916" width="8.81640625" style="1141"/>
    <col min="7917" max="7917" width="46.1796875" style="1141" customWidth="1"/>
    <col min="7918" max="7920" width="9.1796875" style="1141" customWidth="1"/>
    <col min="7921" max="7922" width="10.7265625" style="1141" bestFit="1" customWidth="1"/>
    <col min="7923" max="7924" width="9.1796875" style="1141" bestFit="1" customWidth="1"/>
    <col min="7925" max="7925" width="9.26953125" style="1141" customWidth="1"/>
    <col min="7926" max="7926" width="8.26953125" style="1141" customWidth="1"/>
    <col min="7927" max="7927" width="9.26953125" style="1141" customWidth="1"/>
    <col min="7928" max="7928" width="8.26953125" style="1141" customWidth="1"/>
    <col min="7929" max="7929" width="12.81640625" style="1141" bestFit="1" customWidth="1"/>
    <col min="7930" max="7930" width="10.7265625" style="1141" bestFit="1" customWidth="1"/>
    <col min="7931" max="8172" width="8.81640625" style="1141"/>
    <col min="8173" max="8173" width="46.1796875" style="1141" customWidth="1"/>
    <col min="8174" max="8176" width="9.1796875" style="1141" customWidth="1"/>
    <col min="8177" max="8178" width="10.7265625" style="1141" bestFit="1" customWidth="1"/>
    <col min="8179" max="8180" width="9.1796875" style="1141" bestFit="1" customWidth="1"/>
    <col min="8181" max="8181" width="9.26953125" style="1141" customWidth="1"/>
    <col min="8182" max="8182" width="8.26953125" style="1141" customWidth="1"/>
    <col min="8183" max="8183" width="9.26953125" style="1141" customWidth="1"/>
    <col min="8184" max="8184" width="8.26953125" style="1141" customWidth="1"/>
    <col min="8185" max="8185" width="12.81640625" style="1141" bestFit="1" customWidth="1"/>
    <col min="8186" max="8186" width="10.7265625" style="1141" bestFit="1" customWidth="1"/>
    <col min="8187" max="8428" width="8.81640625" style="1141"/>
    <col min="8429" max="8429" width="46.1796875" style="1141" customWidth="1"/>
    <col min="8430" max="8432" width="9.1796875" style="1141" customWidth="1"/>
    <col min="8433" max="8434" width="10.7265625" style="1141" bestFit="1" customWidth="1"/>
    <col min="8435" max="8436" width="9.1796875" style="1141" bestFit="1" customWidth="1"/>
    <col min="8437" max="8437" width="9.26953125" style="1141" customWidth="1"/>
    <col min="8438" max="8438" width="8.26953125" style="1141" customWidth="1"/>
    <col min="8439" max="8439" width="9.26953125" style="1141" customWidth="1"/>
    <col min="8440" max="8440" width="8.26953125" style="1141" customWidth="1"/>
    <col min="8441" max="8441" width="12.81640625" style="1141" bestFit="1" customWidth="1"/>
    <col min="8442" max="8442" width="10.7265625" style="1141" bestFit="1" customWidth="1"/>
    <col min="8443" max="8684" width="8.81640625" style="1141"/>
    <col min="8685" max="8685" width="46.1796875" style="1141" customWidth="1"/>
    <col min="8686" max="8688" width="9.1796875" style="1141" customWidth="1"/>
    <col min="8689" max="8690" width="10.7265625" style="1141" bestFit="1" customWidth="1"/>
    <col min="8691" max="8692" width="9.1796875" style="1141" bestFit="1" customWidth="1"/>
    <col min="8693" max="8693" width="9.26953125" style="1141" customWidth="1"/>
    <col min="8694" max="8694" width="8.26953125" style="1141" customWidth="1"/>
    <col min="8695" max="8695" width="9.26953125" style="1141" customWidth="1"/>
    <col min="8696" max="8696" width="8.26953125" style="1141" customWidth="1"/>
    <col min="8697" max="8697" width="12.81640625" style="1141" bestFit="1" customWidth="1"/>
    <col min="8698" max="8698" width="10.7265625" style="1141" bestFit="1" customWidth="1"/>
    <col min="8699" max="8940" width="8.81640625" style="1141"/>
    <col min="8941" max="8941" width="46.1796875" style="1141" customWidth="1"/>
    <col min="8942" max="8944" width="9.1796875" style="1141" customWidth="1"/>
    <col min="8945" max="8946" width="10.7265625" style="1141" bestFit="1" customWidth="1"/>
    <col min="8947" max="8948" width="9.1796875" style="1141" bestFit="1" customWidth="1"/>
    <col min="8949" max="8949" width="9.26953125" style="1141" customWidth="1"/>
    <col min="8950" max="8950" width="8.26953125" style="1141" customWidth="1"/>
    <col min="8951" max="8951" width="9.26953125" style="1141" customWidth="1"/>
    <col min="8952" max="8952" width="8.26953125" style="1141" customWidth="1"/>
    <col min="8953" max="8953" width="12.81640625" style="1141" bestFit="1" customWidth="1"/>
    <col min="8954" max="8954" width="10.7265625" style="1141" bestFit="1" customWidth="1"/>
    <col min="8955" max="9196" width="8.81640625" style="1141"/>
    <col min="9197" max="9197" width="46.1796875" style="1141" customWidth="1"/>
    <col min="9198" max="9200" width="9.1796875" style="1141" customWidth="1"/>
    <col min="9201" max="9202" width="10.7265625" style="1141" bestFit="1" customWidth="1"/>
    <col min="9203" max="9204" width="9.1796875" style="1141" bestFit="1" customWidth="1"/>
    <col min="9205" max="9205" width="9.26953125" style="1141" customWidth="1"/>
    <col min="9206" max="9206" width="8.26953125" style="1141" customWidth="1"/>
    <col min="9207" max="9207" width="9.26953125" style="1141" customWidth="1"/>
    <col min="9208" max="9208" width="8.26953125" style="1141" customWidth="1"/>
    <col min="9209" max="9209" width="12.81640625" style="1141" bestFit="1" customWidth="1"/>
    <col min="9210" max="9210" width="10.7265625" style="1141" bestFit="1" customWidth="1"/>
    <col min="9211" max="9452" width="8.81640625" style="1141"/>
    <col min="9453" max="9453" width="46.1796875" style="1141" customWidth="1"/>
    <col min="9454" max="9456" width="9.1796875" style="1141" customWidth="1"/>
    <col min="9457" max="9458" width="10.7265625" style="1141" bestFit="1" customWidth="1"/>
    <col min="9459" max="9460" width="9.1796875" style="1141" bestFit="1" customWidth="1"/>
    <col min="9461" max="9461" width="9.26953125" style="1141" customWidth="1"/>
    <col min="9462" max="9462" width="8.26953125" style="1141" customWidth="1"/>
    <col min="9463" max="9463" width="9.26953125" style="1141" customWidth="1"/>
    <col min="9464" max="9464" width="8.26953125" style="1141" customWidth="1"/>
    <col min="9465" max="9465" width="12.81640625" style="1141" bestFit="1" customWidth="1"/>
    <col min="9466" max="9466" width="10.7265625" style="1141" bestFit="1" customWidth="1"/>
    <col min="9467" max="9708" width="8.81640625" style="1141"/>
    <col min="9709" max="9709" width="46.1796875" style="1141" customWidth="1"/>
    <col min="9710" max="9712" width="9.1796875" style="1141" customWidth="1"/>
    <col min="9713" max="9714" width="10.7265625" style="1141" bestFit="1" customWidth="1"/>
    <col min="9715" max="9716" width="9.1796875" style="1141" bestFit="1" customWidth="1"/>
    <col min="9717" max="9717" width="9.26953125" style="1141" customWidth="1"/>
    <col min="9718" max="9718" width="8.26953125" style="1141" customWidth="1"/>
    <col min="9719" max="9719" width="9.26953125" style="1141" customWidth="1"/>
    <col min="9720" max="9720" width="8.26953125" style="1141" customWidth="1"/>
    <col min="9721" max="9721" width="12.81640625" style="1141" bestFit="1" customWidth="1"/>
    <col min="9722" max="9722" width="10.7265625" style="1141" bestFit="1" customWidth="1"/>
    <col min="9723" max="9964" width="8.81640625" style="1141"/>
    <col min="9965" max="9965" width="46.1796875" style="1141" customWidth="1"/>
    <col min="9966" max="9968" width="9.1796875" style="1141" customWidth="1"/>
    <col min="9969" max="9970" width="10.7265625" style="1141" bestFit="1" customWidth="1"/>
    <col min="9971" max="9972" width="9.1796875" style="1141" bestFit="1" customWidth="1"/>
    <col min="9973" max="9973" width="9.26953125" style="1141" customWidth="1"/>
    <col min="9974" max="9974" width="8.26953125" style="1141" customWidth="1"/>
    <col min="9975" max="9975" width="9.26953125" style="1141" customWidth="1"/>
    <col min="9976" max="9976" width="8.26953125" style="1141" customWidth="1"/>
    <col min="9977" max="9977" width="12.81640625" style="1141" bestFit="1" customWidth="1"/>
    <col min="9978" max="9978" width="10.7265625" style="1141" bestFit="1" customWidth="1"/>
    <col min="9979" max="10220" width="8.81640625" style="1141"/>
    <col min="10221" max="10221" width="46.1796875" style="1141" customWidth="1"/>
    <col min="10222" max="10224" width="9.1796875" style="1141" customWidth="1"/>
    <col min="10225" max="10226" width="10.7265625" style="1141" bestFit="1" customWidth="1"/>
    <col min="10227" max="10228" width="9.1796875" style="1141" bestFit="1" customWidth="1"/>
    <col min="10229" max="10229" width="9.26953125" style="1141" customWidth="1"/>
    <col min="10230" max="10230" width="8.26953125" style="1141" customWidth="1"/>
    <col min="10231" max="10231" width="9.26953125" style="1141" customWidth="1"/>
    <col min="10232" max="10232" width="8.26953125" style="1141" customWidth="1"/>
    <col min="10233" max="10233" width="12.81640625" style="1141" bestFit="1" customWidth="1"/>
    <col min="10234" max="10234" width="10.7265625" style="1141" bestFit="1" customWidth="1"/>
    <col min="10235" max="10476" width="8.81640625" style="1141"/>
    <col min="10477" max="10477" width="46.1796875" style="1141" customWidth="1"/>
    <col min="10478" max="10480" width="9.1796875" style="1141" customWidth="1"/>
    <col min="10481" max="10482" width="10.7265625" style="1141" bestFit="1" customWidth="1"/>
    <col min="10483" max="10484" width="9.1796875" style="1141" bestFit="1" customWidth="1"/>
    <col min="10485" max="10485" width="9.26953125" style="1141" customWidth="1"/>
    <col min="10486" max="10486" width="8.26953125" style="1141" customWidth="1"/>
    <col min="10487" max="10487" width="9.26953125" style="1141" customWidth="1"/>
    <col min="10488" max="10488" width="8.26953125" style="1141" customWidth="1"/>
    <col min="10489" max="10489" width="12.81640625" style="1141" bestFit="1" customWidth="1"/>
    <col min="10490" max="10490" width="10.7265625" style="1141" bestFit="1" customWidth="1"/>
    <col min="10491" max="10732" width="8.81640625" style="1141"/>
    <col min="10733" max="10733" width="46.1796875" style="1141" customWidth="1"/>
    <col min="10734" max="10736" width="9.1796875" style="1141" customWidth="1"/>
    <col min="10737" max="10738" width="10.7265625" style="1141" bestFit="1" customWidth="1"/>
    <col min="10739" max="10740" width="9.1796875" style="1141" bestFit="1" customWidth="1"/>
    <col min="10741" max="10741" width="9.26953125" style="1141" customWidth="1"/>
    <col min="10742" max="10742" width="8.26953125" style="1141" customWidth="1"/>
    <col min="10743" max="10743" width="9.26953125" style="1141" customWidth="1"/>
    <col min="10744" max="10744" width="8.26953125" style="1141" customWidth="1"/>
    <col min="10745" max="10745" width="12.81640625" style="1141" bestFit="1" customWidth="1"/>
    <col min="10746" max="10746" width="10.7265625" style="1141" bestFit="1" customWidth="1"/>
    <col min="10747" max="10988" width="8.81640625" style="1141"/>
    <col min="10989" max="10989" width="46.1796875" style="1141" customWidth="1"/>
    <col min="10990" max="10992" width="9.1796875" style="1141" customWidth="1"/>
    <col min="10993" max="10994" width="10.7265625" style="1141" bestFit="1" customWidth="1"/>
    <col min="10995" max="10996" width="9.1796875" style="1141" bestFit="1" customWidth="1"/>
    <col min="10997" max="10997" width="9.26953125" style="1141" customWidth="1"/>
    <col min="10998" max="10998" width="8.26953125" style="1141" customWidth="1"/>
    <col min="10999" max="10999" width="9.26953125" style="1141" customWidth="1"/>
    <col min="11000" max="11000" width="8.26953125" style="1141" customWidth="1"/>
    <col min="11001" max="11001" width="12.81640625" style="1141" bestFit="1" customWidth="1"/>
    <col min="11002" max="11002" width="10.7265625" style="1141" bestFit="1" customWidth="1"/>
    <col min="11003" max="11244" width="8.81640625" style="1141"/>
    <col min="11245" max="11245" width="46.1796875" style="1141" customWidth="1"/>
    <col min="11246" max="11248" width="9.1796875" style="1141" customWidth="1"/>
    <col min="11249" max="11250" width="10.7265625" style="1141" bestFit="1" customWidth="1"/>
    <col min="11251" max="11252" width="9.1796875" style="1141" bestFit="1" customWidth="1"/>
    <col min="11253" max="11253" width="9.26953125" style="1141" customWidth="1"/>
    <col min="11254" max="11254" width="8.26953125" style="1141" customWidth="1"/>
    <col min="11255" max="11255" width="9.26953125" style="1141" customWidth="1"/>
    <col min="11256" max="11256" width="8.26953125" style="1141" customWidth="1"/>
    <col min="11257" max="11257" width="12.81640625" style="1141" bestFit="1" customWidth="1"/>
    <col min="11258" max="11258" width="10.7265625" style="1141" bestFit="1" customWidth="1"/>
    <col min="11259" max="11500" width="8.81640625" style="1141"/>
    <col min="11501" max="11501" width="46.1796875" style="1141" customWidth="1"/>
    <col min="11502" max="11504" width="9.1796875" style="1141" customWidth="1"/>
    <col min="11505" max="11506" width="10.7265625" style="1141" bestFit="1" customWidth="1"/>
    <col min="11507" max="11508" width="9.1796875" style="1141" bestFit="1" customWidth="1"/>
    <col min="11509" max="11509" width="9.26953125" style="1141" customWidth="1"/>
    <col min="11510" max="11510" width="8.26953125" style="1141" customWidth="1"/>
    <col min="11511" max="11511" width="9.26953125" style="1141" customWidth="1"/>
    <col min="11512" max="11512" width="8.26953125" style="1141" customWidth="1"/>
    <col min="11513" max="11513" width="12.81640625" style="1141" bestFit="1" customWidth="1"/>
    <col min="11514" max="11514" width="10.7265625" style="1141" bestFit="1" customWidth="1"/>
    <col min="11515" max="11756" width="8.81640625" style="1141"/>
    <col min="11757" max="11757" width="46.1796875" style="1141" customWidth="1"/>
    <col min="11758" max="11760" width="9.1796875" style="1141" customWidth="1"/>
    <col min="11761" max="11762" width="10.7265625" style="1141" bestFit="1" customWidth="1"/>
    <col min="11763" max="11764" width="9.1796875" style="1141" bestFit="1" customWidth="1"/>
    <col min="11765" max="11765" width="9.26953125" style="1141" customWidth="1"/>
    <col min="11766" max="11766" width="8.26953125" style="1141" customWidth="1"/>
    <col min="11767" max="11767" width="9.26953125" style="1141" customWidth="1"/>
    <col min="11768" max="11768" width="8.26953125" style="1141" customWidth="1"/>
    <col min="11769" max="11769" width="12.81640625" style="1141" bestFit="1" customWidth="1"/>
    <col min="11770" max="11770" width="10.7265625" style="1141" bestFit="1" customWidth="1"/>
    <col min="11771" max="12012" width="8.81640625" style="1141"/>
    <col min="12013" max="12013" width="46.1796875" style="1141" customWidth="1"/>
    <col min="12014" max="12016" width="9.1796875" style="1141" customWidth="1"/>
    <col min="12017" max="12018" width="10.7265625" style="1141" bestFit="1" customWidth="1"/>
    <col min="12019" max="12020" width="9.1796875" style="1141" bestFit="1" customWidth="1"/>
    <col min="12021" max="12021" width="9.26953125" style="1141" customWidth="1"/>
    <col min="12022" max="12022" width="8.26953125" style="1141" customWidth="1"/>
    <col min="12023" max="12023" width="9.26953125" style="1141" customWidth="1"/>
    <col min="12024" max="12024" width="8.26953125" style="1141" customWidth="1"/>
    <col min="12025" max="12025" width="12.81640625" style="1141" bestFit="1" customWidth="1"/>
    <col min="12026" max="12026" width="10.7265625" style="1141" bestFit="1" customWidth="1"/>
    <col min="12027" max="12268" width="8.81640625" style="1141"/>
    <col min="12269" max="12269" width="46.1796875" style="1141" customWidth="1"/>
    <col min="12270" max="12272" width="9.1796875" style="1141" customWidth="1"/>
    <col min="12273" max="12274" width="10.7265625" style="1141" bestFit="1" customWidth="1"/>
    <col min="12275" max="12276" width="9.1796875" style="1141" bestFit="1" customWidth="1"/>
    <col min="12277" max="12277" width="9.26953125" style="1141" customWidth="1"/>
    <col min="12278" max="12278" width="8.26953125" style="1141" customWidth="1"/>
    <col min="12279" max="12279" width="9.26953125" style="1141" customWidth="1"/>
    <col min="12280" max="12280" width="8.26953125" style="1141" customWidth="1"/>
    <col min="12281" max="12281" width="12.81640625" style="1141" bestFit="1" customWidth="1"/>
    <col min="12282" max="12282" width="10.7265625" style="1141" bestFit="1" customWidth="1"/>
    <col min="12283" max="12524" width="8.81640625" style="1141"/>
    <col min="12525" max="12525" width="46.1796875" style="1141" customWidth="1"/>
    <col min="12526" max="12528" width="9.1796875" style="1141" customWidth="1"/>
    <col min="12529" max="12530" width="10.7265625" style="1141" bestFit="1" customWidth="1"/>
    <col min="12531" max="12532" width="9.1796875" style="1141" bestFit="1" customWidth="1"/>
    <col min="12533" max="12533" width="9.26953125" style="1141" customWidth="1"/>
    <col min="12534" max="12534" width="8.26953125" style="1141" customWidth="1"/>
    <col min="12535" max="12535" width="9.26953125" style="1141" customWidth="1"/>
    <col min="12536" max="12536" width="8.26953125" style="1141" customWidth="1"/>
    <col min="12537" max="12537" width="12.81640625" style="1141" bestFit="1" customWidth="1"/>
    <col min="12538" max="12538" width="10.7265625" style="1141" bestFit="1" customWidth="1"/>
    <col min="12539" max="12780" width="8.81640625" style="1141"/>
    <col min="12781" max="12781" width="46.1796875" style="1141" customWidth="1"/>
    <col min="12782" max="12784" width="9.1796875" style="1141" customWidth="1"/>
    <col min="12785" max="12786" width="10.7265625" style="1141" bestFit="1" customWidth="1"/>
    <col min="12787" max="12788" width="9.1796875" style="1141" bestFit="1" customWidth="1"/>
    <col min="12789" max="12789" width="9.26953125" style="1141" customWidth="1"/>
    <col min="12790" max="12790" width="8.26953125" style="1141" customWidth="1"/>
    <col min="12791" max="12791" width="9.26953125" style="1141" customWidth="1"/>
    <col min="12792" max="12792" width="8.26953125" style="1141" customWidth="1"/>
    <col min="12793" max="12793" width="12.81640625" style="1141" bestFit="1" customWidth="1"/>
    <col min="12794" max="12794" width="10.7265625" style="1141" bestFit="1" customWidth="1"/>
    <col min="12795" max="13036" width="8.81640625" style="1141"/>
    <col min="13037" max="13037" width="46.1796875" style="1141" customWidth="1"/>
    <col min="13038" max="13040" width="9.1796875" style="1141" customWidth="1"/>
    <col min="13041" max="13042" width="10.7265625" style="1141" bestFit="1" customWidth="1"/>
    <col min="13043" max="13044" width="9.1796875" style="1141" bestFit="1" customWidth="1"/>
    <col min="13045" max="13045" width="9.26953125" style="1141" customWidth="1"/>
    <col min="13046" max="13046" width="8.26953125" style="1141" customWidth="1"/>
    <col min="13047" max="13047" width="9.26953125" style="1141" customWidth="1"/>
    <col min="13048" max="13048" width="8.26953125" style="1141" customWidth="1"/>
    <col min="13049" max="13049" width="12.81640625" style="1141" bestFit="1" customWidth="1"/>
    <col min="13050" max="13050" width="10.7265625" style="1141" bestFit="1" customWidth="1"/>
    <col min="13051" max="13292" width="8.81640625" style="1141"/>
    <col min="13293" max="13293" width="46.1796875" style="1141" customWidth="1"/>
    <col min="13294" max="13296" width="9.1796875" style="1141" customWidth="1"/>
    <col min="13297" max="13298" width="10.7265625" style="1141" bestFit="1" customWidth="1"/>
    <col min="13299" max="13300" width="9.1796875" style="1141" bestFit="1" customWidth="1"/>
    <col min="13301" max="13301" width="9.26953125" style="1141" customWidth="1"/>
    <col min="13302" max="13302" width="8.26953125" style="1141" customWidth="1"/>
    <col min="13303" max="13303" width="9.26953125" style="1141" customWidth="1"/>
    <col min="13304" max="13304" width="8.26953125" style="1141" customWidth="1"/>
    <col min="13305" max="13305" width="12.81640625" style="1141" bestFit="1" customWidth="1"/>
    <col min="13306" max="13306" width="10.7265625" style="1141" bestFit="1" customWidth="1"/>
    <col min="13307" max="13548" width="8.81640625" style="1141"/>
    <col min="13549" max="13549" width="46.1796875" style="1141" customWidth="1"/>
    <col min="13550" max="13552" width="9.1796875" style="1141" customWidth="1"/>
    <col min="13553" max="13554" width="10.7265625" style="1141" bestFit="1" customWidth="1"/>
    <col min="13555" max="13556" width="9.1796875" style="1141" bestFit="1" customWidth="1"/>
    <col min="13557" max="13557" width="9.26953125" style="1141" customWidth="1"/>
    <col min="13558" max="13558" width="8.26953125" style="1141" customWidth="1"/>
    <col min="13559" max="13559" width="9.26953125" style="1141" customWidth="1"/>
    <col min="13560" max="13560" width="8.26953125" style="1141" customWidth="1"/>
    <col min="13561" max="13561" width="12.81640625" style="1141" bestFit="1" customWidth="1"/>
    <col min="13562" max="13562" width="10.7265625" style="1141" bestFit="1" customWidth="1"/>
    <col min="13563" max="13804" width="8.81640625" style="1141"/>
    <col min="13805" max="13805" width="46.1796875" style="1141" customWidth="1"/>
    <col min="13806" max="13808" width="9.1796875" style="1141" customWidth="1"/>
    <col min="13809" max="13810" width="10.7265625" style="1141" bestFit="1" customWidth="1"/>
    <col min="13811" max="13812" width="9.1796875" style="1141" bestFit="1" customWidth="1"/>
    <col min="13813" max="13813" width="9.26953125" style="1141" customWidth="1"/>
    <col min="13814" max="13814" width="8.26953125" style="1141" customWidth="1"/>
    <col min="13815" max="13815" width="9.26953125" style="1141" customWidth="1"/>
    <col min="13816" max="13816" width="8.26953125" style="1141" customWidth="1"/>
    <col min="13817" max="13817" width="12.81640625" style="1141" bestFit="1" customWidth="1"/>
    <col min="13818" max="13818" width="10.7265625" style="1141" bestFit="1" customWidth="1"/>
    <col min="13819" max="14060" width="8.81640625" style="1141"/>
    <col min="14061" max="14061" width="46.1796875" style="1141" customWidth="1"/>
    <col min="14062" max="14064" width="9.1796875" style="1141" customWidth="1"/>
    <col min="14065" max="14066" width="10.7265625" style="1141" bestFit="1" customWidth="1"/>
    <col min="14067" max="14068" width="9.1796875" style="1141" bestFit="1" customWidth="1"/>
    <col min="14069" max="14069" width="9.26953125" style="1141" customWidth="1"/>
    <col min="14070" max="14070" width="8.26953125" style="1141" customWidth="1"/>
    <col min="14071" max="14071" width="9.26953125" style="1141" customWidth="1"/>
    <col min="14072" max="14072" width="8.26953125" style="1141" customWidth="1"/>
    <col min="14073" max="14073" width="12.81640625" style="1141" bestFit="1" customWidth="1"/>
    <col min="14074" max="14074" width="10.7265625" style="1141" bestFit="1" customWidth="1"/>
    <col min="14075" max="14316" width="8.81640625" style="1141"/>
    <col min="14317" max="14317" width="46.1796875" style="1141" customWidth="1"/>
    <col min="14318" max="14320" width="9.1796875" style="1141" customWidth="1"/>
    <col min="14321" max="14322" width="10.7265625" style="1141" bestFit="1" customWidth="1"/>
    <col min="14323" max="14324" width="9.1796875" style="1141" bestFit="1" customWidth="1"/>
    <col min="14325" max="14325" width="9.26953125" style="1141" customWidth="1"/>
    <col min="14326" max="14326" width="8.26953125" style="1141" customWidth="1"/>
    <col min="14327" max="14327" width="9.26953125" style="1141" customWidth="1"/>
    <col min="14328" max="14328" width="8.26953125" style="1141" customWidth="1"/>
    <col min="14329" max="14329" width="12.81640625" style="1141" bestFit="1" customWidth="1"/>
    <col min="14330" max="14330" width="10.7265625" style="1141" bestFit="1" customWidth="1"/>
    <col min="14331" max="14572" width="8.81640625" style="1141"/>
    <col min="14573" max="14573" width="46.1796875" style="1141" customWidth="1"/>
    <col min="14574" max="14576" width="9.1796875" style="1141" customWidth="1"/>
    <col min="14577" max="14578" width="10.7265625" style="1141" bestFit="1" customWidth="1"/>
    <col min="14579" max="14580" width="9.1796875" style="1141" bestFit="1" customWidth="1"/>
    <col min="14581" max="14581" width="9.26953125" style="1141" customWidth="1"/>
    <col min="14582" max="14582" width="8.26953125" style="1141" customWidth="1"/>
    <col min="14583" max="14583" width="9.26953125" style="1141" customWidth="1"/>
    <col min="14584" max="14584" width="8.26953125" style="1141" customWidth="1"/>
    <col min="14585" max="14585" width="12.81640625" style="1141" bestFit="1" customWidth="1"/>
    <col min="14586" max="14586" width="10.7265625" style="1141" bestFit="1" customWidth="1"/>
    <col min="14587" max="14828" width="8.81640625" style="1141"/>
    <col min="14829" max="14829" width="46.1796875" style="1141" customWidth="1"/>
    <col min="14830" max="14832" width="9.1796875" style="1141" customWidth="1"/>
    <col min="14833" max="14834" width="10.7265625" style="1141" bestFit="1" customWidth="1"/>
    <col min="14835" max="14836" width="9.1796875" style="1141" bestFit="1" customWidth="1"/>
    <col min="14837" max="14837" width="9.26953125" style="1141" customWidth="1"/>
    <col min="14838" max="14838" width="8.26953125" style="1141" customWidth="1"/>
    <col min="14839" max="14839" width="9.26953125" style="1141" customWidth="1"/>
    <col min="14840" max="14840" width="8.26953125" style="1141" customWidth="1"/>
    <col min="14841" max="14841" width="12.81640625" style="1141" bestFit="1" customWidth="1"/>
    <col min="14842" max="14842" width="10.7265625" style="1141" bestFit="1" customWidth="1"/>
    <col min="14843" max="15084" width="8.81640625" style="1141"/>
    <col min="15085" max="15085" width="46.1796875" style="1141" customWidth="1"/>
    <col min="15086" max="15088" width="9.1796875" style="1141" customWidth="1"/>
    <col min="15089" max="15090" width="10.7265625" style="1141" bestFit="1" customWidth="1"/>
    <col min="15091" max="15092" width="9.1796875" style="1141" bestFit="1" customWidth="1"/>
    <col min="15093" max="15093" width="9.26953125" style="1141" customWidth="1"/>
    <col min="15094" max="15094" width="8.26953125" style="1141" customWidth="1"/>
    <col min="15095" max="15095" width="9.26953125" style="1141" customWidth="1"/>
    <col min="15096" max="15096" width="8.26953125" style="1141" customWidth="1"/>
    <col min="15097" max="15097" width="12.81640625" style="1141" bestFit="1" customWidth="1"/>
    <col min="15098" max="15098" width="10.7265625" style="1141" bestFit="1" customWidth="1"/>
    <col min="15099" max="15340" width="8.81640625" style="1141"/>
    <col min="15341" max="15341" width="46.1796875" style="1141" customWidth="1"/>
    <col min="15342" max="15344" width="9.1796875" style="1141" customWidth="1"/>
    <col min="15345" max="15346" width="10.7265625" style="1141" bestFit="1" customWidth="1"/>
    <col min="15347" max="15348" width="9.1796875" style="1141" bestFit="1" customWidth="1"/>
    <col min="15349" max="15349" width="9.26953125" style="1141" customWidth="1"/>
    <col min="15350" max="15350" width="8.26953125" style="1141" customWidth="1"/>
    <col min="15351" max="15351" width="9.26953125" style="1141" customWidth="1"/>
    <col min="15352" max="15352" width="8.26953125" style="1141" customWidth="1"/>
    <col min="15353" max="15353" width="12.81640625" style="1141" bestFit="1" customWidth="1"/>
    <col min="15354" max="15354" width="10.7265625" style="1141" bestFit="1" customWidth="1"/>
    <col min="15355" max="15596" width="8.81640625" style="1141"/>
    <col min="15597" max="15597" width="46.1796875" style="1141" customWidth="1"/>
    <col min="15598" max="15600" width="9.1796875" style="1141" customWidth="1"/>
    <col min="15601" max="15602" width="10.7265625" style="1141" bestFit="1" customWidth="1"/>
    <col min="15603" max="15604" width="9.1796875" style="1141" bestFit="1" customWidth="1"/>
    <col min="15605" max="15605" width="9.26953125" style="1141" customWidth="1"/>
    <col min="15606" max="15606" width="8.26953125" style="1141" customWidth="1"/>
    <col min="15607" max="15607" width="9.26953125" style="1141" customWidth="1"/>
    <col min="15608" max="15608" width="8.26953125" style="1141" customWidth="1"/>
    <col min="15609" max="15609" width="12.81640625" style="1141" bestFit="1" customWidth="1"/>
    <col min="15610" max="15610" width="10.7265625" style="1141" bestFit="1" customWidth="1"/>
    <col min="15611" max="15852" width="8.81640625" style="1141"/>
    <col min="15853" max="15853" width="46.1796875" style="1141" customWidth="1"/>
    <col min="15854" max="15856" width="9.1796875" style="1141" customWidth="1"/>
    <col min="15857" max="15858" width="10.7265625" style="1141" bestFit="1" customWidth="1"/>
    <col min="15859" max="15860" width="9.1796875" style="1141" bestFit="1" customWidth="1"/>
    <col min="15861" max="15861" width="9.26953125" style="1141" customWidth="1"/>
    <col min="15862" max="15862" width="8.26953125" style="1141" customWidth="1"/>
    <col min="15863" max="15863" width="9.26953125" style="1141" customWidth="1"/>
    <col min="15864" max="15864" width="8.26953125" style="1141" customWidth="1"/>
    <col min="15865" max="15865" width="12.81640625" style="1141" bestFit="1" customWidth="1"/>
    <col min="15866" max="15866" width="10.7265625" style="1141" bestFit="1" customWidth="1"/>
    <col min="15867" max="16108" width="8.81640625" style="1141"/>
    <col min="16109" max="16109" width="46.1796875" style="1141" customWidth="1"/>
    <col min="16110" max="16112" width="9.1796875" style="1141" customWidth="1"/>
    <col min="16113" max="16114" width="10.7265625" style="1141" bestFit="1" customWidth="1"/>
    <col min="16115" max="16116" width="9.1796875" style="1141" bestFit="1" customWidth="1"/>
    <col min="16117" max="16117" width="9.26953125" style="1141" customWidth="1"/>
    <col min="16118" max="16118" width="8.26953125" style="1141" customWidth="1"/>
    <col min="16119" max="16119" width="9.26953125" style="1141" customWidth="1"/>
    <col min="16120" max="16120" width="8.26953125" style="1141" customWidth="1"/>
    <col min="16121" max="16121" width="12.81640625" style="1141" bestFit="1" customWidth="1"/>
    <col min="16122" max="16122" width="10.7265625" style="1141" bestFit="1" customWidth="1"/>
    <col min="16123" max="16384" width="8.81640625" style="1141"/>
  </cols>
  <sheetData>
    <row r="1" spans="1:49" s="1437" customFormat="1" ht="52.5" customHeight="1">
      <c r="A1" s="1725" t="s">
        <v>3070</v>
      </c>
      <c r="B1" s="1725"/>
      <c r="C1" s="1725"/>
      <c r="D1" s="1725"/>
      <c r="E1" s="1725"/>
      <c r="F1" s="1725"/>
      <c r="G1" s="1725"/>
      <c r="H1" s="1725"/>
      <c r="I1" s="1725"/>
      <c r="J1" s="1725"/>
      <c r="K1" s="1725"/>
      <c r="L1" s="1725"/>
      <c r="N1" s="1141"/>
      <c r="O1" s="1141"/>
      <c r="P1" s="1141"/>
      <c r="Q1" s="1141"/>
      <c r="R1" s="1141"/>
      <c r="S1" s="1141"/>
      <c r="T1" s="1141"/>
      <c r="U1" s="1141"/>
      <c r="V1" s="1141"/>
      <c r="W1" s="1141"/>
      <c r="X1" s="1141"/>
      <c r="Y1" s="1141"/>
      <c r="Z1" s="1141"/>
      <c r="AA1" s="1141"/>
      <c r="AB1" s="1141"/>
      <c r="AC1" s="1141"/>
      <c r="AD1" s="1141"/>
      <c r="AE1" s="1141"/>
      <c r="AF1" s="1141"/>
      <c r="AG1" s="1141"/>
      <c r="AH1" s="1141"/>
      <c r="AI1" s="1141"/>
      <c r="AJ1" s="1141"/>
      <c r="AK1" s="1141"/>
      <c r="AL1" s="1141"/>
      <c r="AM1" s="1141"/>
      <c r="AN1" s="1141"/>
      <c r="AO1" s="1141"/>
      <c r="AP1" s="1141"/>
      <c r="AQ1" s="1141"/>
      <c r="AR1" s="1141"/>
      <c r="AS1" s="1141"/>
      <c r="AT1" s="1141"/>
      <c r="AU1" s="1141"/>
      <c r="AV1" s="1141"/>
      <c r="AW1" s="1141"/>
    </row>
    <row r="2" spans="1:49" s="1437" customFormat="1" ht="33" customHeight="1">
      <c r="A2" s="1699" t="s">
        <v>3071</v>
      </c>
      <c r="B2" s="1700"/>
      <c r="C2" s="1700"/>
      <c r="D2" s="1700"/>
      <c r="E2" s="1700"/>
      <c r="F2" s="1700"/>
      <c r="G2" s="1700"/>
      <c r="H2" s="1700"/>
      <c r="I2" s="1700"/>
      <c r="J2" s="1700"/>
      <c r="K2" s="1700"/>
      <c r="L2" s="1710"/>
      <c r="N2" s="1141"/>
      <c r="O2" s="1141"/>
      <c r="P2" s="1141"/>
      <c r="Q2" s="1141"/>
      <c r="R2" s="1141"/>
      <c r="S2" s="1141"/>
      <c r="T2" s="1141"/>
      <c r="U2" s="1141"/>
      <c r="V2" s="1141"/>
      <c r="W2" s="1141"/>
      <c r="X2" s="1141"/>
      <c r="Y2" s="1141"/>
      <c r="Z2" s="1141"/>
      <c r="AA2" s="1141"/>
      <c r="AB2" s="1141"/>
      <c r="AC2" s="1141"/>
      <c r="AD2" s="1141"/>
      <c r="AE2" s="1141"/>
      <c r="AF2" s="1141"/>
      <c r="AG2" s="1141"/>
      <c r="AH2" s="1141"/>
      <c r="AI2" s="1141"/>
      <c r="AJ2" s="1141"/>
      <c r="AK2" s="1141"/>
      <c r="AL2" s="1141"/>
      <c r="AM2" s="1141"/>
      <c r="AN2" s="1141"/>
      <c r="AO2" s="1141"/>
      <c r="AP2" s="1141"/>
      <c r="AQ2" s="1141"/>
      <c r="AR2" s="1141"/>
      <c r="AS2" s="1141"/>
      <c r="AT2" s="1141"/>
      <c r="AU2" s="1141"/>
      <c r="AV2" s="1141"/>
      <c r="AW2" s="1141"/>
    </row>
    <row r="3" spans="1:49" s="1437" customFormat="1">
      <c r="A3" s="2236" t="s">
        <v>3830</v>
      </c>
      <c r="B3" s="2236"/>
      <c r="C3" s="2236"/>
      <c r="D3" s="2236"/>
      <c r="E3" s="2236"/>
      <c r="F3" s="1720"/>
      <c r="G3" s="1723" t="s">
        <v>3831</v>
      </c>
      <c r="H3" s="1723"/>
      <c r="I3" s="1723"/>
      <c r="J3" s="1723"/>
      <c r="K3" s="1723"/>
      <c r="L3" s="1724"/>
      <c r="N3" s="1141"/>
      <c r="O3" s="1141"/>
      <c r="P3" s="1141"/>
      <c r="Q3" s="1141"/>
      <c r="R3" s="1141"/>
      <c r="S3" s="1141"/>
      <c r="T3" s="1141"/>
      <c r="U3" s="1141"/>
      <c r="V3" s="1141"/>
      <c r="W3" s="1141"/>
      <c r="X3" s="1141"/>
      <c r="Y3" s="1141"/>
      <c r="Z3" s="1141"/>
      <c r="AA3" s="1141"/>
      <c r="AB3" s="1141"/>
      <c r="AC3" s="1141"/>
      <c r="AD3" s="1141"/>
      <c r="AE3" s="1141"/>
      <c r="AF3" s="1141"/>
      <c r="AG3" s="1141"/>
      <c r="AH3" s="1141"/>
      <c r="AI3" s="1141"/>
      <c r="AJ3" s="1141"/>
      <c r="AK3" s="1141"/>
      <c r="AL3" s="1141"/>
      <c r="AM3" s="1141"/>
      <c r="AN3" s="1141"/>
      <c r="AO3" s="1141"/>
      <c r="AP3" s="1141"/>
      <c r="AQ3" s="1141"/>
      <c r="AR3" s="1141"/>
      <c r="AS3" s="1141"/>
      <c r="AT3" s="1141"/>
      <c r="AU3" s="1141"/>
      <c r="AV3" s="1141"/>
      <c r="AW3" s="1141"/>
    </row>
    <row r="4" spans="1:49" s="1438" customFormat="1" ht="54.75" customHeight="1">
      <c r="A4" s="2263" t="s">
        <v>758</v>
      </c>
      <c r="B4" s="2256" t="s">
        <v>3832</v>
      </c>
      <c r="C4" s="2257"/>
      <c r="D4" s="2257"/>
      <c r="E4" s="2257"/>
      <c r="F4" s="2257"/>
      <c r="G4" s="2257"/>
      <c r="H4" s="2257"/>
      <c r="I4" s="2257"/>
      <c r="J4" s="2257"/>
      <c r="K4" s="2257" t="s">
        <v>3833</v>
      </c>
      <c r="L4" s="2206" t="s">
        <v>3834</v>
      </c>
    </row>
    <row r="5" spans="1:49" s="1438" customFormat="1" ht="105" customHeight="1">
      <c r="A5" s="2263"/>
      <c r="B5" s="1439" t="s">
        <v>3835</v>
      </c>
      <c r="C5" s="1439" t="s">
        <v>3836</v>
      </c>
      <c r="D5" s="1439" t="s">
        <v>3837</v>
      </c>
      <c r="E5" s="1439" t="s">
        <v>3838</v>
      </c>
      <c r="F5" s="1439" t="s">
        <v>3839</v>
      </c>
      <c r="G5" s="1439" t="s">
        <v>3840</v>
      </c>
      <c r="H5" s="1439" t="s">
        <v>3841</v>
      </c>
      <c r="I5" s="1439" t="s">
        <v>3842</v>
      </c>
      <c r="J5" s="1439" t="s">
        <v>1081</v>
      </c>
      <c r="K5" s="1440" t="s">
        <v>3843</v>
      </c>
      <c r="L5" s="2207"/>
    </row>
    <row r="6" spans="1:49" ht="33" customHeight="1">
      <c r="A6" s="1373" t="s">
        <v>877</v>
      </c>
      <c r="B6" s="1124">
        <v>286734</v>
      </c>
      <c r="C6" s="1124">
        <v>28883</v>
      </c>
      <c r="D6" s="1124">
        <v>15067</v>
      </c>
      <c r="E6" s="1124">
        <v>16341</v>
      </c>
      <c r="F6" s="1124">
        <v>0</v>
      </c>
      <c r="G6" s="1124">
        <v>0</v>
      </c>
      <c r="H6" s="1124">
        <v>0</v>
      </c>
      <c r="I6" s="1124">
        <v>45100</v>
      </c>
      <c r="J6" s="1146">
        <f t="shared" ref="J6:J13" si="0">SUM(B6:I6)</f>
        <v>392125</v>
      </c>
      <c r="K6" s="1124" t="s">
        <v>3844</v>
      </c>
      <c r="L6" s="423" t="s">
        <v>878</v>
      </c>
    </row>
    <row r="7" spans="1:49" ht="33" customHeight="1">
      <c r="A7" s="1373" t="s">
        <v>879</v>
      </c>
      <c r="B7" s="1126">
        <v>113315</v>
      </c>
      <c r="C7" s="1126">
        <v>39117</v>
      </c>
      <c r="D7" s="1126">
        <v>337</v>
      </c>
      <c r="E7" s="1126">
        <v>6581</v>
      </c>
      <c r="F7" s="1126">
        <v>247</v>
      </c>
      <c r="G7" s="1126">
        <v>488</v>
      </c>
      <c r="H7" s="1126">
        <v>0</v>
      </c>
      <c r="I7" s="1126">
        <v>0</v>
      </c>
      <c r="J7" s="1146">
        <f t="shared" si="0"/>
        <v>160085</v>
      </c>
      <c r="K7" s="1126">
        <v>428441</v>
      </c>
      <c r="L7" s="423" t="s">
        <v>880</v>
      </c>
    </row>
    <row r="8" spans="1:49" ht="33" customHeight="1">
      <c r="A8" s="1373" t="s">
        <v>881</v>
      </c>
      <c r="B8" s="1124">
        <v>66385</v>
      </c>
      <c r="C8" s="1124">
        <v>3877</v>
      </c>
      <c r="D8" s="1124">
        <v>3925</v>
      </c>
      <c r="E8" s="1124">
        <v>1095</v>
      </c>
      <c r="F8" s="1124">
        <v>14197</v>
      </c>
      <c r="G8" s="1124">
        <v>0</v>
      </c>
      <c r="H8" s="1124">
        <v>0</v>
      </c>
      <c r="I8" s="1124">
        <v>0</v>
      </c>
      <c r="J8" s="1146">
        <f t="shared" si="0"/>
        <v>89479</v>
      </c>
      <c r="K8" s="1124">
        <v>118279</v>
      </c>
      <c r="L8" s="423" t="s">
        <v>882</v>
      </c>
    </row>
    <row r="9" spans="1:49" ht="33" customHeight="1">
      <c r="A9" s="1373" t="s">
        <v>883</v>
      </c>
      <c r="B9" s="1126">
        <v>16530</v>
      </c>
      <c r="C9" s="1126">
        <v>2321</v>
      </c>
      <c r="D9" s="1126">
        <v>7300</v>
      </c>
      <c r="E9" s="1126">
        <v>3063</v>
      </c>
      <c r="F9" s="1126">
        <v>24289</v>
      </c>
      <c r="G9" s="1126">
        <v>0</v>
      </c>
      <c r="H9" s="1126">
        <v>2412</v>
      </c>
      <c r="I9" s="1126">
        <v>0</v>
      </c>
      <c r="J9" s="1146">
        <f t="shared" si="0"/>
        <v>55915</v>
      </c>
      <c r="K9" s="1126">
        <v>87017</v>
      </c>
      <c r="L9" s="423" t="s">
        <v>1124</v>
      </c>
    </row>
    <row r="10" spans="1:49" ht="33" customHeight="1">
      <c r="A10" s="1373" t="s">
        <v>885</v>
      </c>
      <c r="B10" s="1124">
        <v>0</v>
      </c>
      <c r="C10" s="1124">
        <v>0</v>
      </c>
      <c r="D10" s="1124">
        <v>0</v>
      </c>
      <c r="E10" s="1124">
        <v>0</v>
      </c>
      <c r="F10" s="1124">
        <v>3327</v>
      </c>
      <c r="G10" s="1124">
        <v>0</v>
      </c>
      <c r="H10" s="1124">
        <v>29</v>
      </c>
      <c r="I10" s="1124">
        <v>0</v>
      </c>
      <c r="J10" s="1146">
        <f t="shared" si="0"/>
        <v>3356</v>
      </c>
      <c r="K10" s="1124">
        <v>17459</v>
      </c>
      <c r="L10" s="423" t="s">
        <v>886</v>
      </c>
    </row>
    <row r="11" spans="1:49" ht="33" customHeight="1">
      <c r="A11" s="1373" t="s">
        <v>887</v>
      </c>
      <c r="B11" s="1126">
        <v>6981</v>
      </c>
      <c r="C11" s="1126">
        <v>252</v>
      </c>
      <c r="D11" s="1126">
        <v>432</v>
      </c>
      <c r="E11" s="1126">
        <v>0</v>
      </c>
      <c r="F11" s="1126">
        <v>8406</v>
      </c>
      <c r="G11" s="1126">
        <v>0</v>
      </c>
      <c r="H11" s="1126">
        <v>0</v>
      </c>
      <c r="I11" s="1126">
        <v>0</v>
      </c>
      <c r="J11" s="1146">
        <f t="shared" si="0"/>
        <v>16071</v>
      </c>
      <c r="K11" s="1126">
        <v>71640</v>
      </c>
      <c r="L11" s="423" t="s">
        <v>888</v>
      </c>
    </row>
    <row r="12" spans="1:49" ht="33" customHeight="1">
      <c r="A12" s="1373" t="s">
        <v>3845</v>
      </c>
      <c r="B12" s="1124">
        <v>66401</v>
      </c>
      <c r="C12" s="1124">
        <v>4449</v>
      </c>
      <c r="D12" s="1124">
        <v>6195</v>
      </c>
      <c r="E12" s="1124">
        <v>1337</v>
      </c>
      <c r="F12" s="1124">
        <v>285799</v>
      </c>
      <c r="G12" s="1124">
        <v>1078</v>
      </c>
      <c r="H12" s="1124">
        <v>9212</v>
      </c>
      <c r="I12" s="1124">
        <v>834</v>
      </c>
      <c r="J12" s="1146">
        <f t="shared" si="0"/>
        <v>375305</v>
      </c>
      <c r="K12" s="1124">
        <v>625517</v>
      </c>
      <c r="L12" s="423" t="s">
        <v>1119</v>
      </c>
      <c r="N12" s="1441"/>
    </row>
    <row r="13" spans="1:49" ht="33" customHeight="1">
      <c r="A13" s="1373" t="s">
        <v>3269</v>
      </c>
      <c r="B13" s="1126">
        <v>3875</v>
      </c>
      <c r="C13" s="1126">
        <v>0</v>
      </c>
      <c r="D13" s="1126">
        <v>0</v>
      </c>
      <c r="E13" s="1126">
        <v>0</v>
      </c>
      <c r="F13" s="1126">
        <v>0</v>
      </c>
      <c r="G13" s="1126">
        <v>0</v>
      </c>
      <c r="H13" s="1126">
        <v>0</v>
      </c>
      <c r="I13" s="1126">
        <v>0</v>
      </c>
      <c r="J13" s="1146">
        <f t="shared" si="0"/>
        <v>3875</v>
      </c>
      <c r="K13" s="1126">
        <v>26985</v>
      </c>
      <c r="L13" s="423" t="s">
        <v>3270</v>
      </c>
      <c r="M13" s="1140"/>
    </row>
    <row r="14" spans="1:49" s="1438" customFormat="1" ht="33" customHeight="1">
      <c r="A14" s="1385" t="s">
        <v>750</v>
      </c>
      <c r="B14" s="1117">
        <f t="shared" ref="B14:J14" si="1">SUM(B6:B13)</f>
        <v>560221</v>
      </c>
      <c r="C14" s="1117">
        <f t="shared" si="1"/>
        <v>78899</v>
      </c>
      <c r="D14" s="1117">
        <f t="shared" si="1"/>
        <v>33256</v>
      </c>
      <c r="E14" s="1117">
        <f t="shared" si="1"/>
        <v>28417</v>
      </c>
      <c r="F14" s="1117">
        <f t="shared" si="1"/>
        <v>336265</v>
      </c>
      <c r="G14" s="1117">
        <f t="shared" si="1"/>
        <v>1566</v>
      </c>
      <c r="H14" s="1117">
        <f t="shared" si="1"/>
        <v>11653</v>
      </c>
      <c r="I14" s="1117">
        <f t="shared" si="1"/>
        <v>45934</v>
      </c>
      <c r="J14" s="1117">
        <f t="shared" si="1"/>
        <v>1096211</v>
      </c>
      <c r="K14" s="1117" t="s">
        <v>3844</v>
      </c>
      <c r="L14" s="1385" t="s">
        <v>68</v>
      </c>
    </row>
    <row r="15" spans="1:49">
      <c r="A15" s="1442"/>
      <c r="L15" s="1443"/>
    </row>
    <row r="16" spans="1:49" ht="27" customHeight="1"/>
    <row r="17" spans="1:9" ht="27" customHeight="1"/>
    <row r="18" spans="1:9" ht="27" customHeight="1">
      <c r="A18" s="1389"/>
    </row>
    <row r="19" spans="1:9" ht="27" customHeight="1">
      <c r="A19" s="1389"/>
    </row>
    <row r="20" spans="1:9" ht="27" customHeight="1"/>
    <row r="21" spans="1:9" ht="27" customHeight="1"/>
    <row r="22" spans="1:9" ht="27" customHeight="1"/>
    <row r="23" spans="1:9" ht="27" customHeight="1"/>
    <row r="24" spans="1:9" ht="27" customHeight="1"/>
    <row r="25" spans="1:9" ht="27" customHeight="1"/>
    <row r="26" spans="1:9" ht="27" customHeight="1"/>
    <row r="27" spans="1:9" ht="27" customHeight="1"/>
    <row r="28" spans="1:9" ht="27" customHeight="1"/>
    <row r="29" spans="1:9" ht="27" customHeight="1"/>
    <row r="30" spans="1:9" ht="27" customHeight="1"/>
    <row r="31" spans="1:9" ht="27" customHeight="1"/>
    <row r="32" spans="1:9" ht="27" customHeight="1">
      <c r="C32" s="1444"/>
      <c r="D32" s="1444"/>
      <c r="E32" s="1444"/>
      <c r="F32" s="1444"/>
      <c r="G32" s="1444"/>
      <c r="H32" s="1444"/>
      <c r="I32" s="1444"/>
    </row>
    <row r="33" spans="3:9" ht="27" customHeight="1">
      <c r="C33" s="1444"/>
      <c r="D33" s="1444"/>
      <c r="E33" s="1444"/>
      <c r="F33" s="1444"/>
      <c r="G33" s="1444"/>
      <c r="H33" s="1444"/>
      <c r="I33" s="1444"/>
    </row>
    <row r="34" spans="3:9" ht="27" customHeight="1"/>
    <row r="35" spans="3:9" ht="27" customHeight="1"/>
    <row r="36" spans="3:9" ht="27" customHeight="1"/>
    <row r="37" spans="3:9" ht="27" customHeight="1"/>
    <row r="38" spans="3:9" ht="27" customHeight="1"/>
    <row r="39" spans="3:9" ht="27" customHeight="1"/>
    <row r="40" spans="3:9" ht="27" customHeight="1"/>
    <row r="41" spans="3:9" ht="27" customHeight="1"/>
    <row r="42" spans="3:9" ht="27" customHeight="1"/>
    <row r="43" spans="3:9" ht="27" customHeight="1"/>
    <row r="44" spans="3:9" s="1437" customFormat="1" ht="27" customHeight="1"/>
    <row r="45" spans="3:9" ht="27" customHeight="1"/>
    <row r="46" spans="3:9" ht="27" customHeight="1"/>
    <row r="47" spans="3:9" ht="27" customHeight="1"/>
    <row r="48" spans="3:9" ht="27" customHeight="1"/>
    <row r="49" ht="27" customHeight="1"/>
    <row r="50" s="1437" customFormat="1" ht="27" customHeight="1"/>
    <row r="51" s="1437" customFormat="1" ht="27" customHeight="1"/>
    <row r="52" ht="27" customHeight="1"/>
    <row r="53" ht="27" customHeight="1"/>
    <row r="54" ht="27" customHeight="1"/>
    <row r="55" ht="21" customHeight="1"/>
    <row r="56" ht="21" customHeight="1"/>
    <row r="57" ht="21" customHeight="1"/>
    <row r="58" ht="21" customHeight="1"/>
    <row r="59" ht="21" customHeight="1"/>
    <row r="60" ht="21" customHeight="1"/>
  </sheetData>
  <mergeCells count="7">
    <mergeCell ref="A1:L1"/>
    <mergeCell ref="A2:L2"/>
    <mergeCell ref="A3:F3"/>
    <mergeCell ref="G3:L3"/>
    <mergeCell ref="A4:A5"/>
    <mergeCell ref="B4:K4"/>
    <mergeCell ref="L4:L5"/>
  </mergeCells>
  <printOptions horizontalCentered="1" verticalCentered="1"/>
  <pageMargins left="0.59055118110236227" right="0.59055118110236227" top="0.78740157480314965" bottom="0.78740157480314965" header="0.51181102362204722" footer="0.51181102362204722"/>
  <pageSetup paperSize="9" scale="59" orientation="landscape" horizontalDpi="1200" verticalDpi="1200"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9"/>
  <sheetViews>
    <sheetView rightToLeft="1" view="pageBreakPreview" zoomScale="60" zoomScaleNormal="100" workbookViewId="0">
      <selection activeCell="B23" sqref="B23"/>
    </sheetView>
  </sheetViews>
  <sheetFormatPr defaultColWidth="8.81640625" defaultRowHeight="15.5"/>
  <cols>
    <col min="1" max="1" width="30.1796875" style="1419" customWidth="1"/>
    <col min="2" max="7" width="17.7265625" style="1419" customWidth="1"/>
    <col min="8" max="8" width="29.7265625" style="1419" customWidth="1"/>
    <col min="9" max="113" width="8.81640625" style="1419"/>
    <col min="114" max="114" width="16.1796875" style="1419" customWidth="1"/>
    <col min="115" max="115" width="20" style="1419" customWidth="1"/>
    <col min="116" max="117" width="12.26953125" style="1419" customWidth="1"/>
    <col min="118" max="118" width="14.1796875" style="1419" customWidth="1"/>
    <col min="119" max="119" width="11.26953125" style="1419" customWidth="1"/>
    <col min="120" max="125" width="8.81640625" style="1419"/>
    <col min="126" max="126" width="15.7265625" style="1419" customWidth="1"/>
    <col min="127" max="127" width="20.26953125" style="1419" customWidth="1"/>
    <col min="128" max="128" width="11.81640625" style="1419" customWidth="1"/>
    <col min="129" max="129" width="12.81640625" style="1419" customWidth="1"/>
    <col min="130" max="130" width="13.26953125" style="1419" customWidth="1"/>
    <col min="131" max="131" width="13" style="1419" customWidth="1"/>
    <col min="132" max="369" width="8.81640625" style="1419"/>
    <col min="370" max="370" width="16.1796875" style="1419" customWidth="1"/>
    <col min="371" max="371" width="20" style="1419" customWidth="1"/>
    <col min="372" max="373" width="12.26953125" style="1419" customWidth="1"/>
    <col min="374" max="374" width="14.1796875" style="1419" customWidth="1"/>
    <col min="375" max="375" width="11.26953125" style="1419" customWidth="1"/>
    <col min="376" max="381" width="8.81640625" style="1419"/>
    <col min="382" max="382" width="15.7265625" style="1419" customWidth="1"/>
    <col min="383" max="383" width="20.26953125" style="1419" customWidth="1"/>
    <col min="384" max="384" width="11.81640625" style="1419" customWidth="1"/>
    <col min="385" max="385" width="12.81640625" style="1419" customWidth="1"/>
    <col min="386" max="386" width="13.26953125" style="1419" customWidth="1"/>
    <col min="387" max="387" width="13" style="1419" customWidth="1"/>
    <col min="388" max="625" width="8.81640625" style="1419"/>
    <col min="626" max="626" width="16.1796875" style="1419" customWidth="1"/>
    <col min="627" max="627" width="20" style="1419" customWidth="1"/>
    <col min="628" max="629" width="12.26953125" style="1419" customWidth="1"/>
    <col min="630" max="630" width="14.1796875" style="1419" customWidth="1"/>
    <col min="631" max="631" width="11.26953125" style="1419" customWidth="1"/>
    <col min="632" max="637" width="8.81640625" style="1419"/>
    <col min="638" max="638" width="15.7265625" style="1419" customWidth="1"/>
    <col min="639" max="639" width="20.26953125" style="1419" customWidth="1"/>
    <col min="640" max="640" width="11.81640625" style="1419" customWidth="1"/>
    <col min="641" max="641" width="12.81640625" style="1419" customWidth="1"/>
    <col min="642" max="642" width="13.26953125" style="1419" customWidth="1"/>
    <col min="643" max="643" width="13" style="1419" customWidth="1"/>
    <col min="644" max="881" width="8.81640625" style="1419"/>
    <col min="882" max="882" width="16.1796875" style="1419" customWidth="1"/>
    <col min="883" max="883" width="20" style="1419" customWidth="1"/>
    <col min="884" max="885" width="12.26953125" style="1419" customWidth="1"/>
    <col min="886" max="886" width="14.1796875" style="1419" customWidth="1"/>
    <col min="887" max="887" width="11.26953125" style="1419" customWidth="1"/>
    <col min="888" max="893" width="8.81640625" style="1419"/>
    <col min="894" max="894" width="15.7265625" style="1419" customWidth="1"/>
    <col min="895" max="895" width="20.26953125" style="1419" customWidth="1"/>
    <col min="896" max="896" width="11.81640625" style="1419" customWidth="1"/>
    <col min="897" max="897" width="12.81640625" style="1419" customWidth="1"/>
    <col min="898" max="898" width="13.26953125" style="1419" customWidth="1"/>
    <col min="899" max="899" width="13" style="1419" customWidth="1"/>
    <col min="900" max="1137" width="8.81640625" style="1419"/>
    <col min="1138" max="1138" width="16.1796875" style="1419" customWidth="1"/>
    <col min="1139" max="1139" width="20" style="1419" customWidth="1"/>
    <col min="1140" max="1141" width="12.26953125" style="1419" customWidth="1"/>
    <col min="1142" max="1142" width="14.1796875" style="1419" customWidth="1"/>
    <col min="1143" max="1143" width="11.26953125" style="1419" customWidth="1"/>
    <col min="1144" max="1149" width="8.81640625" style="1419"/>
    <col min="1150" max="1150" width="15.7265625" style="1419" customWidth="1"/>
    <col min="1151" max="1151" width="20.26953125" style="1419" customWidth="1"/>
    <col min="1152" max="1152" width="11.81640625" style="1419" customWidth="1"/>
    <col min="1153" max="1153" width="12.81640625" style="1419" customWidth="1"/>
    <col min="1154" max="1154" width="13.26953125" style="1419" customWidth="1"/>
    <col min="1155" max="1155" width="13" style="1419" customWidth="1"/>
    <col min="1156" max="1393" width="8.81640625" style="1419"/>
    <col min="1394" max="1394" width="16.1796875" style="1419" customWidth="1"/>
    <col min="1395" max="1395" width="20" style="1419" customWidth="1"/>
    <col min="1396" max="1397" width="12.26953125" style="1419" customWidth="1"/>
    <col min="1398" max="1398" width="14.1796875" style="1419" customWidth="1"/>
    <col min="1399" max="1399" width="11.26953125" style="1419" customWidth="1"/>
    <col min="1400" max="1405" width="8.81640625" style="1419"/>
    <col min="1406" max="1406" width="15.7265625" style="1419" customWidth="1"/>
    <col min="1407" max="1407" width="20.26953125" style="1419" customWidth="1"/>
    <col min="1408" max="1408" width="11.81640625" style="1419" customWidth="1"/>
    <col min="1409" max="1409" width="12.81640625" style="1419" customWidth="1"/>
    <col min="1410" max="1410" width="13.26953125" style="1419" customWidth="1"/>
    <col min="1411" max="1411" width="13" style="1419" customWidth="1"/>
    <col min="1412" max="1649" width="8.81640625" style="1419"/>
    <col min="1650" max="1650" width="16.1796875" style="1419" customWidth="1"/>
    <col min="1651" max="1651" width="20" style="1419" customWidth="1"/>
    <col min="1652" max="1653" width="12.26953125" style="1419" customWidth="1"/>
    <col min="1654" max="1654" width="14.1796875" style="1419" customWidth="1"/>
    <col min="1655" max="1655" width="11.26953125" style="1419" customWidth="1"/>
    <col min="1656" max="1661" width="8.81640625" style="1419"/>
    <col min="1662" max="1662" width="15.7265625" style="1419" customWidth="1"/>
    <col min="1663" max="1663" width="20.26953125" style="1419" customWidth="1"/>
    <col min="1664" max="1664" width="11.81640625" style="1419" customWidth="1"/>
    <col min="1665" max="1665" width="12.81640625" style="1419" customWidth="1"/>
    <col min="1666" max="1666" width="13.26953125" style="1419" customWidth="1"/>
    <col min="1667" max="1667" width="13" style="1419" customWidth="1"/>
    <col min="1668" max="1905" width="8.81640625" style="1419"/>
    <col min="1906" max="1906" width="16.1796875" style="1419" customWidth="1"/>
    <col min="1907" max="1907" width="20" style="1419" customWidth="1"/>
    <col min="1908" max="1909" width="12.26953125" style="1419" customWidth="1"/>
    <col min="1910" max="1910" width="14.1796875" style="1419" customWidth="1"/>
    <col min="1911" max="1911" width="11.26953125" style="1419" customWidth="1"/>
    <col min="1912" max="1917" width="8.81640625" style="1419"/>
    <col min="1918" max="1918" width="15.7265625" style="1419" customWidth="1"/>
    <col min="1919" max="1919" width="20.26953125" style="1419" customWidth="1"/>
    <col min="1920" max="1920" width="11.81640625" style="1419" customWidth="1"/>
    <col min="1921" max="1921" width="12.81640625" style="1419" customWidth="1"/>
    <col min="1922" max="1922" width="13.26953125" style="1419" customWidth="1"/>
    <col min="1923" max="1923" width="13" style="1419" customWidth="1"/>
    <col min="1924" max="2161" width="8.81640625" style="1419"/>
    <col min="2162" max="2162" width="16.1796875" style="1419" customWidth="1"/>
    <col min="2163" max="2163" width="20" style="1419" customWidth="1"/>
    <col min="2164" max="2165" width="12.26953125" style="1419" customWidth="1"/>
    <col min="2166" max="2166" width="14.1796875" style="1419" customWidth="1"/>
    <col min="2167" max="2167" width="11.26953125" style="1419" customWidth="1"/>
    <col min="2168" max="2173" width="8.81640625" style="1419"/>
    <col min="2174" max="2174" width="15.7265625" style="1419" customWidth="1"/>
    <col min="2175" max="2175" width="20.26953125" style="1419" customWidth="1"/>
    <col min="2176" max="2176" width="11.81640625" style="1419" customWidth="1"/>
    <col min="2177" max="2177" width="12.81640625" style="1419" customWidth="1"/>
    <col min="2178" max="2178" width="13.26953125" style="1419" customWidth="1"/>
    <col min="2179" max="2179" width="13" style="1419" customWidth="1"/>
    <col min="2180" max="2417" width="8.81640625" style="1419"/>
    <col min="2418" max="2418" width="16.1796875" style="1419" customWidth="1"/>
    <col min="2419" max="2419" width="20" style="1419" customWidth="1"/>
    <col min="2420" max="2421" width="12.26953125" style="1419" customWidth="1"/>
    <col min="2422" max="2422" width="14.1796875" style="1419" customWidth="1"/>
    <col min="2423" max="2423" width="11.26953125" style="1419" customWidth="1"/>
    <col min="2424" max="2429" width="8.81640625" style="1419"/>
    <col min="2430" max="2430" width="15.7265625" style="1419" customWidth="1"/>
    <col min="2431" max="2431" width="20.26953125" style="1419" customWidth="1"/>
    <col min="2432" max="2432" width="11.81640625" style="1419" customWidth="1"/>
    <col min="2433" max="2433" width="12.81640625" style="1419" customWidth="1"/>
    <col min="2434" max="2434" width="13.26953125" style="1419" customWidth="1"/>
    <col min="2435" max="2435" width="13" style="1419" customWidth="1"/>
    <col min="2436" max="2673" width="8.81640625" style="1419"/>
    <col min="2674" max="2674" width="16.1796875" style="1419" customWidth="1"/>
    <col min="2675" max="2675" width="20" style="1419" customWidth="1"/>
    <col min="2676" max="2677" width="12.26953125" style="1419" customWidth="1"/>
    <col min="2678" max="2678" width="14.1796875" style="1419" customWidth="1"/>
    <col min="2679" max="2679" width="11.26953125" style="1419" customWidth="1"/>
    <col min="2680" max="2685" width="8.81640625" style="1419"/>
    <col min="2686" max="2686" width="15.7265625" style="1419" customWidth="1"/>
    <col min="2687" max="2687" width="20.26953125" style="1419" customWidth="1"/>
    <col min="2688" max="2688" width="11.81640625" style="1419" customWidth="1"/>
    <col min="2689" max="2689" width="12.81640625" style="1419" customWidth="1"/>
    <col min="2690" max="2690" width="13.26953125" style="1419" customWidth="1"/>
    <col min="2691" max="2691" width="13" style="1419" customWidth="1"/>
    <col min="2692" max="2929" width="8.81640625" style="1419"/>
    <col min="2930" max="2930" width="16.1796875" style="1419" customWidth="1"/>
    <col min="2931" max="2931" width="20" style="1419" customWidth="1"/>
    <col min="2932" max="2933" width="12.26953125" style="1419" customWidth="1"/>
    <col min="2934" max="2934" width="14.1796875" style="1419" customWidth="1"/>
    <col min="2935" max="2935" width="11.26953125" style="1419" customWidth="1"/>
    <col min="2936" max="2941" width="8.81640625" style="1419"/>
    <col min="2942" max="2942" width="15.7265625" style="1419" customWidth="1"/>
    <col min="2943" max="2943" width="20.26953125" style="1419" customWidth="1"/>
    <col min="2944" max="2944" width="11.81640625" style="1419" customWidth="1"/>
    <col min="2945" max="2945" width="12.81640625" style="1419" customWidth="1"/>
    <col min="2946" max="2946" width="13.26953125" style="1419" customWidth="1"/>
    <col min="2947" max="2947" width="13" style="1419" customWidth="1"/>
    <col min="2948" max="3185" width="8.81640625" style="1419"/>
    <col min="3186" max="3186" width="16.1796875" style="1419" customWidth="1"/>
    <col min="3187" max="3187" width="20" style="1419" customWidth="1"/>
    <col min="3188" max="3189" width="12.26953125" style="1419" customWidth="1"/>
    <col min="3190" max="3190" width="14.1796875" style="1419" customWidth="1"/>
    <col min="3191" max="3191" width="11.26953125" style="1419" customWidth="1"/>
    <col min="3192" max="3197" width="8.81640625" style="1419"/>
    <col min="3198" max="3198" width="15.7265625" style="1419" customWidth="1"/>
    <col min="3199" max="3199" width="20.26953125" style="1419" customWidth="1"/>
    <col min="3200" max="3200" width="11.81640625" style="1419" customWidth="1"/>
    <col min="3201" max="3201" width="12.81640625" style="1419" customWidth="1"/>
    <col min="3202" max="3202" width="13.26953125" style="1419" customWidth="1"/>
    <col min="3203" max="3203" width="13" style="1419" customWidth="1"/>
    <col min="3204" max="3441" width="8.81640625" style="1419"/>
    <col min="3442" max="3442" width="16.1796875" style="1419" customWidth="1"/>
    <col min="3443" max="3443" width="20" style="1419" customWidth="1"/>
    <col min="3444" max="3445" width="12.26953125" style="1419" customWidth="1"/>
    <col min="3446" max="3446" width="14.1796875" style="1419" customWidth="1"/>
    <col min="3447" max="3447" width="11.26953125" style="1419" customWidth="1"/>
    <col min="3448" max="3453" width="8.81640625" style="1419"/>
    <col min="3454" max="3454" width="15.7265625" style="1419" customWidth="1"/>
    <col min="3455" max="3455" width="20.26953125" style="1419" customWidth="1"/>
    <col min="3456" max="3456" width="11.81640625" style="1419" customWidth="1"/>
    <col min="3457" max="3457" width="12.81640625" style="1419" customWidth="1"/>
    <col min="3458" max="3458" width="13.26953125" style="1419" customWidth="1"/>
    <col min="3459" max="3459" width="13" style="1419" customWidth="1"/>
    <col min="3460" max="3697" width="8.81640625" style="1419"/>
    <col min="3698" max="3698" width="16.1796875" style="1419" customWidth="1"/>
    <col min="3699" max="3699" width="20" style="1419" customWidth="1"/>
    <col min="3700" max="3701" width="12.26953125" style="1419" customWidth="1"/>
    <col min="3702" max="3702" width="14.1796875" style="1419" customWidth="1"/>
    <col min="3703" max="3703" width="11.26953125" style="1419" customWidth="1"/>
    <col min="3704" max="3709" width="8.81640625" style="1419"/>
    <col min="3710" max="3710" width="15.7265625" style="1419" customWidth="1"/>
    <col min="3711" max="3711" width="20.26953125" style="1419" customWidth="1"/>
    <col min="3712" max="3712" width="11.81640625" style="1419" customWidth="1"/>
    <col min="3713" max="3713" width="12.81640625" style="1419" customWidth="1"/>
    <col min="3714" max="3714" width="13.26953125" style="1419" customWidth="1"/>
    <col min="3715" max="3715" width="13" style="1419" customWidth="1"/>
    <col min="3716" max="3953" width="8.81640625" style="1419"/>
    <col min="3954" max="3954" width="16.1796875" style="1419" customWidth="1"/>
    <col min="3955" max="3955" width="20" style="1419" customWidth="1"/>
    <col min="3956" max="3957" width="12.26953125" style="1419" customWidth="1"/>
    <col min="3958" max="3958" width="14.1796875" style="1419" customWidth="1"/>
    <col min="3959" max="3959" width="11.26953125" style="1419" customWidth="1"/>
    <col min="3960" max="3965" width="8.81640625" style="1419"/>
    <col min="3966" max="3966" width="15.7265625" style="1419" customWidth="1"/>
    <col min="3967" max="3967" width="20.26953125" style="1419" customWidth="1"/>
    <col min="3968" max="3968" width="11.81640625" style="1419" customWidth="1"/>
    <col min="3969" max="3969" width="12.81640625" style="1419" customWidth="1"/>
    <col min="3970" max="3970" width="13.26953125" style="1419" customWidth="1"/>
    <col min="3971" max="3971" width="13" style="1419" customWidth="1"/>
    <col min="3972" max="4209" width="8.81640625" style="1419"/>
    <col min="4210" max="4210" width="16.1796875" style="1419" customWidth="1"/>
    <col min="4211" max="4211" width="20" style="1419" customWidth="1"/>
    <col min="4212" max="4213" width="12.26953125" style="1419" customWidth="1"/>
    <col min="4214" max="4214" width="14.1796875" style="1419" customWidth="1"/>
    <col min="4215" max="4215" width="11.26953125" style="1419" customWidth="1"/>
    <col min="4216" max="4221" width="8.81640625" style="1419"/>
    <col min="4222" max="4222" width="15.7265625" style="1419" customWidth="1"/>
    <col min="4223" max="4223" width="20.26953125" style="1419" customWidth="1"/>
    <col min="4224" max="4224" width="11.81640625" style="1419" customWidth="1"/>
    <col min="4225" max="4225" width="12.81640625" style="1419" customWidth="1"/>
    <col min="4226" max="4226" width="13.26953125" style="1419" customWidth="1"/>
    <col min="4227" max="4227" width="13" style="1419" customWidth="1"/>
    <col min="4228" max="4465" width="8.81640625" style="1419"/>
    <col min="4466" max="4466" width="16.1796875" style="1419" customWidth="1"/>
    <col min="4467" max="4467" width="20" style="1419" customWidth="1"/>
    <col min="4468" max="4469" width="12.26953125" style="1419" customWidth="1"/>
    <col min="4470" max="4470" width="14.1796875" style="1419" customWidth="1"/>
    <col min="4471" max="4471" width="11.26953125" style="1419" customWidth="1"/>
    <col min="4472" max="4477" width="8.81640625" style="1419"/>
    <col min="4478" max="4478" width="15.7265625" style="1419" customWidth="1"/>
    <col min="4479" max="4479" width="20.26953125" style="1419" customWidth="1"/>
    <col min="4480" max="4480" width="11.81640625" style="1419" customWidth="1"/>
    <col min="4481" max="4481" width="12.81640625" style="1419" customWidth="1"/>
    <col min="4482" max="4482" width="13.26953125" style="1419" customWidth="1"/>
    <col min="4483" max="4483" width="13" style="1419" customWidth="1"/>
    <col min="4484" max="4721" width="8.81640625" style="1419"/>
    <col min="4722" max="4722" width="16.1796875" style="1419" customWidth="1"/>
    <col min="4723" max="4723" width="20" style="1419" customWidth="1"/>
    <col min="4724" max="4725" width="12.26953125" style="1419" customWidth="1"/>
    <col min="4726" max="4726" width="14.1796875" style="1419" customWidth="1"/>
    <col min="4727" max="4727" width="11.26953125" style="1419" customWidth="1"/>
    <col min="4728" max="4733" width="8.81640625" style="1419"/>
    <col min="4734" max="4734" width="15.7265625" style="1419" customWidth="1"/>
    <col min="4735" max="4735" width="20.26953125" style="1419" customWidth="1"/>
    <col min="4736" max="4736" width="11.81640625" style="1419" customWidth="1"/>
    <col min="4737" max="4737" width="12.81640625" style="1419" customWidth="1"/>
    <col min="4738" max="4738" width="13.26953125" style="1419" customWidth="1"/>
    <col min="4739" max="4739" width="13" style="1419" customWidth="1"/>
    <col min="4740" max="4977" width="8.81640625" style="1419"/>
    <col min="4978" max="4978" width="16.1796875" style="1419" customWidth="1"/>
    <col min="4979" max="4979" width="20" style="1419" customWidth="1"/>
    <col min="4980" max="4981" width="12.26953125" style="1419" customWidth="1"/>
    <col min="4982" max="4982" width="14.1796875" style="1419" customWidth="1"/>
    <col min="4983" max="4983" width="11.26953125" style="1419" customWidth="1"/>
    <col min="4984" max="4989" width="8.81640625" style="1419"/>
    <col min="4990" max="4990" width="15.7265625" style="1419" customWidth="1"/>
    <col min="4991" max="4991" width="20.26953125" style="1419" customWidth="1"/>
    <col min="4992" max="4992" width="11.81640625" style="1419" customWidth="1"/>
    <col min="4993" max="4993" width="12.81640625" style="1419" customWidth="1"/>
    <col min="4994" max="4994" width="13.26953125" style="1419" customWidth="1"/>
    <col min="4995" max="4995" width="13" style="1419" customWidth="1"/>
    <col min="4996" max="5233" width="8.81640625" style="1419"/>
    <col min="5234" max="5234" width="16.1796875" style="1419" customWidth="1"/>
    <col min="5235" max="5235" width="20" style="1419" customWidth="1"/>
    <col min="5236" max="5237" width="12.26953125" style="1419" customWidth="1"/>
    <col min="5238" max="5238" width="14.1796875" style="1419" customWidth="1"/>
    <col min="5239" max="5239" width="11.26953125" style="1419" customWidth="1"/>
    <col min="5240" max="5245" width="8.81640625" style="1419"/>
    <col min="5246" max="5246" width="15.7265625" style="1419" customWidth="1"/>
    <col min="5247" max="5247" width="20.26953125" style="1419" customWidth="1"/>
    <col min="5248" max="5248" width="11.81640625" style="1419" customWidth="1"/>
    <col min="5249" max="5249" width="12.81640625" style="1419" customWidth="1"/>
    <col min="5250" max="5250" width="13.26953125" style="1419" customWidth="1"/>
    <col min="5251" max="5251" width="13" style="1419" customWidth="1"/>
    <col min="5252" max="5489" width="8.81640625" style="1419"/>
    <col min="5490" max="5490" width="16.1796875" style="1419" customWidth="1"/>
    <col min="5491" max="5491" width="20" style="1419" customWidth="1"/>
    <col min="5492" max="5493" width="12.26953125" style="1419" customWidth="1"/>
    <col min="5494" max="5494" width="14.1796875" style="1419" customWidth="1"/>
    <col min="5495" max="5495" width="11.26953125" style="1419" customWidth="1"/>
    <col min="5496" max="5501" width="8.81640625" style="1419"/>
    <col min="5502" max="5502" width="15.7265625" style="1419" customWidth="1"/>
    <col min="5503" max="5503" width="20.26953125" style="1419" customWidth="1"/>
    <col min="5504" max="5504" width="11.81640625" style="1419" customWidth="1"/>
    <col min="5505" max="5505" width="12.81640625" style="1419" customWidth="1"/>
    <col min="5506" max="5506" width="13.26953125" style="1419" customWidth="1"/>
    <col min="5507" max="5507" width="13" style="1419" customWidth="1"/>
    <col min="5508" max="5745" width="8.81640625" style="1419"/>
    <col min="5746" max="5746" width="16.1796875" style="1419" customWidth="1"/>
    <col min="5747" max="5747" width="20" style="1419" customWidth="1"/>
    <col min="5748" max="5749" width="12.26953125" style="1419" customWidth="1"/>
    <col min="5750" max="5750" width="14.1796875" style="1419" customWidth="1"/>
    <col min="5751" max="5751" width="11.26953125" style="1419" customWidth="1"/>
    <col min="5752" max="5757" width="8.81640625" style="1419"/>
    <col min="5758" max="5758" width="15.7265625" style="1419" customWidth="1"/>
    <col min="5759" max="5759" width="20.26953125" style="1419" customWidth="1"/>
    <col min="5760" max="5760" width="11.81640625" style="1419" customWidth="1"/>
    <col min="5761" max="5761" width="12.81640625" style="1419" customWidth="1"/>
    <col min="5762" max="5762" width="13.26953125" style="1419" customWidth="1"/>
    <col min="5763" max="5763" width="13" style="1419" customWidth="1"/>
    <col min="5764" max="6001" width="8.81640625" style="1419"/>
    <col min="6002" max="6002" width="16.1796875" style="1419" customWidth="1"/>
    <col min="6003" max="6003" width="20" style="1419" customWidth="1"/>
    <col min="6004" max="6005" width="12.26953125" style="1419" customWidth="1"/>
    <col min="6006" max="6006" width="14.1796875" style="1419" customWidth="1"/>
    <col min="6007" max="6007" width="11.26953125" style="1419" customWidth="1"/>
    <col min="6008" max="6013" width="8.81640625" style="1419"/>
    <col min="6014" max="6014" width="15.7265625" style="1419" customWidth="1"/>
    <col min="6015" max="6015" width="20.26953125" style="1419" customWidth="1"/>
    <col min="6016" max="6016" width="11.81640625" style="1419" customWidth="1"/>
    <col min="6017" max="6017" width="12.81640625" style="1419" customWidth="1"/>
    <col min="6018" max="6018" width="13.26953125" style="1419" customWidth="1"/>
    <col min="6019" max="6019" width="13" style="1419" customWidth="1"/>
    <col min="6020" max="6257" width="8.81640625" style="1419"/>
    <col min="6258" max="6258" width="16.1796875" style="1419" customWidth="1"/>
    <col min="6259" max="6259" width="20" style="1419" customWidth="1"/>
    <col min="6260" max="6261" width="12.26953125" style="1419" customWidth="1"/>
    <col min="6262" max="6262" width="14.1796875" style="1419" customWidth="1"/>
    <col min="6263" max="6263" width="11.26953125" style="1419" customWidth="1"/>
    <col min="6264" max="6269" width="8.81640625" style="1419"/>
    <col min="6270" max="6270" width="15.7265625" style="1419" customWidth="1"/>
    <col min="6271" max="6271" width="20.26953125" style="1419" customWidth="1"/>
    <col min="6272" max="6272" width="11.81640625" style="1419" customWidth="1"/>
    <col min="6273" max="6273" width="12.81640625" style="1419" customWidth="1"/>
    <col min="6274" max="6274" width="13.26953125" style="1419" customWidth="1"/>
    <col min="6275" max="6275" width="13" style="1419" customWidth="1"/>
    <col min="6276" max="6513" width="8.81640625" style="1419"/>
    <col min="6514" max="6514" width="16.1796875" style="1419" customWidth="1"/>
    <col min="6515" max="6515" width="20" style="1419" customWidth="1"/>
    <col min="6516" max="6517" width="12.26953125" style="1419" customWidth="1"/>
    <col min="6518" max="6518" width="14.1796875" style="1419" customWidth="1"/>
    <col min="6519" max="6519" width="11.26953125" style="1419" customWidth="1"/>
    <col min="6520" max="6525" width="8.81640625" style="1419"/>
    <col min="6526" max="6526" width="15.7265625" style="1419" customWidth="1"/>
    <col min="6527" max="6527" width="20.26953125" style="1419" customWidth="1"/>
    <col min="6528" max="6528" width="11.81640625" style="1419" customWidth="1"/>
    <col min="6529" max="6529" width="12.81640625" style="1419" customWidth="1"/>
    <col min="6530" max="6530" width="13.26953125" style="1419" customWidth="1"/>
    <col min="6531" max="6531" width="13" style="1419" customWidth="1"/>
    <col min="6532" max="6769" width="8.81640625" style="1419"/>
    <col min="6770" max="6770" width="16.1796875" style="1419" customWidth="1"/>
    <col min="6771" max="6771" width="20" style="1419" customWidth="1"/>
    <col min="6772" max="6773" width="12.26953125" style="1419" customWidth="1"/>
    <col min="6774" max="6774" width="14.1796875" style="1419" customWidth="1"/>
    <col min="6775" max="6775" width="11.26953125" style="1419" customWidth="1"/>
    <col min="6776" max="6781" width="8.81640625" style="1419"/>
    <col min="6782" max="6782" width="15.7265625" style="1419" customWidth="1"/>
    <col min="6783" max="6783" width="20.26953125" style="1419" customWidth="1"/>
    <col min="6784" max="6784" width="11.81640625" style="1419" customWidth="1"/>
    <col min="6785" max="6785" width="12.81640625" style="1419" customWidth="1"/>
    <col min="6786" max="6786" width="13.26953125" style="1419" customWidth="1"/>
    <col min="6787" max="6787" width="13" style="1419" customWidth="1"/>
    <col min="6788" max="7025" width="8.81640625" style="1419"/>
    <col min="7026" max="7026" width="16.1796875" style="1419" customWidth="1"/>
    <col min="7027" max="7027" width="20" style="1419" customWidth="1"/>
    <col min="7028" max="7029" width="12.26953125" style="1419" customWidth="1"/>
    <col min="7030" max="7030" width="14.1796875" style="1419" customWidth="1"/>
    <col min="7031" max="7031" width="11.26953125" style="1419" customWidth="1"/>
    <col min="7032" max="7037" width="8.81640625" style="1419"/>
    <col min="7038" max="7038" width="15.7265625" style="1419" customWidth="1"/>
    <col min="7039" max="7039" width="20.26953125" style="1419" customWidth="1"/>
    <col min="7040" max="7040" width="11.81640625" style="1419" customWidth="1"/>
    <col min="7041" max="7041" width="12.81640625" style="1419" customWidth="1"/>
    <col min="7042" max="7042" width="13.26953125" style="1419" customWidth="1"/>
    <col min="7043" max="7043" width="13" style="1419" customWidth="1"/>
    <col min="7044" max="7281" width="8.81640625" style="1419"/>
    <col min="7282" max="7282" width="16.1796875" style="1419" customWidth="1"/>
    <col min="7283" max="7283" width="20" style="1419" customWidth="1"/>
    <col min="7284" max="7285" width="12.26953125" style="1419" customWidth="1"/>
    <col min="7286" max="7286" width="14.1796875" style="1419" customWidth="1"/>
    <col min="7287" max="7287" width="11.26953125" style="1419" customWidth="1"/>
    <col min="7288" max="7293" width="8.81640625" style="1419"/>
    <col min="7294" max="7294" width="15.7265625" style="1419" customWidth="1"/>
    <col min="7295" max="7295" width="20.26953125" style="1419" customWidth="1"/>
    <col min="7296" max="7296" width="11.81640625" style="1419" customWidth="1"/>
    <col min="7297" max="7297" width="12.81640625" style="1419" customWidth="1"/>
    <col min="7298" max="7298" width="13.26953125" style="1419" customWidth="1"/>
    <col min="7299" max="7299" width="13" style="1419" customWidth="1"/>
    <col min="7300" max="7537" width="8.81640625" style="1419"/>
    <col min="7538" max="7538" width="16.1796875" style="1419" customWidth="1"/>
    <col min="7539" max="7539" width="20" style="1419" customWidth="1"/>
    <col min="7540" max="7541" width="12.26953125" style="1419" customWidth="1"/>
    <col min="7542" max="7542" width="14.1796875" style="1419" customWidth="1"/>
    <col min="7543" max="7543" width="11.26953125" style="1419" customWidth="1"/>
    <col min="7544" max="7549" width="8.81640625" style="1419"/>
    <col min="7550" max="7550" width="15.7265625" style="1419" customWidth="1"/>
    <col min="7551" max="7551" width="20.26953125" style="1419" customWidth="1"/>
    <col min="7552" max="7552" width="11.81640625" style="1419" customWidth="1"/>
    <col min="7553" max="7553" width="12.81640625" style="1419" customWidth="1"/>
    <col min="7554" max="7554" width="13.26953125" style="1419" customWidth="1"/>
    <col min="7555" max="7555" width="13" style="1419" customWidth="1"/>
    <col min="7556" max="7793" width="8.81640625" style="1419"/>
    <col min="7794" max="7794" width="16.1796875" style="1419" customWidth="1"/>
    <col min="7795" max="7795" width="20" style="1419" customWidth="1"/>
    <col min="7796" max="7797" width="12.26953125" style="1419" customWidth="1"/>
    <col min="7798" max="7798" width="14.1796875" style="1419" customWidth="1"/>
    <col min="7799" max="7799" width="11.26953125" style="1419" customWidth="1"/>
    <col min="7800" max="7805" width="8.81640625" style="1419"/>
    <col min="7806" max="7806" width="15.7265625" style="1419" customWidth="1"/>
    <col min="7807" max="7807" width="20.26953125" style="1419" customWidth="1"/>
    <col min="7808" max="7808" width="11.81640625" style="1419" customWidth="1"/>
    <col min="7809" max="7809" width="12.81640625" style="1419" customWidth="1"/>
    <col min="7810" max="7810" width="13.26953125" style="1419" customWidth="1"/>
    <col min="7811" max="7811" width="13" style="1419" customWidth="1"/>
    <col min="7812" max="8049" width="8.81640625" style="1419"/>
    <col min="8050" max="8050" width="16.1796875" style="1419" customWidth="1"/>
    <col min="8051" max="8051" width="20" style="1419" customWidth="1"/>
    <col min="8052" max="8053" width="12.26953125" style="1419" customWidth="1"/>
    <col min="8054" max="8054" width="14.1796875" style="1419" customWidth="1"/>
    <col min="8055" max="8055" width="11.26953125" style="1419" customWidth="1"/>
    <col min="8056" max="8061" width="8.81640625" style="1419"/>
    <col min="8062" max="8062" width="15.7265625" style="1419" customWidth="1"/>
    <col min="8063" max="8063" width="20.26953125" style="1419" customWidth="1"/>
    <col min="8064" max="8064" width="11.81640625" style="1419" customWidth="1"/>
    <col min="8065" max="8065" width="12.81640625" style="1419" customWidth="1"/>
    <col min="8066" max="8066" width="13.26953125" style="1419" customWidth="1"/>
    <col min="8067" max="8067" width="13" style="1419" customWidth="1"/>
    <col min="8068" max="8305" width="8.81640625" style="1419"/>
    <col min="8306" max="8306" width="16.1796875" style="1419" customWidth="1"/>
    <col min="8307" max="8307" width="20" style="1419" customWidth="1"/>
    <col min="8308" max="8309" width="12.26953125" style="1419" customWidth="1"/>
    <col min="8310" max="8310" width="14.1796875" style="1419" customWidth="1"/>
    <col min="8311" max="8311" width="11.26953125" style="1419" customWidth="1"/>
    <col min="8312" max="8317" width="8.81640625" style="1419"/>
    <col min="8318" max="8318" width="15.7265625" style="1419" customWidth="1"/>
    <col min="8319" max="8319" width="20.26953125" style="1419" customWidth="1"/>
    <col min="8320" max="8320" width="11.81640625" style="1419" customWidth="1"/>
    <col min="8321" max="8321" width="12.81640625" style="1419" customWidth="1"/>
    <col min="8322" max="8322" width="13.26953125" style="1419" customWidth="1"/>
    <col min="8323" max="8323" width="13" style="1419" customWidth="1"/>
    <col min="8324" max="8561" width="8.81640625" style="1419"/>
    <col min="8562" max="8562" width="16.1796875" style="1419" customWidth="1"/>
    <col min="8563" max="8563" width="20" style="1419" customWidth="1"/>
    <col min="8564" max="8565" width="12.26953125" style="1419" customWidth="1"/>
    <col min="8566" max="8566" width="14.1796875" style="1419" customWidth="1"/>
    <col min="8567" max="8567" width="11.26953125" style="1419" customWidth="1"/>
    <col min="8568" max="8573" width="8.81640625" style="1419"/>
    <col min="8574" max="8574" width="15.7265625" style="1419" customWidth="1"/>
    <col min="8575" max="8575" width="20.26953125" style="1419" customWidth="1"/>
    <col min="8576" max="8576" width="11.81640625" style="1419" customWidth="1"/>
    <col min="8577" max="8577" width="12.81640625" style="1419" customWidth="1"/>
    <col min="8578" max="8578" width="13.26953125" style="1419" customWidth="1"/>
    <col min="8579" max="8579" width="13" style="1419" customWidth="1"/>
    <col min="8580" max="8817" width="8.81640625" style="1419"/>
    <col min="8818" max="8818" width="16.1796875" style="1419" customWidth="1"/>
    <col min="8819" max="8819" width="20" style="1419" customWidth="1"/>
    <col min="8820" max="8821" width="12.26953125" style="1419" customWidth="1"/>
    <col min="8822" max="8822" width="14.1796875" style="1419" customWidth="1"/>
    <col min="8823" max="8823" width="11.26953125" style="1419" customWidth="1"/>
    <col min="8824" max="8829" width="8.81640625" style="1419"/>
    <col min="8830" max="8830" width="15.7265625" style="1419" customWidth="1"/>
    <col min="8831" max="8831" width="20.26953125" style="1419" customWidth="1"/>
    <col min="8832" max="8832" width="11.81640625" style="1419" customWidth="1"/>
    <col min="8833" max="8833" width="12.81640625" style="1419" customWidth="1"/>
    <col min="8834" max="8834" width="13.26953125" style="1419" customWidth="1"/>
    <col min="8835" max="8835" width="13" style="1419" customWidth="1"/>
    <col min="8836" max="9073" width="8.81640625" style="1419"/>
    <col min="9074" max="9074" width="16.1796875" style="1419" customWidth="1"/>
    <col min="9075" max="9075" width="20" style="1419" customWidth="1"/>
    <col min="9076" max="9077" width="12.26953125" style="1419" customWidth="1"/>
    <col min="9078" max="9078" width="14.1796875" style="1419" customWidth="1"/>
    <col min="9079" max="9079" width="11.26953125" style="1419" customWidth="1"/>
    <col min="9080" max="9085" width="8.81640625" style="1419"/>
    <col min="9086" max="9086" width="15.7265625" style="1419" customWidth="1"/>
    <col min="9087" max="9087" width="20.26953125" style="1419" customWidth="1"/>
    <col min="9088" max="9088" width="11.81640625" style="1419" customWidth="1"/>
    <col min="9089" max="9089" width="12.81640625" style="1419" customWidth="1"/>
    <col min="9090" max="9090" width="13.26953125" style="1419" customWidth="1"/>
    <col min="9091" max="9091" width="13" style="1419" customWidth="1"/>
    <col min="9092" max="9329" width="8.81640625" style="1419"/>
    <col min="9330" max="9330" width="16.1796875" style="1419" customWidth="1"/>
    <col min="9331" max="9331" width="20" style="1419" customWidth="1"/>
    <col min="9332" max="9333" width="12.26953125" style="1419" customWidth="1"/>
    <col min="9334" max="9334" width="14.1796875" style="1419" customWidth="1"/>
    <col min="9335" max="9335" width="11.26953125" style="1419" customWidth="1"/>
    <col min="9336" max="9341" width="8.81640625" style="1419"/>
    <col min="9342" max="9342" width="15.7265625" style="1419" customWidth="1"/>
    <col min="9343" max="9343" width="20.26953125" style="1419" customWidth="1"/>
    <col min="9344" max="9344" width="11.81640625" style="1419" customWidth="1"/>
    <col min="9345" max="9345" width="12.81640625" style="1419" customWidth="1"/>
    <col min="9346" max="9346" width="13.26953125" style="1419" customWidth="1"/>
    <col min="9347" max="9347" width="13" style="1419" customWidth="1"/>
    <col min="9348" max="9585" width="8.81640625" style="1419"/>
    <col min="9586" max="9586" width="16.1796875" style="1419" customWidth="1"/>
    <col min="9587" max="9587" width="20" style="1419" customWidth="1"/>
    <col min="9588" max="9589" width="12.26953125" style="1419" customWidth="1"/>
    <col min="9590" max="9590" width="14.1796875" style="1419" customWidth="1"/>
    <col min="9591" max="9591" width="11.26953125" style="1419" customWidth="1"/>
    <col min="9592" max="9597" width="8.81640625" style="1419"/>
    <col min="9598" max="9598" width="15.7265625" style="1419" customWidth="1"/>
    <col min="9599" max="9599" width="20.26953125" style="1419" customWidth="1"/>
    <col min="9600" max="9600" width="11.81640625" style="1419" customWidth="1"/>
    <col min="9601" max="9601" width="12.81640625" style="1419" customWidth="1"/>
    <col min="9602" max="9602" width="13.26953125" style="1419" customWidth="1"/>
    <col min="9603" max="9603" width="13" style="1419" customWidth="1"/>
    <col min="9604" max="9841" width="8.81640625" style="1419"/>
    <col min="9842" max="9842" width="16.1796875" style="1419" customWidth="1"/>
    <col min="9843" max="9843" width="20" style="1419" customWidth="1"/>
    <col min="9844" max="9845" width="12.26953125" style="1419" customWidth="1"/>
    <col min="9846" max="9846" width="14.1796875" style="1419" customWidth="1"/>
    <col min="9847" max="9847" width="11.26953125" style="1419" customWidth="1"/>
    <col min="9848" max="9853" width="8.81640625" style="1419"/>
    <col min="9854" max="9854" width="15.7265625" style="1419" customWidth="1"/>
    <col min="9855" max="9855" width="20.26953125" style="1419" customWidth="1"/>
    <col min="9856" max="9856" width="11.81640625" style="1419" customWidth="1"/>
    <col min="9857" max="9857" width="12.81640625" style="1419" customWidth="1"/>
    <col min="9858" max="9858" width="13.26953125" style="1419" customWidth="1"/>
    <col min="9859" max="9859" width="13" style="1419" customWidth="1"/>
    <col min="9860" max="10097" width="8.81640625" style="1419"/>
    <col min="10098" max="10098" width="16.1796875" style="1419" customWidth="1"/>
    <col min="10099" max="10099" width="20" style="1419" customWidth="1"/>
    <col min="10100" max="10101" width="12.26953125" style="1419" customWidth="1"/>
    <col min="10102" max="10102" width="14.1796875" style="1419" customWidth="1"/>
    <col min="10103" max="10103" width="11.26953125" style="1419" customWidth="1"/>
    <col min="10104" max="10109" width="8.81640625" style="1419"/>
    <col min="10110" max="10110" width="15.7265625" style="1419" customWidth="1"/>
    <col min="10111" max="10111" width="20.26953125" style="1419" customWidth="1"/>
    <col min="10112" max="10112" width="11.81640625" style="1419" customWidth="1"/>
    <col min="10113" max="10113" width="12.81640625" style="1419" customWidth="1"/>
    <col min="10114" max="10114" width="13.26953125" style="1419" customWidth="1"/>
    <col min="10115" max="10115" width="13" style="1419" customWidth="1"/>
    <col min="10116" max="10353" width="8.81640625" style="1419"/>
    <col min="10354" max="10354" width="16.1796875" style="1419" customWidth="1"/>
    <col min="10355" max="10355" width="20" style="1419" customWidth="1"/>
    <col min="10356" max="10357" width="12.26953125" style="1419" customWidth="1"/>
    <col min="10358" max="10358" width="14.1796875" style="1419" customWidth="1"/>
    <col min="10359" max="10359" width="11.26953125" style="1419" customWidth="1"/>
    <col min="10360" max="10365" width="8.81640625" style="1419"/>
    <col min="10366" max="10366" width="15.7265625" style="1419" customWidth="1"/>
    <col min="10367" max="10367" width="20.26953125" style="1419" customWidth="1"/>
    <col min="10368" max="10368" width="11.81640625" style="1419" customWidth="1"/>
    <col min="10369" max="10369" width="12.81640625" style="1419" customWidth="1"/>
    <col min="10370" max="10370" width="13.26953125" style="1419" customWidth="1"/>
    <col min="10371" max="10371" width="13" style="1419" customWidth="1"/>
    <col min="10372" max="10609" width="8.81640625" style="1419"/>
    <col min="10610" max="10610" width="16.1796875" style="1419" customWidth="1"/>
    <col min="10611" max="10611" width="20" style="1419" customWidth="1"/>
    <col min="10612" max="10613" width="12.26953125" style="1419" customWidth="1"/>
    <col min="10614" max="10614" width="14.1796875" style="1419" customWidth="1"/>
    <col min="10615" max="10615" width="11.26953125" style="1419" customWidth="1"/>
    <col min="10616" max="10621" width="8.81640625" style="1419"/>
    <col min="10622" max="10622" width="15.7265625" style="1419" customWidth="1"/>
    <col min="10623" max="10623" width="20.26953125" style="1419" customWidth="1"/>
    <col min="10624" max="10624" width="11.81640625" style="1419" customWidth="1"/>
    <col min="10625" max="10625" width="12.81640625" style="1419" customWidth="1"/>
    <col min="10626" max="10626" width="13.26953125" style="1419" customWidth="1"/>
    <col min="10627" max="10627" width="13" style="1419" customWidth="1"/>
    <col min="10628" max="10865" width="8.81640625" style="1419"/>
    <col min="10866" max="10866" width="16.1796875" style="1419" customWidth="1"/>
    <col min="10867" max="10867" width="20" style="1419" customWidth="1"/>
    <col min="10868" max="10869" width="12.26953125" style="1419" customWidth="1"/>
    <col min="10870" max="10870" width="14.1796875" style="1419" customWidth="1"/>
    <col min="10871" max="10871" width="11.26953125" style="1419" customWidth="1"/>
    <col min="10872" max="10877" width="8.81640625" style="1419"/>
    <col min="10878" max="10878" width="15.7265625" style="1419" customWidth="1"/>
    <col min="10879" max="10879" width="20.26953125" style="1419" customWidth="1"/>
    <col min="10880" max="10880" width="11.81640625" style="1419" customWidth="1"/>
    <col min="10881" max="10881" width="12.81640625" style="1419" customWidth="1"/>
    <col min="10882" max="10882" width="13.26953125" style="1419" customWidth="1"/>
    <col min="10883" max="10883" width="13" style="1419" customWidth="1"/>
    <col min="10884" max="11121" width="8.81640625" style="1419"/>
    <col min="11122" max="11122" width="16.1796875" style="1419" customWidth="1"/>
    <col min="11123" max="11123" width="20" style="1419" customWidth="1"/>
    <col min="11124" max="11125" width="12.26953125" style="1419" customWidth="1"/>
    <col min="11126" max="11126" width="14.1796875" style="1419" customWidth="1"/>
    <col min="11127" max="11127" width="11.26953125" style="1419" customWidth="1"/>
    <col min="11128" max="11133" width="8.81640625" style="1419"/>
    <col min="11134" max="11134" width="15.7265625" style="1419" customWidth="1"/>
    <col min="11135" max="11135" width="20.26953125" style="1419" customWidth="1"/>
    <col min="11136" max="11136" width="11.81640625" style="1419" customWidth="1"/>
    <col min="11137" max="11137" width="12.81640625" style="1419" customWidth="1"/>
    <col min="11138" max="11138" width="13.26953125" style="1419" customWidth="1"/>
    <col min="11139" max="11139" width="13" style="1419" customWidth="1"/>
    <col min="11140" max="11377" width="8.81640625" style="1419"/>
    <col min="11378" max="11378" width="16.1796875" style="1419" customWidth="1"/>
    <col min="11379" max="11379" width="20" style="1419" customWidth="1"/>
    <col min="11380" max="11381" width="12.26953125" style="1419" customWidth="1"/>
    <col min="11382" max="11382" width="14.1796875" style="1419" customWidth="1"/>
    <col min="11383" max="11383" width="11.26953125" style="1419" customWidth="1"/>
    <col min="11384" max="11389" width="8.81640625" style="1419"/>
    <col min="11390" max="11390" width="15.7265625" style="1419" customWidth="1"/>
    <col min="11391" max="11391" width="20.26953125" style="1419" customWidth="1"/>
    <col min="11392" max="11392" width="11.81640625" style="1419" customWidth="1"/>
    <col min="11393" max="11393" width="12.81640625" style="1419" customWidth="1"/>
    <col min="11394" max="11394" width="13.26953125" style="1419" customWidth="1"/>
    <col min="11395" max="11395" width="13" style="1419" customWidth="1"/>
    <col min="11396" max="11633" width="8.81640625" style="1419"/>
    <col min="11634" max="11634" width="16.1796875" style="1419" customWidth="1"/>
    <col min="11635" max="11635" width="20" style="1419" customWidth="1"/>
    <col min="11636" max="11637" width="12.26953125" style="1419" customWidth="1"/>
    <col min="11638" max="11638" width="14.1796875" style="1419" customWidth="1"/>
    <col min="11639" max="11639" width="11.26953125" style="1419" customWidth="1"/>
    <col min="11640" max="11645" width="8.81640625" style="1419"/>
    <col min="11646" max="11646" width="15.7265625" style="1419" customWidth="1"/>
    <col min="11647" max="11647" width="20.26953125" style="1419" customWidth="1"/>
    <col min="11648" max="11648" width="11.81640625" style="1419" customWidth="1"/>
    <col min="11649" max="11649" width="12.81640625" style="1419" customWidth="1"/>
    <col min="11650" max="11650" width="13.26953125" style="1419" customWidth="1"/>
    <col min="11651" max="11651" width="13" style="1419" customWidth="1"/>
    <col min="11652" max="11889" width="8.81640625" style="1419"/>
    <col min="11890" max="11890" width="16.1796875" style="1419" customWidth="1"/>
    <col min="11891" max="11891" width="20" style="1419" customWidth="1"/>
    <col min="11892" max="11893" width="12.26953125" style="1419" customWidth="1"/>
    <col min="11894" max="11894" width="14.1796875" style="1419" customWidth="1"/>
    <col min="11895" max="11895" width="11.26953125" style="1419" customWidth="1"/>
    <col min="11896" max="11901" width="8.81640625" style="1419"/>
    <col min="11902" max="11902" width="15.7265625" style="1419" customWidth="1"/>
    <col min="11903" max="11903" width="20.26953125" style="1419" customWidth="1"/>
    <col min="11904" max="11904" width="11.81640625" style="1419" customWidth="1"/>
    <col min="11905" max="11905" width="12.81640625" style="1419" customWidth="1"/>
    <col min="11906" max="11906" width="13.26953125" style="1419" customWidth="1"/>
    <col min="11907" max="11907" width="13" style="1419" customWidth="1"/>
    <col min="11908" max="12145" width="8.81640625" style="1419"/>
    <col min="12146" max="12146" width="16.1796875" style="1419" customWidth="1"/>
    <col min="12147" max="12147" width="20" style="1419" customWidth="1"/>
    <col min="12148" max="12149" width="12.26953125" style="1419" customWidth="1"/>
    <col min="12150" max="12150" width="14.1796875" style="1419" customWidth="1"/>
    <col min="12151" max="12151" width="11.26953125" style="1419" customWidth="1"/>
    <col min="12152" max="12157" width="8.81640625" style="1419"/>
    <col min="12158" max="12158" width="15.7265625" style="1419" customWidth="1"/>
    <col min="12159" max="12159" width="20.26953125" style="1419" customWidth="1"/>
    <col min="12160" max="12160" width="11.81640625" style="1419" customWidth="1"/>
    <col min="12161" max="12161" width="12.81640625" style="1419" customWidth="1"/>
    <col min="12162" max="12162" width="13.26953125" style="1419" customWidth="1"/>
    <col min="12163" max="12163" width="13" style="1419" customWidth="1"/>
    <col min="12164" max="12401" width="8.81640625" style="1419"/>
    <col min="12402" max="12402" width="16.1796875" style="1419" customWidth="1"/>
    <col min="12403" max="12403" width="20" style="1419" customWidth="1"/>
    <col min="12404" max="12405" width="12.26953125" style="1419" customWidth="1"/>
    <col min="12406" max="12406" width="14.1796875" style="1419" customWidth="1"/>
    <col min="12407" max="12407" width="11.26953125" style="1419" customWidth="1"/>
    <col min="12408" max="12413" width="8.81640625" style="1419"/>
    <col min="12414" max="12414" width="15.7265625" style="1419" customWidth="1"/>
    <col min="12415" max="12415" width="20.26953125" style="1419" customWidth="1"/>
    <col min="12416" max="12416" width="11.81640625" style="1419" customWidth="1"/>
    <col min="12417" max="12417" width="12.81640625" style="1419" customWidth="1"/>
    <col min="12418" max="12418" width="13.26953125" style="1419" customWidth="1"/>
    <col min="12419" max="12419" width="13" style="1419" customWidth="1"/>
    <col min="12420" max="12657" width="8.81640625" style="1419"/>
    <col min="12658" max="12658" width="16.1796875" style="1419" customWidth="1"/>
    <col min="12659" max="12659" width="20" style="1419" customWidth="1"/>
    <col min="12660" max="12661" width="12.26953125" style="1419" customWidth="1"/>
    <col min="12662" max="12662" width="14.1796875" style="1419" customWidth="1"/>
    <col min="12663" max="12663" width="11.26953125" style="1419" customWidth="1"/>
    <col min="12664" max="12669" width="8.81640625" style="1419"/>
    <col min="12670" max="12670" width="15.7265625" style="1419" customWidth="1"/>
    <col min="12671" max="12671" width="20.26953125" style="1419" customWidth="1"/>
    <col min="12672" max="12672" width="11.81640625" style="1419" customWidth="1"/>
    <col min="12673" max="12673" width="12.81640625" style="1419" customWidth="1"/>
    <col min="12674" max="12674" width="13.26953125" style="1419" customWidth="1"/>
    <col min="12675" max="12675" width="13" style="1419" customWidth="1"/>
    <col min="12676" max="12913" width="8.81640625" style="1419"/>
    <col min="12914" max="12914" width="16.1796875" style="1419" customWidth="1"/>
    <col min="12915" max="12915" width="20" style="1419" customWidth="1"/>
    <col min="12916" max="12917" width="12.26953125" style="1419" customWidth="1"/>
    <col min="12918" max="12918" width="14.1796875" style="1419" customWidth="1"/>
    <col min="12919" max="12919" width="11.26953125" style="1419" customWidth="1"/>
    <col min="12920" max="12925" width="8.81640625" style="1419"/>
    <col min="12926" max="12926" width="15.7265625" style="1419" customWidth="1"/>
    <col min="12927" max="12927" width="20.26953125" style="1419" customWidth="1"/>
    <col min="12928" max="12928" width="11.81640625" style="1419" customWidth="1"/>
    <col min="12929" max="12929" width="12.81640625" style="1419" customWidth="1"/>
    <col min="12930" max="12930" width="13.26953125" style="1419" customWidth="1"/>
    <col min="12931" max="12931" width="13" style="1419" customWidth="1"/>
    <col min="12932" max="13169" width="8.81640625" style="1419"/>
    <col min="13170" max="13170" width="16.1796875" style="1419" customWidth="1"/>
    <col min="13171" max="13171" width="20" style="1419" customWidth="1"/>
    <col min="13172" max="13173" width="12.26953125" style="1419" customWidth="1"/>
    <col min="13174" max="13174" width="14.1796875" style="1419" customWidth="1"/>
    <col min="13175" max="13175" width="11.26953125" style="1419" customWidth="1"/>
    <col min="13176" max="13181" width="8.81640625" style="1419"/>
    <col min="13182" max="13182" width="15.7265625" style="1419" customWidth="1"/>
    <col min="13183" max="13183" width="20.26953125" style="1419" customWidth="1"/>
    <col min="13184" max="13184" width="11.81640625" style="1419" customWidth="1"/>
    <col min="13185" max="13185" width="12.81640625" style="1419" customWidth="1"/>
    <col min="13186" max="13186" width="13.26953125" style="1419" customWidth="1"/>
    <col min="13187" max="13187" width="13" style="1419" customWidth="1"/>
    <col min="13188" max="13425" width="8.81640625" style="1419"/>
    <col min="13426" max="13426" width="16.1796875" style="1419" customWidth="1"/>
    <col min="13427" max="13427" width="20" style="1419" customWidth="1"/>
    <col min="13428" max="13429" width="12.26953125" style="1419" customWidth="1"/>
    <col min="13430" max="13430" width="14.1796875" style="1419" customWidth="1"/>
    <col min="13431" max="13431" width="11.26953125" style="1419" customWidth="1"/>
    <col min="13432" max="13437" width="8.81640625" style="1419"/>
    <col min="13438" max="13438" width="15.7265625" style="1419" customWidth="1"/>
    <col min="13439" max="13439" width="20.26953125" style="1419" customWidth="1"/>
    <col min="13440" max="13440" width="11.81640625" style="1419" customWidth="1"/>
    <col min="13441" max="13441" width="12.81640625" style="1419" customWidth="1"/>
    <col min="13442" max="13442" width="13.26953125" style="1419" customWidth="1"/>
    <col min="13443" max="13443" width="13" style="1419" customWidth="1"/>
    <col min="13444" max="13681" width="8.81640625" style="1419"/>
    <col min="13682" max="13682" width="16.1796875" style="1419" customWidth="1"/>
    <col min="13683" max="13683" width="20" style="1419" customWidth="1"/>
    <col min="13684" max="13685" width="12.26953125" style="1419" customWidth="1"/>
    <col min="13686" max="13686" width="14.1796875" style="1419" customWidth="1"/>
    <col min="13687" max="13687" width="11.26953125" style="1419" customWidth="1"/>
    <col min="13688" max="13693" width="8.81640625" style="1419"/>
    <col min="13694" max="13694" width="15.7265625" style="1419" customWidth="1"/>
    <col min="13695" max="13695" width="20.26953125" style="1419" customWidth="1"/>
    <col min="13696" max="13696" width="11.81640625" style="1419" customWidth="1"/>
    <col min="13697" max="13697" width="12.81640625" style="1419" customWidth="1"/>
    <col min="13698" max="13698" width="13.26953125" style="1419" customWidth="1"/>
    <col min="13699" max="13699" width="13" style="1419" customWidth="1"/>
    <col min="13700" max="13937" width="8.81640625" style="1419"/>
    <col min="13938" max="13938" width="16.1796875" style="1419" customWidth="1"/>
    <col min="13939" max="13939" width="20" style="1419" customWidth="1"/>
    <col min="13940" max="13941" width="12.26953125" style="1419" customWidth="1"/>
    <col min="13942" max="13942" width="14.1796875" style="1419" customWidth="1"/>
    <col min="13943" max="13943" width="11.26953125" style="1419" customWidth="1"/>
    <col min="13944" max="13949" width="8.81640625" style="1419"/>
    <col min="13950" max="13950" width="15.7265625" style="1419" customWidth="1"/>
    <col min="13951" max="13951" width="20.26953125" style="1419" customWidth="1"/>
    <col min="13952" max="13952" width="11.81640625" style="1419" customWidth="1"/>
    <col min="13953" max="13953" width="12.81640625" style="1419" customWidth="1"/>
    <col min="13954" max="13954" width="13.26953125" style="1419" customWidth="1"/>
    <col min="13955" max="13955" width="13" style="1419" customWidth="1"/>
    <col min="13956" max="14193" width="8.81640625" style="1419"/>
    <col min="14194" max="14194" width="16.1796875" style="1419" customWidth="1"/>
    <col min="14195" max="14195" width="20" style="1419" customWidth="1"/>
    <col min="14196" max="14197" width="12.26953125" style="1419" customWidth="1"/>
    <col min="14198" max="14198" width="14.1796875" style="1419" customWidth="1"/>
    <col min="14199" max="14199" width="11.26953125" style="1419" customWidth="1"/>
    <col min="14200" max="14205" width="8.81640625" style="1419"/>
    <col min="14206" max="14206" width="15.7265625" style="1419" customWidth="1"/>
    <col min="14207" max="14207" width="20.26953125" style="1419" customWidth="1"/>
    <col min="14208" max="14208" width="11.81640625" style="1419" customWidth="1"/>
    <col min="14209" max="14209" width="12.81640625" style="1419" customWidth="1"/>
    <col min="14210" max="14210" width="13.26953125" style="1419" customWidth="1"/>
    <col min="14211" max="14211" width="13" style="1419" customWidth="1"/>
    <col min="14212" max="14449" width="8.81640625" style="1419"/>
    <col min="14450" max="14450" width="16.1796875" style="1419" customWidth="1"/>
    <col min="14451" max="14451" width="20" style="1419" customWidth="1"/>
    <col min="14452" max="14453" width="12.26953125" style="1419" customWidth="1"/>
    <col min="14454" max="14454" width="14.1796875" style="1419" customWidth="1"/>
    <col min="14455" max="14455" width="11.26953125" style="1419" customWidth="1"/>
    <col min="14456" max="14461" width="8.81640625" style="1419"/>
    <col min="14462" max="14462" width="15.7265625" style="1419" customWidth="1"/>
    <col min="14463" max="14463" width="20.26953125" style="1419" customWidth="1"/>
    <col min="14464" max="14464" width="11.81640625" style="1419" customWidth="1"/>
    <col min="14465" max="14465" width="12.81640625" style="1419" customWidth="1"/>
    <col min="14466" max="14466" width="13.26953125" style="1419" customWidth="1"/>
    <col min="14467" max="14467" width="13" style="1419" customWidth="1"/>
    <col min="14468" max="14705" width="8.81640625" style="1419"/>
    <col min="14706" max="14706" width="16.1796875" style="1419" customWidth="1"/>
    <col min="14707" max="14707" width="20" style="1419" customWidth="1"/>
    <col min="14708" max="14709" width="12.26953125" style="1419" customWidth="1"/>
    <col min="14710" max="14710" width="14.1796875" style="1419" customWidth="1"/>
    <col min="14711" max="14711" width="11.26953125" style="1419" customWidth="1"/>
    <col min="14712" max="14717" width="8.81640625" style="1419"/>
    <col min="14718" max="14718" width="15.7265625" style="1419" customWidth="1"/>
    <col min="14719" max="14719" width="20.26953125" style="1419" customWidth="1"/>
    <col min="14720" max="14720" width="11.81640625" style="1419" customWidth="1"/>
    <col min="14721" max="14721" width="12.81640625" style="1419" customWidth="1"/>
    <col min="14722" max="14722" width="13.26953125" style="1419" customWidth="1"/>
    <col min="14723" max="14723" width="13" style="1419" customWidth="1"/>
    <col min="14724" max="14961" width="8.81640625" style="1419"/>
    <col min="14962" max="14962" width="16.1796875" style="1419" customWidth="1"/>
    <col min="14963" max="14963" width="20" style="1419" customWidth="1"/>
    <col min="14964" max="14965" width="12.26953125" style="1419" customWidth="1"/>
    <col min="14966" max="14966" width="14.1796875" style="1419" customWidth="1"/>
    <col min="14967" max="14967" width="11.26953125" style="1419" customWidth="1"/>
    <col min="14968" max="14973" width="8.81640625" style="1419"/>
    <col min="14974" max="14974" width="15.7265625" style="1419" customWidth="1"/>
    <col min="14975" max="14975" width="20.26953125" style="1419" customWidth="1"/>
    <col min="14976" max="14976" width="11.81640625" style="1419" customWidth="1"/>
    <col min="14977" max="14977" width="12.81640625" style="1419" customWidth="1"/>
    <col min="14978" max="14978" width="13.26953125" style="1419" customWidth="1"/>
    <col min="14979" max="14979" width="13" style="1419" customWidth="1"/>
    <col min="14980" max="15217" width="8.81640625" style="1419"/>
    <col min="15218" max="15218" width="16.1796875" style="1419" customWidth="1"/>
    <col min="15219" max="15219" width="20" style="1419" customWidth="1"/>
    <col min="15220" max="15221" width="12.26953125" style="1419" customWidth="1"/>
    <col min="15222" max="15222" width="14.1796875" style="1419" customWidth="1"/>
    <col min="15223" max="15223" width="11.26953125" style="1419" customWidth="1"/>
    <col min="15224" max="15229" width="8.81640625" style="1419"/>
    <col min="15230" max="15230" width="15.7265625" style="1419" customWidth="1"/>
    <col min="15231" max="15231" width="20.26953125" style="1419" customWidth="1"/>
    <col min="15232" max="15232" width="11.81640625" style="1419" customWidth="1"/>
    <col min="15233" max="15233" width="12.81640625" style="1419" customWidth="1"/>
    <col min="15234" max="15234" width="13.26953125" style="1419" customWidth="1"/>
    <col min="15235" max="15235" width="13" style="1419" customWidth="1"/>
    <col min="15236" max="15473" width="8.81640625" style="1419"/>
    <col min="15474" max="15474" width="16.1796875" style="1419" customWidth="1"/>
    <col min="15475" max="15475" width="20" style="1419" customWidth="1"/>
    <col min="15476" max="15477" width="12.26953125" style="1419" customWidth="1"/>
    <col min="15478" max="15478" width="14.1796875" style="1419" customWidth="1"/>
    <col min="15479" max="15479" width="11.26953125" style="1419" customWidth="1"/>
    <col min="15480" max="15485" width="8.81640625" style="1419"/>
    <col min="15486" max="15486" width="15.7265625" style="1419" customWidth="1"/>
    <col min="15487" max="15487" width="20.26953125" style="1419" customWidth="1"/>
    <col min="15488" max="15488" width="11.81640625" style="1419" customWidth="1"/>
    <col min="15489" max="15489" width="12.81640625" style="1419" customWidth="1"/>
    <col min="15490" max="15490" width="13.26953125" style="1419" customWidth="1"/>
    <col min="15491" max="15491" width="13" style="1419" customWidth="1"/>
    <col min="15492" max="15729" width="8.81640625" style="1419"/>
    <col min="15730" max="15730" width="16.1796875" style="1419" customWidth="1"/>
    <col min="15731" max="15731" width="20" style="1419" customWidth="1"/>
    <col min="15732" max="15733" width="12.26953125" style="1419" customWidth="1"/>
    <col min="15734" max="15734" width="14.1796875" style="1419" customWidth="1"/>
    <col min="15735" max="15735" width="11.26953125" style="1419" customWidth="1"/>
    <col min="15736" max="15741" width="8.81640625" style="1419"/>
    <col min="15742" max="15742" width="15.7265625" style="1419" customWidth="1"/>
    <col min="15743" max="15743" width="20.26953125" style="1419" customWidth="1"/>
    <col min="15744" max="15744" width="11.81640625" style="1419" customWidth="1"/>
    <col min="15745" max="15745" width="12.81640625" style="1419" customWidth="1"/>
    <col min="15746" max="15746" width="13.26953125" style="1419" customWidth="1"/>
    <col min="15747" max="15747" width="13" style="1419" customWidth="1"/>
    <col min="15748" max="15985" width="8.81640625" style="1419"/>
    <col min="15986" max="15986" width="16.1796875" style="1419" customWidth="1"/>
    <col min="15987" max="15987" width="20" style="1419" customWidth="1"/>
    <col min="15988" max="15989" width="12.26953125" style="1419" customWidth="1"/>
    <col min="15990" max="15990" width="14.1796875" style="1419" customWidth="1"/>
    <col min="15991" max="15991" width="11.26953125" style="1419" customWidth="1"/>
    <col min="15992" max="15997" width="8.81640625" style="1419"/>
    <col min="15998" max="15998" width="15.7265625" style="1419" customWidth="1"/>
    <col min="15999" max="15999" width="20.26953125" style="1419" customWidth="1"/>
    <col min="16000" max="16000" width="11.81640625" style="1419" customWidth="1"/>
    <col min="16001" max="16001" width="12.81640625" style="1419" customWidth="1"/>
    <col min="16002" max="16002" width="13.26953125" style="1419" customWidth="1"/>
    <col min="16003" max="16003" width="13" style="1419" customWidth="1"/>
    <col min="16004" max="16241" width="8.81640625" style="1419"/>
    <col min="16242" max="16384" width="9" style="1419" customWidth="1"/>
  </cols>
  <sheetData>
    <row r="1" spans="1:23" s="1030" customFormat="1" ht="33" customHeight="1">
      <c r="A1" s="1715" t="s">
        <v>3073</v>
      </c>
      <c r="B1" s="2259"/>
      <c r="C1" s="2259"/>
      <c r="D1" s="2259"/>
      <c r="E1" s="2259"/>
      <c r="F1" s="2259"/>
      <c r="G1" s="2259"/>
      <c r="H1" s="1955"/>
      <c r="I1" s="1029"/>
      <c r="J1" s="1029"/>
      <c r="K1" s="1029"/>
      <c r="L1" s="1029"/>
      <c r="M1" s="1029"/>
      <c r="N1" s="1029"/>
      <c r="O1" s="1029"/>
      <c r="P1" s="1029"/>
      <c r="Q1" s="1029"/>
      <c r="R1" s="1029"/>
      <c r="S1" s="1029"/>
      <c r="T1" s="1029"/>
      <c r="U1" s="1029"/>
      <c r="V1" s="1029"/>
      <c r="W1" s="1029"/>
    </row>
    <row r="2" spans="1:23" s="1058" customFormat="1" ht="33" customHeight="1">
      <c r="A2" s="1717" t="s">
        <v>3074</v>
      </c>
      <c r="B2" s="2264"/>
      <c r="C2" s="2264"/>
      <c r="D2" s="2264"/>
      <c r="E2" s="2264"/>
      <c r="F2" s="2264"/>
      <c r="G2" s="2264"/>
      <c r="H2" s="1833"/>
    </row>
    <row r="3" spans="1:23" s="1030" customFormat="1" ht="17.25" customHeight="1">
      <c r="A3" s="1031" t="s">
        <v>3846</v>
      </c>
      <c r="B3" s="1032"/>
      <c r="C3" s="1032"/>
      <c r="D3" s="1032"/>
      <c r="E3" s="1032"/>
      <c r="F3" s="1033"/>
      <c r="G3" s="1033"/>
      <c r="H3" s="1033" t="s">
        <v>3847</v>
      </c>
      <c r="I3" s="1029"/>
      <c r="J3" s="1029"/>
      <c r="K3" s="1029"/>
      <c r="L3" s="1029"/>
      <c r="M3" s="1029"/>
      <c r="N3" s="1029"/>
      <c r="O3" s="1029"/>
      <c r="P3" s="1029"/>
      <c r="Q3" s="1029"/>
      <c r="R3" s="1029"/>
      <c r="S3" s="1029"/>
      <c r="T3" s="1029"/>
      <c r="U3" s="1029"/>
      <c r="V3" s="1029"/>
      <c r="W3" s="1029"/>
    </row>
    <row r="4" spans="1:23" s="1420" customFormat="1">
      <c r="A4" s="2263" t="s">
        <v>99</v>
      </c>
      <c r="B4" s="2363" t="s">
        <v>3848</v>
      </c>
      <c r="C4" s="2364"/>
      <c r="D4" s="2364"/>
      <c r="E4" s="2310" t="s">
        <v>3849</v>
      </c>
      <c r="F4" s="2311"/>
      <c r="G4" s="2361" t="s">
        <v>106</v>
      </c>
      <c r="H4" s="2263" t="s">
        <v>100</v>
      </c>
    </row>
    <row r="5" spans="1:23" s="1420" customFormat="1" ht="41.15" customHeight="1">
      <c r="A5" s="2263"/>
      <c r="B5" s="1073" t="s">
        <v>3773</v>
      </c>
      <c r="C5" s="1073" t="s">
        <v>3774</v>
      </c>
      <c r="D5" s="1073" t="s">
        <v>3775</v>
      </c>
      <c r="E5" s="1073" t="s">
        <v>3776</v>
      </c>
      <c r="F5" s="1073" t="s">
        <v>893</v>
      </c>
      <c r="G5" s="2361"/>
      <c r="H5" s="2263"/>
      <c r="I5" s="1173"/>
    </row>
    <row r="6" spans="1:23" s="1420" customFormat="1" ht="50.25" customHeight="1">
      <c r="A6" s="2263"/>
      <c r="B6" s="1073" t="s">
        <v>1620</v>
      </c>
      <c r="C6" s="1073" t="s">
        <v>1622</v>
      </c>
      <c r="D6" s="1073" t="s">
        <v>3777</v>
      </c>
      <c r="E6" s="1073" t="s">
        <v>3778</v>
      </c>
      <c r="F6" s="1073" t="s">
        <v>894</v>
      </c>
      <c r="G6" s="1421" t="s">
        <v>68</v>
      </c>
      <c r="H6" s="2263"/>
    </row>
    <row r="7" spans="1:23" s="1426" customFormat="1" ht="21" customHeight="1">
      <c r="A7" s="1445" t="s">
        <v>965</v>
      </c>
      <c r="B7" s="1446">
        <v>141677</v>
      </c>
      <c r="C7" s="1446">
        <v>1106</v>
      </c>
      <c r="D7" s="1446">
        <v>108</v>
      </c>
      <c r="E7" s="1446">
        <v>39805</v>
      </c>
      <c r="F7" s="1446">
        <v>185222</v>
      </c>
      <c r="G7" s="1146">
        <f t="shared" ref="G7:G19" si="0">SUM(B7:F7)</f>
        <v>367918</v>
      </c>
      <c r="H7" s="1445" t="s">
        <v>44</v>
      </c>
    </row>
    <row r="8" spans="1:23" s="1424" customFormat="1" ht="21" customHeight="1">
      <c r="A8" s="1445" t="s">
        <v>101</v>
      </c>
      <c r="B8" s="1447">
        <v>77737</v>
      </c>
      <c r="C8" s="1447">
        <v>994</v>
      </c>
      <c r="D8" s="1447">
        <v>346</v>
      </c>
      <c r="E8" s="1447">
        <v>24472</v>
      </c>
      <c r="F8" s="1447">
        <v>157933</v>
      </c>
      <c r="G8" s="1146">
        <f t="shared" si="0"/>
        <v>261482</v>
      </c>
      <c r="H8" s="1445" t="s">
        <v>102</v>
      </c>
    </row>
    <row r="9" spans="1:23" s="1424" customFormat="1" ht="21" customHeight="1">
      <c r="A9" s="1445" t="s">
        <v>345</v>
      </c>
      <c r="B9" s="1446">
        <v>16476</v>
      </c>
      <c r="C9" s="1446">
        <v>32</v>
      </c>
      <c r="D9" s="1446">
        <v>0</v>
      </c>
      <c r="E9" s="1446">
        <v>3576</v>
      </c>
      <c r="F9" s="1446">
        <v>38499</v>
      </c>
      <c r="G9" s="1146">
        <f t="shared" si="0"/>
        <v>58583</v>
      </c>
      <c r="H9" s="1445" t="s">
        <v>1100</v>
      </c>
    </row>
    <row r="10" spans="1:23" s="1424" customFormat="1" ht="21" customHeight="1">
      <c r="A10" s="1445" t="s">
        <v>349</v>
      </c>
      <c r="B10" s="1447">
        <v>7620</v>
      </c>
      <c r="C10" s="1447">
        <v>0</v>
      </c>
      <c r="D10" s="1447">
        <v>0</v>
      </c>
      <c r="E10" s="1447">
        <v>1699</v>
      </c>
      <c r="F10" s="1447">
        <v>9822</v>
      </c>
      <c r="G10" s="1146">
        <f t="shared" si="0"/>
        <v>19141</v>
      </c>
      <c r="H10" s="1445" t="s">
        <v>1101</v>
      </c>
    </row>
    <row r="11" spans="1:23" s="1424" customFormat="1" ht="21" customHeight="1">
      <c r="A11" s="1445" t="s">
        <v>353</v>
      </c>
      <c r="B11" s="1446">
        <v>106469</v>
      </c>
      <c r="C11" s="1446">
        <v>1660</v>
      </c>
      <c r="D11" s="1446">
        <v>43</v>
      </c>
      <c r="E11" s="1446">
        <v>35760</v>
      </c>
      <c r="F11" s="1446">
        <v>100533</v>
      </c>
      <c r="G11" s="1146">
        <f t="shared" si="0"/>
        <v>244465</v>
      </c>
      <c r="H11" s="1445" t="s">
        <v>52</v>
      </c>
    </row>
    <row r="12" spans="1:23" s="1424" customFormat="1" ht="21" customHeight="1">
      <c r="A12" s="1445" t="s">
        <v>55</v>
      </c>
      <c r="B12" s="1447">
        <v>5224</v>
      </c>
      <c r="C12" s="1447">
        <v>11</v>
      </c>
      <c r="D12" s="1447">
        <v>3</v>
      </c>
      <c r="E12" s="1447">
        <v>2078</v>
      </c>
      <c r="F12" s="1447">
        <v>4672</v>
      </c>
      <c r="G12" s="1146">
        <f t="shared" si="0"/>
        <v>11988</v>
      </c>
      <c r="H12" s="1445" t="s">
        <v>1104</v>
      </c>
    </row>
    <row r="13" spans="1:23" s="1424" customFormat="1" ht="21" customHeight="1">
      <c r="A13" s="1445" t="s">
        <v>371</v>
      </c>
      <c r="B13" s="1446">
        <v>6133</v>
      </c>
      <c r="C13" s="1446">
        <v>4</v>
      </c>
      <c r="D13" s="1446">
        <v>0</v>
      </c>
      <c r="E13" s="1446">
        <v>1002</v>
      </c>
      <c r="F13" s="1446">
        <v>1546</v>
      </c>
      <c r="G13" s="1146">
        <f t="shared" si="0"/>
        <v>8685</v>
      </c>
      <c r="H13" s="1445" t="s">
        <v>1105</v>
      </c>
    </row>
    <row r="14" spans="1:23" ht="21" customHeight="1">
      <c r="A14" s="1445" t="s">
        <v>58</v>
      </c>
      <c r="B14" s="1447">
        <v>1815</v>
      </c>
      <c r="C14" s="1447">
        <v>3</v>
      </c>
      <c r="D14" s="1447">
        <v>0</v>
      </c>
      <c r="E14" s="1447">
        <v>700</v>
      </c>
      <c r="F14" s="1447">
        <v>3974</v>
      </c>
      <c r="G14" s="1146">
        <f t="shared" si="0"/>
        <v>6492</v>
      </c>
      <c r="H14" s="1445" t="s">
        <v>465</v>
      </c>
    </row>
    <row r="15" spans="1:23" s="1424" customFormat="1" ht="21" customHeight="1">
      <c r="A15" s="1445" t="s">
        <v>2527</v>
      </c>
      <c r="B15" s="1446">
        <v>3374</v>
      </c>
      <c r="C15" s="1446">
        <v>3</v>
      </c>
      <c r="D15" s="1446">
        <v>0</v>
      </c>
      <c r="E15" s="1446">
        <v>201</v>
      </c>
      <c r="F15" s="1446">
        <v>449</v>
      </c>
      <c r="G15" s="1146">
        <f t="shared" si="0"/>
        <v>4027</v>
      </c>
      <c r="H15" s="1445" t="s">
        <v>1107</v>
      </c>
    </row>
    <row r="16" spans="1:23" ht="21" customHeight="1">
      <c r="A16" s="1445" t="s">
        <v>59</v>
      </c>
      <c r="B16" s="1447">
        <v>2116</v>
      </c>
      <c r="C16" s="1447">
        <v>18</v>
      </c>
      <c r="D16" s="1447">
        <v>0</v>
      </c>
      <c r="E16" s="1447">
        <v>843</v>
      </c>
      <c r="F16" s="1447">
        <v>2218</v>
      </c>
      <c r="G16" s="1146">
        <f t="shared" si="0"/>
        <v>5195</v>
      </c>
      <c r="H16" s="1445" t="s">
        <v>60</v>
      </c>
    </row>
    <row r="17" spans="1:9" s="1424" customFormat="1" ht="21" customHeight="1">
      <c r="A17" s="1445" t="s">
        <v>61</v>
      </c>
      <c r="B17" s="1446">
        <v>2005</v>
      </c>
      <c r="C17" s="1446">
        <v>5</v>
      </c>
      <c r="D17" s="1446">
        <v>0</v>
      </c>
      <c r="E17" s="1446">
        <v>354</v>
      </c>
      <c r="F17" s="1446">
        <v>334</v>
      </c>
      <c r="G17" s="1146">
        <f t="shared" si="0"/>
        <v>2698</v>
      </c>
      <c r="H17" s="1445" t="s">
        <v>62</v>
      </c>
    </row>
    <row r="18" spans="1:9" s="1424" customFormat="1" ht="21" customHeight="1">
      <c r="A18" s="1445" t="s">
        <v>105</v>
      </c>
      <c r="B18" s="1447">
        <v>906</v>
      </c>
      <c r="C18" s="1447">
        <v>0</v>
      </c>
      <c r="D18" s="1447">
        <v>0</v>
      </c>
      <c r="E18" s="1447">
        <v>236</v>
      </c>
      <c r="F18" s="1447">
        <v>305</v>
      </c>
      <c r="G18" s="1146">
        <f t="shared" si="0"/>
        <v>1447</v>
      </c>
      <c r="H18" s="1445" t="s">
        <v>1132</v>
      </c>
      <c r="I18" s="1173"/>
    </row>
    <row r="19" spans="1:9" s="1424" customFormat="1" ht="21" customHeight="1">
      <c r="A19" s="1445" t="s">
        <v>63</v>
      </c>
      <c r="B19" s="1446">
        <v>923</v>
      </c>
      <c r="C19" s="1446">
        <v>0</v>
      </c>
      <c r="D19" s="1446">
        <v>0</v>
      </c>
      <c r="E19" s="1446">
        <v>247</v>
      </c>
      <c r="F19" s="1446">
        <v>560</v>
      </c>
      <c r="G19" s="1146">
        <f t="shared" si="0"/>
        <v>1730</v>
      </c>
      <c r="H19" s="1445" t="s">
        <v>1133</v>
      </c>
    </row>
    <row r="20" spans="1:9" ht="21" customHeight="1">
      <c r="A20" s="1376" t="s">
        <v>106</v>
      </c>
      <c r="B20" s="1070">
        <f>SUM(B7:B19)</f>
        <v>372475</v>
      </c>
      <c r="C20" s="1070">
        <f t="shared" ref="C20:G20" si="1">SUM(C7:C19)</f>
        <v>3836</v>
      </c>
      <c r="D20" s="1070">
        <f t="shared" si="1"/>
        <v>500</v>
      </c>
      <c r="E20" s="1070">
        <f t="shared" si="1"/>
        <v>110973</v>
      </c>
      <c r="F20" s="1070">
        <f t="shared" si="1"/>
        <v>506067</v>
      </c>
      <c r="G20" s="1070">
        <f t="shared" si="1"/>
        <v>993851</v>
      </c>
      <c r="H20" s="1376" t="s">
        <v>68</v>
      </c>
    </row>
    <row r="21" spans="1:9" ht="17.149999999999999" customHeight="1">
      <c r="A21" s="1192" t="s">
        <v>3296</v>
      </c>
      <c r="H21" s="1419" t="s">
        <v>3297</v>
      </c>
    </row>
    <row r="22" spans="1:9">
      <c r="A22" s="1203"/>
      <c r="H22" s="1203"/>
    </row>
    <row r="25" spans="1:9">
      <c r="I25" s="1173"/>
    </row>
    <row r="26" spans="1:9">
      <c r="I26" s="1420"/>
    </row>
    <row r="27" spans="1:9">
      <c r="I27" s="1173"/>
    </row>
    <row r="28" spans="1:9">
      <c r="I28" s="1424"/>
    </row>
    <row r="29" spans="1:9">
      <c r="I29" s="1424"/>
    </row>
    <row r="30" spans="1:9">
      <c r="I30" s="1424"/>
    </row>
    <row r="31" spans="1:9">
      <c r="I31" s="1424"/>
    </row>
    <row r="34" spans="9:9">
      <c r="I34" s="1424"/>
    </row>
    <row r="35" spans="9:9">
      <c r="I35" s="1424"/>
    </row>
    <row r="36" spans="9:9">
      <c r="I36" s="1424"/>
    </row>
    <row r="37" spans="9:9">
      <c r="I37" s="1424"/>
    </row>
    <row r="38" spans="9:9">
      <c r="I38" s="1426"/>
    </row>
    <row r="39" spans="9:9">
      <c r="I39" s="1424"/>
    </row>
  </sheetData>
  <mergeCells count="7">
    <mergeCell ref="A1:H1"/>
    <mergeCell ref="A2:H2"/>
    <mergeCell ref="A4:A6"/>
    <mergeCell ref="B4:D4"/>
    <mergeCell ref="E4:F4"/>
    <mergeCell ref="G4:G5"/>
    <mergeCell ref="H4:H6"/>
  </mergeCells>
  <pageMargins left="0.7" right="0.7" top="0.75" bottom="0.75" header="0.3" footer="0.3"/>
  <pageSetup paperSize="9" scale="78" orientation="landscape"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W39"/>
  <sheetViews>
    <sheetView rightToLeft="1" view="pageBreakPreview" zoomScale="60" zoomScaleNormal="110" workbookViewId="0">
      <selection activeCell="B23" sqref="B23"/>
    </sheetView>
  </sheetViews>
  <sheetFormatPr defaultColWidth="8.81640625" defaultRowHeight="15.5"/>
  <cols>
    <col min="1" max="1" width="30.1796875" style="1419" customWidth="1"/>
    <col min="2" max="7" width="17.7265625" style="1419" customWidth="1"/>
    <col min="8" max="8" width="29.7265625" style="1419" customWidth="1"/>
    <col min="9" max="113" width="8.81640625" style="1419"/>
    <col min="114" max="114" width="16.1796875" style="1419" customWidth="1"/>
    <col min="115" max="115" width="20" style="1419" customWidth="1"/>
    <col min="116" max="117" width="12.26953125" style="1419" customWidth="1"/>
    <col min="118" max="118" width="14.1796875" style="1419" customWidth="1"/>
    <col min="119" max="119" width="11.26953125" style="1419" customWidth="1"/>
    <col min="120" max="125" width="8.81640625" style="1419"/>
    <col min="126" max="126" width="15.7265625" style="1419" customWidth="1"/>
    <col min="127" max="127" width="20.26953125" style="1419" customWidth="1"/>
    <col min="128" max="128" width="11.81640625" style="1419" customWidth="1"/>
    <col min="129" max="129" width="12.81640625" style="1419" customWidth="1"/>
    <col min="130" max="130" width="13.26953125" style="1419" customWidth="1"/>
    <col min="131" max="131" width="13" style="1419" customWidth="1"/>
    <col min="132" max="369" width="8.81640625" style="1419"/>
    <col min="370" max="370" width="16.1796875" style="1419" customWidth="1"/>
    <col min="371" max="371" width="20" style="1419" customWidth="1"/>
    <col min="372" max="373" width="12.26953125" style="1419" customWidth="1"/>
    <col min="374" max="374" width="14.1796875" style="1419" customWidth="1"/>
    <col min="375" max="375" width="11.26953125" style="1419" customWidth="1"/>
    <col min="376" max="381" width="8.81640625" style="1419"/>
    <col min="382" max="382" width="15.7265625" style="1419" customWidth="1"/>
    <col min="383" max="383" width="20.26953125" style="1419" customWidth="1"/>
    <col min="384" max="384" width="11.81640625" style="1419" customWidth="1"/>
    <col min="385" max="385" width="12.81640625" style="1419" customWidth="1"/>
    <col min="386" max="386" width="13.26953125" style="1419" customWidth="1"/>
    <col min="387" max="387" width="13" style="1419" customWidth="1"/>
    <col min="388" max="625" width="8.81640625" style="1419"/>
    <col min="626" max="626" width="16.1796875" style="1419" customWidth="1"/>
    <col min="627" max="627" width="20" style="1419" customWidth="1"/>
    <col min="628" max="629" width="12.26953125" style="1419" customWidth="1"/>
    <col min="630" max="630" width="14.1796875" style="1419" customWidth="1"/>
    <col min="631" max="631" width="11.26953125" style="1419" customWidth="1"/>
    <col min="632" max="637" width="8.81640625" style="1419"/>
    <col min="638" max="638" width="15.7265625" style="1419" customWidth="1"/>
    <col min="639" max="639" width="20.26953125" style="1419" customWidth="1"/>
    <col min="640" max="640" width="11.81640625" style="1419" customWidth="1"/>
    <col min="641" max="641" width="12.81640625" style="1419" customWidth="1"/>
    <col min="642" max="642" width="13.26953125" style="1419" customWidth="1"/>
    <col min="643" max="643" width="13" style="1419" customWidth="1"/>
    <col min="644" max="881" width="8.81640625" style="1419"/>
    <col min="882" max="882" width="16.1796875" style="1419" customWidth="1"/>
    <col min="883" max="883" width="20" style="1419" customWidth="1"/>
    <col min="884" max="885" width="12.26953125" style="1419" customWidth="1"/>
    <col min="886" max="886" width="14.1796875" style="1419" customWidth="1"/>
    <col min="887" max="887" width="11.26953125" style="1419" customWidth="1"/>
    <col min="888" max="893" width="8.81640625" style="1419"/>
    <col min="894" max="894" width="15.7265625" style="1419" customWidth="1"/>
    <col min="895" max="895" width="20.26953125" style="1419" customWidth="1"/>
    <col min="896" max="896" width="11.81640625" style="1419" customWidth="1"/>
    <col min="897" max="897" width="12.81640625" style="1419" customWidth="1"/>
    <col min="898" max="898" width="13.26953125" style="1419" customWidth="1"/>
    <col min="899" max="899" width="13" style="1419" customWidth="1"/>
    <col min="900" max="1137" width="8.81640625" style="1419"/>
    <col min="1138" max="1138" width="16.1796875" style="1419" customWidth="1"/>
    <col min="1139" max="1139" width="20" style="1419" customWidth="1"/>
    <col min="1140" max="1141" width="12.26953125" style="1419" customWidth="1"/>
    <col min="1142" max="1142" width="14.1796875" style="1419" customWidth="1"/>
    <col min="1143" max="1143" width="11.26953125" style="1419" customWidth="1"/>
    <col min="1144" max="1149" width="8.81640625" style="1419"/>
    <col min="1150" max="1150" width="15.7265625" style="1419" customWidth="1"/>
    <col min="1151" max="1151" width="20.26953125" style="1419" customWidth="1"/>
    <col min="1152" max="1152" width="11.81640625" style="1419" customWidth="1"/>
    <col min="1153" max="1153" width="12.81640625" style="1419" customWidth="1"/>
    <col min="1154" max="1154" width="13.26953125" style="1419" customWidth="1"/>
    <col min="1155" max="1155" width="13" style="1419" customWidth="1"/>
    <col min="1156" max="1393" width="8.81640625" style="1419"/>
    <col min="1394" max="1394" width="16.1796875" style="1419" customWidth="1"/>
    <col min="1395" max="1395" width="20" style="1419" customWidth="1"/>
    <col min="1396" max="1397" width="12.26953125" style="1419" customWidth="1"/>
    <col min="1398" max="1398" width="14.1796875" style="1419" customWidth="1"/>
    <col min="1399" max="1399" width="11.26953125" style="1419" customWidth="1"/>
    <col min="1400" max="1405" width="8.81640625" style="1419"/>
    <col min="1406" max="1406" width="15.7265625" style="1419" customWidth="1"/>
    <col min="1407" max="1407" width="20.26953125" style="1419" customWidth="1"/>
    <col min="1408" max="1408" width="11.81640625" style="1419" customWidth="1"/>
    <col min="1409" max="1409" width="12.81640625" style="1419" customWidth="1"/>
    <col min="1410" max="1410" width="13.26953125" style="1419" customWidth="1"/>
    <col min="1411" max="1411" width="13" style="1419" customWidth="1"/>
    <col min="1412" max="1649" width="8.81640625" style="1419"/>
    <col min="1650" max="1650" width="16.1796875" style="1419" customWidth="1"/>
    <col min="1651" max="1651" width="20" style="1419" customWidth="1"/>
    <col min="1652" max="1653" width="12.26953125" style="1419" customWidth="1"/>
    <col min="1654" max="1654" width="14.1796875" style="1419" customWidth="1"/>
    <col min="1655" max="1655" width="11.26953125" style="1419" customWidth="1"/>
    <col min="1656" max="1661" width="8.81640625" style="1419"/>
    <col min="1662" max="1662" width="15.7265625" style="1419" customWidth="1"/>
    <col min="1663" max="1663" width="20.26953125" style="1419" customWidth="1"/>
    <col min="1664" max="1664" width="11.81640625" style="1419" customWidth="1"/>
    <col min="1665" max="1665" width="12.81640625" style="1419" customWidth="1"/>
    <col min="1666" max="1666" width="13.26953125" style="1419" customWidth="1"/>
    <col min="1667" max="1667" width="13" style="1419" customWidth="1"/>
    <col min="1668" max="1905" width="8.81640625" style="1419"/>
    <col min="1906" max="1906" width="16.1796875" style="1419" customWidth="1"/>
    <col min="1907" max="1907" width="20" style="1419" customWidth="1"/>
    <col min="1908" max="1909" width="12.26953125" style="1419" customWidth="1"/>
    <col min="1910" max="1910" width="14.1796875" style="1419" customWidth="1"/>
    <col min="1911" max="1911" width="11.26953125" style="1419" customWidth="1"/>
    <col min="1912" max="1917" width="8.81640625" style="1419"/>
    <col min="1918" max="1918" width="15.7265625" style="1419" customWidth="1"/>
    <col min="1919" max="1919" width="20.26953125" style="1419" customWidth="1"/>
    <col min="1920" max="1920" width="11.81640625" style="1419" customWidth="1"/>
    <col min="1921" max="1921" width="12.81640625" style="1419" customWidth="1"/>
    <col min="1922" max="1922" width="13.26953125" style="1419" customWidth="1"/>
    <col min="1923" max="1923" width="13" style="1419" customWidth="1"/>
    <col min="1924" max="2161" width="8.81640625" style="1419"/>
    <col min="2162" max="2162" width="16.1796875" style="1419" customWidth="1"/>
    <col min="2163" max="2163" width="20" style="1419" customWidth="1"/>
    <col min="2164" max="2165" width="12.26953125" style="1419" customWidth="1"/>
    <col min="2166" max="2166" width="14.1796875" style="1419" customWidth="1"/>
    <col min="2167" max="2167" width="11.26953125" style="1419" customWidth="1"/>
    <col min="2168" max="2173" width="8.81640625" style="1419"/>
    <col min="2174" max="2174" width="15.7265625" style="1419" customWidth="1"/>
    <col min="2175" max="2175" width="20.26953125" style="1419" customWidth="1"/>
    <col min="2176" max="2176" width="11.81640625" style="1419" customWidth="1"/>
    <col min="2177" max="2177" width="12.81640625" style="1419" customWidth="1"/>
    <col min="2178" max="2178" width="13.26953125" style="1419" customWidth="1"/>
    <col min="2179" max="2179" width="13" style="1419" customWidth="1"/>
    <col min="2180" max="2417" width="8.81640625" style="1419"/>
    <col min="2418" max="2418" width="16.1796875" style="1419" customWidth="1"/>
    <col min="2419" max="2419" width="20" style="1419" customWidth="1"/>
    <col min="2420" max="2421" width="12.26953125" style="1419" customWidth="1"/>
    <col min="2422" max="2422" width="14.1796875" style="1419" customWidth="1"/>
    <col min="2423" max="2423" width="11.26953125" style="1419" customWidth="1"/>
    <col min="2424" max="2429" width="8.81640625" style="1419"/>
    <col min="2430" max="2430" width="15.7265625" style="1419" customWidth="1"/>
    <col min="2431" max="2431" width="20.26953125" style="1419" customWidth="1"/>
    <col min="2432" max="2432" width="11.81640625" style="1419" customWidth="1"/>
    <col min="2433" max="2433" width="12.81640625" style="1419" customWidth="1"/>
    <col min="2434" max="2434" width="13.26953125" style="1419" customWidth="1"/>
    <col min="2435" max="2435" width="13" style="1419" customWidth="1"/>
    <col min="2436" max="2673" width="8.81640625" style="1419"/>
    <col min="2674" max="2674" width="16.1796875" style="1419" customWidth="1"/>
    <col min="2675" max="2675" width="20" style="1419" customWidth="1"/>
    <col min="2676" max="2677" width="12.26953125" style="1419" customWidth="1"/>
    <col min="2678" max="2678" width="14.1796875" style="1419" customWidth="1"/>
    <col min="2679" max="2679" width="11.26953125" style="1419" customWidth="1"/>
    <col min="2680" max="2685" width="8.81640625" style="1419"/>
    <col min="2686" max="2686" width="15.7265625" style="1419" customWidth="1"/>
    <col min="2687" max="2687" width="20.26953125" style="1419" customWidth="1"/>
    <col min="2688" max="2688" width="11.81640625" style="1419" customWidth="1"/>
    <col min="2689" max="2689" width="12.81640625" style="1419" customWidth="1"/>
    <col min="2690" max="2690" width="13.26953125" style="1419" customWidth="1"/>
    <col min="2691" max="2691" width="13" style="1419" customWidth="1"/>
    <col min="2692" max="2929" width="8.81640625" style="1419"/>
    <col min="2930" max="2930" width="16.1796875" style="1419" customWidth="1"/>
    <col min="2931" max="2931" width="20" style="1419" customWidth="1"/>
    <col min="2932" max="2933" width="12.26953125" style="1419" customWidth="1"/>
    <col min="2934" max="2934" width="14.1796875" style="1419" customWidth="1"/>
    <col min="2935" max="2935" width="11.26953125" style="1419" customWidth="1"/>
    <col min="2936" max="2941" width="8.81640625" style="1419"/>
    <col min="2942" max="2942" width="15.7265625" style="1419" customWidth="1"/>
    <col min="2943" max="2943" width="20.26953125" style="1419" customWidth="1"/>
    <col min="2944" max="2944" width="11.81640625" style="1419" customWidth="1"/>
    <col min="2945" max="2945" width="12.81640625" style="1419" customWidth="1"/>
    <col min="2946" max="2946" width="13.26953125" style="1419" customWidth="1"/>
    <col min="2947" max="2947" width="13" style="1419" customWidth="1"/>
    <col min="2948" max="3185" width="8.81640625" style="1419"/>
    <col min="3186" max="3186" width="16.1796875" style="1419" customWidth="1"/>
    <col min="3187" max="3187" width="20" style="1419" customWidth="1"/>
    <col min="3188" max="3189" width="12.26953125" style="1419" customWidth="1"/>
    <col min="3190" max="3190" width="14.1796875" style="1419" customWidth="1"/>
    <col min="3191" max="3191" width="11.26953125" style="1419" customWidth="1"/>
    <col min="3192" max="3197" width="8.81640625" style="1419"/>
    <col min="3198" max="3198" width="15.7265625" style="1419" customWidth="1"/>
    <col min="3199" max="3199" width="20.26953125" style="1419" customWidth="1"/>
    <col min="3200" max="3200" width="11.81640625" style="1419" customWidth="1"/>
    <col min="3201" max="3201" width="12.81640625" style="1419" customWidth="1"/>
    <col min="3202" max="3202" width="13.26953125" style="1419" customWidth="1"/>
    <col min="3203" max="3203" width="13" style="1419" customWidth="1"/>
    <col min="3204" max="3441" width="8.81640625" style="1419"/>
    <col min="3442" max="3442" width="16.1796875" style="1419" customWidth="1"/>
    <col min="3443" max="3443" width="20" style="1419" customWidth="1"/>
    <col min="3444" max="3445" width="12.26953125" style="1419" customWidth="1"/>
    <col min="3446" max="3446" width="14.1796875" style="1419" customWidth="1"/>
    <col min="3447" max="3447" width="11.26953125" style="1419" customWidth="1"/>
    <col min="3448" max="3453" width="8.81640625" style="1419"/>
    <col min="3454" max="3454" width="15.7265625" style="1419" customWidth="1"/>
    <col min="3455" max="3455" width="20.26953125" style="1419" customWidth="1"/>
    <col min="3456" max="3456" width="11.81640625" style="1419" customWidth="1"/>
    <col min="3457" max="3457" width="12.81640625" style="1419" customWidth="1"/>
    <col min="3458" max="3458" width="13.26953125" style="1419" customWidth="1"/>
    <col min="3459" max="3459" width="13" style="1419" customWidth="1"/>
    <col min="3460" max="3697" width="8.81640625" style="1419"/>
    <col min="3698" max="3698" width="16.1796875" style="1419" customWidth="1"/>
    <col min="3699" max="3699" width="20" style="1419" customWidth="1"/>
    <col min="3700" max="3701" width="12.26953125" style="1419" customWidth="1"/>
    <col min="3702" max="3702" width="14.1796875" style="1419" customWidth="1"/>
    <col min="3703" max="3703" width="11.26953125" style="1419" customWidth="1"/>
    <col min="3704" max="3709" width="8.81640625" style="1419"/>
    <col min="3710" max="3710" width="15.7265625" style="1419" customWidth="1"/>
    <col min="3711" max="3711" width="20.26953125" style="1419" customWidth="1"/>
    <col min="3712" max="3712" width="11.81640625" style="1419" customWidth="1"/>
    <col min="3713" max="3713" width="12.81640625" style="1419" customWidth="1"/>
    <col min="3714" max="3714" width="13.26953125" style="1419" customWidth="1"/>
    <col min="3715" max="3715" width="13" style="1419" customWidth="1"/>
    <col min="3716" max="3953" width="8.81640625" style="1419"/>
    <col min="3954" max="3954" width="16.1796875" style="1419" customWidth="1"/>
    <col min="3955" max="3955" width="20" style="1419" customWidth="1"/>
    <col min="3956" max="3957" width="12.26953125" style="1419" customWidth="1"/>
    <col min="3958" max="3958" width="14.1796875" style="1419" customWidth="1"/>
    <col min="3959" max="3959" width="11.26953125" style="1419" customWidth="1"/>
    <col min="3960" max="3965" width="8.81640625" style="1419"/>
    <col min="3966" max="3966" width="15.7265625" style="1419" customWidth="1"/>
    <col min="3967" max="3967" width="20.26953125" style="1419" customWidth="1"/>
    <col min="3968" max="3968" width="11.81640625" style="1419" customWidth="1"/>
    <col min="3969" max="3969" width="12.81640625" style="1419" customWidth="1"/>
    <col min="3970" max="3970" width="13.26953125" style="1419" customWidth="1"/>
    <col min="3971" max="3971" width="13" style="1419" customWidth="1"/>
    <col min="3972" max="4209" width="8.81640625" style="1419"/>
    <col min="4210" max="4210" width="16.1796875" style="1419" customWidth="1"/>
    <col min="4211" max="4211" width="20" style="1419" customWidth="1"/>
    <col min="4212" max="4213" width="12.26953125" style="1419" customWidth="1"/>
    <col min="4214" max="4214" width="14.1796875" style="1419" customWidth="1"/>
    <col min="4215" max="4215" width="11.26953125" style="1419" customWidth="1"/>
    <col min="4216" max="4221" width="8.81640625" style="1419"/>
    <col min="4222" max="4222" width="15.7265625" style="1419" customWidth="1"/>
    <col min="4223" max="4223" width="20.26953125" style="1419" customWidth="1"/>
    <col min="4224" max="4224" width="11.81640625" style="1419" customWidth="1"/>
    <col min="4225" max="4225" width="12.81640625" style="1419" customWidth="1"/>
    <col min="4226" max="4226" width="13.26953125" style="1419" customWidth="1"/>
    <col min="4227" max="4227" width="13" style="1419" customWidth="1"/>
    <col min="4228" max="4465" width="8.81640625" style="1419"/>
    <col min="4466" max="4466" width="16.1796875" style="1419" customWidth="1"/>
    <col min="4467" max="4467" width="20" style="1419" customWidth="1"/>
    <col min="4468" max="4469" width="12.26953125" style="1419" customWidth="1"/>
    <col min="4470" max="4470" width="14.1796875" style="1419" customWidth="1"/>
    <col min="4471" max="4471" width="11.26953125" style="1419" customWidth="1"/>
    <col min="4472" max="4477" width="8.81640625" style="1419"/>
    <col min="4478" max="4478" width="15.7265625" style="1419" customWidth="1"/>
    <col min="4479" max="4479" width="20.26953125" style="1419" customWidth="1"/>
    <col min="4480" max="4480" width="11.81640625" style="1419" customWidth="1"/>
    <col min="4481" max="4481" width="12.81640625" style="1419" customWidth="1"/>
    <col min="4482" max="4482" width="13.26953125" style="1419" customWidth="1"/>
    <col min="4483" max="4483" width="13" style="1419" customWidth="1"/>
    <col min="4484" max="4721" width="8.81640625" style="1419"/>
    <col min="4722" max="4722" width="16.1796875" style="1419" customWidth="1"/>
    <col min="4723" max="4723" width="20" style="1419" customWidth="1"/>
    <col min="4724" max="4725" width="12.26953125" style="1419" customWidth="1"/>
    <col min="4726" max="4726" width="14.1796875" style="1419" customWidth="1"/>
    <col min="4727" max="4727" width="11.26953125" style="1419" customWidth="1"/>
    <col min="4728" max="4733" width="8.81640625" style="1419"/>
    <col min="4734" max="4734" width="15.7265625" style="1419" customWidth="1"/>
    <col min="4735" max="4735" width="20.26953125" style="1419" customWidth="1"/>
    <col min="4736" max="4736" width="11.81640625" style="1419" customWidth="1"/>
    <col min="4737" max="4737" width="12.81640625" style="1419" customWidth="1"/>
    <col min="4738" max="4738" width="13.26953125" style="1419" customWidth="1"/>
    <col min="4739" max="4739" width="13" style="1419" customWidth="1"/>
    <col min="4740" max="4977" width="8.81640625" style="1419"/>
    <col min="4978" max="4978" width="16.1796875" style="1419" customWidth="1"/>
    <col min="4979" max="4979" width="20" style="1419" customWidth="1"/>
    <col min="4980" max="4981" width="12.26953125" style="1419" customWidth="1"/>
    <col min="4982" max="4982" width="14.1796875" style="1419" customWidth="1"/>
    <col min="4983" max="4983" width="11.26953125" style="1419" customWidth="1"/>
    <col min="4984" max="4989" width="8.81640625" style="1419"/>
    <col min="4990" max="4990" width="15.7265625" style="1419" customWidth="1"/>
    <col min="4991" max="4991" width="20.26953125" style="1419" customWidth="1"/>
    <col min="4992" max="4992" width="11.81640625" style="1419" customWidth="1"/>
    <col min="4993" max="4993" width="12.81640625" style="1419" customWidth="1"/>
    <col min="4994" max="4994" width="13.26953125" style="1419" customWidth="1"/>
    <col min="4995" max="4995" width="13" style="1419" customWidth="1"/>
    <col min="4996" max="5233" width="8.81640625" style="1419"/>
    <col min="5234" max="5234" width="16.1796875" style="1419" customWidth="1"/>
    <col min="5235" max="5235" width="20" style="1419" customWidth="1"/>
    <col min="5236" max="5237" width="12.26953125" style="1419" customWidth="1"/>
    <col min="5238" max="5238" width="14.1796875" style="1419" customWidth="1"/>
    <col min="5239" max="5239" width="11.26953125" style="1419" customWidth="1"/>
    <col min="5240" max="5245" width="8.81640625" style="1419"/>
    <col min="5246" max="5246" width="15.7265625" style="1419" customWidth="1"/>
    <col min="5247" max="5247" width="20.26953125" style="1419" customWidth="1"/>
    <col min="5248" max="5248" width="11.81640625" style="1419" customWidth="1"/>
    <col min="5249" max="5249" width="12.81640625" style="1419" customWidth="1"/>
    <col min="5250" max="5250" width="13.26953125" style="1419" customWidth="1"/>
    <col min="5251" max="5251" width="13" style="1419" customWidth="1"/>
    <col min="5252" max="5489" width="8.81640625" style="1419"/>
    <col min="5490" max="5490" width="16.1796875" style="1419" customWidth="1"/>
    <col min="5491" max="5491" width="20" style="1419" customWidth="1"/>
    <col min="5492" max="5493" width="12.26953125" style="1419" customWidth="1"/>
    <col min="5494" max="5494" width="14.1796875" style="1419" customWidth="1"/>
    <col min="5495" max="5495" width="11.26953125" style="1419" customWidth="1"/>
    <col min="5496" max="5501" width="8.81640625" style="1419"/>
    <col min="5502" max="5502" width="15.7265625" style="1419" customWidth="1"/>
    <col min="5503" max="5503" width="20.26953125" style="1419" customWidth="1"/>
    <col min="5504" max="5504" width="11.81640625" style="1419" customWidth="1"/>
    <col min="5505" max="5505" width="12.81640625" style="1419" customWidth="1"/>
    <col min="5506" max="5506" width="13.26953125" style="1419" customWidth="1"/>
    <col min="5507" max="5507" width="13" style="1419" customWidth="1"/>
    <col min="5508" max="5745" width="8.81640625" style="1419"/>
    <col min="5746" max="5746" width="16.1796875" style="1419" customWidth="1"/>
    <col min="5747" max="5747" width="20" style="1419" customWidth="1"/>
    <col min="5748" max="5749" width="12.26953125" style="1419" customWidth="1"/>
    <col min="5750" max="5750" width="14.1796875" style="1419" customWidth="1"/>
    <col min="5751" max="5751" width="11.26953125" style="1419" customWidth="1"/>
    <col min="5752" max="5757" width="8.81640625" style="1419"/>
    <col min="5758" max="5758" width="15.7265625" style="1419" customWidth="1"/>
    <col min="5759" max="5759" width="20.26953125" style="1419" customWidth="1"/>
    <col min="5760" max="5760" width="11.81640625" style="1419" customWidth="1"/>
    <col min="5761" max="5761" width="12.81640625" style="1419" customWidth="1"/>
    <col min="5762" max="5762" width="13.26953125" style="1419" customWidth="1"/>
    <col min="5763" max="5763" width="13" style="1419" customWidth="1"/>
    <col min="5764" max="6001" width="8.81640625" style="1419"/>
    <col min="6002" max="6002" width="16.1796875" style="1419" customWidth="1"/>
    <col min="6003" max="6003" width="20" style="1419" customWidth="1"/>
    <col min="6004" max="6005" width="12.26953125" style="1419" customWidth="1"/>
    <col min="6006" max="6006" width="14.1796875" style="1419" customWidth="1"/>
    <col min="6007" max="6007" width="11.26953125" style="1419" customWidth="1"/>
    <col min="6008" max="6013" width="8.81640625" style="1419"/>
    <col min="6014" max="6014" width="15.7265625" style="1419" customWidth="1"/>
    <col min="6015" max="6015" width="20.26953125" style="1419" customWidth="1"/>
    <col min="6016" max="6016" width="11.81640625" style="1419" customWidth="1"/>
    <col min="6017" max="6017" width="12.81640625" style="1419" customWidth="1"/>
    <col min="6018" max="6018" width="13.26953125" style="1419" customWidth="1"/>
    <col min="6019" max="6019" width="13" style="1419" customWidth="1"/>
    <col min="6020" max="6257" width="8.81640625" style="1419"/>
    <col min="6258" max="6258" width="16.1796875" style="1419" customWidth="1"/>
    <col min="6259" max="6259" width="20" style="1419" customWidth="1"/>
    <col min="6260" max="6261" width="12.26953125" style="1419" customWidth="1"/>
    <col min="6262" max="6262" width="14.1796875" style="1419" customWidth="1"/>
    <col min="6263" max="6263" width="11.26953125" style="1419" customWidth="1"/>
    <col min="6264" max="6269" width="8.81640625" style="1419"/>
    <col min="6270" max="6270" width="15.7265625" style="1419" customWidth="1"/>
    <col min="6271" max="6271" width="20.26953125" style="1419" customWidth="1"/>
    <col min="6272" max="6272" width="11.81640625" style="1419" customWidth="1"/>
    <col min="6273" max="6273" width="12.81640625" style="1419" customWidth="1"/>
    <col min="6274" max="6274" width="13.26953125" style="1419" customWidth="1"/>
    <col min="6275" max="6275" width="13" style="1419" customWidth="1"/>
    <col min="6276" max="6513" width="8.81640625" style="1419"/>
    <col min="6514" max="6514" width="16.1796875" style="1419" customWidth="1"/>
    <col min="6515" max="6515" width="20" style="1419" customWidth="1"/>
    <col min="6516" max="6517" width="12.26953125" style="1419" customWidth="1"/>
    <col min="6518" max="6518" width="14.1796875" style="1419" customWidth="1"/>
    <col min="6519" max="6519" width="11.26953125" style="1419" customWidth="1"/>
    <col min="6520" max="6525" width="8.81640625" style="1419"/>
    <col min="6526" max="6526" width="15.7265625" style="1419" customWidth="1"/>
    <col min="6527" max="6527" width="20.26953125" style="1419" customWidth="1"/>
    <col min="6528" max="6528" width="11.81640625" style="1419" customWidth="1"/>
    <col min="6529" max="6529" width="12.81640625" style="1419" customWidth="1"/>
    <col min="6530" max="6530" width="13.26953125" style="1419" customWidth="1"/>
    <col min="6531" max="6531" width="13" style="1419" customWidth="1"/>
    <col min="6532" max="6769" width="8.81640625" style="1419"/>
    <col min="6770" max="6770" width="16.1796875" style="1419" customWidth="1"/>
    <col min="6771" max="6771" width="20" style="1419" customWidth="1"/>
    <col min="6772" max="6773" width="12.26953125" style="1419" customWidth="1"/>
    <col min="6774" max="6774" width="14.1796875" style="1419" customWidth="1"/>
    <col min="6775" max="6775" width="11.26953125" style="1419" customWidth="1"/>
    <col min="6776" max="6781" width="8.81640625" style="1419"/>
    <col min="6782" max="6782" width="15.7265625" style="1419" customWidth="1"/>
    <col min="6783" max="6783" width="20.26953125" style="1419" customWidth="1"/>
    <col min="6784" max="6784" width="11.81640625" style="1419" customWidth="1"/>
    <col min="6785" max="6785" width="12.81640625" style="1419" customWidth="1"/>
    <col min="6786" max="6786" width="13.26953125" style="1419" customWidth="1"/>
    <col min="6787" max="6787" width="13" style="1419" customWidth="1"/>
    <col min="6788" max="7025" width="8.81640625" style="1419"/>
    <col min="7026" max="7026" width="16.1796875" style="1419" customWidth="1"/>
    <col min="7027" max="7027" width="20" style="1419" customWidth="1"/>
    <col min="7028" max="7029" width="12.26953125" style="1419" customWidth="1"/>
    <col min="7030" max="7030" width="14.1796875" style="1419" customWidth="1"/>
    <col min="7031" max="7031" width="11.26953125" style="1419" customWidth="1"/>
    <col min="7032" max="7037" width="8.81640625" style="1419"/>
    <col min="7038" max="7038" width="15.7265625" style="1419" customWidth="1"/>
    <col min="7039" max="7039" width="20.26953125" style="1419" customWidth="1"/>
    <col min="7040" max="7040" width="11.81640625" style="1419" customWidth="1"/>
    <col min="7041" max="7041" width="12.81640625" style="1419" customWidth="1"/>
    <col min="7042" max="7042" width="13.26953125" style="1419" customWidth="1"/>
    <col min="7043" max="7043" width="13" style="1419" customWidth="1"/>
    <col min="7044" max="7281" width="8.81640625" style="1419"/>
    <col min="7282" max="7282" width="16.1796875" style="1419" customWidth="1"/>
    <col min="7283" max="7283" width="20" style="1419" customWidth="1"/>
    <col min="7284" max="7285" width="12.26953125" style="1419" customWidth="1"/>
    <col min="7286" max="7286" width="14.1796875" style="1419" customWidth="1"/>
    <col min="7287" max="7287" width="11.26953125" style="1419" customWidth="1"/>
    <col min="7288" max="7293" width="8.81640625" style="1419"/>
    <col min="7294" max="7294" width="15.7265625" style="1419" customWidth="1"/>
    <col min="7295" max="7295" width="20.26953125" style="1419" customWidth="1"/>
    <col min="7296" max="7296" width="11.81640625" style="1419" customWidth="1"/>
    <col min="7297" max="7297" width="12.81640625" style="1419" customWidth="1"/>
    <col min="7298" max="7298" width="13.26953125" style="1419" customWidth="1"/>
    <col min="7299" max="7299" width="13" style="1419" customWidth="1"/>
    <col min="7300" max="7537" width="8.81640625" style="1419"/>
    <col min="7538" max="7538" width="16.1796875" style="1419" customWidth="1"/>
    <col min="7539" max="7539" width="20" style="1419" customWidth="1"/>
    <col min="7540" max="7541" width="12.26953125" style="1419" customWidth="1"/>
    <col min="7542" max="7542" width="14.1796875" style="1419" customWidth="1"/>
    <col min="7543" max="7543" width="11.26953125" style="1419" customWidth="1"/>
    <col min="7544" max="7549" width="8.81640625" style="1419"/>
    <col min="7550" max="7550" width="15.7265625" style="1419" customWidth="1"/>
    <col min="7551" max="7551" width="20.26953125" style="1419" customWidth="1"/>
    <col min="7552" max="7552" width="11.81640625" style="1419" customWidth="1"/>
    <col min="7553" max="7553" width="12.81640625" style="1419" customWidth="1"/>
    <col min="7554" max="7554" width="13.26953125" style="1419" customWidth="1"/>
    <col min="7555" max="7555" width="13" style="1419" customWidth="1"/>
    <col min="7556" max="7793" width="8.81640625" style="1419"/>
    <col min="7794" max="7794" width="16.1796875" style="1419" customWidth="1"/>
    <col min="7795" max="7795" width="20" style="1419" customWidth="1"/>
    <col min="7796" max="7797" width="12.26953125" style="1419" customWidth="1"/>
    <col min="7798" max="7798" width="14.1796875" style="1419" customWidth="1"/>
    <col min="7799" max="7799" width="11.26953125" style="1419" customWidth="1"/>
    <col min="7800" max="7805" width="8.81640625" style="1419"/>
    <col min="7806" max="7806" width="15.7265625" style="1419" customWidth="1"/>
    <col min="7807" max="7807" width="20.26953125" style="1419" customWidth="1"/>
    <col min="7808" max="7808" width="11.81640625" style="1419" customWidth="1"/>
    <col min="7809" max="7809" width="12.81640625" style="1419" customWidth="1"/>
    <col min="7810" max="7810" width="13.26953125" style="1419" customWidth="1"/>
    <col min="7811" max="7811" width="13" style="1419" customWidth="1"/>
    <col min="7812" max="8049" width="8.81640625" style="1419"/>
    <col min="8050" max="8050" width="16.1796875" style="1419" customWidth="1"/>
    <col min="8051" max="8051" width="20" style="1419" customWidth="1"/>
    <col min="8052" max="8053" width="12.26953125" style="1419" customWidth="1"/>
    <col min="8054" max="8054" width="14.1796875" style="1419" customWidth="1"/>
    <col min="8055" max="8055" width="11.26953125" style="1419" customWidth="1"/>
    <col min="8056" max="8061" width="8.81640625" style="1419"/>
    <col min="8062" max="8062" width="15.7265625" style="1419" customWidth="1"/>
    <col min="8063" max="8063" width="20.26953125" style="1419" customWidth="1"/>
    <col min="8064" max="8064" width="11.81640625" style="1419" customWidth="1"/>
    <col min="8065" max="8065" width="12.81640625" style="1419" customWidth="1"/>
    <col min="8066" max="8066" width="13.26953125" style="1419" customWidth="1"/>
    <col min="8067" max="8067" width="13" style="1419" customWidth="1"/>
    <col min="8068" max="8305" width="8.81640625" style="1419"/>
    <col min="8306" max="8306" width="16.1796875" style="1419" customWidth="1"/>
    <col min="8307" max="8307" width="20" style="1419" customWidth="1"/>
    <col min="8308" max="8309" width="12.26953125" style="1419" customWidth="1"/>
    <col min="8310" max="8310" width="14.1796875" style="1419" customWidth="1"/>
    <col min="8311" max="8311" width="11.26953125" style="1419" customWidth="1"/>
    <col min="8312" max="8317" width="8.81640625" style="1419"/>
    <col min="8318" max="8318" width="15.7265625" style="1419" customWidth="1"/>
    <col min="8319" max="8319" width="20.26953125" style="1419" customWidth="1"/>
    <col min="8320" max="8320" width="11.81640625" style="1419" customWidth="1"/>
    <col min="8321" max="8321" width="12.81640625" style="1419" customWidth="1"/>
    <col min="8322" max="8322" width="13.26953125" style="1419" customWidth="1"/>
    <col min="8323" max="8323" width="13" style="1419" customWidth="1"/>
    <col min="8324" max="8561" width="8.81640625" style="1419"/>
    <col min="8562" max="8562" width="16.1796875" style="1419" customWidth="1"/>
    <col min="8563" max="8563" width="20" style="1419" customWidth="1"/>
    <col min="8564" max="8565" width="12.26953125" style="1419" customWidth="1"/>
    <col min="8566" max="8566" width="14.1796875" style="1419" customWidth="1"/>
    <col min="8567" max="8567" width="11.26953125" style="1419" customWidth="1"/>
    <col min="8568" max="8573" width="8.81640625" style="1419"/>
    <col min="8574" max="8574" width="15.7265625" style="1419" customWidth="1"/>
    <col min="8575" max="8575" width="20.26953125" style="1419" customWidth="1"/>
    <col min="8576" max="8576" width="11.81640625" style="1419" customWidth="1"/>
    <col min="8577" max="8577" width="12.81640625" style="1419" customWidth="1"/>
    <col min="8578" max="8578" width="13.26953125" style="1419" customWidth="1"/>
    <col min="8579" max="8579" width="13" style="1419" customWidth="1"/>
    <col min="8580" max="8817" width="8.81640625" style="1419"/>
    <col min="8818" max="8818" width="16.1796875" style="1419" customWidth="1"/>
    <col min="8819" max="8819" width="20" style="1419" customWidth="1"/>
    <col min="8820" max="8821" width="12.26953125" style="1419" customWidth="1"/>
    <col min="8822" max="8822" width="14.1796875" style="1419" customWidth="1"/>
    <col min="8823" max="8823" width="11.26953125" style="1419" customWidth="1"/>
    <col min="8824" max="8829" width="8.81640625" style="1419"/>
    <col min="8830" max="8830" width="15.7265625" style="1419" customWidth="1"/>
    <col min="8831" max="8831" width="20.26953125" style="1419" customWidth="1"/>
    <col min="8832" max="8832" width="11.81640625" style="1419" customWidth="1"/>
    <col min="8833" max="8833" width="12.81640625" style="1419" customWidth="1"/>
    <col min="8834" max="8834" width="13.26953125" style="1419" customWidth="1"/>
    <col min="8835" max="8835" width="13" style="1419" customWidth="1"/>
    <col min="8836" max="9073" width="8.81640625" style="1419"/>
    <col min="9074" max="9074" width="16.1796875" style="1419" customWidth="1"/>
    <col min="9075" max="9075" width="20" style="1419" customWidth="1"/>
    <col min="9076" max="9077" width="12.26953125" style="1419" customWidth="1"/>
    <col min="9078" max="9078" width="14.1796875" style="1419" customWidth="1"/>
    <col min="9079" max="9079" width="11.26953125" style="1419" customWidth="1"/>
    <col min="9080" max="9085" width="8.81640625" style="1419"/>
    <col min="9086" max="9086" width="15.7265625" style="1419" customWidth="1"/>
    <col min="9087" max="9087" width="20.26953125" style="1419" customWidth="1"/>
    <col min="9088" max="9088" width="11.81640625" style="1419" customWidth="1"/>
    <col min="9089" max="9089" width="12.81640625" style="1419" customWidth="1"/>
    <col min="9090" max="9090" width="13.26953125" style="1419" customWidth="1"/>
    <col min="9091" max="9091" width="13" style="1419" customWidth="1"/>
    <col min="9092" max="9329" width="8.81640625" style="1419"/>
    <col min="9330" max="9330" width="16.1796875" style="1419" customWidth="1"/>
    <col min="9331" max="9331" width="20" style="1419" customWidth="1"/>
    <col min="9332" max="9333" width="12.26953125" style="1419" customWidth="1"/>
    <col min="9334" max="9334" width="14.1796875" style="1419" customWidth="1"/>
    <col min="9335" max="9335" width="11.26953125" style="1419" customWidth="1"/>
    <col min="9336" max="9341" width="8.81640625" style="1419"/>
    <col min="9342" max="9342" width="15.7265625" style="1419" customWidth="1"/>
    <col min="9343" max="9343" width="20.26953125" style="1419" customWidth="1"/>
    <col min="9344" max="9344" width="11.81640625" style="1419" customWidth="1"/>
    <col min="9345" max="9345" width="12.81640625" style="1419" customWidth="1"/>
    <col min="9346" max="9346" width="13.26953125" style="1419" customWidth="1"/>
    <col min="9347" max="9347" width="13" style="1419" customWidth="1"/>
    <col min="9348" max="9585" width="8.81640625" style="1419"/>
    <col min="9586" max="9586" width="16.1796875" style="1419" customWidth="1"/>
    <col min="9587" max="9587" width="20" style="1419" customWidth="1"/>
    <col min="9588" max="9589" width="12.26953125" style="1419" customWidth="1"/>
    <col min="9590" max="9590" width="14.1796875" style="1419" customWidth="1"/>
    <col min="9591" max="9591" width="11.26953125" style="1419" customWidth="1"/>
    <col min="9592" max="9597" width="8.81640625" style="1419"/>
    <col min="9598" max="9598" width="15.7265625" style="1419" customWidth="1"/>
    <col min="9599" max="9599" width="20.26953125" style="1419" customWidth="1"/>
    <col min="9600" max="9600" width="11.81640625" style="1419" customWidth="1"/>
    <col min="9601" max="9601" width="12.81640625" style="1419" customWidth="1"/>
    <col min="9602" max="9602" width="13.26953125" style="1419" customWidth="1"/>
    <col min="9603" max="9603" width="13" style="1419" customWidth="1"/>
    <col min="9604" max="9841" width="8.81640625" style="1419"/>
    <col min="9842" max="9842" width="16.1796875" style="1419" customWidth="1"/>
    <col min="9843" max="9843" width="20" style="1419" customWidth="1"/>
    <col min="9844" max="9845" width="12.26953125" style="1419" customWidth="1"/>
    <col min="9846" max="9846" width="14.1796875" style="1419" customWidth="1"/>
    <col min="9847" max="9847" width="11.26953125" style="1419" customWidth="1"/>
    <col min="9848" max="9853" width="8.81640625" style="1419"/>
    <col min="9854" max="9854" width="15.7265625" style="1419" customWidth="1"/>
    <col min="9855" max="9855" width="20.26953125" style="1419" customWidth="1"/>
    <col min="9856" max="9856" width="11.81640625" style="1419" customWidth="1"/>
    <col min="9857" max="9857" width="12.81640625" style="1419" customWidth="1"/>
    <col min="9858" max="9858" width="13.26953125" style="1419" customWidth="1"/>
    <col min="9859" max="9859" width="13" style="1419" customWidth="1"/>
    <col min="9860" max="10097" width="8.81640625" style="1419"/>
    <col min="10098" max="10098" width="16.1796875" style="1419" customWidth="1"/>
    <col min="10099" max="10099" width="20" style="1419" customWidth="1"/>
    <col min="10100" max="10101" width="12.26953125" style="1419" customWidth="1"/>
    <col min="10102" max="10102" width="14.1796875" style="1419" customWidth="1"/>
    <col min="10103" max="10103" width="11.26953125" style="1419" customWidth="1"/>
    <col min="10104" max="10109" width="8.81640625" style="1419"/>
    <col min="10110" max="10110" width="15.7265625" style="1419" customWidth="1"/>
    <col min="10111" max="10111" width="20.26953125" style="1419" customWidth="1"/>
    <col min="10112" max="10112" width="11.81640625" style="1419" customWidth="1"/>
    <col min="10113" max="10113" width="12.81640625" style="1419" customWidth="1"/>
    <col min="10114" max="10114" width="13.26953125" style="1419" customWidth="1"/>
    <col min="10115" max="10115" width="13" style="1419" customWidth="1"/>
    <col min="10116" max="10353" width="8.81640625" style="1419"/>
    <col min="10354" max="10354" width="16.1796875" style="1419" customWidth="1"/>
    <col min="10355" max="10355" width="20" style="1419" customWidth="1"/>
    <col min="10356" max="10357" width="12.26953125" style="1419" customWidth="1"/>
    <col min="10358" max="10358" width="14.1796875" style="1419" customWidth="1"/>
    <col min="10359" max="10359" width="11.26953125" style="1419" customWidth="1"/>
    <col min="10360" max="10365" width="8.81640625" style="1419"/>
    <col min="10366" max="10366" width="15.7265625" style="1419" customWidth="1"/>
    <col min="10367" max="10367" width="20.26953125" style="1419" customWidth="1"/>
    <col min="10368" max="10368" width="11.81640625" style="1419" customWidth="1"/>
    <col min="10369" max="10369" width="12.81640625" style="1419" customWidth="1"/>
    <col min="10370" max="10370" width="13.26953125" style="1419" customWidth="1"/>
    <col min="10371" max="10371" width="13" style="1419" customWidth="1"/>
    <col min="10372" max="10609" width="8.81640625" style="1419"/>
    <col min="10610" max="10610" width="16.1796875" style="1419" customWidth="1"/>
    <col min="10611" max="10611" width="20" style="1419" customWidth="1"/>
    <col min="10612" max="10613" width="12.26953125" style="1419" customWidth="1"/>
    <col min="10614" max="10614" width="14.1796875" style="1419" customWidth="1"/>
    <col min="10615" max="10615" width="11.26953125" style="1419" customWidth="1"/>
    <col min="10616" max="10621" width="8.81640625" style="1419"/>
    <col min="10622" max="10622" width="15.7265625" style="1419" customWidth="1"/>
    <col min="10623" max="10623" width="20.26953125" style="1419" customWidth="1"/>
    <col min="10624" max="10624" width="11.81640625" style="1419" customWidth="1"/>
    <col min="10625" max="10625" width="12.81640625" style="1419" customWidth="1"/>
    <col min="10626" max="10626" width="13.26953125" style="1419" customWidth="1"/>
    <col min="10627" max="10627" width="13" style="1419" customWidth="1"/>
    <col min="10628" max="10865" width="8.81640625" style="1419"/>
    <col min="10866" max="10866" width="16.1796875" style="1419" customWidth="1"/>
    <col min="10867" max="10867" width="20" style="1419" customWidth="1"/>
    <col min="10868" max="10869" width="12.26953125" style="1419" customWidth="1"/>
    <col min="10870" max="10870" width="14.1796875" style="1419" customWidth="1"/>
    <col min="10871" max="10871" width="11.26953125" style="1419" customWidth="1"/>
    <col min="10872" max="10877" width="8.81640625" style="1419"/>
    <col min="10878" max="10878" width="15.7265625" style="1419" customWidth="1"/>
    <col min="10879" max="10879" width="20.26953125" style="1419" customWidth="1"/>
    <col min="10880" max="10880" width="11.81640625" style="1419" customWidth="1"/>
    <col min="10881" max="10881" width="12.81640625" style="1419" customWidth="1"/>
    <col min="10882" max="10882" width="13.26953125" style="1419" customWidth="1"/>
    <col min="10883" max="10883" width="13" style="1419" customWidth="1"/>
    <col min="10884" max="11121" width="8.81640625" style="1419"/>
    <col min="11122" max="11122" width="16.1796875" style="1419" customWidth="1"/>
    <col min="11123" max="11123" width="20" style="1419" customWidth="1"/>
    <col min="11124" max="11125" width="12.26953125" style="1419" customWidth="1"/>
    <col min="11126" max="11126" width="14.1796875" style="1419" customWidth="1"/>
    <col min="11127" max="11127" width="11.26953125" style="1419" customWidth="1"/>
    <col min="11128" max="11133" width="8.81640625" style="1419"/>
    <col min="11134" max="11134" width="15.7265625" style="1419" customWidth="1"/>
    <col min="11135" max="11135" width="20.26953125" style="1419" customWidth="1"/>
    <col min="11136" max="11136" width="11.81640625" style="1419" customWidth="1"/>
    <col min="11137" max="11137" width="12.81640625" style="1419" customWidth="1"/>
    <col min="11138" max="11138" width="13.26953125" style="1419" customWidth="1"/>
    <col min="11139" max="11139" width="13" style="1419" customWidth="1"/>
    <col min="11140" max="11377" width="8.81640625" style="1419"/>
    <col min="11378" max="11378" width="16.1796875" style="1419" customWidth="1"/>
    <col min="11379" max="11379" width="20" style="1419" customWidth="1"/>
    <col min="11380" max="11381" width="12.26953125" style="1419" customWidth="1"/>
    <col min="11382" max="11382" width="14.1796875" style="1419" customWidth="1"/>
    <col min="11383" max="11383" width="11.26953125" style="1419" customWidth="1"/>
    <col min="11384" max="11389" width="8.81640625" style="1419"/>
    <col min="11390" max="11390" width="15.7265625" style="1419" customWidth="1"/>
    <col min="11391" max="11391" width="20.26953125" style="1419" customWidth="1"/>
    <col min="11392" max="11392" width="11.81640625" style="1419" customWidth="1"/>
    <col min="11393" max="11393" width="12.81640625" style="1419" customWidth="1"/>
    <col min="11394" max="11394" width="13.26953125" style="1419" customWidth="1"/>
    <col min="11395" max="11395" width="13" style="1419" customWidth="1"/>
    <col min="11396" max="11633" width="8.81640625" style="1419"/>
    <col min="11634" max="11634" width="16.1796875" style="1419" customWidth="1"/>
    <col min="11635" max="11635" width="20" style="1419" customWidth="1"/>
    <col min="11636" max="11637" width="12.26953125" style="1419" customWidth="1"/>
    <col min="11638" max="11638" width="14.1796875" style="1419" customWidth="1"/>
    <col min="11639" max="11639" width="11.26953125" style="1419" customWidth="1"/>
    <col min="11640" max="11645" width="8.81640625" style="1419"/>
    <col min="11646" max="11646" width="15.7265625" style="1419" customWidth="1"/>
    <col min="11647" max="11647" width="20.26953125" style="1419" customWidth="1"/>
    <col min="11648" max="11648" width="11.81640625" style="1419" customWidth="1"/>
    <col min="11649" max="11649" width="12.81640625" style="1419" customWidth="1"/>
    <col min="11650" max="11650" width="13.26953125" style="1419" customWidth="1"/>
    <col min="11651" max="11651" width="13" style="1419" customWidth="1"/>
    <col min="11652" max="11889" width="8.81640625" style="1419"/>
    <col min="11890" max="11890" width="16.1796875" style="1419" customWidth="1"/>
    <col min="11891" max="11891" width="20" style="1419" customWidth="1"/>
    <col min="11892" max="11893" width="12.26953125" style="1419" customWidth="1"/>
    <col min="11894" max="11894" width="14.1796875" style="1419" customWidth="1"/>
    <col min="11895" max="11895" width="11.26953125" style="1419" customWidth="1"/>
    <col min="11896" max="11901" width="8.81640625" style="1419"/>
    <col min="11902" max="11902" width="15.7265625" style="1419" customWidth="1"/>
    <col min="11903" max="11903" width="20.26953125" style="1419" customWidth="1"/>
    <col min="11904" max="11904" width="11.81640625" style="1419" customWidth="1"/>
    <col min="11905" max="11905" width="12.81640625" style="1419" customWidth="1"/>
    <col min="11906" max="11906" width="13.26953125" style="1419" customWidth="1"/>
    <col min="11907" max="11907" width="13" style="1419" customWidth="1"/>
    <col min="11908" max="12145" width="8.81640625" style="1419"/>
    <col min="12146" max="12146" width="16.1796875" style="1419" customWidth="1"/>
    <col min="12147" max="12147" width="20" style="1419" customWidth="1"/>
    <col min="12148" max="12149" width="12.26953125" style="1419" customWidth="1"/>
    <col min="12150" max="12150" width="14.1796875" style="1419" customWidth="1"/>
    <col min="12151" max="12151" width="11.26953125" style="1419" customWidth="1"/>
    <col min="12152" max="12157" width="8.81640625" style="1419"/>
    <col min="12158" max="12158" width="15.7265625" style="1419" customWidth="1"/>
    <col min="12159" max="12159" width="20.26953125" style="1419" customWidth="1"/>
    <col min="12160" max="12160" width="11.81640625" style="1419" customWidth="1"/>
    <col min="12161" max="12161" width="12.81640625" style="1419" customWidth="1"/>
    <col min="12162" max="12162" width="13.26953125" style="1419" customWidth="1"/>
    <col min="12163" max="12163" width="13" style="1419" customWidth="1"/>
    <col min="12164" max="12401" width="8.81640625" style="1419"/>
    <col min="12402" max="12402" width="16.1796875" style="1419" customWidth="1"/>
    <col min="12403" max="12403" width="20" style="1419" customWidth="1"/>
    <col min="12404" max="12405" width="12.26953125" style="1419" customWidth="1"/>
    <col min="12406" max="12406" width="14.1796875" style="1419" customWidth="1"/>
    <col min="12407" max="12407" width="11.26953125" style="1419" customWidth="1"/>
    <col min="12408" max="12413" width="8.81640625" style="1419"/>
    <col min="12414" max="12414" width="15.7265625" style="1419" customWidth="1"/>
    <col min="12415" max="12415" width="20.26953125" style="1419" customWidth="1"/>
    <col min="12416" max="12416" width="11.81640625" style="1419" customWidth="1"/>
    <col min="12417" max="12417" width="12.81640625" style="1419" customWidth="1"/>
    <col min="12418" max="12418" width="13.26953125" style="1419" customWidth="1"/>
    <col min="12419" max="12419" width="13" style="1419" customWidth="1"/>
    <col min="12420" max="12657" width="8.81640625" style="1419"/>
    <col min="12658" max="12658" width="16.1796875" style="1419" customWidth="1"/>
    <col min="12659" max="12659" width="20" style="1419" customWidth="1"/>
    <col min="12660" max="12661" width="12.26953125" style="1419" customWidth="1"/>
    <col min="12662" max="12662" width="14.1796875" style="1419" customWidth="1"/>
    <col min="12663" max="12663" width="11.26953125" style="1419" customWidth="1"/>
    <col min="12664" max="12669" width="8.81640625" style="1419"/>
    <col min="12670" max="12670" width="15.7265625" style="1419" customWidth="1"/>
    <col min="12671" max="12671" width="20.26953125" style="1419" customWidth="1"/>
    <col min="12672" max="12672" width="11.81640625" style="1419" customWidth="1"/>
    <col min="12673" max="12673" width="12.81640625" style="1419" customWidth="1"/>
    <col min="12674" max="12674" width="13.26953125" style="1419" customWidth="1"/>
    <col min="12675" max="12675" width="13" style="1419" customWidth="1"/>
    <col min="12676" max="12913" width="8.81640625" style="1419"/>
    <col min="12914" max="12914" width="16.1796875" style="1419" customWidth="1"/>
    <col min="12915" max="12915" width="20" style="1419" customWidth="1"/>
    <col min="12916" max="12917" width="12.26953125" style="1419" customWidth="1"/>
    <col min="12918" max="12918" width="14.1796875" style="1419" customWidth="1"/>
    <col min="12919" max="12919" width="11.26953125" style="1419" customWidth="1"/>
    <col min="12920" max="12925" width="8.81640625" style="1419"/>
    <col min="12926" max="12926" width="15.7265625" style="1419" customWidth="1"/>
    <col min="12927" max="12927" width="20.26953125" style="1419" customWidth="1"/>
    <col min="12928" max="12928" width="11.81640625" style="1419" customWidth="1"/>
    <col min="12929" max="12929" width="12.81640625" style="1419" customWidth="1"/>
    <col min="12930" max="12930" width="13.26953125" style="1419" customWidth="1"/>
    <col min="12931" max="12931" width="13" style="1419" customWidth="1"/>
    <col min="12932" max="13169" width="8.81640625" style="1419"/>
    <col min="13170" max="13170" width="16.1796875" style="1419" customWidth="1"/>
    <col min="13171" max="13171" width="20" style="1419" customWidth="1"/>
    <col min="13172" max="13173" width="12.26953125" style="1419" customWidth="1"/>
    <col min="13174" max="13174" width="14.1796875" style="1419" customWidth="1"/>
    <col min="13175" max="13175" width="11.26953125" style="1419" customWidth="1"/>
    <col min="13176" max="13181" width="8.81640625" style="1419"/>
    <col min="13182" max="13182" width="15.7265625" style="1419" customWidth="1"/>
    <col min="13183" max="13183" width="20.26953125" style="1419" customWidth="1"/>
    <col min="13184" max="13184" width="11.81640625" style="1419" customWidth="1"/>
    <col min="13185" max="13185" width="12.81640625" style="1419" customWidth="1"/>
    <col min="13186" max="13186" width="13.26953125" style="1419" customWidth="1"/>
    <col min="13187" max="13187" width="13" style="1419" customWidth="1"/>
    <col min="13188" max="13425" width="8.81640625" style="1419"/>
    <col min="13426" max="13426" width="16.1796875" style="1419" customWidth="1"/>
    <col min="13427" max="13427" width="20" style="1419" customWidth="1"/>
    <col min="13428" max="13429" width="12.26953125" style="1419" customWidth="1"/>
    <col min="13430" max="13430" width="14.1796875" style="1419" customWidth="1"/>
    <col min="13431" max="13431" width="11.26953125" style="1419" customWidth="1"/>
    <col min="13432" max="13437" width="8.81640625" style="1419"/>
    <col min="13438" max="13438" width="15.7265625" style="1419" customWidth="1"/>
    <col min="13439" max="13439" width="20.26953125" style="1419" customWidth="1"/>
    <col min="13440" max="13440" width="11.81640625" style="1419" customWidth="1"/>
    <col min="13441" max="13441" width="12.81640625" style="1419" customWidth="1"/>
    <col min="13442" max="13442" width="13.26953125" style="1419" customWidth="1"/>
    <col min="13443" max="13443" width="13" style="1419" customWidth="1"/>
    <col min="13444" max="13681" width="8.81640625" style="1419"/>
    <col min="13682" max="13682" width="16.1796875" style="1419" customWidth="1"/>
    <col min="13683" max="13683" width="20" style="1419" customWidth="1"/>
    <col min="13684" max="13685" width="12.26953125" style="1419" customWidth="1"/>
    <col min="13686" max="13686" width="14.1796875" style="1419" customWidth="1"/>
    <col min="13687" max="13687" width="11.26953125" style="1419" customWidth="1"/>
    <col min="13688" max="13693" width="8.81640625" style="1419"/>
    <col min="13694" max="13694" width="15.7265625" style="1419" customWidth="1"/>
    <col min="13695" max="13695" width="20.26953125" style="1419" customWidth="1"/>
    <col min="13696" max="13696" width="11.81640625" style="1419" customWidth="1"/>
    <col min="13697" max="13697" width="12.81640625" style="1419" customWidth="1"/>
    <col min="13698" max="13698" width="13.26953125" style="1419" customWidth="1"/>
    <col min="13699" max="13699" width="13" style="1419" customWidth="1"/>
    <col min="13700" max="13937" width="8.81640625" style="1419"/>
    <col min="13938" max="13938" width="16.1796875" style="1419" customWidth="1"/>
    <col min="13939" max="13939" width="20" style="1419" customWidth="1"/>
    <col min="13940" max="13941" width="12.26953125" style="1419" customWidth="1"/>
    <col min="13942" max="13942" width="14.1796875" style="1419" customWidth="1"/>
    <col min="13943" max="13943" width="11.26953125" style="1419" customWidth="1"/>
    <col min="13944" max="13949" width="8.81640625" style="1419"/>
    <col min="13950" max="13950" width="15.7265625" style="1419" customWidth="1"/>
    <col min="13951" max="13951" width="20.26953125" style="1419" customWidth="1"/>
    <col min="13952" max="13952" width="11.81640625" style="1419" customWidth="1"/>
    <col min="13953" max="13953" width="12.81640625" style="1419" customWidth="1"/>
    <col min="13954" max="13954" width="13.26953125" style="1419" customWidth="1"/>
    <col min="13955" max="13955" width="13" style="1419" customWidth="1"/>
    <col min="13956" max="14193" width="8.81640625" style="1419"/>
    <col min="14194" max="14194" width="16.1796875" style="1419" customWidth="1"/>
    <col min="14195" max="14195" width="20" style="1419" customWidth="1"/>
    <col min="14196" max="14197" width="12.26953125" style="1419" customWidth="1"/>
    <col min="14198" max="14198" width="14.1796875" style="1419" customWidth="1"/>
    <col min="14199" max="14199" width="11.26953125" style="1419" customWidth="1"/>
    <col min="14200" max="14205" width="8.81640625" style="1419"/>
    <col min="14206" max="14206" width="15.7265625" style="1419" customWidth="1"/>
    <col min="14207" max="14207" width="20.26953125" style="1419" customWidth="1"/>
    <col min="14208" max="14208" width="11.81640625" style="1419" customWidth="1"/>
    <col min="14209" max="14209" width="12.81640625" style="1419" customWidth="1"/>
    <col min="14210" max="14210" width="13.26953125" style="1419" customWidth="1"/>
    <col min="14211" max="14211" width="13" style="1419" customWidth="1"/>
    <col min="14212" max="14449" width="8.81640625" style="1419"/>
    <col min="14450" max="14450" width="16.1796875" style="1419" customWidth="1"/>
    <col min="14451" max="14451" width="20" style="1419" customWidth="1"/>
    <col min="14452" max="14453" width="12.26953125" style="1419" customWidth="1"/>
    <col min="14454" max="14454" width="14.1796875" style="1419" customWidth="1"/>
    <col min="14455" max="14455" width="11.26953125" style="1419" customWidth="1"/>
    <col min="14456" max="14461" width="8.81640625" style="1419"/>
    <col min="14462" max="14462" width="15.7265625" style="1419" customWidth="1"/>
    <col min="14463" max="14463" width="20.26953125" style="1419" customWidth="1"/>
    <col min="14464" max="14464" width="11.81640625" style="1419" customWidth="1"/>
    <col min="14465" max="14465" width="12.81640625" style="1419" customWidth="1"/>
    <col min="14466" max="14466" width="13.26953125" style="1419" customWidth="1"/>
    <col min="14467" max="14467" width="13" style="1419" customWidth="1"/>
    <col min="14468" max="14705" width="8.81640625" style="1419"/>
    <col min="14706" max="14706" width="16.1796875" style="1419" customWidth="1"/>
    <col min="14707" max="14707" width="20" style="1419" customWidth="1"/>
    <col min="14708" max="14709" width="12.26953125" style="1419" customWidth="1"/>
    <col min="14710" max="14710" width="14.1796875" style="1419" customWidth="1"/>
    <col min="14711" max="14711" width="11.26953125" style="1419" customWidth="1"/>
    <col min="14712" max="14717" width="8.81640625" style="1419"/>
    <col min="14718" max="14718" width="15.7265625" style="1419" customWidth="1"/>
    <col min="14719" max="14719" width="20.26953125" style="1419" customWidth="1"/>
    <col min="14720" max="14720" width="11.81640625" style="1419" customWidth="1"/>
    <col min="14721" max="14721" width="12.81640625" style="1419" customWidth="1"/>
    <col min="14722" max="14722" width="13.26953125" style="1419" customWidth="1"/>
    <col min="14723" max="14723" width="13" style="1419" customWidth="1"/>
    <col min="14724" max="14961" width="8.81640625" style="1419"/>
    <col min="14962" max="14962" width="16.1796875" style="1419" customWidth="1"/>
    <col min="14963" max="14963" width="20" style="1419" customWidth="1"/>
    <col min="14964" max="14965" width="12.26953125" style="1419" customWidth="1"/>
    <col min="14966" max="14966" width="14.1796875" style="1419" customWidth="1"/>
    <col min="14967" max="14967" width="11.26953125" style="1419" customWidth="1"/>
    <col min="14968" max="14973" width="8.81640625" style="1419"/>
    <col min="14974" max="14974" width="15.7265625" style="1419" customWidth="1"/>
    <col min="14975" max="14975" width="20.26953125" style="1419" customWidth="1"/>
    <col min="14976" max="14976" width="11.81640625" style="1419" customWidth="1"/>
    <col min="14977" max="14977" width="12.81640625" style="1419" customWidth="1"/>
    <col min="14978" max="14978" width="13.26953125" style="1419" customWidth="1"/>
    <col min="14979" max="14979" width="13" style="1419" customWidth="1"/>
    <col min="14980" max="15217" width="8.81640625" style="1419"/>
    <col min="15218" max="15218" width="16.1796875" style="1419" customWidth="1"/>
    <col min="15219" max="15219" width="20" style="1419" customWidth="1"/>
    <col min="15220" max="15221" width="12.26953125" style="1419" customWidth="1"/>
    <col min="15222" max="15222" width="14.1796875" style="1419" customWidth="1"/>
    <col min="15223" max="15223" width="11.26953125" style="1419" customWidth="1"/>
    <col min="15224" max="15229" width="8.81640625" style="1419"/>
    <col min="15230" max="15230" width="15.7265625" style="1419" customWidth="1"/>
    <col min="15231" max="15231" width="20.26953125" style="1419" customWidth="1"/>
    <col min="15232" max="15232" width="11.81640625" style="1419" customWidth="1"/>
    <col min="15233" max="15233" width="12.81640625" style="1419" customWidth="1"/>
    <col min="15234" max="15234" width="13.26953125" style="1419" customWidth="1"/>
    <col min="15235" max="15235" width="13" style="1419" customWidth="1"/>
    <col min="15236" max="15473" width="8.81640625" style="1419"/>
    <col min="15474" max="15474" width="16.1796875" style="1419" customWidth="1"/>
    <col min="15475" max="15475" width="20" style="1419" customWidth="1"/>
    <col min="15476" max="15477" width="12.26953125" style="1419" customWidth="1"/>
    <col min="15478" max="15478" width="14.1796875" style="1419" customWidth="1"/>
    <col min="15479" max="15479" width="11.26953125" style="1419" customWidth="1"/>
    <col min="15480" max="15485" width="8.81640625" style="1419"/>
    <col min="15486" max="15486" width="15.7265625" style="1419" customWidth="1"/>
    <col min="15487" max="15487" width="20.26953125" style="1419" customWidth="1"/>
    <col min="15488" max="15488" width="11.81640625" style="1419" customWidth="1"/>
    <col min="15489" max="15489" width="12.81640625" style="1419" customWidth="1"/>
    <col min="15490" max="15490" width="13.26953125" style="1419" customWidth="1"/>
    <col min="15491" max="15491" width="13" style="1419" customWidth="1"/>
    <col min="15492" max="15729" width="8.81640625" style="1419"/>
    <col min="15730" max="15730" width="16.1796875" style="1419" customWidth="1"/>
    <col min="15731" max="15731" width="20" style="1419" customWidth="1"/>
    <col min="15732" max="15733" width="12.26953125" style="1419" customWidth="1"/>
    <col min="15734" max="15734" width="14.1796875" style="1419" customWidth="1"/>
    <col min="15735" max="15735" width="11.26953125" style="1419" customWidth="1"/>
    <col min="15736" max="15741" width="8.81640625" style="1419"/>
    <col min="15742" max="15742" width="15.7265625" style="1419" customWidth="1"/>
    <col min="15743" max="15743" width="20.26953125" style="1419" customWidth="1"/>
    <col min="15744" max="15744" width="11.81640625" style="1419" customWidth="1"/>
    <col min="15745" max="15745" width="12.81640625" style="1419" customWidth="1"/>
    <col min="15746" max="15746" width="13.26953125" style="1419" customWidth="1"/>
    <col min="15747" max="15747" width="13" style="1419" customWidth="1"/>
    <col min="15748" max="15985" width="8.81640625" style="1419"/>
    <col min="15986" max="15986" width="16.1796875" style="1419" customWidth="1"/>
    <col min="15987" max="15987" width="20" style="1419" customWidth="1"/>
    <col min="15988" max="15989" width="12.26953125" style="1419" customWidth="1"/>
    <col min="15990" max="15990" width="14.1796875" style="1419" customWidth="1"/>
    <col min="15991" max="15991" width="11.26953125" style="1419" customWidth="1"/>
    <col min="15992" max="15997" width="8.81640625" style="1419"/>
    <col min="15998" max="15998" width="15.7265625" style="1419" customWidth="1"/>
    <col min="15999" max="15999" width="20.26953125" style="1419" customWidth="1"/>
    <col min="16000" max="16000" width="11.81640625" style="1419" customWidth="1"/>
    <col min="16001" max="16001" width="12.81640625" style="1419" customWidth="1"/>
    <col min="16002" max="16002" width="13.26953125" style="1419" customWidth="1"/>
    <col min="16003" max="16003" width="13" style="1419" customWidth="1"/>
    <col min="16004" max="16241" width="8.81640625" style="1419"/>
    <col min="16242" max="16384" width="9" style="1419" customWidth="1"/>
  </cols>
  <sheetData>
    <row r="1" spans="1:23" s="1030" customFormat="1" ht="33" customHeight="1">
      <c r="A1" s="1715" t="s">
        <v>3076</v>
      </c>
      <c r="B1" s="2259"/>
      <c r="C1" s="2259"/>
      <c r="D1" s="2259"/>
      <c r="E1" s="2259"/>
      <c r="F1" s="2259"/>
      <c r="G1" s="2259"/>
      <c r="H1" s="1955"/>
      <c r="I1" s="1029"/>
      <c r="J1" s="1029"/>
      <c r="K1" s="1029"/>
      <c r="L1" s="1029"/>
      <c r="M1" s="1029"/>
      <c r="N1" s="1029"/>
      <c r="O1" s="1029"/>
      <c r="P1" s="1029"/>
      <c r="Q1" s="1029"/>
      <c r="R1" s="1029"/>
      <c r="S1" s="1029"/>
      <c r="T1" s="1029"/>
      <c r="U1" s="1029"/>
      <c r="V1" s="1029"/>
      <c r="W1" s="1029"/>
    </row>
    <row r="2" spans="1:23" s="1058" customFormat="1" ht="33" customHeight="1">
      <c r="A2" s="1717" t="s">
        <v>3077</v>
      </c>
      <c r="B2" s="2264"/>
      <c r="C2" s="2264"/>
      <c r="D2" s="2264"/>
      <c r="E2" s="2264"/>
      <c r="F2" s="2264"/>
      <c r="G2" s="2264"/>
      <c r="H2" s="1833"/>
    </row>
    <row r="3" spans="1:23" s="1030" customFormat="1" ht="17.25" customHeight="1">
      <c r="A3" s="1031" t="s">
        <v>3850</v>
      </c>
      <c r="B3" s="1032"/>
      <c r="C3" s="1032"/>
      <c r="D3" s="1032"/>
      <c r="E3" s="1032"/>
      <c r="F3" s="1033"/>
      <c r="G3" s="1033"/>
      <c r="H3" s="1033" t="s">
        <v>3851</v>
      </c>
      <c r="I3" s="1029"/>
      <c r="J3" s="1029"/>
      <c r="K3" s="1029"/>
      <c r="L3" s="1029"/>
      <c r="M3" s="1029"/>
      <c r="N3" s="1029"/>
      <c r="O3" s="1029"/>
      <c r="P3" s="1029"/>
      <c r="Q3" s="1029"/>
      <c r="R3" s="1029"/>
      <c r="S3" s="1029"/>
      <c r="T3" s="1029"/>
      <c r="U3" s="1029"/>
      <c r="V3" s="1029"/>
      <c r="W3" s="1029"/>
    </row>
    <row r="4" spans="1:23" s="1420" customFormat="1">
      <c r="A4" s="2263" t="s">
        <v>99</v>
      </c>
      <c r="B4" s="2363" t="s">
        <v>3852</v>
      </c>
      <c r="C4" s="2364"/>
      <c r="D4" s="2364"/>
      <c r="E4" s="2310" t="s">
        <v>3853</v>
      </c>
      <c r="F4" s="2311"/>
      <c r="G4" s="2361" t="s">
        <v>106</v>
      </c>
      <c r="H4" s="2263" t="s">
        <v>100</v>
      </c>
    </row>
    <row r="5" spans="1:23" s="1420" customFormat="1" ht="41.15" customHeight="1">
      <c r="A5" s="2263"/>
      <c r="B5" s="1073" t="s">
        <v>3773</v>
      </c>
      <c r="C5" s="1073" t="s">
        <v>3774</v>
      </c>
      <c r="D5" s="1073" t="s">
        <v>3775</v>
      </c>
      <c r="E5" s="1073" t="s">
        <v>3776</v>
      </c>
      <c r="F5" s="1073" t="s">
        <v>893</v>
      </c>
      <c r="G5" s="2361"/>
      <c r="H5" s="2263"/>
      <c r="I5" s="1173"/>
    </row>
    <row r="6" spans="1:23" s="1420" customFormat="1" ht="50.25" customHeight="1">
      <c r="A6" s="2263"/>
      <c r="B6" s="1073" t="s">
        <v>1620</v>
      </c>
      <c r="C6" s="1073" t="s">
        <v>1622</v>
      </c>
      <c r="D6" s="1073" t="s">
        <v>3777</v>
      </c>
      <c r="E6" s="1073" t="s">
        <v>3778</v>
      </c>
      <c r="F6" s="1073" t="s">
        <v>894</v>
      </c>
      <c r="G6" s="1421" t="s">
        <v>68</v>
      </c>
      <c r="H6" s="2263"/>
    </row>
    <row r="7" spans="1:23" s="1426" customFormat="1" ht="21" customHeight="1">
      <c r="A7" s="1445" t="s">
        <v>965</v>
      </c>
      <c r="B7" s="1446">
        <v>485570</v>
      </c>
      <c r="C7" s="1446">
        <v>6804</v>
      </c>
      <c r="D7" s="1446">
        <v>250</v>
      </c>
      <c r="E7" s="1446">
        <v>48923</v>
      </c>
      <c r="F7" s="1446">
        <v>258137</v>
      </c>
      <c r="G7" s="1146">
        <f t="shared" ref="G7:G19" si="0">SUM(B7:F7)</f>
        <v>799684</v>
      </c>
      <c r="H7" s="1445" t="s">
        <v>44</v>
      </c>
    </row>
    <row r="8" spans="1:23" s="1424" customFormat="1" ht="21" customHeight="1">
      <c r="A8" s="1445" t="s">
        <v>101</v>
      </c>
      <c r="B8" s="1447">
        <v>158658</v>
      </c>
      <c r="C8" s="1447">
        <v>2941</v>
      </c>
      <c r="D8" s="1447">
        <v>805</v>
      </c>
      <c r="E8" s="1447">
        <v>27804</v>
      </c>
      <c r="F8" s="1447">
        <v>295140</v>
      </c>
      <c r="G8" s="1146">
        <f t="shared" si="0"/>
        <v>485348</v>
      </c>
      <c r="H8" s="1445" t="s">
        <v>102</v>
      </c>
    </row>
    <row r="9" spans="1:23" s="1424" customFormat="1" ht="21" customHeight="1">
      <c r="A9" s="1445" t="s">
        <v>345</v>
      </c>
      <c r="B9" s="1446">
        <v>23795</v>
      </c>
      <c r="C9" s="1446">
        <v>44</v>
      </c>
      <c r="D9" s="1446">
        <v>0</v>
      </c>
      <c r="E9" s="1446">
        <v>3859</v>
      </c>
      <c r="F9" s="1446">
        <v>62306</v>
      </c>
      <c r="G9" s="1146">
        <f t="shared" si="0"/>
        <v>90004</v>
      </c>
      <c r="H9" s="1445" t="s">
        <v>1100</v>
      </c>
    </row>
    <row r="10" spans="1:23" s="1424" customFormat="1" ht="21" customHeight="1">
      <c r="A10" s="1445" t="s">
        <v>349</v>
      </c>
      <c r="B10" s="1447">
        <v>36689</v>
      </c>
      <c r="C10" s="1447">
        <v>0</v>
      </c>
      <c r="D10" s="1447">
        <v>0</v>
      </c>
      <c r="E10" s="1447">
        <v>2061</v>
      </c>
      <c r="F10" s="1447">
        <v>12708</v>
      </c>
      <c r="G10" s="1146">
        <f t="shared" si="0"/>
        <v>51458</v>
      </c>
      <c r="H10" s="1445" t="s">
        <v>1101</v>
      </c>
    </row>
    <row r="11" spans="1:23" s="1424" customFormat="1" ht="21" customHeight="1">
      <c r="A11" s="1445" t="s">
        <v>353</v>
      </c>
      <c r="B11" s="1446">
        <v>249087</v>
      </c>
      <c r="C11" s="1446">
        <v>9975</v>
      </c>
      <c r="D11" s="1446">
        <v>392</v>
      </c>
      <c r="E11" s="1446">
        <v>43533</v>
      </c>
      <c r="F11" s="1446">
        <v>147964</v>
      </c>
      <c r="G11" s="1146">
        <f t="shared" si="0"/>
        <v>450951</v>
      </c>
      <c r="H11" s="1445" t="s">
        <v>52</v>
      </c>
    </row>
    <row r="12" spans="1:23" s="1424" customFormat="1" ht="21" customHeight="1">
      <c r="A12" s="1445" t="s">
        <v>55</v>
      </c>
      <c r="B12" s="1447">
        <v>6784</v>
      </c>
      <c r="C12" s="1447">
        <v>11</v>
      </c>
      <c r="D12" s="1447">
        <v>3</v>
      </c>
      <c r="E12" s="1447">
        <v>2426</v>
      </c>
      <c r="F12" s="1447">
        <v>5279</v>
      </c>
      <c r="G12" s="1146">
        <f t="shared" si="0"/>
        <v>14503</v>
      </c>
      <c r="H12" s="1445" t="s">
        <v>1104</v>
      </c>
    </row>
    <row r="13" spans="1:23" s="1424" customFormat="1" ht="21" customHeight="1">
      <c r="A13" s="1445" t="s">
        <v>371</v>
      </c>
      <c r="B13" s="1446">
        <v>8931</v>
      </c>
      <c r="C13" s="1446">
        <v>5</v>
      </c>
      <c r="D13" s="1446">
        <v>0</v>
      </c>
      <c r="E13" s="1446">
        <v>1092</v>
      </c>
      <c r="F13" s="1446">
        <v>1646</v>
      </c>
      <c r="G13" s="1146">
        <f t="shared" si="0"/>
        <v>11674</v>
      </c>
      <c r="H13" s="1445" t="s">
        <v>1105</v>
      </c>
    </row>
    <row r="14" spans="1:23" ht="21" customHeight="1">
      <c r="A14" s="1445" t="s">
        <v>58</v>
      </c>
      <c r="B14" s="1447">
        <v>2296</v>
      </c>
      <c r="C14" s="1447">
        <v>4</v>
      </c>
      <c r="D14" s="1447">
        <v>0</v>
      </c>
      <c r="E14" s="1447">
        <v>758</v>
      </c>
      <c r="F14" s="1447">
        <v>4228</v>
      </c>
      <c r="G14" s="1146">
        <f t="shared" si="0"/>
        <v>7286</v>
      </c>
      <c r="H14" s="1445" t="s">
        <v>465</v>
      </c>
    </row>
    <row r="15" spans="1:23" s="1424" customFormat="1" ht="21" customHeight="1">
      <c r="A15" s="1445" t="s">
        <v>2527</v>
      </c>
      <c r="B15" s="1446">
        <v>5210</v>
      </c>
      <c r="C15" s="1446">
        <v>3</v>
      </c>
      <c r="D15" s="1446">
        <v>0</v>
      </c>
      <c r="E15" s="1446">
        <v>239</v>
      </c>
      <c r="F15" s="1446">
        <v>467</v>
      </c>
      <c r="G15" s="1146">
        <f t="shared" si="0"/>
        <v>5919</v>
      </c>
      <c r="H15" s="1445" t="s">
        <v>1107</v>
      </c>
    </row>
    <row r="16" spans="1:23" ht="21" customHeight="1">
      <c r="A16" s="1445" t="s">
        <v>59</v>
      </c>
      <c r="B16" s="1447">
        <v>3143</v>
      </c>
      <c r="C16" s="1447">
        <v>18</v>
      </c>
      <c r="D16" s="1447">
        <v>0</v>
      </c>
      <c r="E16" s="1447">
        <v>957</v>
      </c>
      <c r="F16" s="1447">
        <v>2326</v>
      </c>
      <c r="G16" s="1146">
        <f t="shared" si="0"/>
        <v>6444</v>
      </c>
      <c r="H16" s="1445" t="s">
        <v>60</v>
      </c>
    </row>
    <row r="17" spans="1:9" s="1424" customFormat="1" ht="21" customHeight="1">
      <c r="A17" s="1445" t="s">
        <v>61</v>
      </c>
      <c r="B17" s="1446">
        <v>2678</v>
      </c>
      <c r="C17" s="1446">
        <v>5</v>
      </c>
      <c r="D17" s="1446">
        <v>0</v>
      </c>
      <c r="E17" s="1446">
        <v>398</v>
      </c>
      <c r="F17" s="1446">
        <v>355</v>
      </c>
      <c r="G17" s="1146">
        <f t="shared" si="0"/>
        <v>3436</v>
      </c>
      <c r="H17" s="1445" t="s">
        <v>62</v>
      </c>
    </row>
    <row r="18" spans="1:9" s="1424" customFormat="1" ht="21" customHeight="1">
      <c r="A18" s="1445" t="s">
        <v>105</v>
      </c>
      <c r="B18" s="1447">
        <v>1270</v>
      </c>
      <c r="C18" s="1447">
        <v>0</v>
      </c>
      <c r="D18" s="1447">
        <v>0</v>
      </c>
      <c r="E18" s="1447">
        <v>261</v>
      </c>
      <c r="F18" s="1447">
        <v>380</v>
      </c>
      <c r="G18" s="1146">
        <f t="shared" si="0"/>
        <v>1911</v>
      </c>
      <c r="H18" s="1445" t="s">
        <v>1132</v>
      </c>
      <c r="I18" s="1173"/>
    </row>
    <row r="19" spans="1:9" s="1424" customFormat="1" ht="21" customHeight="1">
      <c r="A19" s="1445" t="s">
        <v>63</v>
      </c>
      <c r="B19" s="1446">
        <v>1210</v>
      </c>
      <c r="C19" s="1446">
        <v>0</v>
      </c>
      <c r="D19" s="1446">
        <v>0</v>
      </c>
      <c r="E19" s="1446">
        <v>267</v>
      </c>
      <c r="F19" s="1446">
        <v>600</v>
      </c>
      <c r="G19" s="1146">
        <f t="shared" si="0"/>
        <v>2077</v>
      </c>
      <c r="H19" s="1445" t="s">
        <v>1133</v>
      </c>
    </row>
    <row r="20" spans="1:9" ht="21" customHeight="1">
      <c r="A20" s="1376" t="s">
        <v>106</v>
      </c>
      <c r="B20" s="1070">
        <f>SUM(B7:B19)</f>
        <v>985321</v>
      </c>
      <c r="C20" s="1070">
        <f t="shared" ref="C20:G20" si="1">SUM(C7:C19)</f>
        <v>19810</v>
      </c>
      <c r="D20" s="1070">
        <f t="shared" si="1"/>
        <v>1450</v>
      </c>
      <c r="E20" s="1070">
        <f t="shared" si="1"/>
        <v>132578</v>
      </c>
      <c r="F20" s="1070">
        <f t="shared" si="1"/>
        <v>791536</v>
      </c>
      <c r="G20" s="1070">
        <f t="shared" si="1"/>
        <v>1930695</v>
      </c>
      <c r="H20" s="1376" t="s">
        <v>68</v>
      </c>
    </row>
    <row r="21" spans="1:9" ht="17.149999999999999" customHeight="1">
      <c r="A21" s="1192" t="s">
        <v>3296</v>
      </c>
      <c r="H21" s="1419" t="s">
        <v>3297</v>
      </c>
    </row>
    <row r="22" spans="1:9">
      <c r="A22" s="1203"/>
      <c r="H22" s="1203"/>
    </row>
    <row r="25" spans="1:9">
      <c r="I25" s="1173"/>
    </row>
    <row r="26" spans="1:9">
      <c r="I26" s="1420"/>
    </row>
    <row r="27" spans="1:9">
      <c r="I27" s="1173"/>
    </row>
    <row r="28" spans="1:9">
      <c r="I28" s="1424"/>
    </row>
    <row r="29" spans="1:9">
      <c r="I29" s="1424"/>
    </row>
    <row r="30" spans="1:9">
      <c r="I30" s="1424"/>
    </row>
    <row r="31" spans="1:9">
      <c r="I31" s="1424"/>
    </row>
    <row r="34" spans="9:9">
      <c r="I34" s="1424"/>
    </row>
    <row r="35" spans="9:9">
      <c r="I35" s="1424"/>
    </row>
    <row r="36" spans="9:9">
      <c r="I36" s="1424"/>
    </row>
    <row r="37" spans="9:9">
      <c r="I37" s="1424"/>
    </row>
    <row r="38" spans="9:9">
      <c r="I38" s="1426"/>
    </row>
    <row r="39" spans="9:9">
      <c r="I39" s="1424"/>
    </row>
  </sheetData>
  <mergeCells count="7">
    <mergeCell ref="A1:H1"/>
    <mergeCell ref="A2:H2"/>
    <mergeCell ref="A4:A6"/>
    <mergeCell ref="B4:D4"/>
    <mergeCell ref="E4:F4"/>
    <mergeCell ref="G4:G5"/>
    <mergeCell ref="H4:H6"/>
  </mergeCells>
  <pageMargins left="0.7" right="0.7" top="0.75" bottom="0.75" header="0.3" footer="0.3"/>
  <pageSetup paperSize="9" scale="78" orientation="landscape"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Q22"/>
  <sheetViews>
    <sheetView showGridLines="0" rightToLeft="1" view="pageBreakPreview" zoomScale="75" zoomScaleNormal="100" zoomScaleSheetLayoutView="75" workbookViewId="0">
      <selection activeCell="B23" sqref="B23"/>
    </sheetView>
  </sheetViews>
  <sheetFormatPr defaultColWidth="8.81640625" defaultRowHeight="15.5"/>
  <cols>
    <col min="1" max="1" width="15.453125" style="1141" customWidth="1"/>
    <col min="2" max="2" width="9.81640625" style="1141" bestFit="1" customWidth="1"/>
    <col min="3" max="3" width="9.1796875" style="1141" bestFit="1" customWidth="1"/>
    <col min="4" max="6" width="9.81640625" style="1141" bestFit="1" customWidth="1"/>
    <col min="7" max="7" width="9.1796875" style="1141" bestFit="1" customWidth="1"/>
    <col min="8" max="8" width="9.81640625" style="1141" bestFit="1" customWidth="1"/>
    <col min="9" max="15" width="9.1796875" style="1141" bestFit="1" customWidth="1"/>
    <col min="16" max="16" width="11.453125" style="1141" bestFit="1" customWidth="1"/>
    <col min="17" max="17" width="9.1796875" style="1141" bestFit="1" customWidth="1"/>
    <col min="18" max="202" width="8.81640625" style="1141"/>
    <col min="203" max="203" width="14.7265625" style="1141" customWidth="1"/>
    <col min="204" max="204" width="9.7265625" style="1141" customWidth="1"/>
    <col min="205" max="205" width="7.7265625" style="1141" customWidth="1"/>
    <col min="206" max="206" width="13.1796875" style="1141" customWidth="1"/>
    <col min="207" max="207" width="12.7265625" style="1141" customWidth="1"/>
    <col min="208" max="208" width="8" style="1141" customWidth="1"/>
    <col min="209" max="209" width="9.7265625" style="1141" customWidth="1"/>
    <col min="210" max="210" width="8.81640625" style="1141" customWidth="1"/>
    <col min="211" max="211" width="12" style="1141" customWidth="1"/>
    <col min="212" max="212" width="9.26953125" style="1141" customWidth="1"/>
    <col min="213" max="213" width="11.453125" style="1141" customWidth="1"/>
    <col min="214" max="214" width="9.1796875" style="1141" customWidth="1"/>
    <col min="215" max="215" width="8.7265625" style="1141" customWidth="1"/>
    <col min="216" max="216" width="9.81640625" style="1141" customWidth="1"/>
    <col min="217" max="217" width="8.7265625" style="1141" customWidth="1"/>
    <col min="218" max="458" width="8.81640625" style="1141"/>
    <col min="459" max="459" width="14.7265625" style="1141" customWidth="1"/>
    <col min="460" max="460" width="9.7265625" style="1141" customWidth="1"/>
    <col min="461" max="461" width="7.7265625" style="1141" customWidth="1"/>
    <col min="462" max="462" width="13.1796875" style="1141" customWidth="1"/>
    <col min="463" max="463" width="12.7265625" style="1141" customWidth="1"/>
    <col min="464" max="464" width="8" style="1141" customWidth="1"/>
    <col min="465" max="465" width="9.7265625" style="1141" customWidth="1"/>
    <col min="466" max="466" width="8.81640625" style="1141" customWidth="1"/>
    <col min="467" max="467" width="12" style="1141" customWidth="1"/>
    <col min="468" max="468" width="9.26953125" style="1141" customWidth="1"/>
    <col min="469" max="469" width="11.453125" style="1141" customWidth="1"/>
    <col min="470" max="470" width="9.1796875" style="1141" customWidth="1"/>
    <col min="471" max="471" width="8.7265625" style="1141" customWidth="1"/>
    <col min="472" max="472" width="9.81640625" style="1141" customWidth="1"/>
    <col min="473" max="473" width="8.7265625" style="1141" customWidth="1"/>
    <col min="474" max="714" width="8.81640625" style="1141"/>
    <col min="715" max="715" width="14.7265625" style="1141" customWidth="1"/>
    <col min="716" max="716" width="9.7265625" style="1141" customWidth="1"/>
    <col min="717" max="717" width="7.7265625" style="1141" customWidth="1"/>
    <col min="718" max="718" width="13.1796875" style="1141" customWidth="1"/>
    <col min="719" max="719" width="12.7265625" style="1141" customWidth="1"/>
    <col min="720" max="720" width="8" style="1141" customWidth="1"/>
    <col min="721" max="721" width="9.7265625" style="1141" customWidth="1"/>
    <col min="722" max="722" width="8.81640625" style="1141" customWidth="1"/>
    <col min="723" max="723" width="12" style="1141" customWidth="1"/>
    <col min="724" max="724" width="9.26953125" style="1141" customWidth="1"/>
    <col min="725" max="725" width="11.453125" style="1141" customWidth="1"/>
    <col min="726" max="726" width="9.1796875" style="1141" customWidth="1"/>
    <col min="727" max="727" width="8.7265625" style="1141" customWidth="1"/>
    <col min="728" max="728" width="9.81640625" style="1141" customWidth="1"/>
    <col min="729" max="729" width="8.7265625" style="1141" customWidth="1"/>
    <col min="730" max="970" width="8.81640625" style="1141"/>
    <col min="971" max="971" width="14.7265625" style="1141" customWidth="1"/>
    <col min="972" max="972" width="9.7265625" style="1141" customWidth="1"/>
    <col min="973" max="973" width="7.7265625" style="1141" customWidth="1"/>
    <col min="974" max="974" width="13.1796875" style="1141" customWidth="1"/>
    <col min="975" max="975" width="12.7265625" style="1141" customWidth="1"/>
    <col min="976" max="976" width="8" style="1141" customWidth="1"/>
    <col min="977" max="977" width="9.7265625" style="1141" customWidth="1"/>
    <col min="978" max="978" width="8.81640625" style="1141" customWidth="1"/>
    <col min="979" max="979" width="12" style="1141" customWidth="1"/>
    <col min="980" max="980" width="9.26953125" style="1141" customWidth="1"/>
    <col min="981" max="981" width="11.453125" style="1141" customWidth="1"/>
    <col min="982" max="982" width="9.1796875" style="1141" customWidth="1"/>
    <col min="983" max="983" width="8.7265625" style="1141" customWidth="1"/>
    <col min="984" max="984" width="9.81640625" style="1141" customWidth="1"/>
    <col min="985" max="985" width="8.7265625" style="1141" customWidth="1"/>
    <col min="986" max="1226" width="8.81640625" style="1141"/>
    <col min="1227" max="1227" width="14.7265625" style="1141" customWidth="1"/>
    <col min="1228" max="1228" width="9.7265625" style="1141" customWidth="1"/>
    <col min="1229" max="1229" width="7.7265625" style="1141" customWidth="1"/>
    <col min="1230" max="1230" width="13.1796875" style="1141" customWidth="1"/>
    <col min="1231" max="1231" width="12.7265625" style="1141" customWidth="1"/>
    <col min="1232" max="1232" width="8" style="1141" customWidth="1"/>
    <col min="1233" max="1233" width="9.7265625" style="1141" customWidth="1"/>
    <col min="1234" max="1234" width="8.81640625" style="1141" customWidth="1"/>
    <col min="1235" max="1235" width="12" style="1141" customWidth="1"/>
    <col min="1236" max="1236" width="9.26953125" style="1141" customWidth="1"/>
    <col min="1237" max="1237" width="11.453125" style="1141" customWidth="1"/>
    <col min="1238" max="1238" width="9.1796875" style="1141" customWidth="1"/>
    <col min="1239" max="1239" width="8.7265625" style="1141" customWidth="1"/>
    <col min="1240" max="1240" width="9.81640625" style="1141" customWidth="1"/>
    <col min="1241" max="1241" width="8.7265625" style="1141" customWidth="1"/>
    <col min="1242" max="1482" width="8.81640625" style="1141"/>
    <col min="1483" max="1483" width="14.7265625" style="1141" customWidth="1"/>
    <col min="1484" max="1484" width="9.7265625" style="1141" customWidth="1"/>
    <col min="1485" max="1485" width="7.7265625" style="1141" customWidth="1"/>
    <col min="1486" max="1486" width="13.1796875" style="1141" customWidth="1"/>
    <col min="1487" max="1487" width="12.7265625" style="1141" customWidth="1"/>
    <col min="1488" max="1488" width="8" style="1141" customWidth="1"/>
    <col min="1489" max="1489" width="9.7265625" style="1141" customWidth="1"/>
    <col min="1490" max="1490" width="8.81640625" style="1141" customWidth="1"/>
    <col min="1491" max="1491" width="12" style="1141" customWidth="1"/>
    <col min="1492" max="1492" width="9.26953125" style="1141" customWidth="1"/>
    <col min="1493" max="1493" width="11.453125" style="1141" customWidth="1"/>
    <col min="1494" max="1494" width="9.1796875" style="1141" customWidth="1"/>
    <col min="1495" max="1495" width="8.7265625" style="1141" customWidth="1"/>
    <col min="1496" max="1496" width="9.81640625" style="1141" customWidth="1"/>
    <col min="1497" max="1497" width="8.7265625" style="1141" customWidth="1"/>
    <col min="1498" max="1738" width="8.81640625" style="1141"/>
    <col min="1739" max="1739" width="14.7265625" style="1141" customWidth="1"/>
    <col min="1740" max="1740" width="9.7265625" style="1141" customWidth="1"/>
    <col min="1741" max="1741" width="7.7265625" style="1141" customWidth="1"/>
    <col min="1742" max="1742" width="13.1796875" style="1141" customWidth="1"/>
    <col min="1743" max="1743" width="12.7265625" style="1141" customWidth="1"/>
    <col min="1744" max="1744" width="8" style="1141" customWidth="1"/>
    <col min="1745" max="1745" width="9.7265625" style="1141" customWidth="1"/>
    <col min="1746" max="1746" width="8.81640625" style="1141" customWidth="1"/>
    <col min="1747" max="1747" width="12" style="1141" customWidth="1"/>
    <col min="1748" max="1748" width="9.26953125" style="1141" customWidth="1"/>
    <col min="1749" max="1749" width="11.453125" style="1141" customWidth="1"/>
    <col min="1750" max="1750" width="9.1796875" style="1141" customWidth="1"/>
    <col min="1751" max="1751" width="8.7265625" style="1141" customWidth="1"/>
    <col min="1752" max="1752" width="9.81640625" style="1141" customWidth="1"/>
    <col min="1753" max="1753" width="8.7265625" style="1141" customWidth="1"/>
    <col min="1754" max="1994" width="8.81640625" style="1141"/>
    <col min="1995" max="1995" width="14.7265625" style="1141" customWidth="1"/>
    <col min="1996" max="1996" width="9.7265625" style="1141" customWidth="1"/>
    <col min="1997" max="1997" width="7.7265625" style="1141" customWidth="1"/>
    <col min="1998" max="1998" width="13.1796875" style="1141" customWidth="1"/>
    <col min="1999" max="1999" width="12.7265625" style="1141" customWidth="1"/>
    <col min="2000" max="2000" width="8" style="1141" customWidth="1"/>
    <col min="2001" max="2001" width="9.7265625" style="1141" customWidth="1"/>
    <col min="2002" max="2002" width="8.81640625" style="1141" customWidth="1"/>
    <col min="2003" max="2003" width="12" style="1141" customWidth="1"/>
    <col min="2004" max="2004" width="9.26953125" style="1141" customWidth="1"/>
    <col min="2005" max="2005" width="11.453125" style="1141" customWidth="1"/>
    <col min="2006" max="2006" width="9.1796875" style="1141" customWidth="1"/>
    <col min="2007" max="2007" width="8.7265625" style="1141" customWidth="1"/>
    <col min="2008" max="2008" width="9.81640625" style="1141" customWidth="1"/>
    <col min="2009" max="2009" width="8.7265625" style="1141" customWidth="1"/>
    <col min="2010" max="2250" width="8.81640625" style="1141"/>
    <col min="2251" max="2251" width="14.7265625" style="1141" customWidth="1"/>
    <col min="2252" max="2252" width="9.7265625" style="1141" customWidth="1"/>
    <col min="2253" max="2253" width="7.7265625" style="1141" customWidth="1"/>
    <col min="2254" max="2254" width="13.1796875" style="1141" customWidth="1"/>
    <col min="2255" max="2255" width="12.7265625" style="1141" customWidth="1"/>
    <col min="2256" max="2256" width="8" style="1141" customWidth="1"/>
    <col min="2257" max="2257" width="9.7265625" style="1141" customWidth="1"/>
    <col min="2258" max="2258" width="8.81640625" style="1141" customWidth="1"/>
    <col min="2259" max="2259" width="12" style="1141" customWidth="1"/>
    <col min="2260" max="2260" width="9.26953125" style="1141" customWidth="1"/>
    <col min="2261" max="2261" width="11.453125" style="1141" customWidth="1"/>
    <col min="2262" max="2262" width="9.1796875" style="1141" customWidth="1"/>
    <col min="2263" max="2263" width="8.7265625" style="1141" customWidth="1"/>
    <col min="2264" max="2264" width="9.81640625" style="1141" customWidth="1"/>
    <col min="2265" max="2265" width="8.7265625" style="1141" customWidth="1"/>
    <col min="2266" max="2506" width="8.81640625" style="1141"/>
    <col min="2507" max="2507" width="14.7265625" style="1141" customWidth="1"/>
    <col min="2508" max="2508" width="9.7265625" style="1141" customWidth="1"/>
    <col min="2509" max="2509" width="7.7265625" style="1141" customWidth="1"/>
    <col min="2510" max="2510" width="13.1796875" style="1141" customWidth="1"/>
    <col min="2511" max="2511" width="12.7265625" style="1141" customWidth="1"/>
    <col min="2512" max="2512" width="8" style="1141" customWidth="1"/>
    <col min="2513" max="2513" width="9.7265625" style="1141" customWidth="1"/>
    <col min="2514" max="2514" width="8.81640625" style="1141" customWidth="1"/>
    <col min="2515" max="2515" width="12" style="1141" customWidth="1"/>
    <col min="2516" max="2516" width="9.26953125" style="1141" customWidth="1"/>
    <col min="2517" max="2517" width="11.453125" style="1141" customWidth="1"/>
    <col min="2518" max="2518" width="9.1796875" style="1141" customWidth="1"/>
    <col min="2519" max="2519" width="8.7265625" style="1141" customWidth="1"/>
    <col min="2520" max="2520" width="9.81640625" style="1141" customWidth="1"/>
    <col min="2521" max="2521" width="8.7265625" style="1141" customWidth="1"/>
    <col min="2522" max="2762" width="8.81640625" style="1141"/>
    <col min="2763" max="2763" width="14.7265625" style="1141" customWidth="1"/>
    <col min="2764" max="2764" width="9.7265625" style="1141" customWidth="1"/>
    <col min="2765" max="2765" width="7.7265625" style="1141" customWidth="1"/>
    <col min="2766" max="2766" width="13.1796875" style="1141" customWidth="1"/>
    <col min="2767" max="2767" width="12.7265625" style="1141" customWidth="1"/>
    <col min="2768" max="2768" width="8" style="1141" customWidth="1"/>
    <col min="2769" max="2769" width="9.7265625" style="1141" customWidth="1"/>
    <col min="2770" max="2770" width="8.81640625" style="1141" customWidth="1"/>
    <col min="2771" max="2771" width="12" style="1141" customWidth="1"/>
    <col min="2772" max="2772" width="9.26953125" style="1141" customWidth="1"/>
    <col min="2773" max="2773" width="11.453125" style="1141" customWidth="1"/>
    <col min="2774" max="2774" width="9.1796875" style="1141" customWidth="1"/>
    <col min="2775" max="2775" width="8.7265625" style="1141" customWidth="1"/>
    <col min="2776" max="2776" width="9.81640625" style="1141" customWidth="1"/>
    <col min="2777" max="2777" width="8.7265625" style="1141" customWidth="1"/>
    <col min="2778" max="3018" width="8.81640625" style="1141"/>
    <col min="3019" max="3019" width="14.7265625" style="1141" customWidth="1"/>
    <col min="3020" max="3020" width="9.7265625" style="1141" customWidth="1"/>
    <col min="3021" max="3021" width="7.7265625" style="1141" customWidth="1"/>
    <col min="3022" max="3022" width="13.1796875" style="1141" customWidth="1"/>
    <col min="3023" max="3023" width="12.7265625" style="1141" customWidth="1"/>
    <col min="3024" max="3024" width="8" style="1141" customWidth="1"/>
    <col min="3025" max="3025" width="9.7265625" style="1141" customWidth="1"/>
    <col min="3026" max="3026" width="8.81640625" style="1141" customWidth="1"/>
    <col min="3027" max="3027" width="12" style="1141" customWidth="1"/>
    <col min="3028" max="3028" width="9.26953125" style="1141" customWidth="1"/>
    <col min="3029" max="3029" width="11.453125" style="1141" customWidth="1"/>
    <col min="3030" max="3030" width="9.1796875" style="1141" customWidth="1"/>
    <col min="3031" max="3031" width="8.7265625" style="1141" customWidth="1"/>
    <col min="3032" max="3032" width="9.81640625" style="1141" customWidth="1"/>
    <col min="3033" max="3033" width="8.7265625" style="1141" customWidth="1"/>
    <col min="3034" max="3274" width="8.81640625" style="1141"/>
    <col min="3275" max="3275" width="14.7265625" style="1141" customWidth="1"/>
    <col min="3276" max="3276" width="9.7265625" style="1141" customWidth="1"/>
    <col min="3277" max="3277" width="7.7265625" style="1141" customWidth="1"/>
    <col min="3278" max="3278" width="13.1796875" style="1141" customWidth="1"/>
    <col min="3279" max="3279" width="12.7265625" style="1141" customWidth="1"/>
    <col min="3280" max="3280" width="8" style="1141" customWidth="1"/>
    <col min="3281" max="3281" width="9.7265625" style="1141" customWidth="1"/>
    <col min="3282" max="3282" width="8.81640625" style="1141" customWidth="1"/>
    <col min="3283" max="3283" width="12" style="1141" customWidth="1"/>
    <col min="3284" max="3284" width="9.26953125" style="1141" customWidth="1"/>
    <col min="3285" max="3285" width="11.453125" style="1141" customWidth="1"/>
    <col min="3286" max="3286" width="9.1796875" style="1141" customWidth="1"/>
    <col min="3287" max="3287" width="8.7265625" style="1141" customWidth="1"/>
    <col min="3288" max="3288" width="9.81640625" style="1141" customWidth="1"/>
    <col min="3289" max="3289" width="8.7265625" style="1141" customWidth="1"/>
    <col min="3290" max="3530" width="8.81640625" style="1141"/>
    <col min="3531" max="3531" width="14.7265625" style="1141" customWidth="1"/>
    <col min="3532" max="3532" width="9.7265625" style="1141" customWidth="1"/>
    <col min="3533" max="3533" width="7.7265625" style="1141" customWidth="1"/>
    <col min="3534" max="3534" width="13.1796875" style="1141" customWidth="1"/>
    <col min="3535" max="3535" width="12.7265625" style="1141" customWidth="1"/>
    <col min="3536" max="3536" width="8" style="1141" customWidth="1"/>
    <col min="3537" max="3537" width="9.7265625" style="1141" customWidth="1"/>
    <col min="3538" max="3538" width="8.81640625" style="1141" customWidth="1"/>
    <col min="3539" max="3539" width="12" style="1141" customWidth="1"/>
    <col min="3540" max="3540" width="9.26953125" style="1141" customWidth="1"/>
    <col min="3541" max="3541" width="11.453125" style="1141" customWidth="1"/>
    <col min="3542" max="3542" width="9.1796875" style="1141" customWidth="1"/>
    <col min="3543" max="3543" width="8.7265625" style="1141" customWidth="1"/>
    <col min="3544" max="3544" width="9.81640625" style="1141" customWidth="1"/>
    <col min="3545" max="3545" width="8.7265625" style="1141" customWidth="1"/>
    <col min="3546" max="3786" width="8.81640625" style="1141"/>
    <col min="3787" max="3787" width="14.7265625" style="1141" customWidth="1"/>
    <col min="3788" max="3788" width="9.7265625" style="1141" customWidth="1"/>
    <col min="3789" max="3789" width="7.7265625" style="1141" customWidth="1"/>
    <col min="3790" max="3790" width="13.1796875" style="1141" customWidth="1"/>
    <col min="3791" max="3791" width="12.7265625" style="1141" customWidth="1"/>
    <col min="3792" max="3792" width="8" style="1141" customWidth="1"/>
    <col min="3793" max="3793" width="9.7265625" style="1141" customWidth="1"/>
    <col min="3794" max="3794" width="8.81640625" style="1141" customWidth="1"/>
    <col min="3795" max="3795" width="12" style="1141" customWidth="1"/>
    <col min="3796" max="3796" width="9.26953125" style="1141" customWidth="1"/>
    <col min="3797" max="3797" width="11.453125" style="1141" customWidth="1"/>
    <col min="3798" max="3798" width="9.1796875" style="1141" customWidth="1"/>
    <col min="3799" max="3799" width="8.7265625" style="1141" customWidth="1"/>
    <col min="3800" max="3800" width="9.81640625" style="1141" customWidth="1"/>
    <col min="3801" max="3801" width="8.7265625" style="1141" customWidth="1"/>
    <col min="3802" max="4042" width="8.81640625" style="1141"/>
    <col min="4043" max="4043" width="14.7265625" style="1141" customWidth="1"/>
    <col min="4044" max="4044" width="9.7265625" style="1141" customWidth="1"/>
    <col min="4045" max="4045" width="7.7265625" style="1141" customWidth="1"/>
    <col min="4046" max="4046" width="13.1796875" style="1141" customWidth="1"/>
    <col min="4047" max="4047" width="12.7265625" style="1141" customWidth="1"/>
    <col min="4048" max="4048" width="8" style="1141" customWidth="1"/>
    <col min="4049" max="4049" width="9.7265625" style="1141" customWidth="1"/>
    <col min="4050" max="4050" width="8.81640625" style="1141" customWidth="1"/>
    <col min="4051" max="4051" width="12" style="1141" customWidth="1"/>
    <col min="4052" max="4052" width="9.26953125" style="1141" customWidth="1"/>
    <col min="4053" max="4053" width="11.453125" style="1141" customWidth="1"/>
    <col min="4054" max="4054" width="9.1796875" style="1141" customWidth="1"/>
    <col min="4055" max="4055" width="8.7265625" style="1141" customWidth="1"/>
    <col min="4056" max="4056" width="9.81640625" style="1141" customWidth="1"/>
    <col min="4057" max="4057" width="8.7265625" style="1141" customWidth="1"/>
    <col min="4058" max="4298" width="8.81640625" style="1141"/>
    <col min="4299" max="4299" width="14.7265625" style="1141" customWidth="1"/>
    <col min="4300" max="4300" width="9.7265625" style="1141" customWidth="1"/>
    <col min="4301" max="4301" width="7.7265625" style="1141" customWidth="1"/>
    <col min="4302" max="4302" width="13.1796875" style="1141" customWidth="1"/>
    <col min="4303" max="4303" width="12.7265625" style="1141" customWidth="1"/>
    <col min="4304" max="4304" width="8" style="1141" customWidth="1"/>
    <col min="4305" max="4305" width="9.7265625" style="1141" customWidth="1"/>
    <col min="4306" max="4306" width="8.81640625" style="1141" customWidth="1"/>
    <col min="4307" max="4307" width="12" style="1141" customWidth="1"/>
    <col min="4308" max="4308" width="9.26953125" style="1141" customWidth="1"/>
    <col min="4309" max="4309" width="11.453125" style="1141" customWidth="1"/>
    <col min="4310" max="4310" width="9.1796875" style="1141" customWidth="1"/>
    <col min="4311" max="4311" width="8.7265625" style="1141" customWidth="1"/>
    <col min="4312" max="4312" width="9.81640625" style="1141" customWidth="1"/>
    <col min="4313" max="4313" width="8.7265625" style="1141" customWidth="1"/>
    <col min="4314" max="4554" width="8.81640625" style="1141"/>
    <col min="4555" max="4555" width="14.7265625" style="1141" customWidth="1"/>
    <col min="4556" max="4556" width="9.7265625" style="1141" customWidth="1"/>
    <col min="4557" max="4557" width="7.7265625" style="1141" customWidth="1"/>
    <col min="4558" max="4558" width="13.1796875" style="1141" customWidth="1"/>
    <col min="4559" max="4559" width="12.7265625" style="1141" customWidth="1"/>
    <col min="4560" max="4560" width="8" style="1141" customWidth="1"/>
    <col min="4561" max="4561" width="9.7265625" style="1141" customWidth="1"/>
    <col min="4562" max="4562" width="8.81640625" style="1141" customWidth="1"/>
    <col min="4563" max="4563" width="12" style="1141" customWidth="1"/>
    <col min="4564" max="4564" width="9.26953125" style="1141" customWidth="1"/>
    <col min="4565" max="4565" width="11.453125" style="1141" customWidth="1"/>
    <col min="4566" max="4566" width="9.1796875" style="1141" customWidth="1"/>
    <col min="4567" max="4567" width="8.7265625" style="1141" customWidth="1"/>
    <col min="4568" max="4568" width="9.81640625" style="1141" customWidth="1"/>
    <col min="4569" max="4569" width="8.7265625" style="1141" customWidth="1"/>
    <col min="4570" max="4810" width="8.81640625" style="1141"/>
    <col min="4811" max="4811" width="14.7265625" style="1141" customWidth="1"/>
    <col min="4812" max="4812" width="9.7265625" style="1141" customWidth="1"/>
    <col min="4813" max="4813" width="7.7265625" style="1141" customWidth="1"/>
    <col min="4814" max="4814" width="13.1796875" style="1141" customWidth="1"/>
    <col min="4815" max="4815" width="12.7265625" style="1141" customWidth="1"/>
    <col min="4816" max="4816" width="8" style="1141" customWidth="1"/>
    <col min="4817" max="4817" width="9.7265625" style="1141" customWidth="1"/>
    <col min="4818" max="4818" width="8.81640625" style="1141" customWidth="1"/>
    <col min="4819" max="4819" width="12" style="1141" customWidth="1"/>
    <col min="4820" max="4820" width="9.26953125" style="1141" customWidth="1"/>
    <col min="4821" max="4821" width="11.453125" style="1141" customWidth="1"/>
    <col min="4822" max="4822" width="9.1796875" style="1141" customWidth="1"/>
    <col min="4823" max="4823" width="8.7265625" style="1141" customWidth="1"/>
    <col min="4824" max="4824" width="9.81640625" style="1141" customWidth="1"/>
    <col min="4825" max="4825" width="8.7265625" style="1141" customWidth="1"/>
    <col min="4826" max="5066" width="8.81640625" style="1141"/>
    <col min="5067" max="5067" width="14.7265625" style="1141" customWidth="1"/>
    <col min="5068" max="5068" width="9.7265625" style="1141" customWidth="1"/>
    <col min="5069" max="5069" width="7.7265625" style="1141" customWidth="1"/>
    <col min="5070" max="5070" width="13.1796875" style="1141" customWidth="1"/>
    <col min="5071" max="5071" width="12.7265625" style="1141" customWidth="1"/>
    <col min="5072" max="5072" width="8" style="1141" customWidth="1"/>
    <col min="5073" max="5073" width="9.7265625" style="1141" customWidth="1"/>
    <col min="5074" max="5074" width="8.81640625" style="1141" customWidth="1"/>
    <col min="5075" max="5075" width="12" style="1141" customWidth="1"/>
    <col min="5076" max="5076" width="9.26953125" style="1141" customWidth="1"/>
    <col min="5077" max="5077" width="11.453125" style="1141" customWidth="1"/>
    <col min="5078" max="5078" width="9.1796875" style="1141" customWidth="1"/>
    <col min="5079" max="5079" width="8.7265625" style="1141" customWidth="1"/>
    <col min="5080" max="5080" width="9.81640625" style="1141" customWidth="1"/>
    <col min="5081" max="5081" width="8.7265625" style="1141" customWidth="1"/>
    <col min="5082" max="5322" width="8.81640625" style="1141"/>
    <col min="5323" max="5323" width="14.7265625" style="1141" customWidth="1"/>
    <col min="5324" max="5324" width="9.7265625" style="1141" customWidth="1"/>
    <col min="5325" max="5325" width="7.7265625" style="1141" customWidth="1"/>
    <col min="5326" max="5326" width="13.1796875" style="1141" customWidth="1"/>
    <col min="5327" max="5327" width="12.7265625" style="1141" customWidth="1"/>
    <col min="5328" max="5328" width="8" style="1141" customWidth="1"/>
    <col min="5329" max="5329" width="9.7265625" style="1141" customWidth="1"/>
    <col min="5330" max="5330" width="8.81640625" style="1141" customWidth="1"/>
    <col min="5331" max="5331" width="12" style="1141" customWidth="1"/>
    <col min="5332" max="5332" width="9.26953125" style="1141" customWidth="1"/>
    <col min="5333" max="5333" width="11.453125" style="1141" customWidth="1"/>
    <col min="5334" max="5334" width="9.1796875" style="1141" customWidth="1"/>
    <col min="5335" max="5335" width="8.7265625" style="1141" customWidth="1"/>
    <col min="5336" max="5336" width="9.81640625" style="1141" customWidth="1"/>
    <col min="5337" max="5337" width="8.7265625" style="1141" customWidth="1"/>
    <col min="5338" max="5578" width="8.81640625" style="1141"/>
    <col min="5579" max="5579" width="14.7265625" style="1141" customWidth="1"/>
    <col min="5580" max="5580" width="9.7265625" style="1141" customWidth="1"/>
    <col min="5581" max="5581" width="7.7265625" style="1141" customWidth="1"/>
    <col min="5582" max="5582" width="13.1796875" style="1141" customWidth="1"/>
    <col min="5583" max="5583" width="12.7265625" style="1141" customWidth="1"/>
    <col min="5584" max="5584" width="8" style="1141" customWidth="1"/>
    <col min="5585" max="5585" width="9.7265625" style="1141" customWidth="1"/>
    <col min="5586" max="5586" width="8.81640625" style="1141" customWidth="1"/>
    <col min="5587" max="5587" width="12" style="1141" customWidth="1"/>
    <col min="5588" max="5588" width="9.26953125" style="1141" customWidth="1"/>
    <col min="5589" max="5589" width="11.453125" style="1141" customWidth="1"/>
    <col min="5590" max="5590" width="9.1796875" style="1141" customWidth="1"/>
    <col min="5591" max="5591" width="8.7265625" style="1141" customWidth="1"/>
    <col min="5592" max="5592" width="9.81640625" style="1141" customWidth="1"/>
    <col min="5593" max="5593" width="8.7265625" style="1141" customWidth="1"/>
    <col min="5594" max="5834" width="8.81640625" style="1141"/>
    <col min="5835" max="5835" width="14.7265625" style="1141" customWidth="1"/>
    <col min="5836" max="5836" width="9.7265625" style="1141" customWidth="1"/>
    <col min="5837" max="5837" width="7.7265625" style="1141" customWidth="1"/>
    <col min="5838" max="5838" width="13.1796875" style="1141" customWidth="1"/>
    <col min="5839" max="5839" width="12.7265625" style="1141" customWidth="1"/>
    <col min="5840" max="5840" width="8" style="1141" customWidth="1"/>
    <col min="5841" max="5841" width="9.7265625" style="1141" customWidth="1"/>
    <col min="5842" max="5842" width="8.81640625" style="1141" customWidth="1"/>
    <col min="5843" max="5843" width="12" style="1141" customWidth="1"/>
    <col min="5844" max="5844" width="9.26953125" style="1141" customWidth="1"/>
    <col min="5845" max="5845" width="11.453125" style="1141" customWidth="1"/>
    <col min="5846" max="5846" width="9.1796875" style="1141" customWidth="1"/>
    <col min="5847" max="5847" width="8.7265625" style="1141" customWidth="1"/>
    <col min="5848" max="5848" width="9.81640625" style="1141" customWidth="1"/>
    <col min="5849" max="5849" width="8.7265625" style="1141" customWidth="1"/>
    <col min="5850" max="6090" width="8.81640625" style="1141"/>
    <col min="6091" max="6091" width="14.7265625" style="1141" customWidth="1"/>
    <col min="6092" max="6092" width="9.7265625" style="1141" customWidth="1"/>
    <col min="6093" max="6093" width="7.7265625" style="1141" customWidth="1"/>
    <col min="6094" max="6094" width="13.1796875" style="1141" customWidth="1"/>
    <col min="6095" max="6095" width="12.7265625" style="1141" customWidth="1"/>
    <col min="6096" max="6096" width="8" style="1141" customWidth="1"/>
    <col min="6097" max="6097" width="9.7265625" style="1141" customWidth="1"/>
    <col min="6098" max="6098" width="8.81640625" style="1141" customWidth="1"/>
    <col min="6099" max="6099" width="12" style="1141" customWidth="1"/>
    <col min="6100" max="6100" width="9.26953125" style="1141" customWidth="1"/>
    <col min="6101" max="6101" width="11.453125" style="1141" customWidth="1"/>
    <col min="6102" max="6102" width="9.1796875" style="1141" customWidth="1"/>
    <col min="6103" max="6103" width="8.7265625" style="1141" customWidth="1"/>
    <col min="6104" max="6104" width="9.81640625" style="1141" customWidth="1"/>
    <col min="6105" max="6105" width="8.7265625" style="1141" customWidth="1"/>
    <col min="6106" max="6346" width="8.81640625" style="1141"/>
    <col min="6347" max="6347" width="14.7265625" style="1141" customWidth="1"/>
    <col min="6348" max="6348" width="9.7265625" style="1141" customWidth="1"/>
    <col min="6349" max="6349" width="7.7265625" style="1141" customWidth="1"/>
    <col min="6350" max="6350" width="13.1796875" style="1141" customWidth="1"/>
    <col min="6351" max="6351" width="12.7265625" style="1141" customWidth="1"/>
    <col min="6352" max="6352" width="8" style="1141" customWidth="1"/>
    <col min="6353" max="6353" width="9.7265625" style="1141" customWidth="1"/>
    <col min="6354" max="6354" width="8.81640625" style="1141" customWidth="1"/>
    <col min="6355" max="6355" width="12" style="1141" customWidth="1"/>
    <col min="6356" max="6356" width="9.26953125" style="1141" customWidth="1"/>
    <col min="6357" max="6357" width="11.453125" style="1141" customWidth="1"/>
    <col min="6358" max="6358" width="9.1796875" style="1141" customWidth="1"/>
    <col min="6359" max="6359" width="8.7265625" style="1141" customWidth="1"/>
    <col min="6360" max="6360" width="9.81640625" style="1141" customWidth="1"/>
    <col min="6361" max="6361" width="8.7265625" style="1141" customWidth="1"/>
    <col min="6362" max="6602" width="8.81640625" style="1141"/>
    <col min="6603" max="6603" width="14.7265625" style="1141" customWidth="1"/>
    <col min="6604" max="6604" width="9.7265625" style="1141" customWidth="1"/>
    <col min="6605" max="6605" width="7.7265625" style="1141" customWidth="1"/>
    <col min="6606" max="6606" width="13.1796875" style="1141" customWidth="1"/>
    <col min="6607" max="6607" width="12.7265625" style="1141" customWidth="1"/>
    <col min="6608" max="6608" width="8" style="1141" customWidth="1"/>
    <col min="6609" max="6609" width="9.7265625" style="1141" customWidth="1"/>
    <col min="6610" max="6610" width="8.81640625" style="1141" customWidth="1"/>
    <col min="6611" max="6611" width="12" style="1141" customWidth="1"/>
    <col min="6612" max="6612" width="9.26953125" style="1141" customWidth="1"/>
    <col min="6613" max="6613" width="11.453125" style="1141" customWidth="1"/>
    <col min="6614" max="6614" width="9.1796875" style="1141" customWidth="1"/>
    <col min="6615" max="6615" width="8.7265625" style="1141" customWidth="1"/>
    <col min="6616" max="6616" width="9.81640625" style="1141" customWidth="1"/>
    <col min="6617" max="6617" width="8.7265625" style="1141" customWidth="1"/>
    <col min="6618" max="6858" width="8.81640625" style="1141"/>
    <col min="6859" max="6859" width="14.7265625" style="1141" customWidth="1"/>
    <col min="6860" max="6860" width="9.7265625" style="1141" customWidth="1"/>
    <col min="6861" max="6861" width="7.7265625" style="1141" customWidth="1"/>
    <col min="6862" max="6862" width="13.1796875" style="1141" customWidth="1"/>
    <col min="6863" max="6863" width="12.7265625" style="1141" customWidth="1"/>
    <col min="6864" max="6864" width="8" style="1141" customWidth="1"/>
    <col min="6865" max="6865" width="9.7265625" style="1141" customWidth="1"/>
    <col min="6866" max="6866" width="8.81640625" style="1141" customWidth="1"/>
    <col min="6867" max="6867" width="12" style="1141" customWidth="1"/>
    <col min="6868" max="6868" width="9.26953125" style="1141" customWidth="1"/>
    <col min="6869" max="6869" width="11.453125" style="1141" customWidth="1"/>
    <col min="6870" max="6870" width="9.1796875" style="1141" customWidth="1"/>
    <col min="6871" max="6871" width="8.7265625" style="1141" customWidth="1"/>
    <col min="6872" max="6872" width="9.81640625" style="1141" customWidth="1"/>
    <col min="6873" max="6873" width="8.7265625" style="1141" customWidth="1"/>
    <col min="6874" max="7114" width="8.81640625" style="1141"/>
    <col min="7115" max="7115" width="14.7265625" style="1141" customWidth="1"/>
    <col min="7116" max="7116" width="9.7265625" style="1141" customWidth="1"/>
    <col min="7117" max="7117" width="7.7265625" style="1141" customWidth="1"/>
    <col min="7118" max="7118" width="13.1796875" style="1141" customWidth="1"/>
    <col min="7119" max="7119" width="12.7265625" style="1141" customWidth="1"/>
    <col min="7120" max="7120" width="8" style="1141" customWidth="1"/>
    <col min="7121" max="7121" width="9.7265625" style="1141" customWidth="1"/>
    <col min="7122" max="7122" width="8.81640625" style="1141" customWidth="1"/>
    <col min="7123" max="7123" width="12" style="1141" customWidth="1"/>
    <col min="7124" max="7124" width="9.26953125" style="1141" customWidth="1"/>
    <col min="7125" max="7125" width="11.453125" style="1141" customWidth="1"/>
    <col min="7126" max="7126" width="9.1796875" style="1141" customWidth="1"/>
    <col min="7127" max="7127" width="8.7265625" style="1141" customWidth="1"/>
    <col min="7128" max="7128" width="9.81640625" style="1141" customWidth="1"/>
    <col min="7129" max="7129" width="8.7265625" style="1141" customWidth="1"/>
    <col min="7130" max="7370" width="8.81640625" style="1141"/>
    <col min="7371" max="7371" width="14.7265625" style="1141" customWidth="1"/>
    <col min="7372" max="7372" width="9.7265625" style="1141" customWidth="1"/>
    <col min="7373" max="7373" width="7.7265625" style="1141" customWidth="1"/>
    <col min="7374" max="7374" width="13.1796875" style="1141" customWidth="1"/>
    <col min="7375" max="7375" width="12.7265625" style="1141" customWidth="1"/>
    <col min="7376" max="7376" width="8" style="1141" customWidth="1"/>
    <col min="7377" max="7377" width="9.7265625" style="1141" customWidth="1"/>
    <col min="7378" max="7378" width="8.81640625" style="1141" customWidth="1"/>
    <col min="7379" max="7379" width="12" style="1141" customWidth="1"/>
    <col min="7380" max="7380" width="9.26953125" style="1141" customWidth="1"/>
    <col min="7381" max="7381" width="11.453125" style="1141" customWidth="1"/>
    <col min="7382" max="7382" width="9.1796875" style="1141" customWidth="1"/>
    <col min="7383" max="7383" width="8.7265625" style="1141" customWidth="1"/>
    <col min="7384" max="7384" width="9.81640625" style="1141" customWidth="1"/>
    <col min="7385" max="7385" width="8.7265625" style="1141" customWidth="1"/>
    <col min="7386" max="7626" width="8.81640625" style="1141"/>
    <col min="7627" max="7627" width="14.7265625" style="1141" customWidth="1"/>
    <col min="7628" max="7628" width="9.7265625" style="1141" customWidth="1"/>
    <col min="7629" max="7629" width="7.7265625" style="1141" customWidth="1"/>
    <col min="7630" max="7630" width="13.1796875" style="1141" customWidth="1"/>
    <col min="7631" max="7631" width="12.7265625" style="1141" customWidth="1"/>
    <col min="7632" max="7632" width="8" style="1141" customWidth="1"/>
    <col min="7633" max="7633" width="9.7265625" style="1141" customWidth="1"/>
    <col min="7634" max="7634" width="8.81640625" style="1141" customWidth="1"/>
    <col min="7635" max="7635" width="12" style="1141" customWidth="1"/>
    <col min="7636" max="7636" width="9.26953125" style="1141" customWidth="1"/>
    <col min="7637" max="7637" width="11.453125" style="1141" customWidth="1"/>
    <col min="7638" max="7638" width="9.1796875" style="1141" customWidth="1"/>
    <col min="7639" max="7639" width="8.7265625" style="1141" customWidth="1"/>
    <col min="7640" max="7640" width="9.81640625" style="1141" customWidth="1"/>
    <col min="7641" max="7641" width="8.7265625" style="1141" customWidth="1"/>
    <col min="7642" max="7882" width="8.81640625" style="1141"/>
    <col min="7883" max="7883" width="14.7265625" style="1141" customWidth="1"/>
    <col min="7884" max="7884" width="9.7265625" style="1141" customWidth="1"/>
    <col min="7885" max="7885" width="7.7265625" style="1141" customWidth="1"/>
    <col min="7886" max="7886" width="13.1796875" style="1141" customWidth="1"/>
    <col min="7887" max="7887" width="12.7265625" style="1141" customWidth="1"/>
    <col min="7888" max="7888" width="8" style="1141" customWidth="1"/>
    <col min="7889" max="7889" width="9.7265625" style="1141" customWidth="1"/>
    <col min="7890" max="7890" width="8.81640625" style="1141" customWidth="1"/>
    <col min="7891" max="7891" width="12" style="1141" customWidth="1"/>
    <col min="7892" max="7892" width="9.26953125" style="1141" customWidth="1"/>
    <col min="7893" max="7893" width="11.453125" style="1141" customWidth="1"/>
    <col min="7894" max="7894" width="9.1796875" style="1141" customWidth="1"/>
    <col min="7895" max="7895" width="8.7265625" style="1141" customWidth="1"/>
    <col min="7896" max="7896" width="9.81640625" style="1141" customWidth="1"/>
    <col min="7897" max="7897" width="8.7265625" style="1141" customWidth="1"/>
    <col min="7898" max="8138" width="8.81640625" style="1141"/>
    <col min="8139" max="8139" width="14.7265625" style="1141" customWidth="1"/>
    <col min="8140" max="8140" width="9.7265625" style="1141" customWidth="1"/>
    <col min="8141" max="8141" width="7.7265625" style="1141" customWidth="1"/>
    <col min="8142" max="8142" width="13.1796875" style="1141" customWidth="1"/>
    <col min="8143" max="8143" width="12.7265625" style="1141" customWidth="1"/>
    <col min="8144" max="8144" width="8" style="1141" customWidth="1"/>
    <col min="8145" max="8145" width="9.7265625" style="1141" customWidth="1"/>
    <col min="8146" max="8146" width="8.81640625" style="1141" customWidth="1"/>
    <col min="8147" max="8147" width="12" style="1141" customWidth="1"/>
    <col min="8148" max="8148" width="9.26953125" style="1141" customWidth="1"/>
    <col min="8149" max="8149" width="11.453125" style="1141" customWidth="1"/>
    <col min="8150" max="8150" width="9.1796875" style="1141" customWidth="1"/>
    <col min="8151" max="8151" width="8.7265625" style="1141" customWidth="1"/>
    <col min="8152" max="8152" width="9.81640625" style="1141" customWidth="1"/>
    <col min="8153" max="8153" width="8.7265625" style="1141" customWidth="1"/>
    <col min="8154" max="8394" width="8.81640625" style="1141"/>
    <col min="8395" max="8395" width="14.7265625" style="1141" customWidth="1"/>
    <col min="8396" max="8396" width="9.7265625" style="1141" customWidth="1"/>
    <col min="8397" max="8397" width="7.7265625" style="1141" customWidth="1"/>
    <col min="8398" max="8398" width="13.1796875" style="1141" customWidth="1"/>
    <col min="8399" max="8399" width="12.7265625" style="1141" customWidth="1"/>
    <col min="8400" max="8400" width="8" style="1141" customWidth="1"/>
    <col min="8401" max="8401" width="9.7265625" style="1141" customWidth="1"/>
    <col min="8402" max="8402" width="8.81640625" style="1141" customWidth="1"/>
    <col min="8403" max="8403" width="12" style="1141" customWidth="1"/>
    <col min="8404" max="8404" width="9.26953125" style="1141" customWidth="1"/>
    <col min="8405" max="8405" width="11.453125" style="1141" customWidth="1"/>
    <col min="8406" max="8406" width="9.1796875" style="1141" customWidth="1"/>
    <col min="8407" max="8407" width="8.7265625" style="1141" customWidth="1"/>
    <col min="8408" max="8408" width="9.81640625" style="1141" customWidth="1"/>
    <col min="8409" max="8409" width="8.7265625" style="1141" customWidth="1"/>
    <col min="8410" max="8650" width="8.81640625" style="1141"/>
    <col min="8651" max="8651" width="14.7265625" style="1141" customWidth="1"/>
    <col min="8652" max="8652" width="9.7265625" style="1141" customWidth="1"/>
    <col min="8653" max="8653" width="7.7265625" style="1141" customWidth="1"/>
    <col min="8654" max="8654" width="13.1796875" style="1141" customWidth="1"/>
    <col min="8655" max="8655" width="12.7265625" style="1141" customWidth="1"/>
    <col min="8656" max="8656" width="8" style="1141" customWidth="1"/>
    <col min="8657" max="8657" width="9.7265625" style="1141" customWidth="1"/>
    <col min="8658" max="8658" width="8.81640625" style="1141" customWidth="1"/>
    <col min="8659" max="8659" width="12" style="1141" customWidth="1"/>
    <col min="8660" max="8660" width="9.26953125" style="1141" customWidth="1"/>
    <col min="8661" max="8661" width="11.453125" style="1141" customWidth="1"/>
    <col min="8662" max="8662" width="9.1796875" style="1141" customWidth="1"/>
    <col min="8663" max="8663" width="8.7265625" style="1141" customWidth="1"/>
    <col min="8664" max="8664" width="9.81640625" style="1141" customWidth="1"/>
    <col min="8665" max="8665" width="8.7265625" style="1141" customWidth="1"/>
    <col min="8666" max="8906" width="8.81640625" style="1141"/>
    <col min="8907" max="8907" width="14.7265625" style="1141" customWidth="1"/>
    <col min="8908" max="8908" width="9.7265625" style="1141" customWidth="1"/>
    <col min="8909" max="8909" width="7.7265625" style="1141" customWidth="1"/>
    <col min="8910" max="8910" width="13.1796875" style="1141" customWidth="1"/>
    <col min="8911" max="8911" width="12.7265625" style="1141" customWidth="1"/>
    <col min="8912" max="8912" width="8" style="1141" customWidth="1"/>
    <col min="8913" max="8913" width="9.7265625" style="1141" customWidth="1"/>
    <col min="8914" max="8914" width="8.81640625" style="1141" customWidth="1"/>
    <col min="8915" max="8915" width="12" style="1141" customWidth="1"/>
    <col min="8916" max="8916" width="9.26953125" style="1141" customWidth="1"/>
    <col min="8917" max="8917" width="11.453125" style="1141" customWidth="1"/>
    <col min="8918" max="8918" width="9.1796875" style="1141" customWidth="1"/>
    <col min="8919" max="8919" width="8.7265625" style="1141" customWidth="1"/>
    <col min="8920" max="8920" width="9.81640625" style="1141" customWidth="1"/>
    <col min="8921" max="8921" width="8.7265625" style="1141" customWidth="1"/>
    <col min="8922" max="9162" width="8.81640625" style="1141"/>
    <col min="9163" max="9163" width="14.7265625" style="1141" customWidth="1"/>
    <col min="9164" max="9164" width="9.7265625" style="1141" customWidth="1"/>
    <col min="9165" max="9165" width="7.7265625" style="1141" customWidth="1"/>
    <col min="9166" max="9166" width="13.1796875" style="1141" customWidth="1"/>
    <col min="9167" max="9167" width="12.7265625" style="1141" customWidth="1"/>
    <col min="9168" max="9168" width="8" style="1141" customWidth="1"/>
    <col min="9169" max="9169" width="9.7265625" style="1141" customWidth="1"/>
    <col min="9170" max="9170" width="8.81640625" style="1141" customWidth="1"/>
    <col min="9171" max="9171" width="12" style="1141" customWidth="1"/>
    <col min="9172" max="9172" width="9.26953125" style="1141" customWidth="1"/>
    <col min="9173" max="9173" width="11.453125" style="1141" customWidth="1"/>
    <col min="9174" max="9174" width="9.1796875" style="1141" customWidth="1"/>
    <col min="9175" max="9175" width="8.7265625" style="1141" customWidth="1"/>
    <col min="9176" max="9176" width="9.81640625" style="1141" customWidth="1"/>
    <col min="9177" max="9177" width="8.7265625" style="1141" customWidth="1"/>
    <col min="9178" max="9418" width="8.81640625" style="1141"/>
    <col min="9419" max="9419" width="14.7265625" style="1141" customWidth="1"/>
    <col min="9420" max="9420" width="9.7265625" style="1141" customWidth="1"/>
    <col min="9421" max="9421" width="7.7265625" style="1141" customWidth="1"/>
    <col min="9422" max="9422" width="13.1796875" style="1141" customWidth="1"/>
    <col min="9423" max="9423" width="12.7265625" style="1141" customWidth="1"/>
    <col min="9424" max="9424" width="8" style="1141" customWidth="1"/>
    <col min="9425" max="9425" width="9.7265625" style="1141" customWidth="1"/>
    <col min="9426" max="9426" width="8.81640625" style="1141" customWidth="1"/>
    <col min="9427" max="9427" width="12" style="1141" customWidth="1"/>
    <col min="9428" max="9428" width="9.26953125" style="1141" customWidth="1"/>
    <col min="9429" max="9429" width="11.453125" style="1141" customWidth="1"/>
    <col min="9430" max="9430" width="9.1796875" style="1141" customWidth="1"/>
    <col min="9431" max="9431" width="8.7265625" style="1141" customWidth="1"/>
    <col min="9432" max="9432" width="9.81640625" style="1141" customWidth="1"/>
    <col min="9433" max="9433" width="8.7265625" style="1141" customWidth="1"/>
    <col min="9434" max="9674" width="8.81640625" style="1141"/>
    <col min="9675" max="9675" width="14.7265625" style="1141" customWidth="1"/>
    <col min="9676" max="9676" width="9.7265625" style="1141" customWidth="1"/>
    <col min="9677" max="9677" width="7.7265625" style="1141" customWidth="1"/>
    <col min="9678" max="9678" width="13.1796875" style="1141" customWidth="1"/>
    <col min="9679" max="9679" width="12.7265625" style="1141" customWidth="1"/>
    <col min="9680" max="9680" width="8" style="1141" customWidth="1"/>
    <col min="9681" max="9681" width="9.7265625" style="1141" customWidth="1"/>
    <col min="9682" max="9682" width="8.81640625" style="1141" customWidth="1"/>
    <col min="9683" max="9683" width="12" style="1141" customWidth="1"/>
    <col min="9684" max="9684" width="9.26953125" style="1141" customWidth="1"/>
    <col min="9685" max="9685" width="11.453125" style="1141" customWidth="1"/>
    <col min="9686" max="9686" width="9.1796875" style="1141" customWidth="1"/>
    <col min="9687" max="9687" width="8.7265625" style="1141" customWidth="1"/>
    <col min="9688" max="9688" width="9.81640625" style="1141" customWidth="1"/>
    <col min="9689" max="9689" width="8.7265625" style="1141" customWidth="1"/>
    <col min="9690" max="9930" width="8.81640625" style="1141"/>
    <col min="9931" max="9931" width="14.7265625" style="1141" customWidth="1"/>
    <col min="9932" max="9932" width="9.7265625" style="1141" customWidth="1"/>
    <col min="9933" max="9933" width="7.7265625" style="1141" customWidth="1"/>
    <col min="9934" max="9934" width="13.1796875" style="1141" customWidth="1"/>
    <col min="9935" max="9935" width="12.7265625" style="1141" customWidth="1"/>
    <col min="9936" max="9936" width="8" style="1141" customWidth="1"/>
    <col min="9937" max="9937" width="9.7265625" style="1141" customWidth="1"/>
    <col min="9938" max="9938" width="8.81640625" style="1141" customWidth="1"/>
    <col min="9939" max="9939" width="12" style="1141" customWidth="1"/>
    <col min="9940" max="9940" width="9.26953125" style="1141" customWidth="1"/>
    <col min="9941" max="9941" width="11.453125" style="1141" customWidth="1"/>
    <col min="9942" max="9942" width="9.1796875" style="1141" customWidth="1"/>
    <col min="9943" max="9943" width="8.7265625" style="1141" customWidth="1"/>
    <col min="9944" max="9944" width="9.81640625" style="1141" customWidth="1"/>
    <col min="9945" max="9945" width="8.7265625" style="1141" customWidth="1"/>
    <col min="9946" max="10186" width="8.81640625" style="1141"/>
    <col min="10187" max="10187" width="14.7265625" style="1141" customWidth="1"/>
    <col min="10188" max="10188" width="9.7265625" style="1141" customWidth="1"/>
    <col min="10189" max="10189" width="7.7265625" style="1141" customWidth="1"/>
    <col min="10190" max="10190" width="13.1796875" style="1141" customWidth="1"/>
    <col min="10191" max="10191" width="12.7265625" style="1141" customWidth="1"/>
    <col min="10192" max="10192" width="8" style="1141" customWidth="1"/>
    <col min="10193" max="10193" width="9.7265625" style="1141" customWidth="1"/>
    <col min="10194" max="10194" width="8.81640625" style="1141" customWidth="1"/>
    <col min="10195" max="10195" width="12" style="1141" customWidth="1"/>
    <col min="10196" max="10196" width="9.26953125" style="1141" customWidth="1"/>
    <col min="10197" max="10197" width="11.453125" style="1141" customWidth="1"/>
    <col min="10198" max="10198" width="9.1796875" style="1141" customWidth="1"/>
    <col min="10199" max="10199" width="8.7265625" style="1141" customWidth="1"/>
    <col min="10200" max="10200" width="9.81640625" style="1141" customWidth="1"/>
    <col min="10201" max="10201" width="8.7265625" style="1141" customWidth="1"/>
    <col min="10202" max="10442" width="8.81640625" style="1141"/>
    <col min="10443" max="10443" width="14.7265625" style="1141" customWidth="1"/>
    <col min="10444" max="10444" width="9.7265625" style="1141" customWidth="1"/>
    <col min="10445" max="10445" width="7.7265625" style="1141" customWidth="1"/>
    <col min="10446" max="10446" width="13.1796875" style="1141" customWidth="1"/>
    <col min="10447" max="10447" width="12.7265625" style="1141" customWidth="1"/>
    <col min="10448" max="10448" width="8" style="1141" customWidth="1"/>
    <col min="10449" max="10449" width="9.7265625" style="1141" customWidth="1"/>
    <col min="10450" max="10450" width="8.81640625" style="1141" customWidth="1"/>
    <col min="10451" max="10451" width="12" style="1141" customWidth="1"/>
    <col min="10452" max="10452" width="9.26953125" style="1141" customWidth="1"/>
    <col min="10453" max="10453" width="11.453125" style="1141" customWidth="1"/>
    <col min="10454" max="10454" width="9.1796875" style="1141" customWidth="1"/>
    <col min="10455" max="10455" width="8.7265625" style="1141" customWidth="1"/>
    <col min="10456" max="10456" width="9.81640625" style="1141" customWidth="1"/>
    <col min="10457" max="10457" width="8.7265625" style="1141" customWidth="1"/>
    <col min="10458" max="10698" width="8.81640625" style="1141"/>
    <col min="10699" max="10699" width="14.7265625" style="1141" customWidth="1"/>
    <col min="10700" max="10700" width="9.7265625" style="1141" customWidth="1"/>
    <col min="10701" max="10701" width="7.7265625" style="1141" customWidth="1"/>
    <col min="10702" max="10702" width="13.1796875" style="1141" customWidth="1"/>
    <col min="10703" max="10703" width="12.7265625" style="1141" customWidth="1"/>
    <col min="10704" max="10704" width="8" style="1141" customWidth="1"/>
    <col min="10705" max="10705" width="9.7265625" style="1141" customWidth="1"/>
    <col min="10706" max="10706" width="8.81640625" style="1141" customWidth="1"/>
    <col min="10707" max="10707" width="12" style="1141" customWidth="1"/>
    <col min="10708" max="10708" width="9.26953125" style="1141" customWidth="1"/>
    <col min="10709" max="10709" width="11.453125" style="1141" customWidth="1"/>
    <col min="10710" max="10710" width="9.1796875" style="1141" customWidth="1"/>
    <col min="10711" max="10711" width="8.7265625" style="1141" customWidth="1"/>
    <col min="10712" max="10712" width="9.81640625" style="1141" customWidth="1"/>
    <col min="10713" max="10713" width="8.7265625" style="1141" customWidth="1"/>
    <col min="10714" max="10954" width="8.81640625" style="1141"/>
    <col min="10955" max="10955" width="14.7265625" style="1141" customWidth="1"/>
    <col min="10956" max="10956" width="9.7265625" style="1141" customWidth="1"/>
    <col min="10957" max="10957" width="7.7265625" style="1141" customWidth="1"/>
    <col min="10958" max="10958" width="13.1796875" style="1141" customWidth="1"/>
    <col min="10959" max="10959" width="12.7265625" style="1141" customWidth="1"/>
    <col min="10960" max="10960" width="8" style="1141" customWidth="1"/>
    <col min="10961" max="10961" width="9.7265625" style="1141" customWidth="1"/>
    <col min="10962" max="10962" width="8.81640625" style="1141" customWidth="1"/>
    <col min="10963" max="10963" width="12" style="1141" customWidth="1"/>
    <col min="10964" max="10964" width="9.26953125" style="1141" customWidth="1"/>
    <col min="10965" max="10965" width="11.453125" style="1141" customWidth="1"/>
    <col min="10966" max="10966" width="9.1796875" style="1141" customWidth="1"/>
    <col min="10967" max="10967" width="8.7265625" style="1141" customWidth="1"/>
    <col min="10968" max="10968" width="9.81640625" style="1141" customWidth="1"/>
    <col min="10969" max="10969" width="8.7265625" style="1141" customWidth="1"/>
    <col min="10970" max="11210" width="8.81640625" style="1141"/>
    <col min="11211" max="11211" width="14.7265625" style="1141" customWidth="1"/>
    <col min="11212" max="11212" width="9.7265625" style="1141" customWidth="1"/>
    <col min="11213" max="11213" width="7.7265625" style="1141" customWidth="1"/>
    <col min="11214" max="11214" width="13.1796875" style="1141" customWidth="1"/>
    <col min="11215" max="11215" width="12.7265625" style="1141" customWidth="1"/>
    <col min="11216" max="11216" width="8" style="1141" customWidth="1"/>
    <col min="11217" max="11217" width="9.7265625" style="1141" customWidth="1"/>
    <col min="11218" max="11218" width="8.81640625" style="1141" customWidth="1"/>
    <col min="11219" max="11219" width="12" style="1141" customWidth="1"/>
    <col min="11220" max="11220" width="9.26953125" style="1141" customWidth="1"/>
    <col min="11221" max="11221" width="11.453125" style="1141" customWidth="1"/>
    <col min="11222" max="11222" width="9.1796875" style="1141" customWidth="1"/>
    <col min="11223" max="11223" width="8.7265625" style="1141" customWidth="1"/>
    <col min="11224" max="11224" width="9.81640625" style="1141" customWidth="1"/>
    <col min="11225" max="11225" width="8.7265625" style="1141" customWidth="1"/>
    <col min="11226" max="11466" width="8.81640625" style="1141"/>
    <col min="11467" max="11467" width="14.7265625" style="1141" customWidth="1"/>
    <col min="11468" max="11468" width="9.7265625" style="1141" customWidth="1"/>
    <col min="11469" max="11469" width="7.7265625" style="1141" customWidth="1"/>
    <col min="11470" max="11470" width="13.1796875" style="1141" customWidth="1"/>
    <col min="11471" max="11471" width="12.7265625" style="1141" customWidth="1"/>
    <col min="11472" max="11472" width="8" style="1141" customWidth="1"/>
    <col min="11473" max="11473" width="9.7265625" style="1141" customWidth="1"/>
    <col min="11474" max="11474" width="8.81640625" style="1141" customWidth="1"/>
    <col min="11475" max="11475" width="12" style="1141" customWidth="1"/>
    <col min="11476" max="11476" width="9.26953125" style="1141" customWidth="1"/>
    <col min="11477" max="11477" width="11.453125" style="1141" customWidth="1"/>
    <col min="11478" max="11478" width="9.1796875" style="1141" customWidth="1"/>
    <col min="11479" max="11479" width="8.7265625" style="1141" customWidth="1"/>
    <col min="11480" max="11480" width="9.81640625" style="1141" customWidth="1"/>
    <col min="11481" max="11481" width="8.7265625" style="1141" customWidth="1"/>
    <col min="11482" max="11722" width="8.81640625" style="1141"/>
    <col min="11723" max="11723" width="14.7265625" style="1141" customWidth="1"/>
    <col min="11724" max="11724" width="9.7265625" style="1141" customWidth="1"/>
    <col min="11725" max="11725" width="7.7265625" style="1141" customWidth="1"/>
    <col min="11726" max="11726" width="13.1796875" style="1141" customWidth="1"/>
    <col min="11727" max="11727" width="12.7265625" style="1141" customWidth="1"/>
    <col min="11728" max="11728" width="8" style="1141" customWidth="1"/>
    <col min="11729" max="11729" width="9.7265625" style="1141" customWidth="1"/>
    <col min="11730" max="11730" width="8.81640625" style="1141" customWidth="1"/>
    <col min="11731" max="11731" width="12" style="1141" customWidth="1"/>
    <col min="11732" max="11732" width="9.26953125" style="1141" customWidth="1"/>
    <col min="11733" max="11733" width="11.453125" style="1141" customWidth="1"/>
    <col min="11734" max="11734" width="9.1796875" style="1141" customWidth="1"/>
    <col min="11735" max="11735" width="8.7265625" style="1141" customWidth="1"/>
    <col min="11736" max="11736" width="9.81640625" style="1141" customWidth="1"/>
    <col min="11737" max="11737" width="8.7265625" style="1141" customWidth="1"/>
    <col min="11738" max="11978" width="8.81640625" style="1141"/>
    <col min="11979" max="11979" width="14.7265625" style="1141" customWidth="1"/>
    <col min="11980" max="11980" width="9.7265625" style="1141" customWidth="1"/>
    <col min="11981" max="11981" width="7.7265625" style="1141" customWidth="1"/>
    <col min="11982" max="11982" width="13.1796875" style="1141" customWidth="1"/>
    <col min="11983" max="11983" width="12.7265625" style="1141" customWidth="1"/>
    <col min="11984" max="11984" width="8" style="1141" customWidth="1"/>
    <col min="11985" max="11985" width="9.7265625" style="1141" customWidth="1"/>
    <col min="11986" max="11986" width="8.81640625" style="1141" customWidth="1"/>
    <col min="11987" max="11987" width="12" style="1141" customWidth="1"/>
    <col min="11988" max="11988" width="9.26953125" style="1141" customWidth="1"/>
    <col min="11989" max="11989" width="11.453125" style="1141" customWidth="1"/>
    <col min="11990" max="11990" width="9.1796875" style="1141" customWidth="1"/>
    <col min="11991" max="11991" width="8.7265625" style="1141" customWidth="1"/>
    <col min="11992" max="11992" width="9.81640625" style="1141" customWidth="1"/>
    <col min="11993" max="11993" width="8.7265625" style="1141" customWidth="1"/>
    <col min="11994" max="12234" width="8.81640625" style="1141"/>
    <col min="12235" max="12235" width="14.7265625" style="1141" customWidth="1"/>
    <col min="12236" max="12236" width="9.7265625" style="1141" customWidth="1"/>
    <col min="12237" max="12237" width="7.7265625" style="1141" customWidth="1"/>
    <col min="12238" max="12238" width="13.1796875" style="1141" customWidth="1"/>
    <col min="12239" max="12239" width="12.7265625" style="1141" customWidth="1"/>
    <col min="12240" max="12240" width="8" style="1141" customWidth="1"/>
    <col min="12241" max="12241" width="9.7265625" style="1141" customWidth="1"/>
    <col min="12242" max="12242" width="8.81640625" style="1141" customWidth="1"/>
    <col min="12243" max="12243" width="12" style="1141" customWidth="1"/>
    <col min="12244" max="12244" width="9.26953125" style="1141" customWidth="1"/>
    <col min="12245" max="12245" width="11.453125" style="1141" customWidth="1"/>
    <col min="12246" max="12246" width="9.1796875" style="1141" customWidth="1"/>
    <col min="12247" max="12247" width="8.7265625" style="1141" customWidth="1"/>
    <col min="12248" max="12248" width="9.81640625" style="1141" customWidth="1"/>
    <col min="12249" max="12249" width="8.7265625" style="1141" customWidth="1"/>
    <col min="12250" max="12490" width="8.81640625" style="1141"/>
    <col min="12491" max="12491" width="14.7265625" style="1141" customWidth="1"/>
    <col min="12492" max="12492" width="9.7265625" style="1141" customWidth="1"/>
    <col min="12493" max="12493" width="7.7265625" style="1141" customWidth="1"/>
    <col min="12494" max="12494" width="13.1796875" style="1141" customWidth="1"/>
    <col min="12495" max="12495" width="12.7265625" style="1141" customWidth="1"/>
    <col min="12496" max="12496" width="8" style="1141" customWidth="1"/>
    <col min="12497" max="12497" width="9.7265625" style="1141" customWidth="1"/>
    <col min="12498" max="12498" width="8.81640625" style="1141" customWidth="1"/>
    <col min="12499" max="12499" width="12" style="1141" customWidth="1"/>
    <col min="12500" max="12500" width="9.26953125" style="1141" customWidth="1"/>
    <col min="12501" max="12501" width="11.453125" style="1141" customWidth="1"/>
    <col min="12502" max="12502" width="9.1796875" style="1141" customWidth="1"/>
    <col min="12503" max="12503" width="8.7265625" style="1141" customWidth="1"/>
    <col min="12504" max="12504" width="9.81640625" style="1141" customWidth="1"/>
    <col min="12505" max="12505" width="8.7265625" style="1141" customWidth="1"/>
    <col min="12506" max="12746" width="8.81640625" style="1141"/>
    <col min="12747" max="12747" width="14.7265625" style="1141" customWidth="1"/>
    <col min="12748" max="12748" width="9.7265625" style="1141" customWidth="1"/>
    <col min="12749" max="12749" width="7.7265625" style="1141" customWidth="1"/>
    <col min="12750" max="12750" width="13.1796875" style="1141" customWidth="1"/>
    <col min="12751" max="12751" width="12.7265625" style="1141" customWidth="1"/>
    <col min="12752" max="12752" width="8" style="1141" customWidth="1"/>
    <col min="12753" max="12753" width="9.7265625" style="1141" customWidth="1"/>
    <col min="12754" max="12754" width="8.81640625" style="1141" customWidth="1"/>
    <col min="12755" max="12755" width="12" style="1141" customWidth="1"/>
    <col min="12756" max="12756" width="9.26953125" style="1141" customWidth="1"/>
    <col min="12757" max="12757" width="11.453125" style="1141" customWidth="1"/>
    <col min="12758" max="12758" width="9.1796875" style="1141" customWidth="1"/>
    <col min="12759" max="12759" width="8.7265625" style="1141" customWidth="1"/>
    <col min="12760" max="12760" width="9.81640625" style="1141" customWidth="1"/>
    <col min="12761" max="12761" width="8.7265625" style="1141" customWidth="1"/>
    <col min="12762" max="13002" width="8.81640625" style="1141"/>
    <col min="13003" max="13003" width="14.7265625" style="1141" customWidth="1"/>
    <col min="13004" max="13004" width="9.7265625" style="1141" customWidth="1"/>
    <col min="13005" max="13005" width="7.7265625" style="1141" customWidth="1"/>
    <col min="13006" max="13006" width="13.1796875" style="1141" customWidth="1"/>
    <col min="13007" max="13007" width="12.7265625" style="1141" customWidth="1"/>
    <col min="13008" max="13008" width="8" style="1141" customWidth="1"/>
    <col min="13009" max="13009" width="9.7265625" style="1141" customWidth="1"/>
    <col min="13010" max="13010" width="8.81640625" style="1141" customWidth="1"/>
    <col min="13011" max="13011" width="12" style="1141" customWidth="1"/>
    <col min="13012" max="13012" width="9.26953125" style="1141" customWidth="1"/>
    <col min="13013" max="13013" width="11.453125" style="1141" customWidth="1"/>
    <col min="13014" max="13014" width="9.1796875" style="1141" customWidth="1"/>
    <col min="13015" max="13015" width="8.7265625" style="1141" customWidth="1"/>
    <col min="13016" max="13016" width="9.81640625" style="1141" customWidth="1"/>
    <col min="13017" max="13017" width="8.7265625" style="1141" customWidth="1"/>
    <col min="13018" max="13258" width="8.81640625" style="1141"/>
    <col min="13259" max="13259" width="14.7265625" style="1141" customWidth="1"/>
    <col min="13260" max="13260" width="9.7265625" style="1141" customWidth="1"/>
    <col min="13261" max="13261" width="7.7265625" style="1141" customWidth="1"/>
    <col min="13262" max="13262" width="13.1796875" style="1141" customWidth="1"/>
    <col min="13263" max="13263" width="12.7265625" style="1141" customWidth="1"/>
    <col min="13264" max="13264" width="8" style="1141" customWidth="1"/>
    <col min="13265" max="13265" width="9.7265625" style="1141" customWidth="1"/>
    <col min="13266" max="13266" width="8.81640625" style="1141" customWidth="1"/>
    <col min="13267" max="13267" width="12" style="1141" customWidth="1"/>
    <col min="13268" max="13268" width="9.26953125" style="1141" customWidth="1"/>
    <col min="13269" max="13269" width="11.453125" style="1141" customWidth="1"/>
    <col min="13270" max="13270" width="9.1796875" style="1141" customWidth="1"/>
    <col min="13271" max="13271" width="8.7265625" style="1141" customWidth="1"/>
    <col min="13272" max="13272" width="9.81640625" style="1141" customWidth="1"/>
    <col min="13273" max="13273" width="8.7265625" style="1141" customWidth="1"/>
    <col min="13274" max="13514" width="8.81640625" style="1141"/>
    <col min="13515" max="13515" width="14.7265625" style="1141" customWidth="1"/>
    <col min="13516" max="13516" width="9.7265625" style="1141" customWidth="1"/>
    <col min="13517" max="13517" width="7.7265625" style="1141" customWidth="1"/>
    <col min="13518" max="13518" width="13.1796875" style="1141" customWidth="1"/>
    <col min="13519" max="13519" width="12.7265625" style="1141" customWidth="1"/>
    <col min="13520" max="13520" width="8" style="1141" customWidth="1"/>
    <col min="13521" max="13521" width="9.7265625" style="1141" customWidth="1"/>
    <col min="13522" max="13522" width="8.81640625" style="1141" customWidth="1"/>
    <col min="13523" max="13523" width="12" style="1141" customWidth="1"/>
    <col min="13524" max="13524" width="9.26953125" style="1141" customWidth="1"/>
    <col min="13525" max="13525" width="11.453125" style="1141" customWidth="1"/>
    <col min="13526" max="13526" width="9.1796875" style="1141" customWidth="1"/>
    <col min="13527" max="13527" width="8.7265625" style="1141" customWidth="1"/>
    <col min="13528" max="13528" width="9.81640625" style="1141" customWidth="1"/>
    <col min="13529" max="13529" width="8.7265625" style="1141" customWidth="1"/>
    <col min="13530" max="13770" width="8.81640625" style="1141"/>
    <col min="13771" max="13771" width="14.7265625" style="1141" customWidth="1"/>
    <col min="13772" max="13772" width="9.7265625" style="1141" customWidth="1"/>
    <col min="13773" max="13773" width="7.7265625" style="1141" customWidth="1"/>
    <col min="13774" max="13774" width="13.1796875" style="1141" customWidth="1"/>
    <col min="13775" max="13775" width="12.7265625" style="1141" customWidth="1"/>
    <col min="13776" max="13776" width="8" style="1141" customWidth="1"/>
    <col min="13777" max="13777" width="9.7265625" style="1141" customWidth="1"/>
    <col min="13778" max="13778" width="8.81640625" style="1141" customWidth="1"/>
    <col min="13779" max="13779" width="12" style="1141" customWidth="1"/>
    <col min="13780" max="13780" width="9.26953125" style="1141" customWidth="1"/>
    <col min="13781" max="13781" width="11.453125" style="1141" customWidth="1"/>
    <col min="13782" max="13782" width="9.1796875" style="1141" customWidth="1"/>
    <col min="13783" max="13783" width="8.7265625" style="1141" customWidth="1"/>
    <col min="13784" max="13784" width="9.81640625" style="1141" customWidth="1"/>
    <col min="13785" max="13785" width="8.7265625" style="1141" customWidth="1"/>
    <col min="13786" max="14026" width="8.81640625" style="1141"/>
    <col min="14027" max="14027" width="14.7265625" style="1141" customWidth="1"/>
    <col min="14028" max="14028" width="9.7265625" style="1141" customWidth="1"/>
    <col min="14029" max="14029" width="7.7265625" style="1141" customWidth="1"/>
    <col min="14030" max="14030" width="13.1796875" style="1141" customWidth="1"/>
    <col min="14031" max="14031" width="12.7265625" style="1141" customWidth="1"/>
    <col min="14032" max="14032" width="8" style="1141" customWidth="1"/>
    <col min="14033" max="14033" width="9.7265625" style="1141" customWidth="1"/>
    <col min="14034" max="14034" width="8.81640625" style="1141" customWidth="1"/>
    <col min="14035" max="14035" width="12" style="1141" customWidth="1"/>
    <col min="14036" max="14036" width="9.26953125" style="1141" customWidth="1"/>
    <col min="14037" max="14037" width="11.453125" style="1141" customWidth="1"/>
    <col min="14038" max="14038" width="9.1796875" style="1141" customWidth="1"/>
    <col min="14039" max="14039" width="8.7265625" style="1141" customWidth="1"/>
    <col min="14040" max="14040" width="9.81640625" style="1141" customWidth="1"/>
    <col min="14041" max="14041" width="8.7265625" style="1141" customWidth="1"/>
    <col min="14042" max="14282" width="8.81640625" style="1141"/>
    <col min="14283" max="14283" width="14.7265625" style="1141" customWidth="1"/>
    <col min="14284" max="14284" width="9.7265625" style="1141" customWidth="1"/>
    <col min="14285" max="14285" width="7.7265625" style="1141" customWidth="1"/>
    <col min="14286" max="14286" width="13.1796875" style="1141" customWidth="1"/>
    <col min="14287" max="14287" width="12.7265625" style="1141" customWidth="1"/>
    <col min="14288" max="14288" width="8" style="1141" customWidth="1"/>
    <col min="14289" max="14289" width="9.7265625" style="1141" customWidth="1"/>
    <col min="14290" max="14290" width="8.81640625" style="1141" customWidth="1"/>
    <col min="14291" max="14291" width="12" style="1141" customWidth="1"/>
    <col min="14292" max="14292" width="9.26953125" style="1141" customWidth="1"/>
    <col min="14293" max="14293" width="11.453125" style="1141" customWidth="1"/>
    <col min="14294" max="14294" width="9.1796875" style="1141" customWidth="1"/>
    <col min="14295" max="14295" width="8.7265625" style="1141" customWidth="1"/>
    <col min="14296" max="14296" width="9.81640625" style="1141" customWidth="1"/>
    <col min="14297" max="14297" width="8.7265625" style="1141" customWidth="1"/>
    <col min="14298" max="14538" width="8.81640625" style="1141"/>
    <col min="14539" max="14539" width="14.7265625" style="1141" customWidth="1"/>
    <col min="14540" max="14540" width="9.7265625" style="1141" customWidth="1"/>
    <col min="14541" max="14541" width="7.7265625" style="1141" customWidth="1"/>
    <col min="14542" max="14542" width="13.1796875" style="1141" customWidth="1"/>
    <col min="14543" max="14543" width="12.7265625" style="1141" customWidth="1"/>
    <col min="14544" max="14544" width="8" style="1141" customWidth="1"/>
    <col min="14545" max="14545" width="9.7265625" style="1141" customWidth="1"/>
    <col min="14546" max="14546" width="8.81640625" style="1141" customWidth="1"/>
    <col min="14547" max="14547" width="12" style="1141" customWidth="1"/>
    <col min="14548" max="14548" width="9.26953125" style="1141" customWidth="1"/>
    <col min="14549" max="14549" width="11.453125" style="1141" customWidth="1"/>
    <col min="14550" max="14550" width="9.1796875" style="1141" customWidth="1"/>
    <col min="14551" max="14551" width="8.7265625" style="1141" customWidth="1"/>
    <col min="14552" max="14552" width="9.81640625" style="1141" customWidth="1"/>
    <col min="14553" max="14553" width="8.7265625" style="1141" customWidth="1"/>
    <col min="14554" max="14794" width="8.81640625" style="1141"/>
    <col min="14795" max="14795" width="14.7265625" style="1141" customWidth="1"/>
    <col min="14796" max="14796" width="9.7265625" style="1141" customWidth="1"/>
    <col min="14797" max="14797" width="7.7265625" style="1141" customWidth="1"/>
    <col min="14798" max="14798" width="13.1796875" style="1141" customWidth="1"/>
    <col min="14799" max="14799" width="12.7265625" style="1141" customWidth="1"/>
    <col min="14800" max="14800" width="8" style="1141" customWidth="1"/>
    <col min="14801" max="14801" width="9.7265625" style="1141" customWidth="1"/>
    <col min="14802" max="14802" width="8.81640625" style="1141" customWidth="1"/>
    <col min="14803" max="14803" width="12" style="1141" customWidth="1"/>
    <col min="14804" max="14804" width="9.26953125" style="1141" customWidth="1"/>
    <col min="14805" max="14805" width="11.453125" style="1141" customWidth="1"/>
    <col min="14806" max="14806" width="9.1796875" style="1141" customWidth="1"/>
    <col min="14807" max="14807" width="8.7265625" style="1141" customWidth="1"/>
    <col min="14808" max="14808" width="9.81640625" style="1141" customWidth="1"/>
    <col min="14809" max="14809" width="8.7265625" style="1141" customWidth="1"/>
    <col min="14810" max="15050" width="8.81640625" style="1141"/>
    <col min="15051" max="15051" width="14.7265625" style="1141" customWidth="1"/>
    <col min="15052" max="15052" width="9.7265625" style="1141" customWidth="1"/>
    <col min="15053" max="15053" width="7.7265625" style="1141" customWidth="1"/>
    <col min="15054" max="15054" width="13.1796875" style="1141" customWidth="1"/>
    <col min="15055" max="15055" width="12.7265625" style="1141" customWidth="1"/>
    <col min="15056" max="15056" width="8" style="1141" customWidth="1"/>
    <col min="15057" max="15057" width="9.7265625" style="1141" customWidth="1"/>
    <col min="15058" max="15058" width="8.81640625" style="1141" customWidth="1"/>
    <col min="15059" max="15059" width="12" style="1141" customWidth="1"/>
    <col min="15060" max="15060" width="9.26953125" style="1141" customWidth="1"/>
    <col min="15061" max="15061" width="11.453125" style="1141" customWidth="1"/>
    <col min="15062" max="15062" width="9.1796875" style="1141" customWidth="1"/>
    <col min="15063" max="15063" width="8.7265625" style="1141" customWidth="1"/>
    <col min="15064" max="15064" width="9.81640625" style="1141" customWidth="1"/>
    <col min="15065" max="15065" width="8.7265625" style="1141" customWidth="1"/>
    <col min="15066" max="15306" width="8.81640625" style="1141"/>
    <col min="15307" max="15307" width="14.7265625" style="1141" customWidth="1"/>
    <col min="15308" max="15308" width="9.7265625" style="1141" customWidth="1"/>
    <col min="15309" max="15309" width="7.7265625" style="1141" customWidth="1"/>
    <col min="15310" max="15310" width="13.1796875" style="1141" customWidth="1"/>
    <col min="15311" max="15311" width="12.7265625" style="1141" customWidth="1"/>
    <col min="15312" max="15312" width="8" style="1141" customWidth="1"/>
    <col min="15313" max="15313" width="9.7265625" style="1141" customWidth="1"/>
    <col min="15314" max="15314" width="8.81640625" style="1141" customWidth="1"/>
    <col min="15315" max="15315" width="12" style="1141" customWidth="1"/>
    <col min="15316" max="15316" width="9.26953125" style="1141" customWidth="1"/>
    <col min="15317" max="15317" width="11.453125" style="1141" customWidth="1"/>
    <col min="15318" max="15318" width="9.1796875" style="1141" customWidth="1"/>
    <col min="15319" max="15319" width="8.7265625" style="1141" customWidth="1"/>
    <col min="15320" max="15320" width="9.81640625" style="1141" customWidth="1"/>
    <col min="15321" max="15321" width="8.7265625" style="1141" customWidth="1"/>
    <col min="15322" max="15562" width="8.81640625" style="1141"/>
    <col min="15563" max="15563" width="14.7265625" style="1141" customWidth="1"/>
    <col min="15564" max="15564" width="9.7265625" style="1141" customWidth="1"/>
    <col min="15565" max="15565" width="7.7265625" style="1141" customWidth="1"/>
    <col min="15566" max="15566" width="13.1796875" style="1141" customWidth="1"/>
    <col min="15567" max="15567" width="12.7265625" style="1141" customWidth="1"/>
    <col min="15568" max="15568" width="8" style="1141" customWidth="1"/>
    <col min="15569" max="15569" width="9.7265625" style="1141" customWidth="1"/>
    <col min="15570" max="15570" width="8.81640625" style="1141" customWidth="1"/>
    <col min="15571" max="15571" width="12" style="1141" customWidth="1"/>
    <col min="15572" max="15572" width="9.26953125" style="1141" customWidth="1"/>
    <col min="15573" max="15573" width="11.453125" style="1141" customWidth="1"/>
    <col min="15574" max="15574" width="9.1796875" style="1141" customWidth="1"/>
    <col min="15575" max="15575" width="8.7265625" style="1141" customWidth="1"/>
    <col min="15576" max="15576" width="9.81640625" style="1141" customWidth="1"/>
    <col min="15577" max="15577" width="8.7265625" style="1141" customWidth="1"/>
    <col min="15578" max="15818" width="8.81640625" style="1141"/>
    <col min="15819" max="15819" width="14.7265625" style="1141" customWidth="1"/>
    <col min="15820" max="15820" width="9.7265625" style="1141" customWidth="1"/>
    <col min="15821" max="15821" width="7.7265625" style="1141" customWidth="1"/>
    <col min="15822" max="15822" width="13.1796875" style="1141" customWidth="1"/>
    <col min="15823" max="15823" width="12.7265625" style="1141" customWidth="1"/>
    <col min="15824" max="15824" width="8" style="1141" customWidth="1"/>
    <col min="15825" max="15825" width="9.7265625" style="1141" customWidth="1"/>
    <col min="15826" max="15826" width="8.81640625" style="1141" customWidth="1"/>
    <col min="15827" max="15827" width="12" style="1141" customWidth="1"/>
    <col min="15828" max="15828" width="9.26953125" style="1141" customWidth="1"/>
    <col min="15829" max="15829" width="11.453125" style="1141" customWidth="1"/>
    <col min="15830" max="15830" width="9.1796875" style="1141" customWidth="1"/>
    <col min="15831" max="15831" width="8.7265625" style="1141" customWidth="1"/>
    <col min="15832" max="15832" width="9.81640625" style="1141" customWidth="1"/>
    <col min="15833" max="15833" width="8.7265625" style="1141" customWidth="1"/>
    <col min="15834" max="16074" width="8.81640625" style="1141"/>
    <col min="16075" max="16075" width="14.7265625" style="1141" customWidth="1"/>
    <col min="16076" max="16076" width="9.7265625" style="1141" customWidth="1"/>
    <col min="16077" max="16077" width="7.7265625" style="1141" customWidth="1"/>
    <col min="16078" max="16078" width="13.1796875" style="1141" customWidth="1"/>
    <col min="16079" max="16079" width="12.7265625" style="1141" customWidth="1"/>
    <col min="16080" max="16080" width="8" style="1141" customWidth="1"/>
    <col min="16081" max="16081" width="9.7265625" style="1141" customWidth="1"/>
    <col min="16082" max="16082" width="8.81640625" style="1141" customWidth="1"/>
    <col min="16083" max="16083" width="12" style="1141" customWidth="1"/>
    <col min="16084" max="16084" width="9.26953125" style="1141" customWidth="1"/>
    <col min="16085" max="16085" width="11.453125" style="1141" customWidth="1"/>
    <col min="16086" max="16086" width="9.1796875" style="1141" customWidth="1"/>
    <col min="16087" max="16087" width="8.7265625" style="1141" customWidth="1"/>
    <col min="16088" max="16088" width="9.81640625" style="1141" customWidth="1"/>
    <col min="16089" max="16089" width="8.7265625" style="1141" customWidth="1"/>
    <col min="16090" max="16384" width="8.81640625" style="1141"/>
  </cols>
  <sheetData>
    <row r="1" spans="1:17" ht="23.25" customHeight="1">
      <c r="A1" s="2365" t="s">
        <v>3079</v>
      </c>
      <c r="B1" s="2366"/>
      <c r="C1" s="2366"/>
      <c r="D1" s="2366"/>
      <c r="E1" s="2366"/>
      <c r="F1" s="2366"/>
      <c r="G1" s="2366"/>
      <c r="H1" s="2366"/>
      <c r="I1" s="2366"/>
      <c r="J1" s="2366"/>
      <c r="K1" s="2366"/>
      <c r="L1" s="2366"/>
      <c r="M1" s="2366"/>
      <c r="N1" s="2366"/>
      <c r="O1" s="2366"/>
      <c r="P1" s="2366"/>
      <c r="Q1" s="2366"/>
    </row>
    <row r="2" spans="1:17" ht="23.25" customHeight="1">
      <c r="A2" s="2367" t="s">
        <v>3080</v>
      </c>
      <c r="B2" s="2367"/>
      <c r="C2" s="2367"/>
      <c r="D2" s="2367"/>
      <c r="E2" s="2367"/>
      <c r="F2" s="2367"/>
      <c r="G2" s="2367"/>
      <c r="H2" s="2367"/>
      <c r="I2" s="2367"/>
      <c r="J2" s="2367"/>
      <c r="K2" s="2367"/>
      <c r="L2" s="2367"/>
      <c r="M2" s="2367"/>
      <c r="N2" s="2367"/>
      <c r="O2" s="2367"/>
      <c r="P2" s="2367"/>
      <c r="Q2" s="2367"/>
    </row>
    <row r="3" spans="1:17" ht="18.75" customHeight="1">
      <c r="A3" s="2236" t="s">
        <v>3854</v>
      </c>
      <c r="B3" s="2236"/>
      <c r="C3" s="2236"/>
      <c r="D3" s="2236"/>
      <c r="E3" s="2236"/>
      <c r="F3" s="2236"/>
      <c r="G3" s="1720"/>
      <c r="H3" s="1723" t="s">
        <v>3855</v>
      </c>
      <c r="I3" s="1723"/>
      <c r="J3" s="1723"/>
      <c r="K3" s="1723"/>
      <c r="L3" s="1723"/>
      <c r="M3" s="1723"/>
      <c r="N3" s="1723"/>
      <c r="O3" s="1723"/>
      <c r="P3" s="1723"/>
      <c r="Q3" s="1724"/>
    </row>
    <row r="4" spans="1:17" ht="22.5" customHeight="1">
      <c r="A4" s="1956" t="s">
        <v>3856</v>
      </c>
      <c r="B4" s="1956" t="s">
        <v>3857</v>
      </c>
      <c r="C4" s="1959" t="s">
        <v>3858</v>
      </c>
      <c r="D4" s="1960"/>
      <c r="E4" s="1960"/>
      <c r="F4" s="1960"/>
      <c r="G4" s="1960"/>
      <c r="H4" s="1960"/>
      <c r="I4" s="1960"/>
      <c r="J4" s="1960"/>
      <c r="K4" s="1960"/>
      <c r="L4" s="1960"/>
      <c r="M4" s="1960"/>
      <c r="N4" s="1960"/>
      <c r="O4" s="1960"/>
      <c r="P4" s="1961"/>
      <c r="Q4" s="1954" t="s">
        <v>3859</v>
      </c>
    </row>
    <row r="5" spans="1:17" ht="22.5" customHeight="1">
      <c r="A5" s="1957"/>
      <c r="B5" s="1957"/>
      <c r="C5" s="1959" t="s">
        <v>3860</v>
      </c>
      <c r="D5" s="1960"/>
      <c r="E5" s="1960"/>
      <c r="F5" s="1960"/>
      <c r="G5" s="1960"/>
      <c r="H5" s="1960"/>
      <c r="I5" s="1960"/>
      <c r="J5" s="1960"/>
      <c r="K5" s="1960"/>
      <c r="L5" s="1960"/>
      <c r="M5" s="1960"/>
      <c r="N5" s="1960"/>
      <c r="O5" s="1960"/>
      <c r="P5" s="1961"/>
      <c r="Q5" s="1954"/>
    </row>
    <row r="6" spans="1:17" ht="31">
      <c r="A6" s="1957"/>
      <c r="B6" s="1957"/>
      <c r="C6" s="1399" t="s">
        <v>3861</v>
      </c>
      <c r="D6" s="1399" t="s">
        <v>3862</v>
      </c>
      <c r="E6" s="1399" t="s">
        <v>3863</v>
      </c>
      <c r="F6" s="1399" t="s">
        <v>3864</v>
      </c>
      <c r="G6" s="1399" t="s">
        <v>3865</v>
      </c>
      <c r="H6" s="1399" t="s">
        <v>3866</v>
      </c>
      <c r="I6" s="1399" t="s">
        <v>3867</v>
      </c>
      <c r="J6" s="1399" t="s">
        <v>3868</v>
      </c>
      <c r="K6" s="1399" t="s">
        <v>3869</v>
      </c>
      <c r="L6" s="1399" t="s">
        <v>3870</v>
      </c>
      <c r="M6" s="1399" t="s">
        <v>3871</v>
      </c>
      <c r="N6" s="1399" t="s">
        <v>3872</v>
      </c>
      <c r="O6" s="1399" t="s">
        <v>893</v>
      </c>
      <c r="P6" s="1399" t="s">
        <v>750</v>
      </c>
      <c r="Q6" s="1954"/>
    </row>
    <row r="7" spans="1:17" ht="46.5">
      <c r="A7" s="1448" t="s">
        <v>3873</v>
      </c>
      <c r="B7" s="1958"/>
      <c r="C7" s="1449" t="s">
        <v>3874</v>
      </c>
      <c r="D7" s="1449" t="s">
        <v>1620</v>
      </c>
      <c r="E7" s="1449" t="s">
        <v>3875</v>
      </c>
      <c r="F7" s="1449" t="s">
        <v>3876</v>
      </c>
      <c r="G7" s="1449" t="s">
        <v>3877</v>
      </c>
      <c r="H7" s="1449" t="s">
        <v>3878</v>
      </c>
      <c r="I7" s="1449" t="s">
        <v>3879</v>
      </c>
      <c r="J7" s="1449" t="s">
        <v>3880</v>
      </c>
      <c r="K7" s="1449" t="s">
        <v>3881</v>
      </c>
      <c r="L7" s="1449" t="s">
        <v>961</v>
      </c>
      <c r="M7" s="1449" t="s">
        <v>1576</v>
      </c>
      <c r="N7" s="1449" t="s">
        <v>3882</v>
      </c>
      <c r="O7" s="1449" t="s">
        <v>894</v>
      </c>
      <c r="P7" s="1449" t="s">
        <v>68</v>
      </c>
      <c r="Q7" s="1954"/>
    </row>
    <row r="8" spans="1:17">
      <c r="A8" s="1450">
        <v>1</v>
      </c>
      <c r="B8" s="1126">
        <v>780</v>
      </c>
      <c r="C8" s="1126">
        <v>26</v>
      </c>
      <c r="D8" s="1126">
        <v>550</v>
      </c>
      <c r="E8" s="1126">
        <v>344</v>
      </c>
      <c r="F8" s="1126">
        <v>89</v>
      </c>
      <c r="G8" s="1126">
        <v>2</v>
      </c>
      <c r="H8" s="1126">
        <v>192</v>
      </c>
      <c r="I8" s="1126">
        <v>40</v>
      </c>
      <c r="J8" s="1126">
        <v>20</v>
      </c>
      <c r="K8" s="1126">
        <v>2</v>
      </c>
      <c r="L8" s="1126">
        <v>0</v>
      </c>
      <c r="M8" s="1126">
        <v>49</v>
      </c>
      <c r="N8" s="1126">
        <v>94</v>
      </c>
      <c r="O8" s="1126">
        <v>5</v>
      </c>
      <c r="P8" s="1126">
        <f>SUM(C8:O8)</f>
        <v>1413</v>
      </c>
      <c r="Q8" s="1451">
        <f>P8/B8</f>
        <v>1.8115384615384615</v>
      </c>
    </row>
    <row r="9" spans="1:17">
      <c r="A9" s="1450">
        <v>2</v>
      </c>
      <c r="B9" s="1124">
        <v>5202</v>
      </c>
      <c r="C9" s="1124">
        <v>30</v>
      </c>
      <c r="D9" s="1124">
        <v>3392</v>
      </c>
      <c r="E9" s="1124">
        <v>1940</v>
      </c>
      <c r="F9" s="1124">
        <v>1153</v>
      </c>
      <c r="G9" s="1124">
        <v>16</v>
      </c>
      <c r="H9" s="1124">
        <v>1710</v>
      </c>
      <c r="I9" s="1124">
        <v>179</v>
      </c>
      <c r="J9" s="1124">
        <v>748</v>
      </c>
      <c r="K9" s="1124">
        <v>25</v>
      </c>
      <c r="L9" s="1124">
        <v>3</v>
      </c>
      <c r="M9" s="1124">
        <v>332</v>
      </c>
      <c r="N9" s="1124">
        <v>228</v>
      </c>
      <c r="O9" s="1124">
        <v>147</v>
      </c>
      <c r="P9" s="1124">
        <f>SUM(C9:O9)</f>
        <v>9903</v>
      </c>
      <c r="Q9" s="1452">
        <f t="shared" ref="Q9:Q20" si="0">P9/B9</f>
        <v>1.9036908881199539</v>
      </c>
    </row>
    <row r="10" spans="1:17">
      <c r="A10" s="1450">
        <v>3</v>
      </c>
      <c r="B10" s="1126">
        <v>4345</v>
      </c>
      <c r="C10" s="1126">
        <v>13</v>
      </c>
      <c r="D10" s="1126">
        <v>3220</v>
      </c>
      <c r="E10" s="1126">
        <v>1792</v>
      </c>
      <c r="F10" s="1126">
        <v>1250</v>
      </c>
      <c r="G10" s="1126">
        <v>32</v>
      </c>
      <c r="H10" s="1126">
        <v>2137</v>
      </c>
      <c r="I10" s="1126">
        <v>344</v>
      </c>
      <c r="J10" s="1126">
        <v>417</v>
      </c>
      <c r="K10" s="1126">
        <v>19</v>
      </c>
      <c r="L10" s="1126">
        <v>6</v>
      </c>
      <c r="M10" s="1126">
        <v>284</v>
      </c>
      <c r="N10" s="1126">
        <v>230</v>
      </c>
      <c r="O10" s="1126">
        <v>72</v>
      </c>
      <c r="P10" s="1126">
        <f>SUM(B10:O10)</f>
        <v>14161</v>
      </c>
      <c r="Q10" s="1451">
        <f t="shared" si="0"/>
        <v>3.2591484464902187</v>
      </c>
    </row>
    <row r="11" spans="1:17">
      <c r="A11" s="1450">
        <v>4</v>
      </c>
      <c r="B11" s="1124">
        <v>3971</v>
      </c>
      <c r="C11" s="1124">
        <v>23</v>
      </c>
      <c r="D11" s="1124">
        <v>3173</v>
      </c>
      <c r="E11" s="1124">
        <v>1566</v>
      </c>
      <c r="F11" s="1124">
        <v>1029</v>
      </c>
      <c r="G11" s="1124">
        <v>22</v>
      </c>
      <c r="H11" s="1124">
        <v>2423</v>
      </c>
      <c r="I11" s="1124">
        <v>376</v>
      </c>
      <c r="J11" s="1124">
        <v>49</v>
      </c>
      <c r="K11" s="1124">
        <v>27</v>
      </c>
      <c r="L11" s="1124">
        <v>3</v>
      </c>
      <c r="M11" s="1124">
        <v>225</v>
      </c>
      <c r="N11" s="1124">
        <v>258</v>
      </c>
      <c r="O11" s="1124">
        <v>30</v>
      </c>
      <c r="P11" s="1124">
        <f>SUM(B11:O11)</f>
        <v>13175</v>
      </c>
      <c r="Q11" s="1452">
        <f t="shared" si="0"/>
        <v>3.3178040795769328</v>
      </c>
    </row>
    <row r="12" spans="1:17">
      <c r="A12" s="1450">
        <v>5</v>
      </c>
      <c r="B12" s="1126">
        <v>3626</v>
      </c>
      <c r="C12" s="1126">
        <v>39</v>
      </c>
      <c r="D12" s="1126">
        <v>3628</v>
      </c>
      <c r="E12" s="1126">
        <v>1617</v>
      </c>
      <c r="F12" s="1126">
        <v>921</v>
      </c>
      <c r="G12" s="1126">
        <v>39</v>
      </c>
      <c r="H12" s="1126">
        <v>1975</v>
      </c>
      <c r="I12" s="1126">
        <v>468</v>
      </c>
      <c r="J12" s="1126">
        <v>90</v>
      </c>
      <c r="K12" s="1126">
        <v>32</v>
      </c>
      <c r="L12" s="1126">
        <v>11</v>
      </c>
      <c r="M12" s="1126">
        <v>179</v>
      </c>
      <c r="N12" s="1126">
        <v>259</v>
      </c>
      <c r="O12" s="1126">
        <v>43</v>
      </c>
      <c r="P12" s="1126">
        <f t="shared" ref="P12:P19" si="1">SUM(C12:O12)</f>
        <v>9301</v>
      </c>
      <c r="Q12" s="1451">
        <f t="shared" si="0"/>
        <v>2.5650854936569223</v>
      </c>
    </row>
    <row r="13" spans="1:17">
      <c r="A13" s="1450">
        <v>6</v>
      </c>
      <c r="B13" s="1124">
        <v>6036</v>
      </c>
      <c r="C13" s="1124">
        <v>39</v>
      </c>
      <c r="D13" s="1124">
        <v>4201</v>
      </c>
      <c r="E13" s="1124">
        <v>2012</v>
      </c>
      <c r="F13" s="1124">
        <v>1473</v>
      </c>
      <c r="G13" s="1124">
        <v>50</v>
      </c>
      <c r="H13" s="1124">
        <v>4105</v>
      </c>
      <c r="I13" s="1124">
        <v>823</v>
      </c>
      <c r="J13" s="1124">
        <v>0</v>
      </c>
      <c r="K13" s="1124">
        <v>19</v>
      </c>
      <c r="L13" s="1124">
        <v>3</v>
      </c>
      <c r="M13" s="1124">
        <v>283</v>
      </c>
      <c r="N13" s="1124">
        <v>273</v>
      </c>
      <c r="O13" s="1124">
        <v>64</v>
      </c>
      <c r="P13" s="1124">
        <f t="shared" si="1"/>
        <v>13345</v>
      </c>
      <c r="Q13" s="1452">
        <f t="shared" si="0"/>
        <v>2.2109012591119948</v>
      </c>
    </row>
    <row r="14" spans="1:17">
      <c r="A14" s="1450">
        <v>7</v>
      </c>
      <c r="B14" s="1126">
        <v>5840</v>
      </c>
      <c r="C14" s="1126">
        <v>78</v>
      </c>
      <c r="D14" s="1126">
        <v>3587</v>
      </c>
      <c r="E14" s="1126">
        <v>1729</v>
      </c>
      <c r="F14" s="1126">
        <v>1497</v>
      </c>
      <c r="G14" s="1126">
        <v>42</v>
      </c>
      <c r="H14" s="1126">
        <v>4225</v>
      </c>
      <c r="I14" s="1126">
        <v>605</v>
      </c>
      <c r="J14" s="1126">
        <v>0</v>
      </c>
      <c r="K14" s="1126">
        <v>39</v>
      </c>
      <c r="L14" s="1126">
        <v>8</v>
      </c>
      <c r="M14" s="1126">
        <v>185</v>
      </c>
      <c r="N14" s="1126">
        <v>279</v>
      </c>
      <c r="O14" s="1126">
        <v>32</v>
      </c>
      <c r="P14" s="1126">
        <f t="shared" si="1"/>
        <v>12306</v>
      </c>
      <c r="Q14" s="1451">
        <f t="shared" si="0"/>
        <v>2.1071917808219176</v>
      </c>
    </row>
    <row r="15" spans="1:17">
      <c r="A15" s="1450">
        <v>8</v>
      </c>
      <c r="B15" s="1124">
        <v>6100</v>
      </c>
      <c r="C15" s="1124">
        <v>76</v>
      </c>
      <c r="D15" s="1124">
        <v>3331</v>
      </c>
      <c r="E15" s="1124">
        <v>1571</v>
      </c>
      <c r="F15" s="1124">
        <v>1329</v>
      </c>
      <c r="G15" s="1124">
        <v>39</v>
      </c>
      <c r="H15" s="1124">
        <v>5213</v>
      </c>
      <c r="I15" s="1124">
        <v>494</v>
      </c>
      <c r="J15" s="1124">
        <v>0</v>
      </c>
      <c r="K15" s="1124">
        <v>29</v>
      </c>
      <c r="L15" s="1124">
        <v>10</v>
      </c>
      <c r="M15" s="1124">
        <v>126</v>
      </c>
      <c r="N15" s="1124">
        <v>194</v>
      </c>
      <c r="O15" s="1124">
        <v>34</v>
      </c>
      <c r="P15" s="1124">
        <f t="shared" si="1"/>
        <v>12446</v>
      </c>
      <c r="Q15" s="1452">
        <f t="shared" si="0"/>
        <v>2.0403278688524589</v>
      </c>
    </row>
    <row r="16" spans="1:17">
      <c r="A16" s="1450">
        <v>9</v>
      </c>
      <c r="B16" s="1126">
        <v>4787</v>
      </c>
      <c r="C16" s="1126">
        <v>52</v>
      </c>
      <c r="D16" s="1126">
        <v>3050</v>
      </c>
      <c r="E16" s="1126">
        <v>1381</v>
      </c>
      <c r="F16" s="1126">
        <v>1131</v>
      </c>
      <c r="G16" s="1126">
        <v>21</v>
      </c>
      <c r="H16" s="1126">
        <v>3646</v>
      </c>
      <c r="I16" s="1126">
        <v>507</v>
      </c>
      <c r="J16" s="1126">
        <v>0</v>
      </c>
      <c r="K16" s="1126">
        <v>13</v>
      </c>
      <c r="L16" s="1126">
        <v>3</v>
      </c>
      <c r="M16" s="1126">
        <v>100</v>
      </c>
      <c r="N16" s="1126">
        <v>146</v>
      </c>
      <c r="O16" s="1126">
        <v>30</v>
      </c>
      <c r="P16" s="1126">
        <f t="shared" si="1"/>
        <v>10080</v>
      </c>
      <c r="Q16" s="1451">
        <f t="shared" si="0"/>
        <v>2.1057029454773346</v>
      </c>
    </row>
    <row r="17" spans="1:17">
      <c r="A17" s="1450">
        <v>10</v>
      </c>
      <c r="B17" s="1124">
        <v>3944</v>
      </c>
      <c r="C17" s="1124">
        <v>40</v>
      </c>
      <c r="D17" s="1124">
        <v>2536</v>
      </c>
      <c r="E17" s="1124">
        <v>1107</v>
      </c>
      <c r="F17" s="1124">
        <v>1483</v>
      </c>
      <c r="G17" s="1124">
        <v>28</v>
      </c>
      <c r="H17" s="1124">
        <v>2831</v>
      </c>
      <c r="I17" s="1124">
        <v>452</v>
      </c>
      <c r="J17" s="1124">
        <v>0</v>
      </c>
      <c r="K17" s="1124">
        <v>18</v>
      </c>
      <c r="L17" s="1124">
        <v>5</v>
      </c>
      <c r="M17" s="1124">
        <v>23</v>
      </c>
      <c r="N17" s="1124">
        <v>255</v>
      </c>
      <c r="O17" s="1124">
        <v>57</v>
      </c>
      <c r="P17" s="1124">
        <f t="shared" si="1"/>
        <v>8835</v>
      </c>
      <c r="Q17" s="1452">
        <f t="shared" si="0"/>
        <v>2.2401115618661258</v>
      </c>
    </row>
    <row r="18" spans="1:17">
      <c r="A18" s="1450">
        <v>11</v>
      </c>
      <c r="B18" s="1126">
        <v>3867</v>
      </c>
      <c r="C18" s="1126">
        <v>54</v>
      </c>
      <c r="D18" s="1126">
        <v>2431</v>
      </c>
      <c r="E18" s="1126">
        <v>1129</v>
      </c>
      <c r="F18" s="1126">
        <v>1130</v>
      </c>
      <c r="G18" s="1126">
        <v>33</v>
      </c>
      <c r="H18" s="1126">
        <v>2714</v>
      </c>
      <c r="I18" s="1126">
        <v>341</v>
      </c>
      <c r="J18" s="1126">
        <v>0</v>
      </c>
      <c r="K18" s="1126">
        <v>12</v>
      </c>
      <c r="L18" s="1126">
        <v>1</v>
      </c>
      <c r="M18" s="1126">
        <v>45</v>
      </c>
      <c r="N18" s="1126">
        <v>152</v>
      </c>
      <c r="O18" s="1126">
        <v>24</v>
      </c>
      <c r="P18" s="1126">
        <f t="shared" si="1"/>
        <v>8066</v>
      </c>
      <c r="Q18" s="1451">
        <f t="shared" si="0"/>
        <v>2.0858546677010601</v>
      </c>
    </row>
    <row r="19" spans="1:17">
      <c r="A19" s="1450" t="s">
        <v>3883</v>
      </c>
      <c r="B19" s="1124">
        <v>7895</v>
      </c>
      <c r="C19" s="1124">
        <v>128</v>
      </c>
      <c r="D19" s="1124">
        <v>6381</v>
      </c>
      <c r="E19" s="1124">
        <v>2450</v>
      </c>
      <c r="F19" s="1124">
        <v>2972</v>
      </c>
      <c r="G19" s="1124">
        <v>33</v>
      </c>
      <c r="H19" s="1124">
        <v>2574</v>
      </c>
      <c r="I19" s="1124">
        <v>460</v>
      </c>
      <c r="J19" s="1124">
        <v>0</v>
      </c>
      <c r="K19" s="1124">
        <v>67</v>
      </c>
      <c r="L19" s="1124">
        <v>10</v>
      </c>
      <c r="M19" s="1124">
        <v>50</v>
      </c>
      <c r="N19" s="1124">
        <v>189</v>
      </c>
      <c r="O19" s="1124">
        <v>45</v>
      </c>
      <c r="P19" s="1124">
        <f t="shared" si="1"/>
        <v>15359</v>
      </c>
      <c r="Q19" s="1452">
        <f t="shared" si="0"/>
        <v>1.9454084863837873</v>
      </c>
    </row>
    <row r="20" spans="1:17">
      <c r="A20" s="1376" t="s">
        <v>3884</v>
      </c>
      <c r="B20" s="1070">
        <f t="shared" ref="B20:P20" si="2">SUM(B8:B19)</f>
        <v>56393</v>
      </c>
      <c r="C20" s="1070">
        <f t="shared" si="2"/>
        <v>598</v>
      </c>
      <c r="D20" s="1070">
        <f t="shared" si="2"/>
        <v>39480</v>
      </c>
      <c r="E20" s="1070">
        <f t="shared" si="2"/>
        <v>18638</v>
      </c>
      <c r="F20" s="1070">
        <f t="shared" si="2"/>
        <v>15457</v>
      </c>
      <c r="G20" s="1070">
        <f t="shared" si="2"/>
        <v>357</v>
      </c>
      <c r="H20" s="1070">
        <f t="shared" si="2"/>
        <v>33745</v>
      </c>
      <c r="I20" s="1070">
        <f t="shared" si="2"/>
        <v>5089</v>
      </c>
      <c r="J20" s="1070">
        <f t="shared" si="2"/>
        <v>1324</v>
      </c>
      <c r="K20" s="1070">
        <f t="shared" si="2"/>
        <v>302</v>
      </c>
      <c r="L20" s="1070">
        <f t="shared" si="2"/>
        <v>63</v>
      </c>
      <c r="M20" s="1070">
        <f t="shared" si="2"/>
        <v>1881</v>
      </c>
      <c r="N20" s="1070">
        <f t="shared" si="2"/>
        <v>2557</v>
      </c>
      <c r="O20" s="1070">
        <f t="shared" si="2"/>
        <v>583</v>
      </c>
      <c r="P20" s="1070">
        <f t="shared" si="2"/>
        <v>128390</v>
      </c>
      <c r="Q20" s="1453">
        <f t="shared" si="0"/>
        <v>2.2767010089904773</v>
      </c>
    </row>
    <row r="21" spans="1:17" ht="20.25" customHeight="1">
      <c r="A21" s="2302" t="s">
        <v>3859</v>
      </c>
      <c r="B21" s="2302"/>
      <c r="C21" s="2302"/>
      <c r="D21" s="2302"/>
      <c r="E21" s="2302"/>
      <c r="F21" s="2302"/>
      <c r="G21" s="2350"/>
      <c r="H21" s="2321" t="s">
        <v>3885</v>
      </c>
      <c r="I21" s="2352"/>
      <c r="J21" s="2352"/>
      <c r="K21" s="2352"/>
      <c r="L21" s="2352"/>
      <c r="M21" s="2352"/>
      <c r="N21" s="2352"/>
      <c r="O21" s="2352"/>
      <c r="P21" s="2352"/>
      <c r="Q21" s="2352"/>
    </row>
    <row r="22" spans="1:17" ht="20.25" customHeight="1">
      <c r="A22" s="2350" t="s">
        <v>3886</v>
      </c>
      <c r="B22" s="2351"/>
      <c r="C22" s="2351"/>
      <c r="D22" s="2351"/>
      <c r="E22" s="2351"/>
      <c r="F22" s="2351"/>
      <c r="G22" s="2351"/>
      <c r="H22" s="2320" t="s">
        <v>3887</v>
      </c>
      <c r="I22" s="2320"/>
      <c r="J22" s="2320"/>
      <c r="K22" s="2320"/>
      <c r="L22" s="2320"/>
      <c r="M22" s="2320"/>
      <c r="N22" s="2320"/>
      <c r="O22" s="2320"/>
      <c r="P22" s="2320"/>
      <c r="Q22" s="2321"/>
    </row>
  </sheetData>
  <mergeCells count="13">
    <mergeCell ref="A21:G21"/>
    <mergeCell ref="H21:Q21"/>
    <mergeCell ref="A22:G22"/>
    <mergeCell ref="H22:Q22"/>
    <mergeCell ref="A1:Q1"/>
    <mergeCell ref="A2:Q2"/>
    <mergeCell ref="A3:G3"/>
    <mergeCell ref="H3:Q3"/>
    <mergeCell ref="A4:A6"/>
    <mergeCell ref="B4:B7"/>
    <mergeCell ref="C4:P4"/>
    <mergeCell ref="Q4:Q7"/>
    <mergeCell ref="C5:P5"/>
  </mergeCells>
  <printOptions horizontalCentered="1" verticalCentered="1"/>
  <pageMargins left="0.59055118110236227" right="0.59055118110236227" top="0.9055118110236221" bottom="0.9055118110236221" header="0.51181102362204722" footer="0.51181102362204722"/>
  <pageSetup paperSize="9" scale="81" orientation="landscape" horizontalDpi="300" verticalDpi="300"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Z32"/>
  <sheetViews>
    <sheetView showGridLines="0" rightToLeft="1" view="pageBreakPreview" zoomScale="60" zoomScaleNormal="80" workbookViewId="0">
      <selection activeCell="B23" sqref="B23"/>
    </sheetView>
  </sheetViews>
  <sheetFormatPr defaultColWidth="8.81640625" defaultRowHeight="20.149999999999999" customHeight="1"/>
  <cols>
    <col min="1" max="1" width="35.1796875" style="1072" customWidth="1"/>
    <col min="2" max="2" width="41.453125" style="1072" customWidth="1"/>
    <col min="3" max="3" width="41.453125" style="1369" customWidth="1"/>
    <col min="4" max="4" width="35.1796875" style="1072" customWidth="1"/>
    <col min="5" max="5" width="30.81640625" style="1072" customWidth="1"/>
    <col min="6" max="213" width="8.81640625" style="1072"/>
    <col min="214" max="217" width="22.26953125" style="1072" customWidth="1"/>
    <col min="218" max="220" width="8" style="1072" customWidth="1"/>
    <col min="221" max="221" width="9" style="1072" customWidth="1"/>
    <col min="222" max="469" width="8.81640625" style="1072"/>
    <col min="470" max="473" width="22.26953125" style="1072" customWidth="1"/>
    <col min="474" max="476" width="8" style="1072" customWidth="1"/>
    <col min="477" max="477" width="9" style="1072" customWidth="1"/>
    <col min="478" max="725" width="8.81640625" style="1072"/>
    <col min="726" max="729" width="22.26953125" style="1072" customWidth="1"/>
    <col min="730" max="732" width="8" style="1072" customWidth="1"/>
    <col min="733" max="733" width="9" style="1072" customWidth="1"/>
    <col min="734" max="981" width="8.81640625" style="1072"/>
    <col min="982" max="985" width="22.26953125" style="1072" customWidth="1"/>
    <col min="986" max="988" width="8" style="1072" customWidth="1"/>
    <col min="989" max="989" width="9" style="1072" customWidth="1"/>
    <col min="990" max="1237" width="8.81640625" style="1072"/>
    <col min="1238" max="1241" width="22.26953125" style="1072" customWidth="1"/>
    <col min="1242" max="1244" width="8" style="1072" customWidth="1"/>
    <col min="1245" max="1245" width="9" style="1072" customWidth="1"/>
    <col min="1246" max="1493" width="8.81640625" style="1072"/>
    <col min="1494" max="1497" width="22.26953125" style="1072" customWidth="1"/>
    <col min="1498" max="1500" width="8" style="1072" customWidth="1"/>
    <col min="1501" max="1501" width="9" style="1072" customWidth="1"/>
    <col min="1502" max="1749" width="8.81640625" style="1072"/>
    <col min="1750" max="1753" width="22.26953125" style="1072" customWidth="1"/>
    <col min="1754" max="1756" width="8" style="1072" customWidth="1"/>
    <col min="1757" max="1757" width="9" style="1072" customWidth="1"/>
    <col min="1758" max="2005" width="8.81640625" style="1072"/>
    <col min="2006" max="2009" width="22.26953125" style="1072" customWidth="1"/>
    <col min="2010" max="2012" width="8" style="1072" customWidth="1"/>
    <col min="2013" max="2013" width="9" style="1072" customWidth="1"/>
    <col min="2014" max="2261" width="8.81640625" style="1072"/>
    <col min="2262" max="2265" width="22.26953125" style="1072" customWidth="1"/>
    <col min="2266" max="2268" width="8" style="1072" customWidth="1"/>
    <col min="2269" max="2269" width="9" style="1072" customWidth="1"/>
    <col min="2270" max="2517" width="8.81640625" style="1072"/>
    <col min="2518" max="2521" width="22.26953125" style="1072" customWidth="1"/>
    <col min="2522" max="2524" width="8" style="1072" customWidth="1"/>
    <col min="2525" max="2525" width="9" style="1072" customWidth="1"/>
    <col min="2526" max="2773" width="8.81640625" style="1072"/>
    <col min="2774" max="2777" width="22.26953125" style="1072" customWidth="1"/>
    <col min="2778" max="2780" width="8" style="1072" customWidth="1"/>
    <col min="2781" max="2781" width="9" style="1072" customWidth="1"/>
    <col min="2782" max="3029" width="8.81640625" style="1072"/>
    <col min="3030" max="3033" width="22.26953125" style="1072" customWidth="1"/>
    <col min="3034" max="3036" width="8" style="1072" customWidth="1"/>
    <col min="3037" max="3037" width="9" style="1072" customWidth="1"/>
    <col min="3038" max="3285" width="8.81640625" style="1072"/>
    <col min="3286" max="3289" width="22.26953125" style="1072" customWidth="1"/>
    <col min="3290" max="3292" width="8" style="1072" customWidth="1"/>
    <col min="3293" max="3293" width="9" style="1072" customWidth="1"/>
    <col min="3294" max="3541" width="8.81640625" style="1072"/>
    <col min="3542" max="3545" width="22.26953125" style="1072" customWidth="1"/>
    <col min="3546" max="3548" width="8" style="1072" customWidth="1"/>
    <col min="3549" max="3549" width="9" style="1072" customWidth="1"/>
    <col min="3550" max="3797" width="8.81640625" style="1072"/>
    <col min="3798" max="3801" width="22.26953125" style="1072" customWidth="1"/>
    <col min="3802" max="3804" width="8" style="1072" customWidth="1"/>
    <col min="3805" max="3805" width="9" style="1072" customWidth="1"/>
    <col min="3806" max="4053" width="8.81640625" style="1072"/>
    <col min="4054" max="4057" width="22.26953125" style="1072" customWidth="1"/>
    <col min="4058" max="4060" width="8" style="1072" customWidth="1"/>
    <col min="4061" max="4061" width="9" style="1072" customWidth="1"/>
    <col min="4062" max="4309" width="8.81640625" style="1072"/>
    <col min="4310" max="4313" width="22.26953125" style="1072" customWidth="1"/>
    <col min="4314" max="4316" width="8" style="1072" customWidth="1"/>
    <col min="4317" max="4317" width="9" style="1072" customWidth="1"/>
    <col min="4318" max="4565" width="8.81640625" style="1072"/>
    <col min="4566" max="4569" width="22.26953125" style="1072" customWidth="1"/>
    <col min="4570" max="4572" width="8" style="1072" customWidth="1"/>
    <col min="4573" max="4573" width="9" style="1072" customWidth="1"/>
    <col min="4574" max="4821" width="8.81640625" style="1072"/>
    <col min="4822" max="4825" width="22.26953125" style="1072" customWidth="1"/>
    <col min="4826" max="4828" width="8" style="1072" customWidth="1"/>
    <col min="4829" max="4829" width="9" style="1072" customWidth="1"/>
    <col min="4830" max="5077" width="8.81640625" style="1072"/>
    <col min="5078" max="5081" width="22.26953125" style="1072" customWidth="1"/>
    <col min="5082" max="5084" width="8" style="1072" customWidth="1"/>
    <col min="5085" max="5085" width="9" style="1072" customWidth="1"/>
    <col min="5086" max="5333" width="8.81640625" style="1072"/>
    <col min="5334" max="5337" width="22.26953125" style="1072" customWidth="1"/>
    <col min="5338" max="5340" width="8" style="1072" customWidth="1"/>
    <col min="5341" max="5341" width="9" style="1072" customWidth="1"/>
    <col min="5342" max="5589" width="8.81640625" style="1072"/>
    <col min="5590" max="5593" width="22.26953125" style="1072" customWidth="1"/>
    <col min="5594" max="5596" width="8" style="1072" customWidth="1"/>
    <col min="5597" max="5597" width="9" style="1072" customWidth="1"/>
    <col min="5598" max="5845" width="8.81640625" style="1072"/>
    <col min="5846" max="5849" width="22.26953125" style="1072" customWidth="1"/>
    <col min="5850" max="5852" width="8" style="1072" customWidth="1"/>
    <col min="5853" max="5853" width="9" style="1072" customWidth="1"/>
    <col min="5854" max="6101" width="8.81640625" style="1072"/>
    <col min="6102" max="6105" width="22.26953125" style="1072" customWidth="1"/>
    <col min="6106" max="6108" width="8" style="1072" customWidth="1"/>
    <col min="6109" max="6109" width="9" style="1072" customWidth="1"/>
    <col min="6110" max="6357" width="8.81640625" style="1072"/>
    <col min="6358" max="6361" width="22.26953125" style="1072" customWidth="1"/>
    <col min="6362" max="6364" width="8" style="1072" customWidth="1"/>
    <col min="6365" max="6365" width="9" style="1072" customWidth="1"/>
    <col min="6366" max="6613" width="8.81640625" style="1072"/>
    <col min="6614" max="6617" width="22.26953125" style="1072" customWidth="1"/>
    <col min="6618" max="6620" width="8" style="1072" customWidth="1"/>
    <col min="6621" max="6621" width="9" style="1072" customWidth="1"/>
    <col min="6622" max="6869" width="8.81640625" style="1072"/>
    <col min="6870" max="6873" width="22.26953125" style="1072" customWidth="1"/>
    <col min="6874" max="6876" width="8" style="1072" customWidth="1"/>
    <col min="6877" max="6877" width="9" style="1072" customWidth="1"/>
    <col min="6878" max="7125" width="8.81640625" style="1072"/>
    <col min="7126" max="7129" width="22.26953125" style="1072" customWidth="1"/>
    <col min="7130" max="7132" width="8" style="1072" customWidth="1"/>
    <col min="7133" max="7133" width="9" style="1072" customWidth="1"/>
    <col min="7134" max="7381" width="8.81640625" style="1072"/>
    <col min="7382" max="7385" width="22.26953125" style="1072" customWidth="1"/>
    <col min="7386" max="7388" width="8" style="1072" customWidth="1"/>
    <col min="7389" max="7389" width="9" style="1072" customWidth="1"/>
    <col min="7390" max="7637" width="8.81640625" style="1072"/>
    <col min="7638" max="7641" width="22.26953125" style="1072" customWidth="1"/>
    <col min="7642" max="7644" width="8" style="1072" customWidth="1"/>
    <col min="7645" max="7645" width="9" style="1072" customWidth="1"/>
    <col min="7646" max="7893" width="8.81640625" style="1072"/>
    <col min="7894" max="7897" width="22.26953125" style="1072" customWidth="1"/>
    <col min="7898" max="7900" width="8" style="1072" customWidth="1"/>
    <col min="7901" max="7901" width="9" style="1072" customWidth="1"/>
    <col min="7902" max="8149" width="8.81640625" style="1072"/>
    <col min="8150" max="8153" width="22.26953125" style="1072" customWidth="1"/>
    <col min="8154" max="8156" width="8" style="1072" customWidth="1"/>
    <col min="8157" max="8157" width="9" style="1072" customWidth="1"/>
    <col min="8158" max="8405" width="8.81640625" style="1072"/>
    <col min="8406" max="8409" width="22.26953125" style="1072" customWidth="1"/>
    <col min="8410" max="8412" width="8" style="1072" customWidth="1"/>
    <col min="8413" max="8413" width="9" style="1072" customWidth="1"/>
    <col min="8414" max="8661" width="8.81640625" style="1072"/>
    <col min="8662" max="8665" width="22.26953125" style="1072" customWidth="1"/>
    <col min="8666" max="8668" width="8" style="1072" customWidth="1"/>
    <col min="8669" max="8669" width="9" style="1072" customWidth="1"/>
    <col min="8670" max="8917" width="8.81640625" style="1072"/>
    <col min="8918" max="8921" width="22.26953125" style="1072" customWidth="1"/>
    <col min="8922" max="8924" width="8" style="1072" customWidth="1"/>
    <col min="8925" max="8925" width="9" style="1072" customWidth="1"/>
    <col min="8926" max="9173" width="8.81640625" style="1072"/>
    <col min="9174" max="9177" width="22.26953125" style="1072" customWidth="1"/>
    <col min="9178" max="9180" width="8" style="1072" customWidth="1"/>
    <col min="9181" max="9181" width="9" style="1072" customWidth="1"/>
    <col min="9182" max="9429" width="8.81640625" style="1072"/>
    <col min="9430" max="9433" width="22.26953125" style="1072" customWidth="1"/>
    <col min="9434" max="9436" width="8" style="1072" customWidth="1"/>
    <col min="9437" max="9437" width="9" style="1072" customWidth="1"/>
    <col min="9438" max="9685" width="8.81640625" style="1072"/>
    <col min="9686" max="9689" width="22.26953125" style="1072" customWidth="1"/>
    <col min="9690" max="9692" width="8" style="1072" customWidth="1"/>
    <col min="9693" max="9693" width="9" style="1072" customWidth="1"/>
    <col min="9694" max="9941" width="8.81640625" style="1072"/>
    <col min="9942" max="9945" width="22.26953125" style="1072" customWidth="1"/>
    <col min="9946" max="9948" width="8" style="1072" customWidth="1"/>
    <col min="9949" max="9949" width="9" style="1072" customWidth="1"/>
    <col min="9950" max="10197" width="8.81640625" style="1072"/>
    <col min="10198" max="10201" width="22.26953125" style="1072" customWidth="1"/>
    <col min="10202" max="10204" width="8" style="1072" customWidth="1"/>
    <col min="10205" max="10205" width="9" style="1072" customWidth="1"/>
    <col min="10206" max="10453" width="8.81640625" style="1072"/>
    <col min="10454" max="10457" width="22.26953125" style="1072" customWidth="1"/>
    <col min="10458" max="10460" width="8" style="1072" customWidth="1"/>
    <col min="10461" max="10461" width="9" style="1072" customWidth="1"/>
    <col min="10462" max="10709" width="8.81640625" style="1072"/>
    <col min="10710" max="10713" width="22.26953125" style="1072" customWidth="1"/>
    <col min="10714" max="10716" width="8" style="1072" customWidth="1"/>
    <col min="10717" max="10717" width="9" style="1072" customWidth="1"/>
    <col min="10718" max="10965" width="8.81640625" style="1072"/>
    <col min="10966" max="10969" width="22.26953125" style="1072" customWidth="1"/>
    <col min="10970" max="10972" width="8" style="1072" customWidth="1"/>
    <col min="10973" max="10973" width="9" style="1072" customWidth="1"/>
    <col min="10974" max="11221" width="8.81640625" style="1072"/>
    <col min="11222" max="11225" width="22.26953125" style="1072" customWidth="1"/>
    <col min="11226" max="11228" width="8" style="1072" customWidth="1"/>
    <col min="11229" max="11229" width="9" style="1072" customWidth="1"/>
    <col min="11230" max="11477" width="8.81640625" style="1072"/>
    <col min="11478" max="11481" width="22.26953125" style="1072" customWidth="1"/>
    <col min="11482" max="11484" width="8" style="1072" customWidth="1"/>
    <col min="11485" max="11485" width="9" style="1072" customWidth="1"/>
    <col min="11486" max="11733" width="8.81640625" style="1072"/>
    <col min="11734" max="11737" width="22.26953125" style="1072" customWidth="1"/>
    <col min="11738" max="11740" width="8" style="1072" customWidth="1"/>
    <col min="11741" max="11741" width="9" style="1072" customWidth="1"/>
    <col min="11742" max="11989" width="8.81640625" style="1072"/>
    <col min="11990" max="11993" width="22.26953125" style="1072" customWidth="1"/>
    <col min="11994" max="11996" width="8" style="1072" customWidth="1"/>
    <col min="11997" max="11997" width="9" style="1072" customWidth="1"/>
    <col min="11998" max="12245" width="8.81640625" style="1072"/>
    <col min="12246" max="12249" width="22.26953125" style="1072" customWidth="1"/>
    <col min="12250" max="12252" width="8" style="1072" customWidth="1"/>
    <col min="12253" max="12253" width="9" style="1072" customWidth="1"/>
    <col min="12254" max="12501" width="8.81640625" style="1072"/>
    <col min="12502" max="12505" width="22.26953125" style="1072" customWidth="1"/>
    <col min="12506" max="12508" width="8" style="1072" customWidth="1"/>
    <col min="12509" max="12509" width="9" style="1072" customWidth="1"/>
    <col min="12510" max="12757" width="8.81640625" style="1072"/>
    <col min="12758" max="12761" width="22.26953125" style="1072" customWidth="1"/>
    <col min="12762" max="12764" width="8" style="1072" customWidth="1"/>
    <col min="12765" max="12765" width="9" style="1072" customWidth="1"/>
    <col min="12766" max="13013" width="8.81640625" style="1072"/>
    <col min="13014" max="13017" width="22.26953125" style="1072" customWidth="1"/>
    <col min="13018" max="13020" width="8" style="1072" customWidth="1"/>
    <col min="13021" max="13021" width="9" style="1072" customWidth="1"/>
    <col min="13022" max="13269" width="8.81640625" style="1072"/>
    <col min="13270" max="13273" width="22.26953125" style="1072" customWidth="1"/>
    <col min="13274" max="13276" width="8" style="1072" customWidth="1"/>
    <col min="13277" max="13277" width="9" style="1072" customWidth="1"/>
    <col min="13278" max="13525" width="8.81640625" style="1072"/>
    <col min="13526" max="13529" width="22.26953125" style="1072" customWidth="1"/>
    <col min="13530" max="13532" width="8" style="1072" customWidth="1"/>
    <col min="13533" max="13533" width="9" style="1072" customWidth="1"/>
    <col min="13534" max="13781" width="8.81640625" style="1072"/>
    <col min="13782" max="13785" width="22.26953125" style="1072" customWidth="1"/>
    <col min="13786" max="13788" width="8" style="1072" customWidth="1"/>
    <col min="13789" max="13789" width="9" style="1072" customWidth="1"/>
    <col min="13790" max="14037" width="8.81640625" style="1072"/>
    <col min="14038" max="14041" width="22.26953125" style="1072" customWidth="1"/>
    <col min="14042" max="14044" width="8" style="1072" customWidth="1"/>
    <col min="14045" max="14045" width="9" style="1072" customWidth="1"/>
    <col min="14046" max="14293" width="8.81640625" style="1072"/>
    <col min="14294" max="14297" width="22.26953125" style="1072" customWidth="1"/>
    <col min="14298" max="14300" width="8" style="1072" customWidth="1"/>
    <col min="14301" max="14301" width="9" style="1072" customWidth="1"/>
    <col min="14302" max="14549" width="8.81640625" style="1072"/>
    <col min="14550" max="14553" width="22.26953125" style="1072" customWidth="1"/>
    <col min="14554" max="14556" width="8" style="1072" customWidth="1"/>
    <col min="14557" max="14557" width="9" style="1072" customWidth="1"/>
    <col min="14558" max="14805" width="8.81640625" style="1072"/>
    <col min="14806" max="14809" width="22.26953125" style="1072" customWidth="1"/>
    <col min="14810" max="14812" width="8" style="1072" customWidth="1"/>
    <col min="14813" max="14813" width="9" style="1072" customWidth="1"/>
    <col min="14814" max="15061" width="8.81640625" style="1072"/>
    <col min="15062" max="15065" width="22.26953125" style="1072" customWidth="1"/>
    <col min="15066" max="15068" width="8" style="1072" customWidth="1"/>
    <col min="15069" max="15069" width="9" style="1072" customWidth="1"/>
    <col min="15070" max="15317" width="8.81640625" style="1072"/>
    <col min="15318" max="15321" width="22.26953125" style="1072" customWidth="1"/>
    <col min="15322" max="15324" width="8" style="1072" customWidth="1"/>
    <col min="15325" max="15325" width="9" style="1072" customWidth="1"/>
    <col min="15326" max="15573" width="8.81640625" style="1072"/>
    <col min="15574" max="15577" width="22.26953125" style="1072" customWidth="1"/>
    <col min="15578" max="15580" width="8" style="1072" customWidth="1"/>
    <col min="15581" max="15581" width="9" style="1072" customWidth="1"/>
    <col min="15582" max="15829" width="8.81640625" style="1072"/>
    <col min="15830" max="15833" width="22.26953125" style="1072" customWidth="1"/>
    <col min="15834" max="15836" width="8" style="1072" customWidth="1"/>
    <col min="15837" max="15837" width="9" style="1072" customWidth="1"/>
    <col min="15838" max="16085" width="8.81640625" style="1072"/>
    <col min="16086" max="16089" width="22.26953125" style="1072" customWidth="1"/>
    <col min="16090" max="16092" width="8" style="1072" customWidth="1"/>
    <col min="16093" max="16093" width="9" style="1072" customWidth="1"/>
    <col min="16094" max="16341" width="8.81640625" style="1072"/>
    <col min="16342" max="16384" width="9" style="1072" customWidth="1"/>
  </cols>
  <sheetData>
    <row r="1" spans="1:26" s="1369" customFormat="1" ht="33" customHeight="1">
      <c r="A1" s="1707" t="s">
        <v>3082</v>
      </c>
      <c r="B1" s="1708"/>
      <c r="C1" s="1708"/>
      <c r="D1" s="1708"/>
      <c r="E1" s="1377"/>
      <c r="F1" s="1377"/>
      <c r="G1" s="1377"/>
      <c r="H1" s="1377"/>
      <c r="I1" s="1377"/>
      <c r="J1" s="1377"/>
      <c r="K1" s="1377"/>
      <c r="L1" s="1377"/>
      <c r="M1" s="1377"/>
      <c r="N1" s="1377"/>
      <c r="O1" s="1377"/>
      <c r="P1" s="1377"/>
      <c r="Q1" s="1377"/>
      <c r="R1" s="1377"/>
      <c r="S1" s="1377"/>
      <c r="T1" s="1377"/>
      <c r="U1" s="1377"/>
      <c r="V1" s="1377"/>
      <c r="W1" s="1377"/>
      <c r="X1" s="1377"/>
      <c r="Y1" s="1377"/>
      <c r="Z1" s="1377"/>
    </row>
    <row r="2" spans="1:26" s="1369" customFormat="1" ht="33" customHeight="1">
      <c r="A2" s="1726" t="s">
        <v>3083</v>
      </c>
      <c r="B2" s="1726"/>
      <c r="C2" s="1726"/>
      <c r="D2" s="1726"/>
      <c r="E2" s="1377"/>
      <c r="F2" s="1377"/>
      <c r="G2" s="1377"/>
      <c r="H2" s="1377"/>
      <c r="I2" s="1377"/>
      <c r="J2" s="1377"/>
      <c r="K2" s="1377"/>
      <c r="L2" s="1377"/>
      <c r="M2" s="1377"/>
      <c r="N2" s="1377"/>
      <c r="O2" s="1377"/>
      <c r="P2" s="1377"/>
      <c r="Q2" s="1377"/>
      <c r="R2" s="1377"/>
      <c r="S2" s="1377"/>
      <c r="T2" s="1377"/>
      <c r="U2" s="1377"/>
      <c r="V2" s="1377"/>
      <c r="W2" s="1377"/>
      <c r="X2" s="1377"/>
      <c r="Y2" s="1377"/>
      <c r="Z2" s="1377"/>
    </row>
    <row r="3" spans="1:26" s="1369" customFormat="1" ht="15.5">
      <c r="A3" s="2236" t="s">
        <v>3888</v>
      </c>
      <c r="B3" s="1720"/>
      <c r="C3" s="1723" t="s">
        <v>3889</v>
      </c>
      <c r="D3" s="1724"/>
      <c r="E3" s="1377"/>
      <c r="F3" s="1377"/>
      <c r="G3" s="1377"/>
      <c r="H3" s="1377"/>
      <c r="I3" s="1377"/>
      <c r="J3" s="1377"/>
      <c r="K3" s="1377"/>
      <c r="L3" s="1377"/>
      <c r="M3" s="1377"/>
      <c r="N3" s="1377"/>
      <c r="O3" s="1377"/>
      <c r="P3" s="1377"/>
      <c r="Q3" s="1377"/>
      <c r="R3" s="1377"/>
      <c r="S3" s="1377"/>
      <c r="T3" s="1377"/>
      <c r="U3" s="1377"/>
      <c r="V3" s="1377"/>
      <c r="W3" s="1377"/>
      <c r="X3" s="1377"/>
      <c r="Y3" s="1377"/>
      <c r="Z3" s="1377"/>
    </row>
    <row r="4" spans="1:26" s="1455" customFormat="1" ht="23.25" customHeight="1">
      <c r="A4" s="2263" t="s">
        <v>3890</v>
      </c>
      <c r="B4" s="1073" t="s">
        <v>3674</v>
      </c>
      <c r="C4" s="1073" t="s">
        <v>3891</v>
      </c>
      <c r="D4" s="2263" t="s">
        <v>3892</v>
      </c>
      <c r="E4" s="1454"/>
      <c r="F4" s="1454"/>
      <c r="G4" s="1454"/>
      <c r="H4" s="1454"/>
      <c r="I4" s="1454"/>
      <c r="J4" s="1454"/>
      <c r="K4" s="1454"/>
      <c r="L4" s="1454"/>
      <c r="M4" s="1454"/>
      <c r="N4" s="1454"/>
      <c r="O4" s="1454"/>
      <c r="P4" s="1454"/>
      <c r="Q4" s="1454"/>
      <c r="R4" s="1454"/>
      <c r="S4" s="1454"/>
      <c r="T4" s="1454"/>
      <c r="U4" s="1454"/>
      <c r="V4" s="1454"/>
      <c r="W4" s="1454"/>
      <c r="X4" s="1454"/>
      <c r="Y4" s="1454"/>
      <c r="Z4" s="1454"/>
    </row>
    <row r="5" spans="1:26" s="1455" customFormat="1" ht="15.5">
      <c r="A5" s="2263"/>
      <c r="B5" s="1073" t="s">
        <v>3893</v>
      </c>
      <c r="C5" s="1073" t="s">
        <v>3894</v>
      </c>
      <c r="D5" s="2263"/>
      <c r="E5" s="1454"/>
      <c r="F5" s="1454"/>
      <c r="G5" s="1454"/>
      <c r="H5" s="1454"/>
      <c r="I5" s="1454"/>
      <c r="J5" s="1454"/>
      <c r="K5" s="1454"/>
      <c r="L5" s="1454"/>
      <c r="M5" s="1454"/>
      <c r="N5" s="1454"/>
      <c r="O5" s="1454"/>
      <c r="P5" s="1454"/>
      <c r="Q5" s="1454"/>
      <c r="R5" s="1454"/>
      <c r="S5" s="1454"/>
      <c r="T5" s="1454"/>
      <c r="U5" s="1454"/>
      <c r="V5" s="1454"/>
      <c r="W5" s="1454"/>
      <c r="X5" s="1454"/>
      <c r="Y5" s="1454"/>
      <c r="Z5" s="1454"/>
    </row>
    <row r="6" spans="1:26" ht="29.15" customHeight="1">
      <c r="A6" s="423" t="s">
        <v>965</v>
      </c>
      <c r="B6" s="1456">
        <f>'4-51'!U8+'4-52'!U5</f>
        <v>32332443</v>
      </c>
      <c r="C6" s="1457">
        <v>1568726</v>
      </c>
      <c r="D6" s="423" t="s">
        <v>44</v>
      </c>
      <c r="E6" s="1377"/>
      <c r="F6" s="1377"/>
      <c r="G6" s="1377"/>
      <c r="H6" s="1377"/>
      <c r="I6" s="1377"/>
      <c r="J6" s="1377"/>
      <c r="K6" s="1377"/>
      <c r="L6" s="1377"/>
      <c r="M6" s="1377"/>
      <c r="N6" s="1377"/>
      <c r="O6" s="1377"/>
      <c r="P6" s="1377"/>
      <c r="Q6" s="1377"/>
      <c r="R6" s="1377"/>
      <c r="S6" s="1377"/>
      <c r="T6" s="1377"/>
      <c r="U6" s="1377"/>
      <c r="V6" s="1377"/>
      <c r="W6" s="1377"/>
      <c r="X6" s="1377"/>
      <c r="Y6" s="1377"/>
      <c r="Z6" s="1377"/>
    </row>
    <row r="7" spans="1:26" ht="29.15" customHeight="1">
      <c r="A7" s="423" t="s">
        <v>101</v>
      </c>
      <c r="B7" s="1458">
        <f>'4-51'!U9+'4-52'!U6+'4-52'!U21</f>
        <v>18884278</v>
      </c>
      <c r="C7" s="1459">
        <v>1361559</v>
      </c>
      <c r="D7" s="423" t="s">
        <v>102</v>
      </c>
      <c r="E7" s="1377"/>
      <c r="F7" s="1377"/>
      <c r="G7" s="1377"/>
      <c r="H7" s="1377"/>
      <c r="I7" s="1377"/>
      <c r="J7" s="1377"/>
      <c r="K7" s="1377"/>
      <c r="L7" s="1377"/>
      <c r="M7" s="1377"/>
      <c r="N7" s="1377"/>
      <c r="O7" s="1377"/>
      <c r="P7" s="1377"/>
      <c r="Q7" s="1377"/>
      <c r="R7" s="1377"/>
      <c r="S7" s="1377"/>
      <c r="T7" s="1377"/>
      <c r="U7" s="1377"/>
      <c r="V7" s="1377"/>
      <c r="W7" s="1377"/>
      <c r="X7" s="1377"/>
      <c r="Y7" s="1377"/>
      <c r="Z7" s="1377"/>
    </row>
    <row r="8" spans="1:26" s="1377" customFormat="1" ht="29.15" customHeight="1">
      <c r="A8" s="423" t="s">
        <v>336</v>
      </c>
      <c r="B8" s="1382">
        <f>'4-51'!U12+'4-52'!U7</f>
        <v>18543364</v>
      </c>
      <c r="C8" s="1460">
        <v>543158</v>
      </c>
      <c r="D8" s="423" t="s">
        <v>48</v>
      </c>
    </row>
    <row r="9" spans="1:26" s="1377" customFormat="1" ht="29.15" customHeight="1">
      <c r="A9" s="423" t="s">
        <v>341</v>
      </c>
      <c r="B9" s="1458">
        <f>'4-51'!U13+'4-52'!U8</f>
        <v>9459263</v>
      </c>
      <c r="C9" s="1459">
        <v>615561</v>
      </c>
      <c r="D9" s="423" t="s">
        <v>2525</v>
      </c>
    </row>
    <row r="10" spans="1:26" s="1377" customFormat="1" ht="29.15" customHeight="1">
      <c r="A10" s="423" t="s">
        <v>345</v>
      </c>
      <c r="B10" s="1382">
        <f>'4-51'!U14+'4-52'!U9</f>
        <v>16504357</v>
      </c>
      <c r="C10" s="1460">
        <v>702345</v>
      </c>
      <c r="D10" s="423" t="s">
        <v>435</v>
      </c>
    </row>
    <row r="11" spans="1:26" s="1377" customFormat="1" ht="29.15" customHeight="1">
      <c r="A11" s="423" t="s">
        <v>349</v>
      </c>
      <c r="B11" s="1458">
        <f>'4-51'!U15+'4-52'!U10</f>
        <v>17597960</v>
      </c>
      <c r="C11" s="1459">
        <v>717271</v>
      </c>
      <c r="D11" s="423" t="s">
        <v>490</v>
      </c>
    </row>
    <row r="12" spans="1:26" s="1377" customFormat="1" ht="29.15" customHeight="1">
      <c r="A12" s="423" t="s">
        <v>201</v>
      </c>
      <c r="B12" s="1382">
        <f>'4-51'!U16+'4-52'!U11</f>
        <v>16798858</v>
      </c>
      <c r="C12" s="1460">
        <v>1001139</v>
      </c>
      <c r="D12" s="423" t="s">
        <v>52</v>
      </c>
    </row>
    <row r="13" spans="1:26" s="1378" customFormat="1" ht="29.15" customHeight="1">
      <c r="A13" s="423" t="s">
        <v>357</v>
      </c>
      <c r="B13" s="1458">
        <f>'4-51'!U17</f>
        <v>19149303</v>
      </c>
      <c r="C13" s="1459">
        <v>457439</v>
      </c>
      <c r="D13" s="423" t="s">
        <v>1131</v>
      </c>
    </row>
    <row r="14" spans="1:26" s="1377" customFormat="1" ht="29.15" customHeight="1">
      <c r="A14" s="423" t="s">
        <v>361</v>
      </c>
      <c r="B14" s="1382">
        <f>'4-51'!U18+'4-52'!U12</f>
        <v>3834695</v>
      </c>
      <c r="C14" s="1460">
        <v>244009</v>
      </c>
      <c r="D14" s="423" t="s">
        <v>1103</v>
      </c>
    </row>
    <row r="15" spans="1:26" s="1377" customFormat="1" ht="29.15" customHeight="1">
      <c r="A15" s="423" t="s">
        <v>365</v>
      </c>
      <c r="B15" s="1458">
        <f>'4-51'!U19+'4-52'!U13</f>
        <v>19770826</v>
      </c>
      <c r="C15" s="1459">
        <v>911623</v>
      </c>
      <c r="D15" s="423" t="s">
        <v>455</v>
      </c>
    </row>
    <row r="16" spans="1:26" s="1377" customFormat="1" ht="29.15" customHeight="1">
      <c r="A16" s="423" t="s">
        <v>371</v>
      </c>
      <c r="B16" s="1458">
        <f>'4-51'!U20</f>
        <v>6115875</v>
      </c>
      <c r="C16" s="1459">
        <v>357144</v>
      </c>
      <c r="D16" s="423" t="s">
        <v>1105</v>
      </c>
    </row>
    <row r="17" spans="1:4" s="1377" customFormat="1" ht="29.15" customHeight="1">
      <c r="A17" s="423" t="s">
        <v>58</v>
      </c>
      <c r="B17" s="1382">
        <f>'4-51'!U21+'4-52'!U14</f>
        <v>6578646</v>
      </c>
      <c r="C17" s="1460">
        <v>434136</v>
      </c>
      <c r="D17" s="423" t="s">
        <v>465</v>
      </c>
    </row>
    <row r="18" spans="1:4" s="1377" customFormat="1" ht="29.15" customHeight="1">
      <c r="A18" s="423" t="s">
        <v>2527</v>
      </c>
      <c r="B18" s="1458">
        <f>'4-51'!U22+'4-52'!U15</f>
        <v>3717062</v>
      </c>
      <c r="C18" s="1459">
        <v>243649</v>
      </c>
      <c r="D18" s="423" t="s">
        <v>203</v>
      </c>
    </row>
    <row r="19" spans="1:4" s="1377" customFormat="1" ht="29.15" customHeight="1">
      <c r="A19" s="423" t="s">
        <v>59</v>
      </c>
      <c r="B19" s="1382">
        <f>'4-51'!U23+'4-52'!U16</f>
        <v>15156109</v>
      </c>
      <c r="C19" s="1460">
        <v>742471</v>
      </c>
      <c r="D19" s="423" t="s">
        <v>60</v>
      </c>
    </row>
    <row r="20" spans="1:4" s="1377" customFormat="1" ht="29.15" customHeight="1">
      <c r="A20" s="423" t="s">
        <v>383</v>
      </c>
      <c r="B20" s="1458">
        <f>'4-51'!U24+'4-52'!U17</f>
        <v>5866208</v>
      </c>
      <c r="C20" s="1459">
        <v>277336</v>
      </c>
      <c r="D20" s="423" t="s">
        <v>2571</v>
      </c>
    </row>
    <row r="21" spans="1:4" s="1377" customFormat="1" ht="29.15" customHeight="1">
      <c r="A21" s="423" t="s">
        <v>387</v>
      </c>
      <c r="B21" s="1382">
        <f>'4-51'!U25+'4-52'!U18</f>
        <v>6067625</v>
      </c>
      <c r="C21" s="1460">
        <v>257226</v>
      </c>
      <c r="D21" s="423" t="s">
        <v>479</v>
      </c>
    </row>
    <row r="22" spans="1:4" s="1377" customFormat="1" ht="29.15" customHeight="1">
      <c r="A22" s="423" t="s">
        <v>63</v>
      </c>
      <c r="B22" s="1458">
        <f>'4-51'!U26+'4-52'!U19+'4-52'!U20</f>
        <v>20705884</v>
      </c>
      <c r="C22" s="1459">
        <v>228660</v>
      </c>
      <c r="D22" s="423" t="s">
        <v>483</v>
      </c>
    </row>
    <row r="23" spans="1:4" s="1377" customFormat="1" ht="29.15" customHeight="1">
      <c r="A23" s="1376" t="s">
        <v>967</v>
      </c>
      <c r="B23" s="1070">
        <f>SUM(B6:B22)</f>
        <v>237082756</v>
      </c>
      <c r="C23" s="1070">
        <f>SUM(C6:C22)</f>
        <v>10663452</v>
      </c>
      <c r="D23" s="1376" t="s">
        <v>68</v>
      </c>
    </row>
    <row r="24" spans="1:4" s="1377" customFormat="1" ht="29.15" customHeight="1">
      <c r="A24" s="1072"/>
      <c r="B24" s="1087"/>
      <c r="C24" s="1369"/>
      <c r="D24" s="1072"/>
    </row>
    <row r="25" spans="1:4" s="1377" customFormat="1" ht="29.15" customHeight="1">
      <c r="A25" s="1461"/>
      <c r="B25" s="1461"/>
      <c r="C25" s="1461"/>
      <c r="D25" s="1461"/>
    </row>
    <row r="26" spans="1:4" s="1377" customFormat="1" ht="29.15" customHeight="1">
      <c r="A26" s="1461"/>
      <c r="B26" s="1461"/>
      <c r="C26" s="1461"/>
      <c r="D26" s="1461"/>
    </row>
    <row r="27" spans="1:4" ht="15.5">
      <c r="A27" s="1461"/>
      <c r="B27" s="1461"/>
      <c r="C27" s="1461"/>
      <c r="D27" s="1462"/>
    </row>
    <row r="28" spans="1:4" s="1461" customFormat="1" ht="33" customHeight="1"/>
    <row r="29" spans="1:4" s="1461" customFormat="1" ht="33" customHeight="1">
      <c r="A29" s="1072"/>
      <c r="B29" s="1072"/>
      <c r="C29" s="1369"/>
      <c r="D29" s="1072"/>
    </row>
    <row r="30" spans="1:4" s="1461" customFormat="1" ht="33" customHeight="1">
      <c r="A30" s="1072"/>
      <c r="B30" s="1072"/>
      <c r="C30" s="1369"/>
      <c r="D30" s="1072"/>
    </row>
    <row r="31" spans="1:4" s="1461" customFormat="1" ht="33" customHeight="1">
      <c r="A31" s="1072"/>
      <c r="B31" s="1072"/>
      <c r="C31" s="1369"/>
      <c r="D31" s="1072"/>
    </row>
    <row r="32" spans="1:4" ht="36" customHeight="1"/>
  </sheetData>
  <mergeCells count="6">
    <mergeCell ref="A1:D1"/>
    <mergeCell ref="A2:D2"/>
    <mergeCell ref="A3:B3"/>
    <mergeCell ref="C3:D3"/>
    <mergeCell ref="A4:A5"/>
    <mergeCell ref="D4:D5"/>
  </mergeCells>
  <printOptions horizontalCentered="1" verticalCentered="1"/>
  <pageMargins left="0.70866141732283472" right="0.70866141732283472" top="0.78740157480314965" bottom="0.78740157480314965" header="0.51181102362204722" footer="0.51181102362204722"/>
  <pageSetup paperSize="9" scale="56" orientation="portrait"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A62"/>
  <sheetViews>
    <sheetView showGridLines="0" rightToLeft="1" view="pageBreakPreview" zoomScale="60" zoomScaleNormal="70" workbookViewId="0">
      <selection activeCell="B23" sqref="B23"/>
    </sheetView>
  </sheetViews>
  <sheetFormatPr defaultColWidth="7.7265625" defaultRowHeight="15.5"/>
  <cols>
    <col min="1" max="1" width="54.1796875" style="1437" customWidth="1"/>
    <col min="2" max="20" width="11.7265625" style="1437" customWidth="1"/>
    <col min="21" max="21" width="14.54296875" style="1437" customWidth="1"/>
    <col min="22" max="22" width="40.7265625" style="1437" customWidth="1"/>
    <col min="23" max="23" width="40.453125" style="1437" customWidth="1"/>
    <col min="24" max="184" width="7.7265625" style="1437"/>
    <col min="185" max="185" width="12.26953125" style="1437" customWidth="1"/>
    <col min="186" max="186" width="16.26953125" style="1437" customWidth="1"/>
    <col min="187" max="193" width="10.26953125" style="1437" customWidth="1"/>
    <col min="194" max="194" width="13" style="1437" customWidth="1"/>
    <col min="195" max="198" width="10.26953125" style="1437" customWidth="1"/>
    <col min="199" max="199" width="14" style="1437" customWidth="1"/>
    <col min="200" max="202" width="10.26953125" style="1437" customWidth="1"/>
    <col min="203" max="203" width="12.7265625" style="1437" customWidth="1"/>
    <col min="204" max="204" width="18.26953125" style="1437" customWidth="1"/>
    <col min="205" max="211" width="7.7265625" style="1437" customWidth="1"/>
    <col min="212" max="440" width="7.7265625" style="1437"/>
    <col min="441" max="441" width="12.26953125" style="1437" customWidth="1"/>
    <col min="442" max="442" width="16.26953125" style="1437" customWidth="1"/>
    <col min="443" max="449" width="10.26953125" style="1437" customWidth="1"/>
    <col min="450" max="450" width="13" style="1437" customWidth="1"/>
    <col min="451" max="454" width="10.26953125" style="1437" customWidth="1"/>
    <col min="455" max="455" width="14" style="1437" customWidth="1"/>
    <col min="456" max="458" width="10.26953125" style="1437" customWidth="1"/>
    <col min="459" max="459" width="12.7265625" style="1437" customWidth="1"/>
    <col min="460" max="460" width="18.26953125" style="1437" customWidth="1"/>
    <col min="461" max="467" width="7.7265625" style="1437" customWidth="1"/>
    <col min="468" max="696" width="7.7265625" style="1437"/>
    <col min="697" max="697" width="12.26953125" style="1437" customWidth="1"/>
    <col min="698" max="698" width="16.26953125" style="1437" customWidth="1"/>
    <col min="699" max="705" width="10.26953125" style="1437" customWidth="1"/>
    <col min="706" max="706" width="13" style="1437" customWidth="1"/>
    <col min="707" max="710" width="10.26953125" style="1437" customWidth="1"/>
    <col min="711" max="711" width="14" style="1437" customWidth="1"/>
    <col min="712" max="714" width="10.26953125" style="1437" customWidth="1"/>
    <col min="715" max="715" width="12.7265625" style="1437" customWidth="1"/>
    <col min="716" max="716" width="18.26953125" style="1437" customWidth="1"/>
    <col min="717" max="723" width="7.7265625" style="1437" customWidth="1"/>
    <col min="724" max="952" width="7.7265625" style="1437"/>
    <col min="953" max="953" width="12.26953125" style="1437" customWidth="1"/>
    <col min="954" max="954" width="16.26953125" style="1437" customWidth="1"/>
    <col min="955" max="961" width="10.26953125" style="1437" customWidth="1"/>
    <col min="962" max="962" width="13" style="1437" customWidth="1"/>
    <col min="963" max="966" width="10.26953125" style="1437" customWidth="1"/>
    <col min="967" max="967" width="14" style="1437" customWidth="1"/>
    <col min="968" max="970" width="10.26953125" style="1437" customWidth="1"/>
    <col min="971" max="971" width="12.7265625" style="1437" customWidth="1"/>
    <col min="972" max="972" width="18.26953125" style="1437" customWidth="1"/>
    <col min="973" max="979" width="7.7265625" style="1437" customWidth="1"/>
    <col min="980" max="1208" width="7.7265625" style="1437"/>
    <col min="1209" max="1209" width="12.26953125" style="1437" customWidth="1"/>
    <col min="1210" max="1210" width="16.26953125" style="1437" customWidth="1"/>
    <col min="1211" max="1217" width="10.26953125" style="1437" customWidth="1"/>
    <col min="1218" max="1218" width="13" style="1437" customWidth="1"/>
    <col min="1219" max="1222" width="10.26953125" style="1437" customWidth="1"/>
    <col min="1223" max="1223" width="14" style="1437" customWidth="1"/>
    <col min="1224" max="1226" width="10.26953125" style="1437" customWidth="1"/>
    <col min="1227" max="1227" width="12.7265625" style="1437" customWidth="1"/>
    <col min="1228" max="1228" width="18.26953125" style="1437" customWidth="1"/>
    <col min="1229" max="1235" width="7.7265625" style="1437" customWidth="1"/>
    <col min="1236" max="1464" width="7.7265625" style="1437"/>
    <col min="1465" max="1465" width="12.26953125" style="1437" customWidth="1"/>
    <col min="1466" max="1466" width="16.26953125" style="1437" customWidth="1"/>
    <col min="1467" max="1473" width="10.26953125" style="1437" customWidth="1"/>
    <col min="1474" max="1474" width="13" style="1437" customWidth="1"/>
    <col min="1475" max="1478" width="10.26953125" style="1437" customWidth="1"/>
    <col min="1479" max="1479" width="14" style="1437" customWidth="1"/>
    <col min="1480" max="1482" width="10.26953125" style="1437" customWidth="1"/>
    <col min="1483" max="1483" width="12.7265625" style="1437" customWidth="1"/>
    <col min="1484" max="1484" width="18.26953125" style="1437" customWidth="1"/>
    <col min="1485" max="1491" width="7.7265625" style="1437" customWidth="1"/>
    <col min="1492" max="1720" width="7.7265625" style="1437"/>
    <col min="1721" max="1721" width="12.26953125" style="1437" customWidth="1"/>
    <col min="1722" max="1722" width="16.26953125" style="1437" customWidth="1"/>
    <col min="1723" max="1729" width="10.26953125" style="1437" customWidth="1"/>
    <col min="1730" max="1730" width="13" style="1437" customWidth="1"/>
    <col min="1731" max="1734" width="10.26953125" style="1437" customWidth="1"/>
    <col min="1735" max="1735" width="14" style="1437" customWidth="1"/>
    <col min="1736" max="1738" width="10.26953125" style="1437" customWidth="1"/>
    <col min="1739" max="1739" width="12.7265625" style="1437" customWidth="1"/>
    <col min="1740" max="1740" width="18.26953125" style="1437" customWidth="1"/>
    <col min="1741" max="1747" width="7.7265625" style="1437" customWidth="1"/>
    <col min="1748" max="1976" width="7.7265625" style="1437"/>
    <col min="1977" max="1977" width="12.26953125" style="1437" customWidth="1"/>
    <col min="1978" max="1978" width="16.26953125" style="1437" customWidth="1"/>
    <col min="1979" max="1985" width="10.26953125" style="1437" customWidth="1"/>
    <col min="1986" max="1986" width="13" style="1437" customWidth="1"/>
    <col min="1987" max="1990" width="10.26953125" style="1437" customWidth="1"/>
    <col min="1991" max="1991" width="14" style="1437" customWidth="1"/>
    <col min="1992" max="1994" width="10.26953125" style="1437" customWidth="1"/>
    <col min="1995" max="1995" width="12.7265625" style="1437" customWidth="1"/>
    <col min="1996" max="1996" width="18.26953125" style="1437" customWidth="1"/>
    <col min="1997" max="2003" width="7.7265625" style="1437" customWidth="1"/>
    <col min="2004" max="2232" width="7.7265625" style="1437"/>
    <col min="2233" max="2233" width="12.26953125" style="1437" customWidth="1"/>
    <col min="2234" max="2234" width="16.26953125" style="1437" customWidth="1"/>
    <col min="2235" max="2241" width="10.26953125" style="1437" customWidth="1"/>
    <col min="2242" max="2242" width="13" style="1437" customWidth="1"/>
    <col min="2243" max="2246" width="10.26953125" style="1437" customWidth="1"/>
    <col min="2247" max="2247" width="14" style="1437" customWidth="1"/>
    <col min="2248" max="2250" width="10.26953125" style="1437" customWidth="1"/>
    <col min="2251" max="2251" width="12.7265625" style="1437" customWidth="1"/>
    <col min="2252" max="2252" width="18.26953125" style="1437" customWidth="1"/>
    <col min="2253" max="2259" width="7.7265625" style="1437" customWidth="1"/>
    <col min="2260" max="2488" width="7.7265625" style="1437"/>
    <col min="2489" max="2489" width="12.26953125" style="1437" customWidth="1"/>
    <col min="2490" max="2490" width="16.26953125" style="1437" customWidth="1"/>
    <col min="2491" max="2497" width="10.26953125" style="1437" customWidth="1"/>
    <col min="2498" max="2498" width="13" style="1437" customWidth="1"/>
    <col min="2499" max="2502" width="10.26953125" style="1437" customWidth="1"/>
    <col min="2503" max="2503" width="14" style="1437" customWidth="1"/>
    <col min="2504" max="2506" width="10.26953125" style="1437" customWidth="1"/>
    <col min="2507" max="2507" width="12.7265625" style="1437" customWidth="1"/>
    <col min="2508" max="2508" width="18.26953125" style="1437" customWidth="1"/>
    <col min="2509" max="2515" width="7.7265625" style="1437" customWidth="1"/>
    <col min="2516" max="2744" width="7.7265625" style="1437"/>
    <col min="2745" max="2745" width="12.26953125" style="1437" customWidth="1"/>
    <col min="2746" max="2746" width="16.26953125" style="1437" customWidth="1"/>
    <col min="2747" max="2753" width="10.26953125" style="1437" customWidth="1"/>
    <col min="2754" max="2754" width="13" style="1437" customWidth="1"/>
    <col min="2755" max="2758" width="10.26953125" style="1437" customWidth="1"/>
    <col min="2759" max="2759" width="14" style="1437" customWidth="1"/>
    <col min="2760" max="2762" width="10.26953125" style="1437" customWidth="1"/>
    <col min="2763" max="2763" width="12.7265625" style="1437" customWidth="1"/>
    <col min="2764" max="2764" width="18.26953125" style="1437" customWidth="1"/>
    <col min="2765" max="2771" width="7.7265625" style="1437" customWidth="1"/>
    <col min="2772" max="3000" width="7.7265625" style="1437"/>
    <col min="3001" max="3001" width="12.26953125" style="1437" customWidth="1"/>
    <col min="3002" max="3002" width="16.26953125" style="1437" customWidth="1"/>
    <col min="3003" max="3009" width="10.26953125" style="1437" customWidth="1"/>
    <col min="3010" max="3010" width="13" style="1437" customWidth="1"/>
    <col min="3011" max="3014" width="10.26953125" style="1437" customWidth="1"/>
    <col min="3015" max="3015" width="14" style="1437" customWidth="1"/>
    <col min="3016" max="3018" width="10.26953125" style="1437" customWidth="1"/>
    <col min="3019" max="3019" width="12.7265625" style="1437" customWidth="1"/>
    <col min="3020" max="3020" width="18.26953125" style="1437" customWidth="1"/>
    <col min="3021" max="3027" width="7.7265625" style="1437" customWidth="1"/>
    <col min="3028" max="3256" width="7.7265625" style="1437"/>
    <col min="3257" max="3257" width="12.26953125" style="1437" customWidth="1"/>
    <col min="3258" max="3258" width="16.26953125" style="1437" customWidth="1"/>
    <col min="3259" max="3265" width="10.26953125" style="1437" customWidth="1"/>
    <col min="3266" max="3266" width="13" style="1437" customWidth="1"/>
    <col min="3267" max="3270" width="10.26953125" style="1437" customWidth="1"/>
    <col min="3271" max="3271" width="14" style="1437" customWidth="1"/>
    <col min="3272" max="3274" width="10.26953125" style="1437" customWidth="1"/>
    <col min="3275" max="3275" width="12.7265625" style="1437" customWidth="1"/>
    <col min="3276" max="3276" width="18.26953125" style="1437" customWidth="1"/>
    <col min="3277" max="3283" width="7.7265625" style="1437" customWidth="1"/>
    <col min="3284" max="3512" width="7.7265625" style="1437"/>
    <col min="3513" max="3513" width="12.26953125" style="1437" customWidth="1"/>
    <col min="3514" max="3514" width="16.26953125" style="1437" customWidth="1"/>
    <col min="3515" max="3521" width="10.26953125" style="1437" customWidth="1"/>
    <col min="3522" max="3522" width="13" style="1437" customWidth="1"/>
    <col min="3523" max="3526" width="10.26953125" style="1437" customWidth="1"/>
    <col min="3527" max="3527" width="14" style="1437" customWidth="1"/>
    <col min="3528" max="3530" width="10.26953125" style="1437" customWidth="1"/>
    <col min="3531" max="3531" width="12.7265625" style="1437" customWidth="1"/>
    <col min="3532" max="3532" width="18.26953125" style="1437" customWidth="1"/>
    <col min="3533" max="3539" width="7.7265625" style="1437" customWidth="1"/>
    <col min="3540" max="3768" width="7.7265625" style="1437"/>
    <col min="3769" max="3769" width="12.26953125" style="1437" customWidth="1"/>
    <col min="3770" max="3770" width="16.26953125" style="1437" customWidth="1"/>
    <col min="3771" max="3777" width="10.26953125" style="1437" customWidth="1"/>
    <col min="3778" max="3778" width="13" style="1437" customWidth="1"/>
    <col min="3779" max="3782" width="10.26953125" style="1437" customWidth="1"/>
    <col min="3783" max="3783" width="14" style="1437" customWidth="1"/>
    <col min="3784" max="3786" width="10.26953125" style="1437" customWidth="1"/>
    <col min="3787" max="3787" width="12.7265625" style="1437" customWidth="1"/>
    <col min="3788" max="3788" width="18.26953125" style="1437" customWidth="1"/>
    <col min="3789" max="3795" width="7.7265625" style="1437" customWidth="1"/>
    <col min="3796" max="4024" width="7.7265625" style="1437"/>
    <col min="4025" max="4025" width="12.26953125" style="1437" customWidth="1"/>
    <col min="4026" max="4026" width="16.26953125" style="1437" customWidth="1"/>
    <col min="4027" max="4033" width="10.26953125" style="1437" customWidth="1"/>
    <col min="4034" max="4034" width="13" style="1437" customWidth="1"/>
    <col min="4035" max="4038" width="10.26953125" style="1437" customWidth="1"/>
    <col min="4039" max="4039" width="14" style="1437" customWidth="1"/>
    <col min="4040" max="4042" width="10.26953125" style="1437" customWidth="1"/>
    <col min="4043" max="4043" width="12.7265625" style="1437" customWidth="1"/>
    <col min="4044" max="4044" width="18.26953125" style="1437" customWidth="1"/>
    <col min="4045" max="4051" width="7.7265625" style="1437" customWidth="1"/>
    <col min="4052" max="4280" width="7.7265625" style="1437"/>
    <col min="4281" max="4281" width="12.26953125" style="1437" customWidth="1"/>
    <col min="4282" max="4282" width="16.26953125" style="1437" customWidth="1"/>
    <col min="4283" max="4289" width="10.26953125" style="1437" customWidth="1"/>
    <col min="4290" max="4290" width="13" style="1437" customWidth="1"/>
    <col min="4291" max="4294" width="10.26953125" style="1437" customWidth="1"/>
    <col min="4295" max="4295" width="14" style="1437" customWidth="1"/>
    <col min="4296" max="4298" width="10.26953125" style="1437" customWidth="1"/>
    <col min="4299" max="4299" width="12.7265625" style="1437" customWidth="1"/>
    <col min="4300" max="4300" width="18.26953125" style="1437" customWidth="1"/>
    <col min="4301" max="4307" width="7.7265625" style="1437" customWidth="1"/>
    <col min="4308" max="4536" width="7.7265625" style="1437"/>
    <col min="4537" max="4537" width="12.26953125" style="1437" customWidth="1"/>
    <col min="4538" max="4538" width="16.26953125" style="1437" customWidth="1"/>
    <col min="4539" max="4545" width="10.26953125" style="1437" customWidth="1"/>
    <col min="4546" max="4546" width="13" style="1437" customWidth="1"/>
    <col min="4547" max="4550" width="10.26953125" style="1437" customWidth="1"/>
    <col min="4551" max="4551" width="14" style="1437" customWidth="1"/>
    <col min="4552" max="4554" width="10.26953125" style="1437" customWidth="1"/>
    <col min="4555" max="4555" width="12.7265625" style="1437" customWidth="1"/>
    <col min="4556" max="4556" width="18.26953125" style="1437" customWidth="1"/>
    <col min="4557" max="4563" width="7.7265625" style="1437" customWidth="1"/>
    <col min="4564" max="4792" width="7.7265625" style="1437"/>
    <col min="4793" max="4793" width="12.26953125" style="1437" customWidth="1"/>
    <col min="4794" max="4794" width="16.26953125" style="1437" customWidth="1"/>
    <col min="4795" max="4801" width="10.26953125" style="1437" customWidth="1"/>
    <col min="4802" max="4802" width="13" style="1437" customWidth="1"/>
    <col min="4803" max="4806" width="10.26953125" style="1437" customWidth="1"/>
    <col min="4807" max="4807" width="14" style="1437" customWidth="1"/>
    <col min="4808" max="4810" width="10.26953125" style="1437" customWidth="1"/>
    <col min="4811" max="4811" width="12.7265625" style="1437" customWidth="1"/>
    <col min="4812" max="4812" width="18.26953125" style="1437" customWidth="1"/>
    <col min="4813" max="4819" width="7.7265625" style="1437" customWidth="1"/>
    <col min="4820" max="5048" width="7.7265625" style="1437"/>
    <col min="5049" max="5049" width="12.26953125" style="1437" customWidth="1"/>
    <col min="5050" max="5050" width="16.26953125" style="1437" customWidth="1"/>
    <col min="5051" max="5057" width="10.26953125" style="1437" customWidth="1"/>
    <col min="5058" max="5058" width="13" style="1437" customWidth="1"/>
    <col min="5059" max="5062" width="10.26953125" style="1437" customWidth="1"/>
    <col min="5063" max="5063" width="14" style="1437" customWidth="1"/>
    <col min="5064" max="5066" width="10.26953125" style="1437" customWidth="1"/>
    <col min="5067" max="5067" width="12.7265625" style="1437" customWidth="1"/>
    <col min="5068" max="5068" width="18.26953125" style="1437" customWidth="1"/>
    <col min="5069" max="5075" width="7.7265625" style="1437" customWidth="1"/>
    <col min="5076" max="5304" width="7.7265625" style="1437"/>
    <col min="5305" max="5305" width="12.26953125" style="1437" customWidth="1"/>
    <col min="5306" max="5306" width="16.26953125" style="1437" customWidth="1"/>
    <col min="5307" max="5313" width="10.26953125" style="1437" customWidth="1"/>
    <col min="5314" max="5314" width="13" style="1437" customWidth="1"/>
    <col min="5315" max="5318" width="10.26953125" style="1437" customWidth="1"/>
    <col min="5319" max="5319" width="14" style="1437" customWidth="1"/>
    <col min="5320" max="5322" width="10.26953125" style="1437" customWidth="1"/>
    <col min="5323" max="5323" width="12.7265625" style="1437" customWidth="1"/>
    <col min="5324" max="5324" width="18.26953125" style="1437" customWidth="1"/>
    <col min="5325" max="5331" width="7.7265625" style="1437" customWidth="1"/>
    <col min="5332" max="5560" width="7.7265625" style="1437"/>
    <col min="5561" max="5561" width="12.26953125" style="1437" customWidth="1"/>
    <col min="5562" max="5562" width="16.26953125" style="1437" customWidth="1"/>
    <col min="5563" max="5569" width="10.26953125" style="1437" customWidth="1"/>
    <col min="5570" max="5570" width="13" style="1437" customWidth="1"/>
    <col min="5571" max="5574" width="10.26953125" style="1437" customWidth="1"/>
    <col min="5575" max="5575" width="14" style="1437" customWidth="1"/>
    <col min="5576" max="5578" width="10.26953125" style="1437" customWidth="1"/>
    <col min="5579" max="5579" width="12.7265625" style="1437" customWidth="1"/>
    <col min="5580" max="5580" width="18.26953125" style="1437" customWidth="1"/>
    <col min="5581" max="5587" width="7.7265625" style="1437" customWidth="1"/>
    <col min="5588" max="5816" width="7.7265625" style="1437"/>
    <col min="5817" max="5817" width="12.26953125" style="1437" customWidth="1"/>
    <col min="5818" max="5818" width="16.26953125" style="1437" customWidth="1"/>
    <col min="5819" max="5825" width="10.26953125" style="1437" customWidth="1"/>
    <col min="5826" max="5826" width="13" style="1437" customWidth="1"/>
    <col min="5827" max="5830" width="10.26953125" style="1437" customWidth="1"/>
    <col min="5831" max="5831" width="14" style="1437" customWidth="1"/>
    <col min="5832" max="5834" width="10.26953125" style="1437" customWidth="1"/>
    <col min="5835" max="5835" width="12.7265625" style="1437" customWidth="1"/>
    <col min="5836" max="5836" width="18.26953125" style="1437" customWidth="1"/>
    <col min="5837" max="5843" width="7.7265625" style="1437" customWidth="1"/>
    <col min="5844" max="6072" width="7.7265625" style="1437"/>
    <col min="6073" max="6073" width="12.26953125" style="1437" customWidth="1"/>
    <col min="6074" max="6074" width="16.26953125" style="1437" customWidth="1"/>
    <col min="6075" max="6081" width="10.26953125" style="1437" customWidth="1"/>
    <col min="6082" max="6082" width="13" style="1437" customWidth="1"/>
    <col min="6083" max="6086" width="10.26953125" style="1437" customWidth="1"/>
    <col min="6087" max="6087" width="14" style="1437" customWidth="1"/>
    <col min="6088" max="6090" width="10.26953125" style="1437" customWidth="1"/>
    <col min="6091" max="6091" width="12.7265625" style="1437" customWidth="1"/>
    <col min="6092" max="6092" width="18.26953125" style="1437" customWidth="1"/>
    <col min="6093" max="6099" width="7.7265625" style="1437" customWidth="1"/>
    <col min="6100" max="6328" width="7.7265625" style="1437"/>
    <col min="6329" max="6329" width="12.26953125" style="1437" customWidth="1"/>
    <col min="6330" max="6330" width="16.26953125" style="1437" customWidth="1"/>
    <col min="6331" max="6337" width="10.26953125" style="1437" customWidth="1"/>
    <col min="6338" max="6338" width="13" style="1437" customWidth="1"/>
    <col min="6339" max="6342" width="10.26953125" style="1437" customWidth="1"/>
    <col min="6343" max="6343" width="14" style="1437" customWidth="1"/>
    <col min="6344" max="6346" width="10.26953125" style="1437" customWidth="1"/>
    <col min="6347" max="6347" width="12.7265625" style="1437" customWidth="1"/>
    <col min="6348" max="6348" width="18.26953125" style="1437" customWidth="1"/>
    <col min="6349" max="6355" width="7.7265625" style="1437" customWidth="1"/>
    <col min="6356" max="6584" width="7.7265625" style="1437"/>
    <col min="6585" max="6585" width="12.26953125" style="1437" customWidth="1"/>
    <col min="6586" max="6586" width="16.26953125" style="1437" customWidth="1"/>
    <col min="6587" max="6593" width="10.26953125" style="1437" customWidth="1"/>
    <col min="6594" max="6594" width="13" style="1437" customWidth="1"/>
    <col min="6595" max="6598" width="10.26953125" style="1437" customWidth="1"/>
    <col min="6599" max="6599" width="14" style="1437" customWidth="1"/>
    <col min="6600" max="6602" width="10.26953125" style="1437" customWidth="1"/>
    <col min="6603" max="6603" width="12.7265625" style="1437" customWidth="1"/>
    <col min="6604" max="6604" width="18.26953125" style="1437" customWidth="1"/>
    <col min="6605" max="6611" width="7.7265625" style="1437" customWidth="1"/>
    <col min="6612" max="6840" width="7.7265625" style="1437"/>
    <col min="6841" max="6841" width="12.26953125" style="1437" customWidth="1"/>
    <col min="6842" max="6842" width="16.26953125" style="1437" customWidth="1"/>
    <col min="6843" max="6849" width="10.26953125" style="1437" customWidth="1"/>
    <col min="6850" max="6850" width="13" style="1437" customWidth="1"/>
    <col min="6851" max="6854" width="10.26953125" style="1437" customWidth="1"/>
    <col min="6855" max="6855" width="14" style="1437" customWidth="1"/>
    <col min="6856" max="6858" width="10.26953125" style="1437" customWidth="1"/>
    <col min="6859" max="6859" width="12.7265625" style="1437" customWidth="1"/>
    <col min="6860" max="6860" width="18.26953125" style="1437" customWidth="1"/>
    <col min="6861" max="6867" width="7.7265625" style="1437" customWidth="1"/>
    <col min="6868" max="7096" width="7.7265625" style="1437"/>
    <col min="7097" max="7097" width="12.26953125" style="1437" customWidth="1"/>
    <col min="7098" max="7098" width="16.26953125" style="1437" customWidth="1"/>
    <col min="7099" max="7105" width="10.26953125" style="1437" customWidth="1"/>
    <col min="7106" max="7106" width="13" style="1437" customWidth="1"/>
    <col min="7107" max="7110" width="10.26953125" style="1437" customWidth="1"/>
    <col min="7111" max="7111" width="14" style="1437" customWidth="1"/>
    <col min="7112" max="7114" width="10.26953125" style="1437" customWidth="1"/>
    <col min="7115" max="7115" width="12.7265625" style="1437" customWidth="1"/>
    <col min="7116" max="7116" width="18.26953125" style="1437" customWidth="1"/>
    <col min="7117" max="7123" width="7.7265625" style="1437" customWidth="1"/>
    <col min="7124" max="7352" width="7.7265625" style="1437"/>
    <col min="7353" max="7353" width="12.26953125" style="1437" customWidth="1"/>
    <col min="7354" max="7354" width="16.26953125" style="1437" customWidth="1"/>
    <col min="7355" max="7361" width="10.26953125" style="1437" customWidth="1"/>
    <col min="7362" max="7362" width="13" style="1437" customWidth="1"/>
    <col min="7363" max="7366" width="10.26953125" style="1437" customWidth="1"/>
    <col min="7367" max="7367" width="14" style="1437" customWidth="1"/>
    <col min="7368" max="7370" width="10.26953125" style="1437" customWidth="1"/>
    <col min="7371" max="7371" width="12.7265625" style="1437" customWidth="1"/>
    <col min="7372" max="7372" width="18.26953125" style="1437" customWidth="1"/>
    <col min="7373" max="7379" width="7.7265625" style="1437" customWidth="1"/>
    <col min="7380" max="7608" width="7.7265625" style="1437"/>
    <col min="7609" max="7609" width="12.26953125" style="1437" customWidth="1"/>
    <col min="7610" max="7610" width="16.26953125" style="1437" customWidth="1"/>
    <col min="7611" max="7617" width="10.26953125" style="1437" customWidth="1"/>
    <col min="7618" max="7618" width="13" style="1437" customWidth="1"/>
    <col min="7619" max="7622" width="10.26953125" style="1437" customWidth="1"/>
    <col min="7623" max="7623" width="14" style="1437" customWidth="1"/>
    <col min="7624" max="7626" width="10.26953125" style="1437" customWidth="1"/>
    <col min="7627" max="7627" width="12.7265625" style="1437" customWidth="1"/>
    <col min="7628" max="7628" width="18.26953125" style="1437" customWidth="1"/>
    <col min="7629" max="7635" width="7.7265625" style="1437" customWidth="1"/>
    <col min="7636" max="7864" width="7.7265625" style="1437"/>
    <col min="7865" max="7865" width="12.26953125" style="1437" customWidth="1"/>
    <col min="7866" max="7866" width="16.26953125" style="1437" customWidth="1"/>
    <col min="7867" max="7873" width="10.26953125" style="1437" customWidth="1"/>
    <col min="7874" max="7874" width="13" style="1437" customWidth="1"/>
    <col min="7875" max="7878" width="10.26953125" style="1437" customWidth="1"/>
    <col min="7879" max="7879" width="14" style="1437" customWidth="1"/>
    <col min="7880" max="7882" width="10.26953125" style="1437" customWidth="1"/>
    <col min="7883" max="7883" width="12.7265625" style="1437" customWidth="1"/>
    <col min="7884" max="7884" width="18.26953125" style="1437" customWidth="1"/>
    <col min="7885" max="7891" width="7.7265625" style="1437" customWidth="1"/>
    <col min="7892" max="8120" width="7.7265625" style="1437"/>
    <col min="8121" max="8121" width="12.26953125" style="1437" customWidth="1"/>
    <col min="8122" max="8122" width="16.26953125" style="1437" customWidth="1"/>
    <col min="8123" max="8129" width="10.26953125" style="1437" customWidth="1"/>
    <col min="8130" max="8130" width="13" style="1437" customWidth="1"/>
    <col min="8131" max="8134" width="10.26953125" style="1437" customWidth="1"/>
    <col min="8135" max="8135" width="14" style="1437" customWidth="1"/>
    <col min="8136" max="8138" width="10.26953125" style="1437" customWidth="1"/>
    <col min="8139" max="8139" width="12.7265625" style="1437" customWidth="1"/>
    <col min="8140" max="8140" width="18.26953125" style="1437" customWidth="1"/>
    <col min="8141" max="8147" width="7.7265625" style="1437" customWidth="1"/>
    <col min="8148" max="8376" width="7.7265625" style="1437"/>
    <col min="8377" max="8377" width="12.26953125" style="1437" customWidth="1"/>
    <col min="8378" max="8378" width="16.26953125" style="1437" customWidth="1"/>
    <col min="8379" max="8385" width="10.26953125" style="1437" customWidth="1"/>
    <col min="8386" max="8386" width="13" style="1437" customWidth="1"/>
    <col min="8387" max="8390" width="10.26953125" style="1437" customWidth="1"/>
    <col min="8391" max="8391" width="14" style="1437" customWidth="1"/>
    <col min="8392" max="8394" width="10.26953125" style="1437" customWidth="1"/>
    <col min="8395" max="8395" width="12.7265625" style="1437" customWidth="1"/>
    <col min="8396" max="8396" width="18.26953125" style="1437" customWidth="1"/>
    <col min="8397" max="8403" width="7.7265625" style="1437" customWidth="1"/>
    <col min="8404" max="8632" width="7.7265625" style="1437"/>
    <col min="8633" max="8633" width="12.26953125" style="1437" customWidth="1"/>
    <col min="8634" max="8634" width="16.26953125" style="1437" customWidth="1"/>
    <col min="8635" max="8641" width="10.26953125" style="1437" customWidth="1"/>
    <col min="8642" max="8642" width="13" style="1437" customWidth="1"/>
    <col min="8643" max="8646" width="10.26953125" style="1437" customWidth="1"/>
    <col min="8647" max="8647" width="14" style="1437" customWidth="1"/>
    <col min="8648" max="8650" width="10.26953125" style="1437" customWidth="1"/>
    <col min="8651" max="8651" width="12.7265625" style="1437" customWidth="1"/>
    <col min="8652" max="8652" width="18.26953125" style="1437" customWidth="1"/>
    <col min="8653" max="8659" width="7.7265625" style="1437" customWidth="1"/>
    <col min="8660" max="8888" width="7.7265625" style="1437"/>
    <col min="8889" max="8889" width="12.26953125" style="1437" customWidth="1"/>
    <col min="8890" max="8890" width="16.26953125" style="1437" customWidth="1"/>
    <col min="8891" max="8897" width="10.26953125" style="1437" customWidth="1"/>
    <col min="8898" max="8898" width="13" style="1437" customWidth="1"/>
    <col min="8899" max="8902" width="10.26953125" style="1437" customWidth="1"/>
    <col min="8903" max="8903" width="14" style="1437" customWidth="1"/>
    <col min="8904" max="8906" width="10.26953125" style="1437" customWidth="1"/>
    <col min="8907" max="8907" width="12.7265625" style="1437" customWidth="1"/>
    <col min="8908" max="8908" width="18.26953125" style="1437" customWidth="1"/>
    <col min="8909" max="8915" width="7.7265625" style="1437" customWidth="1"/>
    <col min="8916" max="9144" width="7.7265625" style="1437"/>
    <col min="9145" max="9145" width="12.26953125" style="1437" customWidth="1"/>
    <col min="9146" max="9146" width="16.26953125" style="1437" customWidth="1"/>
    <col min="9147" max="9153" width="10.26953125" style="1437" customWidth="1"/>
    <col min="9154" max="9154" width="13" style="1437" customWidth="1"/>
    <col min="9155" max="9158" width="10.26953125" style="1437" customWidth="1"/>
    <col min="9159" max="9159" width="14" style="1437" customWidth="1"/>
    <col min="9160" max="9162" width="10.26953125" style="1437" customWidth="1"/>
    <col min="9163" max="9163" width="12.7265625" style="1437" customWidth="1"/>
    <col min="9164" max="9164" width="18.26953125" style="1437" customWidth="1"/>
    <col min="9165" max="9171" width="7.7265625" style="1437" customWidth="1"/>
    <col min="9172" max="9400" width="7.7265625" style="1437"/>
    <col min="9401" max="9401" width="12.26953125" style="1437" customWidth="1"/>
    <col min="9402" max="9402" width="16.26953125" style="1437" customWidth="1"/>
    <col min="9403" max="9409" width="10.26953125" style="1437" customWidth="1"/>
    <col min="9410" max="9410" width="13" style="1437" customWidth="1"/>
    <col min="9411" max="9414" width="10.26953125" style="1437" customWidth="1"/>
    <col min="9415" max="9415" width="14" style="1437" customWidth="1"/>
    <col min="9416" max="9418" width="10.26953125" style="1437" customWidth="1"/>
    <col min="9419" max="9419" width="12.7265625" style="1437" customWidth="1"/>
    <col min="9420" max="9420" width="18.26953125" style="1437" customWidth="1"/>
    <col min="9421" max="9427" width="7.7265625" style="1437" customWidth="1"/>
    <col min="9428" max="9656" width="7.7265625" style="1437"/>
    <col min="9657" max="9657" width="12.26953125" style="1437" customWidth="1"/>
    <col min="9658" max="9658" width="16.26953125" style="1437" customWidth="1"/>
    <col min="9659" max="9665" width="10.26953125" style="1437" customWidth="1"/>
    <col min="9666" max="9666" width="13" style="1437" customWidth="1"/>
    <col min="9667" max="9670" width="10.26953125" style="1437" customWidth="1"/>
    <col min="9671" max="9671" width="14" style="1437" customWidth="1"/>
    <col min="9672" max="9674" width="10.26953125" style="1437" customWidth="1"/>
    <col min="9675" max="9675" width="12.7265625" style="1437" customWidth="1"/>
    <col min="9676" max="9676" width="18.26953125" style="1437" customWidth="1"/>
    <col min="9677" max="9683" width="7.7265625" style="1437" customWidth="1"/>
    <col min="9684" max="9912" width="7.7265625" style="1437"/>
    <col min="9913" max="9913" width="12.26953125" style="1437" customWidth="1"/>
    <col min="9914" max="9914" width="16.26953125" style="1437" customWidth="1"/>
    <col min="9915" max="9921" width="10.26953125" style="1437" customWidth="1"/>
    <col min="9922" max="9922" width="13" style="1437" customWidth="1"/>
    <col min="9923" max="9926" width="10.26953125" style="1437" customWidth="1"/>
    <col min="9927" max="9927" width="14" style="1437" customWidth="1"/>
    <col min="9928" max="9930" width="10.26953125" style="1437" customWidth="1"/>
    <col min="9931" max="9931" width="12.7265625" style="1437" customWidth="1"/>
    <col min="9932" max="9932" width="18.26953125" style="1437" customWidth="1"/>
    <col min="9933" max="9939" width="7.7265625" style="1437" customWidth="1"/>
    <col min="9940" max="10168" width="7.7265625" style="1437"/>
    <col min="10169" max="10169" width="12.26953125" style="1437" customWidth="1"/>
    <col min="10170" max="10170" width="16.26953125" style="1437" customWidth="1"/>
    <col min="10171" max="10177" width="10.26953125" style="1437" customWidth="1"/>
    <col min="10178" max="10178" width="13" style="1437" customWidth="1"/>
    <col min="10179" max="10182" width="10.26953125" style="1437" customWidth="1"/>
    <col min="10183" max="10183" width="14" style="1437" customWidth="1"/>
    <col min="10184" max="10186" width="10.26953125" style="1437" customWidth="1"/>
    <col min="10187" max="10187" width="12.7265625" style="1437" customWidth="1"/>
    <col min="10188" max="10188" width="18.26953125" style="1437" customWidth="1"/>
    <col min="10189" max="10195" width="7.7265625" style="1437" customWidth="1"/>
    <col min="10196" max="10424" width="7.7265625" style="1437"/>
    <col min="10425" max="10425" width="12.26953125" style="1437" customWidth="1"/>
    <col min="10426" max="10426" width="16.26953125" style="1437" customWidth="1"/>
    <col min="10427" max="10433" width="10.26953125" style="1437" customWidth="1"/>
    <col min="10434" max="10434" width="13" style="1437" customWidth="1"/>
    <col min="10435" max="10438" width="10.26953125" style="1437" customWidth="1"/>
    <col min="10439" max="10439" width="14" style="1437" customWidth="1"/>
    <col min="10440" max="10442" width="10.26953125" style="1437" customWidth="1"/>
    <col min="10443" max="10443" width="12.7265625" style="1437" customWidth="1"/>
    <col min="10444" max="10444" width="18.26953125" style="1437" customWidth="1"/>
    <col min="10445" max="10451" width="7.7265625" style="1437" customWidth="1"/>
    <col min="10452" max="10680" width="7.7265625" style="1437"/>
    <col min="10681" max="10681" width="12.26953125" style="1437" customWidth="1"/>
    <col min="10682" max="10682" width="16.26953125" style="1437" customWidth="1"/>
    <col min="10683" max="10689" width="10.26953125" style="1437" customWidth="1"/>
    <col min="10690" max="10690" width="13" style="1437" customWidth="1"/>
    <col min="10691" max="10694" width="10.26953125" style="1437" customWidth="1"/>
    <col min="10695" max="10695" width="14" style="1437" customWidth="1"/>
    <col min="10696" max="10698" width="10.26953125" style="1437" customWidth="1"/>
    <col min="10699" max="10699" width="12.7265625" style="1437" customWidth="1"/>
    <col min="10700" max="10700" width="18.26953125" style="1437" customWidth="1"/>
    <col min="10701" max="10707" width="7.7265625" style="1437" customWidth="1"/>
    <col min="10708" max="10936" width="7.7265625" style="1437"/>
    <col min="10937" max="10937" width="12.26953125" style="1437" customWidth="1"/>
    <col min="10938" max="10938" width="16.26953125" style="1437" customWidth="1"/>
    <col min="10939" max="10945" width="10.26953125" style="1437" customWidth="1"/>
    <col min="10946" max="10946" width="13" style="1437" customWidth="1"/>
    <col min="10947" max="10950" width="10.26953125" style="1437" customWidth="1"/>
    <col min="10951" max="10951" width="14" style="1437" customWidth="1"/>
    <col min="10952" max="10954" width="10.26953125" style="1437" customWidth="1"/>
    <col min="10955" max="10955" width="12.7265625" style="1437" customWidth="1"/>
    <col min="10956" max="10956" width="18.26953125" style="1437" customWidth="1"/>
    <col min="10957" max="10963" width="7.7265625" style="1437" customWidth="1"/>
    <col min="10964" max="11192" width="7.7265625" style="1437"/>
    <col min="11193" max="11193" width="12.26953125" style="1437" customWidth="1"/>
    <col min="11194" max="11194" width="16.26953125" style="1437" customWidth="1"/>
    <col min="11195" max="11201" width="10.26953125" style="1437" customWidth="1"/>
    <col min="11202" max="11202" width="13" style="1437" customWidth="1"/>
    <col min="11203" max="11206" width="10.26953125" style="1437" customWidth="1"/>
    <col min="11207" max="11207" width="14" style="1437" customWidth="1"/>
    <col min="11208" max="11210" width="10.26953125" style="1437" customWidth="1"/>
    <col min="11211" max="11211" width="12.7265625" style="1437" customWidth="1"/>
    <col min="11212" max="11212" width="18.26953125" style="1437" customWidth="1"/>
    <col min="11213" max="11219" width="7.7265625" style="1437" customWidth="1"/>
    <col min="11220" max="11448" width="7.7265625" style="1437"/>
    <col min="11449" max="11449" width="12.26953125" style="1437" customWidth="1"/>
    <col min="11450" max="11450" width="16.26953125" style="1437" customWidth="1"/>
    <col min="11451" max="11457" width="10.26953125" style="1437" customWidth="1"/>
    <col min="11458" max="11458" width="13" style="1437" customWidth="1"/>
    <col min="11459" max="11462" width="10.26953125" style="1437" customWidth="1"/>
    <col min="11463" max="11463" width="14" style="1437" customWidth="1"/>
    <col min="11464" max="11466" width="10.26953125" style="1437" customWidth="1"/>
    <col min="11467" max="11467" width="12.7265625" style="1437" customWidth="1"/>
    <col min="11468" max="11468" width="18.26953125" style="1437" customWidth="1"/>
    <col min="11469" max="11475" width="7.7265625" style="1437" customWidth="1"/>
    <col min="11476" max="11704" width="7.7265625" style="1437"/>
    <col min="11705" max="11705" width="12.26953125" style="1437" customWidth="1"/>
    <col min="11706" max="11706" width="16.26953125" style="1437" customWidth="1"/>
    <col min="11707" max="11713" width="10.26953125" style="1437" customWidth="1"/>
    <col min="11714" max="11714" width="13" style="1437" customWidth="1"/>
    <col min="11715" max="11718" width="10.26953125" style="1437" customWidth="1"/>
    <col min="11719" max="11719" width="14" style="1437" customWidth="1"/>
    <col min="11720" max="11722" width="10.26953125" style="1437" customWidth="1"/>
    <col min="11723" max="11723" width="12.7265625" style="1437" customWidth="1"/>
    <col min="11724" max="11724" width="18.26953125" style="1437" customWidth="1"/>
    <col min="11725" max="11731" width="7.7265625" style="1437" customWidth="1"/>
    <col min="11732" max="11960" width="7.7265625" style="1437"/>
    <col min="11961" max="11961" width="12.26953125" style="1437" customWidth="1"/>
    <col min="11962" max="11962" width="16.26953125" style="1437" customWidth="1"/>
    <col min="11963" max="11969" width="10.26953125" style="1437" customWidth="1"/>
    <col min="11970" max="11970" width="13" style="1437" customWidth="1"/>
    <col min="11971" max="11974" width="10.26953125" style="1437" customWidth="1"/>
    <col min="11975" max="11975" width="14" style="1437" customWidth="1"/>
    <col min="11976" max="11978" width="10.26953125" style="1437" customWidth="1"/>
    <col min="11979" max="11979" width="12.7265625" style="1437" customWidth="1"/>
    <col min="11980" max="11980" width="18.26953125" style="1437" customWidth="1"/>
    <col min="11981" max="11987" width="7.7265625" style="1437" customWidth="1"/>
    <col min="11988" max="12216" width="7.7265625" style="1437"/>
    <col min="12217" max="12217" width="12.26953125" style="1437" customWidth="1"/>
    <col min="12218" max="12218" width="16.26953125" style="1437" customWidth="1"/>
    <col min="12219" max="12225" width="10.26953125" style="1437" customWidth="1"/>
    <col min="12226" max="12226" width="13" style="1437" customWidth="1"/>
    <col min="12227" max="12230" width="10.26953125" style="1437" customWidth="1"/>
    <col min="12231" max="12231" width="14" style="1437" customWidth="1"/>
    <col min="12232" max="12234" width="10.26953125" style="1437" customWidth="1"/>
    <col min="12235" max="12235" width="12.7265625" style="1437" customWidth="1"/>
    <col min="12236" max="12236" width="18.26953125" style="1437" customWidth="1"/>
    <col min="12237" max="12243" width="7.7265625" style="1437" customWidth="1"/>
    <col min="12244" max="12472" width="7.7265625" style="1437"/>
    <col min="12473" max="12473" width="12.26953125" style="1437" customWidth="1"/>
    <col min="12474" max="12474" width="16.26953125" style="1437" customWidth="1"/>
    <col min="12475" max="12481" width="10.26953125" style="1437" customWidth="1"/>
    <col min="12482" max="12482" width="13" style="1437" customWidth="1"/>
    <col min="12483" max="12486" width="10.26953125" style="1437" customWidth="1"/>
    <col min="12487" max="12487" width="14" style="1437" customWidth="1"/>
    <col min="12488" max="12490" width="10.26953125" style="1437" customWidth="1"/>
    <col min="12491" max="12491" width="12.7265625" style="1437" customWidth="1"/>
    <col min="12492" max="12492" width="18.26953125" style="1437" customWidth="1"/>
    <col min="12493" max="12499" width="7.7265625" style="1437" customWidth="1"/>
    <col min="12500" max="12728" width="7.7265625" style="1437"/>
    <col min="12729" max="12729" width="12.26953125" style="1437" customWidth="1"/>
    <col min="12730" max="12730" width="16.26953125" style="1437" customWidth="1"/>
    <col min="12731" max="12737" width="10.26953125" style="1437" customWidth="1"/>
    <col min="12738" max="12738" width="13" style="1437" customWidth="1"/>
    <col min="12739" max="12742" width="10.26953125" style="1437" customWidth="1"/>
    <col min="12743" max="12743" width="14" style="1437" customWidth="1"/>
    <col min="12744" max="12746" width="10.26953125" style="1437" customWidth="1"/>
    <col min="12747" max="12747" width="12.7265625" style="1437" customWidth="1"/>
    <col min="12748" max="12748" width="18.26953125" style="1437" customWidth="1"/>
    <col min="12749" max="12755" width="7.7265625" style="1437" customWidth="1"/>
    <col min="12756" max="12984" width="7.7265625" style="1437"/>
    <col min="12985" max="12985" width="12.26953125" style="1437" customWidth="1"/>
    <col min="12986" max="12986" width="16.26953125" style="1437" customWidth="1"/>
    <col min="12987" max="12993" width="10.26953125" style="1437" customWidth="1"/>
    <col min="12994" max="12994" width="13" style="1437" customWidth="1"/>
    <col min="12995" max="12998" width="10.26953125" style="1437" customWidth="1"/>
    <col min="12999" max="12999" width="14" style="1437" customWidth="1"/>
    <col min="13000" max="13002" width="10.26953125" style="1437" customWidth="1"/>
    <col min="13003" max="13003" width="12.7265625" style="1437" customWidth="1"/>
    <col min="13004" max="13004" width="18.26953125" style="1437" customWidth="1"/>
    <col min="13005" max="13011" width="7.7265625" style="1437" customWidth="1"/>
    <col min="13012" max="13240" width="7.7265625" style="1437"/>
    <col min="13241" max="13241" width="12.26953125" style="1437" customWidth="1"/>
    <col min="13242" max="13242" width="16.26953125" style="1437" customWidth="1"/>
    <col min="13243" max="13249" width="10.26953125" style="1437" customWidth="1"/>
    <col min="13250" max="13250" width="13" style="1437" customWidth="1"/>
    <col min="13251" max="13254" width="10.26953125" style="1437" customWidth="1"/>
    <col min="13255" max="13255" width="14" style="1437" customWidth="1"/>
    <col min="13256" max="13258" width="10.26953125" style="1437" customWidth="1"/>
    <col min="13259" max="13259" width="12.7265625" style="1437" customWidth="1"/>
    <col min="13260" max="13260" width="18.26953125" style="1437" customWidth="1"/>
    <col min="13261" max="13267" width="7.7265625" style="1437" customWidth="1"/>
    <col min="13268" max="13496" width="7.7265625" style="1437"/>
    <col min="13497" max="13497" width="12.26953125" style="1437" customWidth="1"/>
    <col min="13498" max="13498" width="16.26953125" style="1437" customWidth="1"/>
    <col min="13499" max="13505" width="10.26953125" style="1437" customWidth="1"/>
    <col min="13506" max="13506" width="13" style="1437" customWidth="1"/>
    <col min="13507" max="13510" width="10.26953125" style="1437" customWidth="1"/>
    <col min="13511" max="13511" width="14" style="1437" customWidth="1"/>
    <col min="13512" max="13514" width="10.26953125" style="1437" customWidth="1"/>
    <col min="13515" max="13515" width="12.7265625" style="1437" customWidth="1"/>
    <col min="13516" max="13516" width="18.26953125" style="1437" customWidth="1"/>
    <col min="13517" max="13523" width="7.7265625" style="1437" customWidth="1"/>
    <col min="13524" max="13752" width="7.7265625" style="1437"/>
    <col min="13753" max="13753" width="12.26953125" style="1437" customWidth="1"/>
    <col min="13754" max="13754" width="16.26953125" style="1437" customWidth="1"/>
    <col min="13755" max="13761" width="10.26953125" style="1437" customWidth="1"/>
    <col min="13762" max="13762" width="13" style="1437" customWidth="1"/>
    <col min="13763" max="13766" width="10.26953125" style="1437" customWidth="1"/>
    <col min="13767" max="13767" width="14" style="1437" customWidth="1"/>
    <col min="13768" max="13770" width="10.26953125" style="1437" customWidth="1"/>
    <col min="13771" max="13771" width="12.7265625" style="1437" customWidth="1"/>
    <col min="13772" max="13772" width="18.26953125" style="1437" customWidth="1"/>
    <col min="13773" max="13779" width="7.7265625" style="1437" customWidth="1"/>
    <col min="13780" max="14008" width="7.7265625" style="1437"/>
    <col min="14009" max="14009" width="12.26953125" style="1437" customWidth="1"/>
    <col min="14010" max="14010" width="16.26953125" style="1437" customWidth="1"/>
    <col min="14011" max="14017" width="10.26953125" style="1437" customWidth="1"/>
    <col min="14018" max="14018" width="13" style="1437" customWidth="1"/>
    <col min="14019" max="14022" width="10.26953125" style="1437" customWidth="1"/>
    <col min="14023" max="14023" width="14" style="1437" customWidth="1"/>
    <col min="14024" max="14026" width="10.26953125" style="1437" customWidth="1"/>
    <col min="14027" max="14027" width="12.7265625" style="1437" customWidth="1"/>
    <col min="14028" max="14028" width="18.26953125" style="1437" customWidth="1"/>
    <col min="14029" max="14035" width="7.7265625" style="1437" customWidth="1"/>
    <col min="14036" max="14264" width="7.7265625" style="1437"/>
    <col min="14265" max="14265" width="12.26953125" style="1437" customWidth="1"/>
    <col min="14266" max="14266" width="16.26953125" style="1437" customWidth="1"/>
    <col min="14267" max="14273" width="10.26953125" style="1437" customWidth="1"/>
    <col min="14274" max="14274" width="13" style="1437" customWidth="1"/>
    <col min="14275" max="14278" width="10.26953125" style="1437" customWidth="1"/>
    <col min="14279" max="14279" width="14" style="1437" customWidth="1"/>
    <col min="14280" max="14282" width="10.26953125" style="1437" customWidth="1"/>
    <col min="14283" max="14283" width="12.7265625" style="1437" customWidth="1"/>
    <col min="14284" max="14284" width="18.26953125" style="1437" customWidth="1"/>
    <col min="14285" max="14291" width="7.7265625" style="1437" customWidth="1"/>
    <col min="14292" max="14520" width="7.7265625" style="1437"/>
    <col min="14521" max="14521" width="12.26953125" style="1437" customWidth="1"/>
    <col min="14522" max="14522" width="16.26953125" style="1437" customWidth="1"/>
    <col min="14523" max="14529" width="10.26953125" style="1437" customWidth="1"/>
    <col min="14530" max="14530" width="13" style="1437" customWidth="1"/>
    <col min="14531" max="14534" width="10.26953125" style="1437" customWidth="1"/>
    <col min="14535" max="14535" width="14" style="1437" customWidth="1"/>
    <col min="14536" max="14538" width="10.26953125" style="1437" customWidth="1"/>
    <col min="14539" max="14539" width="12.7265625" style="1437" customWidth="1"/>
    <col min="14540" max="14540" width="18.26953125" style="1437" customWidth="1"/>
    <col min="14541" max="14547" width="7.7265625" style="1437" customWidth="1"/>
    <col min="14548" max="14776" width="7.7265625" style="1437"/>
    <col min="14777" max="14777" width="12.26953125" style="1437" customWidth="1"/>
    <col min="14778" max="14778" width="16.26953125" style="1437" customWidth="1"/>
    <col min="14779" max="14785" width="10.26953125" style="1437" customWidth="1"/>
    <col min="14786" max="14786" width="13" style="1437" customWidth="1"/>
    <col min="14787" max="14790" width="10.26953125" style="1437" customWidth="1"/>
    <col min="14791" max="14791" width="14" style="1437" customWidth="1"/>
    <col min="14792" max="14794" width="10.26953125" style="1437" customWidth="1"/>
    <col min="14795" max="14795" width="12.7265625" style="1437" customWidth="1"/>
    <col min="14796" max="14796" width="18.26953125" style="1437" customWidth="1"/>
    <col min="14797" max="14803" width="7.7265625" style="1437" customWidth="1"/>
    <col min="14804" max="15032" width="7.7265625" style="1437"/>
    <col min="15033" max="15033" width="12.26953125" style="1437" customWidth="1"/>
    <col min="15034" max="15034" width="16.26953125" style="1437" customWidth="1"/>
    <col min="15035" max="15041" width="10.26953125" style="1437" customWidth="1"/>
    <col min="15042" max="15042" width="13" style="1437" customWidth="1"/>
    <col min="15043" max="15046" width="10.26953125" style="1437" customWidth="1"/>
    <col min="15047" max="15047" width="14" style="1437" customWidth="1"/>
    <col min="15048" max="15050" width="10.26953125" style="1437" customWidth="1"/>
    <col min="15051" max="15051" width="12.7265625" style="1437" customWidth="1"/>
    <col min="15052" max="15052" width="18.26953125" style="1437" customWidth="1"/>
    <col min="15053" max="15059" width="7.7265625" style="1437" customWidth="1"/>
    <col min="15060" max="15288" width="7.7265625" style="1437"/>
    <col min="15289" max="15289" width="12.26953125" style="1437" customWidth="1"/>
    <col min="15290" max="15290" width="16.26953125" style="1437" customWidth="1"/>
    <col min="15291" max="15297" width="10.26953125" style="1437" customWidth="1"/>
    <col min="15298" max="15298" width="13" style="1437" customWidth="1"/>
    <col min="15299" max="15302" width="10.26953125" style="1437" customWidth="1"/>
    <col min="15303" max="15303" width="14" style="1437" customWidth="1"/>
    <col min="15304" max="15306" width="10.26953125" style="1437" customWidth="1"/>
    <col min="15307" max="15307" width="12.7265625" style="1437" customWidth="1"/>
    <col min="15308" max="15308" width="18.26953125" style="1437" customWidth="1"/>
    <col min="15309" max="15315" width="7.7265625" style="1437" customWidth="1"/>
    <col min="15316" max="15544" width="7.7265625" style="1437"/>
    <col min="15545" max="15545" width="12.26953125" style="1437" customWidth="1"/>
    <col min="15546" max="15546" width="16.26953125" style="1437" customWidth="1"/>
    <col min="15547" max="15553" width="10.26953125" style="1437" customWidth="1"/>
    <col min="15554" max="15554" width="13" style="1437" customWidth="1"/>
    <col min="15555" max="15558" width="10.26953125" style="1437" customWidth="1"/>
    <col min="15559" max="15559" width="14" style="1437" customWidth="1"/>
    <col min="15560" max="15562" width="10.26953125" style="1437" customWidth="1"/>
    <col min="15563" max="15563" width="12.7265625" style="1437" customWidth="1"/>
    <col min="15564" max="15564" width="18.26953125" style="1437" customWidth="1"/>
    <col min="15565" max="15571" width="7.7265625" style="1437" customWidth="1"/>
    <col min="15572" max="15800" width="7.7265625" style="1437"/>
    <col min="15801" max="15801" width="12.26953125" style="1437" customWidth="1"/>
    <col min="15802" max="15802" width="16.26953125" style="1437" customWidth="1"/>
    <col min="15803" max="15809" width="10.26953125" style="1437" customWidth="1"/>
    <col min="15810" max="15810" width="13" style="1437" customWidth="1"/>
    <col min="15811" max="15814" width="10.26953125" style="1437" customWidth="1"/>
    <col min="15815" max="15815" width="14" style="1437" customWidth="1"/>
    <col min="15816" max="15818" width="10.26953125" style="1437" customWidth="1"/>
    <col min="15819" max="15819" width="12.7265625" style="1437" customWidth="1"/>
    <col min="15820" max="15820" width="18.26953125" style="1437" customWidth="1"/>
    <col min="15821" max="15827" width="7.7265625" style="1437" customWidth="1"/>
    <col min="15828" max="16056" width="7.7265625" style="1437"/>
    <col min="16057" max="16057" width="12.26953125" style="1437" customWidth="1"/>
    <col min="16058" max="16058" width="16.26953125" style="1437" customWidth="1"/>
    <col min="16059" max="16065" width="10.26953125" style="1437" customWidth="1"/>
    <col min="16066" max="16066" width="13" style="1437" customWidth="1"/>
    <col min="16067" max="16070" width="10.26953125" style="1437" customWidth="1"/>
    <col min="16071" max="16071" width="14" style="1437" customWidth="1"/>
    <col min="16072" max="16074" width="10.26953125" style="1437" customWidth="1"/>
    <col min="16075" max="16075" width="12.7265625" style="1437" customWidth="1"/>
    <col min="16076" max="16076" width="18.26953125" style="1437" customWidth="1"/>
    <col min="16077" max="16083" width="7.7265625" style="1437" customWidth="1"/>
    <col min="16084" max="16384" width="7.7265625" style="1437"/>
  </cols>
  <sheetData>
    <row r="1" spans="1:22" ht="36" customHeight="1">
      <c r="A1" s="1715" t="s">
        <v>3085</v>
      </c>
      <c r="B1" s="1716"/>
      <c r="C1" s="1716"/>
      <c r="D1" s="1716"/>
      <c r="E1" s="1716"/>
      <c r="F1" s="1716"/>
      <c r="G1" s="1716"/>
      <c r="H1" s="1716"/>
      <c r="I1" s="1716"/>
      <c r="J1" s="1716"/>
      <c r="K1" s="1716"/>
      <c r="L1" s="1716"/>
      <c r="M1" s="1716"/>
      <c r="N1" s="1716"/>
      <c r="O1" s="1716"/>
      <c r="P1" s="1716"/>
      <c r="Q1" s="1716"/>
      <c r="R1" s="1716"/>
      <c r="S1" s="1716"/>
      <c r="T1" s="1716"/>
      <c r="U1" s="1716"/>
      <c r="V1" s="1716"/>
    </row>
    <row r="2" spans="1:22" ht="36" customHeight="1">
      <c r="A2" s="1717" t="s">
        <v>3086</v>
      </c>
      <c r="B2" s="1718"/>
      <c r="C2" s="1718"/>
      <c r="D2" s="1718"/>
      <c r="E2" s="1718"/>
      <c r="F2" s="1718"/>
      <c r="G2" s="1718"/>
      <c r="H2" s="1718"/>
      <c r="I2" s="1718"/>
      <c r="J2" s="1718"/>
      <c r="K2" s="1718"/>
      <c r="L2" s="1718"/>
      <c r="M2" s="1718"/>
      <c r="N2" s="1718"/>
      <c r="O2" s="1718"/>
      <c r="P2" s="1718"/>
      <c r="Q2" s="1718"/>
      <c r="R2" s="1718"/>
      <c r="S2" s="1718"/>
      <c r="T2" s="1718"/>
      <c r="U2" s="1718"/>
      <c r="V2" s="1718"/>
    </row>
    <row r="3" spans="1:22" ht="24.75" customHeight="1">
      <c r="A3" s="2236" t="s">
        <v>3895</v>
      </c>
      <c r="B3" s="2236"/>
      <c r="C3" s="2236"/>
      <c r="D3" s="2236"/>
      <c r="E3" s="2236"/>
      <c r="F3" s="2236"/>
      <c r="G3" s="2236"/>
      <c r="H3" s="2236"/>
      <c r="I3" s="2236"/>
      <c r="J3" s="1720"/>
      <c r="K3" s="2368" t="s">
        <v>3896</v>
      </c>
      <c r="L3" s="2368"/>
      <c r="M3" s="2368"/>
      <c r="N3" s="2368"/>
      <c r="O3" s="2368"/>
      <c r="P3" s="2368"/>
      <c r="Q3" s="2368"/>
      <c r="R3" s="2368"/>
      <c r="S3" s="2368"/>
      <c r="T3" s="2368"/>
      <c r="U3" s="2368"/>
      <c r="V3" s="2368"/>
    </row>
    <row r="4" spans="1:22" s="1464" customFormat="1" ht="192.75" customHeight="1">
      <c r="A4" s="1060" t="s">
        <v>324</v>
      </c>
      <c r="B4" s="1463" t="s">
        <v>3897</v>
      </c>
      <c r="C4" s="1463" t="s">
        <v>3898</v>
      </c>
      <c r="D4" s="1463" t="s">
        <v>3899</v>
      </c>
      <c r="E4" s="1463" t="s">
        <v>3900</v>
      </c>
      <c r="F4" s="1463" t="s">
        <v>3901</v>
      </c>
      <c r="G4" s="1463" t="s">
        <v>3902</v>
      </c>
      <c r="H4" s="1463" t="s">
        <v>3903</v>
      </c>
      <c r="I4" s="1463" t="s">
        <v>3904</v>
      </c>
      <c r="J4" s="1463" t="s">
        <v>3905</v>
      </c>
      <c r="K4" s="1463" t="s">
        <v>3906</v>
      </c>
      <c r="L4" s="1463" t="s">
        <v>3907</v>
      </c>
      <c r="M4" s="1463" t="s">
        <v>3908</v>
      </c>
      <c r="N4" s="1463" t="s">
        <v>3909</v>
      </c>
      <c r="O4" s="1463" t="s">
        <v>3910</v>
      </c>
      <c r="P4" s="1463" t="s">
        <v>3911</v>
      </c>
      <c r="Q4" s="1463" t="s">
        <v>3912</v>
      </c>
      <c r="R4" s="1463" t="s">
        <v>3913</v>
      </c>
      <c r="S4" s="1463" t="s">
        <v>3914</v>
      </c>
      <c r="T4" s="1463" t="s">
        <v>3915</v>
      </c>
      <c r="U4" s="1463" t="s">
        <v>3916</v>
      </c>
      <c r="V4" s="809" t="s">
        <v>415</v>
      </c>
    </row>
    <row r="5" spans="1:22" ht="25" customHeight="1">
      <c r="A5" s="1465" t="s">
        <v>327</v>
      </c>
      <c r="B5" s="1063">
        <v>337</v>
      </c>
      <c r="C5" s="1063">
        <v>2787</v>
      </c>
      <c r="D5" s="1063">
        <v>3019</v>
      </c>
      <c r="E5" s="1063">
        <v>155097</v>
      </c>
      <c r="F5" s="1063">
        <v>133894</v>
      </c>
      <c r="G5" s="1063">
        <v>137918</v>
      </c>
      <c r="H5" s="1063">
        <v>171436</v>
      </c>
      <c r="I5" s="1063">
        <v>17368</v>
      </c>
      <c r="J5" s="1063">
        <v>4479</v>
      </c>
      <c r="K5" s="1063">
        <v>23007</v>
      </c>
      <c r="L5" s="1063">
        <v>27673</v>
      </c>
      <c r="M5" s="1063">
        <v>96517</v>
      </c>
      <c r="N5" s="1466">
        <v>5747927</v>
      </c>
      <c r="O5" s="1063">
        <v>30851</v>
      </c>
      <c r="P5" s="1063">
        <v>695892</v>
      </c>
      <c r="Q5" s="1063">
        <v>1463</v>
      </c>
      <c r="R5" s="1063">
        <v>1536200</v>
      </c>
      <c r="S5" s="1063">
        <v>108996</v>
      </c>
      <c r="T5" s="1063">
        <v>2199</v>
      </c>
      <c r="U5" s="1146">
        <f>SUM(B5:T5)</f>
        <v>8897060</v>
      </c>
      <c r="V5" s="1467" t="s">
        <v>418</v>
      </c>
    </row>
    <row r="6" spans="1:22" s="1378" customFormat="1" ht="25" customHeight="1">
      <c r="A6" s="1465" t="s">
        <v>328</v>
      </c>
      <c r="B6" s="1468">
        <v>16145</v>
      </c>
      <c r="C6" s="1468">
        <v>2633</v>
      </c>
      <c r="D6" s="1468">
        <v>4256</v>
      </c>
      <c r="E6" s="1468">
        <v>194834</v>
      </c>
      <c r="F6" s="1468">
        <v>185852</v>
      </c>
      <c r="G6" s="1468">
        <v>105212</v>
      </c>
      <c r="H6" s="1468">
        <v>201488</v>
      </c>
      <c r="I6" s="1468">
        <v>96677</v>
      </c>
      <c r="J6" s="1468">
        <v>3653</v>
      </c>
      <c r="K6" s="1468">
        <v>51425</v>
      </c>
      <c r="L6" s="1468">
        <v>18223</v>
      </c>
      <c r="M6" s="1468">
        <v>419308</v>
      </c>
      <c r="N6" s="1469">
        <v>9775773</v>
      </c>
      <c r="O6" s="1468">
        <v>271553</v>
      </c>
      <c r="P6" s="1468">
        <v>4766502</v>
      </c>
      <c r="Q6" s="1468">
        <v>8138</v>
      </c>
      <c r="R6" s="1468">
        <v>1891116</v>
      </c>
      <c r="S6" s="1468">
        <v>107258</v>
      </c>
      <c r="T6" s="1468">
        <v>84678</v>
      </c>
      <c r="U6" s="1146">
        <f t="shared" ref="U6:U26" si="0">SUM(B6:T6)</f>
        <v>18204724</v>
      </c>
      <c r="V6" s="1467" t="s">
        <v>419</v>
      </c>
    </row>
    <row r="7" spans="1:22" ht="25" customHeight="1">
      <c r="A7" s="1465" t="s">
        <v>329</v>
      </c>
      <c r="B7" s="1063">
        <v>231</v>
      </c>
      <c r="C7" s="1063">
        <v>0</v>
      </c>
      <c r="D7" s="1063">
        <v>394</v>
      </c>
      <c r="E7" s="1063">
        <v>24754</v>
      </c>
      <c r="F7" s="1063">
        <v>40515</v>
      </c>
      <c r="G7" s="1063">
        <v>94918</v>
      </c>
      <c r="H7" s="1063">
        <v>4126</v>
      </c>
      <c r="I7" s="1063">
        <v>16080</v>
      </c>
      <c r="J7" s="1063">
        <v>307</v>
      </c>
      <c r="K7" s="1063">
        <v>18920</v>
      </c>
      <c r="L7" s="1063">
        <v>20238</v>
      </c>
      <c r="M7" s="1063">
        <v>11606</v>
      </c>
      <c r="N7" s="1466">
        <v>2200614</v>
      </c>
      <c r="O7" s="1063">
        <v>49414</v>
      </c>
      <c r="P7" s="1063">
        <v>417586</v>
      </c>
      <c r="Q7" s="1063">
        <v>648</v>
      </c>
      <c r="R7" s="1063">
        <v>1139189</v>
      </c>
      <c r="S7" s="1063">
        <v>125123</v>
      </c>
      <c r="T7" s="1063">
        <v>0</v>
      </c>
      <c r="U7" s="1146">
        <f t="shared" si="0"/>
        <v>4164663</v>
      </c>
      <c r="V7" s="1467" t="s">
        <v>420</v>
      </c>
    </row>
    <row r="8" spans="1:22" ht="25" customHeight="1">
      <c r="A8" s="1465" t="s">
        <v>792</v>
      </c>
      <c r="B8" s="1468">
        <f>SUM(B5:B7)</f>
        <v>16713</v>
      </c>
      <c r="C8" s="1468">
        <f t="shared" ref="C8:T8" si="1">SUM(C5:C7)</f>
        <v>5420</v>
      </c>
      <c r="D8" s="1468">
        <f t="shared" si="1"/>
        <v>7669</v>
      </c>
      <c r="E8" s="1468">
        <f t="shared" si="1"/>
        <v>374685</v>
      </c>
      <c r="F8" s="1468">
        <f t="shared" si="1"/>
        <v>360261</v>
      </c>
      <c r="G8" s="1468">
        <f t="shared" si="1"/>
        <v>338048</v>
      </c>
      <c r="H8" s="1468">
        <f t="shared" si="1"/>
        <v>377050</v>
      </c>
      <c r="I8" s="1468">
        <f t="shared" si="1"/>
        <v>130125</v>
      </c>
      <c r="J8" s="1468">
        <f t="shared" si="1"/>
        <v>8439</v>
      </c>
      <c r="K8" s="1468">
        <f t="shared" si="1"/>
        <v>93352</v>
      </c>
      <c r="L8" s="1468">
        <f t="shared" si="1"/>
        <v>66134</v>
      </c>
      <c r="M8" s="1468">
        <f t="shared" si="1"/>
        <v>527431</v>
      </c>
      <c r="N8" s="1469">
        <f t="shared" si="1"/>
        <v>17724314</v>
      </c>
      <c r="O8" s="1468">
        <f t="shared" si="1"/>
        <v>351818</v>
      </c>
      <c r="P8" s="1468">
        <f t="shared" si="1"/>
        <v>5879980</v>
      </c>
      <c r="Q8" s="1468">
        <f t="shared" si="1"/>
        <v>10249</v>
      </c>
      <c r="R8" s="1468">
        <f t="shared" si="1"/>
        <v>4566505</v>
      </c>
      <c r="S8" s="1468">
        <f t="shared" si="1"/>
        <v>341377</v>
      </c>
      <c r="T8" s="1468">
        <f t="shared" si="1"/>
        <v>86877</v>
      </c>
      <c r="U8" s="1146">
        <f t="shared" si="0"/>
        <v>31266447</v>
      </c>
      <c r="V8" s="1467" t="s">
        <v>793</v>
      </c>
    </row>
    <row r="9" spans="1:22" ht="25" customHeight="1">
      <c r="A9" s="1465" t="s">
        <v>798</v>
      </c>
      <c r="B9" s="1063">
        <v>9935</v>
      </c>
      <c r="C9" s="1063">
        <v>3327</v>
      </c>
      <c r="D9" s="1063">
        <v>1378</v>
      </c>
      <c r="E9" s="1063">
        <v>179067</v>
      </c>
      <c r="F9" s="1063">
        <v>415970</v>
      </c>
      <c r="G9" s="1063">
        <v>120051</v>
      </c>
      <c r="H9" s="1063">
        <v>110993</v>
      </c>
      <c r="I9" s="1063">
        <v>19902</v>
      </c>
      <c r="J9" s="1063">
        <v>7925</v>
      </c>
      <c r="K9" s="1063">
        <v>23967</v>
      </c>
      <c r="L9" s="1063">
        <v>154475</v>
      </c>
      <c r="M9" s="1063">
        <v>136013</v>
      </c>
      <c r="N9" s="1466">
        <v>11338657</v>
      </c>
      <c r="O9" s="1063">
        <v>207277</v>
      </c>
      <c r="P9" s="1063">
        <v>782234</v>
      </c>
      <c r="Q9" s="1063">
        <v>3</v>
      </c>
      <c r="R9" s="1063">
        <v>3454936</v>
      </c>
      <c r="S9" s="1063">
        <v>108666</v>
      </c>
      <c r="T9" s="1063">
        <v>798501</v>
      </c>
      <c r="U9" s="1146">
        <f t="shared" si="0"/>
        <v>17873277</v>
      </c>
      <c r="V9" s="1467" t="s">
        <v>799</v>
      </c>
    </row>
    <row r="10" spans="1:22" ht="25" customHeight="1">
      <c r="A10" s="1465" t="s">
        <v>339</v>
      </c>
      <c r="B10" s="1468">
        <v>3659</v>
      </c>
      <c r="C10" s="1468">
        <v>3</v>
      </c>
      <c r="D10" s="1468">
        <v>4020</v>
      </c>
      <c r="E10" s="1468">
        <v>90685</v>
      </c>
      <c r="F10" s="1468">
        <v>101656</v>
      </c>
      <c r="G10" s="1468">
        <v>78668</v>
      </c>
      <c r="H10" s="1468">
        <v>8670</v>
      </c>
      <c r="I10" s="1468">
        <v>30997</v>
      </c>
      <c r="J10" s="1468">
        <v>16124</v>
      </c>
      <c r="K10" s="1468">
        <v>1900</v>
      </c>
      <c r="L10" s="1468">
        <v>44119</v>
      </c>
      <c r="M10" s="1468">
        <v>328504</v>
      </c>
      <c r="N10" s="1469">
        <v>4767694</v>
      </c>
      <c r="O10" s="1468">
        <v>427710</v>
      </c>
      <c r="P10" s="1468">
        <v>546731</v>
      </c>
      <c r="Q10" s="1468">
        <v>0</v>
      </c>
      <c r="R10" s="1468">
        <v>1931729</v>
      </c>
      <c r="S10" s="1468">
        <v>26433</v>
      </c>
      <c r="T10" s="1468">
        <v>210678</v>
      </c>
      <c r="U10" s="1146">
        <f t="shared" si="0"/>
        <v>8619980</v>
      </c>
      <c r="V10" s="1467" t="s">
        <v>429</v>
      </c>
    </row>
    <row r="11" spans="1:22" ht="25" customHeight="1">
      <c r="A11" s="1465" t="s">
        <v>340</v>
      </c>
      <c r="B11" s="1063">
        <v>4354</v>
      </c>
      <c r="C11" s="1063">
        <v>1757</v>
      </c>
      <c r="D11" s="1063">
        <v>285</v>
      </c>
      <c r="E11" s="1063">
        <v>47592</v>
      </c>
      <c r="F11" s="1063">
        <v>98416</v>
      </c>
      <c r="G11" s="1063">
        <v>22113</v>
      </c>
      <c r="H11" s="1063">
        <v>62728</v>
      </c>
      <c r="I11" s="1063">
        <v>2713</v>
      </c>
      <c r="J11" s="1063">
        <v>6966</v>
      </c>
      <c r="K11" s="1063">
        <v>20799</v>
      </c>
      <c r="L11" s="1063">
        <v>213526</v>
      </c>
      <c r="M11" s="1063">
        <v>189382</v>
      </c>
      <c r="N11" s="1466">
        <v>3960452</v>
      </c>
      <c r="O11" s="1063">
        <v>161038</v>
      </c>
      <c r="P11" s="1063">
        <v>450879</v>
      </c>
      <c r="Q11" s="1063">
        <v>0</v>
      </c>
      <c r="R11" s="1063">
        <v>3776742</v>
      </c>
      <c r="S11" s="1063">
        <v>82321</v>
      </c>
      <c r="T11" s="1063">
        <v>59286</v>
      </c>
      <c r="U11" s="1146">
        <f t="shared" si="0"/>
        <v>9161349</v>
      </c>
      <c r="V11" s="1467" t="s">
        <v>430</v>
      </c>
    </row>
    <row r="12" spans="1:22" ht="25" customHeight="1">
      <c r="A12" s="1465" t="s">
        <v>800</v>
      </c>
      <c r="B12" s="1468">
        <f>B10+B11</f>
        <v>8013</v>
      </c>
      <c r="C12" s="1468">
        <f t="shared" ref="C12:T12" si="2">C10+C11</f>
        <v>1760</v>
      </c>
      <c r="D12" s="1468">
        <f t="shared" si="2"/>
        <v>4305</v>
      </c>
      <c r="E12" s="1468">
        <f t="shared" si="2"/>
        <v>138277</v>
      </c>
      <c r="F12" s="1468">
        <f t="shared" si="2"/>
        <v>200072</v>
      </c>
      <c r="G12" s="1468">
        <f t="shared" si="2"/>
        <v>100781</v>
      </c>
      <c r="H12" s="1468">
        <f t="shared" si="2"/>
        <v>71398</v>
      </c>
      <c r="I12" s="1468">
        <f t="shared" si="2"/>
        <v>33710</v>
      </c>
      <c r="J12" s="1468">
        <f t="shared" si="2"/>
        <v>23090</v>
      </c>
      <c r="K12" s="1468">
        <f t="shared" si="2"/>
        <v>22699</v>
      </c>
      <c r="L12" s="1468">
        <f t="shared" si="2"/>
        <v>257645</v>
      </c>
      <c r="M12" s="1468">
        <f t="shared" si="2"/>
        <v>517886</v>
      </c>
      <c r="N12" s="1469">
        <f t="shared" si="2"/>
        <v>8728146</v>
      </c>
      <c r="O12" s="1468">
        <f t="shared" si="2"/>
        <v>588748</v>
      </c>
      <c r="P12" s="1468">
        <f t="shared" si="2"/>
        <v>997610</v>
      </c>
      <c r="Q12" s="1468">
        <f t="shared" si="2"/>
        <v>0</v>
      </c>
      <c r="R12" s="1468">
        <f t="shared" si="2"/>
        <v>5708471</v>
      </c>
      <c r="S12" s="1468">
        <f t="shared" si="2"/>
        <v>108754</v>
      </c>
      <c r="T12" s="1468">
        <f t="shared" si="2"/>
        <v>269964</v>
      </c>
      <c r="U12" s="1146">
        <f t="shared" si="0"/>
        <v>17781329</v>
      </c>
      <c r="V12" s="1467" t="s">
        <v>801</v>
      </c>
    </row>
    <row r="13" spans="1:22" ht="25" customHeight="1">
      <c r="A13" s="1465" t="s">
        <v>344</v>
      </c>
      <c r="B13" s="1063">
        <v>3059</v>
      </c>
      <c r="C13" s="1063">
        <v>355</v>
      </c>
      <c r="D13" s="1063">
        <v>4711</v>
      </c>
      <c r="E13" s="1063">
        <v>47467</v>
      </c>
      <c r="F13" s="1063">
        <v>89677</v>
      </c>
      <c r="G13" s="1063">
        <v>213792</v>
      </c>
      <c r="H13" s="1063">
        <v>26799</v>
      </c>
      <c r="I13" s="1063">
        <v>4093</v>
      </c>
      <c r="J13" s="1063">
        <v>781</v>
      </c>
      <c r="K13" s="1063">
        <v>20019</v>
      </c>
      <c r="L13" s="1063">
        <v>19176</v>
      </c>
      <c r="M13" s="1063">
        <v>243</v>
      </c>
      <c r="N13" s="1466">
        <v>6166838</v>
      </c>
      <c r="O13" s="1063">
        <v>145215</v>
      </c>
      <c r="P13" s="1063">
        <v>641853</v>
      </c>
      <c r="Q13" s="1063">
        <v>1</v>
      </c>
      <c r="R13" s="1063">
        <v>1623627</v>
      </c>
      <c r="S13" s="1063">
        <v>153087</v>
      </c>
      <c r="T13" s="1063">
        <v>90181</v>
      </c>
      <c r="U13" s="1146">
        <f t="shared" si="0"/>
        <v>9250974</v>
      </c>
      <c r="V13" s="1467" t="s">
        <v>434</v>
      </c>
    </row>
    <row r="14" spans="1:22" ht="25" customHeight="1">
      <c r="A14" s="1465" t="s">
        <v>348</v>
      </c>
      <c r="B14" s="1468">
        <v>3236</v>
      </c>
      <c r="C14" s="1468">
        <v>145</v>
      </c>
      <c r="D14" s="1468">
        <v>1718</v>
      </c>
      <c r="E14" s="1468">
        <v>252426</v>
      </c>
      <c r="F14" s="1468">
        <v>181423</v>
      </c>
      <c r="G14" s="1468">
        <v>303263</v>
      </c>
      <c r="H14" s="1468">
        <v>26401</v>
      </c>
      <c r="I14" s="1468">
        <v>12795</v>
      </c>
      <c r="J14" s="1468">
        <v>8866</v>
      </c>
      <c r="K14" s="1468">
        <v>45176</v>
      </c>
      <c r="L14" s="1468">
        <v>123520</v>
      </c>
      <c r="M14" s="1468">
        <v>17719</v>
      </c>
      <c r="N14" s="1469">
        <v>11622666</v>
      </c>
      <c r="O14" s="1468">
        <v>318028</v>
      </c>
      <c r="P14" s="1468">
        <v>939258</v>
      </c>
      <c r="Q14" s="1468">
        <v>523</v>
      </c>
      <c r="R14" s="1468">
        <v>2093801</v>
      </c>
      <c r="S14" s="1468">
        <v>135382</v>
      </c>
      <c r="T14" s="1468">
        <v>224084</v>
      </c>
      <c r="U14" s="1146">
        <f t="shared" si="0"/>
        <v>16310430</v>
      </c>
      <c r="V14" s="1467" t="s">
        <v>438</v>
      </c>
    </row>
    <row r="15" spans="1:22" ht="25" customHeight="1">
      <c r="A15" s="1465" t="s">
        <v>352</v>
      </c>
      <c r="B15" s="1063">
        <v>6852</v>
      </c>
      <c r="C15" s="1063">
        <v>0</v>
      </c>
      <c r="D15" s="1063">
        <v>780</v>
      </c>
      <c r="E15" s="1063">
        <v>37969</v>
      </c>
      <c r="F15" s="1063">
        <v>215376</v>
      </c>
      <c r="G15" s="1063">
        <v>388819</v>
      </c>
      <c r="H15" s="1063">
        <v>355746</v>
      </c>
      <c r="I15" s="1063">
        <v>2250</v>
      </c>
      <c r="J15" s="1063">
        <v>1986</v>
      </c>
      <c r="K15" s="1063">
        <v>14665</v>
      </c>
      <c r="L15" s="1063">
        <v>92225</v>
      </c>
      <c r="M15" s="1063">
        <v>37676</v>
      </c>
      <c r="N15" s="1466">
        <v>10382785</v>
      </c>
      <c r="O15" s="1063">
        <v>238937</v>
      </c>
      <c r="P15" s="1063">
        <v>1155068</v>
      </c>
      <c r="Q15" s="1063">
        <v>3764</v>
      </c>
      <c r="R15" s="1063">
        <v>4243341</v>
      </c>
      <c r="S15" s="1063">
        <v>220701</v>
      </c>
      <c r="T15" s="1063">
        <v>182478.00000000003</v>
      </c>
      <c r="U15" s="1146">
        <f t="shared" si="0"/>
        <v>17581418</v>
      </c>
      <c r="V15" s="1467" t="s">
        <v>442</v>
      </c>
    </row>
    <row r="16" spans="1:22" ht="25" customHeight="1">
      <c r="A16" s="1465" t="s">
        <v>356</v>
      </c>
      <c r="B16" s="1468">
        <v>7038</v>
      </c>
      <c r="C16" s="1468">
        <v>1208</v>
      </c>
      <c r="D16" s="1468">
        <v>2189</v>
      </c>
      <c r="E16" s="1468">
        <v>74164</v>
      </c>
      <c r="F16" s="1468">
        <v>783153</v>
      </c>
      <c r="G16" s="1468">
        <v>301475</v>
      </c>
      <c r="H16" s="1468">
        <v>94284</v>
      </c>
      <c r="I16" s="1468">
        <v>18081</v>
      </c>
      <c r="J16" s="1468">
        <v>5608</v>
      </c>
      <c r="K16" s="1468">
        <v>185526</v>
      </c>
      <c r="L16" s="1468">
        <v>38583</v>
      </c>
      <c r="M16" s="1468">
        <v>274774</v>
      </c>
      <c r="N16" s="1469">
        <v>10268825</v>
      </c>
      <c r="O16" s="1468">
        <v>108207</v>
      </c>
      <c r="P16" s="1468">
        <v>1877775</v>
      </c>
      <c r="Q16" s="1468">
        <v>2370</v>
      </c>
      <c r="R16" s="1468">
        <v>1846595</v>
      </c>
      <c r="S16" s="1468">
        <v>373982</v>
      </c>
      <c r="T16" s="1468">
        <v>138048</v>
      </c>
      <c r="U16" s="1146">
        <f t="shared" si="0"/>
        <v>16401885</v>
      </c>
      <c r="V16" s="1467" t="s">
        <v>446</v>
      </c>
    </row>
    <row r="17" spans="1:27" ht="25" customHeight="1">
      <c r="A17" s="1465" t="s">
        <v>360</v>
      </c>
      <c r="B17" s="1063">
        <v>3240</v>
      </c>
      <c r="C17" s="1063">
        <v>863</v>
      </c>
      <c r="D17" s="1063">
        <v>4918</v>
      </c>
      <c r="E17" s="1063">
        <v>94620</v>
      </c>
      <c r="F17" s="1063">
        <v>184512</v>
      </c>
      <c r="G17" s="1063">
        <v>264729</v>
      </c>
      <c r="H17" s="1063">
        <v>126628</v>
      </c>
      <c r="I17" s="1063">
        <v>3267</v>
      </c>
      <c r="J17" s="1063">
        <v>4503</v>
      </c>
      <c r="K17" s="1063">
        <v>74867</v>
      </c>
      <c r="L17" s="1063">
        <v>28306</v>
      </c>
      <c r="M17" s="1063">
        <v>225177</v>
      </c>
      <c r="N17" s="1466">
        <v>14157112</v>
      </c>
      <c r="O17" s="1063">
        <v>203138</v>
      </c>
      <c r="P17" s="1063">
        <v>1435211</v>
      </c>
      <c r="Q17" s="1063">
        <v>88</v>
      </c>
      <c r="R17" s="1063">
        <v>2026082</v>
      </c>
      <c r="S17" s="1063">
        <v>179171</v>
      </c>
      <c r="T17" s="1063">
        <v>132871</v>
      </c>
      <c r="U17" s="1146">
        <f t="shared" si="0"/>
        <v>19149303</v>
      </c>
      <c r="V17" s="1467" t="s">
        <v>450</v>
      </c>
    </row>
    <row r="18" spans="1:27" ht="25" customHeight="1">
      <c r="A18" s="1465" t="s">
        <v>364</v>
      </c>
      <c r="B18" s="1468">
        <v>96</v>
      </c>
      <c r="C18" s="1468">
        <v>0</v>
      </c>
      <c r="D18" s="1468">
        <v>15</v>
      </c>
      <c r="E18" s="1468">
        <v>7692</v>
      </c>
      <c r="F18" s="1468">
        <v>112700</v>
      </c>
      <c r="G18" s="1468">
        <v>80900</v>
      </c>
      <c r="H18" s="1468">
        <v>0</v>
      </c>
      <c r="I18" s="1468">
        <v>1340</v>
      </c>
      <c r="J18" s="1468">
        <v>1012</v>
      </c>
      <c r="K18" s="1468">
        <v>2871</v>
      </c>
      <c r="L18" s="1468">
        <v>26826</v>
      </c>
      <c r="M18" s="1468">
        <v>0</v>
      </c>
      <c r="N18" s="1469">
        <v>2007874</v>
      </c>
      <c r="O18" s="1468">
        <v>16223</v>
      </c>
      <c r="P18" s="1468">
        <v>568708</v>
      </c>
      <c r="Q18" s="1468">
        <v>5345</v>
      </c>
      <c r="R18" s="1468">
        <v>870088</v>
      </c>
      <c r="S18" s="1468">
        <v>73430</v>
      </c>
      <c r="T18" s="1468">
        <v>20148</v>
      </c>
      <c r="U18" s="1146">
        <f t="shared" si="0"/>
        <v>3795268</v>
      </c>
      <c r="V18" s="1467" t="s">
        <v>454</v>
      </c>
    </row>
    <row r="19" spans="1:27" ht="25" customHeight="1">
      <c r="A19" s="1465" t="s">
        <v>806</v>
      </c>
      <c r="B19" s="1063">
        <v>7460</v>
      </c>
      <c r="C19" s="1063">
        <v>406</v>
      </c>
      <c r="D19" s="1063">
        <v>836</v>
      </c>
      <c r="E19" s="1063">
        <v>641780</v>
      </c>
      <c r="F19" s="1063">
        <v>283491</v>
      </c>
      <c r="G19" s="1063">
        <v>602953</v>
      </c>
      <c r="H19" s="1063">
        <v>57141</v>
      </c>
      <c r="I19" s="1063">
        <v>490</v>
      </c>
      <c r="J19" s="1063">
        <v>3647</v>
      </c>
      <c r="K19" s="1063">
        <v>216526</v>
      </c>
      <c r="L19" s="1063">
        <v>89398</v>
      </c>
      <c r="M19" s="1063">
        <v>80209</v>
      </c>
      <c r="N19" s="1466">
        <v>10123489</v>
      </c>
      <c r="O19" s="1063">
        <v>219154</v>
      </c>
      <c r="P19" s="1063">
        <v>1502555</v>
      </c>
      <c r="Q19" s="1063">
        <v>100111</v>
      </c>
      <c r="R19" s="1063">
        <v>4722680</v>
      </c>
      <c r="S19" s="1063">
        <v>660834</v>
      </c>
      <c r="T19" s="1063">
        <v>137191</v>
      </c>
      <c r="U19" s="1146">
        <f t="shared" si="0"/>
        <v>19450351</v>
      </c>
      <c r="V19" s="1467" t="s">
        <v>807</v>
      </c>
    </row>
    <row r="20" spans="1:27" ht="25" customHeight="1">
      <c r="A20" s="1465" t="s">
        <v>374</v>
      </c>
      <c r="B20" s="1468">
        <v>318</v>
      </c>
      <c r="C20" s="1468">
        <v>55</v>
      </c>
      <c r="D20" s="1468">
        <v>0</v>
      </c>
      <c r="E20" s="1468">
        <v>21659</v>
      </c>
      <c r="F20" s="1468">
        <v>61281</v>
      </c>
      <c r="G20" s="1468">
        <v>72937</v>
      </c>
      <c r="H20" s="1468">
        <v>13161</v>
      </c>
      <c r="I20" s="1468">
        <v>12398</v>
      </c>
      <c r="J20" s="1468">
        <v>794</v>
      </c>
      <c r="K20" s="1468">
        <v>15879</v>
      </c>
      <c r="L20" s="1468">
        <v>27416</v>
      </c>
      <c r="M20" s="1468">
        <v>73007</v>
      </c>
      <c r="N20" s="1469">
        <v>3583139</v>
      </c>
      <c r="O20" s="1468">
        <v>46850</v>
      </c>
      <c r="P20" s="1468">
        <v>352990</v>
      </c>
      <c r="Q20" s="1468">
        <v>0</v>
      </c>
      <c r="R20" s="1468">
        <v>1531697</v>
      </c>
      <c r="S20" s="1468">
        <v>224527</v>
      </c>
      <c r="T20" s="1468">
        <v>77767</v>
      </c>
      <c r="U20" s="1146">
        <f t="shared" si="0"/>
        <v>6115875</v>
      </c>
      <c r="V20" s="1467" t="s">
        <v>464</v>
      </c>
      <c r="Y20" s="1369"/>
    </row>
    <row r="21" spans="1:27" ht="25" customHeight="1">
      <c r="A21" s="1465" t="s">
        <v>377</v>
      </c>
      <c r="B21" s="1063">
        <v>969</v>
      </c>
      <c r="C21" s="1063">
        <v>65</v>
      </c>
      <c r="D21" s="1063">
        <v>43</v>
      </c>
      <c r="E21" s="1063">
        <v>26523</v>
      </c>
      <c r="F21" s="1063">
        <v>64137</v>
      </c>
      <c r="G21" s="1063">
        <v>144318</v>
      </c>
      <c r="H21" s="1063">
        <v>13137</v>
      </c>
      <c r="I21" s="1063">
        <v>149300</v>
      </c>
      <c r="J21" s="1063">
        <v>2557</v>
      </c>
      <c r="K21" s="1063">
        <v>8325</v>
      </c>
      <c r="L21" s="1063">
        <v>59302</v>
      </c>
      <c r="M21" s="1063">
        <v>37973</v>
      </c>
      <c r="N21" s="1466">
        <v>4845237</v>
      </c>
      <c r="O21" s="1063">
        <v>77861</v>
      </c>
      <c r="P21" s="1063">
        <v>651871</v>
      </c>
      <c r="Q21" s="1063">
        <v>756</v>
      </c>
      <c r="R21" s="1063">
        <v>47329</v>
      </c>
      <c r="S21" s="1063">
        <v>113139</v>
      </c>
      <c r="T21" s="1063">
        <v>78109</v>
      </c>
      <c r="U21" s="1146">
        <f t="shared" si="0"/>
        <v>6320951</v>
      </c>
      <c r="V21" s="1467" t="s">
        <v>468</v>
      </c>
    </row>
    <row r="22" spans="1:27" s="1369" customFormat="1" ht="25" customHeight="1">
      <c r="A22" s="1465" t="s">
        <v>492</v>
      </c>
      <c r="B22" s="1468">
        <v>91</v>
      </c>
      <c r="C22" s="1468">
        <v>1</v>
      </c>
      <c r="D22" s="1468">
        <v>0</v>
      </c>
      <c r="E22" s="1468">
        <v>10998</v>
      </c>
      <c r="F22" s="1468">
        <v>49981</v>
      </c>
      <c r="G22" s="1468">
        <v>46803</v>
      </c>
      <c r="H22" s="1468">
        <v>1557</v>
      </c>
      <c r="I22" s="1468">
        <v>10</v>
      </c>
      <c r="J22" s="1468">
        <v>428</v>
      </c>
      <c r="K22" s="1468">
        <v>6683</v>
      </c>
      <c r="L22" s="1468">
        <v>29956</v>
      </c>
      <c r="M22" s="1468">
        <v>8258</v>
      </c>
      <c r="N22" s="1469">
        <v>2126326</v>
      </c>
      <c r="O22" s="1468">
        <v>46208</v>
      </c>
      <c r="P22" s="1468">
        <v>271639</v>
      </c>
      <c r="Q22" s="1468">
        <v>0</v>
      </c>
      <c r="R22" s="1468">
        <v>522360</v>
      </c>
      <c r="S22" s="1468">
        <v>48193</v>
      </c>
      <c r="T22" s="1468">
        <v>42151</v>
      </c>
      <c r="U22" s="1146">
        <f t="shared" si="0"/>
        <v>3211643</v>
      </c>
      <c r="V22" s="1467" t="s">
        <v>471</v>
      </c>
      <c r="W22" s="1437"/>
      <c r="X22" s="1437"/>
      <c r="Y22" s="1437"/>
    </row>
    <row r="23" spans="1:27" ht="25" customHeight="1">
      <c r="A23" s="1470" t="s">
        <v>382</v>
      </c>
      <c r="B23" s="1063">
        <v>1117</v>
      </c>
      <c r="C23" s="1063">
        <v>884</v>
      </c>
      <c r="D23" s="1063">
        <v>287</v>
      </c>
      <c r="E23" s="1063">
        <v>32062</v>
      </c>
      <c r="F23" s="1063">
        <v>202903</v>
      </c>
      <c r="G23" s="1063">
        <v>144977</v>
      </c>
      <c r="H23" s="1063">
        <v>20344</v>
      </c>
      <c r="I23" s="1063">
        <v>81257</v>
      </c>
      <c r="J23" s="1063">
        <v>14878</v>
      </c>
      <c r="K23" s="1063">
        <v>48738</v>
      </c>
      <c r="L23" s="1063">
        <v>74335</v>
      </c>
      <c r="M23" s="1063">
        <v>177097</v>
      </c>
      <c r="N23" s="1466">
        <v>8522518</v>
      </c>
      <c r="O23" s="1063">
        <v>109647</v>
      </c>
      <c r="P23" s="1063">
        <v>758916</v>
      </c>
      <c r="Q23" s="1063">
        <v>5988</v>
      </c>
      <c r="R23" s="1063">
        <v>3478147</v>
      </c>
      <c r="S23" s="1063">
        <v>375131</v>
      </c>
      <c r="T23" s="1063">
        <v>494452</v>
      </c>
      <c r="U23" s="1146">
        <f t="shared" si="0"/>
        <v>14543678</v>
      </c>
      <c r="V23" s="1471" t="s">
        <v>474</v>
      </c>
    </row>
    <row r="24" spans="1:27" ht="25" customHeight="1">
      <c r="A24" s="1472" t="s">
        <v>386</v>
      </c>
      <c r="B24" s="1468">
        <v>960</v>
      </c>
      <c r="C24" s="1468">
        <v>45</v>
      </c>
      <c r="D24" s="1468">
        <v>0</v>
      </c>
      <c r="E24" s="1468">
        <v>54201</v>
      </c>
      <c r="F24" s="1468">
        <v>72631</v>
      </c>
      <c r="G24" s="1468">
        <v>174107</v>
      </c>
      <c r="H24" s="1468">
        <v>9682</v>
      </c>
      <c r="I24" s="1468">
        <v>771</v>
      </c>
      <c r="J24" s="1468">
        <v>222</v>
      </c>
      <c r="K24" s="1468">
        <v>20646</v>
      </c>
      <c r="L24" s="1468">
        <v>33637</v>
      </c>
      <c r="M24" s="1468">
        <v>98241</v>
      </c>
      <c r="N24" s="1469">
        <v>2747554</v>
      </c>
      <c r="O24" s="1468">
        <v>68542</v>
      </c>
      <c r="P24" s="1468">
        <v>440689</v>
      </c>
      <c r="Q24" s="1468">
        <v>343</v>
      </c>
      <c r="R24" s="1468">
        <v>1569576</v>
      </c>
      <c r="S24" s="1468">
        <v>123299</v>
      </c>
      <c r="T24" s="1468">
        <v>186665</v>
      </c>
      <c r="U24" s="1146">
        <f t="shared" si="0"/>
        <v>5601811</v>
      </c>
      <c r="V24" s="1467" t="s">
        <v>478</v>
      </c>
      <c r="AA24" s="1473"/>
    </row>
    <row r="25" spans="1:27" ht="25" customHeight="1">
      <c r="A25" s="1472" t="s">
        <v>390</v>
      </c>
      <c r="B25" s="1468">
        <v>12797</v>
      </c>
      <c r="C25" s="1468">
        <v>0</v>
      </c>
      <c r="D25" s="1468">
        <v>4091</v>
      </c>
      <c r="E25" s="1468">
        <v>110627</v>
      </c>
      <c r="F25" s="1468">
        <v>41640</v>
      </c>
      <c r="G25" s="1468">
        <v>81764</v>
      </c>
      <c r="H25" s="1468">
        <v>43532</v>
      </c>
      <c r="I25" s="1468">
        <v>817</v>
      </c>
      <c r="J25" s="1468">
        <v>326</v>
      </c>
      <c r="K25" s="1468">
        <v>1786</v>
      </c>
      <c r="L25" s="1468">
        <v>471820</v>
      </c>
      <c r="M25" s="1468">
        <v>764</v>
      </c>
      <c r="N25" s="1469">
        <v>2254854</v>
      </c>
      <c r="O25" s="1468">
        <v>81756</v>
      </c>
      <c r="P25" s="1468">
        <v>337185</v>
      </c>
      <c r="Q25" s="1468">
        <v>413</v>
      </c>
      <c r="R25" s="1468">
        <v>2060802</v>
      </c>
      <c r="S25" s="1468">
        <v>74637</v>
      </c>
      <c r="T25" s="1468">
        <v>0</v>
      </c>
      <c r="U25" s="1146">
        <f>SUM(B25:T25)</f>
        <v>5579611</v>
      </c>
      <c r="V25" s="1467" t="s">
        <v>482</v>
      </c>
    </row>
    <row r="26" spans="1:27">
      <c r="A26" s="1472" t="s">
        <v>812</v>
      </c>
      <c r="B26" s="1063">
        <v>8297</v>
      </c>
      <c r="C26" s="1063">
        <v>5</v>
      </c>
      <c r="D26" s="1063">
        <v>34</v>
      </c>
      <c r="E26" s="1063">
        <v>23736</v>
      </c>
      <c r="F26" s="1063">
        <v>201603</v>
      </c>
      <c r="G26" s="1063">
        <v>455626</v>
      </c>
      <c r="H26" s="1063">
        <v>99019</v>
      </c>
      <c r="I26" s="1063">
        <v>20</v>
      </c>
      <c r="J26" s="1063">
        <v>1181</v>
      </c>
      <c r="K26" s="1063">
        <v>14647</v>
      </c>
      <c r="L26" s="1063">
        <v>745147</v>
      </c>
      <c r="M26" s="1063">
        <v>36837</v>
      </c>
      <c r="N26" s="1466">
        <v>8123864</v>
      </c>
      <c r="O26" s="1063">
        <v>248021</v>
      </c>
      <c r="P26" s="1063">
        <v>1690964</v>
      </c>
      <c r="Q26" s="1063">
        <v>0</v>
      </c>
      <c r="R26" s="1063">
        <v>6374809</v>
      </c>
      <c r="S26" s="1063">
        <v>413490</v>
      </c>
      <c r="T26" s="1063">
        <v>146867</v>
      </c>
      <c r="U26" s="1146">
        <f t="shared" si="0"/>
        <v>18584167</v>
      </c>
      <c r="V26" s="1467" t="s">
        <v>813</v>
      </c>
    </row>
    <row r="27" spans="1:27" ht="30.75" customHeight="1">
      <c r="A27" s="1474" t="s">
        <v>967</v>
      </c>
      <c r="B27" s="1070">
        <f>B8+B9+B12+B13+B14+B15+B16+B17+B18+B19+B20+B21+B22+B23+B24+B25+B26</f>
        <v>90191</v>
      </c>
      <c r="C27" s="1070">
        <f t="shared" ref="C27:U27" si="3">C8+C9+C12+C13+C14+C15+C16+C17+C18+C19+C20+C21+C22+C23+C24+C25+C26</f>
        <v>14539</v>
      </c>
      <c r="D27" s="1070">
        <f t="shared" si="3"/>
        <v>32974</v>
      </c>
      <c r="E27" s="1070">
        <f t="shared" si="3"/>
        <v>2127953</v>
      </c>
      <c r="F27" s="1070">
        <f t="shared" si="3"/>
        <v>3520811</v>
      </c>
      <c r="G27" s="1070">
        <f t="shared" si="3"/>
        <v>3835343</v>
      </c>
      <c r="H27" s="1070">
        <f t="shared" si="3"/>
        <v>1446872</v>
      </c>
      <c r="I27" s="1070">
        <f t="shared" si="3"/>
        <v>470626</v>
      </c>
      <c r="J27" s="1070">
        <f t="shared" si="3"/>
        <v>86243</v>
      </c>
      <c r="K27" s="1070">
        <f t="shared" si="3"/>
        <v>816372</v>
      </c>
      <c r="L27" s="1070">
        <f t="shared" si="3"/>
        <v>2337901</v>
      </c>
      <c r="M27" s="1070">
        <f t="shared" si="3"/>
        <v>2249305</v>
      </c>
      <c r="N27" s="1475">
        <f t="shared" si="3"/>
        <v>134724198</v>
      </c>
      <c r="O27" s="1070">
        <f t="shared" si="3"/>
        <v>3075630</v>
      </c>
      <c r="P27" s="1475">
        <f t="shared" si="3"/>
        <v>20284506</v>
      </c>
      <c r="Q27" s="1070">
        <f t="shared" si="3"/>
        <v>129954</v>
      </c>
      <c r="R27" s="1475">
        <f t="shared" si="3"/>
        <v>46740846</v>
      </c>
      <c r="S27" s="1070">
        <f t="shared" si="3"/>
        <v>3727800</v>
      </c>
      <c r="T27" s="1070">
        <f t="shared" si="3"/>
        <v>3106354</v>
      </c>
      <c r="U27" s="1070">
        <f t="shared" si="3"/>
        <v>228818418</v>
      </c>
      <c r="V27" s="1476" t="s">
        <v>68</v>
      </c>
    </row>
    <row r="29" spans="1:27" ht="14.25" customHeight="1">
      <c r="F29" s="1378"/>
    </row>
    <row r="30" spans="1:27">
      <c r="F30" s="1378"/>
    </row>
    <row r="31" spans="1:27">
      <c r="F31" s="1378"/>
    </row>
    <row r="32" spans="1:27">
      <c r="F32" s="1378"/>
    </row>
    <row r="34" spans="6:6">
      <c r="F34" s="1378"/>
    </row>
    <row r="39" spans="6:6" ht="33" customHeight="1"/>
    <row r="40" spans="6:6" ht="33" customHeight="1"/>
    <row r="41" spans="6:6" ht="33" customHeight="1"/>
    <row r="42" spans="6:6" ht="33" customHeight="1"/>
    <row r="43" spans="6:6" ht="33" customHeight="1"/>
    <row r="44" spans="6:6" ht="33" customHeight="1"/>
    <row r="45" spans="6:6" ht="33" customHeight="1"/>
    <row r="46" spans="6:6" ht="33" customHeight="1"/>
    <row r="47" spans="6:6" ht="33" customHeight="1"/>
    <row r="48" spans="6:6" ht="33" customHeight="1"/>
    <row r="49" ht="33" customHeight="1"/>
    <row r="50" ht="33" customHeight="1"/>
    <row r="51" ht="33" customHeight="1"/>
    <row r="52" ht="33" customHeight="1"/>
    <row r="53" ht="33" customHeight="1"/>
    <row r="54" ht="33" customHeight="1"/>
    <row r="55" ht="33" customHeight="1"/>
    <row r="56" ht="33" customHeight="1"/>
    <row r="57" ht="33" customHeight="1"/>
    <row r="58" ht="33" customHeight="1"/>
    <row r="59" ht="33" customHeight="1"/>
    <row r="60" ht="33" customHeight="1"/>
    <row r="61" ht="33" customHeight="1"/>
    <row r="62" ht="33" customHeight="1"/>
  </sheetData>
  <mergeCells count="4">
    <mergeCell ref="A1:V1"/>
    <mergeCell ref="A2:V2"/>
    <mergeCell ref="A3:J3"/>
    <mergeCell ref="K3:V3"/>
  </mergeCells>
  <printOptions horizontalCentered="1" verticalCentered="1"/>
  <pageMargins left="0.11811023622047245" right="0.11811023622047245" top="0.51181102362204722" bottom="0.51181102362204722" header="0.51181102362204722" footer="0.51181102362204722"/>
  <pageSetup paperSize="9" scale="43" orientation="landscape" horizontalDpi="1200" verticalDpi="1200"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33"/>
  <sheetViews>
    <sheetView showGridLines="0" rightToLeft="1" view="pageBreakPreview" zoomScale="60" zoomScaleNormal="70" workbookViewId="0">
      <selection activeCell="B23" sqref="B23"/>
    </sheetView>
  </sheetViews>
  <sheetFormatPr defaultColWidth="7.7265625" defaultRowHeight="15.5"/>
  <cols>
    <col min="1" max="1" width="54.1796875" style="1437" customWidth="1"/>
    <col min="2" max="20" width="11.7265625" style="1437" customWidth="1"/>
    <col min="21" max="21" width="14.54296875" style="1437" customWidth="1"/>
    <col min="22" max="22" width="40.7265625" style="1437" customWidth="1"/>
    <col min="23" max="23" width="7.7265625" style="1437"/>
    <col min="24" max="24" width="8.81640625" style="1437" bestFit="1" customWidth="1"/>
    <col min="25" max="26" width="7.7265625" style="1437"/>
    <col min="27" max="27" width="8.81640625" style="1437" bestFit="1" customWidth="1"/>
    <col min="28" max="31" width="7.7265625" style="1437"/>
    <col min="32" max="32" width="8.81640625" style="1437" bestFit="1" customWidth="1"/>
    <col min="33" max="35" width="7.7265625" style="1437"/>
    <col min="36" max="36" width="7.81640625" style="1437" bestFit="1" customWidth="1"/>
    <col min="37" max="204" width="7.7265625" style="1437"/>
    <col min="205" max="205" width="12.26953125" style="1437" customWidth="1"/>
    <col min="206" max="206" width="16.26953125" style="1437" customWidth="1"/>
    <col min="207" max="213" width="10.26953125" style="1437" customWidth="1"/>
    <col min="214" max="214" width="13" style="1437" customWidth="1"/>
    <col min="215" max="218" width="10.26953125" style="1437" customWidth="1"/>
    <col min="219" max="219" width="14" style="1437" customWidth="1"/>
    <col min="220" max="222" width="10.26953125" style="1437" customWidth="1"/>
    <col min="223" max="223" width="12.7265625" style="1437" customWidth="1"/>
    <col min="224" max="224" width="18.26953125" style="1437" customWidth="1"/>
    <col min="225" max="231" width="7.7265625" style="1437" customWidth="1"/>
    <col min="232" max="460" width="7.7265625" style="1437"/>
    <col min="461" max="461" width="12.26953125" style="1437" customWidth="1"/>
    <col min="462" max="462" width="16.26953125" style="1437" customWidth="1"/>
    <col min="463" max="469" width="10.26953125" style="1437" customWidth="1"/>
    <col min="470" max="470" width="13" style="1437" customWidth="1"/>
    <col min="471" max="474" width="10.26953125" style="1437" customWidth="1"/>
    <col min="475" max="475" width="14" style="1437" customWidth="1"/>
    <col min="476" max="478" width="10.26953125" style="1437" customWidth="1"/>
    <col min="479" max="479" width="12.7265625" style="1437" customWidth="1"/>
    <col min="480" max="480" width="18.26953125" style="1437" customWidth="1"/>
    <col min="481" max="487" width="7.7265625" style="1437" customWidth="1"/>
    <col min="488" max="716" width="7.7265625" style="1437"/>
    <col min="717" max="717" width="12.26953125" style="1437" customWidth="1"/>
    <col min="718" max="718" width="16.26953125" style="1437" customWidth="1"/>
    <col min="719" max="725" width="10.26953125" style="1437" customWidth="1"/>
    <col min="726" max="726" width="13" style="1437" customWidth="1"/>
    <col min="727" max="730" width="10.26953125" style="1437" customWidth="1"/>
    <col min="731" max="731" width="14" style="1437" customWidth="1"/>
    <col min="732" max="734" width="10.26953125" style="1437" customWidth="1"/>
    <col min="735" max="735" width="12.7265625" style="1437" customWidth="1"/>
    <col min="736" max="736" width="18.26953125" style="1437" customWidth="1"/>
    <col min="737" max="743" width="7.7265625" style="1437" customWidth="1"/>
    <col min="744" max="972" width="7.7265625" style="1437"/>
    <col min="973" max="973" width="12.26953125" style="1437" customWidth="1"/>
    <col min="974" max="974" width="16.26953125" style="1437" customWidth="1"/>
    <col min="975" max="981" width="10.26953125" style="1437" customWidth="1"/>
    <col min="982" max="982" width="13" style="1437" customWidth="1"/>
    <col min="983" max="986" width="10.26953125" style="1437" customWidth="1"/>
    <col min="987" max="987" width="14" style="1437" customWidth="1"/>
    <col min="988" max="990" width="10.26953125" style="1437" customWidth="1"/>
    <col min="991" max="991" width="12.7265625" style="1437" customWidth="1"/>
    <col min="992" max="992" width="18.26953125" style="1437" customWidth="1"/>
    <col min="993" max="999" width="7.7265625" style="1437" customWidth="1"/>
    <col min="1000" max="1228" width="7.7265625" style="1437"/>
    <col min="1229" max="1229" width="12.26953125" style="1437" customWidth="1"/>
    <col min="1230" max="1230" width="16.26953125" style="1437" customWidth="1"/>
    <col min="1231" max="1237" width="10.26953125" style="1437" customWidth="1"/>
    <col min="1238" max="1238" width="13" style="1437" customWidth="1"/>
    <col min="1239" max="1242" width="10.26953125" style="1437" customWidth="1"/>
    <col min="1243" max="1243" width="14" style="1437" customWidth="1"/>
    <col min="1244" max="1246" width="10.26953125" style="1437" customWidth="1"/>
    <col min="1247" max="1247" width="12.7265625" style="1437" customWidth="1"/>
    <col min="1248" max="1248" width="18.26953125" style="1437" customWidth="1"/>
    <col min="1249" max="1255" width="7.7265625" style="1437" customWidth="1"/>
    <col min="1256" max="1484" width="7.7265625" style="1437"/>
    <col min="1485" max="1485" width="12.26953125" style="1437" customWidth="1"/>
    <col min="1486" max="1486" width="16.26953125" style="1437" customWidth="1"/>
    <col min="1487" max="1493" width="10.26953125" style="1437" customWidth="1"/>
    <col min="1494" max="1494" width="13" style="1437" customWidth="1"/>
    <col min="1495" max="1498" width="10.26953125" style="1437" customWidth="1"/>
    <col min="1499" max="1499" width="14" style="1437" customWidth="1"/>
    <col min="1500" max="1502" width="10.26953125" style="1437" customWidth="1"/>
    <col min="1503" max="1503" width="12.7265625" style="1437" customWidth="1"/>
    <col min="1504" max="1504" width="18.26953125" style="1437" customWidth="1"/>
    <col min="1505" max="1511" width="7.7265625" style="1437" customWidth="1"/>
    <col min="1512" max="1740" width="7.7265625" style="1437"/>
    <col min="1741" max="1741" width="12.26953125" style="1437" customWidth="1"/>
    <col min="1742" max="1742" width="16.26953125" style="1437" customWidth="1"/>
    <col min="1743" max="1749" width="10.26953125" style="1437" customWidth="1"/>
    <col min="1750" max="1750" width="13" style="1437" customWidth="1"/>
    <col min="1751" max="1754" width="10.26953125" style="1437" customWidth="1"/>
    <col min="1755" max="1755" width="14" style="1437" customWidth="1"/>
    <col min="1756" max="1758" width="10.26953125" style="1437" customWidth="1"/>
    <col min="1759" max="1759" width="12.7265625" style="1437" customWidth="1"/>
    <col min="1760" max="1760" width="18.26953125" style="1437" customWidth="1"/>
    <col min="1761" max="1767" width="7.7265625" style="1437" customWidth="1"/>
    <col min="1768" max="1996" width="7.7265625" style="1437"/>
    <col min="1997" max="1997" width="12.26953125" style="1437" customWidth="1"/>
    <col min="1998" max="1998" width="16.26953125" style="1437" customWidth="1"/>
    <col min="1999" max="2005" width="10.26953125" style="1437" customWidth="1"/>
    <col min="2006" max="2006" width="13" style="1437" customWidth="1"/>
    <col min="2007" max="2010" width="10.26953125" style="1437" customWidth="1"/>
    <col min="2011" max="2011" width="14" style="1437" customWidth="1"/>
    <col min="2012" max="2014" width="10.26953125" style="1437" customWidth="1"/>
    <col min="2015" max="2015" width="12.7265625" style="1437" customWidth="1"/>
    <col min="2016" max="2016" width="18.26953125" style="1437" customWidth="1"/>
    <col min="2017" max="2023" width="7.7265625" style="1437" customWidth="1"/>
    <col min="2024" max="2252" width="7.7265625" style="1437"/>
    <col min="2253" max="2253" width="12.26953125" style="1437" customWidth="1"/>
    <col min="2254" max="2254" width="16.26953125" style="1437" customWidth="1"/>
    <col min="2255" max="2261" width="10.26953125" style="1437" customWidth="1"/>
    <col min="2262" max="2262" width="13" style="1437" customWidth="1"/>
    <col min="2263" max="2266" width="10.26953125" style="1437" customWidth="1"/>
    <col min="2267" max="2267" width="14" style="1437" customWidth="1"/>
    <col min="2268" max="2270" width="10.26953125" style="1437" customWidth="1"/>
    <col min="2271" max="2271" width="12.7265625" style="1437" customWidth="1"/>
    <col min="2272" max="2272" width="18.26953125" style="1437" customWidth="1"/>
    <col min="2273" max="2279" width="7.7265625" style="1437" customWidth="1"/>
    <col min="2280" max="2508" width="7.7265625" style="1437"/>
    <col min="2509" max="2509" width="12.26953125" style="1437" customWidth="1"/>
    <col min="2510" max="2510" width="16.26953125" style="1437" customWidth="1"/>
    <col min="2511" max="2517" width="10.26953125" style="1437" customWidth="1"/>
    <col min="2518" max="2518" width="13" style="1437" customWidth="1"/>
    <col min="2519" max="2522" width="10.26953125" style="1437" customWidth="1"/>
    <col min="2523" max="2523" width="14" style="1437" customWidth="1"/>
    <col min="2524" max="2526" width="10.26953125" style="1437" customWidth="1"/>
    <col min="2527" max="2527" width="12.7265625" style="1437" customWidth="1"/>
    <col min="2528" max="2528" width="18.26953125" style="1437" customWidth="1"/>
    <col min="2529" max="2535" width="7.7265625" style="1437" customWidth="1"/>
    <col min="2536" max="2764" width="7.7265625" style="1437"/>
    <col min="2765" max="2765" width="12.26953125" style="1437" customWidth="1"/>
    <col min="2766" max="2766" width="16.26953125" style="1437" customWidth="1"/>
    <col min="2767" max="2773" width="10.26953125" style="1437" customWidth="1"/>
    <col min="2774" max="2774" width="13" style="1437" customWidth="1"/>
    <col min="2775" max="2778" width="10.26953125" style="1437" customWidth="1"/>
    <col min="2779" max="2779" width="14" style="1437" customWidth="1"/>
    <col min="2780" max="2782" width="10.26953125" style="1437" customWidth="1"/>
    <col min="2783" max="2783" width="12.7265625" style="1437" customWidth="1"/>
    <col min="2784" max="2784" width="18.26953125" style="1437" customWidth="1"/>
    <col min="2785" max="2791" width="7.7265625" style="1437" customWidth="1"/>
    <col min="2792" max="3020" width="7.7265625" style="1437"/>
    <col min="3021" max="3021" width="12.26953125" style="1437" customWidth="1"/>
    <col min="3022" max="3022" width="16.26953125" style="1437" customWidth="1"/>
    <col min="3023" max="3029" width="10.26953125" style="1437" customWidth="1"/>
    <col min="3030" max="3030" width="13" style="1437" customWidth="1"/>
    <col min="3031" max="3034" width="10.26953125" style="1437" customWidth="1"/>
    <col min="3035" max="3035" width="14" style="1437" customWidth="1"/>
    <col min="3036" max="3038" width="10.26953125" style="1437" customWidth="1"/>
    <col min="3039" max="3039" width="12.7265625" style="1437" customWidth="1"/>
    <col min="3040" max="3040" width="18.26953125" style="1437" customWidth="1"/>
    <col min="3041" max="3047" width="7.7265625" style="1437" customWidth="1"/>
    <col min="3048" max="3276" width="7.7265625" style="1437"/>
    <col min="3277" max="3277" width="12.26953125" style="1437" customWidth="1"/>
    <col min="3278" max="3278" width="16.26953125" style="1437" customWidth="1"/>
    <col min="3279" max="3285" width="10.26953125" style="1437" customWidth="1"/>
    <col min="3286" max="3286" width="13" style="1437" customWidth="1"/>
    <col min="3287" max="3290" width="10.26953125" style="1437" customWidth="1"/>
    <col min="3291" max="3291" width="14" style="1437" customWidth="1"/>
    <col min="3292" max="3294" width="10.26953125" style="1437" customWidth="1"/>
    <col min="3295" max="3295" width="12.7265625" style="1437" customWidth="1"/>
    <col min="3296" max="3296" width="18.26953125" style="1437" customWidth="1"/>
    <col min="3297" max="3303" width="7.7265625" style="1437" customWidth="1"/>
    <col min="3304" max="3532" width="7.7265625" style="1437"/>
    <col min="3533" max="3533" width="12.26953125" style="1437" customWidth="1"/>
    <col min="3534" max="3534" width="16.26953125" style="1437" customWidth="1"/>
    <col min="3535" max="3541" width="10.26953125" style="1437" customWidth="1"/>
    <col min="3542" max="3542" width="13" style="1437" customWidth="1"/>
    <col min="3543" max="3546" width="10.26953125" style="1437" customWidth="1"/>
    <col min="3547" max="3547" width="14" style="1437" customWidth="1"/>
    <col min="3548" max="3550" width="10.26953125" style="1437" customWidth="1"/>
    <col min="3551" max="3551" width="12.7265625" style="1437" customWidth="1"/>
    <col min="3552" max="3552" width="18.26953125" style="1437" customWidth="1"/>
    <col min="3553" max="3559" width="7.7265625" style="1437" customWidth="1"/>
    <col min="3560" max="3788" width="7.7265625" style="1437"/>
    <col min="3789" max="3789" width="12.26953125" style="1437" customWidth="1"/>
    <col min="3790" max="3790" width="16.26953125" style="1437" customWidth="1"/>
    <col min="3791" max="3797" width="10.26953125" style="1437" customWidth="1"/>
    <col min="3798" max="3798" width="13" style="1437" customWidth="1"/>
    <col min="3799" max="3802" width="10.26953125" style="1437" customWidth="1"/>
    <col min="3803" max="3803" width="14" style="1437" customWidth="1"/>
    <col min="3804" max="3806" width="10.26953125" style="1437" customWidth="1"/>
    <col min="3807" max="3807" width="12.7265625" style="1437" customWidth="1"/>
    <col min="3808" max="3808" width="18.26953125" style="1437" customWidth="1"/>
    <col min="3809" max="3815" width="7.7265625" style="1437" customWidth="1"/>
    <col min="3816" max="4044" width="7.7265625" style="1437"/>
    <col min="4045" max="4045" width="12.26953125" style="1437" customWidth="1"/>
    <col min="4046" max="4046" width="16.26953125" style="1437" customWidth="1"/>
    <col min="4047" max="4053" width="10.26953125" style="1437" customWidth="1"/>
    <col min="4054" max="4054" width="13" style="1437" customWidth="1"/>
    <col min="4055" max="4058" width="10.26953125" style="1437" customWidth="1"/>
    <col min="4059" max="4059" width="14" style="1437" customWidth="1"/>
    <col min="4060" max="4062" width="10.26953125" style="1437" customWidth="1"/>
    <col min="4063" max="4063" width="12.7265625" style="1437" customWidth="1"/>
    <col min="4064" max="4064" width="18.26953125" style="1437" customWidth="1"/>
    <col min="4065" max="4071" width="7.7265625" style="1437" customWidth="1"/>
    <col min="4072" max="4300" width="7.7265625" style="1437"/>
    <col min="4301" max="4301" width="12.26953125" style="1437" customWidth="1"/>
    <col min="4302" max="4302" width="16.26953125" style="1437" customWidth="1"/>
    <col min="4303" max="4309" width="10.26953125" style="1437" customWidth="1"/>
    <col min="4310" max="4310" width="13" style="1437" customWidth="1"/>
    <col min="4311" max="4314" width="10.26953125" style="1437" customWidth="1"/>
    <col min="4315" max="4315" width="14" style="1437" customWidth="1"/>
    <col min="4316" max="4318" width="10.26953125" style="1437" customWidth="1"/>
    <col min="4319" max="4319" width="12.7265625" style="1437" customWidth="1"/>
    <col min="4320" max="4320" width="18.26953125" style="1437" customWidth="1"/>
    <col min="4321" max="4327" width="7.7265625" style="1437" customWidth="1"/>
    <col min="4328" max="4556" width="7.7265625" style="1437"/>
    <col min="4557" max="4557" width="12.26953125" style="1437" customWidth="1"/>
    <col min="4558" max="4558" width="16.26953125" style="1437" customWidth="1"/>
    <col min="4559" max="4565" width="10.26953125" style="1437" customWidth="1"/>
    <col min="4566" max="4566" width="13" style="1437" customWidth="1"/>
    <col min="4567" max="4570" width="10.26953125" style="1437" customWidth="1"/>
    <col min="4571" max="4571" width="14" style="1437" customWidth="1"/>
    <col min="4572" max="4574" width="10.26953125" style="1437" customWidth="1"/>
    <col min="4575" max="4575" width="12.7265625" style="1437" customWidth="1"/>
    <col min="4576" max="4576" width="18.26953125" style="1437" customWidth="1"/>
    <col min="4577" max="4583" width="7.7265625" style="1437" customWidth="1"/>
    <col min="4584" max="4812" width="7.7265625" style="1437"/>
    <col min="4813" max="4813" width="12.26953125" style="1437" customWidth="1"/>
    <col min="4814" max="4814" width="16.26953125" style="1437" customWidth="1"/>
    <col min="4815" max="4821" width="10.26953125" style="1437" customWidth="1"/>
    <col min="4822" max="4822" width="13" style="1437" customWidth="1"/>
    <col min="4823" max="4826" width="10.26953125" style="1437" customWidth="1"/>
    <col min="4827" max="4827" width="14" style="1437" customWidth="1"/>
    <col min="4828" max="4830" width="10.26953125" style="1437" customWidth="1"/>
    <col min="4831" max="4831" width="12.7265625" style="1437" customWidth="1"/>
    <col min="4832" max="4832" width="18.26953125" style="1437" customWidth="1"/>
    <col min="4833" max="4839" width="7.7265625" style="1437" customWidth="1"/>
    <col min="4840" max="5068" width="7.7265625" style="1437"/>
    <col min="5069" max="5069" width="12.26953125" style="1437" customWidth="1"/>
    <col min="5070" max="5070" width="16.26953125" style="1437" customWidth="1"/>
    <col min="5071" max="5077" width="10.26953125" style="1437" customWidth="1"/>
    <col min="5078" max="5078" width="13" style="1437" customWidth="1"/>
    <col min="5079" max="5082" width="10.26953125" style="1437" customWidth="1"/>
    <col min="5083" max="5083" width="14" style="1437" customWidth="1"/>
    <col min="5084" max="5086" width="10.26953125" style="1437" customWidth="1"/>
    <col min="5087" max="5087" width="12.7265625" style="1437" customWidth="1"/>
    <col min="5088" max="5088" width="18.26953125" style="1437" customWidth="1"/>
    <col min="5089" max="5095" width="7.7265625" style="1437" customWidth="1"/>
    <col min="5096" max="5324" width="7.7265625" style="1437"/>
    <col min="5325" max="5325" width="12.26953125" style="1437" customWidth="1"/>
    <col min="5326" max="5326" width="16.26953125" style="1437" customWidth="1"/>
    <col min="5327" max="5333" width="10.26953125" style="1437" customWidth="1"/>
    <col min="5334" max="5334" width="13" style="1437" customWidth="1"/>
    <col min="5335" max="5338" width="10.26953125" style="1437" customWidth="1"/>
    <col min="5339" max="5339" width="14" style="1437" customWidth="1"/>
    <col min="5340" max="5342" width="10.26953125" style="1437" customWidth="1"/>
    <col min="5343" max="5343" width="12.7265625" style="1437" customWidth="1"/>
    <col min="5344" max="5344" width="18.26953125" style="1437" customWidth="1"/>
    <col min="5345" max="5351" width="7.7265625" style="1437" customWidth="1"/>
    <col min="5352" max="5580" width="7.7265625" style="1437"/>
    <col min="5581" max="5581" width="12.26953125" style="1437" customWidth="1"/>
    <col min="5582" max="5582" width="16.26953125" style="1437" customWidth="1"/>
    <col min="5583" max="5589" width="10.26953125" style="1437" customWidth="1"/>
    <col min="5590" max="5590" width="13" style="1437" customWidth="1"/>
    <col min="5591" max="5594" width="10.26953125" style="1437" customWidth="1"/>
    <col min="5595" max="5595" width="14" style="1437" customWidth="1"/>
    <col min="5596" max="5598" width="10.26953125" style="1437" customWidth="1"/>
    <col min="5599" max="5599" width="12.7265625" style="1437" customWidth="1"/>
    <col min="5600" max="5600" width="18.26953125" style="1437" customWidth="1"/>
    <col min="5601" max="5607" width="7.7265625" style="1437" customWidth="1"/>
    <col min="5608" max="5836" width="7.7265625" style="1437"/>
    <col min="5837" max="5837" width="12.26953125" style="1437" customWidth="1"/>
    <col min="5838" max="5838" width="16.26953125" style="1437" customWidth="1"/>
    <col min="5839" max="5845" width="10.26953125" style="1437" customWidth="1"/>
    <col min="5846" max="5846" width="13" style="1437" customWidth="1"/>
    <col min="5847" max="5850" width="10.26953125" style="1437" customWidth="1"/>
    <col min="5851" max="5851" width="14" style="1437" customWidth="1"/>
    <col min="5852" max="5854" width="10.26953125" style="1437" customWidth="1"/>
    <col min="5855" max="5855" width="12.7265625" style="1437" customWidth="1"/>
    <col min="5856" max="5856" width="18.26953125" style="1437" customWidth="1"/>
    <col min="5857" max="5863" width="7.7265625" style="1437" customWidth="1"/>
    <col min="5864" max="6092" width="7.7265625" style="1437"/>
    <col min="6093" max="6093" width="12.26953125" style="1437" customWidth="1"/>
    <col min="6094" max="6094" width="16.26953125" style="1437" customWidth="1"/>
    <col min="6095" max="6101" width="10.26953125" style="1437" customWidth="1"/>
    <col min="6102" max="6102" width="13" style="1437" customWidth="1"/>
    <col min="6103" max="6106" width="10.26953125" style="1437" customWidth="1"/>
    <col min="6107" max="6107" width="14" style="1437" customWidth="1"/>
    <col min="6108" max="6110" width="10.26953125" style="1437" customWidth="1"/>
    <col min="6111" max="6111" width="12.7265625" style="1437" customWidth="1"/>
    <col min="6112" max="6112" width="18.26953125" style="1437" customWidth="1"/>
    <col min="6113" max="6119" width="7.7265625" style="1437" customWidth="1"/>
    <col min="6120" max="6348" width="7.7265625" style="1437"/>
    <col min="6349" max="6349" width="12.26953125" style="1437" customWidth="1"/>
    <col min="6350" max="6350" width="16.26953125" style="1437" customWidth="1"/>
    <col min="6351" max="6357" width="10.26953125" style="1437" customWidth="1"/>
    <col min="6358" max="6358" width="13" style="1437" customWidth="1"/>
    <col min="6359" max="6362" width="10.26953125" style="1437" customWidth="1"/>
    <col min="6363" max="6363" width="14" style="1437" customWidth="1"/>
    <col min="6364" max="6366" width="10.26953125" style="1437" customWidth="1"/>
    <col min="6367" max="6367" width="12.7265625" style="1437" customWidth="1"/>
    <col min="6368" max="6368" width="18.26953125" style="1437" customWidth="1"/>
    <col min="6369" max="6375" width="7.7265625" style="1437" customWidth="1"/>
    <col min="6376" max="6604" width="7.7265625" style="1437"/>
    <col min="6605" max="6605" width="12.26953125" style="1437" customWidth="1"/>
    <col min="6606" max="6606" width="16.26953125" style="1437" customWidth="1"/>
    <col min="6607" max="6613" width="10.26953125" style="1437" customWidth="1"/>
    <col min="6614" max="6614" width="13" style="1437" customWidth="1"/>
    <col min="6615" max="6618" width="10.26953125" style="1437" customWidth="1"/>
    <col min="6619" max="6619" width="14" style="1437" customWidth="1"/>
    <col min="6620" max="6622" width="10.26953125" style="1437" customWidth="1"/>
    <col min="6623" max="6623" width="12.7265625" style="1437" customWidth="1"/>
    <col min="6624" max="6624" width="18.26953125" style="1437" customWidth="1"/>
    <col min="6625" max="6631" width="7.7265625" style="1437" customWidth="1"/>
    <col min="6632" max="6860" width="7.7265625" style="1437"/>
    <col min="6861" max="6861" width="12.26953125" style="1437" customWidth="1"/>
    <col min="6862" max="6862" width="16.26953125" style="1437" customWidth="1"/>
    <col min="6863" max="6869" width="10.26953125" style="1437" customWidth="1"/>
    <col min="6870" max="6870" width="13" style="1437" customWidth="1"/>
    <col min="6871" max="6874" width="10.26953125" style="1437" customWidth="1"/>
    <col min="6875" max="6875" width="14" style="1437" customWidth="1"/>
    <col min="6876" max="6878" width="10.26953125" style="1437" customWidth="1"/>
    <col min="6879" max="6879" width="12.7265625" style="1437" customWidth="1"/>
    <col min="6880" max="6880" width="18.26953125" style="1437" customWidth="1"/>
    <col min="6881" max="6887" width="7.7265625" style="1437" customWidth="1"/>
    <col min="6888" max="7116" width="7.7265625" style="1437"/>
    <col min="7117" max="7117" width="12.26953125" style="1437" customWidth="1"/>
    <col min="7118" max="7118" width="16.26953125" style="1437" customWidth="1"/>
    <col min="7119" max="7125" width="10.26953125" style="1437" customWidth="1"/>
    <col min="7126" max="7126" width="13" style="1437" customWidth="1"/>
    <col min="7127" max="7130" width="10.26953125" style="1437" customWidth="1"/>
    <col min="7131" max="7131" width="14" style="1437" customWidth="1"/>
    <col min="7132" max="7134" width="10.26953125" style="1437" customWidth="1"/>
    <col min="7135" max="7135" width="12.7265625" style="1437" customWidth="1"/>
    <col min="7136" max="7136" width="18.26953125" style="1437" customWidth="1"/>
    <col min="7137" max="7143" width="7.7265625" style="1437" customWidth="1"/>
    <col min="7144" max="7372" width="7.7265625" style="1437"/>
    <col min="7373" max="7373" width="12.26953125" style="1437" customWidth="1"/>
    <col min="7374" max="7374" width="16.26953125" style="1437" customWidth="1"/>
    <col min="7375" max="7381" width="10.26953125" style="1437" customWidth="1"/>
    <col min="7382" max="7382" width="13" style="1437" customWidth="1"/>
    <col min="7383" max="7386" width="10.26953125" style="1437" customWidth="1"/>
    <col min="7387" max="7387" width="14" style="1437" customWidth="1"/>
    <col min="7388" max="7390" width="10.26953125" style="1437" customWidth="1"/>
    <col min="7391" max="7391" width="12.7265625" style="1437" customWidth="1"/>
    <col min="7392" max="7392" width="18.26953125" style="1437" customWidth="1"/>
    <col min="7393" max="7399" width="7.7265625" style="1437" customWidth="1"/>
    <col min="7400" max="7628" width="7.7265625" style="1437"/>
    <col min="7629" max="7629" width="12.26953125" style="1437" customWidth="1"/>
    <col min="7630" max="7630" width="16.26953125" style="1437" customWidth="1"/>
    <col min="7631" max="7637" width="10.26953125" style="1437" customWidth="1"/>
    <col min="7638" max="7638" width="13" style="1437" customWidth="1"/>
    <col min="7639" max="7642" width="10.26953125" style="1437" customWidth="1"/>
    <col min="7643" max="7643" width="14" style="1437" customWidth="1"/>
    <col min="7644" max="7646" width="10.26953125" style="1437" customWidth="1"/>
    <col min="7647" max="7647" width="12.7265625" style="1437" customWidth="1"/>
    <col min="7648" max="7648" width="18.26953125" style="1437" customWidth="1"/>
    <col min="7649" max="7655" width="7.7265625" style="1437" customWidth="1"/>
    <col min="7656" max="7884" width="7.7265625" style="1437"/>
    <col min="7885" max="7885" width="12.26953125" style="1437" customWidth="1"/>
    <col min="7886" max="7886" width="16.26953125" style="1437" customWidth="1"/>
    <col min="7887" max="7893" width="10.26953125" style="1437" customWidth="1"/>
    <col min="7894" max="7894" width="13" style="1437" customWidth="1"/>
    <col min="7895" max="7898" width="10.26953125" style="1437" customWidth="1"/>
    <col min="7899" max="7899" width="14" style="1437" customWidth="1"/>
    <col min="7900" max="7902" width="10.26953125" style="1437" customWidth="1"/>
    <col min="7903" max="7903" width="12.7265625" style="1437" customWidth="1"/>
    <col min="7904" max="7904" width="18.26953125" style="1437" customWidth="1"/>
    <col min="7905" max="7911" width="7.7265625" style="1437" customWidth="1"/>
    <col min="7912" max="8140" width="7.7265625" style="1437"/>
    <col min="8141" max="8141" width="12.26953125" style="1437" customWidth="1"/>
    <col min="8142" max="8142" width="16.26953125" style="1437" customWidth="1"/>
    <col min="8143" max="8149" width="10.26953125" style="1437" customWidth="1"/>
    <col min="8150" max="8150" width="13" style="1437" customWidth="1"/>
    <col min="8151" max="8154" width="10.26953125" style="1437" customWidth="1"/>
    <col min="8155" max="8155" width="14" style="1437" customWidth="1"/>
    <col min="8156" max="8158" width="10.26953125" style="1437" customWidth="1"/>
    <col min="8159" max="8159" width="12.7265625" style="1437" customWidth="1"/>
    <col min="8160" max="8160" width="18.26953125" style="1437" customWidth="1"/>
    <col min="8161" max="8167" width="7.7265625" style="1437" customWidth="1"/>
    <col min="8168" max="8396" width="7.7265625" style="1437"/>
    <col min="8397" max="8397" width="12.26953125" style="1437" customWidth="1"/>
    <col min="8398" max="8398" width="16.26953125" style="1437" customWidth="1"/>
    <col min="8399" max="8405" width="10.26953125" style="1437" customWidth="1"/>
    <col min="8406" max="8406" width="13" style="1437" customWidth="1"/>
    <col min="8407" max="8410" width="10.26953125" style="1437" customWidth="1"/>
    <col min="8411" max="8411" width="14" style="1437" customWidth="1"/>
    <col min="8412" max="8414" width="10.26953125" style="1437" customWidth="1"/>
    <col min="8415" max="8415" width="12.7265625" style="1437" customWidth="1"/>
    <col min="8416" max="8416" width="18.26953125" style="1437" customWidth="1"/>
    <col min="8417" max="8423" width="7.7265625" style="1437" customWidth="1"/>
    <col min="8424" max="8652" width="7.7265625" style="1437"/>
    <col min="8653" max="8653" width="12.26953125" style="1437" customWidth="1"/>
    <col min="8654" max="8654" width="16.26953125" style="1437" customWidth="1"/>
    <col min="8655" max="8661" width="10.26953125" style="1437" customWidth="1"/>
    <col min="8662" max="8662" width="13" style="1437" customWidth="1"/>
    <col min="8663" max="8666" width="10.26953125" style="1437" customWidth="1"/>
    <col min="8667" max="8667" width="14" style="1437" customWidth="1"/>
    <col min="8668" max="8670" width="10.26953125" style="1437" customWidth="1"/>
    <col min="8671" max="8671" width="12.7265625" style="1437" customWidth="1"/>
    <col min="8672" max="8672" width="18.26953125" style="1437" customWidth="1"/>
    <col min="8673" max="8679" width="7.7265625" style="1437" customWidth="1"/>
    <col min="8680" max="8908" width="7.7265625" style="1437"/>
    <col min="8909" max="8909" width="12.26953125" style="1437" customWidth="1"/>
    <col min="8910" max="8910" width="16.26953125" style="1437" customWidth="1"/>
    <col min="8911" max="8917" width="10.26953125" style="1437" customWidth="1"/>
    <col min="8918" max="8918" width="13" style="1437" customWidth="1"/>
    <col min="8919" max="8922" width="10.26953125" style="1437" customWidth="1"/>
    <col min="8923" max="8923" width="14" style="1437" customWidth="1"/>
    <col min="8924" max="8926" width="10.26953125" style="1437" customWidth="1"/>
    <col min="8927" max="8927" width="12.7265625" style="1437" customWidth="1"/>
    <col min="8928" max="8928" width="18.26953125" style="1437" customWidth="1"/>
    <col min="8929" max="8935" width="7.7265625" style="1437" customWidth="1"/>
    <col min="8936" max="9164" width="7.7265625" style="1437"/>
    <col min="9165" max="9165" width="12.26953125" style="1437" customWidth="1"/>
    <col min="9166" max="9166" width="16.26953125" style="1437" customWidth="1"/>
    <col min="9167" max="9173" width="10.26953125" style="1437" customWidth="1"/>
    <col min="9174" max="9174" width="13" style="1437" customWidth="1"/>
    <col min="9175" max="9178" width="10.26953125" style="1437" customWidth="1"/>
    <col min="9179" max="9179" width="14" style="1437" customWidth="1"/>
    <col min="9180" max="9182" width="10.26953125" style="1437" customWidth="1"/>
    <col min="9183" max="9183" width="12.7265625" style="1437" customWidth="1"/>
    <col min="9184" max="9184" width="18.26953125" style="1437" customWidth="1"/>
    <col min="9185" max="9191" width="7.7265625" style="1437" customWidth="1"/>
    <col min="9192" max="9420" width="7.7265625" style="1437"/>
    <col min="9421" max="9421" width="12.26953125" style="1437" customWidth="1"/>
    <col min="9422" max="9422" width="16.26953125" style="1437" customWidth="1"/>
    <col min="9423" max="9429" width="10.26953125" style="1437" customWidth="1"/>
    <col min="9430" max="9430" width="13" style="1437" customWidth="1"/>
    <col min="9431" max="9434" width="10.26953125" style="1437" customWidth="1"/>
    <col min="9435" max="9435" width="14" style="1437" customWidth="1"/>
    <col min="9436" max="9438" width="10.26953125" style="1437" customWidth="1"/>
    <col min="9439" max="9439" width="12.7265625" style="1437" customWidth="1"/>
    <col min="9440" max="9440" width="18.26953125" style="1437" customWidth="1"/>
    <col min="9441" max="9447" width="7.7265625" style="1437" customWidth="1"/>
    <col min="9448" max="9676" width="7.7265625" style="1437"/>
    <col min="9677" max="9677" width="12.26953125" style="1437" customWidth="1"/>
    <col min="9678" max="9678" width="16.26953125" style="1437" customWidth="1"/>
    <col min="9679" max="9685" width="10.26953125" style="1437" customWidth="1"/>
    <col min="9686" max="9686" width="13" style="1437" customWidth="1"/>
    <col min="9687" max="9690" width="10.26953125" style="1437" customWidth="1"/>
    <col min="9691" max="9691" width="14" style="1437" customWidth="1"/>
    <col min="9692" max="9694" width="10.26953125" style="1437" customWidth="1"/>
    <col min="9695" max="9695" width="12.7265625" style="1437" customWidth="1"/>
    <col min="9696" max="9696" width="18.26953125" style="1437" customWidth="1"/>
    <col min="9697" max="9703" width="7.7265625" style="1437" customWidth="1"/>
    <col min="9704" max="9932" width="7.7265625" style="1437"/>
    <col min="9933" max="9933" width="12.26953125" style="1437" customWidth="1"/>
    <col min="9934" max="9934" width="16.26953125" style="1437" customWidth="1"/>
    <col min="9935" max="9941" width="10.26953125" style="1437" customWidth="1"/>
    <col min="9942" max="9942" width="13" style="1437" customWidth="1"/>
    <col min="9943" max="9946" width="10.26953125" style="1437" customWidth="1"/>
    <col min="9947" max="9947" width="14" style="1437" customWidth="1"/>
    <col min="9948" max="9950" width="10.26953125" style="1437" customWidth="1"/>
    <col min="9951" max="9951" width="12.7265625" style="1437" customWidth="1"/>
    <col min="9952" max="9952" width="18.26953125" style="1437" customWidth="1"/>
    <col min="9953" max="9959" width="7.7265625" style="1437" customWidth="1"/>
    <col min="9960" max="10188" width="7.7265625" style="1437"/>
    <col min="10189" max="10189" width="12.26953125" style="1437" customWidth="1"/>
    <col min="10190" max="10190" width="16.26953125" style="1437" customWidth="1"/>
    <col min="10191" max="10197" width="10.26953125" style="1437" customWidth="1"/>
    <col min="10198" max="10198" width="13" style="1437" customWidth="1"/>
    <col min="10199" max="10202" width="10.26953125" style="1437" customWidth="1"/>
    <col min="10203" max="10203" width="14" style="1437" customWidth="1"/>
    <col min="10204" max="10206" width="10.26953125" style="1437" customWidth="1"/>
    <col min="10207" max="10207" width="12.7265625" style="1437" customWidth="1"/>
    <col min="10208" max="10208" width="18.26953125" style="1437" customWidth="1"/>
    <col min="10209" max="10215" width="7.7265625" style="1437" customWidth="1"/>
    <col min="10216" max="10444" width="7.7265625" style="1437"/>
    <col min="10445" max="10445" width="12.26953125" style="1437" customWidth="1"/>
    <col min="10446" max="10446" width="16.26953125" style="1437" customWidth="1"/>
    <col min="10447" max="10453" width="10.26953125" style="1437" customWidth="1"/>
    <col min="10454" max="10454" width="13" style="1437" customWidth="1"/>
    <col min="10455" max="10458" width="10.26953125" style="1437" customWidth="1"/>
    <col min="10459" max="10459" width="14" style="1437" customWidth="1"/>
    <col min="10460" max="10462" width="10.26953125" style="1437" customWidth="1"/>
    <col min="10463" max="10463" width="12.7265625" style="1437" customWidth="1"/>
    <col min="10464" max="10464" width="18.26953125" style="1437" customWidth="1"/>
    <col min="10465" max="10471" width="7.7265625" style="1437" customWidth="1"/>
    <col min="10472" max="10700" width="7.7265625" style="1437"/>
    <col min="10701" max="10701" width="12.26953125" style="1437" customWidth="1"/>
    <col min="10702" max="10702" width="16.26953125" style="1437" customWidth="1"/>
    <col min="10703" max="10709" width="10.26953125" style="1437" customWidth="1"/>
    <col min="10710" max="10710" width="13" style="1437" customWidth="1"/>
    <col min="10711" max="10714" width="10.26953125" style="1437" customWidth="1"/>
    <col min="10715" max="10715" width="14" style="1437" customWidth="1"/>
    <col min="10716" max="10718" width="10.26953125" style="1437" customWidth="1"/>
    <col min="10719" max="10719" width="12.7265625" style="1437" customWidth="1"/>
    <col min="10720" max="10720" width="18.26953125" style="1437" customWidth="1"/>
    <col min="10721" max="10727" width="7.7265625" style="1437" customWidth="1"/>
    <col min="10728" max="10956" width="7.7265625" style="1437"/>
    <col min="10957" max="10957" width="12.26953125" style="1437" customWidth="1"/>
    <col min="10958" max="10958" width="16.26953125" style="1437" customWidth="1"/>
    <col min="10959" max="10965" width="10.26953125" style="1437" customWidth="1"/>
    <col min="10966" max="10966" width="13" style="1437" customWidth="1"/>
    <col min="10967" max="10970" width="10.26953125" style="1437" customWidth="1"/>
    <col min="10971" max="10971" width="14" style="1437" customWidth="1"/>
    <col min="10972" max="10974" width="10.26953125" style="1437" customWidth="1"/>
    <col min="10975" max="10975" width="12.7265625" style="1437" customWidth="1"/>
    <col min="10976" max="10976" width="18.26953125" style="1437" customWidth="1"/>
    <col min="10977" max="10983" width="7.7265625" style="1437" customWidth="1"/>
    <col min="10984" max="11212" width="7.7265625" style="1437"/>
    <col min="11213" max="11213" width="12.26953125" style="1437" customWidth="1"/>
    <col min="11214" max="11214" width="16.26953125" style="1437" customWidth="1"/>
    <col min="11215" max="11221" width="10.26953125" style="1437" customWidth="1"/>
    <col min="11222" max="11222" width="13" style="1437" customWidth="1"/>
    <col min="11223" max="11226" width="10.26953125" style="1437" customWidth="1"/>
    <col min="11227" max="11227" width="14" style="1437" customWidth="1"/>
    <col min="11228" max="11230" width="10.26953125" style="1437" customWidth="1"/>
    <col min="11231" max="11231" width="12.7265625" style="1437" customWidth="1"/>
    <col min="11232" max="11232" width="18.26953125" style="1437" customWidth="1"/>
    <col min="11233" max="11239" width="7.7265625" style="1437" customWidth="1"/>
    <col min="11240" max="11468" width="7.7265625" style="1437"/>
    <col min="11469" max="11469" width="12.26953125" style="1437" customWidth="1"/>
    <col min="11470" max="11470" width="16.26953125" style="1437" customWidth="1"/>
    <col min="11471" max="11477" width="10.26953125" style="1437" customWidth="1"/>
    <col min="11478" max="11478" width="13" style="1437" customWidth="1"/>
    <col min="11479" max="11482" width="10.26953125" style="1437" customWidth="1"/>
    <col min="11483" max="11483" width="14" style="1437" customWidth="1"/>
    <col min="11484" max="11486" width="10.26953125" style="1437" customWidth="1"/>
    <col min="11487" max="11487" width="12.7265625" style="1437" customWidth="1"/>
    <col min="11488" max="11488" width="18.26953125" style="1437" customWidth="1"/>
    <col min="11489" max="11495" width="7.7265625" style="1437" customWidth="1"/>
    <col min="11496" max="11724" width="7.7265625" style="1437"/>
    <col min="11725" max="11725" width="12.26953125" style="1437" customWidth="1"/>
    <col min="11726" max="11726" width="16.26953125" style="1437" customWidth="1"/>
    <col min="11727" max="11733" width="10.26953125" style="1437" customWidth="1"/>
    <col min="11734" max="11734" width="13" style="1437" customWidth="1"/>
    <col min="11735" max="11738" width="10.26953125" style="1437" customWidth="1"/>
    <col min="11739" max="11739" width="14" style="1437" customWidth="1"/>
    <col min="11740" max="11742" width="10.26953125" style="1437" customWidth="1"/>
    <col min="11743" max="11743" width="12.7265625" style="1437" customWidth="1"/>
    <col min="11744" max="11744" width="18.26953125" style="1437" customWidth="1"/>
    <col min="11745" max="11751" width="7.7265625" style="1437" customWidth="1"/>
    <col min="11752" max="11980" width="7.7265625" style="1437"/>
    <col min="11981" max="11981" width="12.26953125" style="1437" customWidth="1"/>
    <col min="11982" max="11982" width="16.26953125" style="1437" customWidth="1"/>
    <col min="11983" max="11989" width="10.26953125" style="1437" customWidth="1"/>
    <col min="11990" max="11990" width="13" style="1437" customWidth="1"/>
    <col min="11991" max="11994" width="10.26953125" style="1437" customWidth="1"/>
    <col min="11995" max="11995" width="14" style="1437" customWidth="1"/>
    <col min="11996" max="11998" width="10.26953125" style="1437" customWidth="1"/>
    <col min="11999" max="11999" width="12.7265625" style="1437" customWidth="1"/>
    <col min="12000" max="12000" width="18.26953125" style="1437" customWidth="1"/>
    <col min="12001" max="12007" width="7.7265625" style="1437" customWidth="1"/>
    <col min="12008" max="12236" width="7.7265625" style="1437"/>
    <col min="12237" max="12237" width="12.26953125" style="1437" customWidth="1"/>
    <col min="12238" max="12238" width="16.26953125" style="1437" customWidth="1"/>
    <col min="12239" max="12245" width="10.26953125" style="1437" customWidth="1"/>
    <col min="12246" max="12246" width="13" style="1437" customWidth="1"/>
    <col min="12247" max="12250" width="10.26953125" style="1437" customWidth="1"/>
    <col min="12251" max="12251" width="14" style="1437" customWidth="1"/>
    <col min="12252" max="12254" width="10.26953125" style="1437" customWidth="1"/>
    <col min="12255" max="12255" width="12.7265625" style="1437" customWidth="1"/>
    <col min="12256" max="12256" width="18.26953125" style="1437" customWidth="1"/>
    <col min="12257" max="12263" width="7.7265625" style="1437" customWidth="1"/>
    <col min="12264" max="12492" width="7.7265625" style="1437"/>
    <col min="12493" max="12493" width="12.26953125" style="1437" customWidth="1"/>
    <col min="12494" max="12494" width="16.26953125" style="1437" customWidth="1"/>
    <col min="12495" max="12501" width="10.26953125" style="1437" customWidth="1"/>
    <col min="12502" max="12502" width="13" style="1437" customWidth="1"/>
    <col min="12503" max="12506" width="10.26953125" style="1437" customWidth="1"/>
    <col min="12507" max="12507" width="14" style="1437" customWidth="1"/>
    <col min="12508" max="12510" width="10.26953125" style="1437" customWidth="1"/>
    <col min="12511" max="12511" width="12.7265625" style="1437" customWidth="1"/>
    <col min="12512" max="12512" width="18.26953125" style="1437" customWidth="1"/>
    <col min="12513" max="12519" width="7.7265625" style="1437" customWidth="1"/>
    <col min="12520" max="12748" width="7.7265625" style="1437"/>
    <col min="12749" max="12749" width="12.26953125" style="1437" customWidth="1"/>
    <col min="12750" max="12750" width="16.26953125" style="1437" customWidth="1"/>
    <col min="12751" max="12757" width="10.26953125" style="1437" customWidth="1"/>
    <col min="12758" max="12758" width="13" style="1437" customWidth="1"/>
    <col min="12759" max="12762" width="10.26953125" style="1437" customWidth="1"/>
    <col min="12763" max="12763" width="14" style="1437" customWidth="1"/>
    <col min="12764" max="12766" width="10.26953125" style="1437" customWidth="1"/>
    <col min="12767" max="12767" width="12.7265625" style="1437" customWidth="1"/>
    <col min="12768" max="12768" width="18.26953125" style="1437" customWidth="1"/>
    <col min="12769" max="12775" width="7.7265625" style="1437" customWidth="1"/>
    <col min="12776" max="13004" width="7.7265625" style="1437"/>
    <col min="13005" max="13005" width="12.26953125" style="1437" customWidth="1"/>
    <col min="13006" max="13006" width="16.26953125" style="1437" customWidth="1"/>
    <col min="13007" max="13013" width="10.26953125" style="1437" customWidth="1"/>
    <col min="13014" max="13014" width="13" style="1437" customWidth="1"/>
    <col min="13015" max="13018" width="10.26953125" style="1437" customWidth="1"/>
    <col min="13019" max="13019" width="14" style="1437" customWidth="1"/>
    <col min="13020" max="13022" width="10.26953125" style="1437" customWidth="1"/>
    <col min="13023" max="13023" width="12.7265625" style="1437" customWidth="1"/>
    <col min="13024" max="13024" width="18.26953125" style="1437" customWidth="1"/>
    <col min="13025" max="13031" width="7.7265625" style="1437" customWidth="1"/>
    <col min="13032" max="13260" width="7.7265625" style="1437"/>
    <col min="13261" max="13261" width="12.26953125" style="1437" customWidth="1"/>
    <col min="13262" max="13262" width="16.26953125" style="1437" customWidth="1"/>
    <col min="13263" max="13269" width="10.26953125" style="1437" customWidth="1"/>
    <col min="13270" max="13270" width="13" style="1437" customWidth="1"/>
    <col min="13271" max="13274" width="10.26953125" style="1437" customWidth="1"/>
    <col min="13275" max="13275" width="14" style="1437" customWidth="1"/>
    <col min="13276" max="13278" width="10.26953125" style="1437" customWidth="1"/>
    <col min="13279" max="13279" width="12.7265625" style="1437" customWidth="1"/>
    <col min="13280" max="13280" width="18.26953125" style="1437" customWidth="1"/>
    <col min="13281" max="13287" width="7.7265625" style="1437" customWidth="1"/>
    <col min="13288" max="13516" width="7.7265625" style="1437"/>
    <col min="13517" max="13517" width="12.26953125" style="1437" customWidth="1"/>
    <col min="13518" max="13518" width="16.26953125" style="1437" customWidth="1"/>
    <col min="13519" max="13525" width="10.26953125" style="1437" customWidth="1"/>
    <col min="13526" max="13526" width="13" style="1437" customWidth="1"/>
    <col min="13527" max="13530" width="10.26953125" style="1437" customWidth="1"/>
    <col min="13531" max="13531" width="14" style="1437" customWidth="1"/>
    <col min="13532" max="13534" width="10.26953125" style="1437" customWidth="1"/>
    <col min="13535" max="13535" width="12.7265625" style="1437" customWidth="1"/>
    <col min="13536" max="13536" width="18.26953125" style="1437" customWidth="1"/>
    <col min="13537" max="13543" width="7.7265625" style="1437" customWidth="1"/>
    <col min="13544" max="13772" width="7.7265625" style="1437"/>
    <col min="13773" max="13773" width="12.26953125" style="1437" customWidth="1"/>
    <col min="13774" max="13774" width="16.26953125" style="1437" customWidth="1"/>
    <col min="13775" max="13781" width="10.26953125" style="1437" customWidth="1"/>
    <col min="13782" max="13782" width="13" style="1437" customWidth="1"/>
    <col min="13783" max="13786" width="10.26953125" style="1437" customWidth="1"/>
    <col min="13787" max="13787" width="14" style="1437" customWidth="1"/>
    <col min="13788" max="13790" width="10.26953125" style="1437" customWidth="1"/>
    <col min="13791" max="13791" width="12.7265625" style="1437" customWidth="1"/>
    <col min="13792" max="13792" width="18.26953125" style="1437" customWidth="1"/>
    <col min="13793" max="13799" width="7.7265625" style="1437" customWidth="1"/>
    <col min="13800" max="14028" width="7.7265625" style="1437"/>
    <col min="14029" max="14029" width="12.26953125" style="1437" customWidth="1"/>
    <col min="14030" max="14030" width="16.26953125" style="1437" customWidth="1"/>
    <col min="14031" max="14037" width="10.26953125" style="1437" customWidth="1"/>
    <col min="14038" max="14038" width="13" style="1437" customWidth="1"/>
    <col min="14039" max="14042" width="10.26953125" style="1437" customWidth="1"/>
    <col min="14043" max="14043" width="14" style="1437" customWidth="1"/>
    <col min="14044" max="14046" width="10.26953125" style="1437" customWidth="1"/>
    <col min="14047" max="14047" width="12.7265625" style="1437" customWidth="1"/>
    <col min="14048" max="14048" width="18.26953125" style="1437" customWidth="1"/>
    <col min="14049" max="14055" width="7.7265625" style="1437" customWidth="1"/>
    <col min="14056" max="14284" width="7.7265625" style="1437"/>
    <col min="14285" max="14285" width="12.26953125" style="1437" customWidth="1"/>
    <col min="14286" max="14286" width="16.26953125" style="1437" customWidth="1"/>
    <col min="14287" max="14293" width="10.26953125" style="1437" customWidth="1"/>
    <col min="14294" max="14294" width="13" style="1437" customWidth="1"/>
    <col min="14295" max="14298" width="10.26953125" style="1437" customWidth="1"/>
    <col min="14299" max="14299" width="14" style="1437" customWidth="1"/>
    <col min="14300" max="14302" width="10.26953125" style="1437" customWidth="1"/>
    <col min="14303" max="14303" width="12.7265625" style="1437" customWidth="1"/>
    <col min="14304" max="14304" width="18.26953125" style="1437" customWidth="1"/>
    <col min="14305" max="14311" width="7.7265625" style="1437" customWidth="1"/>
    <col min="14312" max="14540" width="7.7265625" style="1437"/>
    <col min="14541" max="14541" width="12.26953125" style="1437" customWidth="1"/>
    <col min="14542" max="14542" width="16.26953125" style="1437" customWidth="1"/>
    <col min="14543" max="14549" width="10.26953125" style="1437" customWidth="1"/>
    <col min="14550" max="14550" width="13" style="1437" customWidth="1"/>
    <col min="14551" max="14554" width="10.26953125" style="1437" customWidth="1"/>
    <col min="14555" max="14555" width="14" style="1437" customWidth="1"/>
    <col min="14556" max="14558" width="10.26953125" style="1437" customWidth="1"/>
    <col min="14559" max="14559" width="12.7265625" style="1437" customWidth="1"/>
    <col min="14560" max="14560" width="18.26953125" style="1437" customWidth="1"/>
    <col min="14561" max="14567" width="7.7265625" style="1437" customWidth="1"/>
    <col min="14568" max="14796" width="7.7265625" style="1437"/>
    <col min="14797" max="14797" width="12.26953125" style="1437" customWidth="1"/>
    <col min="14798" max="14798" width="16.26953125" style="1437" customWidth="1"/>
    <col min="14799" max="14805" width="10.26953125" style="1437" customWidth="1"/>
    <col min="14806" max="14806" width="13" style="1437" customWidth="1"/>
    <col min="14807" max="14810" width="10.26953125" style="1437" customWidth="1"/>
    <col min="14811" max="14811" width="14" style="1437" customWidth="1"/>
    <col min="14812" max="14814" width="10.26953125" style="1437" customWidth="1"/>
    <col min="14815" max="14815" width="12.7265625" style="1437" customWidth="1"/>
    <col min="14816" max="14816" width="18.26953125" style="1437" customWidth="1"/>
    <col min="14817" max="14823" width="7.7265625" style="1437" customWidth="1"/>
    <col min="14824" max="15052" width="7.7265625" style="1437"/>
    <col min="15053" max="15053" width="12.26953125" style="1437" customWidth="1"/>
    <col min="15054" max="15054" width="16.26953125" style="1437" customWidth="1"/>
    <col min="15055" max="15061" width="10.26953125" style="1437" customWidth="1"/>
    <col min="15062" max="15062" width="13" style="1437" customWidth="1"/>
    <col min="15063" max="15066" width="10.26953125" style="1437" customWidth="1"/>
    <col min="15067" max="15067" width="14" style="1437" customWidth="1"/>
    <col min="15068" max="15070" width="10.26953125" style="1437" customWidth="1"/>
    <col min="15071" max="15071" width="12.7265625" style="1437" customWidth="1"/>
    <col min="15072" max="15072" width="18.26953125" style="1437" customWidth="1"/>
    <col min="15073" max="15079" width="7.7265625" style="1437" customWidth="1"/>
    <col min="15080" max="15308" width="7.7265625" style="1437"/>
    <col min="15309" max="15309" width="12.26953125" style="1437" customWidth="1"/>
    <col min="15310" max="15310" width="16.26953125" style="1437" customWidth="1"/>
    <col min="15311" max="15317" width="10.26953125" style="1437" customWidth="1"/>
    <col min="15318" max="15318" width="13" style="1437" customWidth="1"/>
    <col min="15319" max="15322" width="10.26953125" style="1437" customWidth="1"/>
    <col min="15323" max="15323" width="14" style="1437" customWidth="1"/>
    <col min="15324" max="15326" width="10.26953125" style="1437" customWidth="1"/>
    <col min="15327" max="15327" width="12.7265625" style="1437" customWidth="1"/>
    <col min="15328" max="15328" width="18.26953125" style="1437" customWidth="1"/>
    <col min="15329" max="15335" width="7.7265625" style="1437" customWidth="1"/>
    <col min="15336" max="15564" width="7.7265625" style="1437"/>
    <col min="15565" max="15565" width="12.26953125" style="1437" customWidth="1"/>
    <col min="15566" max="15566" width="16.26953125" style="1437" customWidth="1"/>
    <col min="15567" max="15573" width="10.26953125" style="1437" customWidth="1"/>
    <col min="15574" max="15574" width="13" style="1437" customWidth="1"/>
    <col min="15575" max="15578" width="10.26953125" style="1437" customWidth="1"/>
    <col min="15579" max="15579" width="14" style="1437" customWidth="1"/>
    <col min="15580" max="15582" width="10.26953125" style="1437" customWidth="1"/>
    <col min="15583" max="15583" width="12.7265625" style="1437" customWidth="1"/>
    <col min="15584" max="15584" width="18.26953125" style="1437" customWidth="1"/>
    <col min="15585" max="15591" width="7.7265625" style="1437" customWidth="1"/>
    <col min="15592" max="15820" width="7.7265625" style="1437"/>
    <col min="15821" max="15821" width="12.26953125" style="1437" customWidth="1"/>
    <col min="15822" max="15822" width="16.26953125" style="1437" customWidth="1"/>
    <col min="15823" max="15829" width="10.26953125" style="1437" customWidth="1"/>
    <col min="15830" max="15830" width="13" style="1437" customWidth="1"/>
    <col min="15831" max="15834" width="10.26953125" style="1437" customWidth="1"/>
    <col min="15835" max="15835" width="14" style="1437" customWidth="1"/>
    <col min="15836" max="15838" width="10.26953125" style="1437" customWidth="1"/>
    <col min="15839" max="15839" width="12.7265625" style="1437" customWidth="1"/>
    <col min="15840" max="15840" width="18.26953125" style="1437" customWidth="1"/>
    <col min="15841" max="15847" width="7.7265625" style="1437" customWidth="1"/>
    <col min="15848" max="16076" width="7.7265625" style="1437"/>
    <col min="16077" max="16077" width="12.26953125" style="1437" customWidth="1"/>
    <col min="16078" max="16078" width="16.26953125" style="1437" customWidth="1"/>
    <col min="16079" max="16085" width="10.26953125" style="1437" customWidth="1"/>
    <col min="16086" max="16086" width="13" style="1437" customWidth="1"/>
    <col min="16087" max="16090" width="10.26953125" style="1437" customWidth="1"/>
    <col min="16091" max="16091" width="14" style="1437" customWidth="1"/>
    <col min="16092" max="16094" width="10.26953125" style="1437" customWidth="1"/>
    <col min="16095" max="16095" width="12.7265625" style="1437" customWidth="1"/>
    <col min="16096" max="16096" width="18.26953125" style="1437" customWidth="1"/>
    <col min="16097" max="16103" width="7.7265625" style="1437" customWidth="1"/>
    <col min="16104" max="16384" width="7.7265625" style="1437"/>
  </cols>
  <sheetData>
    <row r="1" spans="1:22" ht="36" customHeight="1">
      <c r="A1" s="1715" t="s">
        <v>3088</v>
      </c>
      <c r="B1" s="1716"/>
      <c r="C1" s="1716"/>
      <c r="D1" s="1716"/>
      <c r="E1" s="1716"/>
      <c r="F1" s="1716"/>
      <c r="G1" s="1716"/>
      <c r="H1" s="1716"/>
      <c r="I1" s="1716"/>
      <c r="J1" s="1716"/>
      <c r="K1" s="1716"/>
      <c r="L1" s="1716"/>
      <c r="M1" s="1716"/>
      <c r="N1" s="1716"/>
      <c r="O1" s="1716"/>
      <c r="P1" s="1716"/>
      <c r="Q1" s="1716"/>
      <c r="R1" s="1716"/>
      <c r="S1" s="1716"/>
      <c r="T1" s="1716"/>
      <c r="U1" s="1716"/>
      <c r="V1" s="1716"/>
    </row>
    <row r="2" spans="1:22" ht="36" customHeight="1">
      <c r="A2" s="1717" t="s">
        <v>3089</v>
      </c>
      <c r="B2" s="1718"/>
      <c r="C2" s="1718"/>
      <c r="D2" s="1718"/>
      <c r="E2" s="1718"/>
      <c r="F2" s="1718"/>
      <c r="G2" s="1718"/>
      <c r="H2" s="1718"/>
      <c r="I2" s="1718"/>
      <c r="J2" s="1718"/>
      <c r="K2" s="1718"/>
      <c r="L2" s="1718"/>
      <c r="M2" s="1718"/>
      <c r="N2" s="1718"/>
      <c r="O2" s="1718"/>
      <c r="P2" s="1718"/>
      <c r="Q2" s="1718"/>
      <c r="R2" s="1718"/>
      <c r="S2" s="1718"/>
      <c r="T2" s="1718"/>
      <c r="U2" s="1718"/>
      <c r="V2" s="1718"/>
    </row>
    <row r="3" spans="1:22" ht="24.75" customHeight="1">
      <c r="A3" s="2236" t="s">
        <v>3917</v>
      </c>
      <c r="B3" s="2236"/>
      <c r="C3" s="2236"/>
      <c r="D3" s="2236"/>
      <c r="E3" s="2236"/>
      <c r="F3" s="2236"/>
      <c r="G3" s="2236"/>
      <c r="H3" s="2236"/>
      <c r="I3" s="2236"/>
      <c r="J3" s="1720"/>
      <c r="K3" s="2368" t="s">
        <v>3918</v>
      </c>
      <c r="L3" s="2368"/>
      <c r="M3" s="2368"/>
      <c r="N3" s="2368"/>
      <c r="O3" s="2368"/>
      <c r="P3" s="2368"/>
      <c r="Q3" s="2368"/>
      <c r="R3" s="2368"/>
      <c r="S3" s="2368"/>
      <c r="T3" s="2368"/>
      <c r="U3" s="2368"/>
      <c r="V3" s="2368"/>
    </row>
    <row r="4" spans="1:22" s="1477" customFormat="1" ht="192.75" customHeight="1">
      <c r="A4" s="1060" t="s">
        <v>3919</v>
      </c>
      <c r="B4" s="1463" t="s">
        <v>3897</v>
      </c>
      <c r="C4" s="1463" t="s">
        <v>3898</v>
      </c>
      <c r="D4" s="1463" t="s">
        <v>3899</v>
      </c>
      <c r="E4" s="1463" t="s">
        <v>3900</v>
      </c>
      <c r="F4" s="1463" t="s">
        <v>3901</v>
      </c>
      <c r="G4" s="1463" t="s">
        <v>3902</v>
      </c>
      <c r="H4" s="1463" t="s">
        <v>3903</v>
      </c>
      <c r="I4" s="1463" t="s">
        <v>3904</v>
      </c>
      <c r="J4" s="1463" t="s">
        <v>3905</v>
      </c>
      <c r="K4" s="1463" t="s">
        <v>3906</v>
      </c>
      <c r="L4" s="1463" t="s">
        <v>3907</v>
      </c>
      <c r="M4" s="1463" t="s">
        <v>3908</v>
      </c>
      <c r="N4" s="1463" t="s">
        <v>3909</v>
      </c>
      <c r="O4" s="1463" t="s">
        <v>3910</v>
      </c>
      <c r="P4" s="1463" t="s">
        <v>3911</v>
      </c>
      <c r="Q4" s="1463" t="s">
        <v>3912</v>
      </c>
      <c r="R4" s="1463" t="s">
        <v>3913</v>
      </c>
      <c r="S4" s="1463" t="s">
        <v>3914</v>
      </c>
      <c r="T4" s="1463" t="s">
        <v>3915</v>
      </c>
      <c r="U4" s="1463" t="s">
        <v>3916</v>
      </c>
      <c r="V4" s="809" t="s">
        <v>3920</v>
      </c>
    </row>
    <row r="5" spans="1:22" ht="25" customHeight="1">
      <c r="A5" s="1465" t="s">
        <v>43</v>
      </c>
      <c r="B5" s="1063">
        <v>427</v>
      </c>
      <c r="C5" s="1063">
        <v>4436</v>
      </c>
      <c r="D5" s="1063">
        <v>1282</v>
      </c>
      <c r="E5" s="1063">
        <v>52570</v>
      </c>
      <c r="F5" s="1063">
        <v>34785</v>
      </c>
      <c r="G5" s="1063">
        <v>0</v>
      </c>
      <c r="H5" s="1063">
        <v>9442</v>
      </c>
      <c r="I5" s="1063">
        <v>26833</v>
      </c>
      <c r="J5" s="1063">
        <v>48461</v>
      </c>
      <c r="K5" s="1063">
        <v>0</v>
      </c>
      <c r="L5" s="1063">
        <v>8193</v>
      </c>
      <c r="M5" s="1063">
        <v>0</v>
      </c>
      <c r="N5" s="1063">
        <v>439760</v>
      </c>
      <c r="O5" s="1063">
        <v>142565</v>
      </c>
      <c r="P5" s="1063">
        <v>263351</v>
      </c>
      <c r="Q5" s="1063">
        <v>0</v>
      </c>
      <c r="R5" s="1063">
        <v>33891</v>
      </c>
      <c r="S5" s="1063">
        <v>0</v>
      </c>
      <c r="T5" s="1063">
        <v>0</v>
      </c>
      <c r="U5" s="1064">
        <f>SUM(B5:T5)</f>
        <v>1065996</v>
      </c>
      <c r="V5" s="1467" t="s">
        <v>44</v>
      </c>
    </row>
    <row r="6" spans="1:22" s="1378" customFormat="1" ht="25" customHeight="1">
      <c r="A6" s="1465" t="s">
        <v>45</v>
      </c>
      <c r="B6" s="1468">
        <v>0</v>
      </c>
      <c r="C6" s="1468">
        <v>0</v>
      </c>
      <c r="D6" s="1468">
        <v>4092</v>
      </c>
      <c r="E6" s="1468">
        <v>20360</v>
      </c>
      <c r="F6" s="1468">
        <v>10819</v>
      </c>
      <c r="G6" s="1468">
        <v>0</v>
      </c>
      <c r="H6" s="1468">
        <v>0</v>
      </c>
      <c r="I6" s="1468">
        <v>32738</v>
      </c>
      <c r="J6" s="1468">
        <v>5562</v>
      </c>
      <c r="K6" s="1468">
        <v>0</v>
      </c>
      <c r="L6" s="1468">
        <v>12905</v>
      </c>
      <c r="M6" s="1468">
        <v>0</v>
      </c>
      <c r="N6" s="1468">
        <v>311455</v>
      </c>
      <c r="O6" s="1468">
        <v>457765</v>
      </c>
      <c r="P6" s="1468">
        <v>108880</v>
      </c>
      <c r="Q6" s="1468">
        <v>0</v>
      </c>
      <c r="R6" s="1468">
        <v>794</v>
      </c>
      <c r="S6" s="1468">
        <v>0</v>
      </c>
      <c r="T6" s="1468">
        <v>0</v>
      </c>
      <c r="U6" s="1064">
        <f t="shared" ref="U6:U21" si="0">SUM(B6:T6)</f>
        <v>965370</v>
      </c>
      <c r="V6" s="1467" t="s">
        <v>46</v>
      </c>
    </row>
    <row r="7" spans="1:22" ht="25" customHeight="1">
      <c r="A7" s="1465" t="s">
        <v>47</v>
      </c>
      <c r="B7" s="1063">
        <v>0</v>
      </c>
      <c r="C7" s="1063">
        <v>0</v>
      </c>
      <c r="D7" s="1063">
        <v>1028</v>
      </c>
      <c r="E7" s="1063">
        <v>47479</v>
      </c>
      <c r="F7" s="1063">
        <v>6988</v>
      </c>
      <c r="G7" s="1063">
        <v>1177</v>
      </c>
      <c r="H7" s="1063">
        <v>0</v>
      </c>
      <c r="I7" s="1063">
        <v>20255</v>
      </c>
      <c r="J7" s="1063">
        <v>10004</v>
      </c>
      <c r="K7" s="1063">
        <v>0</v>
      </c>
      <c r="L7" s="1063">
        <v>3115</v>
      </c>
      <c r="M7" s="1063">
        <v>222452</v>
      </c>
      <c r="N7" s="1063">
        <v>148500</v>
      </c>
      <c r="O7" s="1063">
        <v>87591</v>
      </c>
      <c r="P7" s="1063">
        <v>88361</v>
      </c>
      <c r="Q7" s="1063">
        <v>0</v>
      </c>
      <c r="R7" s="1063">
        <v>66407</v>
      </c>
      <c r="S7" s="1063">
        <v>0</v>
      </c>
      <c r="T7" s="1063">
        <v>58678</v>
      </c>
      <c r="U7" s="1064">
        <f t="shared" si="0"/>
        <v>762035</v>
      </c>
      <c r="V7" s="1467" t="s">
        <v>48</v>
      </c>
    </row>
    <row r="8" spans="1:22" ht="25" customHeight="1">
      <c r="A8" s="1465" t="s">
        <v>49</v>
      </c>
      <c r="B8" s="1468">
        <v>0</v>
      </c>
      <c r="C8" s="1468">
        <v>0</v>
      </c>
      <c r="D8" s="1468">
        <v>0</v>
      </c>
      <c r="E8" s="1468">
        <v>5496</v>
      </c>
      <c r="F8" s="1468">
        <v>0</v>
      </c>
      <c r="G8" s="1468">
        <v>0</v>
      </c>
      <c r="H8" s="1468">
        <v>0</v>
      </c>
      <c r="I8" s="1468">
        <v>2085</v>
      </c>
      <c r="J8" s="1468">
        <v>4750</v>
      </c>
      <c r="K8" s="1468">
        <v>0</v>
      </c>
      <c r="L8" s="1468">
        <v>3753</v>
      </c>
      <c r="M8" s="1468">
        <v>0</v>
      </c>
      <c r="N8" s="1468">
        <v>4442</v>
      </c>
      <c r="O8" s="1468">
        <v>0</v>
      </c>
      <c r="P8" s="1468">
        <v>16494</v>
      </c>
      <c r="Q8" s="1468">
        <v>13890</v>
      </c>
      <c r="R8" s="1468">
        <v>17182</v>
      </c>
      <c r="S8" s="1468">
        <v>139925</v>
      </c>
      <c r="T8" s="1468">
        <v>272</v>
      </c>
      <c r="U8" s="1064">
        <f t="shared" si="0"/>
        <v>208289</v>
      </c>
      <c r="V8" s="1467" t="s">
        <v>991</v>
      </c>
    </row>
    <row r="9" spans="1:22" ht="25" customHeight="1">
      <c r="A9" s="1465" t="s">
        <v>50</v>
      </c>
      <c r="B9" s="1063">
        <v>0</v>
      </c>
      <c r="C9" s="1063">
        <v>0</v>
      </c>
      <c r="D9" s="1063">
        <v>1691</v>
      </c>
      <c r="E9" s="1063">
        <v>46185</v>
      </c>
      <c r="F9" s="1063">
        <v>0</v>
      </c>
      <c r="G9" s="1063">
        <v>0</v>
      </c>
      <c r="H9" s="1063">
        <v>0</v>
      </c>
      <c r="I9" s="1063">
        <v>7175</v>
      </c>
      <c r="J9" s="1063">
        <v>4484</v>
      </c>
      <c r="K9" s="1063">
        <v>0</v>
      </c>
      <c r="L9" s="1063">
        <v>0</v>
      </c>
      <c r="M9" s="1063">
        <v>0</v>
      </c>
      <c r="N9" s="1063">
        <v>45320</v>
      </c>
      <c r="O9" s="1063">
        <v>0</v>
      </c>
      <c r="P9" s="1063">
        <v>38837</v>
      </c>
      <c r="Q9" s="1063">
        <v>0</v>
      </c>
      <c r="R9" s="1063">
        <v>2786</v>
      </c>
      <c r="S9" s="1063">
        <v>47449</v>
      </c>
      <c r="T9" s="1063">
        <v>0</v>
      </c>
      <c r="U9" s="1064">
        <f t="shared" si="0"/>
        <v>193927</v>
      </c>
      <c r="V9" s="1467" t="s">
        <v>435</v>
      </c>
    </row>
    <row r="10" spans="1:22" ht="25" customHeight="1">
      <c r="A10" s="1465" t="s">
        <v>51</v>
      </c>
      <c r="B10" s="1468">
        <v>0</v>
      </c>
      <c r="C10" s="1468">
        <v>0</v>
      </c>
      <c r="D10" s="1468">
        <v>0</v>
      </c>
      <c r="E10" s="1468">
        <v>0</v>
      </c>
      <c r="F10" s="1468">
        <v>0</v>
      </c>
      <c r="G10" s="1468">
        <v>0</v>
      </c>
      <c r="H10" s="1468">
        <v>0</v>
      </c>
      <c r="I10" s="1468">
        <v>6867</v>
      </c>
      <c r="J10" s="1468">
        <v>1273</v>
      </c>
      <c r="K10" s="1468">
        <v>0</v>
      </c>
      <c r="L10" s="1468">
        <v>0</v>
      </c>
      <c r="M10" s="1468">
        <v>0</v>
      </c>
      <c r="N10" s="1468">
        <v>0</v>
      </c>
      <c r="O10" s="1468">
        <v>0</v>
      </c>
      <c r="P10" s="1468">
        <v>0</v>
      </c>
      <c r="Q10" s="1468">
        <v>0</v>
      </c>
      <c r="R10" s="1468">
        <v>20</v>
      </c>
      <c r="S10" s="1468">
        <v>0</v>
      </c>
      <c r="T10" s="1468">
        <v>8382</v>
      </c>
      <c r="U10" s="1064">
        <f t="shared" si="0"/>
        <v>16542</v>
      </c>
      <c r="V10" s="1467" t="s">
        <v>490</v>
      </c>
    </row>
    <row r="11" spans="1:22" ht="25" customHeight="1">
      <c r="A11" s="1465" t="s">
        <v>201</v>
      </c>
      <c r="B11" s="1063">
        <v>1022</v>
      </c>
      <c r="C11" s="1063">
        <v>2678</v>
      </c>
      <c r="D11" s="1063">
        <v>14315</v>
      </c>
      <c r="E11" s="1063">
        <v>81739</v>
      </c>
      <c r="F11" s="1063">
        <v>80826</v>
      </c>
      <c r="G11" s="1063">
        <v>0</v>
      </c>
      <c r="H11" s="1063">
        <v>42725</v>
      </c>
      <c r="I11" s="1063">
        <v>8249</v>
      </c>
      <c r="J11" s="1063">
        <v>8542</v>
      </c>
      <c r="K11" s="1063">
        <v>0</v>
      </c>
      <c r="L11" s="1063">
        <v>0</v>
      </c>
      <c r="M11" s="1063">
        <v>0</v>
      </c>
      <c r="N11" s="1063">
        <v>0</v>
      </c>
      <c r="O11" s="1063">
        <v>13518</v>
      </c>
      <c r="P11" s="1063">
        <v>3330</v>
      </c>
      <c r="Q11" s="1063">
        <v>0</v>
      </c>
      <c r="R11" s="1063">
        <v>37894</v>
      </c>
      <c r="S11" s="1063">
        <v>102135</v>
      </c>
      <c r="T11" s="1063">
        <v>0</v>
      </c>
      <c r="U11" s="1064">
        <f t="shared" si="0"/>
        <v>396973</v>
      </c>
      <c r="V11" s="1467" t="s">
        <v>52</v>
      </c>
    </row>
    <row r="12" spans="1:22" ht="25" customHeight="1">
      <c r="A12" s="1465" t="s">
        <v>54</v>
      </c>
      <c r="B12" s="1063">
        <v>322</v>
      </c>
      <c r="C12" s="1063">
        <v>0</v>
      </c>
      <c r="D12" s="1063">
        <v>0</v>
      </c>
      <c r="E12" s="1063">
        <v>19878</v>
      </c>
      <c r="F12" s="1063">
        <v>0</v>
      </c>
      <c r="G12" s="1063">
        <v>0</v>
      </c>
      <c r="H12" s="1063">
        <v>4874</v>
      </c>
      <c r="I12" s="1063">
        <v>411</v>
      </c>
      <c r="J12" s="1063">
        <v>1</v>
      </c>
      <c r="K12" s="1063">
        <v>245</v>
      </c>
      <c r="L12" s="1063">
        <v>0</v>
      </c>
      <c r="M12" s="1063">
        <v>0</v>
      </c>
      <c r="N12" s="1063">
        <v>5020</v>
      </c>
      <c r="O12" s="1063">
        <v>1450</v>
      </c>
      <c r="P12" s="1063">
        <v>3743</v>
      </c>
      <c r="Q12" s="1063">
        <v>0</v>
      </c>
      <c r="R12" s="1063">
        <v>3378</v>
      </c>
      <c r="S12" s="1063">
        <v>0</v>
      </c>
      <c r="T12" s="1063">
        <v>105</v>
      </c>
      <c r="U12" s="1064">
        <f t="shared" si="0"/>
        <v>39427</v>
      </c>
      <c r="V12" s="1467" t="s">
        <v>1103</v>
      </c>
    </row>
    <row r="13" spans="1:22" ht="25" customHeight="1">
      <c r="A13" s="1465" t="s">
        <v>55</v>
      </c>
      <c r="B13" s="1468">
        <v>0</v>
      </c>
      <c r="C13" s="1468">
        <v>0</v>
      </c>
      <c r="D13" s="1468">
        <v>0</v>
      </c>
      <c r="E13" s="1468">
        <v>3513</v>
      </c>
      <c r="F13" s="1468">
        <v>671</v>
      </c>
      <c r="G13" s="1468">
        <v>0</v>
      </c>
      <c r="H13" s="1468">
        <v>2673</v>
      </c>
      <c r="I13" s="1468">
        <v>6899</v>
      </c>
      <c r="J13" s="1468">
        <v>4668</v>
      </c>
      <c r="K13" s="1468">
        <v>0</v>
      </c>
      <c r="L13" s="1468">
        <v>0</v>
      </c>
      <c r="M13" s="1468">
        <v>0</v>
      </c>
      <c r="N13" s="1468">
        <v>54612</v>
      </c>
      <c r="O13" s="1468">
        <v>102649</v>
      </c>
      <c r="P13" s="1468">
        <v>123676</v>
      </c>
      <c r="Q13" s="1468">
        <v>0</v>
      </c>
      <c r="R13" s="1468">
        <v>21114</v>
      </c>
      <c r="S13" s="1468">
        <v>0</v>
      </c>
      <c r="T13" s="1468">
        <v>0</v>
      </c>
      <c r="U13" s="1064">
        <f t="shared" si="0"/>
        <v>320475</v>
      </c>
      <c r="V13" s="1467" t="s">
        <v>455</v>
      </c>
    </row>
    <row r="14" spans="1:22" ht="25" customHeight="1">
      <c r="A14" s="1465" t="s">
        <v>58</v>
      </c>
      <c r="B14" s="1063">
        <v>0</v>
      </c>
      <c r="C14" s="1063">
        <v>0</v>
      </c>
      <c r="D14" s="1063">
        <v>0</v>
      </c>
      <c r="E14" s="1063">
        <v>40801</v>
      </c>
      <c r="F14" s="1063">
        <v>4924</v>
      </c>
      <c r="G14" s="1063">
        <v>0</v>
      </c>
      <c r="H14" s="1063">
        <v>0</v>
      </c>
      <c r="I14" s="1063">
        <v>917</v>
      </c>
      <c r="J14" s="1063">
        <v>0</v>
      </c>
      <c r="K14" s="1063">
        <v>0</v>
      </c>
      <c r="L14" s="1063">
        <v>0</v>
      </c>
      <c r="M14" s="1063">
        <v>0</v>
      </c>
      <c r="N14" s="1063">
        <v>0</v>
      </c>
      <c r="O14" s="1063">
        <v>10309</v>
      </c>
      <c r="P14" s="1063">
        <v>98994</v>
      </c>
      <c r="Q14" s="1063">
        <v>0</v>
      </c>
      <c r="R14" s="1063">
        <v>35813</v>
      </c>
      <c r="S14" s="1063">
        <v>64205</v>
      </c>
      <c r="T14" s="1063">
        <v>1732</v>
      </c>
      <c r="U14" s="1064">
        <f t="shared" si="0"/>
        <v>257695</v>
      </c>
      <c r="V14" s="1467" t="s">
        <v>1106</v>
      </c>
    </row>
    <row r="15" spans="1:22" ht="25" customHeight="1">
      <c r="A15" s="1465" t="s">
        <v>104</v>
      </c>
      <c r="B15" s="1468">
        <v>567</v>
      </c>
      <c r="C15" s="1468">
        <v>0</v>
      </c>
      <c r="D15" s="1468">
        <v>0</v>
      </c>
      <c r="E15" s="1468">
        <v>7593</v>
      </c>
      <c r="F15" s="1468">
        <v>10589</v>
      </c>
      <c r="G15" s="1468">
        <v>6189</v>
      </c>
      <c r="H15" s="1468">
        <v>5293</v>
      </c>
      <c r="I15" s="1468">
        <v>409</v>
      </c>
      <c r="J15" s="1468">
        <v>1829</v>
      </c>
      <c r="K15" s="1468">
        <v>0</v>
      </c>
      <c r="L15" s="1468">
        <v>2627</v>
      </c>
      <c r="M15" s="1468">
        <v>17641</v>
      </c>
      <c r="N15" s="1468">
        <v>242759</v>
      </c>
      <c r="O15" s="1468">
        <v>1548</v>
      </c>
      <c r="P15" s="1468">
        <v>166906</v>
      </c>
      <c r="Q15" s="1468">
        <v>0</v>
      </c>
      <c r="R15" s="1468">
        <v>20746</v>
      </c>
      <c r="S15" s="1468">
        <v>20723</v>
      </c>
      <c r="T15" s="1468">
        <v>0</v>
      </c>
      <c r="U15" s="1064">
        <f t="shared" si="0"/>
        <v>505419</v>
      </c>
      <c r="V15" s="1467" t="s">
        <v>203</v>
      </c>
    </row>
    <row r="16" spans="1:22" ht="25" customHeight="1">
      <c r="A16" s="1465" t="s">
        <v>59</v>
      </c>
      <c r="B16" s="1063">
        <v>18447</v>
      </c>
      <c r="C16" s="1063">
        <v>0</v>
      </c>
      <c r="D16" s="1063">
        <v>843</v>
      </c>
      <c r="E16" s="1063">
        <v>98467</v>
      </c>
      <c r="F16" s="1063">
        <v>0</v>
      </c>
      <c r="G16" s="1063">
        <v>0</v>
      </c>
      <c r="H16" s="1063">
        <v>136476</v>
      </c>
      <c r="I16" s="1063">
        <v>15575</v>
      </c>
      <c r="J16" s="1063">
        <v>3934</v>
      </c>
      <c r="K16" s="1063">
        <v>0</v>
      </c>
      <c r="L16" s="1063">
        <v>0</v>
      </c>
      <c r="M16" s="1063">
        <v>0</v>
      </c>
      <c r="N16" s="1063">
        <v>0</v>
      </c>
      <c r="O16" s="1063">
        <v>39521</v>
      </c>
      <c r="P16" s="1063">
        <v>141483</v>
      </c>
      <c r="Q16" s="1063">
        <v>0</v>
      </c>
      <c r="R16" s="1063">
        <v>2828</v>
      </c>
      <c r="S16" s="1063">
        <v>113942</v>
      </c>
      <c r="T16" s="1063">
        <v>40915</v>
      </c>
      <c r="U16" s="1064">
        <f t="shared" si="0"/>
        <v>612431</v>
      </c>
      <c r="V16" s="1467" t="s">
        <v>60</v>
      </c>
    </row>
    <row r="17" spans="1:22" ht="25" customHeight="1">
      <c r="A17" s="1465" t="s">
        <v>61</v>
      </c>
      <c r="B17" s="1468">
        <v>0</v>
      </c>
      <c r="C17" s="1468">
        <v>0</v>
      </c>
      <c r="D17" s="1468">
        <v>0</v>
      </c>
      <c r="E17" s="1468">
        <v>53536</v>
      </c>
      <c r="F17" s="1468">
        <v>0</v>
      </c>
      <c r="G17" s="1468">
        <v>0</v>
      </c>
      <c r="H17" s="1468">
        <v>0</v>
      </c>
      <c r="I17" s="1468">
        <v>715</v>
      </c>
      <c r="J17" s="1468">
        <v>0</v>
      </c>
      <c r="K17" s="1468">
        <v>0</v>
      </c>
      <c r="L17" s="1468">
        <v>0</v>
      </c>
      <c r="M17" s="1468">
        <v>83772</v>
      </c>
      <c r="N17" s="1468">
        <v>0</v>
      </c>
      <c r="O17" s="1468">
        <v>0</v>
      </c>
      <c r="P17" s="1468">
        <v>67895</v>
      </c>
      <c r="Q17" s="1468">
        <v>0</v>
      </c>
      <c r="R17" s="1468">
        <v>6707</v>
      </c>
      <c r="S17" s="1468">
        <v>50447</v>
      </c>
      <c r="T17" s="1468">
        <v>1325</v>
      </c>
      <c r="U17" s="1064">
        <f t="shared" si="0"/>
        <v>264397</v>
      </c>
      <c r="V17" s="1467" t="s">
        <v>62</v>
      </c>
    </row>
    <row r="18" spans="1:22" ht="25" customHeight="1">
      <c r="A18" s="1465" t="s">
        <v>105</v>
      </c>
      <c r="B18" s="1063">
        <v>0</v>
      </c>
      <c r="C18" s="1063">
        <v>0</v>
      </c>
      <c r="D18" s="1063">
        <v>4091</v>
      </c>
      <c r="E18" s="1063">
        <v>41110</v>
      </c>
      <c r="F18" s="1063">
        <v>10419</v>
      </c>
      <c r="G18" s="1063">
        <v>3953</v>
      </c>
      <c r="H18" s="1063">
        <v>0</v>
      </c>
      <c r="I18" s="1063">
        <v>615</v>
      </c>
      <c r="J18" s="1063">
        <v>155</v>
      </c>
      <c r="K18" s="1063">
        <v>0</v>
      </c>
      <c r="L18" s="1063">
        <v>4385</v>
      </c>
      <c r="M18" s="1063">
        <v>0</v>
      </c>
      <c r="N18" s="1063">
        <v>164963</v>
      </c>
      <c r="O18" s="1063">
        <v>25010</v>
      </c>
      <c r="P18" s="1063">
        <v>82457</v>
      </c>
      <c r="Q18" s="1063">
        <v>0</v>
      </c>
      <c r="R18" s="1063">
        <v>109846</v>
      </c>
      <c r="S18" s="1063">
        <v>41010</v>
      </c>
      <c r="T18" s="1063">
        <v>0</v>
      </c>
      <c r="U18" s="1064">
        <f t="shared" si="0"/>
        <v>488014</v>
      </c>
      <c r="V18" s="1467" t="s">
        <v>3921</v>
      </c>
    </row>
    <row r="19" spans="1:22" s="1369" customFormat="1" ht="25" customHeight="1">
      <c r="A19" s="1465" t="s">
        <v>63</v>
      </c>
      <c r="B19" s="1468">
        <v>0</v>
      </c>
      <c r="C19" s="1468">
        <v>0</v>
      </c>
      <c r="D19" s="1468">
        <v>0</v>
      </c>
      <c r="E19" s="1468">
        <v>4288</v>
      </c>
      <c r="F19" s="1468">
        <v>0</v>
      </c>
      <c r="G19" s="1468">
        <v>0</v>
      </c>
      <c r="H19" s="1468">
        <v>161</v>
      </c>
      <c r="I19" s="1468">
        <v>398</v>
      </c>
      <c r="J19" s="1468">
        <v>0</v>
      </c>
      <c r="K19" s="1468">
        <v>0</v>
      </c>
      <c r="L19" s="1468">
        <v>0</v>
      </c>
      <c r="M19" s="1468">
        <v>0</v>
      </c>
      <c r="N19" s="1468">
        <v>0</v>
      </c>
      <c r="O19" s="1468">
        <v>0</v>
      </c>
      <c r="P19" s="1468">
        <v>0</v>
      </c>
      <c r="Q19" s="1468">
        <v>0</v>
      </c>
      <c r="R19" s="1468">
        <v>15</v>
      </c>
      <c r="S19" s="1468">
        <v>0</v>
      </c>
      <c r="T19" s="1468">
        <v>0</v>
      </c>
      <c r="U19" s="1064">
        <f t="shared" si="0"/>
        <v>4862</v>
      </c>
      <c r="V19" s="1467" t="s">
        <v>1109</v>
      </c>
    </row>
    <row r="20" spans="1:22" ht="25" customHeight="1">
      <c r="A20" s="1470" t="s">
        <v>64</v>
      </c>
      <c r="B20" s="1063">
        <v>122</v>
      </c>
      <c r="C20" s="1063">
        <v>0</v>
      </c>
      <c r="D20" s="1063">
        <v>0</v>
      </c>
      <c r="E20" s="1063">
        <v>3674</v>
      </c>
      <c r="F20" s="1063">
        <v>24147</v>
      </c>
      <c r="G20" s="1063">
        <v>138042</v>
      </c>
      <c r="H20" s="1063">
        <v>2262</v>
      </c>
      <c r="I20" s="1063">
        <v>16</v>
      </c>
      <c r="J20" s="1063">
        <v>423</v>
      </c>
      <c r="K20" s="1063">
        <v>3953</v>
      </c>
      <c r="L20" s="1063">
        <v>3350</v>
      </c>
      <c r="M20" s="1063">
        <v>20658</v>
      </c>
      <c r="N20" s="1063">
        <v>635036</v>
      </c>
      <c r="O20" s="1063">
        <v>13684</v>
      </c>
      <c r="P20" s="1063">
        <v>123546</v>
      </c>
      <c r="Q20" s="1063">
        <v>0</v>
      </c>
      <c r="R20" s="1063">
        <v>1111569</v>
      </c>
      <c r="S20" s="1063">
        <v>33136</v>
      </c>
      <c r="T20" s="1063">
        <v>3237</v>
      </c>
      <c r="U20" s="1064">
        <f t="shared" si="0"/>
        <v>2116855</v>
      </c>
      <c r="V20" s="1471" t="s">
        <v>65</v>
      </c>
    </row>
    <row r="21" spans="1:22" ht="25" customHeight="1">
      <c r="A21" s="1472" t="s">
        <v>66</v>
      </c>
      <c r="B21" s="1468">
        <v>205</v>
      </c>
      <c r="C21" s="1468">
        <v>0</v>
      </c>
      <c r="D21" s="1468">
        <v>0</v>
      </c>
      <c r="E21" s="1468">
        <v>0</v>
      </c>
      <c r="F21" s="1468">
        <v>0</v>
      </c>
      <c r="G21" s="1468">
        <v>0</v>
      </c>
      <c r="H21" s="1468">
        <v>1972</v>
      </c>
      <c r="I21" s="1468">
        <v>0</v>
      </c>
      <c r="J21" s="1468">
        <v>1850</v>
      </c>
      <c r="K21" s="1468">
        <v>0</v>
      </c>
      <c r="L21" s="1468">
        <v>0</v>
      </c>
      <c r="M21" s="1468">
        <v>5490</v>
      </c>
      <c r="N21" s="1468">
        <v>0</v>
      </c>
      <c r="O21" s="1468">
        <v>0</v>
      </c>
      <c r="P21" s="1468">
        <v>0</v>
      </c>
      <c r="Q21" s="1468">
        <v>0</v>
      </c>
      <c r="R21" s="1468">
        <v>15213</v>
      </c>
      <c r="S21" s="1468">
        <v>20901</v>
      </c>
      <c r="T21" s="1468">
        <v>0</v>
      </c>
      <c r="U21" s="1064">
        <f t="shared" si="0"/>
        <v>45631</v>
      </c>
      <c r="V21" s="1467" t="s">
        <v>67</v>
      </c>
    </row>
    <row r="22" spans="1:22" s="1477" customFormat="1" ht="30.75" customHeight="1">
      <c r="A22" s="1478" t="s">
        <v>967</v>
      </c>
      <c r="B22" s="1117">
        <f>SUM(B5:B21)</f>
        <v>21112</v>
      </c>
      <c r="C22" s="1117">
        <f t="shared" ref="C22:U22" si="1">SUM(C5:C21)</f>
        <v>7114</v>
      </c>
      <c r="D22" s="1117">
        <f t="shared" si="1"/>
        <v>27342</v>
      </c>
      <c r="E22" s="1117">
        <f t="shared" si="1"/>
        <v>526689</v>
      </c>
      <c r="F22" s="1117">
        <f t="shared" si="1"/>
        <v>184168</v>
      </c>
      <c r="G22" s="1117">
        <f t="shared" si="1"/>
        <v>149361</v>
      </c>
      <c r="H22" s="1117">
        <f t="shared" si="1"/>
        <v>205878</v>
      </c>
      <c r="I22" s="1117">
        <f t="shared" si="1"/>
        <v>130157</v>
      </c>
      <c r="J22" s="1117">
        <f t="shared" si="1"/>
        <v>95936</v>
      </c>
      <c r="K22" s="1117">
        <f t="shared" si="1"/>
        <v>4198</v>
      </c>
      <c r="L22" s="1117">
        <f t="shared" si="1"/>
        <v>38328</v>
      </c>
      <c r="M22" s="1117">
        <f t="shared" si="1"/>
        <v>350013</v>
      </c>
      <c r="N22" s="1117">
        <f t="shared" si="1"/>
        <v>2051867</v>
      </c>
      <c r="O22" s="1117">
        <f t="shared" si="1"/>
        <v>895610</v>
      </c>
      <c r="P22" s="1117">
        <f t="shared" si="1"/>
        <v>1327953</v>
      </c>
      <c r="Q22" s="1117">
        <f t="shared" si="1"/>
        <v>13890</v>
      </c>
      <c r="R22" s="1117">
        <f t="shared" si="1"/>
        <v>1486203</v>
      </c>
      <c r="S22" s="1117">
        <f t="shared" si="1"/>
        <v>633873</v>
      </c>
      <c r="T22" s="1117">
        <f t="shared" si="1"/>
        <v>114646</v>
      </c>
      <c r="U22" s="1117">
        <f t="shared" si="1"/>
        <v>8264338</v>
      </c>
      <c r="V22" s="1479" t="s">
        <v>68</v>
      </c>
    </row>
    <row r="23" spans="1:22" ht="33" customHeight="1"/>
    <row r="24" spans="1:22" ht="33" customHeight="1"/>
    <row r="25" spans="1:22" ht="33" customHeight="1"/>
    <row r="26" spans="1:22" ht="33" customHeight="1"/>
    <row r="27" spans="1:22" ht="33" customHeight="1"/>
    <row r="28" spans="1:22" ht="33" customHeight="1"/>
    <row r="29" spans="1:22" ht="33" customHeight="1"/>
    <row r="30" spans="1:22" ht="33" customHeight="1"/>
    <row r="31" spans="1:22" ht="33" customHeight="1"/>
    <row r="32" spans="1:22" ht="33" customHeight="1"/>
    <row r="33" ht="33" customHeight="1"/>
  </sheetData>
  <mergeCells count="4">
    <mergeCell ref="A1:V1"/>
    <mergeCell ref="A2:V2"/>
    <mergeCell ref="A3:J3"/>
    <mergeCell ref="K3:V3"/>
  </mergeCells>
  <printOptions horizontalCentered="1" verticalCentered="1"/>
  <pageMargins left="0.11811023622047245" right="0.11811023622047245" top="0.51181102362204722" bottom="0.51181102362204722" header="0.51181102362204722" footer="0.51181102362204722"/>
  <pageSetup paperSize="9" scale="43" orientation="landscape" horizontalDpi="1200" verticalDpi="1200"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C19"/>
  <sheetViews>
    <sheetView rightToLeft="1" view="pageBreakPreview" zoomScale="60" zoomScaleNormal="100" workbookViewId="0">
      <selection activeCell="B23" sqref="B23"/>
    </sheetView>
  </sheetViews>
  <sheetFormatPr defaultRowHeight="33" customHeight="1"/>
  <cols>
    <col min="1" max="1" width="55.7265625" style="1480" customWidth="1"/>
    <col min="2" max="2" width="19.7265625" style="1480" customWidth="1"/>
    <col min="3" max="3" width="55.7265625" style="1480" customWidth="1"/>
    <col min="4" max="136" width="8.7265625" style="1480"/>
    <col min="137" max="137" width="43.7265625" style="1480" customWidth="1"/>
    <col min="138" max="138" width="14.81640625" style="1480" customWidth="1"/>
    <col min="139" max="139" width="43.7265625" style="1480" customWidth="1"/>
    <col min="140" max="392" width="8.7265625" style="1480"/>
    <col min="393" max="393" width="43.7265625" style="1480" customWidth="1"/>
    <col min="394" max="394" width="14.81640625" style="1480" customWidth="1"/>
    <col min="395" max="395" width="43.7265625" style="1480" customWidth="1"/>
    <col min="396" max="648" width="8.7265625" style="1480"/>
    <col min="649" max="649" width="43.7265625" style="1480" customWidth="1"/>
    <col min="650" max="650" width="14.81640625" style="1480" customWidth="1"/>
    <col min="651" max="651" width="43.7265625" style="1480" customWidth="1"/>
    <col min="652" max="904" width="8.7265625" style="1480"/>
    <col min="905" max="905" width="43.7265625" style="1480" customWidth="1"/>
    <col min="906" max="906" width="14.81640625" style="1480" customWidth="1"/>
    <col min="907" max="907" width="43.7265625" style="1480" customWidth="1"/>
    <col min="908" max="1160" width="8.7265625" style="1480"/>
    <col min="1161" max="1161" width="43.7265625" style="1480" customWidth="1"/>
    <col min="1162" max="1162" width="14.81640625" style="1480" customWidth="1"/>
    <col min="1163" max="1163" width="43.7265625" style="1480" customWidth="1"/>
    <col min="1164" max="1416" width="8.7265625" style="1480"/>
    <col min="1417" max="1417" width="43.7265625" style="1480" customWidth="1"/>
    <col min="1418" max="1418" width="14.81640625" style="1480" customWidth="1"/>
    <col min="1419" max="1419" width="43.7265625" style="1480" customWidth="1"/>
    <col min="1420" max="1672" width="8.7265625" style="1480"/>
    <col min="1673" max="1673" width="43.7265625" style="1480" customWidth="1"/>
    <col min="1674" max="1674" width="14.81640625" style="1480" customWidth="1"/>
    <col min="1675" max="1675" width="43.7265625" style="1480" customWidth="1"/>
    <col min="1676" max="1928" width="8.7265625" style="1480"/>
    <col min="1929" max="1929" width="43.7265625" style="1480" customWidth="1"/>
    <col min="1930" max="1930" width="14.81640625" style="1480" customWidth="1"/>
    <col min="1931" max="1931" width="43.7265625" style="1480" customWidth="1"/>
    <col min="1932" max="2184" width="8.7265625" style="1480"/>
    <col min="2185" max="2185" width="43.7265625" style="1480" customWidth="1"/>
    <col min="2186" max="2186" width="14.81640625" style="1480" customWidth="1"/>
    <col min="2187" max="2187" width="43.7265625" style="1480" customWidth="1"/>
    <col min="2188" max="2440" width="8.7265625" style="1480"/>
    <col min="2441" max="2441" width="43.7265625" style="1480" customWidth="1"/>
    <col min="2442" max="2442" width="14.81640625" style="1480" customWidth="1"/>
    <col min="2443" max="2443" width="43.7265625" style="1480" customWidth="1"/>
    <col min="2444" max="2696" width="8.7265625" style="1480"/>
    <col min="2697" max="2697" width="43.7265625" style="1480" customWidth="1"/>
    <col min="2698" max="2698" width="14.81640625" style="1480" customWidth="1"/>
    <col min="2699" max="2699" width="43.7265625" style="1480" customWidth="1"/>
    <col min="2700" max="2952" width="8.7265625" style="1480"/>
    <col min="2953" max="2953" width="43.7265625" style="1480" customWidth="1"/>
    <col min="2954" max="2954" width="14.81640625" style="1480" customWidth="1"/>
    <col min="2955" max="2955" width="43.7265625" style="1480" customWidth="1"/>
    <col min="2956" max="3208" width="8.7265625" style="1480"/>
    <col min="3209" max="3209" width="43.7265625" style="1480" customWidth="1"/>
    <col min="3210" max="3210" width="14.81640625" style="1480" customWidth="1"/>
    <col min="3211" max="3211" width="43.7265625" style="1480" customWidth="1"/>
    <col min="3212" max="3464" width="8.7265625" style="1480"/>
    <col min="3465" max="3465" width="43.7265625" style="1480" customWidth="1"/>
    <col min="3466" max="3466" width="14.81640625" style="1480" customWidth="1"/>
    <col min="3467" max="3467" width="43.7265625" style="1480" customWidth="1"/>
    <col min="3468" max="3720" width="8.7265625" style="1480"/>
    <col min="3721" max="3721" width="43.7265625" style="1480" customWidth="1"/>
    <col min="3722" max="3722" width="14.81640625" style="1480" customWidth="1"/>
    <col min="3723" max="3723" width="43.7265625" style="1480" customWidth="1"/>
    <col min="3724" max="3976" width="8.7265625" style="1480"/>
    <col min="3977" max="3977" width="43.7265625" style="1480" customWidth="1"/>
    <col min="3978" max="3978" width="14.81640625" style="1480" customWidth="1"/>
    <col min="3979" max="3979" width="43.7265625" style="1480" customWidth="1"/>
    <col min="3980" max="4232" width="8.7265625" style="1480"/>
    <col min="4233" max="4233" width="43.7265625" style="1480" customWidth="1"/>
    <col min="4234" max="4234" width="14.81640625" style="1480" customWidth="1"/>
    <col min="4235" max="4235" width="43.7265625" style="1480" customWidth="1"/>
    <col min="4236" max="4488" width="8.7265625" style="1480"/>
    <col min="4489" max="4489" width="43.7265625" style="1480" customWidth="1"/>
    <col min="4490" max="4490" width="14.81640625" style="1480" customWidth="1"/>
    <col min="4491" max="4491" width="43.7265625" style="1480" customWidth="1"/>
    <col min="4492" max="4744" width="8.7265625" style="1480"/>
    <col min="4745" max="4745" width="43.7265625" style="1480" customWidth="1"/>
    <col min="4746" max="4746" width="14.81640625" style="1480" customWidth="1"/>
    <col min="4747" max="4747" width="43.7265625" style="1480" customWidth="1"/>
    <col min="4748" max="5000" width="8.7265625" style="1480"/>
    <col min="5001" max="5001" width="43.7265625" style="1480" customWidth="1"/>
    <col min="5002" max="5002" width="14.81640625" style="1480" customWidth="1"/>
    <col min="5003" max="5003" width="43.7265625" style="1480" customWidth="1"/>
    <col min="5004" max="5256" width="8.7265625" style="1480"/>
    <col min="5257" max="5257" width="43.7265625" style="1480" customWidth="1"/>
    <col min="5258" max="5258" width="14.81640625" style="1480" customWidth="1"/>
    <col min="5259" max="5259" width="43.7265625" style="1480" customWidth="1"/>
    <col min="5260" max="5512" width="8.7265625" style="1480"/>
    <col min="5513" max="5513" width="43.7265625" style="1480" customWidth="1"/>
    <col min="5514" max="5514" width="14.81640625" style="1480" customWidth="1"/>
    <col min="5515" max="5515" width="43.7265625" style="1480" customWidth="1"/>
    <col min="5516" max="5768" width="8.7265625" style="1480"/>
    <col min="5769" max="5769" width="43.7265625" style="1480" customWidth="1"/>
    <col min="5770" max="5770" width="14.81640625" style="1480" customWidth="1"/>
    <col min="5771" max="5771" width="43.7265625" style="1480" customWidth="1"/>
    <col min="5772" max="6024" width="8.7265625" style="1480"/>
    <col min="6025" max="6025" width="43.7265625" style="1480" customWidth="1"/>
    <col min="6026" max="6026" width="14.81640625" style="1480" customWidth="1"/>
    <col min="6027" max="6027" width="43.7265625" style="1480" customWidth="1"/>
    <col min="6028" max="6280" width="8.7265625" style="1480"/>
    <col min="6281" max="6281" width="43.7265625" style="1480" customWidth="1"/>
    <col min="6282" max="6282" width="14.81640625" style="1480" customWidth="1"/>
    <col min="6283" max="6283" width="43.7265625" style="1480" customWidth="1"/>
    <col min="6284" max="6536" width="8.7265625" style="1480"/>
    <col min="6537" max="6537" width="43.7265625" style="1480" customWidth="1"/>
    <col min="6538" max="6538" width="14.81640625" style="1480" customWidth="1"/>
    <col min="6539" max="6539" width="43.7265625" style="1480" customWidth="1"/>
    <col min="6540" max="6792" width="8.7265625" style="1480"/>
    <col min="6793" max="6793" width="43.7265625" style="1480" customWidth="1"/>
    <col min="6794" max="6794" width="14.81640625" style="1480" customWidth="1"/>
    <col min="6795" max="6795" width="43.7265625" style="1480" customWidth="1"/>
    <col min="6796" max="7048" width="8.7265625" style="1480"/>
    <col min="7049" max="7049" width="43.7265625" style="1480" customWidth="1"/>
    <col min="7050" max="7050" width="14.81640625" style="1480" customWidth="1"/>
    <col min="7051" max="7051" width="43.7265625" style="1480" customWidth="1"/>
    <col min="7052" max="7304" width="8.7265625" style="1480"/>
    <col min="7305" max="7305" width="43.7265625" style="1480" customWidth="1"/>
    <col min="7306" max="7306" width="14.81640625" style="1480" customWidth="1"/>
    <col min="7307" max="7307" width="43.7265625" style="1480" customWidth="1"/>
    <col min="7308" max="7560" width="8.7265625" style="1480"/>
    <col min="7561" max="7561" width="43.7265625" style="1480" customWidth="1"/>
    <col min="7562" max="7562" width="14.81640625" style="1480" customWidth="1"/>
    <col min="7563" max="7563" width="43.7265625" style="1480" customWidth="1"/>
    <col min="7564" max="7816" width="8.7265625" style="1480"/>
    <col min="7817" max="7817" width="43.7265625" style="1480" customWidth="1"/>
    <col min="7818" max="7818" width="14.81640625" style="1480" customWidth="1"/>
    <col min="7819" max="7819" width="43.7265625" style="1480" customWidth="1"/>
    <col min="7820" max="8072" width="8.7265625" style="1480"/>
    <col min="8073" max="8073" width="43.7265625" style="1480" customWidth="1"/>
    <col min="8074" max="8074" width="14.81640625" style="1480" customWidth="1"/>
    <col min="8075" max="8075" width="43.7265625" style="1480" customWidth="1"/>
    <col min="8076" max="8328" width="8.7265625" style="1480"/>
    <col min="8329" max="8329" width="43.7265625" style="1480" customWidth="1"/>
    <col min="8330" max="8330" width="14.81640625" style="1480" customWidth="1"/>
    <col min="8331" max="8331" width="43.7265625" style="1480" customWidth="1"/>
    <col min="8332" max="8584" width="8.7265625" style="1480"/>
    <col min="8585" max="8585" width="43.7265625" style="1480" customWidth="1"/>
    <col min="8586" max="8586" width="14.81640625" style="1480" customWidth="1"/>
    <col min="8587" max="8587" width="43.7265625" style="1480" customWidth="1"/>
    <col min="8588" max="8840" width="8.7265625" style="1480"/>
    <col min="8841" max="8841" width="43.7265625" style="1480" customWidth="1"/>
    <col min="8842" max="8842" width="14.81640625" style="1480" customWidth="1"/>
    <col min="8843" max="8843" width="43.7265625" style="1480" customWidth="1"/>
    <col min="8844" max="9096" width="8.7265625" style="1480"/>
    <col min="9097" max="9097" width="43.7265625" style="1480" customWidth="1"/>
    <col min="9098" max="9098" width="14.81640625" style="1480" customWidth="1"/>
    <col min="9099" max="9099" width="43.7265625" style="1480" customWidth="1"/>
    <col min="9100" max="9352" width="8.7265625" style="1480"/>
    <col min="9353" max="9353" width="43.7265625" style="1480" customWidth="1"/>
    <col min="9354" max="9354" width="14.81640625" style="1480" customWidth="1"/>
    <col min="9355" max="9355" width="43.7265625" style="1480" customWidth="1"/>
    <col min="9356" max="9608" width="8.7265625" style="1480"/>
    <col min="9609" max="9609" width="43.7265625" style="1480" customWidth="1"/>
    <col min="9610" max="9610" width="14.81640625" style="1480" customWidth="1"/>
    <col min="9611" max="9611" width="43.7265625" style="1480" customWidth="1"/>
    <col min="9612" max="9864" width="8.7265625" style="1480"/>
    <col min="9865" max="9865" width="43.7265625" style="1480" customWidth="1"/>
    <col min="9866" max="9866" width="14.81640625" style="1480" customWidth="1"/>
    <col min="9867" max="9867" width="43.7265625" style="1480" customWidth="1"/>
    <col min="9868" max="10120" width="8.7265625" style="1480"/>
    <col min="10121" max="10121" width="43.7265625" style="1480" customWidth="1"/>
    <col min="10122" max="10122" width="14.81640625" style="1480" customWidth="1"/>
    <col min="10123" max="10123" width="43.7265625" style="1480" customWidth="1"/>
    <col min="10124" max="10376" width="8.7265625" style="1480"/>
    <col min="10377" max="10377" width="43.7265625" style="1480" customWidth="1"/>
    <col min="10378" max="10378" width="14.81640625" style="1480" customWidth="1"/>
    <col min="10379" max="10379" width="43.7265625" style="1480" customWidth="1"/>
    <col min="10380" max="10632" width="8.7265625" style="1480"/>
    <col min="10633" max="10633" width="43.7265625" style="1480" customWidth="1"/>
    <col min="10634" max="10634" width="14.81640625" style="1480" customWidth="1"/>
    <col min="10635" max="10635" width="43.7265625" style="1480" customWidth="1"/>
    <col min="10636" max="10888" width="8.7265625" style="1480"/>
    <col min="10889" max="10889" width="43.7265625" style="1480" customWidth="1"/>
    <col min="10890" max="10890" width="14.81640625" style="1480" customWidth="1"/>
    <col min="10891" max="10891" width="43.7265625" style="1480" customWidth="1"/>
    <col min="10892" max="11144" width="8.7265625" style="1480"/>
    <col min="11145" max="11145" width="43.7265625" style="1480" customWidth="1"/>
    <col min="11146" max="11146" width="14.81640625" style="1480" customWidth="1"/>
    <col min="11147" max="11147" width="43.7265625" style="1480" customWidth="1"/>
    <col min="11148" max="11400" width="8.7265625" style="1480"/>
    <col min="11401" max="11401" width="43.7265625" style="1480" customWidth="1"/>
    <col min="11402" max="11402" width="14.81640625" style="1480" customWidth="1"/>
    <col min="11403" max="11403" width="43.7265625" style="1480" customWidth="1"/>
    <col min="11404" max="11656" width="8.7265625" style="1480"/>
    <col min="11657" max="11657" width="43.7265625" style="1480" customWidth="1"/>
    <col min="11658" max="11658" width="14.81640625" style="1480" customWidth="1"/>
    <col min="11659" max="11659" width="43.7265625" style="1480" customWidth="1"/>
    <col min="11660" max="11912" width="8.7265625" style="1480"/>
    <col min="11913" max="11913" width="43.7265625" style="1480" customWidth="1"/>
    <col min="11914" max="11914" width="14.81640625" style="1480" customWidth="1"/>
    <col min="11915" max="11915" width="43.7265625" style="1480" customWidth="1"/>
    <col min="11916" max="12168" width="8.7265625" style="1480"/>
    <col min="12169" max="12169" width="43.7265625" style="1480" customWidth="1"/>
    <col min="12170" max="12170" width="14.81640625" style="1480" customWidth="1"/>
    <col min="12171" max="12171" width="43.7265625" style="1480" customWidth="1"/>
    <col min="12172" max="12424" width="8.7265625" style="1480"/>
    <col min="12425" max="12425" width="43.7265625" style="1480" customWidth="1"/>
    <col min="12426" max="12426" width="14.81640625" style="1480" customWidth="1"/>
    <col min="12427" max="12427" width="43.7265625" style="1480" customWidth="1"/>
    <col min="12428" max="12680" width="8.7265625" style="1480"/>
    <col min="12681" max="12681" width="43.7265625" style="1480" customWidth="1"/>
    <col min="12682" max="12682" width="14.81640625" style="1480" customWidth="1"/>
    <col min="12683" max="12683" width="43.7265625" style="1480" customWidth="1"/>
    <col min="12684" max="12936" width="8.7265625" style="1480"/>
    <col min="12937" max="12937" width="43.7265625" style="1480" customWidth="1"/>
    <col min="12938" max="12938" width="14.81640625" style="1480" customWidth="1"/>
    <col min="12939" max="12939" width="43.7265625" style="1480" customWidth="1"/>
    <col min="12940" max="13192" width="8.7265625" style="1480"/>
    <col min="13193" max="13193" width="43.7265625" style="1480" customWidth="1"/>
    <col min="13194" max="13194" width="14.81640625" style="1480" customWidth="1"/>
    <col min="13195" max="13195" width="43.7265625" style="1480" customWidth="1"/>
    <col min="13196" max="13448" width="8.7265625" style="1480"/>
    <col min="13449" max="13449" width="43.7265625" style="1480" customWidth="1"/>
    <col min="13450" max="13450" width="14.81640625" style="1480" customWidth="1"/>
    <col min="13451" max="13451" width="43.7265625" style="1480" customWidth="1"/>
    <col min="13452" max="13704" width="8.7265625" style="1480"/>
    <col min="13705" max="13705" width="43.7265625" style="1480" customWidth="1"/>
    <col min="13706" max="13706" width="14.81640625" style="1480" customWidth="1"/>
    <col min="13707" max="13707" width="43.7265625" style="1480" customWidth="1"/>
    <col min="13708" max="13960" width="8.7265625" style="1480"/>
    <col min="13961" max="13961" width="43.7265625" style="1480" customWidth="1"/>
    <col min="13962" max="13962" width="14.81640625" style="1480" customWidth="1"/>
    <col min="13963" max="13963" width="43.7265625" style="1480" customWidth="1"/>
    <col min="13964" max="14216" width="8.7265625" style="1480"/>
    <col min="14217" max="14217" width="43.7265625" style="1480" customWidth="1"/>
    <col min="14218" max="14218" width="14.81640625" style="1480" customWidth="1"/>
    <col min="14219" max="14219" width="43.7265625" style="1480" customWidth="1"/>
    <col min="14220" max="14472" width="8.7265625" style="1480"/>
    <col min="14473" max="14473" width="43.7265625" style="1480" customWidth="1"/>
    <col min="14474" max="14474" width="14.81640625" style="1480" customWidth="1"/>
    <col min="14475" max="14475" width="43.7265625" style="1480" customWidth="1"/>
    <col min="14476" max="14728" width="8.7265625" style="1480"/>
    <col min="14729" max="14729" width="43.7265625" style="1480" customWidth="1"/>
    <col min="14730" max="14730" width="14.81640625" style="1480" customWidth="1"/>
    <col min="14731" max="14731" width="43.7265625" style="1480" customWidth="1"/>
    <col min="14732" max="14984" width="8.7265625" style="1480"/>
    <col min="14985" max="14985" width="43.7265625" style="1480" customWidth="1"/>
    <col min="14986" max="14986" width="14.81640625" style="1480" customWidth="1"/>
    <col min="14987" max="14987" width="43.7265625" style="1480" customWidth="1"/>
    <col min="14988" max="15240" width="8.7265625" style="1480"/>
    <col min="15241" max="15241" width="43.7265625" style="1480" customWidth="1"/>
    <col min="15242" max="15242" width="14.81640625" style="1480" customWidth="1"/>
    <col min="15243" max="15243" width="43.7265625" style="1480" customWidth="1"/>
    <col min="15244" max="15496" width="8.7265625" style="1480"/>
    <col min="15497" max="15497" width="43.7265625" style="1480" customWidth="1"/>
    <col min="15498" max="15498" width="14.81640625" style="1480" customWidth="1"/>
    <col min="15499" max="15499" width="43.7265625" style="1480" customWidth="1"/>
    <col min="15500" max="15752" width="8.7265625" style="1480"/>
    <col min="15753" max="15753" width="43.7265625" style="1480" customWidth="1"/>
    <col min="15754" max="15754" width="14.81640625" style="1480" customWidth="1"/>
    <col min="15755" max="15755" width="43.7265625" style="1480" customWidth="1"/>
    <col min="15756" max="16008" width="8.7265625" style="1480"/>
    <col min="16009" max="16009" width="43.7265625" style="1480" customWidth="1"/>
    <col min="16010" max="16010" width="14.81640625" style="1480" customWidth="1"/>
    <col min="16011" max="16011" width="43.7265625" style="1480" customWidth="1"/>
    <col min="16012" max="16384" width="8.7265625" style="1480"/>
  </cols>
  <sheetData>
    <row r="1" spans="1:3" s="1369" customFormat="1" ht="46.5" customHeight="1">
      <c r="A1" s="1707" t="s">
        <v>3091</v>
      </c>
      <c r="B1" s="1708"/>
      <c r="C1" s="1708"/>
    </row>
    <row r="2" spans="1:3" s="1369" customFormat="1" ht="33" customHeight="1">
      <c r="A2" s="1699" t="s">
        <v>3092</v>
      </c>
      <c r="B2" s="1700"/>
      <c r="C2" s="1710"/>
    </row>
    <row r="3" spans="1:3" s="1369" customFormat="1" ht="19.5" customHeight="1">
      <c r="A3" s="2236" t="s">
        <v>3922</v>
      </c>
      <c r="B3" s="1720"/>
      <c r="C3" s="200" t="s">
        <v>3923</v>
      </c>
    </row>
    <row r="4" spans="1:3" ht="72" customHeight="1">
      <c r="A4" s="196" t="s">
        <v>3924</v>
      </c>
      <c r="B4" s="196" t="s">
        <v>2729</v>
      </c>
      <c r="C4" s="196" t="s">
        <v>3925</v>
      </c>
    </row>
    <row r="5" spans="1:3" ht="33" customHeight="1">
      <c r="A5" s="1481" t="s">
        <v>3926</v>
      </c>
      <c r="B5" s="1482">
        <v>6959621</v>
      </c>
      <c r="C5" s="1483" t="s">
        <v>3927</v>
      </c>
    </row>
    <row r="6" spans="1:3" ht="33" customHeight="1">
      <c r="A6" s="1481" t="s">
        <v>3928</v>
      </c>
      <c r="B6" s="1484">
        <v>86525</v>
      </c>
      <c r="C6" s="1483" t="s">
        <v>3929</v>
      </c>
    </row>
    <row r="7" spans="1:3" ht="33" customHeight="1">
      <c r="A7" s="1481" t="s">
        <v>3930</v>
      </c>
      <c r="B7" s="1482">
        <v>15070</v>
      </c>
      <c r="C7" s="1483" t="s">
        <v>3931</v>
      </c>
    </row>
    <row r="8" spans="1:3" ht="33" customHeight="1">
      <c r="A8" s="1481" t="s">
        <v>3932</v>
      </c>
      <c r="B8" s="1484">
        <v>1645904</v>
      </c>
      <c r="C8" s="1483" t="s">
        <v>3933</v>
      </c>
    </row>
    <row r="9" spans="1:3" ht="33" customHeight="1">
      <c r="A9" s="1481" t="s">
        <v>3934</v>
      </c>
      <c r="B9" s="1482">
        <v>1453931</v>
      </c>
      <c r="C9" s="1483" t="s">
        <v>3935</v>
      </c>
    </row>
    <row r="10" spans="1:3" ht="33" customHeight="1">
      <c r="A10" s="1481" t="s">
        <v>3936</v>
      </c>
      <c r="B10" s="1484">
        <v>486879</v>
      </c>
      <c r="C10" s="1483" t="s">
        <v>3937</v>
      </c>
    </row>
    <row r="11" spans="1:3" ht="33" customHeight="1">
      <c r="A11" s="1481" t="s">
        <v>3938</v>
      </c>
      <c r="B11" s="1482">
        <v>25333</v>
      </c>
      <c r="C11" s="1483" t="s">
        <v>3939</v>
      </c>
    </row>
    <row r="12" spans="1:3" ht="33" customHeight="1">
      <c r="A12" s="1481" t="s">
        <v>3940</v>
      </c>
      <c r="B12" s="1484">
        <v>34010</v>
      </c>
      <c r="C12" s="1483" t="s">
        <v>3941</v>
      </c>
    </row>
    <row r="13" spans="1:3" ht="33" customHeight="1">
      <c r="A13" s="1481" t="s">
        <v>3942</v>
      </c>
      <c r="B13" s="1482">
        <v>27072</v>
      </c>
      <c r="C13" s="1483" t="s">
        <v>3943</v>
      </c>
    </row>
    <row r="14" spans="1:3" ht="33" customHeight="1">
      <c r="A14" s="1481" t="s">
        <v>3944</v>
      </c>
      <c r="B14" s="1484">
        <v>42680</v>
      </c>
      <c r="C14" s="1483" t="s">
        <v>3945</v>
      </c>
    </row>
    <row r="15" spans="1:3" ht="33" customHeight="1">
      <c r="A15" s="1481" t="s">
        <v>3946</v>
      </c>
      <c r="B15" s="1482">
        <v>31970</v>
      </c>
      <c r="C15" s="1483" t="s">
        <v>3947</v>
      </c>
    </row>
    <row r="16" spans="1:3" ht="33" customHeight="1">
      <c r="A16" s="1481" t="s">
        <v>3948</v>
      </c>
      <c r="B16" s="1484">
        <v>13901</v>
      </c>
      <c r="C16" s="1483" t="s">
        <v>3949</v>
      </c>
    </row>
    <row r="17" spans="1:3" ht="33" customHeight="1">
      <c r="A17" s="1481" t="s">
        <v>3950</v>
      </c>
      <c r="B17" s="1482">
        <v>6478</v>
      </c>
      <c r="C17" s="1483" t="s">
        <v>3951</v>
      </c>
    </row>
    <row r="18" spans="1:3" ht="33" customHeight="1">
      <c r="A18" s="1481" t="s">
        <v>893</v>
      </c>
      <c r="B18" s="1484">
        <v>174856</v>
      </c>
      <c r="C18" s="1483" t="s">
        <v>894</v>
      </c>
    </row>
    <row r="19" spans="1:3" ht="33" customHeight="1">
      <c r="B19" s="1485"/>
    </row>
  </sheetData>
  <mergeCells count="3">
    <mergeCell ref="A1:C1"/>
    <mergeCell ref="A2:C2"/>
    <mergeCell ref="A3:B3"/>
  </mergeCells>
  <pageMargins left="0.7" right="0.7" top="0.75" bottom="0.75" header="0.3" footer="0.3"/>
  <pageSetup scale="68"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17"/>
  <sheetViews>
    <sheetView rightToLeft="1" view="pageBreakPreview" zoomScale="60" zoomScaleNormal="70" workbookViewId="0">
      <selection activeCell="B23" sqref="B23"/>
    </sheetView>
  </sheetViews>
  <sheetFormatPr defaultRowHeight="33" customHeight="1"/>
  <cols>
    <col min="1" max="1" width="63.7265625" style="1480" customWidth="1"/>
    <col min="2" max="2" width="30.26953125" style="1480" customWidth="1"/>
    <col min="3" max="3" width="60.81640625" style="1480" customWidth="1"/>
    <col min="4" max="7" width="8.7265625" style="1480"/>
    <col min="8" max="8" width="26.26953125" style="1480" customWidth="1"/>
    <col min="9" max="9" width="27.1796875" style="1480" customWidth="1"/>
    <col min="10" max="135" width="8.7265625" style="1480"/>
    <col min="136" max="136" width="43.7265625" style="1480" customWidth="1"/>
    <col min="137" max="137" width="14.81640625" style="1480" customWidth="1"/>
    <col min="138" max="138" width="43.7265625" style="1480" customWidth="1"/>
    <col min="139" max="391" width="8.7265625" style="1480"/>
    <col min="392" max="392" width="43.7265625" style="1480" customWidth="1"/>
    <col min="393" max="393" width="14.81640625" style="1480" customWidth="1"/>
    <col min="394" max="394" width="43.7265625" style="1480" customWidth="1"/>
    <col min="395" max="647" width="8.7265625" style="1480"/>
    <col min="648" max="648" width="43.7265625" style="1480" customWidth="1"/>
    <col min="649" max="649" width="14.81640625" style="1480" customWidth="1"/>
    <col min="650" max="650" width="43.7265625" style="1480" customWidth="1"/>
    <col min="651" max="903" width="8.7265625" style="1480"/>
    <col min="904" max="904" width="43.7265625" style="1480" customWidth="1"/>
    <col min="905" max="905" width="14.81640625" style="1480" customWidth="1"/>
    <col min="906" max="906" width="43.7265625" style="1480" customWidth="1"/>
    <col min="907" max="1159" width="8.7265625" style="1480"/>
    <col min="1160" max="1160" width="43.7265625" style="1480" customWidth="1"/>
    <col min="1161" max="1161" width="14.81640625" style="1480" customWidth="1"/>
    <col min="1162" max="1162" width="43.7265625" style="1480" customWidth="1"/>
    <col min="1163" max="1415" width="8.7265625" style="1480"/>
    <col min="1416" max="1416" width="43.7265625" style="1480" customWidth="1"/>
    <col min="1417" max="1417" width="14.81640625" style="1480" customWidth="1"/>
    <col min="1418" max="1418" width="43.7265625" style="1480" customWidth="1"/>
    <col min="1419" max="1671" width="8.7265625" style="1480"/>
    <col min="1672" max="1672" width="43.7265625" style="1480" customWidth="1"/>
    <col min="1673" max="1673" width="14.81640625" style="1480" customWidth="1"/>
    <col min="1674" max="1674" width="43.7265625" style="1480" customWidth="1"/>
    <col min="1675" max="1927" width="8.7265625" style="1480"/>
    <col min="1928" max="1928" width="43.7265625" style="1480" customWidth="1"/>
    <col min="1929" max="1929" width="14.81640625" style="1480" customWidth="1"/>
    <col min="1930" max="1930" width="43.7265625" style="1480" customWidth="1"/>
    <col min="1931" max="2183" width="8.7265625" style="1480"/>
    <col min="2184" max="2184" width="43.7265625" style="1480" customWidth="1"/>
    <col min="2185" max="2185" width="14.81640625" style="1480" customWidth="1"/>
    <col min="2186" max="2186" width="43.7265625" style="1480" customWidth="1"/>
    <col min="2187" max="2439" width="8.7265625" style="1480"/>
    <col min="2440" max="2440" width="43.7265625" style="1480" customWidth="1"/>
    <col min="2441" max="2441" width="14.81640625" style="1480" customWidth="1"/>
    <col min="2442" max="2442" width="43.7265625" style="1480" customWidth="1"/>
    <col min="2443" max="2695" width="8.7265625" style="1480"/>
    <col min="2696" max="2696" width="43.7265625" style="1480" customWidth="1"/>
    <col min="2697" max="2697" width="14.81640625" style="1480" customWidth="1"/>
    <col min="2698" max="2698" width="43.7265625" style="1480" customWidth="1"/>
    <col min="2699" max="2951" width="8.7265625" style="1480"/>
    <col min="2952" max="2952" width="43.7265625" style="1480" customWidth="1"/>
    <col min="2953" max="2953" width="14.81640625" style="1480" customWidth="1"/>
    <col min="2954" max="2954" width="43.7265625" style="1480" customWidth="1"/>
    <col min="2955" max="3207" width="8.7265625" style="1480"/>
    <col min="3208" max="3208" width="43.7265625" style="1480" customWidth="1"/>
    <col min="3209" max="3209" width="14.81640625" style="1480" customWidth="1"/>
    <col min="3210" max="3210" width="43.7265625" style="1480" customWidth="1"/>
    <col min="3211" max="3463" width="8.7265625" style="1480"/>
    <col min="3464" max="3464" width="43.7265625" style="1480" customWidth="1"/>
    <col min="3465" max="3465" width="14.81640625" style="1480" customWidth="1"/>
    <col min="3466" max="3466" width="43.7265625" style="1480" customWidth="1"/>
    <col min="3467" max="3719" width="8.7265625" style="1480"/>
    <col min="3720" max="3720" width="43.7265625" style="1480" customWidth="1"/>
    <col min="3721" max="3721" width="14.81640625" style="1480" customWidth="1"/>
    <col min="3722" max="3722" width="43.7265625" style="1480" customWidth="1"/>
    <col min="3723" max="3975" width="8.7265625" style="1480"/>
    <col min="3976" max="3976" width="43.7265625" style="1480" customWidth="1"/>
    <col min="3977" max="3977" width="14.81640625" style="1480" customWidth="1"/>
    <col min="3978" max="3978" width="43.7265625" style="1480" customWidth="1"/>
    <col min="3979" max="4231" width="8.7265625" style="1480"/>
    <col min="4232" max="4232" width="43.7265625" style="1480" customWidth="1"/>
    <col min="4233" max="4233" width="14.81640625" style="1480" customWidth="1"/>
    <col min="4234" max="4234" width="43.7265625" style="1480" customWidth="1"/>
    <col min="4235" max="4487" width="8.7265625" style="1480"/>
    <col min="4488" max="4488" width="43.7265625" style="1480" customWidth="1"/>
    <col min="4489" max="4489" width="14.81640625" style="1480" customWidth="1"/>
    <col min="4490" max="4490" width="43.7265625" style="1480" customWidth="1"/>
    <col min="4491" max="4743" width="8.7265625" style="1480"/>
    <col min="4744" max="4744" width="43.7265625" style="1480" customWidth="1"/>
    <col min="4745" max="4745" width="14.81640625" style="1480" customWidth="1"/>
    <col min="4746" max="4746" width="43.7265625" style="1480" customWidth="1"/>
    <col min="4747" max="4999" width="8.7265625" style="1480"/>
    <col min="5000" max="5000" width="43.7265625" style="1480" customWidth="1"/>
    <col min="5001" max="5001" width="14.81640625" style="1480" customWidth="1"/>
    <col min="5002" max="5002" width="43.7265625" style="1480" customWidth="1"/>
    <col min="5003" max="5255" width="8.7265625" style="1480"/>
    <col min="5256" max="5256" width="43.7265625" style="1480" customWidth="1"/>
    <col min="5257" max="5257" width="14.81640625" style="1480" customWidth="1"/>
    <col min="5258" max="5258" width="43.7265625" style="1480" customWidth="1"/>
    <col min="5259" max="5511" width="8.7265625" style="1480"/>
    <col min="5512" max="5512" width="43.7265625" style="1480" customWidth="1"/>
    <col min="5513" max="5513" width="14.81640625" style="1480" customWidth="1"/>
    <col min="5514" max="5514" width="43.7265625" style="1480" customWidth="1"/>
    <col min="5515" max="5767" width="8.7265625" style="1480"/>
    <col min="5768" max="5768" width="43.7265625" style="1480" customWidth="1"/>
    <col min="5769" max="5769" width="14.81640625" style="1480" customWidth="1"/>
    <col min="5770" max="5770" width="43.7265625" style="1480" customWidth="1"/>
    <col min="5771" max="6023" width="8.7265625" style="1480"/>
    <col min="6024" max="6024" width="43.7265625" style="1480" customWidth="1"/>
    <col min="6025" max="6025" width="14.81640625" style="1480" customWidth="1"/>
    <col min="6026" max="6026" width="43.7265625" style="1480" customWidth="1"/>
    <col min="6027" max="6279" width="8.7265625" style="1480"/>
    <col min="6280" max="6280" width="43.7265625" style="1480" customWidth="1"/>
    <col min="6281" max="6281" width="14.81640625" style="1480" customWidth="1"/>
    <col min="6282" max="6282" width="43.7265625" style="1480" customWidth="1"/>
    <col min="6283" max="6535" width="8.7265625" style="1480"/>
    <col min="6536" max="6536" width="43.7265625" style="1480" customWidth="1"/>
    <col min="6537" max="6537" width="14.81640625" style="1480" customWidth="1"/>
    <col min="6538" max="6538" width="43.7265625" style="1480" customWidth="1"/>
    <col min="6539" max="6791" width="8.7265625" style="1480"/>
    <col min="6792" max="6792" width="43.7265625" style="1480" customWidth="1"/>
    <col min="6793" max="6793" width="14.81640625" style="1480" customWidth="1"/>
    <col min="6794" max="6794" width="43.7265625" style="1480" customWidth="1"/>
    <col min="6795" max="7047" width="8.7265625" style="1480"/>
    <col min="7048" max="7048" width="43.7265625" style="1480" customWidth="1"/>
    <col min="7049" max="7049" width="14.81640625" style="1480" customWidth="1"/>
    <col min="7050" max="7050" width="43.7265625" style="1480" customWidth="1"/>
    <col min="7051" max="7303" width="8.7265625" style="1480"/>
    <col min="7304" max="7304" width="43.7265625" style="1480" customWidth="1"/>
    <col min="7305" max="7305" width="14.81640625" style="1480" customWidth="1"/>
    <col min="7306" max="7306" width="43.7265625" style="1480" customWidth="1"/>
    <col min="7307" max="7559" width="8.7265625" style="1480"/>
    <col min="7560" max="7560" width="43.7265625" style="1480" customWidth="1"/>
    <col min="7561" max="7561" width="14.81640625" style="1480" customWidth="1"/>
    <col min="7562" max="7562" width="43.7265625" style="1480" customWidth="1"/>
    <col min="7563" max="7815" width="8.7265625" style="1480"/>
    <col min="7816" max="7816" width="43.7265625" style="1480" customWidth="1"/>
    <col min="7817" max="7817" width="14.81640625" style="1480" customWidth="1"/>
    <col min="7818" max="7818" width="43.7265625" style="1480" customWidth="1"/>
    <col min="7819" max="8071" width="8.7265625" style="1480"/>
    <col min="8072" max="8072" width="43.7265625" style="1480" customWidth="1"/>
    <col min="8073" max="8073" width="14.81640625" style="1480" customWidth="1"/>
    <col min="8074" max="8074" width="43.7265625" style="1480" customWidth="1"/>
    <col min="8075" max="8327" width="8.7265625" style="1480"/>
    <col min="8328" max="8328" width="43.7265625" style="1480" customWidth="1"/>
    <col min="8329" max="8329" width="14.81640625" style="1480" customWidth="1"/>
    <col min="8330" max="8330" width="43.7265625" style="1480" customWidth="1"/>
    <col min="8331" max="8583" width="8.7265625" style="1480"/>
    <col min="8584" max="8584" width="43.7265625" style="1480" customWidth="1"/>
    <col min="8585" max="8585" width="14.81640625" style="1480" customWidth="1"/>
    <col min="8586" max="8586" width="43.7265625" style="1480" customWidth="1"/>
    <col min="8587" max="8839" width="8.7265625" style="1480"/>
    <col min="8840" max="8840" width="43.7265625" style="1480" customWidth="1"/>
    <col min="8841" max="8841" width="14.81640625" style="1480" customWidth="1"/>
    <col min="8842" max="8842" width="43.7265625" style="1480" customWidth="1"/>
    <col min="8843" max="9095" width="8.7265625" style="1480"/>
    <col min="9096" max="9096" width="43.7265625" style="1480" customWidth="1"/>
    <col min="9097" max="9097" width="14.81640625" style="1480" customWidth="1"/>
    <col min="9098" max="9098" width="43.7265625" style="1480" customWidth="1"/>
    <col min="9099" max="9351" width="8.7265625" style="1480"/>
    <col min="9352" max="9352" width="43.7265625" style="1480" customWidth="1"/>
    <col min="9353" max="9353" width="14.81640625" style="1480" customWidth="1"/>
    <col min="9354" max="9354" width="43.7265625" style="1480" customWidth="1"/>
    <col min="9355" max="9607" width="8.7265625" style="1480"/>
    <col min="9608" max="9608" width="43.7265625" style="1480" customWidth="1"/>
    <col min="9609" max="9609" width="14.81640625" style="1480" customWidth="1"/>
    <col min="9610" max="9610" width="43.7265625" style="1480" customWidth="1"/>
    <col min="9611" max="9863" width="8.7265625" style="1480"/>
    <col min="9864" max="9864" width="43.7265625" style="1480" customWidth="1"/>
    <col min="9865" max="9865" width="14.81640625" style="1480" customWidth="1"/>
    <col min="9866" max="9866" width="43.7265625" style="1480" customWidth="1"/>
    <col min="9867" max="10119" width="8.7265625" style="1480"/>
    <col min="10120" max="10120" width="43.7265625" style="1480" customWidth="1"/>
    <col min="10121" max="10121" width="14.81640625" style="1480" customWidth="1"/>
    <col min="10122" max="10122" width="43.7265625" style="1480" customWidth="1"/>
    <col min="10123" max="10375" width="8.7265625" style="1480"/>
    <col min="10376" max="10376" width="43.7265625" style="1480" customWidth="1"/>
    <col min="10377" max="10377" width="14.81640625" style="1480" customWidth="1"/>
    <col min="10378" max="10378" width="43.7265625" style="1480" customWidth="1"/>
    <col min="10379" max="10631" width="8.7265625" style="1480"/>
    <col min="10632" max="10632" width="43.7265625" style="1480" customWidth="1"/>
    <col min="10633" max="10633" width="14.81640625" style="1480" customWidth="1"/>
    <col min="10634" max="10634" width="43.7265625" style="1480" customWidth="1"/>
    <col min="10635" max="10887" width="8.7265625" style="1480"/>
    <col min="10888" max="10888" width="43.7265625" style="1480" customWidth="1"/>
    <col min="10889" max="10889" width="14.81640625" style="1480" customWidth="1"/>
    <col min="10890" max="10890" width="43.7265625" style="1480" customWidth="1"/>
    <col min="10891" max="11143" width="8.7265625" style="1480"/>
    <col min="11144" max="11144" width="43.7265625" style="1480" customWidth="1"/>
    <col min="11145" max="11145" width="14.81640625" style="1480" customWidth="1"/>
    <col min="11146" max="11146" width="43.7265625" style="1480" customWidth="1"/>
    <col min="11147" max="11399" width="8.7265625" style="1480"/>
    <col min="11400" max="11400" width="43.7265625" style="1480" customWidth="1"/>
    <col min="11401" max="11401" width="14.81640625" style="1480" customWidth="1"/>
    <col min="11402" max="11402" width="43.7265625" style="1480" customWidth="1"/>
    <col min="11403" max="11655" width="8.7265625" style="1480"/>
    <col min="11656" max="11656" width="43.7265625" style="1480" customWidth="1"/>
    <col min="11657" max="11657" width="14.81640625" style="1480" customWidth="1"/>
    <col min="11658" max="11658" width="43.7265625" style="1480" customWidth="1"/>
    <col min="11659" max="11911" width="8.7265625" style="1480"/>
    <col min="11912" max="11912" width="43.7265625" style="1480" customWidth="1"/>
    <col min="11913" max="11913" width="14.81640625" style="1480" customWidth="1"/>
    <col min="11914" max="11914" width="43.7265625" style="1480" customWidth="1"/>
    <col min="11915" max="12167" width="8.7265625" style="1480"/>
    <col min="12168" max="12168" width="43.7265625" style="1480" customWidth="1"/>
    <col min="12169" max="12169" width="14.81640625" style="1480" customWidth="1"/>
    <col min="12170" max="12170" width="43.7265625" style="1480" customWidth="1"/>
    <col min="12171" max="12423" width="8.7265625" style="1480"/>
    <col min="12424" max="12424" width="43.7265625" style="1480" customWidth="1"/>
    <col min="12425" max="12425" width="14.81640625" style="1480" customWidth="1"/>
    <col min="12426" max="12426" width="43.7265625" style="1480" customWidth="1"/>
    <col min="12427" max="12679" width="8.7265625" style="1480"/>
    <col min="12680" max="12680" width="43.7265625" style="1480" customWidth="1"/>
    <col min="12681" max="12681" width="14.81640625" style="1480" customWidth="1"/>
    <col min="12682" max="12682" width="43.7265625" style="1480" customWidth="1"/>
    <col min="12683" max="12935" width="8.7265625" style="1480"/>
    <col min="12936" max="12936" width="43.7265625" style="1480" customWidth="1"/>
    <col min="12937" max="12937" width="14.81640625" style="1480" customWidth="1"/>
    <col min="12938" max="12938" width="43.7265625" style="1480" customWidth="1"/>
    <col min="12939" max="13191" width="8.7265625" style="1480"/>
    <col min="13192" max="13192" width="43.7265625" style="1480" customWidth="1"/>
    <col min="13193" max="13193" width="14.81640625" style="1480" customWidth="1"/>
    <col min="13194" max="13194" width="43.7265625" style="1480" customWidth="1"/>
    <col min="13195" max="13447" width="8.7265625" style="1480"/>
    <col min="13448" max="13448" width="43.7265625" style="1480" customWidth="1"/>
    <col min="13449" max="13449" width="14.81640625" style="1480" customWidth="1"/>
    <col min="13450" max="13450" width="43.7265625" style="1480" customWidth="1"/>
    <col min="13451" max="13703" width="8.7265625" style="1480"/>
    <col min="13704" max="13704" width="43.7265625" style="1480" customWidth="1"/>
    <col min="13705" max="13705" width="14.81640625" style="1480" customWidth="1"/>
    <col min="13706" max="13706" width="43.7265625" style="1480" customWidth="1"/>
    <col min="13707" max="13959" width="8.7265625" style="1480"/>
    <col min="13960" max="13960" width="43.7265625" style="1480" customWidth="1"/>
    <col min="13961" max="13961" width="14.81640625" style="1480" customWidth="1"/>
    <col min="13962" max="13962" width="43.7265625" style="1480" customWidth="1"/>
    <col min="13963" max="14215" width="8.7265625" style="1480"/>
    <col min="14216" max="14216" width="43.7265625" style="1480" customWidth="1"/>
    <col min="14217" max="14217" width="14.81640625" style="1480" customWidth="1"/>
    <col min="14218" max="14218" width="43.7265625" style="1480" customWidth="1"/>
    <col min="14219" max="14471" width="8.7265625" style="1480"/>
    <col min="14472" max="14472" width="43.7265625" style="1480" customWidth="1"/>
    <col min="14473" max="14473" width="14.81640625" style="1480" customWidth="1"/>
    <col min="14474" max="14474" width="43.7265625" style="1480" customWidth="1"/>
    <col min="14475" max="14727" width="8.7265625" style="1480"/>
    <col min="14728" max="14728" width="43.7265625" style="1480" customWidth="1"/>
    <col min="14729" max="14729" width="14.81640625" style="1480" customWidth="1"/>
    <col min="14730" max="14730" width="43.7265625" style="1480" customWidth="1"/>
    <col min="14731" max="14983" width="8.7265625" style="1480"/>
    <col min="14984" max="14984" width="43.7265625" style="1480" customWidth="1"/>
    <col min="14985" max="14985" width="14.81640625" style="1480" customWidth="1"/>
    <col min="14986" max="14986" width="43.7265625" style="1480" customWidth="1"/>
    <col min="14987" max="15239" width="8.7265625" style="1480"/>
    <col min="15240" max="15240" width="43.7265625" style="1480" customWidth="1"/>
    <col min="15241" max="15241" width="14.81640625" style="1480" customWidth="1"/>
    <col min="15242" max="15242" width="43.7265625" style="1480" customWidth="1"/>
    <col min="15243" max="15495" width="8.7265625" style="1480"/>
    <col min="15496" max="15496" width="43.7265625" style="1480" customWidth="1"/>
    <col min="15497" max="15497" width="14.81640625" style="1480" customWidth="1"/>
    <col min="15498" max="15498" width="43.7265625" style="1480" customWidth="1"/>
    <col min="15499" max="15751" width="8.7265625" style="1480"/>
    <col min="15752" max="15752" width="43.7265625" style="1480" customWidth="1"/>
    <col min="15753" max="15753" width="14.81640625" style="1480" customWidth="1"/>
    <col min="15754" max="15754" width="43.7265625" style="1480" customWidth="1"/>
    <col min="15755" max="16007" width="8.7265625" style="1480"/>
    <col min="16008" max="16008" width="43.7265625" style="1480" customWidth="1"/>
    <col min="16009" max="16009" width="14.81640625" style="1480" customWidth="1"/>
    <col min="16010" max="16010" width="43.7265625" style="1480" customWidth="1"/>
    <col min="16011" max="16384" width="8.7265625" style="1480"/>
  </cols>
  <sheetData>
    <row r="1" spans="1:3" s="1369" customFormat="1" ht="46.5" customHeight="1">
      <c r="A1" s="1707" t="s">
        <v>3094</v>
      </c>
      <c r="B1" s="1708"/>
      <c r="C1" s="1708"/>
    </row>
    <row r="2" spans="1:3" s="1369" customFormat="1" ht="33" customHeight="1">
      <c r="A2" s="1699" t="s">
        <v>3095</v>
      </c>
      <c r="B2" s="1700"/>
      <c r="C2" s="1710"/>
    </row>
    <row r="3" spans="1:3" s="1369" customFormat="1" ht="19.5" customHeight="1">
      <c r="A3" s="2236" t="s">
        <v>3952</v>
      </c>
      <c r="B3" s="1720"/>
      <c r="C3" s="200" t="s">
        <v>3953</v>
      </c>
    </row>
    <row r="4" spans="1:3" ht="72" customHeight="1">
      <c r="A4" s="196" t="s">
        <v>3924</v>
      </c>
      <c r="B4" s="196" t="s">
        <v>2729</v>
      </c>
      <c r="C4" s="196" t="s">
        <v>3925</v>
      </c>
    </row>
    <row r="5" spans="1:3" ht="33" customHeight="1">
      <c r="A5" s="1481" t="s">
        <v>3926</v>
      </c>
      <c r="B5" s="1482">
        <v>4359073</v>
      </c>
      <c r="C5" s="1483" t="s">
        <v>3954</v>
      </c>
    </row>
    <row r="6" spans="1:3" ht="33" customHeight="1">
      <c r="A6" s="1481" t="s">
        <v>3930</v>
      </c>
      <c r="B6" s="1484">
        <v>546</v>
      </c>
      <c r="C6" s="1483" t="s">
        <v>3931</v>
      </c>
    </row>
    <row r="7" spans="1:3" ht="33" customHeight="1">
      <c r="A7" s="1481" t="s">
        <v>3932</v>
      </c>
      <c r="B7" s="1482">
        <v>3019717</v>
      </c>
      <c r="C7" s="1483" t="s">
        <v>3955</v>
      </c>
    </row>
    <row r="8" spans="1:3" ht="33" customHeight="1">
      <c r="A8" s="1481" t="s">
        <v>3934</v>
      </c>
      <c r="B8" s="1484">
        <v>413620</v>
      </c>
      <c r="C8" s="1483" t="s">
        <v>3956</v>
      </c>
    </row>
    <row r="9" spans="1:3" ht="33" customHeight="1">
      <c r="A9" s="1481" t="s">
        <v>3936</v>
      </c>
      <c r="B9" s="1482">
        <v>354344</v>
      </c>
      <c r="C9" s="1483" t="s">
        <v>3937</v>
      </c>
    </row>
    <row r="10" spans="1:3" ht="33" customHeight="1">
      <c r="A10" s="1481" t="s">
        <v>3938</v>
      </c>
      <c r="B10" s="1484">
        <v>101894</v>
      </c>
      <c r="C10" s="1483" t="s">
        <v>3939</v>
      </c>
    </row>
    <row r="11" spans="1:3" ht="33" customHeight="1">
      <c r="A11" s="1481" t="s">
        <v>3940</v>
      </c>
      <c r="B11" s="1482">
        <v>5900</v>
      </c>
      <c r="C11" s="1483" t="s">
        <v>3941</v>
      </c>
    </row>
    <row r="12" spans="1:3" ht="33" customHeight="1">
      <c r="A12" s="1481" t="s">
        <v>3944</v>
      </c>
      <c r="B12" s="1484">
        <v>35937</v>
      </c>
      <c r="C12" s="1483" t="s">
        <v>3957</v>
      </c>
    </row>
    <row r="13" spans="1:3" ht="33" customHeight="1">
      <c r="A13" s="1481" t="s">
        <v>3946</v>
      </c>
      <c r="B13" s="1482">
        <v>25521</v>
      </c>
      <c r="C13" s="1483" t="s">
        <v>1322</v>
      </c>
    </row>
    <row r="14" spans="1:3" ht="33" customHeight="1">
      <c r="A14" s="1481" t="s">
        <v>3950</v>
      </c>
      <c r="B14" s="1484">
        <v>4132</v>
      </c>
      <c r="C14" s="1483" t="s">
        <v>3951</v>
      </c>
    </row>
    <row r="15" spans="1:3" ht="33" customHeight="1">
      <c r="A15" s="1481" t="s">
        <v>3948</v>
      </c>
      <c r="B15" s="1482">
        <v>582</v>
      </c>
      <c r="C15" s="1483" t="s">
        <v>3949</v>
      </c>
    </row>
    <row r="16" spans="1:3" ht="33" customHeight="1">
      <c r="A16" s="1481" t="s">
        <v>893</v>
      </c>
      <c r="B16" s="1484">
        <v>465957</v>
      </c>
      <c r="C16" s="1483" t="s">
        <v>3958</v>
      </c>
    </row>
    <row r="17" spans="1:3" ht="22.5" customHeight="1">
      <c r="A17" s="1486" t="s">
        <v>3296</v>
      </c>
      <c r="C17" s="1487" t="s">
        <v>3297</v>
      </c>
    </row>
  </sheetData>
  <mergeCells count="3">
    <mergeCell ref="A1:C1"/>
    <mergeCell ref="A2:C2"/>
    <mergeCell ref="A3:B3"/>
  </mergeCells>
  <pageMargins left="0.7" right="0.7" top="0.75" bottom="0.75" header="0.3" footer="0.3"/>
  <pageSetup scale="68" orientation="landscape"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13"/>
  <sheetViews>
    <sheetView showGridLines="0" rightToLeft="1" view="pageBreakPreview" zoomScale="60" zoomScaleNormal="100" workbookViewId="0">
      <selection activeCell="B23" sqref="B23"/>
    </sheetView>
  </sheetViews>
  <sheetFormatPr defaultColWidth="7.7265625" defaultRowHeight="15.5"/>
  <cols>
    <col min="1" max="1" width="31.7265625" style="1418" customWidth="1"/>
    <col min="2" max="4" width="19.7265625" style="1418" hidden="1" customWidth="1"/>
    <col min="5" max="9" width="19.7265625" style="1418" customWidth="1"/>
    <col min="10" max="10" width="31.7265625" style="1418" customWidth="1"/>
    <col min="11" max="11" width="11.26953125" style="1418" bestFit="1" customWidth="1"/>
    <col min="12" max="12" width="31.453125" style="1418" customWidth="1"/>
    <col min="13" max="13" width="16" style="1418" customWidth="1"/>
    <col min="14" max="14" width="9" style="1418" bestFit="1" customWidth="1"/>
    <col min="15" max="257" width="7.7265625" style="1418"/>
    <col min="258" max="258" width="13.26953125" style="1418" customWidth="1"/>
    <col min="259" max="259" width="16.26953125" style="1418" customWidth="1"/>
    <col min="260" max="260" width="18.81640625" style="1418" customWidth="1"/>
    <col min="261" max="261" width="12.81640625" style="1418" customWidth="1"/>
    <col min="262" max="262" width="13.81640625" style="1418" customWidth="1"/>
    <col min="263" max="263" width="14.1796875" style="1418" customWidth="1"/>
    <col min="264" max="264" width="13.81640625" style="1418" customWidth="1"/>
    <col min="265" max="265" width="14.1796875" style="1418" customWidth="1"/>
    <col min="266" max="267" width="7.7265625" style="1418"/>
    <col min="268" max="268" width="31.453125" style="1418" customWidth="1"/>
    <col min="269" max="513" width="7.7265625" style="1418"/>
    <col min="514" max="514" width="13.26953125" style="1418" customWidth="1"/>
    <col min="515" max="515" width="16.26953125" style="1418" customWidth="1"/>
    <col min="516" max="516" width="18.81640625" style="1418" customWidth="1"/>
    <col min="517" max="517" width="12.81640625" style="1418" customWidth="1"/>
    <col min="518" max="518" width="13.81640625" style="1418" customWidth="1"/>
    <col min="519" max="519" width="14.1796875" style="1418" customWidth="1"/>
    <col min="520" max="520" width="13.81640625" style="1418" customWidth="1"/>
    <col min="521" max="521" width="14.1796875" style="1418" customWidth="1"/>
    <col min="522" max="523" width="7.7265625" style="1418"/>
    <col min="524" max="524" width="31.453125" style="1418" customWidth="1"/>
    <col min="525" max="769" width="7.7265625" style="1418"/>
    <col min="770" max="770" width="13.26953125" style="1418" customWidth="1"/>
    <col min="771" max="771" width="16.26953125" style="1418" customWidth="1"/>
    <col min="772" max="772" width="18.81640625" style="1418" customWidth="1"/>
    <col min="773" max="773" width="12.81640625" style="1418" customWidth="1"/>
    <col min="774" max="774" width="13.81640625" style="1418" customWidth="1"/>
    <col min="775" max="775" width="14.1796875" style="1418" customWidth="1"/>
    <col min="776" max="776" width="13.81640625" style="1418" customWidth="1"/>
    <col min="777" max="777" width="14.1796875" style="1418" customWidth="1"/>
    <col min="778" max="779" width="7.7265625" style="1418"/>
    <col min="780" max="780" width="31.453125" style="1418" customWidth="1"/>
    <col min="781" max="1025" width="7.7265625" style="1418"/>
    <col min="1026" max="1026" width="13.26953125" style="1418" customWidth="1"/>
    <col min="1027" max="1027" width="16.26953125" style="1418" customWidth="1"/>
    <col min="1028" max="1028" width="18.81640625" style="1418" customWidth="1"/>
    <col min="1029" max="1029" width="12.81640625" style="1418" customWidth="1"/>
    <col min="1030" max="1030" width="13.81640625" style="1418" customWidth="1"/>
    <col min="1031" max="1031" width="14.1796875" style="1418" customWidth="1"/>
    <col min="1032" max="1032" width="13.81640625" style="1418" customWidth="1"/>
    <col min="1033" max="1033" width="14.1796875" style="1418" customWidth="1"/>
    <col min="1034" max="1035" width="7.7265625" style="1418"/>
    <col min="1036" max="1036" width="31.453125" style="1418" customWidth="1"/>
    <col min="1037" max="1281" width="7.7265625" style="1418"/>
    <col min="1282" max="1282" width="13.26953125" style="1418" customWidth="1"/>
    <col min="1283" max="1283" width="16.26953125" style="1418" customWidth="1"/>
    <col min="1284" max="1284" width="18.81640625" style="1418" customWidth="1"/>
    <col min="1285" max="1285" width="12.81640625" style="1418" customWidth="1"/>
    <col min="1286" max="1286" width="13.81640625" style="1418" customWidth="1"/>
    <col min="1287" max="1287" width="14.1796875" style="1418" customWidth="1"/>
    <col min="1288" max="1288" width="13.81640625" style="1418" customWidth="1"/>
    <col min="1289" max="1289" width="14.1796875" style="1418" customWidth="1"/>
    <col min="1290" max="1291" width="7.7265625" style="1418"/>
    <col min="1292" max="1292" width="31.453125" style="1418" customWidth="1"/>
    <col min="1293" max="1537" width="7.7265625" style="1418"/>
    <col min="1538" max="1538" width="13.26953125" style="1418" customWidth="1"/>
    <col min="1539" max="1539" width="16.26953125" style="1418" customWidth="1"/>
    <col min="1540" max="1540" width="18.81640625" style="1418" customWidth="1"/>
    <col min="1541" max="1541" width="12.81640625" style="1418" customWidth="1"/>
    <col min="1542" max="1542" width="13.81640625" style="1418" customWidth="1"/>
    <col min="1543" max="1543" width="14.1796875" style="1418" customWidth="1"/>
    <col min="1544" max="1544" width="13.81640625" style="1418" customWidth="1"/>
    <col min="1545" max="1545" width="14.1796875" style="1418" customWidth="1"/>
    <col min="1546" max="1547" width="7.7265625" style="1418"/>
    <col min="1548" max="1548" width="31.453125" style="1418" customWidth="1"/>
    <col min="1549" max="1793" width="7.7265625" style="1418"/>
    <col min="1794" max="1794" width="13.26953125" style="1418" customWidth="1"/>
    <col min="1795" max="1795" width="16.26953125" style="1418" customWidth="1"/>
    <col min="1796" max="1796" width="18.81640625" style="1418" customWidth="1"/>
    <col min="1797" max="1797" width="12.81640625" style="1418" customWidth="1"/>
    <col min="1798" max="1798" width="13.81640625" style="1418" customWidth="1"/>
    <col min="1799" max="1799" width="14.1796875" style="1418" customWidth="1"/>
    <col min="1800" max="1800" width="13.81640625" style="1418" customWidth="1"/>
    <col min="1801" max="1801" width="14.1796875" style="1418" customWidth="1"/>
    <col min="1802" max="1803" width="7.7265625" style="1418"/>
    <col min="1804" max="1804" width="31.453125" style="1418" customWidth="1"/>
    <col min="1805" max="2049" width="7.7265625" style="1418"/>
    <col min="2050" max="2050" width="13.26953125" style="1418" customWidth="1"/>
    <col min="2051" max="2051" width="16.26953125" style="1418" customWidth="1"/>
    <col min="2052" max="2052" width="18.81640625" style="1418" customWidth="1"/>
    <col min="2053" max="2053" width="12.81640625" style="1418" customWidth="1"/>
    <col min="2054" max="2054" width="13.81640625" style="1418" customWidth="1"/>
    <col min="2055" max="2055" width="14.1796875" style="1418" customWidth="1"/>
    <col min="2056" max="2056" width="13.81640625" style="1418" customWidth="1"/>
    <col min="2057" max="2057" width="14.1796875" style="1418" customWidth="1"/>
    <col min="2058" max="2059" width="7.7265625" style="1418"/>
    <col min="2060" max="2060" width="31.453125" style="1418" customWidth="1"/>
    <col min="2061" max="2305" width="7.7265625" style="1418"/>
    <col min="2306" max="2306" width="13.26953125" style="1418" customWidth="1"/>
    <col min="2307" max="2307" width="16.26953125" style="1418" customWidth="1"/>
    <col min="2308" max="2308" width="18.81640625" style="1418" customWidth="1"/>
    <col min="2309" max="2309" width="12.81640625" style="1418" customWidth="1"/>
    <col min="2310" max="2310" width="13.81640625" style="1418" customWidth="1"/>
    <col min="2311" max="2311" width="14.1796875" style="1418" customWidth="1"/>
    <col min="2312" max="2312" width="13.81640625" style="1418" customWidth="1"/>
    <col min="2313" max="2313" width="14.1796875" style="1418" customWidth="1"/>
    <col min="2314" max="2315" width="7.7265625" style="1418"/>
    <col min="2316" max="2316" width="31.453125" style="1418" customWidth="1"/>
    <col min="2317" max="2561" width="7.7265625" style="1418"/>
    <col min="2562" max="2562" width="13.26953125" style="1418" customWidth="1"/>
    <col min="2563" max="2563" width="16.26953125" style="1418" customWidth="1"/>
    <col min="2564" max="2564" width="18.81640625" style="1418" customWidth="1"/>
    <col min="2565" max="2565" width="12.81640625" style="1418" customWidth="1"/>
    <col min="2566" max="2566" width="13.81640625" style="1418" customWidth="1"/>
    <col min="2567" max="2567" width="14.1796875" style="1418" customWidth="1"/>
    <col min="2568" max="2568" width="13.81640625" style="1418" customWidth="1"/>
    <col min="2569" max="2569" width="14.1796875" style="1418" customWidth="1"/>
    <col min="2570" max="2571" width="7.7265625" style="1418"/>
    <col min="2572" max="2572" width="31.453125" style="1418" customWidth="1"/>
    <col min="2573" max="2817" width="7.7265625" style="1418"/>
    <col min="2818" max="2818" width="13.26953125" style="1418" customWidth="1"/>
    <col min="2819" max="2819" width="16.26953125" style="1418" customWidth="1"/>
    <col min="2820" max="2820" width="18.81640625" style="1418" customWidth="1"/>
    <col min="2821" max="2821" width="12.81640625" style="1418" customWidth="1"/>
    <col min="2822" max="2822" width="13.81640625" style="1418" customWidth="1"/>
    <col min="2823" max="2823" width="14.1796875" style="1418" customWidth="1"/>
    <col min="2824" max="2824" width="13.81640625" style="1418" customWidth="1"/>
    <col min="2825" max="2825" width="14.1796875" style="1418" customWidth="1"/>
    <col min="2826" max="2827" width="7.7265625" style="1418"/>
    <col min="2828" max="2828" width="31.453125" style="1418" customWidth="1"/>
    <col min="2829" max="3073" width="7.7265625" style="1418"/>
    <col min="3074" max="3074" width="13.26953125" style="1418" customWidth="1"/>
    <col min="3075" max="3075" width="16.26953125" style="1418" customWidth="1"/>
    <col min="3076" max="3076" width="18.81640625" style="1418" customWidth="1"/>
    <col min="3077" max="3077" width="12.81640625" style="1418" customWidth="1"/>
    <col min="3078" max="3078" width="13.81640625" style="1418" customWidth="1"/>
    <col min="3079" max="3079" width="14.1796875" style="1418" customWidth="1"/>
    <col min="3080" max="3080" width="13.81640625" style="1418" customWidth="1"/>
    <col min="3081" max="3081" width="14.1796875" style="1418" customWidth="1"/>
    <col min="3082" max="3083" width="7.7265625" style="1418"/>
    <col min="3084" max="3084" width="31.453125" style="1418" customWidth="1"/>
    <col min="3085" max="3329" width="7.7265625" style="1418"/>
    <col min="3330" max="3330" width="13.26953125" style="1418" customWidth="1"/>
    <col min="3331" max="3331" width="16.26953125" style="1418" customWidth="1"/>
    <col min="3332" max="3332" width="18.81640625" style="1418" customWidth="1"/>
    <col min="3333" max="3333" width="12.81640625" style="1418" customWidth="1"/>
    <col min="3334" max="3334" width="13.81640625" style="1418" customWidth="1"/>
    <col min="3335" max="3335" width="14.1796875" style="1418" customWidth="1"/>
    <col min="3336" max="3336" width="13.81640625" style="1418" customWidth="1"/>
    <col min="3337" max="3337" width="14.1796875" style="1418" customWidth="1"/>
    <col min="3338" max="3339" width="7.7265625" style="1418"/>
    <col min="3340" max="3340" width="31.453125" style="1418" customWidth="1"/>
    <col min="3341" max="3585" width="7.7265625" style="1418"/>
    <col min="3586" max="3586" width="13.26953125" style="1418" customWidth="1"/>
    <col min="3587" max="3587" width="16.26953125" style="1418" customWidth="1"/>
    <col min="3588" max="3588" width="18.81640625" style="1418" customWidth="1"/>
    <col min="3589" max="3589" width="12.81640625" style="1418" customWidth="1"/>
    <col min="3590" max="3590" width="13.81640625" style="1418" customWidth="1"/>
    <col min="3591" max="3591" width="14.1796875" style="1418" customWidth="1"/>
    <col min="3592" max="3592" width="13.81640625" style="1418" customWidth="1"/>
    <col min="3593" max="3593" width="14.1796875" style="1418" customWidth="1"/>
    <col min="3594" max="3595" width="7.7265625" style="1418"/>
    <col min="3596" max="3596" width="31.453125" style="1418" customWidth="1"/>
    <col min="3597" max="3841" width="7.7265625" style="1418"/>
    <col min="3842" max="3842" width="13.26953125" style="1418" customWidth="1"/>
    <col min="3843" max="3843" width="16.26953125" style="1418" customWidth="1"/>
    <col min="3844" max="3844" width="18.81640625" style="1418" customWidth="1"/>
    <col min="3845" max="3845" width="12.81640625" style="1418" customWidth="1"/>
    <col min="3846" max="3846" width="13.81640625" style="1418" customWidth="1"/>
    <col min="3847" max="3847" width="14.1796875" style="1418" customWidth="1"/>
    <col min="3848" max="3848" width="13.81640625" style="1418" customWidth="1"/>
    <col min="3849" max="3849" width="14.1796875" style="1418" customWidth="1"/>
    <col min="3850" max="3851" width="7.7265625" style="1418"/>
    <col min="3852" max="3852" width="31.453125" style="1418" customWidth="1"/>
    <col min="3853" max="4097" width="7.7265625" style="1418"/>
    <col min="4098" max="4098" width="13.26953125" style="1418" customWidth="1"/>
    <col min="4099" max="4099" width="16.26953125" style="1418" customWidth="1"/>
    <col min="4100" max="4100" width="18.81640625" style="1418" customWidth="1"/>
    <col min="4101" max="4101" width="12.81640625" style="1418" customWidth="1"/>
    <col min="4102" max="4102" width="13.81640625" style="1418" customWidth="1"/>
    <col min="4103" max="4103" width="14.1796875" style="1418" customWidth="1"/>
    <col min="4104" max="4104" width="13.81640625" style="1418" customWidth="1"/>
    <col min="4105" max="4105" width="14.1796875" style="1418" customWidth="1"/>
    <col min="4106" max="4107" width="7.7265625" style="1418"/>
    <col min="4108" max="4108" width="31.453125" style="1418" customWidth="1"/>
    <col min="4109" max="4353" width="7.7265625" style="1418"/>
    <col min="4354" max="4354" width="13.26953125" style="1418" customWidth="1"/>
    <col min="4355" max="4355" width="16.26953125" style="1418" customWidth="1"/>
    <col min="4356" max="4356" width="18.81640625" style="1418" customWidth="1"/>
    <col min="4357" max="4357" width="12.81640625" style="1418" customWidth="1"/>
    <col min="4358" max="4358" width="13.81640625" style="1418" customWidth="1"/>
    <col min="4359" max="4359" width="14.1796875" style="1418" customWidth="1"/>
    <col min="4360" max="4360" width="13.81640625" style="1418" customWidth="1"/>
    <col min="4361" max="4361" width="14.1796875" style="1418" customWidth="1"/>
    <col min="4362" max="4363" width="7.7265625" style="1418"/>
    <col min="4364" max="4364" width="31.453125" style="1418" customWidth="1"/>
    <col min="4365" max="4609" width="7.7265625" style="1418"/>
    <col min="4610" max="4610" width="13.26953125" style="1418" customWidth="1"/>
    <col min="4611" max="4611" width="16.26953125" style="1418" customWidth="1"/>
    <col min="4612" max="4612" width="18.81640625" style="1418" customWidth="1"/>
    <col min="4613" max="4613" width="12.81640625" style="1418" customWidth="1"/>
    <col min="4614" max="4614" width="13.81640625" style="1418" customWidth="1"/>
    <col min="4615" max="4615" width="14.1796875" style="1418" customWidth="1"/>
    <col min="4616" max="4616" width="13.81640625" style="1418" customWidth="1"/>
    <col min="4617" max="4617" width="14.1796875" style="1418" customWidth="1"/>
    <col min="4618" max="4619" width="7.7265625" style="1418"/>
    <col min="4620" max="4620" width="31.453125" style="1418" customWidth="1"/>
    <col min="4621" max="4865" width="7.7265625" style="1418"/>
    <col min="4866" max="4866" width="13.26953125" style="1418" customWidth="1"/>
    <col min="4867" max="4867" width="16.26953125" style="1418" customWidth="1"/>
    <col min="4868" max="4868" width="18.81640625" style="1418" customWidth="1"/>
    <col min="4869" max="4869" width="12.81640625" style="1418" customWidth="1"/>
    <col min="4870" max="4870" width="13.81640625" style="1418" customWidth="1"/>
    <col min="4871" max="4871" width="14.1796875" style="1418" customWidth="1"/>
    <col min="4872" max="4872" width="13.81640625" style="1418" customWidth="1"/>
    <col min="4873" max="4873" width="14.1796875" style="1418" customWidth="1"/>
    <col min="4874" max="4875" width="7.7265625" style="1418"/>
    <col min="4876" max="4876" width="31.453125" style="1418" customWidth="1"/>
    <col min="4877" max="5121" width="7.7265625" style="1418"/>
    <col min="5122" max="5122" width="13.26953125" style="1418" customWidth="1"/>
    <col min="5123" max="5123" width="16.26953125" style="1418" customWidth="1"/>
    <col min="5124" max="5124" width="18.81640625" style="1418" customWidth="1"/>
    <col min="5125" max="5125" width="12.81640625" style="1418" customWidth="1"/>
    <col min="5126" max="5126" width="13.81640625" style="1418" customWidth="1"/>
    <col min="5127" max="5127" width="14.1796875" style="1418" customWidth="1"/>
    <col min="5128" max="5128" width="13.81640625" style="1418" customWidth="1"/>
    <col min="5129" max="5129" width="14.1796875" style="1418" customWidth="1"/>
    <col min="5130" max="5131" width="7.7265625" style="1418"/>
    <col min="5132" max="5132" width="31.453125" style="1418" customWidth="1"/>
    <col min="5133" max="5377" width="7.7265625" style="1418"/>
    <col min="5378" max="5378" width="13.26953125" style="1418" customWidth="1"/>
    <col min="5379" max="5379" width="16.26953125" style="1418" customWidth="1"/>
    <col min="5380" max="5380" width="18.81640625" style="1418" customWidth="1"/>
    <col min="5381" max="5381" width="12.81640625" style="1418" customWidth="1"/>
    <col min="5382" max="5382" width="13.81640625" style="1418" customWidth="1"/>
    <col min="5383" max="5383" width="14.1796875" style="1418" customWidth="1"/>
    <col min="5384" max="5384" width="13.81640625" style="1418" customWidth="1"/>
    <col min="5385" max="5385" width="14.1796875" style="1418" customWidth="1"/>
    <col min="5386" max="5387" width="7.7265625" style="1418"/>
    <col min="5388" max="5388" width="31.453125" style="1418" customWidth="1"/>
    <col min="5389" max="5633" width="7.7265625" style="1418"/>
    <col min="5634" max="5634" width="13.26953125" style="1418" customWidth="1"/>
    <col min="5635" max="5635" width="16.26953125" style="1418" customWidth="1"/>
    <col min="5636" max="5636" width="18.81640625" style="1418" customWidth="1"/>
    <col min="5637" max="5637" width="12.81640625" style="1418" customWidth="1"/>
    <col min="5638" max="5638" width="13.81640625" style="1418" customWidth="1"/>
    <col min="5639" max="5639" width="14.1796875" style="1418" customWidth="1"/>
    <col min="5640" max="5640" width="13.81640625" style="1418" customWidth="1"/>
    <col min="5641" max="5641" width="14.1796875" style="1418" customWidth="1"/>
    <col min="5642" max="5643" width="7.7265625" style="1418"/>
    <col min="5644" max="5644" width="31.453125" style="1418" customWidth="1"/>
    <col min="5645" max="5889" width="7.7265625" style="1418"/>
    <col min="5890" max="5890" width="13.26953125" style="1418" customWidth="1"/>
    <col min="5891" max="5891" width="16.26953125" style="1418" customWidth="1"/>
    <col min="5892" max="5892" width="18.81640625" style="1418" customWidth="1"/>
    <col min="5893" max="5893" width="12.81640625" style="1418" customWidth="1"/>
    <col min="5894" max="5894" width="13.81640625" style="1418" customWidth="1"/>
    <col min="5895" max="5895" width="14.1796875" style="1418" customWidth="1"/>
    <col min="5896" max="5896" width="13.81640625" style="1418" customWidth="1"/>
    <col min="5897" max="5897" width="14.1796875" style="1418" customWidth="1"/>
    <col min="5898" max="5899" width="7.7265625" style="1418"/>
    <col min="5900" max="5900" width="31.453125" style="1418" customWidth="1"/>
    <col min="5901" max="6145" width="7.7265625" style="1418"/>
    <col min="6146" max="6146" width="13.26953125" style="1418" customWidth="1"/>
    <col min="6147" max="6147" width="16.26953125" style="1418" customWidth="1"/>
    <col min="6148" max="6148" width="18.81640625" style="1418" customWidth="1"/>
    <col min="6149" max="6149" width="12.81640625" style="1418" customWidth="1"/>
    <col min="6150" max="6150" width="13.81640625" style="1418" customWidth="1"/>
    <col min="6151" max="6151" width="14.1796875" style="1418" customWidth="1"/>
    <col min="6152" max="6152" width="13.81640625" style="1418" customWidth="1"/>
    <col min="6153" max="6153" width="14.1796875" style="1418" customWidth="1"/>
    <col min="6154" max="6155" width="7.7265625" style="1418"/>
    <col min="6156" max="6156" width="31.453125" style="1418" customWidth="1"/>
    <col min="6157" max="6401" width="7.7265625" style="1418"/>
    <col min="6402" max="6402" width="13.26953125" style="1418" customWidth="1"/>
    <col min="6403" max="6403" width="16.26953125" style="1418" customWidth="1"/>
    <col min="6404" max="6404" width="18.81640625" style="1418" customWidth="1"/>
    <col min="6405" max="6405" width="12.81640625" style="1418" customWidth="1"/>
    <col min="6406" max="6406" width="13.81640625" style="1418" customWidth="1"/>
    <col min="6407" max="6407" width="14.1796875" style="1418" customWidth="1"/>
    <col min="6408" max="6408" width="13.81640625" style="1418" customWidth="1"/>
    <col min="6409" max="6409" width="14.1796875" style="1418" customWidth="1"/>
    <col min="6410" max="6411" width="7.7265625" style="1418"/>
    <col min="6412" max="6412" width="31.453125" style="1418" customWidth="1"/>
    <col min="6413" max="6657" width="7.7265625" style="1418"/>
    <col min="6658" max="6658" width="13.26953125" style="1418" customWidth="1"/>
    <col min="6659" max="6659" width="16.26953125" style="1418" customWidth="1"/>
    <col min="6660" max="6660" width="18.81640625" style="1418" customWidth="1"/>
    <col min="6661" max="6661" width="12.81640625" style="1418" customWidth="1"/>
    <col min="6662" max="6662" width="13.81640625" style="1418" customWidth="1"/>
    <col min="6663" max="6663" width="14.1796875" style="1418" customWidth="1"/>
    <col min="6664" max="6664" width="13.81640625" style="1418" customWidth="1"/>
    <col min="6665" max="6665" width="14.1796875" style="1418" customWidth="1"/>
    <col min="6666" max="6667" width="7.7265625" style="1418"/>
    <col min="6668" max="6668" width="31.453125" style="1418" customWidth="1"/>
    <col min="6669" max="6913" width="7.7265625" style="1418"/>
    <col min="6914" max="6914" width="13.26953125" style="1418" customWidth="1"/>
    <col min="6915" max="6915" width="16.26953125" style="1418" customWidth="1"/>
    <col min="6916" max="6916" width="18.81640625" style="1418" customWidth="1"/>
    <col min="6917" max="6917" width="12.81640625" style="1418" customWidth="1"/>
    <col min="6918" max="6918" width="13.81640625" style="1418" customWidth="1"/>
    <col min="6919" max="6919" width="14.1796875" style="1418" customWidth="1"/>
    <col min="6920" max="6920" width="13.81640625" style="1418" customWidth="1"/>
    <col min="6921" max="6921" width="14.1796875" style="1418" customWidth="1"/>
    <col min="6922" max="6923" width="7.7265625" style="1418"/>
    <col min="6924" max="6924" width="31.453125" style="1418" customWidth="1"/>
    <col min="6925" max="7169" width="7.7265625" style="1418"/>
    <col min="7170" max="7170" width="13.26953125" style="1418" customWidth="1"/>
    <col min="7171" max="7171" width="16.26953125" style="1418" customWidth="1"/>
    <col min="7172" max="7172" width="18.81640625" style="1418" customWidth="1"/>
    <col min="7173" max="7173" width="12.81640625" style="1418" customWidth="1"/>
    <col min="7174" max="7174" width="13.81640625" style="1418" customWidth="1"/>
    <col min="7175" max="7175" width="14.1796875" style="1418" customWidth="1"/>
    <col min="7176" max="7176" width="13.81640625" style="1418" customWidth="1"/>
    <col min="7177" max="7177" width="14.1796875" style="1418" customWidth="1"/>
    <col min="7178" max="7179" width="7.7265625" style="1418"/>
    <col min="7180" max="7180" width="31.453125" style="1418" customWidth="1"/>
    <col min="7181" max="7425" width="7.7265625" style="1418"/>
    <col min="7426" max="7426" width="13.26953125" style="1418" customWidth="1"/>
    <col min="7427" max="7427" width="16.26953125" style="1418" customWidth="1"/>
    <col min="7428" max="7428" width="18.81640625" style="1418" customWidth="1"/>
    <col min="7429" max="7429" width="12.81640625" style="1418" customWidth="1"/>
    <col min="7430" max="7430" width="13.81640625" style="1418" customWidth="1"/>
    <col min="7431" max="7431" width="14.1796875" style="1418" customWidth="1"/>
    <col min="7432" max="7432" width="13.81640625" style="1418" customWidth="1"/>
    <col min="7433" max="7433" width="14.1796875" style="1418" customWidth="1"/>
    <col min="7434" max="7435" width="7.7265625" style="1418"/>
    <col min="7436" max="7436" width="31.453125" style="1418" customWidth="1"/>
    <col min="7437" max="7681" width="7.7265625" style="1418"/>
    <col min="7682" max="7682" width="13.26953125" style="1418" customWidth="1"/>
    <col min="7683" max="7683" width="16.26953125" style="1418" customWidth="1"/>
    <col min="7684" max="7684" width="18.81640625" style="1418" customWidth="1"/>
    <col min="7685" max="7685" width="12.81640625" style="1418" customWidth="1"/>
    <col min="7686" max="7686" width="13.81640625" style="1418" customWidth="1"/>
    <col min="7687" max="7687" width="14.1796875" style="1418" customWidth="1"/>
    <col min="7688" max="7688" width="13.81640625" style="1418" customWidth="1"/>
    <col min="7689" max="7689" width="14.1796875" style="1418" customWidth="1"/>
    <col min="7690" max="7691" width="7.7265625" style="1418"/>
    <col min="7692" max="7692" width="31.453125" style="1418" customWidth="1"/>
    <col min="7693" max="7937" width="7.7265625" style="1418"/>
    <col min="7938" max="7938" width="13.26953125" style="1418" customWidth="1"/>
    <col min="7939" max="7939" width="16.26953125" style="1418" customWidth="1"/>
    <col min="7940" max="7940" width="18.81640625" style="1418" customWidth="1"/>
    <col min="7941" max="7941" width="12.81640625" style="1418" customWidth="1"/>
    <col min="7942" max="7942" width="13.81640625" style="1418" customWidth="1"/>
    <col min="7943" max="7943" width="14.1796875" style="1418" customWidth="1"/>
    <col min="7944" max="7944" width="13.81640625" style="1418" customWidth="1"/>
    <col min="7945" max="7945" width="14.1796875" style="1418" customWidth="1"/>
    <col min="7946" max="7947" width="7.7265625" style="1418"/>
    <col min="7948" max="7948" width="31.453125" style="1418" customWidth="1"/>
    <col min="7949" max="8193" width="7.7265625" style="1418"/>
    <col min="8194" max="8194" width="13.26953125" style="1418" customWidth="1"/>
    <col min="8195" max="8195" width="16.26953125" style="1418" customWidth="1"/>
    <col min="8196" max="8196" width="18.81640625" style="1418" customWidth="1"/>
    <col min="8197" max="8197" width="12.81640625" style="1418" customWidth="1"/>
    <col min="8198" max="8198" width="13.81640625" style="1418" customWidth="1"/>
    <col min="8199" max="8199" width="14.1796875" style="1418" customWidth="1"/>
    <col min="8200" max="8200" width="13.81640625" style="1418" customWidth="1"/>
    <col min="8201" max="8201" width="14.1796875" style="1418" customWidth="1"/>
    <col min="8202" max="8203" width="7.7265625" style="1418"/>
    <col min="8204" max="8204" width="31.453125" style="1418" customWidth="1"/>
    <col min="8205" max="8449" width="7.7265625" style="1418"/>
    <col min="8450" max="8450" width="13.26953125" style="1418" customWidth="1"/>
    <col min="8451" max="8451" width="16.26953125" style="1418" customWidth="1"/>
    <col min="8452" max="8452" width="18.81640625" style="1418" customWidth="1"/>
    <col min="8453" max="8453" width="12.81640625" style="1418" customWidth="1"/>
    <col min="8454" max="8454" width="13.81640625" style="1418" customWidth="1"/>
    <col min="8455" max="8455" width="14.1796875" style="1418" customWidth="1"/>
    <col min="8456" max="8456" width="13.81640625" style="1418" customWidth="1"/>
    <col min="8457" max="8457" width="14.1796875" style="1418" customWidth="1"/>
    <col min="8458" max="8459" width="7.7265625" style="1418"/>
    <col min="8460" max="8460" width="31.453125" style="1418" customWidth="1"/>
    <col min="8461" max="8705" width="7.7265625" style="1418"/>
    <col min="8706" max="8706" width="13.26953125" style="1418" customWidth="1"/>
    <col min="8707" max="8707" width="16.26953125" style="1418" customWidth="1"/>
    <col min="8708" max="8708" width="18.81640625" style="1418" customWidth="1"/>
    <col min="8709" max="8709" width="12.81640625" style="1418" customWidth="1"/>
    <col min="8710" max="8710" width="13.81640625" style="1418" customWidth="1"/>
    <col min="8711" max="8711" width="14.1796875" style="1418" customWidth="1"/>
    <col min="8712" max="8712" width="13.81640625" style="1418" customWidth="1"/>
    <col min="8713" max="8713" width="14.1796875" style="1418" customWidth="1"/>
    <col min="8714" max="8715" width="7.7265625" style="1418"/>
    <col min="8716" max="8716" width="31.453125" style="1418" customWidth="1"/>
    <col min="8717" max="8961" width="7.7265625" style="1418"/>
    <col min="8962" max="8962" width="13.26953125" style="1418" customWidth="1"/>
    <col min="8963" max="8963" width="16.26953125" style="1418" customWidth="1"/>
    <col min="8964" max="8964" width="18.81640625" style="1418" customWidth="1"/>
    <col min="8965" max="8965" width="12.81640625" style="1418" customWidth="1"/>
    <col min="8966" max="8966" width="13.81640625" style="1418" customWidth="1"/>
    <col min="8967" max="8967" width="14.1796875" style="1418" customWidth="1"/>
    <col min="8968" max="8968" width="13.81640625" style="1418" customWidth="1"/>
    <col min="8969" max="8969" width="14.1796875" style="1418" customWidth="1"/>
    <col min="8970" max="8971" width="7.7265625" style="1418"/>
    <col min="8972" max="8972" width="31.453125" style="1418" customWidth="1"/>
    <col min="8973" max="9217" width="7.7265625" style="1418"/>
    <col min="9218" max="9218" width="13.26953125" style="1418" customWidth="1"/>
    <col min="9219" max="9219" width="16.26953125" style="1418" customWidth="1"/>
    <col min="9220" max="9220" width="18.81640625" style="1418" customWidth="1"/>
    <col min="9221" max="9221" width="12.81640625" style="1418" customWidth="1"/>
    <col min="9222" max="9222" width="13.81640625" style="1418" customWidth="1"/>
    <col min="9223" max="9223" width="14.1796875" style="1418" customWidth="1"/>
    <col min="9224" max="9224" width="13.81640625" style="1418" customWidth="1"/>
    <col min="9225" max="9225" width="14.1796875" style="1418" customWidth="1"/>
    <col min="9226" max="9227" width="7.7265625" style="1418"/>
    <col min="9228" max="9228" width="31.453125" style="1418" customWidth="1"/>
    <col min="9229" max="9473" width="7.7265625" style="1418"/>
    <col min="9474" max="9474" width="13.26953125" style="1418" customWidth="1"/>
    <col min="9475" max="9475" width="16.26953125" style="1418" customWidth="1"/>
    <col min="9476" max="9476" width="18.81640625" style="1418" customWidth="1"/>
    <col min="9477" max="9477" width="12.81640625" style="1418" customWidth="1"/>
    <col min="9478" max="9478" width="13.81640625" style="1418" customWidth="1"/>
    <col min="9479" max="9479" width="14.1796875" style="1418" customWidth="1"/>
    <col min="9480" max="9480" width="13.81640625" style="1418" customWidth="1"/>
    <col min="9481" max="9481" width="14.1796875" style="1418" customWidth="1"/>
    <col min="9482" max="9483" width="7.7265625" style="1418"/>
    <col min="9484" max="9484" width="31.453125" style="1418" customWidth="1"/>
    <col min="9485" max="9729" width="7.7265625" style="1418"/>
    <col min="9730" max="9730" width="13.26953125" style="1418" customWidth="1"/>
    <col min="9731" max="9731" width="16.26953125" style="1418" customWidth="1"/>
    <col min="9732" max="9732" width="18.81640625" style="1418" customWidth="1"/>
    <col min="9733" max="9733" width="12.81640625" style="1418" customWidth="1"/>
    <col min="9734" max="9734" width="13.81640625" style="1418" customWidth="1"/>
    <col min="9735" max="9735" width="14.1796875" style="1418" customWidth="1"/>
    <col min="9736" max="9736" width="13.81640625" style="1418" customWidth="1"/>
    <col min="9737" max="9737" width="14.1796875" style="1418" customWidth="1"/>
    <col min="9738" max="9739" width="7.7265625" style="1418"/>
    <col min="9740" max="9740" width="31.453125" style="1418" customWidth="1"/>
    <col min="9741" max="9985" width="7.7265625" style="1418"/>
    <col min="9986" max="9986" width="13.26953125" style="1418" customWidth="1"/>
    <col min="9987" max="9987" width="16.26953125" style="1418" customWidth="1"/>
    <col min="9988" max="9988" width="18.81640625" style="1418" customWidth="1"/>
    <col min="9989" max="9989" width="12.81640625" style="1418" customWidth="1"/>
    <col min="9990" max="9990" width="13.81640625" style="1418" customWidth="1"/>
    <col min="9991" max="9991" width="14.1796875" style="1418" customWidth="1"/>
    <col min="9992" max="9992" width="13.81640625" style="1418" customWidth="1"/>
    <col min="9993" max="9993" width="14.1796875" style="1418" customWidth="1"/>
    <col min="9994" max="9995" width="7.7265625" style="1418"/>
    <col min="9996" max="9996" width="31.453125" style="1418" customWidth="1"/>
    <col min="9997" max="10241" width="7.7265625" style="1418"/>
    <col min="10242" max="10242" width="13.26953125" style="1418" customWidth="1"/>
    <col min="10243" max="10243" width="16.26953125" style="1418" customWidth="1"/>
    <col min="10244" max="10244" width="18.81640625" style="1418" customWidth="1"/>
    <col min="10245" max="10245" width="12.81640625" style="1418" customWidth="1"/>
    <col min="10246" max="10246" width="13.81640625" style="1418" customWidth="1"/>
    <col min="10247" max="10247" width="14.1796875" style="1418" customWidth="1"/>
    <col min="10248" max="10248" width="13.81640625" style="1418" customWidth="1"/>
    <col min="10249" max="10249" width="14.1796875" style="1418" customWidth="1"/>
    <col min="10250" max="10251" width="7.7265625" style="1418"/>
    <col min="10252" max="10252" width="31.453125" style="1418" customWidth="1"/>
    <col min="10253" max="10497" width="7.7265625" style="1418"/>
    <col min="10498" max="10498" width="13.26953125" style="1418" customWidth="1"/>
    <col min="10499" max="10499" width="16.26953125" style="1418" customWidth="1"/>
    <col min="10500" max="10500" width="18.81640625" style="1418" customWidth="1"/>
    <col min="10501" max="10501" width="12.81640625" style="1418" customWidth="1"/>
    <col min="10502" max="10502" width="13.81640625" style="1418" customWidth="1"/>
    <col min="10503" max="10503" width="14.1796875" style="1418" customWidth="1"/>
    <col min="10504" max="10504" width="13.81640625" style="1418" customWidth="1"/>
    <col min="10505" max="10505" width="14.1796875" style="1418" customWidth="1"/>
    <col min="10506" max="10507" width="7.7265625" style="1418"/>
    <col min="10508" max="10508" width="31.453125" style="1418" customWidth="1"/>
    <col min="10509" max="10753" width="7.7265625" style="1418"/>
    <col min="10754" max="10754" width="13.26953125" style="1418" customWidth="1"/>
    <col min="10755" max="10755" width="16.26953125" style="1418" customWidth="1"/>
    <col min="10756" max="10756" width="18.81640625" style="1418" customWidth="1"/>
    <col min="10757" max="10757" width="12.81640625" style="1418" customWidth="1"/>
    <col min="10758" max="10758" width="13.81640625" style="1418" customWidth="1"/>
    <col min="10759" max="10759" width="14.1796875" style="1418" customWidth="1"/>
    <col min="10760" max="10760" width="13.81640625" style="1418" customWidth="1"/>
    <col min="10761" max="10761" width="14.1796875" style="1418" customWidth="1"/>
    <col min="10762" max="10763" width="7.7265625" style="1418"/>
    <col min="10764" max="10764" width="31.453125" style="1418" customWidth="1"/>
    <col min="10765" max="11009" width="7.7265625" style="1418"/>
    <col min="11010" max="11010" width="13.26953125" style="1418" customWidth="1"/>
    <col min="11011" max="11011" width="16.26953125" style="1418" customWidth="1"/>
    <col min="11012" max="11012" width="18.81640625" style="1418" customWidth="1"/>
    <col min="11013" max="11013" width="12.81640625" style="1418" customWidth="1"/>
    <col min="11014" max="11014" width="13.81640625" style="1418" customWidth="1"/>
    <col min="11015" max="11015" width="14.1796875" style="1418" customWidth="1"/>
    <col min="11016" max="11016" width="13.81640625" style="1418" customWidth="1"/>
    <col min="11017" max="11017" width="14.1796875" style="1418" customWidth="1"/>
    <col min="11018" max="11019" width="7.7265625" style="1418"/>
    <col min="11020" max="11020" width="31.453125" style="1418" customWidth="1"/>
    <col min="11021" max="11265" width="7.7265625" style="1418"/>
    <col min="11266" max="11266" width="13.26953125" style="1418" customWidth="1"/>
    <col min="11267" max="11267" width="16.26953125" style="1418" customWidth="1"/>
    <col min="11268" max="11268" width="18.81640625" style="1418" customWidth="1"/>
    <col min="11269" max="11269" width="12.81640625" style="1418" customWidth="1"/>
    <col min="11270" max="11270" width="13.81640625" style="1418" customWidth="1"/>
    <col min="11271" max="11271" width="14.1796875" style="1418" customWidth="1"/>
    <col min="11272" max="11272" width="13.81640625" style="1418" customWidth="1"/>
    <col min="11273" max="11273" width="14.1796875" style="1418" customWidth="1"/>
    <col min="11274" max="11275" width="7.7265625" style="1418"/>
    <col min="11276" max="11276" width="31.453125" style="1418" customWidth="1"/>
    <col min="11277" max="11521" width="7.7265625" style="1418"/>
    <col min="11522" max="11522" width="13.26953125" style="1418" customWidth="1"/>
    <col min="11523" max="11523" width="16.26953125" style="1418" customWidth="1"/>
    <col min="11524" max="11524" width="18.81640625" style="1418" customWidth="1"/>
    <col min="11525" max="11525" width="12.81640625" style="1418" customWidth="1"/>
    <col min="11526" max="11526" width="13.81640625" style="1418" customWidth="1"/>
    <col min="11527" max="11527" width="14.1796875" style="1418" customWidth="1"/>
    <col min="11528" max="11528" width="13.81640625" style="1418" customWidth="1"/>
    <col min="11529" max="11529" width="14.1796875" style="1418" customWidth="1"/>
    <col min="11530" max="11531" width="7.7265625" style="1418"/>
    <col min="11532" max="11532" width="31.453125" style="1418" customWidth="1"/>
    <col min="11533" max="11777" width="7.7265625" style="1418"/>
    <col min="11778" max="11778" width="13.26953125" style="1418" customWidth="1"/>
    <col min="11779" max="11779" width="16.26953125" style="1418" customWidth="1"/>
    <col min="11780" max="11780" width="18.81640625" style="1418" customWidth="1"/>
    <col min="11781" max="11781" width="12.81640625" style="1418" customWidth="1"/>
    <col min="11782" max="11782" width="13.81640625" style="1418" customWidth="1"/>
    <col min="11783" max="11783" width="14.1796875" style="1418" customWidth="1"/>
    <col min="11784" max="11784" width="13.81640625" style="1418" customWidth="1"/>
    <col min="11785" max="11785" width="14.1796875" style="1418" customWidth="1"/>
    <col min="11786" max="11787" width="7.7265625" style="1418"/>
    <col min="11788" max="11788" width="31.453125" style="1418" customWidth="1"/>
    <col min="11789" max="12033" width="7.7265625" style="1418"/>
    <col min="12034" max="12034" width="13.26953125" style="1418" customWidth="1"/>
    <col min="12035" max="12035" width="16.26953125" style="1418" customWidth="1"/>
    <col min="12036" max="12036" width="18.81640625" style="1418" customWidth="1"/>
    <col min="12037" max="12037" width="12.81640625" style="1418" customWidth="1"/>
    <col min="12038" max="12038" width="13.81640625" style="1418" customWidth="1"/>
    <col min="12039" max="12039" width="14.1796875" style="1418" customWidth="1"/>
    <col min="12040" max="12040" width="13.81640625" style="1418" customWidth="1"/>
    <col min="12041" max="12041" width="14.1796875" style="1418" customWidth="1"/>
    <col min="12042" max="12043" width="7.7265625" style="1418"/>
    <col min="12044" max="12044" width="31.453125" style="1418" customWidth="1"/>
    <col min="12045" max="12289" width="7.7265625" style="1418"/>
    <col min="12290" max="12290" width="13.26953125" style="1418" customWidth="1"/>
    <col min="12291" max="12291" width="16.26953125" style="1418" customWidth="1"/>
    <col min="12292" max="12292" width="18.81640625" style="1418" customWidth="1"/>
    <col min="12293" max="12293" width="12.81640625" style="1418" customWidth="1"/>
    <col min="12294" max="12294" width="13.81640625" style="1418" customWidth="1"/>
    <col min="12295" max="12295" width="14.1796875" style="1418" customWidth="1"/>
    <col min="12296" max="12296" width="13.81640625" style="1418" customWidth="1"/>
    <col min="12297" max="12297" width="14.1796875" style="1418" customWidth="1"/>
    <col min="12298" max="12299" width="7.7265625" style="1418"/>
    <col min="12300" max="12300" width="31.453125" style="1418" customWidth="1"/>
    <col min="12301" max="12545" width="7.7265625" style="1418"/>
    <col min="12546" max="12546" width="13.26953125" style="1418" customWidth="1"/>
    <col min="12547" max="12547" width="16.26953125" style="1418" customWidth="1"/>
    <col min="12548" max="12548" width="18.81640625" style="1418" customWidth="1"/>
    <col min="12549" max="12549" width="12.81640625" style="1418" customWidth="1"/>
    <col min="12550" max="12550" width="13.81640625" style="1418" customWidth="1"/>
    <col min="12551" max="12551" width="14.1796875" style="1418" customWidth="1"/>
    <col min="12552" max="12552" width="13.81640625" style="1418" customWidth="1"/>
    <col min="12553" max="12553" width="14.1796875" style="1418" customWidth="1"/>
    <col min="12554" max="12555" width="7.7265625" style="1418"/>
    <col min="12556" max="12556" width="31.453125" style="1418" customWidth="1"/>
    <col min="12557" max="12801" width="7.7265625" style="1418"/>
    <col min="12802" max="12802" width="13.26953125" style="1418" customWidth="1"/>
    <col min="12803" max="12803" width="16.26953125" style="1418" customWidth="1"/>
    <col min="12804" max="12804" width="18.81640625" style="1418" customWidth="1"/>
    <col min="12805" max="12805" width="12.81640625" style="1418" customWidth="1"/>
    <col min="12806" max="12806" width="13.81640625" style="1418" customWidth="1"/>
    <col min="12807" max="12807" width="14.1796875" style="1418" customWidth="1"/>
    <col min="12808" max="12808" width="13.81640625" style="1418" customWidth="1"/>
    <col min="12809" max="12809" width="14.1796875" style="1418" customWidth="1"/>
    <col min="12810" max="12811" width="7.7265625" style="1418"/>
    <col min="12812" max="12812" width="31.453125" style="1418" customWidth="1"/>
    <col min="12813" max="13057" width="7.7265625" style="1418"/>
    <col min="13058" max="13058" width="13.26953125" style="1418" customWidth="1"/>
    <col min="13059" max="13059" width="16.26953125" style="1418" customWidth="1"/>
    <col min="13060" max="13060" width="18.81640625" style="1418" customWidth="1"/>
    <col min="13061" max="13061" width="12.81640625" style="1418" customWidth="1"/>
    <col min="13062" max="13062" width="13.81640625" style="1418" customWidth="1"/>
    <col min="13063" max="13063" width="14.1796875" style="1418" customWidth="1"/>
    <col min="13064" max="13064" width="13.81640625" style="1418" customWidth="1"/>
    <col min="13065" max="13065" width="14.1796875" style="1418" customWidth="1"/>
    <col min="13066" max="13067" width="7.7265625" style="1418"/>
    <col min="13068" max="13068" width="31.453125" style="1418" customWidth="1"/>
    <col min="13069" max="13313" width="7.7265625" style="1418"/>
    <col min="13314" max="13314" width="13.26953125" style="1418" customWidth="1"/>
    <col min="13315" max="13315" width="16.26953125" style="1418" customWidth="1"/>
    <col min="13316" max="13316" width="18.81640625" style="1418" customWidth="1"/>
    <col min="13317" max="13317" width="12.81640625" style="1418" customWidth="1"/>
    <col min="13318" max="13318" width="13.81640625" style="1418" customWidth="1"/>
    <col min="13319" max="13319" width="14.1796875" style="1418" customWidth="1"/>
    <col min="13320" max="13320" width="13.81640625" style="1418" customWidth="1"/>
    <col min="13321" max="13321" width="14.1796875" style="1418" customWidth="1"/>
    <col min="13322" max="13323" width="7.7265625" style="1418"/>
    <col min="13324" max="13324" width="31.453125" style="1418" customWidth="1"/>
    <col min="13325" max="13569" width="7.7265625" style="1418"/>
    <col min="13570" max="13570" width="13.26953125" style="1418" customWidth="1"/>
    <col min="13571" max="13571" width="16.26953125" style="1418" customWidth="1"/>
    <col min="13572" max="13572" width="18.81640625" style="1418" customWidth="1"/>
    <col min="13573" max="13573" width="12.81640625" style="1418" customWidth="1"/>
    <col min="13574" max="13574" width="13.81640625" style="1418" customWidth="1"/>
    <col min="13575" max="13575" width="14.1796875" style="1418" customWidth="1"/>
    <col min="13576" max="13576" width="13.81640625" style="1418" customWidth="1"/>
    <col min="13577" max="13577" width="14.1796875" style="1418" customWidth="1"/>
    <col min="13578" max="13579" width="7.7265625" style="1418"/>
    <col min="13580" max="13580" width="31.453125" style="1418" customWidth="1"/>
    <col min="13581" max="13825" width="7.7265625" style="1418"/>
    <col min="13826" max="13826" width="13.26953125" style="1418" customWidth="1"/>
    <col min="13827" max="13827" width="16.26953125" style="1418" customWidth="1"/>
    <col min="13828" max="13828" width="18.81640625" style="1418" customWidth="1"/>
    <col min="13829" max="13829" width="12.81640625" style="1418" customWidth="1"/>
    <col min="13830" max="13830" width="13.81640625" style="1418" customWidth="1"/>
    <col min="13831" max="13831" width="14.1796875" style="1418" customWidth="1"/>
    <col min="13832" max="13832" width="13.81640625" style="1418" customWidth="1"/>
    <col min="13833" max="13833" width="14.1796875" style="1418" customWidth="1"/>
    <col min="13834" max="13835" width="7.7265625" style="1418"/>
    <col min="13836" max="13836" width="31.453125" style="1418" customWidth="1"/>
    <col min="13837" max="14081" width="7.7265625" style="1418"/>
    <col min="14082" max="14082" width="13.26953125" style="1418" customWidth="1"/>
    <col min="14083" max="14083" width="16.26953125" style="1418" customWidth="1"/>
    <col min="14084" max="14084" width="18.81640625" style="1418" customWidth="1"/>
    <col min="14085" max="14085" width="12.81640625" style="1418" customWidth="1"/>
    <col min="14086" max="14086" width="13.81640625" style="1418" customWidth="1"/>
    <col min="14087" max="14087" width="14.1796875" style="1418" customWidth="1"/>
    <col min="14088" max="14088" width="13.81640625" style="1418" customWidth="1"/>
    <col min="14089" max="14089" width="14.1796875" style="1418" customWidth="1"/>
    <col min="14090" max="14091" width="7.7265625" style="1418"/>
    <col min="14092" max="14092" width="31.453125" style="1418" customWidth="1"/>
    <col min="14093" max="14337" width="7.7265625" style="1418"/>
    <col min="14338" max="14338" width="13.26953125" style="1418" customWidth="1"/>
    <col min="14339" max="14339" width="16.26953125" style="1418" customWidth="1"/>
    <col min="14340" max="14340" width="18.81640625" style="1418" customWidth="1"/>
    <col min="14341" max="14341" width="12.81640625" style="1418" customWidth="1"/>
    <col min="14342" max="14342" width="13.81640625" style="1418" customWidth="1"/>
    <col min="14343" max="14343" width="14.1796875" style="1418" customWidth="1"/>
    <col min="14344" max="14344" width="13.81640625" style="1418" customWidth="1"/>
    <col min="14345" max="14345" width="14.1796875" style="1418" customWidth="1"/>
    <col min="14346" max="14347" width="7.7265625" style="1418"/>
    <col min="14348" max="14348" width="31.453125" style="1418" customWidth="1"/>
    <col min="14349" max="14593" width="7.7265625" style="1418"/>
    <col min="14594" max="14594" width="13.26953125" style="1418" customWidth="1"/>
    <col min="14595" max="14595" width="16.26953125" style="1418" customWidth="1"/>
    <col min="14596" max="14596" width="18.81640625" style="1418" customWidth="1"/>
    <col min="14597" max="14597" width="12.81640625" style="1418" customWidth="1"/>
    <col min="14598" max="14598" width="13.81640625" style="1418" customWidth="1"/>
    <col min="14599" max="14599" width="14.1796875" style="1418" customWidth="1"/>
    <col min="14600" max="14600" width="13.81640625" style="1418" customWidth="1"/>
    <col min="14601" max="14601" width="14.1796875" style="1418" customWidth="1"/>
    <col min="14602" max="14603" width="7.7265625" style="1418"/>
    <col min="14604" max="14604" width="31.453125" style="1418" customWidth="1"/>
    <col min="14605" max="14849" width="7.7265625" style="1418"/>
    <col min="14850" max="14850" width="13.26953125" style="1418" customWidth="1"/>
    <col min="14851" max="14851" width="16.26953125" style="1418" customWidth="1"/>
    <col min="14852" max="14852" width="18.81640625" style="1418" customWidth="1"/>
    <col min="14853" max="14853" width="12.81640625" style="1418" customWidth="1"/>
    <col min="14854" max="14854" width="13.81640625" style="1418" customWidth="1"/>
    <col min="14855" max="14855" width="14.1796875" style="1418" customWidth="1"/>
    <col min="14856" max="14856" width="13.81640625" style="1418" customWidth="1"/>
    <col min="14857" max="14857" width="14.1796875" style="1418" customWidth="1"/>
    <col min="14858" max="14859" width="7.7265625" style="1418"/>
    <col min="14860" max="14860" width="31.453125" style="1418" customWidth="1"/>
    <col min="14861" max="15105" width="7.7265625" style="1418"/>
    <col min="15106" max="15106" width="13.26953125" style="1418" customWidth="1"/>
    <col min="15107" max="15107" width="16.26953125" style="1418" customWidth="1"/>
    <col min="15108" max="15108" width="18.81640625" style="1418" customWidth="1"/>
    <col min="15109" max="15109" width="12.81640625" style="1418" customWidth="1"/>
    <col min="15110" max="15110" width="13.81640625" style="1418" customWidth="1"/>
    <col min="15111" max="15111" width="14.1796875" style="1418" customWidth="1"/>
    <col min="15112" max="15112" width="13.81640625" style="1418" customWidth="1"/>
    <col min="15113" max="15113" width="14.1796875" style="1418" customWidth="1"/>
    <col min="15114" max="15115" width="7.7265625" style="1418"/>
    <col min="15116" max="15116" width="31.453125" style="1418" customWidth="1"/>
    <col min="15117" max="15361" width="7.7265625" style="1418"/>
    <col min="15362" max="15362" width="13.26953125" style="1418" customWidth="1"/>
    <col min="15363" max="15363" width="16.26953125" style="1418" customWidth="1"/>
    <col min="15364" max="15364" width="18.81640625" style="1418" customWidth="1"/>
    <col min="15365" max="15365" width="12.81640625" style="1418" customWidth="1"/>
    <col min="15366" max="15366" width="13.81640625" style="1418" customWidth="1"/>
    <col min="15367" max="15367" width="14.1796875" style="1418" customWidth="1"/>
    <col min="15368" max="15368" width="13.81640625" style="1418" customWidth="1"/>
    <col min="15369" max="15369" width="14.1796875" style="1418" customWidth="1"/>
    <col min="15370" max="15371" width="7.7265625" style="1418"/>
    <col min="15372" max="15372" width="31.453125" style="1418" customWidth="1"/>
    <col min="15373" max="15617" width="7.7265625" style="1418"/>
    <col min="15618" max="15618" width="13.26953125" style="1418" customWidth="1"/>
    <col min="15619" max="15619" width="16.26953125" style="1418" customWidth="1"/>
    <col min="15620" max="15620" width="18.81640625" style="1418" customWidth="1"/>
    <col min="15621" max="15621" width="12.81640625" style="1418" customWidth="1"/>
    <col min="15622" max="15622" width="13.81640625" style="1418" customWidth="1"/>
    <col min="15623" max="15623" width="14.1796875" style="1418" customWidth="1"/>
    <col min="15624" max="15624" width="13.81640625" style="1418" customWidth="1"/>
    <col min="15625" max="15625" width="14.1796875" style="1418" customWidth="1"/>
    <col min="15626" max="15627" width="7.7265625" style="1418"/>
    <col min="15628" max="15628" width="31.453125" style="1418" customWidth="1"/>
    <col min="15629" max="15873" width="7.7265625" style="1418"/>
    <col min="15874" max="15874" width="13.26953125" style="1418" customWidth="1"/>
    <col min="15875" max="15875" width="16.26953125" style="1418" customWidth="1"/>
    <col min="15876" max="15876" width="18.81640625" style="1418" customWidth="1"/>
    <col min="15877" max="15877" width="12.81640625" style="1418" customWidth="1"/>
    <col min="15878" max="15878" width="13.81640625" style="1418" customWidth="1"/>
    <col min="15879" max="15879" width="14.1796875" style="1418" customWidth="1"/>
    <col min="15880" max="15880" width="13.81640625" style="1418" customWidth="1"/>
    <col min="15881" max="15881" width="14.1796875" style="1418" customWidth="1"/>
    <col min="15882" max="15883" width="7.7265625" style="1418"/>
    <col min="15884" max="15884" width="31.453125" style="1418" customWidth="1"/>
    <col min="15885" max="16129" width="7.7265625" style="1418"/>
    <col min="16130" max="16130" width="13.26953125" style="1418" customWidth="1"/>
    <col min="16131" max="16131" width="16.26953125" style="1418" customWidth="1"/>
    <col min="16132" max="16132" width="18.81640625" style="1418" customWidth="1"/>
    <col min="16133" max="16133" width="12.81640625" style="1418" customWidth="1"/>
    <col min="16134" max="16134" width="13.81640625" style="1418" customWidth="1"/>
    <col min="16135" max="16135" width="14.1796875" style="1418" customWidth="1"/>
    <col min="16136" max="16136" width="13.81640625" style="1418" customWidth="1"/>
    <col min="16137" max="16137" width="14.1796875" style="1418" customWidth="1"/>
    <col min="16138" max="16139" width="7.7265625" style="1418"/>
    <col min="16140" max="16140" width="31.453125" style="1418" customWidth="1"/>
    <col min="16141" max="16384" width="7.7265625" style="1418"/>
  </cols>
  <sheetData>
    <row r="1" spans="1:15" ht="27.75" customHeight="1">
      <c r="A1" s="1707" t="s">
        <v>3097</v>
      </c>
      <c r="B1" s="1708"/>
      <c r="C1" s="1708"/>
      <c r="D1" s="1708"/>
      <c r="E1" s="1708"/>
      <c r="F1" s="1708"/>
      <c r="G1" s="1708"/>
      <c r="H1" s="1708"/>
      <c r="I1" s="1708"/>
      <c r="J1" s="1708"/>
    </row>
    <row r="2" spans="1:15" ht="26.25" customHeight="1">
      <c r="A2" s="1726" t="s">
        <v>3098</v>
      </c>
      <c r="B2" s="1726"/>
      <c r="C2" s="1726"/>
      <c r="D2" s="1726"/>
      <c r="E2" s="1726"/>
      <c r="F2" s="1726"/>
      <c r="G2" s="1726"/>
      <c r="H2" s="1726"/>
      <c r="I2" s="1726"/>
      <c r="J2" s="1726"/>
    </row>
    <row r="3" spans="1:15">
      <c r="A3" s="2236" t="s">
        <v>3959</v>
      </c>
      <c r="B3" s="2236"/>
      <c r="C3" s="2236"/>
      <c r="D3" s="1720"/>
      <c r="E3" s="1723" t="s">
        <v>3960</v>
      </c>
      <c r="F3" s="1723"/>
      <c r="G3" s="1723"/>
      <c r="H3" s="1723"/>
      <c r="I3" s="1723"/>
      <c r="J3" s="1724"/>
    </row>
    <row r="4" spans="1:15" ht="55" customHeight="1">
      <c r="A4" s="1073" t="s">
        <v>2880</v>
      </c>
      <c r="B4" s="1073" t="s">
        <v>972</v>
      </c>
      <c r="C4" s="1073" t="s">
        <v>936</v>
      </c>
      <c r="D4" s="1073" t="s">
        <v>165</v>
      </c>
      <c r="E4" s="1073" t="s">
        <v>166</v>
      </c>
      <c r="F4" s="1073" t="s">
        <v>131</v>
      </c>
      <c r="G4" s="1073" t="s">
        <v>132</v>
      </c>
      <c r="H4" s="1073" t="s">
        <v>133</v>
      </c>
      <c r="I4" s="1073" t="s">
        <v>275</v>
      </c>
      <c r="J4" s="1073" t="s">
        <v>3961</v>
      </c>
    </row>
    <row r="5" spans="1:15" ht="55" customHeight="1">
      <c r="A5" s="423" t="s">
        <v>3962</v>
      </c>
      <c r="B5" s="1382">
        <v>152823467</v>
      </c>
      <c r="C5" s="1382">
        <v>171955903</v>
      </c>
      <c r="D5" s="1382">
        <v>178613513</v>
      </c>
      <c r="E5" s="1382">
        <v>169418188</v>
      </c>
      <c r="F5" s="1382">
        <v>186386454</v>
      </c>
      <c r="G5" s="1382">
        <v>188021504</v>
      </c>
      <c r="H5" s="1382">
        <v>220908227.07407409</v>
      </c>
      <c r="I5" s="1382">
        <v>237082756</v>
      </c>
      <c r="J5" s="423" t="s">
        <v>3963</v>
      </c>
      <c r="L5" s="1488"/>
      <c r="M5" s="1488"/>
      <c r="N5" s="1488"/>
      <c r="O5" s="1488"/>
    </row>
    <row r="6" spans="1:15" ht="55" customHeight="1">
      <c r="A6" s="423" t="s">
        <v>3964</v>
      </c>
      <c r="B6" s="1383">
        <v>6916016</v>
      </c>
      <c r="C6" s="1383">
        <v>7774283</v>
      </c>
      <c r="D6" s="1383">
        <v>8141097</v>
      </c>
      <c r="E6" s="1458">
        <v>6461305</v>
      </c>
      <c r="F6" s="1458">
        <v>8055497</v>
      </c>
      <c r="G6" s="1458">
        <v>8179282</v>
      </c>
      <c r="H6" s="1458">
        <v>9146844</v>
      </c>
      <c r="I6" s="1458">
        <v>10663452</v>
      </c>
      <c r="J6" s="423" t="s">
        <v>3965</v>
      </c>
      <c r="L6" s="1489"/>
    </row>
    <row r="7" spans="1:15" ht="55" customHeight="1">
      <c r="A7" s="423" t="s">
        <v>3966</v>
      </c>
      <c r="B7" s="1382">
        <v>1147548</v>
      </c>
      <c r="C7" s="1382">
        <v>1584863</v>
      </c>
      <c r="D7" s="1382">
        <v>1688597</v>
      </c>
      <c r="E7" s="1382">
        <v>973684</v>
      </c>
      <c r="F7" s="1382">
        <v>1525453</v>
      </c>
      <c r="G7" s="1382">
        <v>1729972</v>
      </c>
      <c r="H7" s="1382">
        <v>1672965</v>
      </c>
      <c r="I7" s="1382">
        <v>1883000</v>
      </c>
      <c r="J7" s="423" t="s">
        <v>3967</v>
      </c>
      <c r="L7" s="1489"/>
    </row>
    <row r="8" spans="1:15">
      <c r="A8" s="2369"/>
      <c r="B8" s="2370"/>
      <c r="C8" s="2370"/>
    </row>
    <row r="9" spans="1:15">
      <c r="A9" s="1490"/>
      <c r="B9" s="1489"/>
      <c r="C9" s="1489"/>
      <c r="D9" s="1489"/>
      <c r="E9" s="1489"/>
    </row>
    <row r="12" spans="1:15">
      <c r="K12" s="1491"/>
    </row>
    <row r="13" spans="1:15">
      <c r="F13" s="1489"/>
      <c r="G13" s="1489"/>
      <c r="H13" s="1489"/>
      <c r="I13" s="1489"/>
    </row>
  </sheetData>
  <mergeCells count="5">
    <mergeCell ref="A1:J1"/>
    <mergeCell ref="A2:J2"/>
    <mergeCell ref="A3:D3"/>
    <mergeCell ref="E3:J3"/>
    <mergeCell ref="A8:C8"/>
  </mergeCells>
  <printOptions horizontalCentered="1" verticalCentered="1"/>
  <pageMargins left="0.7" right="0.7" top="1" bottom="1" header="0.5" footer="0.5"/>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4"/>
  <sheetViews>
    <sheetView rightToLeft="1" view="pageBreakPreview" zoomScale="60" zoomScaleNormal="100" workbookViewId="0">
      <selection activeCell="I9" sqref="I9"/>
    </sheetView>
  </sheetViews>
  <sheetFormatPr defaultColWidth="8.7265625" defaultRowHeight="25.4" customHeight="1"/>
  <cols>
    <col min="1" max="1" width="33.7265625" style="21" customWidth="1"/>
    <col min="2" max="2" width="13.7265625" style="93" customWidth="1"/>
    <col min="3" max="6" width="13.7265625" style="21" customWidth="1"/>
    <col min="7" max="7" width="33.7265625" style="21" customWidth="1"/>
    <col min="8" max="8" width="18.7265625" style="21" customWidth="1"/>
    <col min="9" max="9" width="14.54296875" style="21" customWidth="1"/>
    <col min="10" max="16384" width="8.7265625" style="21"/>
  </cols>
  <sheetData>
    <row r="1" spans="1:12" ht="44.15" customHeight="1">
      <c r="A1" s="1725" t="s">
        <v>222</v>
      </c>
      <c r="B1" s="1725"/>
      <c r="C1" s="1725"/>
      <c r="D1" s="1725"/>
      <c r="E1" s="1725"/>
      <c r="F1" s="1725"/>
      <c r="G1" s="1725"/>
      <c r="H1" s="20"/>
    </row>
    <row r="2" spans="1:12" ht="33" customHeight="1">
      <c r="A2" s="1726" t="s">
        <v>223</v>
      </c>
      <c r="B2" s="1726"/>
      <c r="C2" s="1726"/>
      <c r="D2" s="1726"/>
      <c r="E2" s="1726"/>
      <c r="F2" s="1726"/>
      <c r="G2" s="1726"/>
      <c r="H2" s="20"/>
    </row>
    <row r="3" spans="1:12" ht="33" customHeight="1">
      <c r="A3" s="125" t="s">
        <v>240</v>
      </c>
      <c r="B3" s="87"/>
      <c r="C3" s="87"/>
      <c r="D3" s="87"/>
      <c r="E3" s="87"/>
      <c r="F3" s="87"/>
      <c r="G3" s="88" t="s">
        <v>241</v>
      </c>
      <c r="H3" s="20"/>
    </row>
    <row r="4" spans="1:12" s="1" customFormat="1" ht="55" customHeight="1">
      <c r="A4" s="94" t="s">
        <v>16</v>
      </c>
      <c r="B4" s="81" t="s">
        <v>166</v>
      </c>
      <c r="C4" s="81" t="s">
        <v>131</v>
      </c>
      <c r="D4" s="81" t="s">
        <v>132</v>
      </c>
      <c r="E4" s="81" t="s">
        <v>133</v>
      </c>
      <c r="F4" s="81" t="s">
        <v>275</v>
      </c>
      <c r="G4" s="114" t="s">
        <v>19</v>
      </c>
      <c r="H4" s="9"/>
    </row>
    <row r="5" spans="1:12" ht="43" customHeight="1">
      <c r="A5" s="13" t="s">
        <v>226</v>
      </c>
      <c r="B5" s="121">
        <v>0</v>
      </c>
      <c r="C5" s="121">
        <v>0</v>
      </c>
      <c r="D5" s="121">
        <v>0</v>
      </c>
      <c r="E5" s="121">
        <v>0</v>
      </c>
      <c r="F5" s="121">
        <v>0</v>
      </c>
      <c r="G5" s="13" t="s">
        <v>227</v>
      </c>
      <c r="I5" s="89"/>
    </row>
    <row r="6" spans="1:12" ht="43" customHeight="1">
      <c r="A6" s="13" t="s">
        <v>228</v>
      </c>
      <c r="B6" s="122">
        <v>0.3</v>
      </c>
      <c r="C6" s="122">
        <v>0.14000000000000001</v>
      </c>
      <c r="D6" s="122">
        <v>0.05</v>
      </c>
      <c r="E6" s="122">
        <v>0.29671185993799731</v>
      </c>
      <c r="F6" s="122">
        <v>3.09</v>
      </c>
      <c r="G6" s="13" t="s">
        <v>229</v>
      </c>
      <c r="I6" s="124"/>
    </row>
    <row r="7" spans="1:12" ht="43" customHeight="1">
      <c r="A7" s="13" t="s">
        <v>230</v>
      </c>
      <c r="B7" s="121">
        <v>0.108</v>
      </c>
      <c r="C7" s="121">
        <v>1.0620000000000001</v>
      </c>
      <c r="D7" s="121">
        <v>0.76800000000000002</v>
      </c>
      <c r="E7" s="121">
        <v>6.6878853230024591</v>
      </c>
      <c r="F7" s="121">
        <v>3.5693767868130224</v>
      </c>
      <c r="G7" s="13" t="s">
        <v>231</v>
      </c>
      <c r="I7" s="124"/>
    </row>
    <row r="8" spans="1:12" ht="43" customHeight="1">
      <c r="A8" s="13" t="s">
        <v>232</v>
      </c>
      <c r="B8" s="123">
        <v>0</v>
      </c>
      <c r="C8" s="123">
        <v>1.5724970269978086E-2</v>
      </c>
      <c r="D8" s="123">
        <v>0</v>
      </c>
      <c r="E8" s="123">
        <v>6.0000000000000001E-3</v>
      </c>
      <c r="F8" s="123">
        <v>8.0000000000000002E-3</v>
      </c>
      <c r="G8" s="13" t="s">
        <v>233</v>
      </c>
      <c r="I8" s="89"/>
    </row>
    <row r="9" spans="1:12" ht="43" customHeight="1">
      <c r="A9" s="18" t="s">
        <v>234</v>
      </c>
      <c r="B9" s="121">
        <v>5.82</v>
      </c>
      <c r="C9" s="121">
        <v>6.25</v>
      </c>
      <c r="D9" s="121">
        <v>6.3</v>
      </c>
      <c r="E9" s="121">
        <v>5.8</v>
      </c>
      <c r="F9" s="121">
        <v>5.5</v>
      </c>
      <c r="G9" s="18" t="s">
        <v>235</v>
      </c>
      <c r="I9" s="89"/>
      <c r="L9" s="89"/>
    </row>
    <row r="10" spans="1:12" ht="43" customHeight="1">
      <c r="A10" s="18" t="s">
        <v>236</v>
      </c>
      <c r="B10" s="122">
        <v>1.93</v>
      </c>
      <c r="C10" s="122">
        <v>2.12</v>
      </c>
      <c r="D10" s="122">
        <v>1.7</v>
      </c>
      <c r="E10" s="122">
        <v>1.7</v>
      </c>
      <c r="F10" s="122">
        <v>1.9</v>
      </c>
      <c r="G10" s="18" t="s">
        <v>237</v>
      </c>
      <c r="I10" s="89"/>
      <c r="L10" s="89"/>
    </row>
    <row r="11" spans="1:12" ht="43" customHeight="1">
      <c r="A11" s="18" t="s">
        <v>238</v>
      </c>
      <c r="B11" s="121">
        <v>7.75</v>
      </c>
      <c r="C11" s="121">
        <v>8.3699999999999992</v>
      </c>
      <c r="D11" s="121">
        <v>8</v>
      </c>
      <c r="E11" s="121">
        <v>7.5</v>
      </c>
      <c r="F11" s="121">
        <v>7.4</v>
      </c>
      <c r="G11" s="18" t="s">
        <v>239</v>
      </c>
      <c r="I11" s="89"/>
      <c r="L11" s="89"/>
    </row>
    <row r="12" spans="1:12" ht="25.4" customHeight="1">
      <c r="A12" s="79"/>
      <c r="B12" s="113"/>
      <c r="C12" s="79"/>
      <c r="D12" s="79"/>
      <c r="E12" s="79"/>
      <c r="F12" s="79"/>
      <c r="G12" s="79"/>
      <c r="H12" s="80"/>
      <c r="J12" s="80"/>
      <c r="L12" s="80"/>
    </row>
    <row r="13" spans="1:12" ht="25.4" customHeight="1">
      <c r="C13" s="23"/>
      <c r="D13" s="23"/>
      <c r="E13" s="23"/>
      <c r="F13" s="23"/>
    </row>
    <row r="14" spans="1:12" ht="25.4" customHeight="1">
      <c r="C14" s="80"/>
    </row>
  </sheetData>
  <mergeCells count="2">
    <mergeCell ref="A1:G1"/>
    <mergeCell ref="A2:G2"/>
  </mergeCells>
  <pageMargins left="0.7" right="0.7" top="0.75" bottom="0.75" header="0.3" footer="0.3"/>
  <pageSetup paperSize="9" scale="64"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39"/>
  <sheetViews>
    <sheetView showGridLines="0" rightToLeft="1" view="pageBreakPreview" zoomScale="80" zoomScaleNormal="120" zoomScaleSheetLayoutView="80" workbookViewId="0">
      <selection activeCell="B23" sqref="B23"/>
    </sheetView>
  </sheetViews>
  <sheetFormatPr defaultColWidth="8.81640625" defaultRowHeight="15.5"/>
  <cols>
    <col min="1" max="1" width="44" style="1494" customWidth="1"/>
    <col min="2" max="3" width="29.7265625" style="1494" customWidth="1"/>
    <col min="4" max="4" width="47" style="1494" bestFit="1" customWidth="1"/>
    <col min="5" max="5" width="17.81640625" style="1494" customWidth="1"/>
    <col min="6" max="8" width="8.81640625" style="1494"/>
    <col min="9" max="9" width="25.81640625" style="1494" customWidth="1"/>
    <col min="10" max="13" width="8.81640625" style="1494"/>
    <col min="14" max="14" width="26.26953125" style="1494" customWidth="1"/>
    <col min="15" max="255" width="8.81640625" style="1494"/>
    <col min="256" max="256" width="38.26953125" style="1494" customWidth="1"/>
    <col min="257" max="257" width="19.7265625" style="1494" customWidth="1"/>
    <col min="258" max="258" width="21.26953125" style="1494" customWidth="1"/>
    <col min="259" max="269" width="8.81640625" style="1494"/>
    <col min="270" max="270" width="26.26953125" style="1494" customWidth="1"/>
    <col min="271" max="511" width="8.81640625" style="1494"/>
    <col min="512" max="512" width="38.26953125" style="1494" customWidth="1"/>
    <col min="513" max="513" width="19.7265625" style="1494" customWidth="1"/>
    <col min="514" max="514" width="21.26953125" style="1494" customWidth="1"/>
    <col min="515" max="525" width="8.81640625" style="1494"/>
    <col min="526" max="526" width="26.26953125" style="1494" customWidth="1"/>
    <col min="527" max="767" width="8.81640625" style="1494"/>
    <col min="768" max="768" width="38.26953125" style="1494" customWidth="1"/>
    <col min="769" max="769" width="19.7265625" style="1494" customWidth="1"/>
    <col min="770" max="770" width="21.26953125" style="1494" customWidth="1"/>
    <col min="771" max="781" width="8.81640625" style="1494"/>
    <col min="782" max="782" width="26.26953125" style="1494" customWidth="1"/>
    <col min="783" max="1023" width="8.81640625" style="1494"/>
    <col min="1024" max="1024" width="38.26953125" style="1494" customWidth="1"/>
    <col min="1025" max="1025" width="19.7265625" style="1494" customWidth="1"/>
    <col min="1026" max="1026" width="21.26953125" style="1494" customWidth="1"/>
    <col min="1027" max="1037" width="8.81640625" style="1494"/>
    <col min="1038" max="1038" width="26.26953125" style="1494" customWidth="1"/>
    <col min="1039" max="1279" width="8.81640625" style="1494"/>
    <col min="1280" max="1280" width="38.26953125" style="1494" customWidth="1"/>
    <col min="1281" max="1281" width="19.7265625" style="1494" customWidth="1"/>
    <col min="1282" max="1282" width="21.26953125" style="1494" customWidth="1"/>
    <col min="1283" max="1293" width="8.81640625" style="1494"/>
    <col min="1294" max="1294" width="26.26953125" style="1494" customWidth="1"/>
    <col min="1295" max="1535" width="8.81640625" style="1494"/>
    <col min="1536" max="1536" width="38.26953125" style="1494" customWidth="1"/>
    <col min="1537" max="1537" width="19.7265625" style="1494" customWidth="1"/>
    <col min="1538" max="1538" width="21.26953125" style="1494" customWidth="1"/>
    <col min="1539" max="1549" width="8.81640625" style="1494"/>
    <col min="1550" max="1550" width="26.26953125" style="1494" customWidth="1"/>
    <col min="1551" max="1791" width="8.81640625" style="1494"/>
    <col min="1792" max="1792" width="38.26953125" style="1494" customWidth="1"/>
    <col min="1793" max="1793" width="19.7265625" style="1494" customWidth="1"/>
    <col min="1794" max="1794" width="21.26953125" style="1494" customWidth="1"/>
    <col min="1795" max="1805" width="8.81640625" style="1494"/>
    <col min="1806" max="1806" width="26.26953125" style="1494" customWidth="1"/>
    <col min="1807" max="2047" width="8.81640625" style="1494"/>
    <col min="2048" max="2048" width="38.26953125" style="1494" customWidth="1"/>
    <col min="2049" max="2049" width="19.7265625" style="1494" customWidth="1"/>
    <col min="2050" max="2050" width="21.26953125" style="1494" customWidth="1"/>
    <col min="2051" max="2061" width="8.81640625" style="1494"/>
    <col min="2062" max="2062" width="26.26953125" style="1494" customWidth="1"/>
    <col min="2063" max="2303" width="8.81640625" style="1494"/>
    <col min="2304" max="2304" width="38.26953125" style="1494" customWidth="1"/>
    <col min="2305" max="2305" width="19.7265625" style="1494" customWidth="1"/>
    <col min="2306" max="2306" width="21.26953125" style="1494" customWidth="1"/>
    <col min="2307" max="2317" width="8.81640625" style="1494"/>
    <col min="2318" max="2318" width="26.26953125" style="1494" customWidth="1"/>
    <col min="2319" max="2559" width="8.81640625" style="1494"/>
    <col min="2560" max="2560" width="38.26953125" style="1494" customWidth="1"/>
    <col min="2561" max="2561" width="19.7265625" style="1494" customWidth="1"/>
    <col min="2562" max="2562" width="21.26953125" style="1494" customWidth="1"/>
    <col min="2563" max="2573" width="8.81640625" style="1494"/>
    <col min="2574" max="2574" width="26.26953125" style="1494" customWidth="1"/>
    <col min="2575" max="2815" width="8.81640625" style="1494"/>
    <col min="2816" max="2816" width="38.26953125" style="1494" customWidth="1"/>
    <col min="2817" max="2817" width="19.7265625" style="1494" customWidth="1"/>
    <col min="2818" max="2818" width="21.26953125" style="1494" customWidth="1"/>
    <col min="2819" max="2829" width="8.81640625" style="1494"/>
    <col min="2830" max="2830" width="26.26953125" style="1494" customWidth="1"/>
    <col min="2831" max="3071" width="8.81640625" style="1494"/>
    <col min="3072" max="3072" width="38.26953125" style="1494" customWidth="1"/>
    <col min="3073" max="3073" width="19.7265625" style="1494" customWidth="1"/>
    <col min="3074" max="3074" width="21.26953125" style="1494" customWidth="1"/>
    <col min="3075" max="3085" width="8.81640625" style="1494"/>
    <col min="3086" max="3086" width="26.26953125" style="1494" customWidth="1"/>
    <col min="3087" max="3327" width="8.81640625" style="1494"/>
    <col min="3328" max="3328" width="38.26953125" style="1494" customWidth="1"/>
    <col min="3329" max="3329" width="19.7265625" style="1494" customWidth="1"/>
    <col min="3330" max="3330" width="21.26953125" style="1494" customWidth="1"/>
    <col min="3331" max="3341" width="8.81640625" style="1494"/>
    <col min="3342" max="3342" width="26.26953125" style="1494" customWidth="1"/>
    <col min="3343" max="3583" width="8.81640625" style="1494"/>
    <col min="3584" max="3584" width="38.26953125" style="1494" customWidth="1"/>
    <col min="3585" max="3585" width="19.7265625" style="1494" customWidth="1"/>
    <col min="3586" max="3586" width="21.26953125" style="1494" customWidth="1"/>
    <col min="3587" max="3597" width="8.81640625" style="1494"/>
    <col min="3598" max="3598" width="26.26953125" style="1494" customWidth="1"/>
    <col min="3599" max="3839" width="8.81640625" style="1494"/>
    <col min="3840" max="3840" width="38.26953125" style="1494" customWidth="1"/>
    <col min="3841" max="3841" width="19.7265625" style="1494" customWidth="1"/>
    <col min="3842" max="3842" width="21.26953125" style="1494" customWidth="1"/>
    <col min="3843" max="3853" width="8.81640625" style="1494"/>
    <col min="3854" max="3854" width="26.26953125" style="1494" customWidth="1"/>
    <col min="3855" max="4095" width="8.81640625" style="1494"/>
    <col min="4096" max="4096" width="38.26953125" style="1494" customWidth="1"/>
    <col min="4097" max="4097" width="19.7265625" style="1494" customWidth="1"/>
    <col min="4098" max="4098" width="21.26953125" style="1494" customWidth="1"/>
    <col min="4099" max="4109" width="8.81640625" style="1494"/>
    <col min="4110" max="4110" width="26.26953125" style="1494" customWidth="1"/>
    <col min="4111" max="4351" width="8.81640625" style="1494"/>
    <col min="4352" max="4352" width="38.26953125" style="1494" customWidth="1"/>
    <col min="4353" max="4353" width="19.7265625" style="1494" customWidth="1"/>
    <col min="4354" max="4354" width="21.26953125" style="1494" customWidth="1"/>
    <col min="4355" max="4365" width="8.81640625" style="1494"/>
    <col min="4366" max="4366" width="26.26953125" style="1494" customWidth="1"/>
    <col min="4367" max="4607" width="8.81640625" style="1494"/>
    <col min="4608" max="4608" width="38.26953125" style="1494" customWidth="1"/>
    <col min="4609" max="4609" width="19.7265625" style="1494" customWidth="1"/>
    <col min="4610" max="4610" width="21.26953125" style="1494" customWidth="1"/>
    <col min="4611" max="4621" width="8.81640625" style="1494"/>
    <col min="4622" max="4622" width="26.26953125" style="1494" customWidth="1"/>
    <col min="4623" max="4863" width="8.81640625" style="1494"/>
    <col min="4864" max="4864" width="38.26953125" style="1494" customWidth="1"/>
    <col min="4865" max="4865" width="19.7265625" style="1494" customWidth="1"/>
    <col min="4866" max="4866" width="21.26953125" style="1494" customWidth="1"/>
    <col min="4867" max="4877" width="8.81640625" style="1494"/>
    <col min="4878" max="4878" width="26.26953125" style="1494" customWidth="1"/>
    <col min="4879" max="5119" width="8.81640625" style="1494"/>
    <col min="5120" max="5120" width="38.26953125" style="1494" customWidth="1"/>
    <col min="5121" max="5121" width="19.7265625" style="1494" customWidth="1"/>
    <col min="5122" max="5122" width="21.26953125" style="1494" customWidth="1"/>
    <col min="5123" max="5133" width="8.81640625" style="1494"/>
    <col min="5134" max="5134" width="26.26953125" style="1494" customWidth="1"/>
    <col min="5135" max="5375" width="8.81640625" style="1494"/>
    <col min="5376" max="5376" width="38.26953125" style="1494" customWidth="1"/>
    <col min="5377" max="5377" width="19.7265625" style="1494" customWidth="1"/>
    <col min="5378" max="5378" width="21.26953125" style="1494" customWidth="1"/>
    <col min="5379" max="5389" width="8.81640625" style="1494"/>
    <col min="5390" max="5390" width="26.26953125" style="1494" customWidth="1"/>
    <col min="5391" max="5631" width="8.81640625" style="1494"/>
    <col min="5632" max="5632" width="38.26953125" style="1494" customWidth="1"/>
    <col min="5633" max="5633" width="19.7265625" style="1494" customWidth="1"/>
    <col min="5634" max="5634" width="21.26953125" style="1494" customWidth="1"/>
    <col min="5635" max="5645" width="8.81640625" style="1494"/>
    <col min="5646" max="5646" width="26.26953125" style="1494" customWidth="1"/>
    <col min="5647" max="5887" width="8.81640625" style="1494"/>
    <col min="5888" max="5888" width="38.26953125" style="1494" customWidth="1"/>
    <col min="5889" max="5889" width="19.7265625" style="1494" customWidth="1"/>
    <col min="5890" max="5890" width="21.26953125" style="1494" customWidth="1"/>
    <col min="5891" max="5901" width="8.81640625" style="1494"/>
    <col min="5902" max="5902" width="26.26953125" style="1494" customWidth="1"/>
    <col min="5903" max="6143" width="8.81640625" style="1494"/>
    <col min="6144" max="6144" width="38.26953125" style="1494" customWidth="1"/>
    <col min="6145" max="6145" width="19.7265625" style="1494" customWidth="1"/>
    <col min="6146" max="6146" width="21.26953125" style="1494" customWidth="1"/>
    <col min="6147" max="6157" width="8.81640625" style="1494"/>
    <col min="6158" max="6158" width="26.26953125" style="1494" customWidth="1"/>
    <col min="6159" max="6399" width="8.81640625" style="1494"/>
    <col min="6400" max="6400" width="38.26953125" style="1494" customWidth="1"/>
    <col min="6401" max="6401" width="19.7265625" style="1494" customWidth="1"/>
    <col min="6402" max="6402" width="21.26953125" style="1494" customWidth="1"/>
    <col min="6403" max="6413" width="8.81640625" style="1494"/>
    <col min="6414" max="6414" width="26.26953125" style="1494" customWidth="1"/>
    <col min="6415" max="6655" width="8.81640625" style="1494"/>
    <col min="6656" max="6656" width="38.26953125" style="1494" customWidth="1"/>
    <col min="6657" max="6657" width="19.7265625" style="1494" customWidth="1"/>
    <col min="6658" max="6658" width="21.26953125" style="1494" customWidth="1"/>
    <col min="6659" max="6669" width="8.81640625" style="1494"/>
    <col min="6670" max="6670" width="26.26953125" style="1494" customWidth="1"/>
    <col min="6671" max="6911" width="8.81640625" style="1494"/>
    <col min="6912" max="6912" width="38.26953125" style="1494" customWidth="1"/>
    <col min="6913" max="6913" width="19.7265625" style="1494" customWidth="1"/>
    <col min="6914" max="6914" width="21.26953125" style="1494" customWidth="1"/>
    <col min="6915" max="6925" width="8.81640625" style="1494"/>
    <col min="6926" max="6926" width="26.26953125" style="1494" customWidth="1"/>
    <col min="6927" max="7167" width="8.81640625" style="1494"/>
    <col min="7168" max="7168" width="38.26953125" style="1494" customWidth="1"/>
    <col min="7169" max="7169" width="19.7265625" style="1494" customWidth="1"/>
    <col min="7170" max="7170" width="21.26953125" style="1494" customWidth="1"/>
    <col min="7171" max="7181" width="8.81640625" style="1494"/>
    <col min="7182" max="7182" width="26.26953125" style="1494" customWidth="1"/>
    <col min="7183" max="7423" width="8.81640625" style="1494"/>
    <col min="7424" max="7424" width="38.26953125" style="1494" customWidth="1"/>
    <col min="7425" max="7425" width="19.7265625" style="1494" customWidth="1"/>
    <col min="7426" max="7426" width="21.26953125" style="1494" customWidth="1"/>
    <col min="7427" max="7437" width="8.81640625" style="1494"/>
    <col min="7438" max="7438" width="26.26953125" style="1494" customWidth="1"/>
    <col min="7439" max="7679" width="8.81640625" style="1494"/>
    <col min="7680" max="7680" width="38.26953125" style="1494" customWidth="1"/>
    <col min="7681" max="7681" width="19.7265625" style="1494" customWidth="1"/>
    <col min="7682" max="7682" width="21.26953125" style="1494" customWidth="1"/>
    <col min="7683" max="7693" width="8.81640625" style="1494"/>
    <col min="7694" max="7694" width="26.26953125" style="1494" customWidth="1"/>
    <col min="7695" max="7935" width="8.81640625" style="1494"/>
    <col min="7936" max="7936" width="38.26953125" style="1494" customWidth="1"/>
    <col min="7937" max="7937" width="19.7265625" style="1494" customWidth="1"/>
    <col min="7938" max="7938" width="21.26953125" style="1494" customWidth="1"/>
    <col min="7939" max="7949" width="8.81640625" style="1494"/>
    <col min="7950" max="7950" width="26.26953125" style="1494" customWidth="1"/>
    <col min="7951" max="8191" width="8.81640625" style="1494"/>
    <col min="8192" max="8192" width="38.26953125" style="1494" customWidth="1"/>
    <col min="8193" max="8193" width="19.7265625" style="1494" customWidth="1"/>
    <col min="8194" max="8194" width="21.26953125" style="1494" customWidth="1"/>
    <col min="8195" max="8205" width="8.81640625" style="1494"/>
    <col min="8206" max="8206" width="26.26953125" style="1494" customWidth="1"/>
    <col min="8207" max="8447" width="8.81640625" style="1494"/>
    <col min="8448" max="8448" width="38.26953125" style="1494" customWidth="1"/>
    <col min="8449" max="8449" width="19.7265625" style="1494" customWidth="1"/>
    <col min="8450" max="8450" width="21.26953125" style="1494" customWidth="1"/>
    <col min="8451" max="8461" width="8.81640625" style="1494"/>
    <col min="8462" max="8462" width="26.26953125" style="1494" customWidth="1"/>
    <col min="8463" max="8703" width="8.81640625" style="1494"/>
    <col min="8704" max="8704" width="38.26953125" style="1494" customWidth="1"/>
    <col min="8705" max="8705" width="19.7265625" style="1494" customWidth="1"/>
    <col min="8706" max="8706" width="21.26953125" style="1494" customWidth="1"/>
    <col min="8707" max="8717" width="8.81640625" style="1494"/>
    <col min="8718" max="8718" width="26.26953125" style="1494" customWidth="1"/>
    <col min="8719" max="8959" width="8.81640625" style="1494"/>
    <col min="8960" max="8960" width="38.26953125" style="1494" customWidth="1"/>
    <col min="8961" max="8961" width="19.7265625" style="1494" customWidth="1"/>
    <col min="8962" max="8962" width="21.26953125" style="1494" customWidth="1"/>
    <col min="8963" max="8973" width="8.81640625" style="1494"/>
    <col min="8974" max="8974" width="26.26953125" style="1494" customWidth="1"/>
    <col min="8975" max="9215" width="8.81640625" style="1494"/>
    <col min="9216" max="9216" width="38.26953125" style="1494" customWidth="1"/>
    <col min="9217" max="9217" width="19.7265625" style="1494" customWidth="1"/>
    <col min="9218" max="9218" width="21.26953125" style="1494" customWidth="1"/>
    <col min="9219" max="9229" width="8.81640625" style="1494"/>
    <col min="9230" max="9230" width="26.26953125" style="1494" customWidth="1"/>
    <col min="9231" max="9471" width="8.81640625" style="1494"/>
    <col min="9472" max="9472" width="38.26953125" style="1494" customWidth="1"/>
    <col min="9473" max="9473" width="19.7265625" style="1494" customWidth="1"/>
    <col min="9474" max="9474" width="21.26953125" style="1494" customWidth="1"/>
    <col min="9475" max="9485" width="8.81640625" style="1494"/>
    <col min="9486" max="9486" width="26.26953125" style="1494" customWidth="1"/>
    <col min="9487" max="9727" width="8.81640625" style="1494"/>
    <col min="9728" max="9728" width="38.26953125" style="1494" customWidth="1"/>
    <col min="9729" max="9729" width="19.7265625" style="1494" customWidth="1"/>
    <col min="9730" max="9730" width="21.26953125" style="1494" customWidth="1"/>
    <col min="9731" max="9741" width="8.81640625" style="1494"/>
    <col min="9742" max="9742" width="26.26953125" style="1494" customWidth="1"/>
    <col min="9743" max="9983" width="8.81640625" style="1494"/>
    <col min="9984" max="9984" width="38.26953125" style="1494" customWidth="1"/>
    <col min="9985" max="9985" width="19.7265625" style="1494" customWidth="1"/>
    <col min="9986" max="9986" width="21.26953125" style="1494" customWidth="1"/>
    <col min="9987" max="9997" width="8.81640625" style="1494"/>
    <col min="9998" max="9998" width="26.26953125" style="1494" customWidth="1"/>
    <col min="9999" max="10239" width="8.81640625" style="1494"/>
    <col min="10240" max="10240" width="38.26953125" style="1494" customWidth="1"/>
    <col min="10241" max="10241" width="19.7265625" style="1494" customWidth="1"/>
    <col min="10242" max="10242" width="21.26953125" style="1494" customWidth="1"/>
    <col min="10243" max="10253" width="8.81640625" style="1494"/>
    <col min="10254" max="10254" width="26.26953125" style="1494" customWidth="1"/>
    <col min="10255" max="10495" width="8.81640625" style="1494"/>
    <col min="10496" max="10496" width="38.26953125" style="1494" customWidth="1"/>
    <col min="10497" max="10497" width="19.7265625" style="1494" customWidth="1"/>
    <col min="10498" max="10498" width="21.26953125" style="1494" customWidth="1"/>
    <col min="10499" max="10509" width="8.81640625" style="1494"/>
    <col min="10510" max="10510" width="26.26953125" style="1494" customWidth="1"/>
    <col min="10511" max="10751" width="8.81640625" style="1494"/>
    <col min="10752" max="10752" width="38.26953125" style="1494" customWidth="1"/>
    <col min="10753" max="10753" width="19.7265625" style="1494" customWidth="1"/>
    <col min="10754" max="10754" width="21.26953125" style="1494" customWidth="1"/>
    <col min="10755" max="10765" width="8.81640625" style="1494"/>
    <col min="10766" max="10766" width="26.26953125" style="1494" customWidth="1"/>
    <col min="10767" max="11007" width="8.81640625" style="1494"/>
    <col min="11008" max="11008" width="38.26953125" style="1494" customWidth="1"/>
    <col min="11009" max="11009" width="19.7265625" style="1494" customWidth="1"/>
    <col min="11010" max="11010" width="21.26953125" style="1494" customWidth="1"/>
    <col min="11011" max="11021" width="8.81640625" style="1494"/>
    <col min="11022" max="11022" width="26.26953125" style="1494" customWidth="1"/>
    <col min="11023" max="11263" width="8.81640625" style="1494"/>
    <col min="11264" max="11264" width="38.26953125" style="1494" customWidth="1"/>
    <col min="11265" max="11265" width="19.7265625" style="1494" customWidth="1"/>
    <col min="11266" max="11266" width="21.26953125" style="1494" customWidth="1"/>
    <col min="11267" max="11277" width="8.81640625" style="1494"/>
    <col min="11278" max="11278" width="26.26953125" style="1494" customWidth="1"/>
    <col min="11279" max="11519" width="8.81640625" style="1494"/>
    <col min="11520" max="11520" width="38.26953125" style="1494" customWidth="1"/>
    <col min="11521" max="11521" width="19.7265625" style="1494" customWidth="1"/>
    <col min="11522" max="11522" width="21.26953125" style="1494" customWidth="1"/>
    <col min="11523" max="11533" width="8.81640625" style="1494"/>
    <col min="11534" max="11534" width="26.26953125" style="1494" customWidth="1"/>
    <col min="11535" max="11775" width="8.81640625" style="1494"/>
    <col min="11776" max="11776" width="38.26953125" style="1494" customWidth="1"/>
    <col min="11777" max="11777" width="19.7265625" style="1494" customWidth="1"/>
    <col min="11778" max="11778" width="21.26953125" style="1494" customWidth="1"/>
    <col min="11779" max="11789" width="8.81640625" style="1494"/>
    <col min="11790" max="11790" width="26.26953125" style="1494" customWidth="1"/>
    <col min="11791" max="12031" width="8.81640625" style="1494"/>
    <col min="12032" max="12032" width="38.26953125" style="1494" customWidth="1"/>
    <col min="12033" max="12033" width="19.7265625" style="1494" customWidth="1"/>
    <col min="12034" max="12034" width="21.26953125" style="1494" customWidth="1"/>
    <col min="12035" max="12045" width="8.81640625" style="1494"/>
    <col min="12046" max="12046" width="26.26953125" style="1494" customWidth="1"/>
    <col min="12047" max="12287" width="8.81640625" style="1494"/>
    <col min="12288" max="12288" width="38.26953125" style="1494" customWidth="1"/>
    <col min="12289" max="12289" width="19.7265625" style="1494" customWidth="1"/>
    <col min="12290" max="12290" width="21.26953125" style="1494" customWidth="1"/>
    <col min="12291" max="12301" width="8.81640625" style="1494"/>
    <col min="12302" max="12302" width="26.26953125" style="1494" customWidth="1"/>
    <col min="12303" max="12543" width="8.81640625" style="1494"/>
    <col min="12544" max="12544" width="38.26953125" style="1494" customWidth="1"/>
    <col min="12545" max="12545" width="19.7265625" style="1494" customWidth="1"/>
    <col min="12546" max="12546" width="21.26953125" style="1494" customWidth="1"/>
    <col min="12547" max="12557" width="8.81640625" style="1494"/>
    <col min="12558" max="12558" width="26.26953125" style="1494" customWidth="1"/>
    <col min="12559" max="12799" width="8.81640625" style="1494"/>
    <col min="12800" max="12800" width="38.26953125" style="1494" customWidth="1"/>
    <col min="12801" max="12801" width="19.7265625" style="1494" customWidth="1"/>
    <col min="12802" max="12802" width="21.26953125" style="1494" customWidth="1"/>
    <col min="12803" max="12813" width="8.81640625" style="1494"/>
    <col min="12814" max="12814" width="26.26953125" style="1494" customWidth="1"/>
    <col min="12815" max="13055" width="8.81640625" style="1494"/>
    <col min="13056" max="13056" width="38.26953125" style="1494" customWidth="1"/>
    <col min="13057" max="13057" width="19.7265625" style="1494" customWidth="1"/>
    <col min="13058" max="13058" width="21.26953125" style="1494" customWidth="1"/>
    <col min="13059" max="13069" width="8.81640625" style="1494"/>
    <col min="13070" max="13070" width="26.26953125" style="1494" customWidth="1"/>
    <col min="13071" max="13311" width="8.81640625" style="1494"/>
    <col min="13312" max="13312" width="38.26953125" style="1494" customWidth="1"/>
    <col min="13313" max="13313" width="19.7265625" style="1494" customWidth="1"/>
    <col min="13314" max="13314" width="21.26953125" style="1494" customWidth="1"/>
    <col min="13315" max="13325" width="8.81640625" style="1494"/>
    <col min="13326" max="13326" width="26.26953125" style="1494" customWidth="1"/>
    <col min="13327" max="13567" width="8.81640625" style="1494"/>
    <col min="13568" max="13568" width="38.26953125" style="1494" customWidth="1"/>
    <col min="13569" max="13569" width="19.7265625" style="1494" customWidth="1"/>
    <col min="13570" max="13570" width="21.26953125" style="1494" customWidth="1"/>
    <col min="13571" max="13581" width="8.81640625" style="1494"/>
    <col min="13582" max="13582" width="26.26953125" style="1494" customWidth="1"/>
    <col min="13583" max="13823" width="8.81640625" style="1494"/>
    <col min="13824" max="13824" width="38.26953125" style="1494" customWidth="1"/>
    <col min="13825" max="13825" width="19.7265625" style="1494" customWidth="1"/>
    <col min="13826" max="13826" width="21.26953125" style="1494" customWidth="1"/>
    <col min="13827" max="13837" width="8.81640625" style="1494"/>
    <col min="13838" max="13838" width="26.26953125" style="1494" customWidth="1"/>
    <col min="13839" max="14079" width="8.81640625" style="1494"/>
    <col min="14080" max="14080" width="38.26953125" style="1494" customWidth="1"/>
    <col min="14081" max="14081" width="19.7265625" style="1494" customWidth="1"/>
    <col min="14082" max="14082" width="21.26953125" style="1494" customWidth="1"/>
    <col min="14083" max="14093" width="8.81640625" style="1494"/>
    <col min="14094" max="14094" width="26.26953125" style="1494" customWidth="1"/>
    <col min="14095" max="14335" width="8.81640625" style="1494"/>
    <col min="14336" max="14336" width="38.26953125" style="1494" customWidth="1"/>
    <col min="14337" max="14337" width="19.7265625" style="1494" customWidth="1"/>
    <col min="14338" max="14338" width="21.26953125" style="1494" customWidth="1"/>
    <col min="14339" max="14349" width="8.81640625" style="1494"/>
    <col min="14350" max="14350" width="26.26953125" style="1494" customWidth="1"/>
    <col min="14351" max="14591" width="8.81640625" style="1494"/>
    <col min="14592" max="14592" width="38.26953125" style="1494" customWidth="1"/>
    <col min="14593" max="14593" width="19.7265625" style="1494" customWidth="1"/>
    <col min="14594" max="14594" width="21.26953125" style="1494" customWidth="1"/>
    <col min="14595" max="14605" width="8.81640625" style="1494"/>
    <col min="14606" max="14606" width="26.26953125" style="1494" customWidth="1"/>
    <col min="14607" max="14847" width="8.81640625" style="1494"/>
    <col min="14848" max="14848" width="38.26953125" style="1494" customWidth="1"/>
    <col min="14849" max="14849" width="19.7265625" style="1494" customWidth="1"/>
    <col min="14850" max="14850" width="21.26953125" style="1494" customWidth="1"/>
    <col min="14851" max="14861" width="8.81640625" style="1494"/>
    <col min="14862" max="14862" width="26.26953125" style="1494" customWidth="1"/>
    <col min="14863" max="15103" width="8.81640625" style="1494"/>
    <col min="15104" max="15104" width="38.26953125" style="1494" customWidth="1"/>
    <col min="15105" max="15105" width="19.7265625" style="1494" customWidth="1"/>
    <col min="15106" max="15106" width="21.26953125" style="1494" customWidth="1"/>
    <col min="15107" max="15117" width="8.81640625" style="1494"/>
    <col min="15118" max="15118" width="26.26953125" style="1494" customWidth="1"/>
    <col min="15119" max="15359" width="8.81640625" style="1494"/>
    <col min="15360" max="15360" width="38.26953125" style="1494" customWidth="1"/>
    <col min="15361" max="15361" width="19.7265625" style="1494" customWidth="1"/>
    <col min="15362" max="15362" width="21.26953125" style="1494" customWidth="1"/>
    <col min="15363" max="15373" width="8.81640625" style="1494"/>
    <col min="15374" max="15374" width="26.26953125" style="1494" customWidth="1"/>
    <col min="15375" max="15615" width="8.81640625" style="1494"/>
    <col min="15616" max="15616" width="38.26953125" style="1494" customWidth="1"/>
    <col min="15617" max="15617" width="19.7265625" style="1494" customWidth="1"/>
    <col min="15618" max="15618" width="21.26953125" style="1494" customWidth="1"/>
    <col min="15619" max="15629" width="8.81640625" style="1494"/>
    <col min="15630" max="15630" width="26.26953125" style="1494" customWidth="1"/>
    <col min="15631" max="15871" width="8.81640625" style="1494"/>
    <col min="15872" max="15872" width="38.26953125" style="1494" customWidth="1"/>
    <col min="15873" max="15873" width="19.7265625" style="1494" customWidth="1"/>
    <col min="15874" max="15874" width="21.26953125" style="1494" customWidth="1"/>
    <col min="15875" max="15885" width="8.81640625" style="1494"/>
    <col min="15886" max="15886" width="26.26953125" style="1494" customWidth="1"/>
    <col min="15887" max="16127" width="8.81640625" style="1494"/>
    <col min="16128" max="16128" width="38.26953125" style="1494" customWidth="1"/>
    <col min="16129" max="16129" width="19.7265625" style="1494" customWidth="1"/>
    <col min="16130" max="16130" width="21.26953125" style="1494" customWidth="1"/>
    <col min="16131" max="16141" width="8.81640625" style="1494"/>
    <col min="16142" max="16142" width="26.26953125" style="1494" customWidth="1"/>
    <col min="16143" max="16384" width="8.81640625" style="1494"/>
  </cols>
  <sheetData>
    <row r="1" spans="1:10" s="1493" customFormat="1" ht="33" customHeight="1">
      <c r="A1" s="1707" t="s">
        <v>3100</v>
      </c>
      <c r="B1" s="1708"/>
      <c r="C1" s="1708"/>
      <c r="D1" s="1708"/>
      <c r="E1" s="1492"/>
      <c r="F1" s="1492"/>
      <c r="G1" s="1492"/>
      <c r="H1" s="1492"/>
      <c r="I1" s="1492"/>
      <c r="J1" s="1492"/>
    </row>
    <row r="2" spans="1:10" s="1493" customFormat="1" ht="33" customHeight="1">
      <c r="A2" s="1726" t="s">
        <v>3101</v>
      </c>
      <c r="B2" s="1726"/>
      <c r="C2" s="1726"/>
      <c r="D2" s="1726"/>
      <c r="E2" s="1492"/>
      <c r="F2" s="1492"/>
      <c r="G2" s="1492"/>
      <c r="H2" s="1492"/>
      <c r="I2" s="1492"/>
      <c r="J2" s="1492"/>
    </row>
    <row r="3" spans="1:10" s="1492" customFormat="1" ht="17.149999999999999" customHeight="1">
      <c r="A3" s="2236" t="s">
        <v>3968</v>
      </c>
      <c r="B3" s="1720"/>
      <c r="C3" s="1723" t="s">
        <v>3969</v>
      </c>
      <c r="D3" s="1724"/>
    </row>
    <row r="4" spans="1:10" s="1492" customFormat="1" ht="33" customHeight="1">
      <c r="A4" s="2263" t="s">
        <v>758</v>
      </c>
      <c r="B4" s="1073" t="s">
        <v>3970</v>
      </c>
      <c r="C4" s="1073" t="s">
        <v>3971</v>
      </c>
      <c r="D4" s="2263" t="s">
        <v>747</v>
      </c>
    </row>
    <row r="5" spans="1:10" s="1492" customFormat="1" ht="33" customHeight="1">
      <c r="A5" s="2263"/>
      <c r="B5" s="1073" t="s">
        <v>3972</v>
      </c>
      <c r="C5" s="1073" t="s">
        <v>3973</v>
      </c>
      <c r="D5" s="2263"/>
    </row>
    <row r="6" spans="1:10" s="1106" customFormat="1" ht="25" customHeight="1">
      <c r="A6" s="423" t="s">
        <v>877</v>
      </c>
      <c r="B6" s="1382">
        <v>55735331</v>
      </c>
      <c r="C6" s="1382">
        <v>1919644</v>
      </c>
      <c r="D6" s="423" t="s">
        <v>878</v>
      </c>
    </row>
    <row r="7" spans="1:10" s="1106" customFormat="1" ht="25" customHeight="1">
      <c r="A7" s="423" t="s">
        <v>879</v>
      </c>
      <c r="B7" s="1383">
        <v>49548949</v>
      </c>
      <c r="C7" s="1383">
        <v>1569106</v>
      </c>
      <c r="D7" s="423" t="s">
        <v>880</v>
      </c>
    </row>
    <row r="8" spans="1:10" s="1106" customFormat="1" ht="25" customHeight="1">
      <c r="A8" s="423" t="s">
        <v>881</v>
      </c>
      <c r="B8" s="1382">
        <v>7713301</v>
      </c>
      <c r="C8" s="1382">
        <v>453802</v>
      </c>
      <c r="D8" s="423" t="s">
        <v>882</v>
      </c>
    </row>
    <row r="9" spans="1:10" s="1106" customFormat="1" ht="25" customHeight="1">
      <c r="A9" s="423" t="s">
        <v>883</v>
      </c>
      <c r="B9" s="1383">
        <v>38341936</v>
      </c>
      <c r="C9" s="1383">
        <v>1026676</v>
      </c>
      <c r="D9" s="423" t="s">
        <v>1124</v>
      </c>
    </row>
    <row r="10" spans="1:10" s="1106" customFormat="1" ht="25" customHeight="1">
      <c r="A10" s="423" t="s">
        <v>885</v>
      </c>
      <c r="B10" s="1382">
        <v>488323</v>
      </c>
      <c r="C10" s="1382">
        <v>98163</v>
      </c>
      <c r="D10" s="423" t="s">
        <v>886</v>
      </c>
    </row>
    <row r="11" spans="1:10" s="1106" customFormat="1" ht="25" customHeight="1">
      <c r="A11" s="423" t="s">
        <v>887</v>
      </c>
      <c r="B11" s="1383">
        <v>2294049</v>
      </c>
      <c r="C11" s="1383">
        <v>136989</v>
      </c>
      <c r="D11" s="423" t="s">
        <v>888</v>
      </c>
    </row>
    <row r="12" spans="1:10" s="1106" customFormat="1" ht="25" customHeight="1">
      <c r="A12" s="423" t="s">
        <v>889</v>
      </c>
      <c r="B12" s="1382">
        <v>24880593</v>
      </c>
      <c r="C12" s="1382">
        <v>1138461</v>
      </c>
      <c r="D12" s="423" t="s">
        <v>1119</v>
      </c>
    </row>
    <row r="13" spans="1:10" s="1106" customFormat="1" ht="25" customHeight="1">
      <c r="A13" s="423" t="s">
        <v>3269</v>
      </c>
      <c r="B13" s="1383">
        <v>545505</v>
      </c>
      <c r="C13" s="1383">
        <v>84818</v>
      </c>
      <c r="D13" s="423" t="s">
        <v>3270</v>
      </c>
    </row>
    <row r="14" spans="1:10" s="1106" customFormat="1" ht="25" customHeight="1">
      <c r="A14" s="423" t="s">
        <v>3267</v>
      </c>
      <c r="B14" s="1382">
        <v>2325</v>
      </c>
      <c r="C14" s="1382">
        <v>483</v>
      </c>
      <c r="D14" s="423" t="s">
        <v>3268</v>
      </c>
    </row>
    <row r="15" spans="1:10" s="1144" customFormat="1" ht="33" customHeight="1">
      <c r="A15" s="1385" t="s">
        <v>3974</v>
      </c>
      <c r="B15" s="1117">
        <f>SUM(B6:B14)</f>
        <v>179550312</v>
      </c>
      <c r="C15" s="1117">
        <f>SUM(C6:C14)</f>
        <v>6428142</v>
      </c>
      <c r="D15" s="1385" t="s">
        <v>68</v>
      </c>
    </row>
    <row r="16" spans="1:10" s="1418" customFormat="1"/>
    <row r="17" s="1418" customFormat="1"/>
    <row r="37" spans="1:1">
      <c r="A37" s="1141"/>
    </row>
    <row r="38" spans="1:1">
      <c r="A38" s="1141"/>
    </row>
    <row r="39" spans="1:1">
      <c r="A39" s="1141"/>
    </row>
  </sheetData>
  <mergeCells count="6">
    <mergeCell ref="A1:D1"/>
    <mergeCell ref="A2:D2"/>
    <mergeCell ref="A3:B3"/>
    <mergeCell ref="C3:D3"/>
    <mergeCell ref="A4:A5"/>
    <mergeCell ref="D4:D5"/>
  </mergeCells>
  <printOptions horizontalCentered="1" verticalCentered="1"/>
  <pageMargins left="0.70866141732283472" right="0.70866141732283472" top="0.39370078740157483" bottom="0.39370078740157483" header="0.51181102362204722" footer="0.51181102362204722"/>
  <pageSetup paperSize="9" scale="59" orientation="portrait" horizontalDpi="300" verticalDpi="300"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52"/>
  <sheetViews>
    <sheetView showGridLines="0" rightToLeft="1" view="pageBreakPreview" zoomScale="60" zoomScaleNormal="60" workbookViewId="0">
      <selection activeCell="B23" sqref="B23"/>
    </sheetView>
  </sheetViews>
  <sheetFormatPr defaultColWidth="23.453125" defaultRowHeight="15.5"/>
  <cols>
    <col min="1" max="1" width="39" style="1499" customWidth="1"/>
    <col min="2" max="18" width="15.7265625" style="1499" customWidth="1"/>
    <col min="19" max="19" width="23.453125" style="1499"/>
    <col min="20" max="20" width="43.1796875" style="1499" customWidth="1"/>
    <col min="21" max="16384" width="23.453125" style="1499"/>
  </cols>
  <sheetData>
    <row r="1" spans="1:20" s="1437" customFormat="1" ht="36" customHeight="1">
      <c r="A1" s="2272" t="s">
        <v>3103</v>
      </c>
      <c r="B1" s="2273"/>
      <c r="C1" s="2273"/>
      <c r="D1" s="2273"/>
      <c r="E1" s="2273"/>
      <c r="F1" s="2273"/>
      <c r="G1" s="2273"/>
      <c r="H1" s="2273"/>
      <c r="I1" s="2273"/>
      <c r="J1" s="2273"/>
      <c r="K1" s="2273"/>
      <c r="L1" s="2273"/>
      <c r="M1" s="2273"/>
      <c r="N1" s="2273"/>
      <c r="O1" s="2273"/>
      <c r="P1" s="2273"/>
      <c r="Q1" s="2273"/>
      <c r="R1" s="2273"/>
      <c r="S1" s="2273"/>
      <c r="T1" s="2273"/>
    </row>
    <row r="2" spans="1:20" s="1437" customFormat="1" ht="36" customHeight="1">
      <c r="A2" s="2146" t="s">
        <v>3104</v>
      </c>
      <c r="B2" s="2147"/>
      <c r="C2" s="2147"/>
      <c r="D2" s="2147"/>
      <c r="E2" s="2147"/>
      <c r="F2" s="2147"/>
      <c r="G2" s="2147"/>
      <c r="H2" s="2147"/>
      <c r="I2" s="2147"/>
      <c r="J2" s="2147"/>
      <c r="K2" s="2147"/>
      <c r="L2" s="2147"/>
      <c r="M2" s="2147"/>
      <c r="N2" s="2147"/>
      <c r="O2" s="2147"/>
      <c r="P2" s="2147"/>
      <c r="Q2" s="2147"/>
      <c r="R2" s="2147"/>
      <c r="S2" s="2147"/>
      <c r="T2" s="1495"/>
    </row>
    <row r="3" spans="1:20" s="1437" customFormat="1" ht="24.75" customHeight="1">
      <c r="A3" s="197" t="s">
        <v>3975</v>
      </c>
      <c r="B3" s="136"/>
      <c r="C3" s="136"/>
      <c r="D3" s="136"/>
      <c r="E3" s="136"/>
      <c r="F3" s="136"/>
      <c r="G3" s="136"/>
      <c r="H3" s="136"/>
      <c r="I3" s="136"/>
      <c r="J3" s="136"/>
      <c r="K3" s="579"/>
      <c r="L3" s="579"/>
      <c r="M3" s="579"/>
      <c r="N3" s="579"/>
      <c r="O3" s="579"/>
      <c r="P3" s="579"/>
      <c r="Q3" s="579"/>
      <c r="R3" s="579"/>
      <c r="S3" s="579"/>
      <c r="T3" s="590" t="s">
        <v>3976</v>
      </c>
    </row>
    <row r="4" spans="1:20" s="1497" customFormat="1" ht="192.75" customHeight="1">
      <c r="A4" s="1239" t="s">
        <v>100</v>
      </c>
      <c r="B4" s="1496" t="s">
        <v>3897</v>
      </c>
      <c r="C4" s="1496" t="s">
        <v>3898</v>
      </c>
      <c r="D4" s="1496" t="s">
        <v>3899</v>
      </c>
      <c r="E4" s="1496" t="s">
        <v>3900</v>
      </c>
      <c r="F4" s="1496" t="s">
        <v>3901</v>
      </c>
      <c r="G4" s="1496" t="s">
        <v>3902</v>
      </c>
      <c r="H4" s="1496" t="s">
        <v>3903</v>
      </c>
      <c r="I4" s="1496" t="s">
        <v>3905</v>
      </c>
      <c r="J4" s="1496" t="s">
        <v>3906</v>
      </c>
      <c r="K4" s="1496" t="s">
        <v>3907</v>
      </c>
      <c r="L4" s="1496" t="s">
        <v>3909</v>
      </c>
      <c r="M4" s="1496" t="s">
        <v>3910</v>
      </c>
      <c r="N4" s="1496" t="s">
        <v>3911</v>
      </c>
      <c r="O4" s="1496" t="s">
        <v>3912</v>
      </c>
      <c r="P4" s="1496" t="s">
        <v>3913</v>
      </c>
      <c r="Q4" s="1496" t="s">
        <v>3914</v>
      </c>
      <c r="R4" s="1496" t="s">
        <v>3915</v>
      </c>
      <c r="S4" s="1496" t="s">
        <v>3916</v>
      </c>
      <c r="T4" s="1239" t="s">
        <v>100</v>
      </c>
    </row>
    <row r="5" spans="1:20" ht="25" customHeight="1">
      <c r="A5" s="1445" t="s">
        <v>965</v>
      </c>
      <c r="B5" s="1498">
        <v>48452</v>
      </c>
      <c r="C5" s="1498">
        <v>218</v>
      </c>
      <c r="D5" s="1498">
        <v>295</v>
      </c>
      <c r="E5" s="1498">
        <v>26124</v>
      </c>
      <c r="F5" s="1498">
        <v>20228</v>
      </c>
      <c r="G5" s="1498">
        <v>870011</v>
      </c>
      <c r="H5" s="1498">
        <v>48094</v>
      </c>
      <c r="I5" s="1498">
        <v>5182</v>
      </c>
      <c r="J5" s="1498">
        <v>84</v>
      </c>
      <c r="K5" s="1498">
        <v>3579</v>
      </c>
      <c r="L5" s="1498">
        <v>11903556</v>
      </c>
      <c r="M5" s="1498">
        <v>617326</v>
      </c>
      <c r="N5" s="1498">
        <v>212030</v>
      </c>
      <c r="O5" s="1498">
        <v>20244</v>
      </c>
      <c r="P5" s="1498">
        <v>3751485</v>
      </c>
      <c r="Q5" s="1498">
        <v>1664</v>
      </c>
      <c r="R5" s="1498">
        <v>204687</v>
      </c>
      <c r="S5" s="1146">
        <f t="shared" ref="S5:S17" si="0">SUM(B5:R5)</f>
        <v>17733259</v>
      </c>
      <c r="T5" s="1445" t="s">
        <v>44</v>
      </c>
    </row>
    <row r="6" spans="1:20" ht="25" customHeight="1">
      <c r="A6" s="1445" t="s">
        <v>101</v>
      </c>
      <c r="B6" s="1500">
        <v>18577</v>
      </c>
      <c r="C6" s="1500">
        <v>123</v>
      </c>
      <c r="D6" s="1500">
        <v>289</v>
      </c>
      <c r="E6" s="1500">
        <v>23097</v>
      </c>
      <c r="F6" s="1500">
        <v>18482</v>
      </c>
      <c r="G6" s="1500">
        <v>610320</v>
      </c>
      <c r="H6" s="1500">
        <v>28365</v>
      </c>
      <c r="I6" s="1500">
        <v>3197</v>
      </c>
      <c r="J6" s="1500">
        <v>65</v>
      </c>
      <c r="K6" s="1500">
        <v>4936</v>
      </c>
      <c r="L6" s="1500">
        <v>6662544</v>
      </c>
      <c r="M6" s="1500">
        <v>412676</v>
      </c>
      <c r="N6" s="1500">
        <v>79072</v>
      </c>
      <c r="O6" s="1500">
        <v>11829</v>
      </c>
      <c r="P6" s="1500">
        <v>2582655</v>
      </c>
      <c r="Q6" s="1500">
        <v>4762</v>
      </c>
      <c r="R6" s="1500">
        <v>129153</v>
      </c>
      <c r="S6" s="1146">
        <f t="shared" si="0"/>
        <v>10590142</v>
      </c>
      <c r="T6" s="1445" t="s">
        <v>102</v>
      </c>
    </row>
    <row r="7" spans="1:20" ht="25" customHeight="1">
      <c r="A7" s="1445" t="s">
        <v>345</v>
      </c>
      <c r="B7" s="1498">
        <v>1456</v>
      </c>
      <c r="C7" s="1498">
        <v>6</v>
      </c>
      <c r="D7" s="1498">
        <v>16</v>
      </c>
      <c r="E7" s="1498">
        <v>5314</v>
      </c>
      <c r="F7" s="1498">
        <v>2089</v>
      </c>
      <c r="G7" s="1498">
        <v>117632</v>
      </c>
      <c r="H7" s="1498">
        <v>2460</v>
      </c>
      <c r="I7" s="1498">
        <v>265</v>
      </c>
      <c r="J7" s="1498">
        <v>94</v>
      </c>
      <c r="K7" s="1498">
        <v>1536</v>
      </c>
      <c r="L7" s="1498">
        <v>1095895</v>
      </c>
      <c r="M7" s="1498">
        <v>58593</v>
      </c>
      <c r="N7" s="1498">
        <v>14874</v>
      </c>
      <c r="O7" s="1498">
        <v>1615</v>
      </c>
      <c r="P7" s="1498">
        <v>385435</v>
      </c>
      <c r="Q7" s="1498">
        <v>94</v>
      </c>
      <c r="R7" s="1498">
        <v>11336</v>
      </c>
      <c r="S7" s="1146">
        <f t="shared" si="0"/>
        <v>1698710</v>
      </c>
      <c r="T7" s="1445" t="s">
        <v>1100</v>
      </c>
    </row>
    <row r="8" spans="1:20" ht="25" customHeight="1">
      <c r="A8" s="1445" t="s">
        <v>349</v>
      </c>
      <c r="B8" s="1500">
        <v>2025</v>
      </c>
      <c r="C8" s="1500">
        <v>1</v>
      </c>
      <c r="D8" s="1500">
        <v>10</v>
      </c>
      <c r="E8" s="1500">
        <v>981</v>
      </c>
      <c r="F8" s="1500">
        <v>936</v>
      </c>
      <c r="G8" s="1500">
        <v>57323</v>
      </c>
      <c r="H8" s="1500">
        <v>2048</v>
      </c>
      <c r="I8" s="1500">
        <v>172</v>
      </c>
      <c r="J8" s="1500">
        <v>0</v>
      </c>
      <c r="K8" s="1500">
        <v>97</v>
      </c>
      <c r="L8" s="1500">
        <v>627306</v>
      </c>
      <c r="M8" s="1500">
        <v>33475</v>
      </c>
      <c r="N8" s="1500">
        <v>11115</v>
      </c>
      <c r="O8" s="1500">
        <v>909</v>
      </c>
      <c r="P8" s="1500">
        <v>212824</v>
      </c>
      <c r="Q8" s="1500">
        <v>49</v>
      </c>
      <c r="R8" s="1500">
        <v>13483</v>
      </c>
      <c r="S8" s="1146">
        <f t="shared" si="0"/>
        <v>962754</v>
      </c>
      <c r="T8" s="1445" t="s">
        <v>1101</v>
      </c>
    </row>
    <row r="9" spans="1:20" ht="25" customHeight="1">
      <c r="A9" s="1445" t="s">
        <v>353</v>
      </c>
      <c r="B9" s="1498">
        <v>19588</v>
      </c>
      <c r="C9" s="1498">
        <v>151</v>
      </c>
      <c r="D9" s="1498">
        <v>267</v>
      </c>
      <c r="E9" s="1498">
        <v>20954</v>
      </c>
      <c r="F9" s="1498">
        <v>17786</v>
      </c>
      <c r="G9" s="1498">
        <v>531729</v>
      </c>
      <c r="H9" s="1498">
        <v>23922</v>
      </c>
      <c r="I9" s="1498">
        <v>3117</v>
      </c>
      <c r="J9" s="1498">
        <v>7</v>
      </c>
      <c r="K9" s="1498">
        <v>7708</v>
      </c>
      <c r="L9" s="1498">
        <v>6041683</v>
      </c>
      <c r="M9" s="1498">
        <v>373274</v>
      </c>
      <c r="N9" s="1498">
        <v>88724</v>
      </c>
      <c r="O9" s="1498">
        <v>24193</v>
      </c>
      <c r="P9" s="1498">
        <v>2270592</v>
      </c>
      <c r="Q9" s="1498">
        <v>1442</v>
      </c>
      <c r="R9" s="1498">
        <v>90498</v>
      </c>
      <c r="S9" s="1146">
        <f t="shared" si="0"/>
        <v>9515635</v>
      </c>
      <c r="T9" s="1445" t="s">
        <v>52</v>
      </c>
    </row>
    <row r="10" spans="1:20" ht="25" customHeight="1">
      <c r="A10" s="1445" t="s">
        <v>55</v>
      </c>
      <c r="B10" s="1500">
        <v>1499</v>
      </c>
      <c r="C10" s="1500">
        <v>5</v>
      </c>
      <c r="D10" s="1500">
        <v>8</v>
      </c>
      <c r="E10" s="1500">
        <v>12118</v>
      </c>
      <c r="F10" s="1500">
        <v>422</v>
      </c>
      <c r="G10" s="1500">
        <v>72746</v>
      </c>
      <c r="H10" s="1500">
        <v>2278</v>
      </c>
      <c r="I10" s="1500">
        <v>182</v>
      </c>
      <c r="J10" s="1500">
        <v>122</v>
      </c>
      <c r="K10" s="1500">
        <v>980</v>
      </c>
      <c r="L10" s="1500">
        <v>710216</v>
      </c>
      <c r="M10" s="1500">
        <v>46729</v>
      </c>
      <c r="N10" s="1500">
        <v>13114</v>
      </c>
      <c r="O10" s="1500">
        <v>1155</v>
      </c>
      <c r="P10" s="1500">
        <v>252886</v>
      </c>
      <c r="Q10" s="1500">
        <v>33</v>
      </c>
      <c r="R10" s="1500">
        <v>8285</v>
      </c>
      <c r="S10" s="1146">
        <f t="shared" si="0"/>
        <v>1122778</v>
      </c>
      <c r="T10" s="1445" t="s">
        <v>1104</v>
      </c>
    </row>
    <row r="11" spans="1:20" ht="25" customHeight="1">
      <c r="A11" s="1445" t="s">
        <v>371</v>
      </c>
      <c r="B11" s="1498">
        <v>437</v>
      </c>
      <c r="C11" s="1498">
        <v>0</v>
      </c>
      <c r="D11" s="1498"/>
      <c r="E11" s="1498">
        <v>1097</v>
      </c>
      <c r="F11" s="1498">
        <v>3096</v>
      </c>
      <c r="G11" s="1498">
        <v>46911</v>
      </c>
      <c r="H11" s="1498">
        <v>1108</v>
      </c>
      <c r="I11" s="1498">
        <v>227</v>
      </c>
      <c r="J11" s="1498">
        <v>0</v>
      </c>
      <c r="K11" s="1498">
        <v>77</v>
      </c>
      <c r="L11" s="1498">
        <v>337766</v>
      </c>
      <c r="M11" s="1498">
        <v>24159</v>
      </c>
      <c r="N11" s="1498">
        <v>5318</v>
      </c>
      <c r="O11" s="1498">
        <v>123</v>
      </c>
      <c r="P11" s="1498">
        <v>107553</v>
      </c>
      <c r="Q11" s="1498">
        <v>10</v>
      </c>
      <c r="R11" s="1498">
        <v>3970</v>
      </c>
      <c r="S11" s="1146">
        <f t="shared" si="0"/>
        <v>531852</v>
      </c>
      <c r="T11" s="1445" t="s">
        <v>1105</v>
      </c>
    </row>
    <row r="12" spans="1:20" ht="25" customHeight="1">
      <c r="A12" s="1445" t="s">
        <v>58</v>
      </c>
      <c r="B12" s="1500">
        <v>818</v>
      </c>
      <c r="C12" s="1500">
        <v>0</v>
      </c>
      <c r="D12" s="1500"/>
      <c r="E12" s="1500">
        <v>1029</v>
      </c>
      <c r="F12" s="1500">
        <v>525</v>
      </c>
      <c r="G12" s="1500">
        <v>32326</v>
      </c>
      <c r="H12" s="1500">
        <v>1241</v>
      </c>
      <c r="I12" s="1500">
        <v>43</v>
      </c>
      <c r="J12" s="1500">
        <v>6</v>
      </c>
      <c r="K12" s="1500">
        <v>79</v>
      </c>
      <c r="L12" s="1500">
        <v>227250</v>
      </c>
      <c r="M12" s="1500">
        <v>13563</v>
      </c>
      <c r="N12" s="1500">
        <v>2811</v>
      </c>
      <c r="O12" s="1500">
        <v>481</v>
      </c>
      <c r="P12" s="1500">
        <v>86927</v>
      </c>
      <c r="Q12" s="1500">
        <v>4</v>
      </c>
      <c r="R12" s="1500">
        <v>4019</v>
      </c>
      <c r="S12" s="1146">
        <f t="shared" si="0"/>
        <v>371122</v>
      </c>
      <c r="T12" s="1445" t="s">
        <v>465</v>
      </c>
    </row>
    <row r="13" spans="1:20" ht="25" customHeight="1">
      <c r="A13" s="1445" t="s">
        <v>2527</v>
      </c>
      <c r="B13" s="1498">
        <v>163</v>
      </c>
      <c r="C13" s="1498">
        <v>0</v>
      </c>
      <c r="D13" s="1498"/>
      <c r="E13" s="1498">
        <v>2</v>
      </c>
      <c r="F13" s="1498">
        <v>202</v>
      </c>
      <c r="G13" s="1498">
        <v>11203</v>
      </c>
      <c r="H13" s="1498"/>
      <c r="I13" s="1498"/>
      <c r="J13" s="1498">
        <v>0</v>
      </c>
      <c r="K13" s="1498">
        <v>16</v>
      </c>
      <c r="L13" s="1498">
        <v>92036</v>
      </c>
      <c r="M13" s="1498">
        <v>7061</v>
      </c>
      <c r="N13" s="1498">
        <v>2463</v>
      </c>
      <c r="O13" s="1498">
        <v>0</v>
      </c>
      <c r="P13" s="1498">
        <v>37080</v>
      </c>
      <c r="Q13" s="1498"/>
      <c r="R13" s="1498">
        <v>1270</v>
      </c>
      <c r="S13" s="1146">
        <f t="shared" si="0"/>
        <v>151496</v>
      </c>
      <c r="T13" s="1445" t="s">
        <v>1107</v>
      </c>
    </row>
    <row r="14" spans="1:20" ht="25" customHeight="1">
      <c r="A14" s="1445" t="s">
        <v>59</v>
      </c>
      <c r="B14" s="1500">
        <v>1145</v>
      </c>
      <c r="C14" s="1500">
        <v>1</v>
      </c>
      <c r="D14" s="1500">
        <v>2</v>
      </c>
      <c r="E14" s="1500">
        <v>928</v>
      </c>
      <c r="F14" s="1500">
        <v>244</v>
      </c>
      <c r="G14" s="1500">
        <v>36672</v>
      </c>
      <c r="H14" s="1500">
        <v>660</v>
      </c>
      <c r="I14" s="1500">
        <v>86</v>
      </c>
      <c r="J14" s="1500">
        <v>1362</v>
      </c>
      <c r="K14" s="1500">
        <v>263</v>
      </c>
      <c r="L14" s="1500">
        <v>250945</v>
      </c>
      <c r="M14" s="1500">
        <v>21577</v>
      </c>
      <c r="N14" s="1500">
        <v>2791</v>
      </c>
      <c r="O14" s="1500">
        <v>505</v>
      </c>
      <c r="P14" s="1500">
        <v>151020</v>
      </c>
      <c r="Q14" s="1500">
        <v>573</v>
      </c>
      <c r="R14" s="1500">
        <v>3812</v>
      </c>
      <c r="S14" s="1146">
        <f t="shared" si="0"/>
        <v>472586</v>
      </c>
      <c r="T14" s="1445" t="s">
        <v>60</v>
      </c>
    </row>
    <row r="15" spans="1:20" ht="25" customHeight="1">
      <c r="A15" s="1445" t="s">
        <v>61</v>
      </c>
      <c r="B15" s="1498">
        <v>192</v>
      </c>
      <c r="C15" s="1498">
        <v>12</v>
      </c>
      <c r="D15" s="1498"/>
      <c r="E15" s="1498">
        <v>2963</v>
      </c>
      <c r="F15" s="1498">
        <v>1802</v>
      </c>
      <c r="G15" s="1498">
        <v>28519</v>
      </c>
      <c r="H15" s="1498">
        <v>325</v>
      </c>
      <c r="I15" s="1498">
        <v>15</v>
      </c>
      <c r="J15" s="1498">
        <v>3</v>
      </c>
      <c r="K15" s="1498">
        <v>198</v>
      </c>
      <c r="L15" s="1498">
        <v>234991</v>
      </c>
      <c r="M15" s="1498">
        <v>15899</v>
      </c>
      <c r="N15" s="1498">
        <v>4011</v>
      </c>
      <c r="O15" s="1498">
        <v>42</v>
      </c>
      <c r="P15" s="1498">
        <v>108735</v>
      </c>
      <c r="Q15" s="1498">
        <v>3</v>
      </c>
      <c r="R15" s="1498">
        <v>1906</v>
      </c>
      <c r="S15" s="1146">
        <f t="shared" si="0"/>
        <v>399616</v>
      </c>
      <c r="T15" s="1445" t="s">
        <v>62</v>
      </c>
    </row>
    <row r="16" spans="1:20" ht="25" customHeight="1">
      <c r="A16" s="1445" t="s">
        <v>105</v>
      </c>
      <c r="B16" s="1500">
        <v>24</v>
      </c>
      <c r="C16" s="1500">
        <v>0</v>
      </c>
      <c r="D16" s="1500"/>
      <c r="E16" s="1500">
        <v>233</v>
      </c>
      <c r="F16" s="1500">
        <v>208</v>
      </c>
      <c r="G16" s="1500">
        <v>4919</v>
      </c>
      <c r="H16" s="1500">
        <v>38</v>
      </c>
      <c r="I16" s="1500">
        <v>6</v>
      </c>
      <c r="J16" s="1500">
        <v>0</v>
      </c>
      <c r="K16" s="1500">
        <v>781</v>
      </c>
      <c r="L16" s="1500">
        <v>68697</v>
      </c>
      <c r="M16" s="1500">
        <v>6729</v>
      </c>
      <c r="N16" s="1500">
        <v>943</v>
      </c>
      <c r="O16" s="1500">
        <v>0</v>
      </c>
      <c r="P16" s="1500">
        <v>26082</v>
      </c>
      <c r="Q16" s="1500"/>
      <c r="R16" s="1500">
        <v>2072</v>
      </c>
      <c r="S16" s="1146">
        <f t="shared" si="0"/>
        <v>110732</v>
      </c>
      <c r="T16" s="1445" t="s">
        <v>1132</v>
      </c>
    </row>
    <row r="17" spans="1:20" s="1378" customFormat="1" ht="25" customHeight="1">
      <c r="A17" s="1445" t="s">
        <v>63</v>
      </c>
      <c r="B17" s="1498">
        <v>219</v>
      </c>
      <c r="C17" s="1498">
        <v>0</v>
      </c>
      <c r="D17" s="1498"/>
      <c r="E17" s="1498">
        <v>22</v>
      </c>
      <c r="F17" s="1498">
        <v>10</v>
      </c>
      <c r="G17" s="1498">
        <v>13733</v>
      </c>
      <c r="H17" s="1498">
        <v>16</v>
      </c>
      <c r="I17" s="1498">
        <v>1</v>
      </c>
      <c r="J17" s="1498">
        <v>0</v>
      </c>
      <c r="K17" s="1498">
        <v>32</v>
      </c>
      <c r="L17" s="1498">
        <v>95835</v>
      </c>
      <c r="M17" s="1498">
        <v>4672</v>
      </c>
      <c r="N17" s="1498">
        <v>2134</v>
      </c>
      <c r="O17" s="1498">
        <v>0</v>
      </c>
      <c r="P17" s="1498">
        <v>42509</v>
      </c>
      <c r="Q17" s="1498">
        <v>1</v>
      </c>
      <c r="R17" s="1498">
        <v>1545</v>
      </c>
      <c r="S17" s="1146">
        <f t="shared" si="0"/>
        <v>160729</v>
      </c>
      <c r="T17" s="1445" t="s">
        <v>1133</v>
      </c>
    </row>
    <row r="18" spans="1:20" ht="30.75" customHeight="1">
      <c r="A18" s="1474" t="s">
        <v>106</v>
      </c>
      <c r="B18" s="1117">
        <f>SUM(B5:B17)</f>
        <v>94595</v>
      </c>
      <c r="C18" s="1117">
        <f t="shared" ref="C18:S18" si="1">SUM(C5:C17)</f>
        <v>517</v>
      </c>
      <c r="D18" s="1117">
        <f t="shared" si="1"/>
        <v>887</v>
      </c>
      <c r="E18" s="1117">
        <f t="shared" si="1"/>
        <v>94862</v>
      </c>
      <c r="F18" s="1117">
        <f t="shared" si="1"/>
        <v>66030</v>
      </c>
      <c r="G18" s="1117">
        <f t="shared" si="1"/>
        <v>2434044</v>
      </c>
      <c r="H18" s="1117">
        <f t="shared" si="1"/>
        <v>110555</v>
      </c>
      <c r="I18" s="1117">
        <f t="shared" si="1"/>
        <v>12493</v>
      </c>
      <c r="J18" s="1117">
        <f t="shared" si="1"/>
        <v>1743</v>
      </c>
      <c r="K18" s="1117">
        <f t="shared" si="1"/>
        <v>20282</v>
      </c>
      <c r="L18" s="1117">
        <f t="shared" si="1"/>
        <v>28348720</v>
      </c>
      <c r="M18" s="1117">
        <f t="shared" si="1"/>
        <v>1635733</v>
      </c>
      <c r="N18" s="1117">
        <f t="shared" si="1"/>
        <v>439400</v>
      </c>
      <c r="O18" s="1117">
        <f t="shared" si="1"/>
        <v>61096</v>
      </c>
      <c r="P18" s="1117">
        <f t="shared" si="1"/>
        <v>10015783</v>
      </c>
      <c r="Q18" s="1117">
        <f t="shared" si="1"/>
        <v>8635</v>
      </c>
      <c r="R18" s="1117">
        <f t="shared" si="1"/>
        <v>476036</v>
      </c>
      <c r="S18" s="1117">
        <f t="shared" si="1"/>
        <v>43821411</v>
      </c>
      <c r="T18" s="1474" t="s">
        <v>68</v>
      </c>
    </row>
    <row r="19" spans="1:20" ht="28" customHeight="1">
      <c r="A19" s="1501" t="s">
        <v>3296</v>
      </c>
      <c r="J19" s="1173"/>
      <c r="K19" s="1173"/>
      <c r="T19" s="1502" t="s">
        <v>3297</v>
      </c>
    </row>
    <row r="20" spans="1:20">
      <c r="F20" s="1378"/>
      <c r="J20" s="1173"/>
      <c r="K20" s="1173"/>
    </row>
    <row r="21" spans="1:20">
      <c r="F21" s="1378"/>
      <c r="J21" s="1173"/>
      <c r="K21" s="1173"/>
    </row>
    <row r="22" spans="1:20">
      <c r="F22" s="1378"/>
      <c r="J22" s="1173"/>
      <c r="K22" s="1173"/>
    </row>
    <row r="23" spans="1:20">
      <c r="J23" s="1173"/>
      <c r="K23" s="1173"/>
    </row>
    <row r="24" spans="1:20">
      <c r="F24" s="1378"/>
      <c r="J24" s="1173"/>
      <c r="K24" s="1173"/>
    </row>
    <row r="25" spans="1:20">
      <c r="J25" s="1173"/>
      <c r="K25" s="1173"/>
    </row>
    <row r="26" spans="1:20">
      <c r="J26" s="1173"/>
      <c r="K26" s="1173"/>
    </row>
    <row r="27" spans="1:20">
      <c r="J27" s="1173"/>
      <c r="K27" s="1173"/>
    </row>
    <row r="28" spans="1:20">
      <c r="J28" s="1173"/>
      <c r="K28" s="1173"/>
    </row>
    <row r="29" spans="1:20" ht="33" customHeight="1">
      <c r="J29" s="1173"/>
      <c r="K29" s="1173"/>
    </row>
    <row r="30" spans="1:20" ht="33" customHeight="1">
      <c r="J30" s="1173"/>
      <c r="K30" s="1173"/>
    </row>
    <row r="31" spans="1:20" ht="33" customHeight="1">
      <c r="J31" s="1173"/>
      <c r="K31" s="1173"/>
    </row>
    <row r="32" spans="1:20" ht="33" customHeight="1">
      <c r="J32" s="1173"/>
      <c r="K32" s="1173"/>
    </row>
    <row r="33" ht="33" customHeight="1"/>
    <row r="34" ht="33" customHeight="1"/>
    <row r="35" ht="33" customHeight="1"/>
    <row r="36" ht="33" customHeight="1"/>
    <row r="37" ht="33" customHeight="1"/>
    <row r="38" ht="33" customHeight="1"/>
    <row r="39" ht="33" customHeight="1"/>
    <row r="40" ht="33" customHeight="1"/>
    <row r="41" ht="33" customHeight="1"/>
    <row r="42" ht="33" customHeight="1"/>
    <row r="43" ht="33" customHeight="1"/>
    <row r="44" ht="33" customHeight="1"/>
    <row r="45" ht="33" customHeight="1"/>
    <row r="46" ht="33" customHeight="1"/>
    <row r="47" ht="33" customHeight="1"/>
    <row r="48" ht="33" customHeight="1"/>
    <row r="49" ht="33" customHeight="1"/>
    <row r="50" ht="33" customHeight="1"/>
    <row r="51" ht="33" customHeight="1"/>
    <row r="52" ht="33" customHeight="1"/>
  </sheetData>
  <mergeCells count="2">
    <mergeCell ref="A1:T1"/>
    <mergeCell ref="A2:S2"/>
  </mergeCells>
  <printOptions horizontalCentered="1" verticalCentered="1"/>
  <pageMargins left="0.11811023622047245" right="0.11811023622047245" top="0.51181102362204722" bottom="0.51181102362204722" header="0.51181102362204722" footer="0.51181102362204722"/>
  <pageSetup paperSize="9" scale="39" orientation="landscape" horizontalDpi="1200" verticalDpi="1200"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23"/>
  <sheetViews>
    <sheetView rightToLeft="1" topLeftCell="A10" zoomScaleNormal="100" zoomScaleSheetLayoutView="10" workbookViewId="0">
      <selection activeCell="A23" sqref="A23:B23"/>
    </sheetView>
  </sheetViews>
  <sheetFormatPr defaultColWidth="6.7265625" defaultRowHeight="33" customHeight="1"/>
  <cols>
    <col min="1" max="1" width="25.26953125" style="1503" customWidth="1"/>
    <col min="2" max="2" width="27.453125" style="1503" customWidth="1"/>
    <col min="3" max="7" width="19.7265625" style="1503" customWidth="1"/>
    <col min="8" max="8" width="23.453125" style="1503" customWidth="1"/>
    <col min="9" max="9" width="31" style="1503" customWidth="1"/>
    <col min="10" max="240" width="6.7265625" style="1503"/>
    <col min="241" max="242" width="22.26953125" style="1503" customWidth="1"/>
    <col min="243" max="247" width="20.7265625" style="1503" customWidth="1"/>
    <col min="248" max="496" width="6.7265625" style="1503"/>
    <col min="497" max="498" width="22.26953125" style="1503" customWidth="1"/>
    <col min="499" max="503" width="20.7265625" style="1503" customWidth="1"/>
    <col min="504" max="752" width="6.7265625" style="1503"/>
    <col min="753" max="754" width="22.26953125" style="1503" customWidth="1"/>
    <col min="755" max="759" width="20.7265625" style="1503" customWidth="1"/>
    <col min="760" max="1008" width="6.7265625" style="1503"/>
    <col min="1009" max="1010" width="22.26953125" style="1503" customWidth="1"/>
    <col min="1011" max="1015" width="20.7265625" style="1503" customWidth="1"/>
    <col min="1016" max="1264" width="6.7265625" style="1503"/>
    <col min="1265" max="1266" width="22.26953125" style="1503" customWidth="1"/>
    <col min="1267" max="1271" width="20.7265625" style="1503" customWidth="1"/>
    <col min="1272" max="1520" width="6.7265625" style="1503"/>
    <col min="1521" max="1522" width="22.26953125" style="1503" customWidth="1"/>
    <col min="1523" max="1527" width="20.7265625" style="1503" customWidth="1"/>
    <col min="1528" max="1776" width="6.7265625" style="1503"/>
    <col min="1777" max="1778" width="22.26953125" style="1503" customWidth="1"/>
    <col min="1779" max="1783" width="20.7265625" style="1503" customWidth="1"/>
    <col min="1784" max="2032" width="6.7265625" style="1503"/>
    <col min="2033" max="2034" width="22.26953125" style="1503" customWidth="1"/>
    <col min="2035" max="2039" width="20.7265625" style="1503" customWidth="1"/>
    <col min="2040" max="2288" width="6.7265625" style="1503"/>
    <col min="2289" max="2290" width="22.26953125" style="1503" customWidth="1"/>
    <col min="2291" max="2295" width="20.7265625" style="1503" customWidth="1"/>
    <col min="2296" max="2544" width="6.7265625" style="1503"/>
    <col min="2545" max="2546" width="22.26953125" style="1503" customWidth="1"/>
    <col min="2547" max="2551" width="20.7265625" style="1503" customWidth="1"/>
    <col min="2552" max="2800" width="6.7265625" style="1503"/>
    <col min="2801" max="2802" width="22.26953125" style="1503" customWidth="1"/>
    <col min="2803" max="2807" width="20.7265625" style="1503" customWidth="1"/>
    <col min="2808" max="3056" width="6.7265625" style="1503"/>
    <col min="3057" max="3058" width="22.26953125" style="1503" customWidth="1"/>
    <col min="3059" max="3063" width="20.7265625" style="1503" customWidth="1"/>
    <col min="3064" max="3312" width="6.7265625" style="1503"/>
    <col min="3313" max="3314" width="22.26953125" style="1503" customWidth="1"/>
    <col min="3315" max="3319" width="20.7265625" style="1503" customWidth="1"/>
    <col min="3320" max="3568" width="6.7265625" style="1503"/>
    <col min="3569" max="3570" width="22.26953125" style="1503" customWidth="1"/>
    <col min="3571" max="3575" width="20.7265625" style="1503" customWidth="1"/>
    <col min="3576" max="3824" width="6.7265625" style="1503"/>
    <col min="3825" max="3826" width="22.26953125" style="1503" customWidth="1"/>
    <col min="3827" max="3831" width="20.7265625" style="1503" customWidth="1"/>
    <col min="3832" max="4080" width="6.7265625" style="1503"/>
    <col min="4081" max="4082" width="22.26953125" style="1503" customWidth="1"/>
    <col min="4083" max="4087" width="20.7265625" style="1503" customWidth="1"/>
    <col min="4088" max="4336" width="6.7265625" style="1503"/>
    <col min="4337" max="4338" width="22.26953125" style="1503" customWidth="1"/>
    <col min="4339" max="4343" width="20.7265625" style="1503" customWidth="1"/>
    <col min="4344" max="4592" width="6.7265625" style="1503"/>
    <col min="4593" max="4594" width="22.26953125" style="1503" customWidth="1"/>
    <col min="4595" max="4599" width="20.7265625" style="1503" customWidth="1"/>
    <col min="4600" max="4848" width="6.7265625" style="1503"/>
    <col min="4849" max="4850" width="22.26953125" style="1503" customWidth="1"/>
    <col min="4851" max="4855" width="20.7265625" style="1503" customWidth="1"/>
    <col min="4856" max="5104" width="6.7265625" style="1503"/>
    <col min="5105" max="5106" width="22.26953125" style="1503" customWidth="1"/>
    <col min="5107" max="5111" width="20.7265625" style="1503" customWidth="1"/>
    <col min="5112" max="5360" width="6.7265625" style="1503"/>
    <col min="5361" max="5362" width="22.26953125" style="1503" customWidth="1"/>
    <col min="5363" max="5367" width="20.7265625" style="1503" customWidth="1"/>
    <col min="5368" max="5616" width="6.7265625" style="1503"/>
    <col min="5617" max="5618" width="22.26953125" style="1503" customWidth="1"/>
    <col min="5619" max="5623" width="20.7265625" style="1503" customWidth="1"/>
    <col min="5624" max="5872" width="6.7265625" style="1503"/>
    <col min="5873" max="5874" width="22.26953125" style="1503" customWidth="1"/>
    <col min="5875" max="5879" width="20.7265625" style="1503" customWidth="1"/>
    <col min="5880" max="6128" width="6.7265625" style="1503"/>
    <col min="6129" max="6130" width="22.26953125" style="1503" customWidth="1"/>
    <col min="6131" max="6135" width="20.7265625" style="1503" customWidth="1"/>
    <col min="6136" max="6384" width="6.7265625" style="1503"/>
    <col min="6385" max="6386" width="22.26953125" style="1503" customWidth="1"/>
    <col min="6387" max="6391" width="20.7265625" style="1503" customWidth="1"/>
    <col min="6392" max="6640" width="6.7265625" style="1503"/>
    <col min="6641" max="6642" width="22.26953125" style="1503" customWidth="1"/>
    <col min="6643" max="6647" width="20.7265625" style="1503" customWidth="1"/>
    <col min="6648" max="6896" width="6.7265625" style="1503"/>
    <col min="6897" max="6898" width="22.26953125" style="1503" customWidth="1"/>
    <col min="6899" max="6903" width="20.7265625" style="1503" customWidth="1"/>
    <col min="6904" max="7152" width="6.7265625" style="1503"/>
    <col min="7153" max="7154" width="22.26953125" style="1503" customWidth="1"/>
    <col min="7155" max="7159" width="20.7265625" style="1503" customWidth="1"/>
    <col min="7160" max="7408" width="6.7265625" style="1503"/>
    <col min="7409" max="7410" width="22.26953125" style="1503" customWidth="1"/>
    <col min="7411" max="7415" width="20.7265625" style="1503" customWidth="1"/>
    <col min="7416" max="7664" width="6.7265625" style="1503"/>
    <col min="7665" max="7666" width="22.26953125" style="1503" customWidth="1"/>
    <col min="7667" max="7671" width="20.7265625" style="1503" customWidth="1"/>
    <col min="7672" max="7920" width="6.7265625" style="1503"/>
    <col min="7921" max="7922" width="22.26953125" style="1503" customWidth="1"/>
    <col min="7923" max="7927" width="20.7265625" style="1503" customWidth="1"/>
    <col min="7928" max="8176" width="6.7265625" style="1503"/>
    <col min="8177" max="8178" width="22.26953125" style="1503" customWidth="1"/>
    <col min="8179" max="8183" width="20.7265625" style="1503" customWidth="1"/>
    <col min="8184" max="8432" width="6.7265625" style="1503"/>
    <col min="8433" max="8434" width="22.26953125" style="1503" customWidth="1"/>
    <col min="8435" max="8439" width="20.7265625" style="1503" customWidth="1"/>
    <col min="8440" max="8688" width="6.7265625" style="1503"/>
    <col min="8689" max="8690" width="22.26953125" style="1503" customWidth="1"/>
    <col min="8691" max="8695" width="20.7265625" style="1503" customWidth="1"/>
    <col min="8696" max="8944" width="6.7265625" style="1503"/>
    <col min="8945" max="8946" width="22.26953125" style="1503" customWidth="1"/>
    <col min="8947" max="8951" width="20.7265625" style="1503" customWidth="1"/>
    <col min="8952" max="9200" width="6.7265625" style="1503"/>
    <col min="9201" max="9202" width="22.26953125" style="1503" customWidth="1"/>
    <col min="9203" max="9207" width="20.7265625" style="1503" customWidth="1"/>
    <col min="9208" max="9456" width="6.7265625" style="1503"/>
    <col min="9457" max="9458" width="22.26953125" style="1503" customWidth="1"/>
    <col min="9459" max="9463" width="20.7265625" style="1503" customWidth="1"/>
    <col min="9464" max="9712" width="6.7265625" style="1503"/>
    <col min="9713" max="9714" width="22.26953125" style="1503" customWidth="1"/>
    <col min="9715" max="9719" width="20.7265625" style="1503" customWidth="1"/>
    <col min="9720" max="9968" width="6.7265625" style="1503"/>
    <col min="9969" max="9970" width="22.26953125" style="1503" customWidth="1"/>
    <col min="9971" max="9975" width="20.7265625" style="1503" customWidth="1"/>
    <col min="9976" max="10224" width="6.7265625" style="1503"/>
    <col min="10225" max="10226" width="22.26953125" style="1503" customWidth="1"/>
    <col min="10227" max="10231" width="20.7265625" style="1503" customWidth="1"/>
    <col min="10232" max="10480" width="6.7265625" style="1503"/>
    <col min="10481" max="10482" width="22.26953125" style="1503" customWidth="1"/>
    <col min="10483" max="10487" width="20.7265625" style="1503" customWidth="1"/>
    <col min="10488" max="10736" width="6.7265625" style="1503"/>
    <col min="10737" max="10738" width="22.26953125" style="1503" customWidth="1"/>
    <col min="10739" max="10743" width="20.7265625" style="1503" customWidth="1"/>
    <col min="10744" max="10992" width="6.7265625" style="1503"/>
    <col min="10993" max="10994" width="22.26953125" style="1503" customWidth="1"/>
    <col min="10995" max="10999" width="20.7265625" style="1503" customWidth="1"/>
    <col min="11000" max="11248" width="6.7265625" style="1503"/>
    <col min="11249" max="11250" width="22.26953125" style="1503" customWidth="1"/>
    <col min="11251" max="11255" width="20.7265625" style="1503" customWidth="1"/>
    <col min="11256" max="11504" width="6.7265625" style="1503"/>
    <col min="11505" max="11506" width="22.26953125" style="1503" customWidth="1"/>
    <col min="11507" max="11511" width="20.7265625" style="1503" customWidth="1"/>
    <col min="11512" max="11760" width="6.7265625" style="1503"/>
    <col min="11761" max="11762" width="22.26953125" style="1503" customWidth="1"/>
    <col min="11763" max="11767" width="20.7265625" style="1503" customWidth="1"/>
    <col min="11768" max="12016" width="6.7265625" style="1503"/>
    <col min="12017" max="12018" width="22.26953125" style="1503" customWidth="1"/>
    <col min="12019" max="12023" width="20.7265625" style="1503" customWidth="1"/>
    <col min="12024" max="12272" width="6.7265625" style="1503"/>
    <col min="12273" max="12274" width="22.26953125" style="1503" customWidth="1"/>
    <col min="12275" max="12279" width="20.7265625" style="1503" customWidth="1"/>
    <col min="12280" max="12528" width="6.7265625" style="1503"/>
    <col min="12529" max="12530" width="22.26953125" style="1503" customWidth="1"/>
    <col min="12531" max="12535" width="20.7265625" style="1503" customWidth="1"/>
    <col min="12536" max="12784" width="6.7265625" style="1503"/>
    <col min="12785" max="12786" width="22.26953125" style="1503" customWidth="1"/>
    <col min="12787" max="12791" width="20.7265625" style="1503" customWidth="1"/>
    <col min="12792" max="13040" width="6.7265625" style="1503"/>
    <col min="13041" max="13042" width="22.26953125" style="1503" customWidth="1"/>
    <col min="13043" max="13047" width="20.7265625" style="1503" customWidth="1"/>
    <col min="13048" max="13296" width="6.7265625" style="1503"/>
    <col min="13297" max="13298" width="22.26953125" style="1503" customWidth="1"/>
    <col min="13299" max="13303" width="20.7265625" style="1503" customWidth="1"/>
    <col min="13304" max="13552" width="6.7265625" style="1503"/>
    <col min="13553" max="13554" width="22.26953125" style="1503" customWidth="1"/>
    <col min="13555" max="13559" width="20.7265625" style="1503" customWidth="1"/>
    <col min="13560" max="13808" width="6.7265625" style="1503"/>
    <col min="13809" max="13810" width="22.26953125" style="1503" customWidth="1"/>
    <col min="13811" max="13815" width="20.7265625" style="1503" customWidth="1"/>
    <col min="13816" max="14064" width="6.7265625" style="1503"/>
    <col min="14065" max="14066" width="22.26953125" style="1503" customWidth="1"/>
    <col min="14067" max="14071" width="20.7265625" style="1503" customWidth="1"/>
    <col min="14072" max="14320" width="6.7265625" style="1503"/>
    <col min="14321" max="14322" width="22.26953125" style="1503" customWidth="1"/>
    <col min="14323" max="14327" width="20.7265625" style="1503" customWidth="1"/>
    <col min="14328" max="14576" width="6.7265625" style="1503"/>
    <col min="14577" max="14578" width="22.26953125" style="1503" customWidth="1"/>
    <col min="14579" max="14583" width="20.7265625" style="1503" customWidth="1"/>
    <col min="14584" max="14832" width="6.7265625" style="1503"/>
    <col min="14833" max="14834" width="22.26953125" style="1503" customWidth="1"/>
    <col min="14835" max="14839" width="20.7265625" style="1503" customWidth="1"/>
    <col min="14840" max="15088" width="6.7265625" style="1503"/>
    <col min="15089" max="15090" width="22.26953125" style="1503" customWidth="1"/>
    <col min="15091" max="15095" width="20.7265625" style="1503" customWidth="1"/>
    <col min="15096" max="15344" width="6.7265625" style="1503"/>
    <col min="15345" max="15346" width="22.26953125" style="1503" customWidth="1"/>
    <col min="15347" max="15351" width="20.7265625" style="1503" customWidth="1"/>
    <col min="15352" max="15600" width="6.7265625" style="1503"/>
    <col min="15601" max="15602" width="22.26953125" style="1503" customWidth="1"/>
    <col min="15603" max="15607" width="20.7265625" style="1503" customWidth="1"/>
    <col min="15608" max="15856" width="6.7265625" style="1503"/>
    <col min="15857" max="15858" width="22.26953125" style="1503" customWidth="1"/>
    <col min="15859" max="15863" width="20.7265625" style="1503" customWidth="1"/>
    <col min="15864" max="16112" width="6.7265625" style="1503"/>
    <col min="16113" max="16114" width="22.26953125" style="1503" customWidth="1"/>
    <col min="16115" max="16119" width="20.7265625" style="1503" customWidth="1"/>
    <col min="16120" max="16384" width="6.7265625" style="1503"/>
  </cols>
  <sheetData>
    <row r="1" spans="1:18" ht="33" customHeight="1">
      <c r="A1" s="1725" t="s">
        <v>3106</v>
      </c>
      <c r="B1" s="1725"/>
      <c r="C1" s="1725"/>
      <c r="D1" s="1725"/>
      <c r="E1" s="1725"/>
      <c r="F1" s="1725"/>
      <c r="G1" s="1725"/>
      <c r="H1" s="1725"/>
      <c r="I1" s="1725"/>
    </row>
    <row r="2" spans="1:18" ht="33" customHeight="1">
      <c r="A2" s="1726" t="s">
        <v>3107</v>
      </c>
      <c r="B2" s="1726"/>
      <c r="C2" s="1726"/>
      <c r="D2" s="1726"/>
      <c r="E2" s="1726"/>
      <c r="F2" s="1726"/>
      <c r="G2" s="1726"/>
      <c r="H2" s="1726"/>
      <c r="I2" s="1726"/>
      <c r="O2" s="2373"/>
      <c r="P2" s="2373"/>
      <c r="Q2" s="2373"/>
      <c r="R2" s="2373"/>
    </row>
    <row r="3" spans="1:18" ht="33" customHeight="1">
      <c r="A3" s="2236" t="s">
        <v>3977</v>
      </c>
      <c r="B3" s="2236"/>
      <c r="C3" s="2236"/>
      <c r="D3" s="1720"/>
      <c r="E3" s="1723" t="s">
        <v>3978</v>
      </c>
      <c r="F3" s="1723"/>
      <c r="G3" s="1723"/>
      <c r="H3" s="1723"/>
      <c r="I3" s="1724"/>
    </row>
    <row r="4" spans="1:18" s="1505" customFormat="1" ht="50.25" customHeight="1">
      <c r="A4" s="2208" t="s">
        <v>286</v>
      </c>
      <c r="B4" s="2206" t="s">
        <v>3979</v>
      </c>
      <c r="C4" s="1504" t="s">
        <v>3980</v>
      </c>
      <c r="D4" s="1504" t="s">
        <v>3981</v>
      </c>
      <c r="E4" s="1504" t="s">
        <v>3982</v>
      </c>
      <c r="F4" s="1504" t="s">
        <v>3983</v>
      </c>
      <c r="G4" s="1504" t="s">
        <v>3984</v>
      </c>
      <c r="H4" s="2206" t="s">
        <v>3985</v>
      </c>
      <c r="I4" s="2293" t="s">
        <v>3200</v>
      </c>
    </row>
    <row r="5" spans="1:18" s="1505" customFormat="1" ht="33" customHeight="1">
      <c r="A5" s="2263"/>
      <c r="B5" s="2208"/>
      <c r="C5" s="1506" t="s">
        <v>3986</v>
      </c>
      <c r="D5" s="1506" t="s">
        <v>3987</v>
      </c>
      <c r="E5" s="1506" t="s">
        <v>3988</v>
      </c>
      <c r="F5" s="1506" t="s">
        <v>3989</v>
      </c>
      <c r="G5" s="1506" t="s">
        <v>3990</v>
      </c>
      <c r="H5" s="2208"/>
      <c r="I5" s="2258"/>
    </row>
    <row r="6" spans="1:18" ht="33" customHeight="1">
      <c r="A6" s="423" t="s">
        <v>965</v>
      </c>
      <c r="B6" s="423" t="s">
        <v>3991</v>
      </c>
      <c r="C6" s="1507">
        <v>1</v>
      </c>
      <c r="D6" s="1423">
        <v>94940</v>
      </c>
      <c r="E6" s="1423">
        <v>26127</v>
      </c>
      <c r="F6" s="1146">
        <f>SUM(D6:E6)</f>
        <v>121067</v>
      </c>
      <c r="G6" s="1423">
        <v>426939</v>
      </c>
      <c r="H6" s="423" t="s">
        <v>3992</v>
      </c>
      <c r="I6" s="423" t="s">
        <v>44</v>
      </c>
    </row>
    <row r="7" spans="1:18" ht="33" customHeight="1">
      <c r="A7" s="423" t="s">
        <v>966</v>
      </c>
      <c r="B7" s="423" t="s">
        <v>3993</v>
      </c>
      <c r="C7" s="1508">
        <v>1</v>
      </c>
      <c r="D7" s="1509">
        <v>43707</v>
      </c>
      <c r="E7" s="1509">
        <v>11582</v>
      </c>
      <c r="F7" s="1146">
        <f t="shared" ref="F7:F22" si="0">SUM(D7:E7)</f>
        <v>55289</v>
      </c>
      <c r="G7" s="1509">
        <v>237462</v>
      </c>
      <c r="H7" s="423" t="s">
        <v>3994</v>
      </c>
      <c r="I7" s="423" t="s">
        <v>46</v>
      </c>
    </row>
    <row r="8" spans="1:18" ht="33" customHeight="1">
      <c r="A8" s="423" t="s">
        <v>336</v>
      </c>
      <c r="B8" s="423" t="s">
        <v>3995</v>
      </c>
      <c r="C8" s="1507">
        <v>1</v>
      </c>
      <c r="D8" s="1423">
        <v>37117</v>
      </c>
      <c r="E8" s="1423">
        <v>17765</v>
      </c>
      <c r="F8" s="1146">
        <f t="shared" si="0"/>
        <v>54882</v>
      </c>
      <c r="G8" s="1423">
        <v>197846</v>
      </c>
      <c r="H8" s="423" t="s">
        <v>3996</v>
      </c>
      <c r="I8" s="423" t="s">
        <v>48</v>
      </c>
    </row>
    <row r="9" spans="1:18" ht="33" customHeight="1">
      <c r="A9" s="423" t="s">
        <v>345</v>
      </c>
      <c r="B9" s="423" t="s">
        <v>3997</v>
      </c>
      <c r="C9" s="1508">
        <v>1</v>
      </c>
      <c r="D9" s="1509">
        <v>28468</v>
      </c>
      <c r="E9" s="1509">
        <v>5618</v>
      </c>
      <c r="F9" s="1146">
        <f t="shared" si="0"/>
        <v>34086</v>
      </c>
      <c r="G9" s="1509">
        <v>149838</v>
      </c>
      <c r="H9" s="423" t="s">
        <v>3998</v>
      </c>
      <c r="I9" s="423" t="s">
        <v>435</v>
      </c>
    </row>
    <row r="10" spans="1:18" ht="33" customHeight="1">
      <c r="A10" s="423" t="s">
        <v>349</v>
      </c>
      <c r="B10" s="423" t="s">
        <v>3999</v>
      </c>
      <c r="C10" s="1507">
        <v>1</v>
      </c>
      <c r="D10" s="1423">
        <v>15047</v>
      </c>
      <c r="E10" s="1423">
        <v>6722</v>
      </c>
      <c r="F10" s="1146">
        <f t="shared" si="0"/>
        <v>21769</v>
      </c>
      <c r="G10" s="1423">
        <v>79336</v>
      </c>
      <c r="H10" s="423" t="s">
        <v>4000</v>
      </c>
      <c r="I10" s="423" t="s">
        <v>490</v>
      </c>
    </row>
    <row r="11" spans="1:18" ht="33" customHeight="1">
      <c r="A11" s="423" t="s">
        <v>201</v>
      </c>
      <c r="B11" s="423" t="s">
        <v>4001</v>
      </c>
      <c r="C11" s="1508">
        <v>1</v>
      </c>
      <c r="D11" s="1509">
        <v>54493</v>
      </c>
      <c r="E11" s="1509">
        <v>26084</v>
      </c>
      <c r="F11" s="1146">
        <f t="shared" si="0"/>
        <v>80577</v>
      </c>
      <c r="G11" s="1509">
        <v>446636</v>
      </c>
      <c r="H11" s="423" t="s">
        <v>4002</v>
      </c>
      <c r="I11" s="423" t="s">
        <v>52</v>
      </c>
    </row>
    <row r="12" spans="1:18" ht="33" customHeight="1">
      <c r="A12" s="423" t="s">
        <v>365</v>
      </c>
      <c r="B12" s="423" t="s">
        <v>4003</v>
      </c>
      <c r="C12" s="1507">
        <v>1</v>
      </c>
      <c r="D12" s="1423">
        <v>19175</v>
      </c>
      <c r="E12" s="1423">
        <v>14033</v>
      </c>
      <c r="F12" s="1146">
        <f t="shared" si="0"/>
        <v>33208</v>
      </c>
      <c r="G12" s="1423">
        <v>100043</v>
      </c>
      <c r="H12" s="423" t="s">
        <v>4004</v>
      </c>
      <c r="I12" s="423" t="s">
        <v>455</v>
      </c>
    </row>
    <row r="13" spans="1:18" ht="33" customHeight="1">
      <c r="A13" s="423" t="s">
        <v>371</v>
      </c>
      <c r="B13" s="423" t="s">
        <v>4005</v>
      </c>
      <c r="C13" s="1508">
        <v>1</v>
      </c>
      <c r="D13" s="1509">
        <v>15485</v>
      </c>
      <c r="E13" s="1509">
        <v>8409</v>
      </c>
      <c r="F13" s="1146">
        <f t="shared" si="0"/>
        <v>23894</v>
      </c>
      <c r="G13" s="1509">
        <v>95692</v>
      </c>
      <c r="H13" s="423" t="s">
        <v>4006</v>
      </c>
      <c r="I13" s="423" t="s">
        <v>1105</v>
      </c>
    </row>
    <row r="14" spans="1:18" ht="33" customHeight="1">
      <c r="A14" s="423" t="s">
        <v>59</v>
      </c>
      <c r="B14" s="423" t="s">
        <v>4007</v>
      </c>
      <c r="C14" s="1507">
        <v>1</v>
      </c>
      <c r="D14" s="1423">
        <v>19209</v>
      </c>
      <c r="E14" s="1423">
        <v>22858</v>
      </c>
      <c r="F14" s="1146">
        <f t="shared" si="0"/>
        <v>42067</v>
      </c>
      <c r="G14" s="1423">
        <v>124776</v>
      </c>
      <c r="H14" s="423" t="s">
        <v>4008</v>
      </c>
      <c r="I14" s="423" t="s">
        <v>60</v>
      </c>
    </row>
    <row r="15" spans="1:18" ht="33" customHeight="1">
      <c r="A15" s="423" t="s">
        <v>105</v>
      </c>
      <c r="B15" s="423" t="s">
        <v>4009</v>
      </c>
      <c r="C15" s="1508">
        <v>1</v>
      </c>
      <c r="D15" s="1509">
        <v>2372</v>
      </c>
      <c r="E15" s="1509">
        <v>0</v>
      </c>
      <c r="F15" s="1146">
        <f t="shared" si="0"/>
        <v>2372</v>
      </c>
      <c r="G15" s="1509">
        <v>11561</v>
      </c>
      <c r="H15" s="423" t="s">
        <v>4010</v>
      </c>
      <c r="I15" s="423" t="s">
        <v>4011</v>
      </c>
    </row>
    <row r="16" spans="1:18" ht="33" customHeight="1">
      <c r="A16" s="423" t="s">
        <v>54</v>
      </c>
      <c r="B16" s="423" t="s">
        <v>4012</v>
      </c>
      <c r="C16" s="1507">
        <v>1</v>
      </c>
      <c r="D16" s="1423">
        <v>2354</v>
      </c>
      <c r="E16" s="1509">
        <v>0</v>
      </c>
      <c r="F16" s="1146">
        <f t="shared" si="0"/>
        <v>2354</v>
      </c>
      <c r="G16" s="1423">
        <v>8543</v>
      </c>
      <c r="H16" s="423" t="s">
        <v>4013</v>
      </c>
      <c r="I16" s="423" t="s">
        <v>4014</v>
      </c>
    </row>
    <row r="17" spans="1:9" ht="33" customHeight="1">
      <c r="A17" s="423" t="s">
        <v>58</v>
      </c>
      <c r="B17" s="423" t="s">
        <v>4015</v>
      </c>
      <c r="C17" s="1508">
        <v>1</v>
      </c>
      <c r="D17" s="1509">
        <v>6797</v>
      </c>
      <c r="E17" s="1509">
        <v>0</v>
      </c>
      <c r="F17" s="1146">
        <f t="shared" si="0"/>
        <v>6797</v>
      </c>
      <c r="G17" s="1509">
        <v>19557</v>
      </c>
      <c r="H17" s="423" t="s">
        <v>4016</v>
      </c>
      <c r="I17" s="423" t="s">
        <v>465</v>
      </c>
    </row>
    <row r="18" spans="1:9" ht="33" customHeight="1">
      <c r="A18" s="423" t="s">
        <v>63</v>
      </c>
      <c r="B18" s="423" t="s">
        <v>4017</v>
      </c>
      <c r="C18" s="1507">
        <v>1</v>
      </c>
      <c r="D18" s="1423">
        <v>1710</v>
      </c>
      <c r="E18" s="1509">
        <v>0</v>
      </c>
      <c r="F18" s="1146">
        <f t="shared" si="0"/>
        <v>1710</v>
      </c>
      <c r="G18" s="1423">
        <v>5348</v>
      </c>
      <c r="H18" s="423" t="s">
        <v>4018</v>
      </c>
      <c r="I18" s="423" t="s">
        <v>4019</v>
      </c>
    </row>
    <row r="19" spans="1:9" ht="33" customHeight="1">
      <c r="A19" s="423" t="s">
        <v>61</v>
      </c>
      <c r="B19" s="423" t="s">
        <v>4020</v>
      </c>
      <c r="C19" s="1508">
        <v>1</v>
      </c>
      <c r="D19" s="1509">
        <v>9147</v>
      </c>
      <c r="E19" s="1509">
        <v>0</v>
      </c>
      <c r="F19" s="1146">
        <f t="shared" si="0"/>
        <v>9147</v>
      </c>
      <c r="G19" s="1509">
        <v>16951</v>
      </c>
      <c r="H19" s="423" t="s">
        <v>4021</v>
      </c>
      <c r="I19" s="423" t="s">
        <v>62</v>
      </c>
    </row>
    <row r="20" spans="1:9" ht="33" customHeight="1">
      <c r="A20" s="423" t="s">
        <v>104</v>
      </c>
      <c r="B20" s="423" t="s">
        <v>4022</v>
      </c>
      <c r="C20" s="1507">
        <v>1</v>
      </c>
      <c r="D20" s="1423">
        <v>6079</v>
      </c>
      <c r="E20" s="1509">
        <v>0</v>
      </c>
      <c r="F20" s="1146">
        <f t="shared" si="0"/>
        <v>6079</v>
      </c>
      <c r="G20" s="1423">
        <v>12170</v>
      </c>
      <c r="H20" s="423" t="s">
        <v>4023</v>
      </c>
      <c r="I20" s="423" t="s">
        <v>203</v>
      </c>
    </row>
    <row r="21" spans="1:9" ht="33" customHeight="1">
      <c r="A21" s="423" t="s">
        <v>66</v>
      </c>
      <c r="B21" s="423" t="s">
        <v>4024</v>
      </c>
      <c r="C21" s="1508">
        <v>1</v>
      </c>
      <c r="D21" s="1509">
        <v>2865</v>
      </c>
      <c r="E21" s="1509">
        <v>0</v>
      </c>
      <c r="F21" s="1146">
        <f t="shared" si="0"/>
        <v>2865</v>
      </c>
      <c r="G21" s="1509">
        <v>7920</v>
      </c>
      <c r="H21" s="423" t="s">
        <v>4025</v>
      </c>
      <c r="I21" s="423" t="s">
        <v>4026</v>
      </c>
    </row>
    <row r="22" spans="1:9" ht="33" customHeight="1">
      <c r="A22" s="423" t="s">
        <v>4027</v>
      </c>
      <c r="B22" s="423" t="s">
        <v>4028</v>
      </c>
      <c r="C22" s="1507">
        <v>1</v>
      </c>
      <c r="D22" s="1423">
        <v>5200</v>
      </c>
      <c r="E22" s="1509">
        <v>0</v>
      </c>
      <c r="F22" s="1146">
        <f t="shared" si="0"/>
        <v>5200</v>
      </c>
      <c r="G22" s="1423">
        <v>15735</v>
      </c>
      <c r="H22" s="423" t="s">
        <v>4029</v>
      </c>
      <c r="I22" s="423" t="s">
        <v>489</v>
      </c>
    </row>
    <row r="23" spans="1:9" ht="33" customHeight="1">
      <c r="A23" s="2371" t="s">
        <v>967</v>
      </c>
      <c r="B23" s="2372"/>
      <c r="C23" s="1376">
        <f>SUM(C6:C22)</f>
        <v>17</v>
      </c>
      <c r="D23" s="1070">
        <f>SUM(D6:D22)</f>
        <v>364165</v>
      </c>
      <c r="E23" s="1070">
        <f>SUM(E6:E22)</f>
        <v>139198</v>
      </c>
      <c r="F23" s="1070">
        <f>SUM(F6:F22)</f>
        <v>503363</v>
      </c>
      <c r="G23" s="1070">
        <f>SUM(G6:G22)</f>
        <v>1956353</v>
      </c>
      <c r="H23" s="2371" t="s">
        <v>68</v>
      </c>
      <c r="I23" s="2372"/>
    </row>
  </sheetData>
  <mergeCells count="11">
    <mergeCell ref="A23:B23"/>
    <mergeCell ref="H23:I23"/>
    <mergeCell ref="A1:I1"/>
    <mergeCell ref="A2:I2"/>
    <mergeCell ref="O2:R2"/>
    <mergeCell ref="A3:D3"/>
    <mergeCell ref="E3:I3"/>
    <mergeCell ref="A4:A5"/>
    <mergeCell ref="B4:B5"/>
    <mergeCell ref="H4:H5"/>
    <mergeCell ref="I4:I5"/>
  </mergeCells>
  <pageMargins left="0.7" right="0.7" top="0.75" bottom="0.75" header="0.3" footer="0.3"/>
  <pageSetup paperSize="9" scale="10" orientation="landscape" r:id="rId1"/>
  <colBreaks count="3" manualBreakCount="3">
    <brk id="10" max="22" man="1"/>
    <brk id="11" max="22" man="1"/>
    <brk id="12" max="22" man="1"/>
  </colBreaks>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showGridLines="0" rightToLeft="1" view="pageBreakPreview" topLeftCell="A13" zoomScale="60" zoomScaleNormal="100" workbookViewId="0">
      <selection activeCell="B23" sqref="B23"/>
    </sheetView>
  </sheetViews>
  <sheetFormatPr defaultColWidth="7.7265625" defaultRowHeight="15.5"/>
  <cols>
    <col min="1" max="5" width="21.7265625" style="1072" customWidth="1"/>
    <col min="6" max="6" width="25.54296875" style="1072" customWidth="1"/>
    <col min="7" max="7" width="12.7265625" style="1072" bestFit="1" customWidth="1"/>
    <col min="8" max="8" width="12" style="1072" bestFit="1" customWidth="1"/>
    <col min="9" max="9" width="12.26953125" style="1072" bestFit="1" customWidth="1"/>
    <col min="10" max="10" width="9.26953125" style="1072" bestFit="1" customWidth="1"/>
    <col min="11" max="11" width="9.7265625" style="1072" bestFit="1" customWidth="1"/>
    <col min="12" max="23" width="7.7265625" style="1072" customWidth="1"/>
    <col min="24" max="24" width="7.7265625" style="1072"/>
    <col min="25" max="27" width="7.7265625" style="1072" customWidth="1"/>
    <col min="28" max="260" width="7.7265625" style="1072"/>
    <col min="261" max="261" width="14.7265625" style="1072" bestFit="1" customWidth="1"/>
    <col min="262" max="262" width="12.1796875" style="1072" bestFit="1" customWidth="1"/>
    <col min="263" max="263" width="12.7265625" style="1072" bestFit="1" customWidth="1"/>
    <col min="264" max="264" width="12" style="1072" bestFit="1" customWidth="1"/>
    <col min="265" max="265" width="12.26953125" style="1072" bestFit="1" customWidth="1"/>
    <col min="266" max="266" width="9.26953125" style="1072" bestFit="1" customWidth="1"/>
    <col min="267" max="267" width="9.7265625" style="1072" bestFit="1" customWidth="1"/>
    <col min="268" max="279" width="7.7265625" style="1072" customWidth="1"/>
    <col min="280" max="280" width="7.7265625" style="1072"/>
    <col min="281" max="283" width="7.7265625" style="1072" customWidth="1"/>
    <col min="284" max="516" width="7.7265625" style="1072"/>
    <col min="517" max="517" width="14.7265625" style="1072" bestFit="1" customWidth="1"/>
    <col min="518" max="518" width="12.1796875" style="1072" bestFit="1" customWidth="1"/>
    <col min="519" max="519" width="12.7265625" style="1072" bestFit="1" customWidth="1"/>
    <col min="520" max="520" width="12" style="1072" bestFit="1" customWidth="1"/>
    <col min="521" max="521" width="12.26953125" style="1072" bestFit="1" customWidth="1"/>
    <col min="522" max="522" width="9.26953125" style="1072" bestFit="1" customWidth="1"/>
    <col min="523" max="523" width="9.7265625" style="1072" bestFit="1" customWidth="1"/>
    <col min="524" max="535" width="7.7265625" style="1072" customWidth="1"/>
    <col min="536" max="536" width="7.7265625" style="1072"/>
    <col min="537" max="539" width="7.7265625" style="1072" customWidth="1"/>
    <col min="540" max="772" width="7.7265625" style="1072"/>
    <col min="773" max="773" width="14.7265625" style="1072" bestFit="1" customWidth="1"/>
    <col min="774" max="774" width="12.1796875" style="1072" bestFit="1" customWidth="1"/>
    <col min="775" max="775" width="12.7265625" style="1072" bestFit="1" customWidth="1"/>
    <col min="776" max="776" width="12" style="1072" bestFit="1" customWidth="1"/>
    <col min="777" max="777" width="12.26953125" style="1072" bestFit="1" customWidth="1"/>
    <col min="778" max="778" width="9.26953125" style="1072" bestFit="1" customWidth="1"/>
    <col min="779" max="779" width="9.7265625" style="1072" bestFit="1" customWidth="1"/>
    <col min="780" max="791" width="7.7265625" style="1072" customWidth="1"/>
    <col min="792" max="792" width="7.7265625" style="1072"/>
    <col min="793" max="795" width="7.7265625" style="1072" customWidth="1"/>
    <col min="796" max="1028" width="7.7265625" style="1072"/>
    <col min="1029" max="1029" width="14.7265625" style="1072" bestFit="1" customWidth="1"/>
    <col min="1030" max="1030" width="12.1796875" style="1072" bestFit="1" customWidth="1"/>
    <col min="1031" max="1031" width="12.7265625" style="1072" bestFit="1" customWidth="1"/>
    <col min="1032" max="1032" width="12" style="1072" bestFit="1" customWidth="1"/>
    <col min="1033" max="1033" width="12.26953125" style="1072" bestFit="1" customWidth="1"/>
    <col min="1034" max="1034" width="9.26953125" style="1072" bestFit="1" customWidth="1"/>
    <col min="1035" max="1035" width="9.7265625" style="1072" bestFit="1" customWidth="1"/>
    <col min="1036" max="1047" width="7.7265625" style="1072" customWidth="1"/>
    <col min="1048" max="1048" width="7.7265625" style="1072"/>
    <col min="1049" max="1051" width="7.7265625" style="1072" customWidth="1"/>
    <col min="1052" max="1284" width="7.7265625" style="1072"/>
    <col min="1285" max="1285" width="14.7265625" style="1072" bestFit="1" customWidth="1"/>
    <col min="1286" max="1286" width="12.1796875" style="1072" bestFit="1" customWidth="1"/>
    <col min="1287" max="1287" width="12.7265625" style="1072" bestFit="1" customWidth="1"/>
    <col min="1288" max="1288" width="12" style="1072" bestFit="1" customWidth="1"/>
    <col min="1289" max="1289" width="12.26953125" style="1072" bestFit="1" customWidth="1"/>
    <col min="1290" max="1290" width="9.26953125" style="1072" bestFit="1" customWidth="1"/>
    <col min="1291" max="1291" width="9.7265625" style="1072" bestFit="1" customWidth="1"/>
    <col min="1292" max="1303" width="7.7265625" style="1072" customWidth="1"/>
    <col min="1304" max="1304" width="7.7265625" style="1072"/>
    <col min="1305" max="1307" width="7.7265625" style="1072" customWidth="1"/>
    <col min="1308" max="1540" width="7.7265625" style="1072"/>
    <col min="1541" max="1541" width="14.7265625" style="1072" bestFit="1" customWidth="1"/>
    <col min="1542" max="1542" width="12.1796875" style="1072" bestFit="1" customWidth="1"/>
    <col min="1543" max="1543" width="12.7265625" style="1072" bestFit="1" customWidth="1"/>
    <col min="1544" max="1544" width="12" style="1072" bestFit="1" customWidth="1"/>
    <col min="1545" max="1545" width="12.26953125" style="1072" bestFit="1" customWidth="1"/>
    <col min="1546" max="1546" width="9.26953125" style="1072" bestFit="1" customWidth="1"/>
    <col min="1547" max="1547" width="9.7265625" style="1072" bestFit="1" customWidth="1"/>
    <col min="1548" max="1559" width="7.7265625" style="1072" customWidth="1"/>
    <col min="1560" max="1560" width="7.7265625" style="1072"/>
    <col min="1561" max="1563" width="7.7265625" style="1072" customWidth="1"/>
    <col min="1564" max="1796" width="7.7265625" style="1072"/>
    <col min="1797" max="1797" width="14.7265625" style="1072" bestFit="1" customWidth="1"/>
    <col min="1798" max="1798" width="12.1796875" style="1072" bestFit="1" customWidth="1"/>
    <col min="1799" max="1799" width="12.7265625" style="1072" bestFit="1" customWidth="1"/>
    <col min="1800" max="1800" width="12" style="1072" bestFit="1" customWidth="1"/>
    <col min="1801" max="1801" width="12.26953125" style="1072" bestFit="1" customWidth="1"/>
    <col min="1802" max="1802" width="9.26953125" style="1072" bestFit="1" customWidth="1"/>
    <col min="1803" max="1803" width="9.7265625" style="1072" bestFit="1" customWidth="1"/>
    <col min="1804" max="1815" width="7.7265625" style="1072" customWidth="1"/>
    <col min="1816" max="1816" width="7.7265625" style="1072"/>
    <col min="1817" max="1819" width="7.7265625" style="1072" customWidth="1"/>
    <col min="1820" max="2052" width="7.7265625" style="1072"/>
    <col min="2053" max="2053" width="14.7265625" style="1072" bestFit="1" customWidth="1"/>
    <col min="2054" max="2054" width="12.1796875" style="1072" bestFit="1" customWidth="1"/>
    <col min="2055" max="2055" width="12.7265625" style="1072" bestFit="1" customWidth="1"/>
    <col min="2056" max="2056" width="12" style="1072" bestFit="1" customWidth="1"/>
    <col min="2057" max="2057" width="12.26953125" style="1072" bestFit="1" customWidth="1"/>
    <col min="2058" max="2058" width="9.26953125" style="1072" bestFit="1" customWidth="1"/>
    <col min="2059" max="2059" width="9.7265625" style="1072" bestFit="1" customWidth="1"/>
    <col min="2060" max="2071" width="7.7265625" style="1072" customWidth="1"/>
    <col min="2072" max="2072" width="7.7265625" style="1072"/>
    <col min="2073" max="2075" width="7.7265625" style="1072" customWidth="1"/>
    <col min="2076" max="2308" width="7.7265625" style="1072"/>
    <col min="2309" max="2309" width="14.7265625" style="1072" bestFit="1" customWidth="1"/>
    <col min="2310" max="2310" width="12.1796875" style="1072" bestFit="1" customWidth="1"/>
    <col min="2311" max="2311" width="12.7265625" style="1072" bestFit="1" customWidth="1"/>
    <col min="2312" max="2312" width="12" style="1072" bestFit="1" customWidth="1"/>
    <col min="2313" max="2313" width="12.26953125" style="1072" bestFit="1" customWidth="1"/>
    <col min="2314" max="2314" width="9.26953125" style="1072" bestFit="1" customWidth="1"/>
    <col min="2315" max="2315" width="9.7265625" style="1072" bestFit="1" customWidth="1"/>
    <col min="2316" max="2327" width="7.7265625" style="1072" customWidth="1"/>
    <col min="2328" max="2328" width="7.7265625" style="1072"/>
    <col min="2329" max="2331" width="7.7265625" style="1072" customWidth="1"/>
    <col min="2332" max="2564" width="7.7265625" style="1072"/>
    <col min="2565" max="2565" width="14.7265625" style="1072" bestFit="1" customWidth="1"/>
    <col min="2566" max="2566" width="12.1796875" style="1072" bestFit="1" customWidth="1"/>
    <col min="2567" max="2567" width="12.7265625" style="1072" bestFit="1" customWidth="1"/>
    <col min="2568" max="2568" width="12" style="1072" bestFit="1" customWidth="1"/>
    <col min="2569" max="2569" width="12.26953125" style="1072" bestFit="1" customWidth="1"/>
    <col min="2570" max="2570" width="9.26953125" style="1072" bestFit="1" customWidth="1"/>
    <col min="2571" max="2571" width="9.7265625" style="1072" bestFit="1" customWidth="1"/>
    <col min="2572" max="2583" width="7.7265625" style="1072" customWidth="1"/>
    <col min="2584" max="2584" width="7.7265625" style="1072"/>
    <col min="2585" max="2587" width="7.7265625" style="1072" customWidth="1"/>
    <col min="2588" max="2820" width="7.7265625" style="1072"/>
    <col min="2821" max="2821" width="14.7265625" style="1072" bestFit="1" customWidth="1"/>
    <col min="2822" max="2822" width="12.1796875" style="1072" bestFit="1" customWidth="1"/>
    <col min="2823" max="2823" width="12.7265625" style="1072" bestFit="1" customWidth="1"/>
    <col min="2824" max="2824" width="12" style="1072" bestFit="1" customWidth="1"/>
    <col min="2825" max="2825" width="12.26953125" style="1072" bestFit="1" customWidth="1"/>
    <col min="2826" max="2826" width="9.26953125" style="1072" bestFit="1" customWidth="1"/>
    <col min="2827" max="2827" width="9.7265625" style="1072" bestFit="1" customWidth="1"/>
    <col min="2828" max="2839" width="7.7265625" style="1072" customWidth="1"/>
    <col min="2840" max="2840" width="7.7265625" style="1072"/>
    <col min="2841" max="2843" width="7.7265625" style="1072" customWidth="1"/>
    <col min="2844" max="3076" width="7.7265625" style="1072"/>
    <col min="3077" max="3077" width="14.7265625" style="1072" bestFit="1" customWidth="1"/>
    <col min="3078" max="3078" width="12.1796875" style="1072" bestFit="1" customWidth="1"/>
    <col min="3079" max="3079" width="12.7265625" style="1072" bestFit="1" customWidth="1"/>
    <col min="3080" max="3080" width="12" style="1072" bestFit="1" customWidth="1"/>
    <col min="3081" max="3081" width="12.26953125" style="1072" bestFit="1" customWidth="1"/>
    <col min="3082" max="3082" width="9.26953125" style="1072" bestFit="1" customWidth="1"/>
    <col min="3083" max="3083" width="9.7265625" style="1072" bestFit="1" customWidth="1"/>
    <col min="3084" max="3095" width="7.7265625" style="1072" customWidth="1"/>
    <col min="3096" max="3096" width="7.7265625" style="1072"/>
    <col min="3097" max="3099" width="7.7265625" style="1072" customWidth="1"/>
    <col min="3100" max="3332" width="7.7265625" style="1072"/>
    <col min="3333" max="3333" width="14.7265625" style="1072" bestFit="1" customWidth="1"/>
    <col min="3334" max="3334" width="12.1796875" style="1072" bestFit="1" customWidth="1"/>
    <col min="3335" max="3335" width="12.7265625" style="1072" bestFit="1" customWidth="1"/>
    <col min="3336" max="3336" width="12" style="1072" bestFit="1" customWidth="1"/>
    <col min="3337" max="3337" width="12.26953125" style="1072" bestFit="1" customWidth="1"/>
    <col min="3338" max="3338" width="9.26953125" style="1072" bestFit="1" customWidth="1"/>
    <col min="3339" max="3339" width="9.7265625" style="1072" bestFit="1" customWidth="1"/>
    <col min="3340" max="3351" width="7.7265625" style="1072" customWidth="1"/>
    <col min="3352" max="3352" width="7.7265625" style="1072"/>
    <col min="3353" max="3355" width="7.7265625" style="1072" customWidth="1"/>
    <col min="3356" max="3588" width="7.7265625" style="1072"/>
    <col min="3589" max="3589" width="14.7265625" style="1072" bestFit="1" customWidth="1"/>
    <col min="3590" max="3590" width="12.1796875" style="1072" bestFit="1" customWidth="1"/>
    <col min="3591" max="3591" width="12.7265625" style="1072" bestFit="1" customWidth="1"/>
    <col min="3592" max="3592" width="12" style="1072" bestFit="1" customWidth="1"/>
    <col min="3593" max="3593" width="12.26953125" style="1072" bestFit="1" customWidth="1"/>
    <col min="3594" max="3594" width="9.26953125" style="1072" bestFit="1" customWidth="1"/>
    <col min="3595" max="3595" width="9.7265625" style="1072" bestFit="1" customWidth="1"/>
    <col min="3596" max="3607" width="7.7265625" style="1072" customWidth="1"/>
    <col min="3608" max="3608" width="7.7265625" style="1072"/>
    <col min="3609" max="3611" width="7.7265625" style="1072" customWidth="1"/>
    <col min="3612" max="3844" width="7.7265625" style="1072"/>
    <col min="3845" max="3845" width="14.7265625" style="1072" bestFit="1" customWidth="1"/>
    <col min="3846" max="3846" width="12.1796875" style="1072" bestFit="1" customWidth="1"/>
    <col min="3847" max="3847" width="12.7265625" style="1072" bestFit="1" customWidth="1"/>
    <col min="3848" max="3848" width="12" style="1072" bestFit="1" customWidth="1"/>
    <col min="3849" max="3849" width="12.26953125" style="1072" bestFit="1" customWidth="1"/>
    <col min="3850" max="3850" width="9.26953125" style="1072" bestFit="1" customWidth="1"/>
    <col min="3851" max="3851" width="9.7265625" style="1072" bestFit="1" customWidth="1"/>
    <col min="3852" max="3863" width="7.7265625" style="1072" customWidth="1"/>
    <col min="3864" max="3864" width="7.7265625" style="1072"/>
    <col min="3865" max="3867" width="7.7265625" style="1072" customWidth="1"/>
    <col min="3868" max="4100" width="7.7265625" style="1072"/>
    <col min="4101" max="4101" width="14.7265625" style="1072" bestFit="1" customWidth="1"/>
    <col min="4102" max="4102" width="12.1796875" style="1072" bestFit="1" customWidth="1"/>
    <col min="4103" max="4103" width="12.7265625" style="1072" bestFit="1" customWidth="1"/>
    <col min="4104" max="4104" width="12" style="1072" bestFit="1" customWidth="1"/>
    <col min="4105" max="4105" width="12.26953125" style="1072" bestFit="1" customWidth="1"/>
    <col min="4106" max="4106" width="9.26953125" style="1072" bestFit="1" customWidth="1"/>
    <col min="4107" max="4107" width="9.7265625" style="1072" bestFit="1" customWidth="1"/>
    <col min="4108" max="4119" width="7.7265625" style="1072" customWidth="1"/>
    <col min="4120" max="4120" width="7.7265625" style="1072"/>
    <col min="4121" max="4123" width="7.7265625" style="1072" customWidth="1"/>
    <col min="4124" max="4356" width="7.7265625" style="1072"/>
    <col min="4357" max="4357" width="14.7265625" style="1072" bestFit="1" customWidth="1"/>
    <col min="4358" max="4358" width="12.1796875" style="1072" bestFit="1" customWidth="1"/>
    <col min="4359" max="4359" width="12.7265625" style="1072" bestFit="1" customWidth="1"/>
    <col min="4360" max="4360" width="12" style="1072" bestFit="1" customWidth="1"/>
    <col min="4361" max="4361" width="12.26953125" style="1072" bestFit="1" customWidth="1"/>
    <col min="4362" max="4362" width="9.26953125" style="1072" bestFit="1" customWidth="1"/>
    <col min="4363" max="4363" width="9.7265625" style="1072" bestFit="1" customWidth="1"/>
    <col min="4364" max="4375" width="7.7265625" style="1072" customWidth="1"/>
    <col min="4376" max="4376" width="7.7265625" style="1072"/>
    <col min="4377" max="4379" width="7.7265625" style="1072" customWidth="1"/>
    <col min="4380" max="4612" width="7.7265625" style="1072"/>
    <col min="4613" max="4613" width="14.7265625" style="1072" bestFit="1" customWidth="1"/>
    <col min="4614" max="4614" width="12.1796875" style="1072" bestFit="1" customWidth="1"/>
    <col min="4615" max="4615" width="12.7265625" style="1072" bestFit="1" customWidth="1"/>
    <col min="4616" max="4616" width="12" style="1072" bestFit="1" customWidth="1"/>
    <col min="4617" max="4617" width="12.26953125" style="1072" bestFit="1" customWidth="1"/>
    <col min="4618" max="4618" width="9.26953125" style="1072" bestFit="1" customWidth="1"/>
    <col min="4619" max="4619" width="9.7265625" style="1072" bestFit="1" customWidth="1"/>
    <col min="4620" max="4631" width="7.7265625" style="1072" customWidth="1"/>
    <col min="4632" max="4632" width="7.7265625" style="1072"/>
    <col min="4633" max="4635" width="7.7265625" style="1072" customWidth="1"/>
    <col min="4636" max="4868" width="7.7265625" style="1072"/>
    <col min="4869" max="4869" width="14.7265625" style="1072" bestFit="1" customWidth="1"/>
    <col min="4870" max="4870" width="12.1796875" style="1072" bestFit="1" customWidth="1"/>
    <col min="4871" max="4871" width="12.7265625" style="1072" bestFit="1" customWidth="1"/>
    <col min="4872" max="4872" width="12" style="1072" bestFit="1" customWidth="1"/>
    <col min="4873" max="4873" width="12.26953125" style="1072" bestFit="1" customWidth="1"/>
    <col min="4874" max="4874" width="9.26953125" style="1072" bestFit="1" customWidth="1"/>
    <col min="4875" max="4875" width="9.7265625" style="1072" bestFit="1" customWidth="1"/>
    <col min="4876" max="4887" width="7.7265625" style="1072" customWidth="1"/>
    <col min="4888" max="4888" width="7.7265625" style="1072"/>
    <col min="4889" max="4891" width="7.7265625" style="1072" customWidth="1"/>
    <col min="4892" max="5124" width="7.7265625" style="1072"/>
    <col min="5125" max="5125" width="14.7265625" style="1072" bestFit="1" customWidth="1"/>
    <col min="5126" max="5126" width="12.1796875" style="1072" bestFit="1" customWidth="1"/>
    <col min="5127" max="5127" width="12.7265625" style="1072" bestFit="1" customWidth="1"/>
    <col min="5128" max="5128" width="12" style="1072" bestFit="1" customWidth="1"/>
    <col min="5129" max="5129" width="12.26953125" style="1072" bestFit="1" customWidth="1"/>
    <col min="5130" max="5130" width="9.26953125" style="1072" bestFit="1" customWidth="1"/>
    <col min="5131" max="5131" width="9.7265625" style="1072" bestFit="1" customWidth="1"/>
    <col min="5132" max="5143" width="7.7265625" style="1072" customWidth="1"/>
    <col min="5144" max="5144" width="7.7265625" style="1072"/>
    <col min="5145" max="5147" width="7.7265625" style="1072" customWidth="1"/>
    <col min="5148" max="5380" width="7.7265625" style="1072"/>
    <col min="5381" max="5381" width="14.7265625" style="1072" bestFit="1" customWidth="1"/>
    <col min="5382" max="5382" width="12.1796875" style="1072" bestFit="1" customWidth="1"/>
    <col min="5383" max="5383" width="12.7265625" style="1072" bestFit="1" customWidth="1"/>
    <col min="5384" max="5384" width="12" style="1072" bestFit="1" customWidth="1"/>
    <col min="5385" max="5385" width="12.26953125" style="1072" bestFit="1" customWidth="1"/>
    <col min="5386" max="5386" width="9.26953125" style="1072" bestFit="1" customWidth="1"/>
    <col min="5387" max="5387" width="9.7265625" style="1072" bestFit="1" customWidth="1"/>
    <col min="5388" max="5399" width="7.7265625" style="1072" customWidth="1"/>
    <col min="5400" max="5400" width="7.7265625" style="1072"/>
    <col min="5401" max="5403" width="7.7265625" style="1072" customWidth="1"/>
    <col min="5404" max="5636" width="7.7265625" style="1072"/>
    <col min="5637" max="5637" width="14.7265625" style="1072" bestFit="1" customWidth="1"/>
    <col min="5638" max="5638" width="12.1796875" style="1072" bestFit="1" customWidth="1"/>
    <col min="5639" max="5639" width="12.7265625" style="1072" bestFit="1" customWidth="1"/>
    <col min="5640" max="5640" width="12" style="1072" bestFit="1" customWidth="1"/>
    <col min="5641" max="5641" width="12.26953125" style="1072" bestFit="1" customWidth="1"/>
    <col min="5642" max="5642" width="9.26953125" style="1072" bestFit="1" customWidth="1"/>
    <col min="5643" max="5643" width="9.7265625" style="1072" bestFit="1" customWidth="1"/>
    <col min="5644" max="5655" width="7.7265625" style="1072" customWidth="1"/>
    <col min="5656" max="5656" width="7.7265625" style="1072"/>
    <col min="5657" max="5659" width="7.7265625" style="1072" customWidth="1"/>
    <col min="5660" max="5892" width="7.7265625" style="1072"/>
    <col min="5893" max="5893" width="14.7265625" style="1072" bestFit="1" customWidth="1"/>
    <col min="5894" max="5894" width="12.1796875" style="1072" bestFit="1" customWidth="1"/>
    <col min="5895" max="5895" width="12.7265625" style="1072" bestFit="1" customWidth="1"/>
    <col min="5896" max="5896" width="12" style="1072" bestFit="1" customWidth="1"/>
    <col min="5897" max="5897" width="12.26953125" style="1072" bestFit="1" customWidth="1"/>
    <col min="5898" max="5898" width="9.26953125" style="1072" bestFit="1" customWidth="1"/>
    <col min="5899" max="5899" width="9.7265625" style="1072" bestFit="1" customWidth="1"/>
    <col min="5900" max="5911" width="7.7265625" style="1072" customWidth="1"/>
    <col min="5912" max="5912" width="7.7265625" style="1072"/>
    <col min="5913" max="5915" width="7.7265625" style="1072" customWidth="1"/>
    <col min="5916" max="6148" width="7.7265625" style="1072"/>
    <col min="6149" max="6149" width="14.7265625" style="1072" bestFit="1" customWidth="1"/>
    <col min="6150" max="6150" width="12.1796875" style="1072" bestFit="1" customWidth="1"/>
    <col min="6151" max="6151" width="12.7265625" style="1072" bestFit="1" customWidth="1"/>
    <col min="6152" max="6152" width="12" style="1072" bestFit="1" customWidth="1"/>
    <col min="6153" max="6153" width="12.26953125" style="1072" bestFit="1" customWidth="1"/>
    <col min="6154" max="6154" width="9.26953125" style="1072" bestFit="1" customWidth="1"/>
    <col min="6155" max="6155" width="9.7265625" style="1072" bestFit="1" customWidth="1"/>
    <col min="6156" max="6167" width="7.7265625" style="1072" customWidth="1"/>
    <col min="6168" max="6168" width="7.7265625" style="1072"/>
    <col min="6169" max="6171" width="7.7265625" style="1072" customWidth="1"/>
    <col min="6172" max="6404" width="7.7265625" style="1072"/>
    <col min="6405" max="6405" width="14.7265625" style="1072" bestFit="1" customWidth="1"/>
    <col min="6406" max="6406" width="12.1796875" style="1072" bestFit="1" customWidth="1"/>
    <col min="6407" max="6407" width="12.7265625" style="1072" bestFit="1" customWidth="1"/>
    <col min="6408" max="6408" width="12" style="1072" bestFit="1" customWidth="1"/>
    <col min="6409" max="6409" width="12.26953125" style="1072" bestFit="1" customWidth="1"/>
    <col min="6410" max="6410" width="9.26953125" style="1072" bestFit="1" customWidth="1"/>
    <col min="6411" max="6411" width="9.7265625" style="1072" bestFit="1" customWidth="1"/>
    <col min="6412" max="6423" width="7.7265625" style="1072" customWidth="1"/>
    <col min="6424" max="6424" width="7.7265625" style="1072"/>
    <col min="6425" max="6427" width="7.7265625" style="1072" customWidth="1"/>
    <col min="6428" max="6660" width="7.7265625" style="1072"/>
    <col min="6661" max="6661" width="14.7265625" style="1072" bestFit="1" customWidth="1"/>
    <col min="6662" max="6662" width="12.1796875" style="1072" bestFit="1" customWidth="1"/>
    <col min="6663" max="6663" width="12.7265625" style="1072" bestFit="1" customWidth="1"/>
    <col min="6664" max="6664" width="12" style="1072" bestFit="1" customWidth="1"/>
    <col min="6665" max="6665" width="12.26953125" style="1072" bestFit="1" customWidth="1"/>
    <col min="6666" max="6666" width="9.26953125" style="1072" bestFit="1" customWidth="1"/>
    <col min="6667" max="6667" width="9.7265625" style="1072" bestFit="1" customWidth="1"/>
    <col min="6668" max="6679" width="7.7265625" style="1072" customWidth="1"/>
    <col min="6680" max="6680" width="7.7265625" style="1072"/>
    <col min="6681" max="6683" width="7.7265625" style="1072" customWidth="1"/>
    <col min="6684" max="6916" width="7.7265625" style="1072"/>
    <col min="6917" max="6917" width="14.7265625" style="1072" bestFit="1" customWidth="1"/>
    <col min="6918" max="6918" width="12.1796875" style="1072" bestFit="1" customWidth="1"/>
    <col min="6919" max="6919" width="12.7265625" style="1072" bestFit="1" customWidth="1"/>
    <col min="6920" max="6920" width="12" style="1072" bestFit="1" customWidth="1"/>
    <col min="6921" max="6921" width="12.26953125" style="1072" bestFit="1" customWidth="1"/>
    <col min="6922" max="6922" width="9.26953125" style="1072" bestFit="1" customWidth="1"/>
    <col min="6923" max="6923" width="9.7265625" style="1072" bestFit="1" customWidth="1"/>
    <col min="6924" max="6935" width="7.7265625" style="1072" customWidth="1"/>
    <col min="6936" max="6936" width="7.7265625" style="1072"/>
    <col min="6937" max="6939" width="7.7265625" style="1072" customWidth="1"/>
    <col min="6940" max="7172" width="7.7265625" style="1072"/>
    <col min="7173" max="7173" width="14.7265625" style="1072" bestFit="1" customWidth="1"/>
    <col min="7174" max="7174" width="12.1796875" style="1072" bestFit="1" customWidth="1"/>
    <col min="7175" max="7175" width="12.7265625" style="1072" bestFit="1" customWidth="1"/>
    <col min="7176" max="7176" width="12" style="1072" bestFit="1" customWidth="1"/>
    <col min="7177" max="7177" width="12.26953125" style="1072" bestFit="1" customWidth="1"/>
    <col min="7178" max="7178" width="9.26953125" style="1072" bestFit="1" customWidth="1"/>
    <col min="7179" max="7179" width="9.7265625" style="1072" bestFit="1" customWidth="1"/>
    <col min="7180" max="7191" width="7.7265625" style="1072" customWidth="1"/>
    <col min="7192" max="7192" width="7.7265625" style="1072"/>
    <col min="7193" max="7195" width="7.7265625" style="1072" customWidth="1"/>
    <col min="7196" max="7428" width="7.7265625" style="1072"/>
    <col min="7429" max="7429" width="14.7265625" style="1072" bestFit="1" customWidth="1"/>
    <col min="7430" max="7430" width="12.1796875" style="1072" bestFit="1" customWidth="1"/>
    <col min="7431" max="7431" width="12.7265625" style="1072" bestFit="1" customWidth="1"/>
    <col min="7432" max="7432" width="12" style="1072" bestFit="1" customWidth="1"/>
    <col min="7433" max="7433" width="12.26953125" style="1072" bestFit="1" customWidth="1"/>
    <col min="7434" max="7434" width="9.26953125" style="1072" bestFit="1" customWidth="1"/>
    <col min="7435" max="7435" width="9.7265625" style="1072" bestFit="1" customWidth="1"/>
    <col min="7436" max="7447" width="7.7265625" style="1072" customWidth="1"/>
    <col min="7448" max="7448" width="7.7265625" style="1072"/>
    <col min="7449" max="7451" width="7.7265625" style="1072" customWidth="1"/>
    <col min="7452" max="7684" width="7.7265625" style="1072"/>
    <col min="7685" max="7685" width="14.7265625" style="1072" bestFit="1" customWidth="1"/>
    <col min="7686" max="7686" width="12.1796875" style="1072" bestFit="1" customWidth="1"/>
    <col min="7687" max="7687" width="12.7265625" style="1072" bestFit="1" customWidth="1"/>
    <col min="7688" max="7688" width="12" style="1072" bestFit="1" customWidth="1"/>
    <col min="7689" max="7689" width="12.26953125" style="1072" bestFit="1" customWidth="1"/>
    <col min="7690" max="7690" width="9.26953125" style="1072" bestFit="1" customWidth="1"/>
    <col min="7691" max="7691" width="9.7265625" style="1072" bestFit="1" customWidth="1"/>
    <col min="7692" max="7703" width="7.7265625" style="1072" customWidth="1"/>
    <col min="7704" max="7704" width="7.7265625" style="1072"/>
    <col min="7705" max="7707" width="7.7265625" style="1072" customWidth="1"/>
    <col min="7708" max="7940" width="7.7265625" style="1072"/>
    <col min="7941" max="7941" width="14.7265625" style="1072" bestFit="1" customWidth="1"/>
    <col min="7942" max="7942" width="12.1796875" style="1072" bestFit="1" customWidth="1"/>
    <col min="7943" max="7943" width="12.7265625" style="1072" bestFit="1" customWidth="1"/>
    <col min="7944" max="7944" width="12" style="1072" bestFit="1" customWidth="1"/>
    <col min="7945" max="7945" width="12.26953125" style="1072" bestFit="1" customWidth="1"/>
    <col min="7946" max="7946" width="9.26953125" style="1072" bestFit="1" customWidth="1"/>
    <col min="7947" max="7947" width="9.7265625" style="1072" bestFit="1" customWidth="1"/>
    <col min="7948" max="7959" width="7.7265625" style="1072" customWidth="1"/>
    <col min="7960" max="7960" width="7.7265625" style="1072"/>
    <col min="7961" max="7963" width="7.7265625" style="1072" customWidth="1"/>
    <col min="7964" max="8196" width="7.7265625" style="1072"/>
    <col min="8197" max="8197" width="14.7265625" style="1072" bestFit="1" customWidth="1"/>
    <col min="8198" max="8198" width="12.1796875" style="1072" bestFit="1" customWidth="1"/>
    <col min="8199" max="8199" width="12.7265625" style="1072" bestFit="1" customWidth="1"/>
    <col min="8200" max="8200" width="12" style="1072" bestFit="1" customWidth="1"/>
    <col min="8201" max="8201" width="12.26953125" style="1072" bestFit="1" customWidth="1"/>
    <col min="8202" max="8202" width="9.26953125" style="1072" bestFit="1" customWidth="1"/>
    <col min="8203" max="8203" width="9.7265625" style="1072" bestFit="1" customWidth="1"/>
    <col min="8204" max="8215" width="7.7265625" style="1072" customWidth="1"/>
    <col min="8216" max="8216" width="7.7265625" style="1072"/>
    <col min="8217" max="8219" width="7.7265625" style="1072" customWidth="1"/>
    <col min="8220" max="8452" width="7.7265625" style="1072"/>
    <col min="8453" max="8453" width="14.7265625" style="1072" bestFit="1" customWidth="1"/>
    <col min="8454" max="8454" width="12.1796875" style="1072" bestFit="1" customWidth="1"/>
    <col min="8455" max="8455" width="12.7265625" style="1072" bestFit="1" customWidth="1"/>
    <col min="8456" max="8456" width="12" style="1072" bestFit="1" customWidth="1"/>
    <col min="8457" max="8457" width="12.26953125" style="1072" bestFit="1" customWidth="1"/>
    <col min="8458" max="8458" width="9.26953125" style="1072" bestFit="1" customWidth="1"/>
    <col min="8459" max="8459" width="9.7265625" style="1072" bestFit="1" customWidth="1"/>
    <col min="8460" max="8471" width="7.7265625" style="1072" customWidth="1"/>
    <col min="8472" max="8472" width="7.7265625" style="1072"/>
    <col min="8473" max="8475" width="7.7265625" style="1072" customWidth="1"/>
    <col min="8476" max="8708" width="7.7265625" style="1072"/>
    <col min="8709" max="8709" width="14.7265625" style="1072" bestFit="1" customWidth="1"/>
    <col min="8710" max="8710" width="12.1796875" style="1072" bestFit="1" customWidth="1"/>
    <col min="8711" max="8711" width="12.7265625" style="1072" bestFit="1" customWidth="1"/>
    <col min="8712" max="8712" width="12" style="1072" bestFit="1" customWidth="1"/>
    <col min="8713" max="8713" width="12.26953125" style="1072" bestFit="1" customWidth="1"/>
    <col min="8714" max="8714" width="9.26953125" style="1072" bestFit="1" customWidth="1"/>
    <col min="8715" max="8715" width="9.7265625" style="1072" bestFit="1" customWidth="1"/>
    <col min="8716" max="8727" width="7.7265625" style="1072" customWidth="1"/>
    <col min="8728" max="8728" width="7.7265625" style="1072"/>
    <col min="8729" max="8731" width="7.7265625" style="1072" customWidth="1"/>
    <col min="8732" max="8964" width="7.7265625" style="1072"/>
    <col min="8965" max="8965" width="14.7265625" style="1072" bestFit="1" customWidth="1"/>
    <col min="8966" max="8966" width="12.1796875" style="1072" bestFit="1" customWidth="1"/>
    <col min="8967" max="8967" width="12.7265625" style="1072" bestFit="1" customWidth="1"/>
    <col min="8968" max="8968" width="12" style="1072" bestFit="1" customWidth="1"/>
    <col min="8969" max="8969" width="12.26953125" style="1072" bestFit="1" customWidth="1"/>
    <col min="8970" max="8970" width="9.26953125" style="1072" bestFit="1" customWidth="1"/>
    <col min="8971" max="8971" width="9.7265625" style="1072" bestFit="1" customWidth="1"/>
    <col min="8972" max="8983" width="7.7265625" style="1072" customWidth="1"/>
    <col min="8984" max="8984" width="7.7265625" style="1072"/>
    <col min="8985" max="8987" width="7.7265625" style="1072" customWidth="1"/>
    <col min="8988" max="9220" width="7.7265625" style="1072"/>
    <col min="9221" max="9221" width="14.7265625" style="1072" bestFit="1" customWidth="1"/>
    <col min="9222" max="9222" width="12.1796875" style="1072" bestFit="1" customWidth="1"/>
    <col min="9223" max="9223" width="12.7265625" style="1072" bestFit="1" customWidth="1"/>
    <col min="9224" max="9224" width="12" style="1072" bestFit="1" customWidth="1"/>
    <col min="9225" max="9225" width="12.26953125" style="1072" bestFit="1" customWidth="1"/>
    <col min="9226" max="9226" width="9.26953125" style="1072" bestFit="1" customWidth="1"/>
    <col min="9227" max="9227" width="9.7265625" style="1072" bestFit="1" customWidth="1"/>
    <col min="9228" max="9239" width="7.7265625" style="1072" customWidth="1"/>
    <col min="9240" max="9240" width="7.7265625" style="1072"/>
    <col min="9241" max="9243" width="7.7265625" style="1072" customWidth="1"/>
    <col min="9244" max="9476" width="7.7265625" style="1072"/>
    <col min="9477" max="9477" width="14.7265625" style="1072" bestFit="1" customWidth="1"/>
    <col min="9478" max="9478" width="12.1796875" style="1072" bestFit="1" customWidth="1"/>
    <col min="9479" max="9479" width="12.7265625" style="1072" bestFit="1" customWidth="1"/>
    <col min="9480" max="9480" width="12" style="1072" bestFit="1" customWidth="1"/>
    <col min="9481" max="9481" width="12.26953125" style="1072" bestFit="1" customWidth="1"/>
    <col min="9482" max="9482" width="9.26953125" style="1072" bestFit="1" customWidth="1"/>
    <col min="9483" max="9483" width="9.7265625" style="1072" bestFit="1" customWidth="1"/>
    <col min="9484" max="9495" width="7.7265625" style="1072" customWidth="1"/>
    <col min="9496" max="9496" width="7.7265625" style="1072"/>
    <col min="9497" max="9499" width="7.7265625" style="1072" customWidth="1"/>
    <col min="9500" max="9732" width="7.7265625" style="1072"/>
    <col min="9733" max="9733" width="14.7265625" style="1072" bestFit="1" customWidth="1"/>
    <col min="9734" max="9734" width="12.1796875" style="1072" bestFit="1" customWidth="1"/>
    <col min="9735" max="9735" width="12.7265625" style="1072" bestFit="1" customWidth="1"/>
    <col min="9736" max="9736" width="12" style="1072" bestFit="1" customWidth="1"/>
    <col min="9737" max="9737" width="12.26953125" style="1072" bestFit="1" customWidth="1"/>
    <col min="9738" max="9738" width="9.26953125" style="1072" bestFit="1" customWidth="1"/>
    <col min="9739" max="9739" width="9.7265625" style="1072" bestFit="1" customWidth="1"/>
    <col min="9740" max="9751" width="7.7265625" style="1072" customWidth="1"/>
    <col min="9752" max="9752" width="7.7265625" style="1072"/>
    <col min="9753" max="9755" width="7.7265625" style="1072" customWidth="1"/>
    <col min="9756" max="9988" width="7.7265625" style="1072"/>
    <col min="9989" max="9989" width="14.7265625" style="1072" bestFit="1" customWidth="1"/>
    <col min="9990" max="9990" width="12.1796875" style="1072" bestFit="1" customWidth="1"/>
    <col min="9991" max="9991" width="12.7265625" style="1072" bestFit="1" customWidth="1"/>
    <col min="9992" max="9992" width="12" style="1072" bestFit="1" customWidth="1"/>
    <col min="9993" max="9993" width="12.26953125" style="1072" bestFit="1" customWidth="1"/>
    <col min="9994" max="9994" width="9.26953125" style="1072" bestFit="1" customWidth="1"/>
    <col min="9995" max="9995" width="9.7265625" style="1072" bestFit="1" customWidth="1"/>
    <col min="9996" max="10007" width="7.7265625" style="1072" customWidth="1"/>
    <col min="10008" max="10008" width="7.7265625" style="1072"/>
    <col min="10009" max="10011" width="7.7265625" style="1072" customWidth="1"/>
    <col min="10012" max="10244" width="7.7265625" style="1072"/>
    <col min="10245" max="10245" width="14.7265625" style="1072" bestFit="1" customWidth="1"/>
    <col min="10246" max="10246" width="12.1796875" style="1072" bestFit="1" customWidth="1"/>
    <col min="10247" max="10247" width="12.7265625" style="1072" bestFit="1" customWidth="1"/>
    <col min="10248" max="10248" width="12" style="1072" bestFit="1" customWidth="1"/>
    <col min="10249" max="10249" width="12.26953125" style="1072" bestFit="1" customWidth="1"/>
    <col min="10250" max="10250" width="9.26953125" style="1072" bestFit="1" customWidth="1"/>
    <col min="10251" max="10251" width="9.7265625" style="1072" bestFit="1" customWidth="1"/>
    <col min="10252" max="10263" width="7.7265625" style="1072" customWidth="1"/>
    <col min="10264" max="10264" width="7.7265625" style="1072"/>
    <col min="10265" max="10267" width="7.7265625" style="1072" customWidth="1"/>
    <col min="10268" max="10500" width="7.7265625" style="1072"/>
    <col min="10501" max="10501" width="14.7265625" style="1072" bestFit="1" customWidth="1"/>
    <col min="10502" max="10502" width="12.1796875" style="1072" bestFit="1" customWidth="1"/>
    <col min="10503" max="10503" width="12.7265625" style="1072" bestFit="1" customWidth="1"/>
    <col min="10504" max="10504" width="12" style="1072" bestFit="1" customWidth="1"/>
    <col min="10505" max="10505" width="12.26953125" style="1072" bestFit="1" customWidth="1"/>
    <col min="10506" max="10506" width="9.26953125" style="1072" bestFit="1" customWidth="1"/>
    <col min="10507" max="10507" width="9.7265625" style="1072" bestFit="1" customWidth="1"/>
    <col min="10508" max="10519" width="7.7265625" style="1072" customWidth="1"/>
    <col min="10520" max="10520" width="7.7265625" style="1072"/>
    <col min="10521" max="10523" width="7.7265625" style="1072" customWidth="1"/>
    <col min="10524" max="10756" width="7.7265625" style="1072"/>
    <col min="10757" max="10757" width="14.7265625" style="1072" bestFit="1" customWidth="1"/>
    <col min="10758" max="10758" width="12.1796875" style="1072" bestFit="1" customWidth="1"/>
    <col min="10759" max="10759" width="12.7265625" style="1072" bestFit="1" customWidth="1"/>
    <col min="10760" max="10760" width="12" style="1072" bestFit="1" customWidth="1"/>
    <col min="10761" max="10761" width="12.26953125" style="1072" bestFit="1" customWidth="1"/>
    <col min="10762" max="10762" width="9.26953125" style="1072" bestFit="1" customWidth="1"/>
    <col min="10763" max="10763" width="9.7265625" style="1072" bestFit="1" customWidth="1"/>
    <col min="10764" max="10775" width="7.7265625" style="1072" customWidth="1"/>
    <col min="10776" max="10776" width="7.7265625" style="1072"/>
    <col min="10777" max="10779" width="7.7265625" style="1072" customWidth="1"/>
    <col min="10780" max="11012" width="7.7265625" style="1072"/>
    <col min="11013" max="11013" width="14.7265625" style="1072" bestFit="1" customWidth="1"/>
    <col min="11014" max="11014" width="12.1796875" style="1072" bestFit="1" customWidth="1"/>
    <col min="11015" max="11015" width="12.7265625" style="1072" bestFit="1" customWidth="1"/>
    <col min="11016" max="11016" width="12" style="1072" bestFit="1" customWidth="1"/>
    <col min="11017" max="11017" width="12.26953125" style="1072" bestFit="1" customWidth="1"/>
    <col min="11018" max="11018" width="9.26953125" style="1072" bestFit="1" customWidth="1"/>
    <col min="11019" max="11019" width="9.7265625" style="1072" bestFit="1" customWidth="1"/>
    <col min="11020" max="11031" width="7.7265625" style="1072" customWidth="1"/>
    <col min="11032" max="11032" width="7.7265625" style="1072"/>
    <col min="11033" max="11035" width="7.7265625" style="1072" customWidth="1"/>
    <col min="11036" max="11268" width="7.7265625" style="1072"/>
    <col min="11269" max="11269" width="14.7265625" style="1072" bestFit="1" customWidth="1"/>
    <col min="11270" max="11270" width="12.1796875" style="1072" bestFit="1" customWidth="1"/>
    <col min="11271" max="11271" width="12.7265625" style="1072" bestFit="1" customWidth="1"/>
    <col min="11272" max="11272" width="12" style="1072" bestFit="1" customWidth="1"/>
    <col min="11273" max="11273" width="12.26953125" style="1072" bestFit="1" customWidth="1"/>
    <col min="11274" max="11274" width="9.26953125" style="1072" bestFit="1" customWidth="1"/>
    <col min="11275" max="11275" width="9.7265625" style="1072" bestFit="1" customWidth="1"/>
    <col min="11276" max="11287" width="7.7265625" style="1072" customWidth="1"/>
    <col min="11288" max="11288" width="7.7265625" style="1072"/>
    <col min="11289" max="11291" width="7.7265625" style="1072" customWidth="1"/>
    <col min="11292" max="11524" width="7.7265625" style="1072"/>
    <col min="11525" max="11525" width="14.7265625" style="1072" bestFit="1" customWidth="1"/>
    <col min="11526" max="11526" width="12.1796875" style="1072" bestFit="1" customWidth="1"/>
    <col min="11527" max="11527" width="12.7265625" style="1072" bestFit="1" customWidth="1"/>
    <col min="11528" max="11528" width="12" style="1072" bestFit="1" customWidth="1"/>
    <col min="11529" max="11529" width="12.26953125" style="1072" bestFit="1" customWidth="1"/>
    <col min="11530" max="11530" width="9.26953125" style="1072" bestFit="1" customWidth="1"/>
    <col min="11531" max="11531" width="9.7265625" style="1072" bestFit="1" customWidth="1"/>
    <col min="11532" max="11543" width="7.7265625" style="1072" customWidth="1"/>
    <col min="11544" max="11544" width="7.7265625" style="1072"/>
    <col min="11545" max="11547" width="7.7265625" style="1072" customWidth="1"/>
    <col min="11548" max="11780" width="7.7265625" style="1072"/>
    <col min="11781" max="11781" width="14.7265625" style="1072" bestFit="1" customWidth="1"/>
    <col min="11782" max="11782" width="12.1796875" style="1072" bestFit="1" customWidth="1"/>
    <col min="11783" max="11783" width="12.7265625" style="1072" bestFit="1" customWidth="1"/>
    <col min="11784" max="11784" width="12" style="1072" bestFit="1" customWidth="1"/>
    <col min="11785" max="11785" width="12.26953125" style="1072" bestFit="1" customWidth="1"/>
    <col min="11786" max="11786" width="9.26953125" style="1072" bestFit="1" customWidth="1"/>
    <col min="11787" max="11787" width="9.7265625" style="1072" bestFit="1" customWidth="1"/>
    <col min="11788" max="11799" width="7.7265625" style="1072" customWidth="1"/>
    <col min="11800" max="11800" width="7.7265625" style="1072"/>
    <col min="11801" max="11803" width="7.7265625" style="1072" customWidth="1"/>
    <col min="11804" max="12036" width="7.7265625" style="1072"/>
    <col min="12037" max="12037" width="14.7265625" style="1072" bestFit="1" customWidth="1"/>
    <col min="12038" max="12038" width="12.1796875" style="1072" bestFit="1" customWidth="1"/>
    <col min="12039" max="12039" width="12.7265625" style="1072" bestFit="1" customWidth="1"/>
    <col min="12040" max="12040" width="12" style="1072" bestFit="1" customWidth="1"/>
    <col min="12041" max="12041" width="12.26953125" style="1072" bestFit="1" customWidth="1"/>
    <col min="12042" max="12042" width="9.26953125" style="1072" bestFit="1" customWidth="1"/>
    <col min="12043" max="12043" width="9.7265625" style="1072" bestFit="1" customWidth="1"/>
    <col min="12044" max="12055" width="7.7265625" style="1072" customWidth="1"/>
    <col min="12056" max="12056" width="7.7265625" style="1072"/>
    <col min="12057" max="12059" width="7.7265625" style="1072" customWidth="1"/>
    <col min="12060" max="12292" width="7.7265625" style="1072"/>
    <col min="12293" max="12293" width="14.7265625" style="1072" bestFit="1" customWidth="1"/>
    <col min="12294" max="12294" width="12.1796875" style="1072" bestFit="1" customWidth="1"/>
    <col min="12295" max="12295" width="12.7265625" style="1072" bestFit="1" customWidth="1"/>
    <col min="12296" max="12296" width="12" style="1072" bestFit="1" customWidth="1"/>
    <col min="12297" max="12297" width="12.26953125" style="1072" bestFit="1" customWidth="1"/>
    <col min="12298" max="12298" width="9.26953125" style="1072" bestFit="1" customWidth="1"/>
    <col min="12299" max="12299" width="9.7265625" style="1072" bestFit="1" customWidth="1"/>
    <col min="12300" max="12311" width="7.7265625" style="1072" customWidth="1"/>
    <col min="12312" max="12312" width="7.7265625" style="1072"/>
    <col min="12313" max="12315" width="7.7265625" style="1072" customWidth="1"/>
    <col min="12316" max="12548" width="7.7265625" style="1072"/>
    <col min="12549" max="12549" width="14.7265625" style="1072" bestFit="1" customWidth="1"/>
    <col min="12550" max="12550" width="12.1796875" style="1072" bestFit="1" customWidth="1"/>
    <col min="12551" max="12551" width="12.7265625" style="1072" bestFit="1" customWidth="1"/>
    <col min="12552" max="12552" width="12" style="1072" bestFit="1" customWidth="1"/>
    <col min="12553" max="12553" width="12.26953125" style="1072" bestFit="1" customWidth="1"/>
    <col min="12554" max="12554" width="9.26953125" style="1072" bestFit="1" customWidth="1"/>
    <col min="12555" max="12555" width="9.7265625" style="1072" bestFit="1" customWidth="1"/>
    <col min="12556" max="12567" width="7.7265625" style="1072" customWidth="1"/>
    <col min="12568" max="12568" width="7.7265625" style="1072"/>
    <col min="12569" max="12571" width="7.7265625" style="1072" customWidth="1"/>
    <col min="12572" max="12804" width="7.7265625" style="1072"/>
    <col min="12805" max="12805" width="14.7265625" style="1072" bestFit="1" customWidth="1"/>
    <col min="12806" max="12806" width="12.1796875" style="1072" bestFit="1" customWidth="1"/>
    <col min="12807" max="12807" width="12.7265625" style="1072" bestFit="1" customWidth="1"/>
    <col min="12808" max="12808" width="12" style="1072" bestFit="1" customWidth="1"/>
    <col min="12809" max="12809" width="12.26953125" style="1072" bestFit="1" customWidth="1"/>
    <col min="12810" max="12810" width="9.26953125" style="1072" bestFit="1" customWidth="1"/>
    <col min="12811" max="12811" width="9.7265625" style="1072" bestFit="1" customWidth="1"/>
    <col min="12812" max="12823" width="7.7265625" style="1072" customWidth="1"/>
    <col min="12824" max="12824" width="7.7265625" style="1072"/>
    <col min="12825" max="12827" width="7.7265625" style="1072" customWidth="1"/>
    <col min="12828" max="13060" width="7.7265625" style="1072"/>
    <col min="13061" max="13061" width="14.7265625" style="1072" bestFit="1" customWidth="1"/>
    <col min="13062" max="13062" width="12.1796875" style="1072" bestFit="1" customWidth="1"/>
    <col min="13063" max="13063" width="12.7265625" style="1072" bestFit="1" customWidth="1"/>
    <col min="13064" max="13064" width="12" style="1072" bestFit="1" customWidth="1"/>
    <col min="13065" max="13065" width="12.26953125" style="1072" bestFit="1" customWidth="1"/>
    <col min="13066" max="13066" width="9.26953125" style="1072" bestFit="1" customWidth="1"/>
    <col min="13067" max="13067" width="9.7265625" style="1072" bestFit="1" customWidth="1"/>
    <col min="13068" max="13079" width="7.7265625" style="1072" customWidth="1"/>
    <col min="13080" max="13080" width="7.7265625" style="1072"/>
    <col min="13081" max="13083" width="7.7265625" style="1072" customWidth="1"/>
    <col min="13084" max="13316" width="7.7265625" style="1072"/>
    <col min="13317" max="13317" width="14.7265625" style="1072" bestFit="1" customWidth="1"/>
    <col min="13318" max="13318" width="12.1796875" style="1072" bestFit="1" customWidth="1"/>
    <col min="13319" max="13319" width="12.7265625" style="1072" bestFit="1" customWidth="1"/>
    <col min="13320" max="13320" width="12" style="1072" bestFit="1" customWidth="1"/>
    <col min="13321" max="13321" width="12.26953125" style="1072" bestFit="1" customWidth="1"/>
    <col min="13322" max="13322" width="9.26953125" style="1072" bestFit="1" customWidth="1"/>
    <col min="13323" max="13323" width="9.7265625" style="1072" bestFit="1" customWidth="1"/>
    <col min="13324" max="13335" width="7.7265625" style="1072" customWidth="1"/>
    <col min="13336" max="13336" width="7.7265625" style="1072"/>
    <col min="13337" max="13339" width="7.7265625" style="1072" customWidth="1"/>
    <col min="13340" max="13572" width="7.7265625" style="1072"/>
    <col min="13573" max="13573" width="14.7265625" style="1072" bestFit="1" customWidth="1"/>
    <col min="13574" max="13574" width="12.1796875" style="1072" bestFit="1" customWidth="1"/>
    <col min="13575" max="13575" width="12.7265625" style="1072" bestFit="1" customWidth="1"/>
    <col min="13576" max="13576" width="12" style="1072" bestFit="1" customWidth="1"/>
    <col min="13577" max="13577" width="12.26953125" style="1072" bestFit="1" customWidth="1"/>
    <col min="13578" max="13578" width="9.26953125" style="1072" bestFit="1" customWidth="1"/>
    <col min="13579" max="13579" width="9.7265625" style="1072" bestFit="1" customWidth="1"/>
    <col min="13580" max="13591" width="7.7265625" style="1072" customWidth="1"/>
    <col min="13592" max="13592" width="7.7265625" style="1072"/>
    <col min="13593" max="13595" width="7.7265625" style="1072" customWidth="1"/>
    <col min="13596" max="13828" width="7.7265625" style="1072"/>
    <col min="13829" max="13829" width="14.7265625" style="1072" bestFit="1" customWidth="1"/>
    <col min="13830" max="13830" width="12.1796875" style="1072" bestFit="1" customWidth="1"/>
    <col min="13831" max="13831" width="12.7265625" style="1072" bestFit="1" customWidth="1"/>
    <col min="13832" max="13832" width="12" style="1072" bestFit="1" customWidth="1"/>
    <col min="13833" max="13833" width="12.26953125" style="1072" bestFit="1" customWidth="1"/>
    <col min="13834" max="13834" width="9.26953125" style="1072" bestFit="1" customWidth="1"/>
    <col min="13835" max="13835" width="9.7265625" style="1072" bestFit="1" customWidth="1"/>
    <col min="13836" max="13847" width="7.7265625" style="1072" customWidth="1"/>
    <col min="13848" max="13848" width="7.7265625" style="1072"/>
    <col min="13849" max="13851" width="7.7265625" style="1072" customWidth="1"/>
    <col min="13852" max="14084" width="7.7265625" style="1072"/>
    <col min="14085" max="14085" width="14.7265625" style="1072" bestFit="1" customWidth="1"/>
    <col min="14086" max="14086" width="12.1796875" style="1072" bestFit="1" customWidth="1"/>
    <col min="14087" max="14087" width="12.7265625" style="1072" bestFit="1" customWidth="1"/>
    <col min="14088" max="14088" width="12" style="1072" bestFit="1" customWidth="1"/>
    <col min="14089" max="14089" width="12.26953125" style="1072" bestFit="1" customWidth="1"/>
    <col min="14090" max="14090" width="9.26953125" style="1072" bestFit="1" customWidth="1"/>
    <col min="14091" max="14091" width="9.7265625" style="1072" bestFit="1" customWidth="1"/>
    <col min="14092" max="14103" width="7.7265625" style="1072" customWidth="1"/>
    <col min="14104" max="14104" width="7.7265625" style="1072"/>
    <col min="14105" max="14107" width="7.7265625" style="1072" customWidth="1"/>
    <col min="14108" max="14340" width="7.7265625" style="1072"/>
    <col min="14341" max="14341" width="14.7265625" style="1072" bestFit="1" customWidth="1"/>
    <col min="14342" max="14342" width="12.1796875" style="1072" bestFit="1" customWidth="1"/>
    <col min="14343" max="14343" width="12.7265625" style="1072" bestFit="1" customWidth="1"/>
    <col min="14344" max="14344" width="12" style="1072" bestFit="1" customWidth="1"/>
    <col min="14345" max="14345" width="12.26953125" style="1072" bestFit="1" customWidth="1"/>
    <col min="14346" max="14346" width="9.26953125" style="1072" bestFit="1" customWidth="1"/>
    <col min="14347" max="14347" width="9.7265625" style="1072" bestFit="1" customWidth="1"/>
    <col min="14348" max="14359" width="7.7265625" style="1072" customWidth="1"/>
    <col min="14360" max="14360" width="7.7265625" style="1072"/>
    <col min="14361" max="14363" width="7.7265625" style="1072" customWidth="1"/>
    <col min="14364" max="14596" width="7.7265625" style="1072"/>
    <col min="14597" max="14597" width="14.7265625" style="1072" bestFit="1" customWidth="1"/>
    <col min="14598" max="14598" width="12.1796875" style="1072" bestFit="1" customWidth="1"/>
    <col min="14599" max="14599" width="12.7265625" style="1072" bestFit="1" customWidth="1"/>
    <col min="14600" max="14600" width="12" style="1072" bestFit="1" customWidth="1"/>
    <col min="14601" max="14601" width="12.26953125" style="1072" bestFit="1" customWidth="1"/>
    <col min="14602" max="14602" width="9.26953125" style="1072" bestFit="1" customWidth="1"/>
    <col min="14603" max="14603" width="9.7265625" style="1072" bestFit="1" customWidth="1"/>
    <col min="14604" max="14615" width="7.7265625" style="1072" customWidth="1"/>
    <col min="14616" max="14616" width="7.7265625" style="1072"/>
    <col min="14617" max="14619" width="7.7265625" style="1072" customWidth="1"/>
    <col min="14620" max="14852" width="7.7265625" style="1072"/>
    <col min="14853" max="14853" width="14.7265625" style="1072" bestFit="1" customWidth="1"/>
    <col min="14854" max="14854" width="12.1796875" style="1072" bestFit="1" customWidth="1"/>
    <col min="14855" max="14855" width="12.7265625" style="1072" bestFit="1" customWidth="1"/>
    <col min="14856" max="14856" width="12" style="1072" bestFit="1" customWidth="1"/>
    <col min="14857" max="14857" width="12.26953125" style="1072" bestFit="1" customWidth="1"/>
    <col min="14858" max="14858" width="9.26953125" style="1072" bestFit="1" customWidth="1"/>
    <col min="14859" max="14859" width="9.7265625" style="1072" bestFit="1" customWidth="1"/>
    <col min="14860" max="14871" width="7.7265625" style="1072" customWidth="1"/>
    <col min="14872" max="14872" width="7.7265625" style="1072"/>
    <col min="14873" max="14875" width="7.7265625" style="1072" customWidth="1"/>
    <col min="14876" max="15108" width="7.7265625" style="1072"/>
    <col min="15109" max="15109" width="14.7265625" style="1072" bestFit="1" customWidth="1"/>
    <col min="15110" max="15110" width="12.1796875" style="1072" bestFit="1" customWidth="1"/>
    <col min="15111" max="15111" width="12.7265625" style="1072" bestFit="1" customWidth="1"/>
    <col min="15112" max="15112" width="12" style="1072" bestFit="1" customWidth="1"/>
    <col min="15113" max="15113" width="12.26953125" style="1072" bestFit="1" customWidth="1"/>
    <col min="15114" max="15114" width="9.26953125" style="1072" bestFit="1" customWidth="1"/>
    <col min="15115" max="15115" width="9.7265625" style="1072" bestFit="1" customWidth="1"/>
    <col min="15116" max="15127" width="7.7265625" style="1072" customWidth="1"/>
    <col min="15128" max="15128" width="7.7265625" style="1072"/>
    <col min="15129" max="15131" width="7.7265625" style="1072" customWidth="1"/>
    <col min="15132" max="15364" width="7.7265625" style="1072"/>
    <col min="15365" max="15365" width="14.7265625" style="1072" bestFit="1" customWidth="1"/>
    <col min="15366" max="15366" width="12.1796875" style="1072" bestFit="1" customWidth="1"/>
    <col min="15367" max="15367" width="12.7265625" style="1072" bestFit="1" customWidth="1"/>
    <col min="15368" max="15368" width="12" style="1072" bestFit="1" customWidth="1"/>
    <col min="15369" max="15369" width="12.26953125" style="1072" bestFit="1" customWidth="1"/>
    <col min="15370" max="15370" width="9.26953125" style="1072" bestFit="1" customWidth="1"/>
    <col min="15371" max="15371" width="9.7265625" style="1072" bestFit="1" customWidth="1"/>
    <col min="15372" max="15383" width="7.7265625" style="1072" customWidth="1"/>
    <col min="15384" max="15384" width="7.7265625" style="1072"/>
    <col min="15385" max="15387" width="7.7265625" style="1072" customWidth="1"/>
    <col min="15388" max="15620" width="7.7265625" style="1072"/>
    <col min="15621" max="15621" width="14.7265625" style="1072" bestFit="1" customWidth="1"/>
    <col min="15622" max="15622" width="12.1796875" style="1072" bestFit="1" customWidth="1"/>
    <col min="15623" max="15623" width="12.7265625" style="1072" bestFit="1" customWidth="1"/>
    <col min="15624" max="15624" width="12" style="1072" bestFit="1" customWidth="1"/>
    <col min="15625" max="15625" width="12.26953125" style="1072" bestFit="1" customWidth="1"/>
    <col min="15626" max="15626" width="9.26953125" style="1072" bestFit="1" customWidth="1"/>
    <col min="15627" max="15627" width="9.7265625" style="1072" bestFit="1" customWidth="1"/>
    <col min="15628" max="15639" width="7.7265625" style="1072" customWidth="1"/>
    <col min="15640" max="15640" width="7.7265625" style="1072"/>
    <col min="15641" max="15643" width="7.7265625" style="1072" customWidth="1"/>
    <col min="15644" max="15876" width="7.7265625" style="1072"/>
    <col min="15877" max="15877" width="14.7265625" style="1072" bestFit="1" customWidth="1"/>
    <col min="15878" max="15878" width="12.1796875" style="1072" bestFit="1" customWidth="1"/>
    <col min="15879" max="15879" width="12.7265625" style="1072" bestFit="1" customWidth="1"/>
    <col min="15880" max="15880" width="12" style="1072" bestFit="1" customWidth="1"/>
    <col min="15881" max="15881" width="12.26953125" style="1072" bestFit="1" customWidth="1"/>
    <col min="15882" max="15882" width="9.26953125" style="1072" bestFit="1" customWidth="1"/>
    <col min="15883" max="15883" width="9.7265625" style="1072" bestFit="1" customWidth="1"/>
    <col min="15884" max="15895" width="7.7265625" style="1072" customWidth="1"/>
    <col min="15896" max="15896" width="7.7265625" style="1072"/>
    <col min="15897" max="15899" width="7.7265625" style="1072" customWidth="1"/>
    <col min="15900" max="16384" width="7.7265625" style="1072"/>
  </cols>
  <sheetData>
    <row r="1" spans="1:7" s="1369" customFormat="1" ht="33" customHeight="1">
      <c r="A1" s="1725" t="s">
        <v>3109</v>
      </c>
      <c r="B1" s="1725"/>
      <c r="C1" s="1725"/>
      <c r="D1" s="1725"/>
      <c r="E1" s="1725"/>
    </row>
    <row r="2" spans="1:7" s="1369" customFormat="1" ht="33" customHeight="1">
      <c r="A2" s="1726" t="s">
        <v>3110</v>
      </c>
      <c r="B2" s="1726"/>
      <c r="C2" s="1726"/>
      <c r="D2" s="1726"/>
      <c r="E2" s="1726"/>
    </row>
    <row r="3" spans="1:7" s="1369" customFormat="1" ht="21" customHeight="1">
      <c r="A3" s="197" t="s">
        <v>4030</v>
      </c>
      <c r="B3" s="1723" t="s">
        <v>4031</v>
      </c>
      <c r="C3" s="1723"/>
      <c r="D3" s="1723"/>
      <c r="E3" s="1724"/>
    </row>
    <row r="4" spans="1:7" s="1493" customFormat="1" ht="55" customHeight="1">
      <c r="A4" s="2263" t="s">
        <v>3199</v>
      </c>
      <c r="B4" s="1073" t="s">
        <v>4032</v>
      </c>
      <c r="C4" s="1073" t="s">
        <v>4033</v>
      </c>
      <c r="D4" s="1073" t="s">
        <v>4034</v>
      </c>
      <c r="E4" s="2263" t="s">
        <v>3200</v>
      </c>
    </row>
    <row r="5" spans="1:7" s="1493" customFormat="1" ht="55" customHeight="1">
      <c r="A5" s="2263"/>
      <c r="B5" s="1073" t="s">
        <v>4035</v>
      </c>
      <c r="C5" s="1073" t="s">
        <v>4036</v>
      </c>
      <c r="D5" s="1073" t="s">
        <v>4037</v>
      </c>
      <c r="E5" s="2263"/>
    </row>
    <row r="6" spans="1:7" ht="39" customHeight="1">
      <c r="A6" s="423" t="s">
        <v>965</v>
      </c>
      <c r="B6" s="1382">
        <v>825712</v>
      </c>
      <c r="C6" s="1382">
        <v>89478</v>
      </c>
      <c r="D6" s="1382">
        <v>70578</v>
      </c>
      <c r="E6" s="423" t="s">
        <v>44</v>
      </c>
    </row>
    <row r="7" spans="1:7" ht="39" customHeight="1">
      <c r="A7" s="423" t="s">
        <v>966</v>
      </c>
      <c r="B7" s="1383">
        <v>470040</v>
      </c>
      <c r="C7" s="1383">
        <v>51597</v>
      </c>
      <c r="D7" s="1383">
        <v>52133</v>
      </c>
      <c r="E7" s="423" t="s">
        <v>46</v>
      </c>
    </row>
    <row r="8" spans="1:7" ht="39" customHeight="1">
      <c r="A8" s="423" t="s">
        <v>336</v>
      </c>
      <c r="B8" s="1382">
        <v>489524</v>
      </c>
      <c r="C8" s="1382">
        <v>46997</v>
      </c>
      <c r="D8" s="1382">
        <v>33189</v>
      </c>
      <c r="E8" s="423" t="s">
        <v>48</v>
      </c>
    </row>
    <row r="9" spans="1:7" ht="39" customHeight="1">
      <c r="A9" s="423" t="s">
        <v>341</v>
      </c>
      <c r="B9" s="1383">
        <v>154384</v>
      </c>
      <c r="C9" s="1383">
        <v>14312</v>
      </c>
      <c r="D9" s="1383">
        <v>9249</v>
      </c>
      <c r="E9" s="423" t="s">
        <v>2525</v>
      </c>
    </row>
    <row r="10" spans="1:7" ht="39" customHeight="1">
      <c r="A10" s="423" t="s">
        <v>345</v>
      </c>
      <c r="B10" s="1382">
        <v>368580</v>
      </c>
      <c r="C10" s="1382">
        <v>36773</v>
      </c>
      <c r="D10" s="1382">
        <v>21961</v>
      </c>
      <c r="E10" s="423" t="s">
        <v>435</v>
      </c>
      <c r="G10" s="1378"/>
    </row>
    <row r="11" spans="1:7" ht="39" customHeight="1">
      <c r="A11" s="423" t="s">
        <v>349</v>
      </c>
      <c r="B11" s="1383">
        <v>227360</v>
      </c>
      <c r="C11" s="1383">
        <v>22736</v>
      </c>
      <c r="D11" s="1383">
        <v>22083</v>
      </c>
      <c r="E11" s="423" t="s">
        <v>490</v>
      </c>
    </row>
    <row r="12" spans="1:7" ht="39" customHeight="1">
      <c r="A12" s="423" t="s">
        <v>201</v>
      </c>
      <c r="B12" s="1382">
        <v>454879</v>
      </c>
      <c r="C12" s="1382">
        <v>45634</v>
      </c>
      <c r="D12" s="1382">
        <v>45031</v>
      </c>
      <c r="E12" s="423" t="s">
        <v>52</v>
      </c>
    </row>
    <row r="13" spans="1:7" s="1378" customFormat="1" ht="39" customHeight="1">
      <c r="A13" s="423" t="s">
        <v>357</v>
      </c>
      <c r="B13" s="1383">
        <v>164437</v>
      </c>
      <c r="C13" s="1383">
        <v>20020</v>
      </c>
      <c r="D13" s="1383">
        <v>18918</v>
      </c>
      <c r="E13" s="423" t="s">
        <v>1131</v>
      </c>
      <c r="F13" s="1072"/>
      <c r="G13" s="1072"/>
    </row>
    <row r="14" spans="1:7" ht="39" customHeight="1">
      <c r="A14" s="423" t="s">
        <v>361</v>
      </c>
      <c r="B14" s="1382">
        <v>63620</v>
      </c>
      <c r="C14" s="1382">
        <v>6420</v>
      </c>
      <c r="D14" s="1382">
        <v>3854</v>
      </c>
      <c r="E14" s="423" t="s">
        <v>1103</v>
      </c>
    </row>
    <row r="15" spans="1:7" ht="39" customHeight="1">
      <c r="A15" s="423" t="s">
        <v>365</v>
      </c>
      <c r="B15" s="1383">
        <v>134249</v>
      </c>
      <c r="C15" s="1383">
        <v>23073</v>
      </c>
      <c r="D15" s="1383">
        <v>20093</v>
      </c>
      <c r="E15" s="423" t="s">
        <v>455</v>
      </c>
    </row>
    <row r="16" spans="1:7" ht="39" customHeight="1">
      <c r="A16" s="423" t="s">
        <v>202</v>
      </c>
      <c r="B16" s="1382">
        <v>51008</v>
      </c>
      <c r="C16" s="1382">
        <v>5264</v>
      </c>
      <c r="D16" s="1382">
        <v>4749</v>
      </c>
      <c r="E16" s="423" t="s">
        <v>56</v>
      </c>
    </row>
    <row r="17" spans="1:7" ht="39" customHeight="1">
      <c r="A17" s="423" t="s">
        <v>371</v>
      </c>
      <c r="B17" s="1383">
        <v>108528</v>
      </c>
      <c r="C17" s="1383">
        <v>10762</v>
      </c>
      <c r="D17" s="1383">
        <v>7901</v>
      </c>
      <c r="E17" s="423" t="s">
        <v>1105</v>
      </c>
      <c r="F17" s="1378"/>
    </row>
    <row r="18" spans="1:7" ht="39" customHeight="1">
      <c r="A18" s="423" t="s">
        <v>58</v>
      </c>
      <c r="B18" s="1382">
        <v>113689</v>
      </c>
      <c r="C18" s="1382">
        <v>12027</v>
      </c>
      <c r="D18" s="1382">
        <v>9159</v>
      </c>
      <c r="E18" s="423" t="s">
        <v>3226</v>
      </c>
    </row>
    <row r="19" spans="1:7" ht="39" customHeight="1">
      <c r="A19" s="423" t="s">
        <v>2527</v>
      </c>
      <c r="B19" s="1383">
        <v>70127</v>
      </c>
      <c r="C19" s="1383">
        <v>7074</v>
      </c>
      <c r="D19" s="1383">
        <v>4510</v>
      </c>
      <c r="E19" s="423" t="s">
        <v>203</v>
      </c>
    </row>
    <row r="20" spans="1:7" ht="39" customHeight="1">
      <c r="A20" s="423" t="s">
        <v>59</v>
      </c>
      <c r="B20" s="1382">
        <v>369550</v>
      </c>
      <c r="C20" s="1382">
        <v>40160</v>
      </c>
      <c r="D20" s="1382">
        <v>32425</v>
      </c>
      <c r="E20" s="423" t="s">
        <v>60</v>
      </c>
    </row>
    <row r="21" spans="1:7" ht="39" customHeight="1">
      <c r="A21" s="423" t="s">
        <v>383</v>
      </c>
      <c r="B21" s="1383">
        <v>97611</v>
      </c>
      <c r="C21" s="1383">
        <v>10843</v>
      </c>
      <c r="D21" s="1383">
        <v>6425</v>
      </c>
      <c r="E21" s="423" t="s">
        <v>2571</v>
      </c>
    </row>
    <row r="22" spans="1:7" ht="39" customHeight="1">
      <c r="A22" s="423" t="s">
        <v>387</v>
      </c>
      <c r="B22" s="1382">
        <v>74409</v>
      </c>
      <c r="C22" s="1382">
        <v>8968</v>
      </c>
      <c r="D22" s="1382">
        <v>6504</v>
      </c>
      <c r="E22" s="423" t="s">
        <v>1132</v>
      </c>
    </row>
    <row r="23" spans="1:7" ht="39" customHeight="1">
      <c r="A23" s="423" t="s">
        <v>391</v>
      </c>
      <c r="B23" s="1383">
        <v>53791</v>
      </c>
      <c r="C23" s="1383">
        <v>8242</v>
      </c>
      <c r="D23" s="1383">
        <v>9125</v>
      </c>
      <c r="E23" s="423" t="s">
        <v>483</v>
      </c>
      <c r="F23" s="1369"/>
      <c r="G23" s="1369"/>
    </row>
    <row r="24" spans="1:7" ht="39" customHeight="1">
      <c r="A24" s="423" t="s">
        <v>64</v>
      </c>
      <c r="B24" s="1382">
        <v>37655</v>
      </c>
      <c r="C24" s="1382">
        <v>4024</v>
      </c>
      <c r="D24" s="1382">
        <v>2799</v>
      </c>
      <c r="E24" s="423" t="s">
        <v>65</v>
      </c>
      <c r="F24" s="1369"/>
      <c r="G24" s="1369"/>
    </row>
    <row r="25" spans="1:7" ht="39" customHeight="1">
      <c r="A25" s="423" t="s">
        <v>66</v>
      </c>
      <c r="B25" s="1383">
        <v>32930</v>
      </c>
      <c r="C25" s="1383">
        <v>6526</v>
      </c>
      <c r="D25" s="1383">
        <v>4734</v>
      </c>
      <c r="E25" s="423" t="s">
        <v>67</v>
      </c>
    </row>
    <row r="26" spans="1:7" ht="39" customHeight="1">
      <c r="A26" s="1376" t="s">
        <v>967</v>
      </c>
      <c r="B26" s="1070">
        <f>SUM(B6:B25)</f>
        <v>4362083</v>
      </c>
      <c r="C26" s="1070">
        <f>SUM(C6:C25)</f>
        <v>470930</v>
      </c>
      <c r="D26" s="1070">
        <f>SUM(D6:D25)</f>
        <v>385420</v>
      </c>
      <c r="E26" s="1376" t="s">
        <v>68</v>
      </c>
    </row>
    <row r="27" spans="1:7" ht="14.25" customHeight="1">
      <c r="A27" s="1072" t="s">
        <v>4038</v>
      </c>
      <c r="E27" s="1072" t="s">
        <v>4039</v>
      </c>
    </row>
    <row r="30" spans="1:7" s="1369" customFormat="1">
      <c r="F30" s="1072"/>
      <c r="G30" s="1072"/>
    </row>
    <row r="31" spans="1:7" s="1369" customFormat="1">
      <c r="F31" s="1072"/>
      <c r="G31" s="1072"/>
    </row>
  </sheetData>
  <mergeCells count="5">
    <mergeCell ref="A1:E1"/>
    <mergeCell ref="A2:E2"/>
    <mergeCell ref="B3:E3"/>
    <mergeCell ref="A4:A5"/>
    <mergeCell ref="E4:E5"/>
  </mergeCells>
  <printOptions horizontalCentered="1" verticalCentered="1"/>
  <pageMargins left="0.7" right="0.7" top="1" bottom="1" header="0.5" footer="0.5"/>
  <pageSetup paperSize="9" scale="67"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Z18"/>
  <sheetViews>
    <sheetView showGridLines="0" rightToLeft="1" view="pageBreakPreview" zoomScale="60" zoomScaleNormal="100" workbookViewId="0">
      <selection activeCell="B23" sqref="B23"/>
    </sheetView>
  </sheetViews>
  <sheetFormatPr defaultColWidth="7.7265625" defaultRowHeight="15.5"/>
  <cols>
    <col min="1" max="1" width="39.7265625" style="1072" customWidth="1"/>
    <col min="2" max="3" width="13.7265625" style="1072" hidden="1" customWidth="1"/>
    <col min="4" max="9" width="13.7265625" style="1072" customWidth="1"/>
    <col min="10" max="10" width="39.7265625" style="1072" customWidth="1"/>
    <col min="11" max="12" width="7.7265625" style="1072" customWidth="1"/>
    <col min="13" max="13" width="14.7265625" style="1072" customWidth="1"/>
    <col min="14" max="21" width="7.7265625" style="1072" customWidth="1"/>
    <col min="22" max="260" width="7.7265625" style="1072"/>
    <col min="261" max="261" width="33.26953125" style="1072" customWidth="1"/>
    <col min="262" max="262" width="11.7265625" style="1072" customWidth="1"/>
    <col min="263" max="264" width="11" style="1072" customWidth="1"/>
    <col min="265" max="265" width="11.26953125" style="1072" customWidth="1"/>
    <col min="266" max="266" width="11.7265625" style="1072" customWidth="1"/>
    <col min="267" max="516" width="7.7265625" style="1072"/>
    <col min="517" max="517" width="33.26953125" style="1072" customWidth="1"/>
    <col min="518" max="518" width="11.7265625" style="1072" customWidth="1"/>
    <col min="519" max="520" width="11" style="1072" customWidth="1"/>
    <col min="521" max="521" width="11.26953125" style="1072" customWidth="1"/>
    <col min="522" max="522" width="11.7265625" style="1072" customWidth="1"/>
    <col min="523" max="772" width="7.7265625" style="1072"/>
    <col min="773" max="773" width="33.26953125" style="1072" customWidth="1"/>
    <col min="774" max="774" width="11.7265625" style="1072" customWidth="1"/>
    <col min="775" max="776" width="11" style="1072" customWidth="1"/>
    <col min="777" max="777" width="11.26953125" style="1072" customWidth="1"/>
    <col min="778" max="778" width="11.7265625" style="1072" customWidth="1"/>
    <col min="779" max="1028" width="7.7265625" style="1072"/>
    <col min="1029" max="1029" width="33.26953125" style="1072" customWidth="1"/>
    <col min="1030" max="1030" width="11.7265625" style="1072" customWidth="1"/>
    <col min="1031" max="1032" width="11" style="1072" customWidth="1"/>
    <col min="1033" max="1033" width="11.26953125" style="1072" customWidth="1"/>
    <col min="1034" max="1034" width="11.7265625" style="1072" customWidth="1"/>
    <col min="1035" max="1284" width="7.7265625" style="1072"/>
    <col min="1285" max="1285" width="33.26953125" style="1072" customWidth="1"/>
    <col min="1286" max="1286" width="11.7265625" style="1072" customWidth="1"/>
    <col min="1287" max="1288" width="11" style="1072" customWidth="1"/>
    <col min="1289" max="1289" width="11.26953125" style="1072" customWidth="1"/>
    <col min="1290" max="1290" width="11.7265625" style="1072" customWidth="1"/>
    <col min="1291" max="1540" width="7.7265625" style="1072"/>
    <col min="1541" max="1541" width="33.26953125" style="1072" customWidth="1"/>
    <col min="1542" max="1542" width="11.7265625" style="1072" customWidth="1"/>
    <col min="1543" max="1544" width="11" style="1072" customWidth="1"/>
    <col min="1545" max="1545" width="11.26953125" style="1072" customWidth="1"/>
    <col min="1546" max="1546" width="11.7265625" style="1072" customWidth="1"/>
    <col min="1547" max="1796" width="7.7265625" style="1072"/>
    <col min="1797" max="1797" width="33.26953125" style="1072" customWidth="1"/>
    <col min="1798" max="1798" width="11.7265625" style="1072" customWidth="1"/>
    <col min="1799" max="1800" width="11" style="1072" customWidth="1"/>
    <col min="1801" max="1801" width="11.26953125" style="1072" customWidth="1"/>
    <col min="1802" max="1802" width="11.7265625" style="1072" customWidth="1"/>
    <col min="1803" max="2052" width="7.7265625" style="1072"/>
    <col min="2053" max="2053" width="33.26953125" style="1072" customWidth="1"/>
    <col min="2054" max="2054" width="11.7265625" style="1072" customWidth="1"/>
    <col min="2055" max="2056" width="11" style="1072" customWidth="1"/>
    <col min="2057" max="2057" width="11.26953125" style="1072" customWidth="1"/>
    <col min="2058" max="2058" width="11.7265625" style="1072" customWidth="1"/>
    <col min="2059" max="2308" width="7.7265625" style="1072"/>
    <col min="2309" max="2309" width="33.26953125" style="1072" customWidth="1"/>
    <col min="2310" max="2310" width="11.7265625" style="1072" customWidth="1"/>
    <col min="2311" max="2312" width="11" style="1072" customWidth="1"/>
    <col min="2313" max="2313" width="11.26953125" style="1072" customWidth="1"/>
    <col min="2314" max="2314" width="11.7265625" style="1072" customWidth="1"/>
    <col min="2315" max="2564" width="7.7265625" style="1072"/>
    <col min="2565" max="2565" width="33.26953125" style="1072" customWidth="1"/>
    <col min="2566" max="2566" width="11.7265625" style="1072" customWidth="1"/>
    <col min="2567" max="2568" width="11" style="1072" customWidth="1"/>
    <col min="2569" max="2569" width="11.26953125" style="1072" customWidth="1"/>
    <col min="2570" max="2570" width="11.7265625" style="1072" customWidth="1"/>
    <col min="2571" max="2820" width="7.7265625" style="1072"/>
    <col min="2821" max="2821" width="33.26953125" style="1072" customWidth="1"/>
    <col min="2822" max="2822" width="11.7265625" style="1072" customWidth="1"/>
    <col min="2823" max="2824" width="11" style="1072" customWidth="1"/>
    <col min="2825" max="2825" width="11.26953125" style="1072" customWidth="1"/>
    <col min="2826" max="2826" width="11.7265625" style="1072" customWidth="1"/>
    <col min="2827" max="3076" width="7.7265625" style="1072"/>
    <col min="3077" max="3077" width="33.26953125" style="1072" customWidth="1"/>
    <col min="3078" max="3078" width="11.7265625" style="1072" customWidth="1"/>
    <col min="3079" max="3080" width="11" style="1072" customWidth="1"/>
    <col min="3081" max="3081" width="11.26953125" style="1072" customWidth="1"/>
    <col min="3082" max="3082" width="11.7265625" style="1072" customWidth="1"/>
    <col min="3083" max="3332" width="7.7265625" style="1072"/>
    <col min="3333" max="3333" width="33.26953125" style="1072" customWidth="1"/>
    <col min="3334" max="3334" width="11.7265625" style="1072" customWidth="1"/>
    <col min="3335" max="3336" width="11" style="1072" customWidth="1"/>
    <col min="3337" max="3337" width="11.26953125" style="1072" customWidth="1"/>
    <col min="3338" max="3338" width="11.7265625" style="1072" customWidth="1"/>
    <col min="3339" max="3588" width="7.7265625" style="1072"/>
    <col min="3589" max="3589" width="33.26953125" style="1072" customWidth="1"/>
    <col min="3590" max="3590" width="11.7265625" style="1072" customWidth="1"/>
    <col min="3591" max="3592" width="11" style="1072" customWidth="1"/>
    <col min="3593" max="3593" width="11.26953125" style="1072" customWidth="1"/>
    <col min="3594" max="3594" width="11.7265625" style="1072" customWidth="1"/>
    <col min="3595" max="3844" width="7.7265625" style="1072"/>
    <col min="3845" max="3845" width="33.26953125" style="1072" customWidth="1"/>
    <col min="3846" max="3846" width="11.7265625" style="1072" customWidth="1"/>
    <col min="3847" max="3848" width="11" style="1072" customWidth="1"/>
    <col min="3849" max="3849" width="11.26953125" style="1072" customWidth="1"/>
    <col min="3850" max="3850" width="11.7265625" style="1072" customWidth="1"/>
    <col min="3851" max="4100" width="7.7265625" style="1072"/>
    <col min="4101" max="4101" width="33.26953125" style="1072" customWidth="1"/>
    <col min="4102" max="4102" width="11.7265625" style="1072" customWidth="1"/>
    <col min="4103" max="4104" width="11" style="1072" customWidth="1"/>
    <col min="4105" max="4105" width="11.26953125" style="1072" customWidth="1"/>
    <col min="4106" max="4106" width="11.7265625" style="1072" customWidth="1"/>
    <col min="4107" max="4356" width="7.7265625" style="1072"/>
    <col min="4357" max="4357" width="33.26953125" style="1072" customWidth="1"/>
    <col min="4358" max="4358" width="11.7265625" style="1072" customWidth="1"/>
    <col min="4359" max="4360" width="11" style="1072" customWidth="1"/>
    <col min="4361" max="4361" width="11.26953125" style="1072" customWidth="1"/>
    <col min="4362" max="4362" width="11.7265625" style="1072" customWidth="1"/>
    <col min="4363" max="4612" width="7.7265625" style="1072"/>
    <col min="4613" max="4613" width="33.26953125" style="1072" customWidth="1"/>
    <col min="4614" max="4614" width="11.7265625" style="1072" customWidth="1"/>
    <col min="4615" max="4616" width="11" style="1072" customWidth="1"/>
    <col min="4617" max="4617" width="11.26953125" style="1072" customWidth="1"/>
    <col min="4618" max="4618" width="11.7265625" style="1072" customWidth="1"/>
    <col min="4619" max="4868" width="7.7265625" style="1072"/>
    <col min="4869" max="4869" width="33.26953125" style="1072" customWidth="1"/>
    <col min="4870" max="4870" width="11.7265625" style="1072" customWidth="1"/>
    <col min="4871" max="4872" width="11" style="1072" customWidth="1"/>
    <col min="4873" max="4873" width="11.26953125" style="1072" customWidth="1"/>
    <col min="4874" max="4874" width="11.7265625" style="1072" customWidth="1"/>
    <col min="4875" max="5124" width="7.7265625" style="1072"/>
    <col min="5125" max="5125" width="33.26953125" style="1072" customWidth="1"/>
    <col min="5126" max="5126" width="11.7265625" style="1072" customWidth="1"/>
    <col min="5127" max="5128" width="11" style="1072" customWidth="1"/>
    <col min="5129" max="5129" width="11.26953125" style="1072" customWidth="1"/>
    <col min="5130" max="5130" width="11.7265625" style="1072" customWidth="1"/>
    <col min="5131" max="5380" width="7.7265625" style="1072"/>
    <col min="5381" max="5381" width="33.26953125" style="1072" customWidth="1"/>
    <col min="5382" max="5382" width="11.7265625" style="1072" customWidth="1"/>
    <col min="5383" max="5384" width="11" style="1072" customWidth="1"/>
    <col min="5385" max="5385" width="11.26953125" style="1072" customWidth="1"/>
    <col min="5386" max="5386" width="11.7265625" style="1072" customWidth="1"/>
    <col min="5387" max="5636" width="7.7265625" style="1072"/>
    <col min="5637" max="5637" width="33.26953125" style="1072" customWidth="1"/>
    <col min="5638" max="5638" width="11.7265625" style="1072" customWidth="1"/>
    <col min="5639" max="5640" width="11" style="1072" customWidth="1"/>
    <col min="5641" max="5641" width="11.26953125" style="1072" customWidth="1"/>
    <col min="5642" max="5642" width="11.7265625" style="1072" customWidth="1"/>
    <col min="5643" max="5892" width="7.7265625" style="1072"/>
    <col min="5893" max="5893" width="33.26953125" style="1072" customWidth="1"/>
    <col min="5894" max="5894" width="11.7265625" style="1072" customWidth="1"/>
    <col min="5895" max="5896" width="11" style="1072" customWidth="1"/>
    <col min="5897" max="5897" width="11.26953125" style="1072" customWidth="1"/>
    <col min="5898" max="5898" width="11.7265625" style="1072" customWidth="1"/>
    <col min="5899" max="6148" width="7.7265625" style="1072"/>
    <col min="6149" max="6149" width="33.26953125" style="1072" customWidth="1"/>
    <col min="6150" max="6150" width="11.7265625" style="1072" customWidth="1"/>
    <col min="6151" max="6152" width="11" style="1072" customWidth="1"/>
    <col min="6153" max="6153" width="11.26953125" style="1072" customWidth="1"/>
    <col min="6154" max="6154" width="11.7265625" style="1072" customWidth="1"/>
    <col min="6155" max="6404" width="7.7265625" style="1072"/>
    <col min="6405" max="6405" width="33.26953125" style="1072" customWidth="1"/>
    <col min="6406" max="6406" width="11.7265625" style="1072" customWidth="1"/>
    <col min="6407" max="6408" width="11" style="1072" customWidth="1"/>
    <col min="6409" max="6409" width="11.26953125" style="1072" customWidth="1"/>
    <col min="6410" max="6410" width="11.7265625" style="1072" customWidth="1"/>
    <col min="6411" max="6660" width="7.7265625" style="1072"/>
    <col min="6661" max="6661" width="33.26953125" style="1072" customWidth="1"/>
    <col min="6662" max="6662" width="11.7265625" style="1072" customWidth="1"/>
    <col min="6663" max="6664" width="11" style="1072" customWidth="1"/>
    <col min="6665" max="6665" width="11.26953125" style="1072" customWidth="1"/>
    <col min="6666" max="6666" width="11.7265625" style="1072" customWidth="1"/>
    <col min="6667" max="6916" width="7.7265625" style="1072"/>
    <col min="6917" max="6917" width="33.26953125" style="1072" customWidth="1"/>
    <col min="6918" max="6918" width="11.7265625" style="1072" customWidth="1"/>
    <col min="6919" max="6920" width="11" style="1072" customWidth="1"/>
    <col min="6921" max="6921" width="11.26953125" style="1072" customWidth="1"/>
    <col min="6922" max="6922" width="11.7265625" style="1072" customWidth="1"/>
    <col min="6923" max="7172" width="7.7265625" style="1072"/>
    <col min="7173" max="7173" width="33.26953125" style="1072" customWidth="1"/>
    <col min="7174" max="7174" width="11.7265625" style="1072" customWidth="1"/>
    <col min="7175" max="7176" width="11" style="1072" customWidth="1"/>
    <col min="7177" max="7177" width="11.26953125" style="1072" customWidth="1"/>
    <col min="7178" max="7178" width="11.7265625" style="1072" customWidth="1"/>
    <col min="7179" max="7428" width="7.7265625" style="1072"/>
    <col min="7429" max="7429" width="33.26953125" style="1072" customWidth="1"/>
    <col min="7430" max="7430" width="11.7265625" style="1072" customWidth="1"/>
    <col min="7431" max="7432" width="11" style="1072" customWidth="1"/>
    <col min="7433" max="7433" width="11.26953125" style="1072" customWidth="1"/>
    <col min="7434" max="7434" width="11.7265625" style="1072" customWidth="1"/>
    <col min="7435" max="7684" width="7.7265625" style="1072"/>
    <col min="7685" max="7685" width="33.26953125" style="1072" customWidth="1"/>
    <col min="7686" max="7686" width="11.7265625" style="1072" customWidth="1"/>
    <col min="7687" max="7688" width="11" style="1072" customWidth="1"/>
    <col min="7689" max="7689" width="11.26953125" style="1072" customWidth="1"/>
    <col min="7690" max="7690" width="11.7265625" style="1072" customWidth="1"/>
    <col min="7691" max="7940" width="7.7265625" style="1072"/>
    <col min="7941" max="7941" width="33.26953125" style="1072" customWidth="1"/>
    <col min="7942" max="7942" width="11.7265625" style="1072" customWidth="1"/>
    <col min="7943" max="7944" width="11" style="1072" customWidth="1"/>
    <col min="7945" max="7945" width="11.26953125" style="1072" customWidth="1"/>
    <col min="7946" max="7946" width="11.7265625" style="1072" customWidth="1"/>
    <col min="7947" max="8196" width="7.7265625" style="1072"/>
    <col min="8197" max="8197" width="33.26953125" style="1072" customWidth="1"/>
    <col min="8198" max="8198" width="11.7265625" style="1072" customWidth="1"/>
    <col min="8199" max="8200" width="11" style="1072" customWidth="1"/>
    <col min="8201" max="8201" width="11.26953125" style="1072" customWidth="1"/>
    <col min="8202" max="8202" width="11.7265625" style="1072" customWidth="1"/>
    <col min="8203" max="8452" width="7.7265625" style="1072"/>
    <col min="8453" max="8453" width="33.26953125" style="1072" customWidth="1"/>
    <col min="8454" max="8454" width="11.7265625" style="1072" customWidth="1"/>
    <col min="8455" max="8456" width="11" style="1072" customWidth="1"/>
    <col min="8457" max="8457" width="11.26953125" style="1072" customWidth="1"/>
    <col min="8458" max="8458" width="11.7265625" style="1072" customWidth="1"/>
    <col min="8459" max="8708" width="7.7265625" style="1072"/>
    <col min="8709" max="8709" width="33.26953125" style="1072" customWidth="1"/>
    <col min="8710" max="8710" width="11.7265625" style="1072" customWidth="1"/>
    <col min="8711" max="8712" width="11" style="1072" customWidth="1"/>
    <col min="8713" max="8713" width="11.26953125" style="1072" customWidth="1"/>
    <col min="8714" max="8714" width="11.7265625" style="1072" customWidth="1"/>
    <col min="8715" max="8964" width="7.7265625" style="1072"/>
    <col min="8965" max="8965" width="33.26953125" style="1072" customWidth="1"/>
    <col min="8966" max="8966" width="11.7265625" style="1072" customWidth="1"/>
    <col min="8967" max="8968" width="11" style="1072" customWidth="1"/>
    <col min="8969" max="8969" width="11.26953125" style="1072" customWidth="1"/>
    <col min="8970" max="8970" width="11.7265625" style="1072" customWidth="1"/>
    <col min="8971" max="9220" width="7.7265625" style="1072"/>
    <col min="9221" max="9221" width="33.26953125" style="1072" customWidth="1"/>
    <col min="9222" max="9222" width="11.7265625" style="1072" customWidth="1"/>
    <col min="9223" max="9224" width="11" style="1072" customWidth="1"/>
    <col min="9225" max="9225" width="11.26953125" style="1072" customWidth="1"/>
    <col min="9226" max="9226" width="11.7265625" style="1072" customWidth="1"/>
    <col min="9227" max="9476" width="7.7265625" style="1072"/>
    <col min="9477" max="9477" width="33.26953125" style="1072" customWidth="1"/>
    <col min="9478" max="9478" width="11.7265625" style="1072" customWidth="1"/>
    <col min="9479" max="9480" width="11" style="1072" customWidth="1"/>
    <col min="9481" max="9481" width="11.26953125" style="1072" customWidth="1"/>
    <col min="9482" max="9482" width="11.7265625" style="1072" customWidth="1"/>
    <col min="9483" max="9732" width="7.7265625" style="1072"/>
    <col min="9733" max="9733" width="33.26953125" style="1072" customWidth="1"/>
    <col min="9734" max="9734" width="11.7265625" style="1072" customWidth="1"/>
    <col min="9735" max="9736" width="11" style="1072" customWidth="1"/>
    <col min="9737" max="9737" width="11.26953125" style="1072" customWidth="1"/>
    <col min="9738" max="9738" width="11.7265625" style="1072" customWidth="1"/>
    <col min="9739" max="9988" width="7.7265625" style="1072"/>
    <col min="9989" max="9989" width="33.26953125" style="1072" customWidth="1"/>
    <col min="9990" max="9990" width="11.7265625" style="1072" customWidth="1"/>
    <col min="9991" max="9992" width="11" style="1072" customWidth="1"/>
    <col min="9993" max="9993" width="11.26953125" style="1072" customWidth="1"/>
    <col min="9994" max="9994" width="11.7265625" style="1072" customWidth="1"/>
    <col min="9995" max="10244" width="7.7265625" style="1072"/>
    <col min="10245" max="10245" width="33.26953125" style="1072" customWidth="1"/>
    <col min="10246" max="10246" width="11.7265625" style="1072" customWidth="1"/>
    <col min="10247" max="10248" width="11" style="1072" customWidth="1"/>
    <col min="10249" max="10249" width="11.26953125" style="1072" customWidth="1"/>
    <col min="10250" max="10250" width="11.7265625" style="1072" customWidth="1"/>
    <col min="10251" max="10500" width="7.7265625" style="1072"/>
    <col min="10501" max="10501" width="33.26953125" style="1072" customWidth="1"/>
    <col min="10502" max="10502" width="11.7265625" style="1072" customWidth="1"/>
    <col min="10503" max="10504" width="11" style="1072" customWidth="1"/>
    <col min="10505" max="10505" width="11.26953125" style="1072" customWidth="1"/>
    <col min="10506" max="10506" width="11.7265625" style="1072" customWidth="1"/>
    <col min="10507" max="10756" width="7.7265625" style="1072"/>
    <col min="10757" max="10757" width="33.26953125" style="1072" customWidth="1"/>
    <col min="10758" max="10758" width="11.7265625" style="1072" customWidth="1"/>
    <col min="10759" max="10760" width="11" style="1072" customWidth="1"/>
    <col min="10761" max="10761" width="11.26953125" style="1072" customWidth="1"/>
    <col min="10762" max="10762" width="11.7265625" style="1072" customWidth="1"/>
    <col min="10763" max="11012" width="7.7265625" style="1072"/>
    <col min="11013" max="11013" width="33.26953125" style="1072" customWidth="1"/>
    <col min="11014" max="11014" width="11.7265625" style="1072" customWidth="1"/>
    <col min="11015" max="11016" width="11" style="1072" customWidth="1"/>
    <col min="11017" max="11017" width="11.26953125" style="1072" customWidth="1"/>
    <col min="11018" max="11018" width="11.7265625" style="1072" customWidth="1"/>
    <col min="11019" max="11268" width="7.7265625" style="1072"/>
    <col min="11269" max="11269" width="33.26953125" style="1072" customWidth="1"/>
    <col min="11270" max="11270" width="11.7265625" style="1072" customWidth="1"/>
    <col min="11271" max="11272" width="11" style="1072" customWidth="1"/>
    <col min="11273" max="11273" width="11.26953125" style="1072" customWidth="1"/>
    <col min="11274" max="11274" width="11.7265625" style="1072" customWidth="1"/>
    <col min="11275" max="11524" width="7.7265625" style="1072"/>
    <col min="11525" max="11525" width="33.26953125" style="1072" customWidth="1"/>
    <col min="11526" max="11526" width="11.7265625" style="1072" customWidth="1"/>
    <col min="11527" max="11528" width="11" style="1072" customWidth="1"/>
    <col min="11529" max="11529" width="11.26953125" style="1072" customWidth="1"/>
    <col min="11530" max="11530" width="11.7265625" style="1072" customWidth="1"/>
    <col min="11531" max="11780" width="7.7265625" style="1072"/>
    <col min="11781" max="11781" width="33.26953125" style="1072" customWidth="1"/>
    <col min="11782" max="11782" width="11.7265625" style="1072" customWidth="1"/>
    <col min="11783" max="11784" width="11" style="1072" customWidth="1"/>
    <col min="11785" max="11785" width="11.26953125" style="1072" customWidth="1"/>
    <col min="11786" max="11786" width="11.7265625" style="1072" customWidth="1"/>
    <col min="11787" max="12036" width="7.7265625" style="1072"/>
    <col min="12037" max="12037" width="33.26953125" style="1072" customWidth="1"/>
    <col min="12038" max="12038" width="11.7265625" style="1072" customWidth="1"/>
    <col min="12039" max="12040" width="11" style="1072" customWidth="1"/>
    <col min="12041" max="12041" width="11.26953125" style="1072" customWidth="1"/>
    <col min="12042" max="12042" width="11.7265625" style="1072" customWidth="1"/>
    <col min="12043" max="12292" width="7.7265625" style="1072"/>
    <col min="12293" max="12293" width="33.26953125" style="1072" customWidth="1"/>
    <col min="12294" max="12294" width="11.7265625" style="1072" customWidth="1"/>
    <col min="12295" max="12296" width="11" style="1072" customWidth="1"/>
    <col min="12297" max="12297" width="11.26953125" style="1072" customWidth="1"/>
    <col min="12298" max="12298" width="11.7265625" style="1072" customWidth="1"/>
    <col min="12299" max="12548" width="7.7265625" style="1072"/>
    <col min="12549" max="12549" width="33.26953125" style="1072" customWidth="1"/>
    <col min="12550" max="12550" width="11.7265625" style="1072" customWidth="1"/>
    <col min="12551" max="12552" width="11" style="1072" customWidth="1"/>
    <col min="12553" max="12553" width="11.26953125" style="1072" customWidth="1"/>
    <col min="12554" max="12554" width="11.7265625" style="1072" customWidth="1"/>
    <col min="12555" max="12804" width="7.7265625" style="1072"/>
    <col min="12805" max="12805" width="33.26953125" style="1072" customWidth="1"/>
    <col min="12806" max="12806" width="11.7265625" style="1072" customWidth="1"/>
    <col min="12807" max="12808" width="11" style="1072" customWidth="1"/>
    <col min="12809" max="12809" width="11.26953125" style="1072" customWidth="1"/>
    <col min="12810" max="12810" width="11.7265625" style="1072" customWidth="1"/>
    <col min="12811" max="13060" width="7.7265625" style="1072"/>
    <col min="13061" max="13061" width="33.26953125" style="1072" customWidth="1"/>
    <col min="13062" max="13062" width="11.7265625" style="1072" customWidth="1"/>
    <col min="13063" max="13064" width="11" style="1072" customWidth="1"/>
    <col min="13065" max="13065" width="11.26953125" style="1072" customWidth="1"/>
    <col min="13066" max="13066" width="11.7265625" style="1072" customWidth="1"/>
    <col min="13067" max="13316" width="7.7265625" style="1072"/>
    <col min="13317" max="13317" width="33.26953125" style="1072" customWidth="1"/>
    <col min="13318" max="13318" width="11.7265625" style="1072" customWidth="1"/>
    <col min="13319" max="13320" width="11" style="1072" customWidth="1"/>
    <col min="13321" max="13321" width="11.26953125" style="1072" customWidth="1"/>
    <col min="13322" max="13322" width="11.7265625" style="1072" customWidth="1"/>
    <col min="13323" max="13572" width="7.7265625" style="1072"/>
    <col min="13573" max="13573" width="33.26953125" style="1072" customWidth="1"/>
    <col min="13574" max="13574" width="11.7265625" style="1072" customWidth="1"/>
    <col min="13575" max="13576" width="11" style="1072" customWidth="1"/>
    <col min="13577" max="13577" width="11.26953125" style="1072" customWidth="1"/>
    <col min="13578" max="13578" width="11.7265625" style="1072" customWidth="1"/>
    <col min="13579" max="13828" width="7.7265625" style="1072"/>
    <col min="13829" max="13829" width="33.26953125" style="1072" customWidth="1"/>
    <col min="13830" max="13830" width="11.7265625" style="1072" customWidth="1"/>
    <col min="13831" max="13832" width="11" style="1072" customWidth="1"/>
    <col min="13833" max="13833" width="11.26953125" style="1072" customWidth="1"/>
    <col min="13834" max="13834" width="11.7265625" style="1072" customWidth="1"/>
    <col min="13835" max="14084" width="7.7265625" style="1072"/>
    <col min="14085" max="14085" width="33.26953125" style="1072" customWidth="1"/>
    <col min="14086" max="14086" width="11.7265625" style="1072" customWidth="1"/>
    <col min="14087" max="14088" width="11" style="1072" customWidth="1"/>
    <col min="14089" max="14089" width="11.26953125" style="1072" customWidth="1"/>
    <col min="14090" max="14090" width="11.7265625" style="1072" customWidth="1"/>
    <col min="14091" max="14340" width="7.7265625" style="1072"/>
    <col min="14341" max="14341" width="33.26953125" style="1072" customWidth="1"/>
    <col min="14342" max="14342" width="11.7265625" style="1072" customWidth="1"/>
    <col min="14343" max="14344" width="11" style="1072" customWidth="1"/>
    <col min="14345" max="14345" width="11.26953125" style="1072" customWidth="1"/>
    <col min="14346" max="14346" width="11.7265625" style="1072" customWidth="1"/>
    <col min="14347" max="14596" width="7.7265625" style="1072"/>
    <col min="14597" max="14597" width="33.26953125" style="1072" customWidth="1"/>
    <col min="14598" max="14598" width="11.7265625" style="1072" customWidth="1"/>
    <col min="14599" max="14600" width="11" style="1072" customWidth="1"/>
    <col min="14601" max="14601" width="11.26953125" style="1072" customWidth="1"/>
    <col min="14602" max="14602" width="11.7265625" style="1072" customWidth="1"/>
    <col min="14603" max="14852" width="7.7265625" style="1072"/>
    <col min="14853" max="14853" width="33.26953125" style="1072" customWidth="1"/>
    <col min="14854" max="14854" width="11.7265625" style="1072" customWidth="1"/>
    <col min="14855" max="14856" width="11" style="1072" customWidth="1"/>
    <col min="14857" max="14857" width="11.26953125" style="1072" customWidth="1"/>
    <col min="14858" max="14858" width="11.7265625" style="1072" customWidth="1"/>
    <col min="14859" max="15108" width="7.7265625" style="1072"/>
    <col min="15109" max="15109" width="33.26953125" style="1072" customWidth="1"/>
    <col min="15110" max="15110" width="11.7265625" style="1072" customWidth="1"/>
    <col min="15111" max="15112" width="11" style="1072" customWidth="1"/>
    <col min="15113" max="15113" width="11.26953125" style="1072" customWidth="1"/>
    <col min="15114" max="15114" width="11.7265625" style="1072" customWidth="1"/>
    <col min="15115" max="15364" width="7.7265625" style="1072"/>
    <col min="15365" max="15365" width="33.26953125" style="1072" customWidth="1"/>
    <col min="15366" max="15366" width="11.7265625" style="1072" customWidth="1"/>
    <col min="15367" max="15368" width="11" style="1072" customWidth="1"/>
    <col min="15369" max="15369" width="11.26953125" style="1072" customWidth="1"/>
    <col min="15370" max="15370" width="11.7265625" style="1072" customWidth="1"/>
    <col min="15371" max="15620" width="7.7265625" style="1072"/>
    <col min="15621" max="15621" width="33.26953125" style="1072" customWidth="1"/>
    <col min="15622" max="15622" width="11.7265625" style="1072" customWidth="1"/>
    <col min="15623" max="15624" width="11" style="1072" customWidth="1"/>
    <col min="15625" max="15625" width="11.26953125" style="1072" customWidth="1"/>
    <col min="15626" max="15626" width="11.7265625" style="1072" customWidth="1"/>
    <col min="15627" max="15876" width="7.7265625" style="1072"/>
    <col min="15877" max="15877" width="33.26953125" style="1072" customWidth="1"/>
    <col min="15878" max="15878" width="11.7265625" style="1072" customWidth="1"/>
    <col min="15879" max="15880" width="11" style="1072" customWidth="1"/>
    <col min="15881" max="15881" width="11.26953125" style="1072" customWidth="1"/>
    <col min="15882" max="15882" width="11.7265625" style="1072" customWidth="1"/>
    <col min="15883" max="16132" width="7.7265625" style="1072"/>
    <col min="16133" max="16133" width="33.26953125" style="1072" customWidth="1"/>
    <col min="16134" max="16134" width="11.7265625" style="1072" customWidth="1"/>
    <col min="16135" max="16136" width="11" style="1072" customWidth="1"/>
    <col min="16137" max="16137" width="11.26953125" style="1072" customWidth="1"/>
    <col min="16138" max="16138" width="11.7265625" style="1072" customWidth="1"/>
    <col min="16139" max="16384" width="7.7265625" style="1072"/>
  </cols>
  <sheetData>
    <row r="1" spans="1:26" ht="33" customHeight="1">
      <c r="A1" s="1725" t="s">
        <v>3112</v>
      </c>
      <c r="B1" s="1725"/>
      <c r="C1" s="1725"/>
      <c r="D1" s="1725"/>
      <c r="E1" s="1725"/>
      <c r="F1" s="1725"/>
      <c r="G1" s="1725"/>
      <c r="H1" s="1725"/>
      <c r="I1" s="1725"/>
      <c r="J1" s="1725"/>
    </row>
    <row r="2" spans="1:26" ht="33" customHeight="1">
      <c r="A2" s="1726" t="s">
        <v>3113</v>
      </c>
      <c r="B2" s="1726"/>
      <c r="C2" s="1726"/>
      <c r="D2" s="1726"/>
      <c r="E2" s="1726"/>
      <c r="F2" s="1726"/>
      <c r="G2" s="1726"/>
      <c r="H2" s="1726"/>
      <c r="I2" s="1726"/>
      <c r="J2" s="1726"/>
    </row>
    <row r="3" spans="1:26" ht="18.75" customHeight="1">
      <c r="A3" s="1720" t="s">
        <v>4040</v>
      </c>
      <c r="B3" s="1721"/>
      <c r="C3" s="1721"/>
      <c r="D3" s="1723" t="s">
        <v>4041</v>
      </c>
      <c r="E3" s="1723"/>
      <c r="F3" s="1723"/>
      <c r="G3" s="1723"/>
      <c r="H3" s="1723"/>
      <c r="I3" s="1723"/>
      <c r="J3" s="1724"/>
    </row>
    <row r="4" spans="1:26" ht="77.150000000000006" customHeight="1">
      <c r="A4" s="1073" t="s">
        <v>4042</v>
      </c>
      <c r="B4" s="1073" t="s">
        <v>972</v>
      </c>
      <c r="C4" s="1073" t="s">
        <v>936</v>
      </c>
      <c r="D4" s="1073" t="s">
        <v>165</v>
      </c>
      <c r="E4" s="1073" t="s">
        <v>166</v>
      </c>
      <c r="F4" s="1073" t="s">
        <v>131</v>
      </c>
      <c r="G4" s="1073" t="s">
        <v>132</v>
      </c>
      <c r="H4" s="1073" t="s">
        <v>133</v>
      </c>
      <c r="I4" s="1073" t="s">
        <v>275</v>
      </c>
      <c r="J4" s="1073" t="s">
        <v>2882</v>
      </c>
    </row>
    <row r="5" spans="1:26" ht="77.150000000000006" customHeight="1">
      <c r="A5" s="423" t="s">
        <v>4043</v>
      </c>
      <c r="B5" s="1382">
        <v>4341350</v>
      </c>
      <c r="C5" s="1382">
        <v>5046231</v>
      </c>
      <c r="D5" s="1382">
        <v>5017427</v>
      </c>
      <c r="E5" s="1382">
        <v>4168172</v>
      </c>
      <c r="F5" s="1382">
        <v>5813893</v>
      </c>
      <c r="G5" s="1382">
        <v>5212646</v>
      </c>
      <c r="H5" s="1382">
        <v>4296364</v>
      </c>
      <c r="I5" s="1382">
        <v>4362083</v>
      </c>
      <c r="J5" s="423" t="s">
        <v>4044</v>
      </c>
      <c r="O5" s="1087"/>
    </row>
    <row r="6" spans="1:26" ht="77.150000000000006" customHeight="1">
      <c r="A6" s="423" t="s">
        <v>4033</v>
      </c>
      <c r="B6" s="1383">
        <v>300593</v>
      </c>
      <c r="C6" s="1383">
        <v>375352</v>
      </c>
      <c r="D6" s="1383">
        <v>388814</v>
      </c>
      <c r="E6" s="1383">
        <v>252323</v>
      </c>
      <c r="F6" s="1383">
        <v>257693</v>
      </c>
      <c r="G6" s="1383">
        <v>420553</v>
      </c>
      <c r="H6" s="1383">
        <v>437424</v>
      </c>
      <c r="I6" s="1383">
        <v>470930</v>
      </c>
      <c r="J6" s="423" t="s">
        <v>4036</v>
      </c>
    </row>
    <row r="7" spans="1:26" ht="77.150000000000006" customHeight="1">
      <c r="A7" s="423" t="s">
        <v>4034</v>
      </c>
      <c r="B7" s="1382">
        <v>451835</v>
      </c>
      <c r="C7" s="1382">
        <v>496343</v>
      </c>
      <c r="D7" s="1382">
        <v>559755</v>
      </c>
      <c r="E7" s="1382">
        <v>445247</v>
      </c>
      <c r="F7" s="1382">
        <v>423632</v>
      </c>
      <c r="G7" s="1382">
        <v>389038.55</v>
      </c>
      <c r="H7" s="1382">
        <v>330771.55</v>
      </c>
      <c r="I7" s="1382">
        <v>385420</v>
      </c>
      <c r="J7" s="423" t="s">
        <v>4045</v>
      </c>
    </row>
    <row r="8" spans="1:26">
      <c r="A8" s="1510"/>
      <c r="J8" s="1510"/>
      <c r="Z8" s="1384"/>
    </row>
    <row r="9" spans="1:26">
      <c r="Z9" s="1120"/>
    </row>
    <row r="13" spans="1:26">
      <c r="F13" s="1087"/>
    </row>
    <row r="15" spans="1:26">
      <c r="F15" s="1087"/>
    </row>
    <row r="17" spans="6:6">
      <c r="F17" s="1087"/>
    </row>
    <row r="18" spans="6:6">
      <c r="F18" s="482"/>
    </row>
  </sheetData>
  <mergeCells count="4">
    <mergeCell ref="A1:J1"/>
    <mergeCell ref="A2:J2"/>
    <mergeCell ref="A3:C3"/>
    <mergeCell ref="D3:J3"/>
  </mergeCells>
  <printOptions horizontalCentered="1" verticalCentered="1"/>
  <pageMargins left="0.59055118110236227" right="0.59055118110236227" top="0.98425196850393704" bottom="0.98425196850393704" header="0.51181102362204722" footer="0.51181102362204722"/>
  <pageSetup paperSize="9" scale="55"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47"/>
  <sheetViews>
    <sheetView showGridLines="0" rightToLeft="1" view="pageBreakPreview" zoomScale="75" zoomScaleNormal="110" zoomScaleSheetLayoutView="75" workbookViewId="0">
      <selection activeCell="B23" sqref="B23"/>
    </sheetView>
  </sheetViews>
  <sheetFormatPr defaultColWidth="8.81640625" defaultRowHeight="15.5"/>
  <cols>
    <col min="1" max="1" width="38" style="1389" customWidth="1"/>
    <col min="2" max="2" width="16.1796875" style="1389" bestFit="1" customWidth="1"/>
    <col min="3" max="3" width="17.453125" style="1389" bestFit="1" customWidth="1"/>
    <col min="4" max="4" width="16.54296875" style="1389" bestFit="1" customWidth="1"/>
    <col min="5" max="5" width="23.453125" style="1389" bestFit="1" customWidth="1"/>
    <col min="6" max="6" width="45.453125" style="1389" bestFit="1" customWidth="1"/>
    <col min="7" max="7" width="8.81640625" style="1389"/>
    <col min="8" max="8" width="10.7265625" style="1389" bestFit="1" customWidth="1"/>
    <col min="9" max="9" width="21" style="1389" customWidth="1"/>
    <col min="10" max="253" width="8.81640625" style="1389"/>
    <col min="254" max="254" width="41.26953125" style="1389" customWidth="1"/>
    <col min="255" max="255" width="15.1796875" style="1389" customWidth="1"/>
    <col min="256" max="256" width="16.26953125" style="1389" customWidth="1"/>
    <col min="257" max="257" width="15.1796875" style="1389" customWidth="1"/>
    <col min="258" max="258" width="16.26953125" style="1389" customWidth="1"/>
    <col min="259" max="509" width="8.81640625" style="1389"/>
    <col min="510" max="510" width="41.26953125" style="1389" customWidth="1"/>
    <col min="511" max="511" width="15.1796875" style="1389" customWidth="1"/>
    <col min="512" max="512" width="16.26953125" style="1389" customWidth="1"/>
    <col min="513" max="513" width="15.1796875" style="1389" customWidth="1"/>
    <col min="514" max="514" width="16.26953125" style="1389" customWidth="1"/>
    <col min="515" max="765" width="8.81640625" style="1389"/>
    <col min="766" max="766" width="41.26953125" style="1389" customWidth="1"/>
    <col min="767" max="767" width="15.1796875" style="1389" customWidth="1"/>
    <col min="768" max="768" width="16.26953125" style="1389" customWidth="1"/>
    <col min="769" max="769" width="15.1796875" style="1389" customWidth="1"/>
    <col min="770" max="770" width="16.26953125" style="1389" customWidth="1"/>
    <col min="771" max="1021" width="8.81640625" style="1389"/>
    <col min="1022" max="1022" width="41.26953125" style="1389" customWidth="1"/>
    <col min="1023" max="1023" width="15.1796875" style="1389" customWidth="1"/>
    <col min="1024" max="1024" width="16.26953125" style="1389" customWidth="1"/>
    <col min="1025" max="1025" width="15.1796875" style="1389" customWidth="1"/>
    <col min="1026" max="1026" width="16.26953125" style="1389" customWidth="1"/>
    <col min="1027" max="1277" width="8.81640625" style="1389"/>
    <col min="1278" max="1278" width="41.26953125" style="1389" customWidth="1"/>
    <col min="1279" max="1279" width="15.1796875" style="1389" customWidth="1"/>
    <col min="1280" max="1280" width="16.26953125" style="1389" customWidth="1"/>
    <col min="1281" max="1281" width="15.1796875" style="1389" customWidth="1"/>
    <col min="1282" max="1282" width="16.26953125" style="1389" customWidth="1"/>
    <col min="1283" max="1533" width="8.81640625" style="1389"/>
    <col min="1534" max="1534" width="41.26953125" style="1389" customWidth="1"/>
    <col min="1535" max="1535" width="15.1796875" style="1389" customWidth="1"/>
    <col min="1536" max="1536" width="16.26953125" style="1389" customWidth="1"/>
    <col min="1537" max="1537" width="15.1796875" style="1389" customWidth="1"/>
    <col min="1538" max="1538" width="16.26953125" style="1389" customWidth="1"/>
    <col min="1539" max="1789" width="8.81640625" style="1389"/>
    <col min="1790" max="1790" width="41.26953125" style="1389" customWidth="1"/>
    <col min="1791" max="1791" width="15.1796875" style="1389" customWidth="1"/>
    <col min="1792" max="1792" width="16.26953125" style="1389" customWidth="1"/>
    <col min="1793" max="1793" width="15.1796875" style="1389" customWidth="1"/>
    <col min="1794" max="1794" width="16.26953125" style="1389" customWidth="1"/>
    <col min="1795" max="2045" width="8.81640625" style="1389"/>
    <col min="2046" max="2046" width="41.26953125" style="1389" customWidth="1"/>
    <col min="2047" max="2047" width="15.1796875" style="1389" customWidth="1"/>
    <col min="2048" max="2048" width="16.26953125" style="1389" customWidth="1"/>
    <col min="2049" max="2049" width="15.1796875" style="1389" customWidth="1"/>
    <col min="2050" max="2050" width="16.26953125" style="1389" customWidth="1"/>
    <col min="2051" max="2301" width="8.81640625" style="1389"/>
    <col min="2302" max="2302" width="41.26953125" style="1389" customWidth="1"/>
    <col min="2303" max="2303" width="15.1796875" style="1389" customWidth="1"/>
    <col min="2304" max="2304" width="16.26953125" style="1389" customWidth="1"/>
    <col min="2305" max="2305" width="15.1796875" style="1389" customWidth="1"/>
    <col min="2306" max="2306" width="16.26953125" style="1389" customWidth="1"/>
    <col min="2307" max="2557" width="8.81640625" style="1389"/>
    <col min="2558" max="2558" width="41.26953125" style="1389" customWidth="1"/>
    <col min="2559" max="2559" width="15.1796875" style="1389" customWidth="1"/>
    <col min="2560" max="2560" width="16.26953125" style="1389" customWidth="1"/>
    <col min="2561" max="2561" width="15.1796875" style="1389" customWidth="1"/>
    <col min="2562" max="2562" width="16.26953125" style="1389" customWidth="1"/>
    <col min="2563" max="2813" width="8.81640625" style="1389"/>
    <col min="2814" max="2814" width="41.26953125" style="1389" customWidth="1"/>
    <col min="2815" max="2815" width="15.1796875" style="1389" customWidth="1"/>
    <col min="2816" max="2816" width="16.26953125" style="1389" customWidth="1"/>
    <col min="2817" max="2817" width="15.1796875" style="1389" customWidth="1"/>
    <col min="2818" max="2818" width="16.26953125" style="1389" customWidth="1"/>
    <col min="2819" max="3069" width="8.81640625" style="1389"/>
    <col min="3070" max="3070" width="41.26953125" style="1389" customWidth="1"/>
    <col min="3071" max="3071" width="15.1796875" style="1389" customWidth="1"/>
    <col min="3072" max="3072" width="16.26953125" style="1389" customWidth="1"/>
    <col min="3073" max="3073" width="15.1796875" style="1389" customWidth="1"/>
    <col min="3074" max="3074" width="16.26953125" style="1389" customWidth="1"/>
    <col min="3075" max="3325" width="8.81640625" style="1389"/>
    <col min="3326" max="3326" width="41.26953125" style="1389" customWidth="1"/>
    <col min="3327" max="3327" width="15.1796875" style="1389" customWidth="1"/>
    <col min="3328" max="3328" width="16.26953125" style="1389" customWidth="1"/>
    <col min="3329" max="3329" width="15.1796875" style="1389" customWidth="1"/>
    <col min="3330" max="3330" width="16.26953125" style="1389" customWidth="1"/>
    <col min="3331" max="3581" width="8.81640625" style="1389"/>
    <col min="3582" max="3582" width="41.26953125" style="1389" customWidth="1"/>
    <col min="3583" max="3583" width="15.1796875" style="1389" customWidth="1"/>
    <col min="3584" max="3584" width="16.26953125" style="1389" customWidth="1"/>
    <col min="3585" max="3585" width="15.1796875" style="1389" customWidth="1"/>
    <col min="3586" max="3586" width="16.26953125" style="1389" customWidth="1"/>
    <col min="3587" max="3837" width="8.81640625" style="1389"/>
    <col min="3838" max="3838" width="41.26953125" style="1389" customWidth="1"/>
    <col min="3839" max="3839" width="15.1796875" style="1389" customWidth="1"/>
    <col min="3840" max="3840" width="16.26953125" style="1389" customWidth="1"/>
    <col min="3841" max="3841" width="15.1796875" style="1389" customWidth="1"/>
    <col min="3842" max="3842" width="16.26953125" style="1389" customWidth="1"/>
    <col min="3843" max="4093" width="8.81640625" style="1389"/>
    <col min="4094" max="4094" width="41.26953125" style="1389" customWidth="1"/>
    <col min="4095" max="4095" width="15.1796875" style="1389" customWidth="1"/>
    <col min="4096" max="4096" width="16.26953125" style="1389" customWidth="1"/>
    <col min="4097" max="4097" width="15.1796875" style="1389" customWidth="1"/>
    <col min="4098" max="4098" width="16.26953125" style="1389" customWidth="1"/>
    <col min="4099" max="4349" width="8.81640625" style="1389"/>
    <col min="4350" max="4350" width="41.26953125" style="1389" customWidth="1"/>
    <col min="4351" max="4351" width="15.1796875" style="1389" customWidth="1"/>
    <col min="4352" max="4352" width="16.26953125" style="1389" customWidth="1"/>
    <col min="4353" max="4353" width="15.1796875" style="1389" customWidth="1"/>
    <col min="4354" max="4354" width="16.26953125" style="1389" customWidth="1"/>
    <col min="4355" max="4605" width="8.81640625" style="1389"/>
    <col min="4606" max="4606" width="41.26953125" style="1389" customWidth="1"/>
    <col min="4607" max="4607" width="15.1796875" style="1389" customWidth="1"/>
    <col min="4608" max="4608" width="16.26953125" style="1389" customWidth="1"/>
    <col min="4609" max="4609" width="15.1796875" style="1389" customWidth="1"/>
    <col min="4610" max="4610" width="16.26953125" style="1389" customWidth="1"/>
    <col min="4611" max="4861" width="8.81640625" style="1389"/>
    <col min="4862" max="4862" width="41.26953125" style="1389" customWidth="1"/>
    <col min="4863" max="4863" width="15.1796875" style="1389" customWidth="1"/>
    <col min="4864" max="4864" width="16.26953125" style="1389" customWidth="1"/>
    <col min="4865" max="4865" width="15.1796875" style="1389" customWidth="1"/>
    <col min="4866" max="4866" width="16.26953125" style="1389" customWidth="1"/>
    <col min="4867" max="5117" width="8.81640625" style="1389"/>
    <col min="5118" max="5118" width="41.26953125" style="1389" customWidth="1"/>
    <col min="5119" max="5119" width="15.1796875" style="1389" customWidth="1"/>
    <col min="5120" max="5120" width="16.26953125" style="1389" customWidth="1"/>
    <col min="5121" max="5121" width="15.1796875" style="1389" customWidth="1"/>
    <col min="5122" max="5122" width="16.26953125" style="1389" customWidth="1"/>
    <col min="5123" max="5373" width="8.81640625" style="1389"/>
    <col min="5374" max="5374" width="41.26953125" style="1389" customWidth="1"/>
    <col min="5375" max="5375" width="15.1796875" style="1389" customWidth="1"/>
    <col min="5376" max="5376" width="16.26953125" style="1389" customWidth="1"/>
    <col min="5377" max="5377" width="15.1796875" style="1389" customWidth="1"/>
    <col min="5378" max="5378" width="16.26953125" style="1389" customWidth="1"/>
    <col min="5379" max="5629" width="8.81640625" style="1389"/>
    <col min="5630" max="5630" width="41.26953125" style="1389" customWidth="1"/>
    <col min="5631" max="5631" width="15.1796875" style="1389" customWidth="1"/>
    <col min="5632" max="5632" width="16.26953125" style="1389" customWidth="1"/>
    <col min="5633" max="5633" width="15.1796875" style="1389" customWidth="1"/>
    <col min="5634" max="5634" width="16.26953125" style="1389" customWidth="1"/>
    <col min="5635" max="5885" width="8.81640625" style="1389"/>
    <col min="5886" max="5886" width="41.26953125" style="1389" customWidth="1"/>
    <col min="5887" max="5887" width="15.1796875" style="1389" customWidth="1"/>
    <col min="5888" max="5888" width="16.26953125" style="1389" customWidth="1"/>
    <col min="5889" max="5889" width="15.1796875" style="1389" customWidth="1"/>
    <col min="5890" max="5890" width="16.26953125" style="1389" customWidth="1"/>
    <col min="5891" max="6141" width="8.81640625" style="1389"/>
    <col min="6142" max="6142" width="41.26953125" style="1389" customWidth="1"/>
    <col min="6143" max="6143" width="15.1796875" style="1389" customWidth="1"/>
    <col min="6144" max="6144" width="16.26953125" style="1389" customWidth="1"/>
    <col min="6145" max="6145" width="15.1796875" style="1389" customWidth="1"/>
    <col min="6146" max="6146" width="16.26953125" style="1389" customWidth="1"/>
    <col min="6147" max="6397" width="8.81640625" style="1389"/>
    <col min="6398" max="6398" width="41.26953125" style="1389" customWidth="1"/>
    <col min="6399" max="6399" width="15.1796875" style="1389" customWidth="1"/>
    <col min="6400" max="6400" width="16.26953125" style="1389" customWidth="1"/>
    <col min="6401" max="6401" width="15.1796875" style="1389" customWidth="1"/>
    <col min="6402" max="6402" width="16.26953125" style="1389" customWidth="1"/>
    <col min="6403" max="6653" width="8.81640625" style="1389"/>
    <col min="6654" max="6654" width="41.26953125" style="1389" customWidth="1"/>
    <col min="6655" max="6655" width="15.1796875" style="1389" customWidth="1"/>
    <col min="6656" max="6656" width="16.26953125" style="1389" customWidth="1"/>
    <col min="6657" max="6657" width="15.1796875" style="1389" customWidth="1"/>
    <col min="6658" max="6658" width="16.26953125" style="1389" customWidth="1"/>
    <col min="6659" max="6909" width="8.81640625" style="1389"/>
    <col min="6910" max="6910" width="41.26953125" style="1389" customWidth="1"/>
    <col min="6911" max="6911" width="15.1796875" style="1389" customWidth="1"/>
    <col min="6912" max="6912" width="16.26953125" style="1389" customWidth="1"/>
    <col min="6913" max="6913" width="15.1796875" style="1389" customWidth="1"/>
    <col min="6914" max="6914" width="16.26953125" style="1389" customWidth="1"/>
    <col min="6915" max="7165" width="8.81640625" style="1389"/>
    <col min="7166" max="7166" width="41.26953125" style="1389" customWidth="1"/>
    <col min="7167" max="7167" width="15.1796875" style="1389" customWidth="1"/>
    <col min="7168" max="7168" width="16.26953125" style="1389" customWidth="1"/>
    <col min="7169" max="7169" width="15.1796875" style="1389" customWidth="1"/>
    <col min="7170" max="7170" width="16.26953125" style="1389" customWidth="1"/>
    <col min="7171" max="7421" width="8.81640625" style="1389"/>
    <col min="7422" max="7422" width="41.26953125" style="1389" customWidth="1"/>
    <col min="7423" max="7423" width="15.1796875" style="1389" customWidth="1"/>
    <col min="7424" max="7424" width="16.26953125" style="1389" customWidth="1"/>
    <col min="7425" max="7425" width="15.1796875" style="1389" customWidth="1"/>
    <col min="7426" max="7426" width="16.26953125" style="1389" customWidth="1"/>
    <col min="7427" max="7677" width="8.81640625" style="1389"/>
    <col min="7678" max="7678" width="41.26953125" style="1389" customWidth="1"/>
    <col min="7679" max="7679" width="15.1796875" style="1389" customWidth="1"/>
    <col min="7680" max="7680" width="16.26953125" style="1389" customWidth="1"/>
    <col min="7681" max="7681" width="15.1796875" style="1389" customWidth="1"/>
    <col min="7682" max="7682" width="16.26953125" style="1389" customWidth="1"/>
    <col min="7683" max="7933" width="8.81640625" style="1389"/>
    <col min="7934" max="7934" width="41.26953125" style="1389" customWidth="1"/>
    <col min="7935" max="7935" width="15.1796875" style="1389" customWidth="1"/>
    <col min="7936" max="7936" width="16.26953125" style="1389" customWidth="1"/>
    <col min="7937" max="7937" width="15.1796875" style="1389" customWidth="1"/>
    <col min="7938" max="7938" width="16.26953125" style="1389" customWidth="1"/>
    <col min="7939" max="8189" width="8.81640625" style="1389"/>
    <col min="8190" max="8190" width="41.26953125" style="1389" customWidth="1"/>
    <col min="8191" max="8191" width="15.1796875" style="1389" customWidth="1"/>
    <col min="8192" max="8192" width="16.26953125" style="1389" customWidth="1"/>
    <col min="8193" max="8193" width="15.1796875" style="1389" customWidth="1"/>
    <col min="8194" max="8194" width="16.26953125" style="1389" customWidth="1"/>
    <col min="8195" max="8445" width="8.81640625" style="1389"/>
    <col min="8446" max="8446" width="41.26953125" style="1389" customWidth="1"/>
    <col min="8447" max="8447" width="15.1796875" style="1389" customWidth="1"/>
    <col min="8448" max="8448" width="16.26953125" style="1389" customWidth="1"/>
    <col min="8449" max="8449" width="15.1796875" style="1389" customWidth="1"/>
    <col min="8450" max="8450" width="16.26953125" style="1389" customWidth="1"/>
    <col min="8451" max="8701" width="8.81640625" style="1389"/>
    <col min="8702" max="8702" width="41.26953125" style="1389" customWidth="1"/>
    <col min="8703" max="8703" width="15.1796875" style="1389" customWidth="1"/>
    <col min="8704" max="8704" width="16.26953125" style="1389" customWidth="1"/>
    <col min="8705" max="8705" width="15.1796875" style="1389" customWidth="1"/>
    <col min="8706" max="8706" width="16.26953125" style="1389" customWidth="1"/>
    <col min="8707" max="8957" width="8.81640625" style="1389"/>
    <col min="8958" max="8958" width="41.26953125" style="1389" customWidth="1"/>
    <col min="8959" max="8959" width="15.1796875" style="1389" customWidth="1"/>
    <col min="8960" max="8960" width="16.26953125" style="1389" customWidth="1"/>
    <col min="8961" max="8961" width="15.1796875" style="1389" customWidth="1"/>
    <col min="8962" max="8962" width="16.26953125" style="1389" customWidth="1"/>
    <col min="8963" max="9213" width="8.81640625" style="1389"/>
    <col min="9214" max="9214" width="41.26953125" style="1389" customWidth="1"/>
    <col min="9215" max="9215" width="15.1796875" style="1389" customWidth="1"/>
    <col min="9216" max="9216" width="16.26953125" style="1389" customWidth="1"/>
    <col min="9217" max="9217" width="15.1796875" style="1389" customWidth="1"/>
    <col min="9218" max="9218" width="16.26953125" style="1389" customWidth="1"/>
    <col min="9219" max="9469" width="8.81640625" style="1389"/>
    <col min="9470" max="9470" width="41.26953125" style="1389" customWidth="1"/>
    <col min="9471" max="9471" width="15.1796875" style="1389" customWidth="1"/>
    <col min="9472" max="9472" width="16.26953125" style="1389" customWidth="1"/>
    <col min="9473" max="9473" width="15.1796875" style="1389" customWidth="1"/>
    <col min="9474" max="9474" width="16.26953125" style="1389" customWidth="1"/>
    <col min="9475" max="9725" width="8.81640625" style="1389"/>
    <col min="9726" max="9726" width="41.26953125" style="1389" customWidth="1"/>
    <col min="9727" max="9727" width="15.1796875" style="1389" customWidth="1"/>
    <col min="9728" max="9728" width="16.26953125" style="1389" customWidth="1"/>
    <col min="9729" max="9729" width="15.1796875" style="1389" customWidth="1"/>
    <col min="9730" max="9730" width="16.26953125" style="1389" customWidth="1"/>
    <col min="9731" max="9981" width="8.81640625" style="1389"/>
    <col min="9982" max="9982" width="41.26953125" style="1389" customWidth="1"/>
    <col min="9983" max="9983" width="15.1796875" style="1389" customWidth="1"/>
    <col min="9984" max="9984" width="16.26953125" style="1389" customWidth="1"/>
    <col min="9985" max="9985" width="15.1796875" style="1389" customWidth="1"/>
    <col min="9986" max="9986" width="16.26953125" style="1389" customWidth="1"/>
    <col min="9987" max="10237" width="8.81640625" style="1389"/>
    <col min="10238" max="10238" width="41.26953125" style="1389" customWidth="1"/>
    <col min="10239" max="10239" width="15.1796875" style="1389" customWidth="1"/>
    <col min="10240" max="10240" width="16.26953125" style="1389" customWidth="1"/>
    <col min="10241" max="10241" width="15.1796875" style="1389" customWidth="1"/>
    <col min="10242" max="10242" width="16.26953125" style="1389" customWidth="1"/>
    <col min="10243" max="10493" width="8.81640625" style="1389"/>
    <col min="10494" max="10494" width="41.26953125" style="1389" customWidth="1"/>
    <col min="10495" max="10495" width="15.1796875" style="1389" customWidth="1"/>
    <col min="10496" max="10496" width="16.26953125" style="1389" customWidth="1"/>
    <col min="10497" max="10497" width="15.1796875" style="1389" customWidth="1"/>
    <col min="10498" max="10498" width="16.26953125" style="1389" customWidth="1"/>
    <col min="10499" max="10749" width="8.81640625" style="1389"/>
    <col min="10750" max="10750" width="41.26953125" style="1389" customWidth="1"/>
    <col min="10751" max="10751" width="15.1796875" style="1389" customWidth="1"/>
    <col min="10752" max="10752" width="16.26953125" style="1389" customWidth="1"/>
    <col min="10753" max="10753" width="15.1796875" style="1389" customWidth="1"/>
    <col min="10754" max="10754" width="16.26953125" style="1389" customWidth="1"/>
    <col min="10755" max="11005" width="8.81640625" style="1389"/>
    <col min="11006" max="11006" width="41.26953125" style="1389" customWidth="1"/>
    <col min="11007" max="11007" width="15.1796875" style="1389" customWidth="1"/>
    <col min="11008" max="11008" width="16.26953125" style="1389" customWidth="1"/>
    <col min="11009" max="11009" width="15.1796875" style="1389" customWidth="1"/>
    <col min="11010" max="11010" width="16.26953125" style="1389" customWidth="1"/>
    <col min="11011" max="11261" width="8.81640625" style="1389"/>
    <col min="11262" max="11262" width="41.26953125" style="1389" customWidth="1"/>
    <col min="11263" max="11263" width="15.1796875" style="1389" customWidth="1"/>
    <col min="11264" max="11264" width="16.26953125" style="1389" customWidth="1"/>
    <col min="11265" max="11265" width="15.1796875" style="1389" customWidth="1"/>
    <col min="11266" max="11266" width="16.26953125" style="1389" customWidth="1"/>
    <col min="11267" max="11517" width="8.81640625" style="1389"/>
    <col min="11518" max="11518" width="41.26953125" style="1389" customWidth="1"/>
    <col min="11519" max="11519" width="15.1796875" style="1389" customWidth="1"/>
    <col min="11520" max="11520" width="16.26953125" style="1389" customWidth="1"/>
    <col min="11521" max="11521" width="15.1796875" style="1389" customWidth="1"/>
    <col min="11522" max="11522" width="16.26953125" style="1389" customWidth="1"/>
    <col min="11523" max="11773" width="8.81640625" style="1389"/>
    <col min="11774" max="11774" width="41.26953125" style="1389" customWidth="1"/>
    <col min="11775" max="11775" width="15.1796875" style="1389" customWidth="1"/>
    <col min="11776" max="11776" width="16.26953125" style="1389" customWidth="1"/>
    <col min="11777" max="11777" width="15.1796875" style="1389" customWidth="1"/>
    <col min="11778" max="11778" width="16.26953125" style="1389" customWidth="1"/>
    <col min="11779" max="12029" width="8.81640625" style="1389"/>
    <col min="12030" max="12030" width="41.26953125" style="1389" customWidth="1"/>
    <col min="12031" max="12031" width="15.1796875" style="1389" customWidth="1"/>
    <col min="12032" max="12032" width="16.26953125" style="1389" customWidth="1"/>
    <col min="12033" max="12033" width="15.1796875" style="1389" customWidth="1"/>
    <col min="12034" max="12034" width="16.26953125" style="1389" customWidth="1"/>
    <col min="12035" max="12285" width="8.81640625" style="1389"/>
    <col min="12286" max="12286" width="41.26953125" style="1389" customWidth="1"/>
    <col min="12287" max="12287" width="15.1796875" style="1389" customWidth="1"/>
    <col min="12288" max="12288" width="16.26953125" style="1389" customWidth="1"/>
    <col min="12289" max="12289" width="15.1796875" style="1389" customWidth="1"/>
    <col min="12290" max="12290" width="16.26953125" style="1389" customWidth="1"/>
    <col min="12291" max="12541" width="8.81640625" style="1389"/>
    <col min="12542" max="12542" width="41.26953125" style="1389" customWidth="1"/>
    <col min="12543" max="12543" width="15.1796875" style="1389" customWidth="1"/>
    <col min="12544" max="12544" width="16.26953125" style="1389" customWidth="1"/>
    <col min="12545" max="12545" width="15.1796875" style="1389" customWidth="1"/>
    <col min="12546" max="12546" width="16.26953125" style="1389" customWidth="1"/>
    <col min="12547" max="12797" width="8.81640625" style="1389"/>
    <col min="12798" max="12798" width="41.26953125" style="1389" customWidth="1"/>
    <col min="12799" max="12799" width="15.1796875" style="1389" customWidth="1"/>
    <col min="12800" max="12800" width="16.26953125" style="1389" customWidth="1"/>
    <col min="12801" max="12801" width="15.1796875" style="1389" customWidth="1"/>
    <col min="12802" max="12802" width="16.26953125" style="1389" customWidth="1"/>
    <col min="12803" max="13053" width="8.81640625" style="1389"/>
    <col min="13054" max="13054" width="41.26953125" style="1389" customWidth="1"/>
    <col min="13055" max="13055" width="15.1796875" style="1389" customWidth="1"/>
    <col min="13056" max="13056" width="16.26953125" style="1389" customWidth="1"/>
    <col min="13057" max="13057" width="15.1796875" style="1389" customWidth="1"/>
    <col min="13058" max="13058" width="16.26953125" style="1389" customWidth="1"/>
    <col min="13059" max="13309" width="8.81640625" style="1389"/>
    <col min="13310" max="13310" width="41.26953125" style="1389" customWidth="1"/>
    <col min="13311" max="13311" width="15.1796875" style="1389" customWidth="1"/>
    <col min="13312" max="13312" width="16.26953125" style="1389" customWidth="1"/>
    <col min="13313" max="13313" width="15.1796875" style="1389" customWidth="1"/>
    <col min="13314" max="13314" width="16.26953125" style="1389" customWidth="1"/>
    <col min="13315" max="13565" width="8.81640625" style="1389"/>
    <col min="13566" max="13566" width="41.26953125" style="1389" customWidth="1"/>
    <col min="13567" max="13567" width="15.1796875" style="1389" customWidth="1"/>
    <col min="13568" max="13568" width="16.26953125" style="1389" customWidth="1"/>
    <col min="13569" max="13569" width="15.1796875" style="1389" customWidth="1"/>
    <col min="13570" max="13570" width="16.26953125" style="1389" customWidth="1"/>
    <col min="13571" max="13821" width="8.81640625" style="1389"/>
    <col min="13822" max="13822" width="41.26953125" style="1389" customWidth="1"/>
    <col min="13823" max="13823" width="15.1796875" style="1389" customWidth="1"/>
    <col min="13824" max="13824" width="16.26953125" style="1389" customWidth="1"/>
    <col min="13825" max="13825" width="15.1796875" style="1389" customWidth="1"/>
    <col min="13826" max="13826" width="16.26953125" style="1389" customWidth="1"/>
    <col min="13827" max="14077" width="8.81640625" style="1389"/>
    <col min="14078" max="14078" width="41.26953125" style="1389" customWidth="1"/>
    <col min="14079" max="14079" width="15.1796875" style="1389" customWidth="1"/>
    <col min="14080" max="14080" width="16.26953125" style="1389" customWidth="1"/>
    <col min="14081" max="14081" width="15.1796875" style="1389" customWidth="1"/>
    <col min="14082" max="14082" width="16.26953125" style="1389" customWidth="1"/>
    <col min="14083" max="14333" width="8.81640625" style="1389"/>
    <col min="14334" max="14334" width="41.26953125" style="1389" customWidth="1"/>
    <col min="14335" max="14335" width="15.1796875" style="1389" customWidth="1"/>
    <col min="14336" max="14336" width="16.26953125" style="1389" customWidth="1"/>
    <col min="14337" max="14337" width="15.1796875" style="1389" customWidth="1"/>
    <col min="14338" max="14338" width="16.26953125" style="1389" customWidth="1"/>
    <col min="14339" max="14589" width="8.81640625" style="1389"/>
    <col min="14590" max="14590" width="41.26953125" style="1389" customWidth="1"/>
    <col min="14591" max="14591" width="15.1796875" style="1389" customWidth="1"/>
    <col min="14592" max="14592" width="16.26953125" style="1389" customWidth="1"/>
    <col min="14593" max="14593" width="15.1796875" style="1389" customWidth="1"/>
    <col min="14594" max="14594" width="16.26953125" style="1389" customWidth="1"/>
    <col min="14595" max="14845" width="8.81640625" style="1389"/>
    <col min="14846" max="14846" width="41.26953125" style="1389" customWidth="1"/>
    <col min="14847" max="14847" width="15.1796875" style="1389" customWidth="1"/>
    <col min="14848" max="14848" width="16.26953125" style="1389" customWidth="1"/>
    <col min="14849" max="14849" width="15.1796875" style="1389" customWidth="1"/>
    <col min="14850" max="14850" width="16.26953125" style="1389" customWidth="1"/>
    <col min="14851" max="15101" width="8.81640625" style="1389"/>
    <col min="15102" max="15102" width="41.26953125" style="1389" customWidth="1"/>
    <col min="15103" max="15103" width="15.1796875" style="1389" customWidth="1"/>
    <col min="15104" max="15104" width="16.26953125" style="1389" customWidth="1"/>
    <col min="15105" max="15105" width="15.1796875" style="1389" customWidth="1"/>
    <col min="15106" max="15106" width="16.26953125" style="1389" customWidth="1"/>
    <col min="15107" max="15357" width="8.81640625" style="1389"/>
    <col min="15358" max="15358" width="41.26953125" style="1389" customWidth="1"/>
    <col min="15359" max="15359" width="15.1796875" style="1389" customWidth="1"/>
    <col min="15360" max="15360" width="16.26953125" style="1389" customWidth="1"/>
    <col min="15361" max="15361" width="15.1796875" style="1389" customWidth="1"/>
    <col min="15362" max="15362" width="16.26953125" style="1389" customWidth="1"/>
    <col min="15363" max="15613" width="8.81640625" style="1389"/>
    <col min="15614" max="15614" width="41.26953125" style="1389" customWidth="1"/>
    <col min="15615" max="15615" width="15.1796875" style="1389" customWidth="1"/>
    <col min="15616" max="15616" width="16.26953125" style="1389" customWidth="1"/>
    <col min="15617" max="15617" width="15.1796875" style="1389" customWidth="1"/>
    <col min="15618" max="15618" width="16.26953125" style="1389" customWidth="1"/>
    <col min="15619" max="15869" width="8.81640625" style="1389"/>
    <col min="15870" max="15870" width="41.26953125" style="1389" customWidth="1"/>
    <col min="15871" max="15871" width="15.1796875" style="1389" customWidth="1"/>
    <col min="15872" max="15872" width="16.26953125" style="1389" customWidth="1"/>
    <col min="15873" max="15873" width="15.1796875" style="1389" customWidth="1"/>
    <col min="15874" max="15874" width="16.26953125" style="1389" customWidth="1"/>
    <col min="15875" max="16125" width="8.81640625" style="1389"/>
    <col min="16126" max="16126" width="41.26953125" style="1389" customWidth="1"/>
    <col min="16127" max="16127" width="15.1796875" style="1389" customWidth="1"/>
    <col min="16128" max="16128" width="16.26953125" style="1389" customWidth="1"/>
    <col min="16129" max="16129" width="15.1796875" style="1389" customWidth="1"/>
    <col min="16130" max="16130" width="16.26953125" style="1389" customWidth="1"/>
    <col min="16131" max="16384" width="8.81640625" style="1389"/>
  </cols>
  <sheetData>
    <row r="1" spans="1:12" s="1511" customFormat="1" ht="33" customHeight="1">
      <c r="A1" s="1725" t="s">
        <v>3115</v>
      </c>
      <c r="B1" s="1725"/>
      <c r="C1" s="1725"/>
      <c r="D1" s="1725"/>
      <c r="E1" s="1725"/>
      <c r="F1" s="1725"/>
    </row>
    <row r="2" spans="1:12" ht="33" customHeight="1">
      <c r="A2" s="1726" t="s">
        <v>3116</v>
      </c>
      <c r="B2" s="1726"/>
      <c r="C2" s="1726"/>
      <c r="D2" s="1726"/>
      <c r="E2" s="1726"/>
      <c r="F2" s="1726"/>
    </row>
    <row r="3" spans="1:12" s="1511" customFormat="1">
      <c r="A3" s="2236" t="s">
        <v>4046</v>
      </c>
      <c r="B3" s="2236"/>
      <c r="C3" s="1720"/>
      <c r="D3" s="1723" t="s">
        <v>4047</v>
      </c>
      <c r="E3" s="1723"/>
      <c r="F3" s="1724"/>
    </row>
    <row r="4" spans="1:12" s="1511" customFormat="1" ht="33" customHeight="1">
      <c r="A4" s="2208" t="s">
        <v>758</v>
      </c>
      <c r="B4" s="1371" t="s">
        <v>4048</v>
      </c>
      <c r="C4" s="1504" t="s">
        <v>4049</v>
      </c>
      <c r="D4" s="1504" t="s">
        <v>4050</v>
      </c>
      <c r="E4" s="1504" t="s">
        <v>4051</v>
      </c>
      <c r="F4" s="2293" t="s">
        <v>3834</v>
      </c>
    </row>
    <row r="5" spans="1:12" s="1511" customFormat="1" ht="45.75" customHeight="1">
      <c r="A5" s="2263"/>
      <c r="B5" s="1397" t="s">
        <v>4052</v>
      </c>
      <c r="C5" s="1506" t="s">
        <v>4053</v>
      </c>
      <c r="D5" s="1506" t="s">
        <v>4054</v>
      </c>
      <c r="E5" s="1506" t="s">
        <v>4055</v>
      </c>
      <c r="F5" s="2258"/>
    </row>
    <row r="6" spans="1:12" ht="33" customHeight="1">
      <c r="A6" s="423" t="s">
        <v>877</v>
      </c>
      <c r="B6" s="1108">
        <v>17</v>
      </c>
      <c r="C6" s="1108">
        <v>2135643</v>
      </c>
      <c r="D6" s="1108">
        <v>80742</v>
      </c>
      <c r="E6" s="1108">
        <v>68461</v>
      </c>
      <c r="F6" s="423" t="s">
        <v>878</v>
      </c>
    </row>
    <row r="7" spans="1:12" ht="33" customHeight="1">
      <c r="A7" s="423" t="s">
        <v>879</v>
      </c>
      <c r="B7" s="1111">
        <v>6</v>
      </c>
      <c r="C7" s="1111">
        <v>1579173</v>
      </c>
      <c r="D7" s="1111">
        <v>148771</v>
      </c>
      <c r="E7" s="1111">
        <v>136743</v>
      </c>
      <c r="F7" s="423" t="s">
        <v>880</v>
      </c>
    </row>
    <row r="8" spans="1:12" ht="33" customHeight="1">
      <c r="A8" s="423" t="s">
        <v>881</v>
      </c>
      <c r="B8" s="1108">
        <v>3</v>
      </c>
      <c r="C8" s="1108">
        <v>600703</v>
      </c>
      <c r="D8" s="1108">
        <v>9596</v>
      </c>
      <c r="E8" s="1108">
        <v>12970</v>
      </c>
      <c r="F8" s="423" t="s">
        <v>882</v>
      </c>
    </row>
    <row r="9" spans="1:12" ht="33" customHeight="1">
      <c r="A9" s="423" t="s">
        <v>883</v>
      </c>
      <c r="B9" s="1111">
        <v>3</v>
      </c>
      <c r="C9" s="1111">
        <v>1091862</v>
      </c>
      <c r="D9" s="1111">
        <v>59575</v>
      </c>
      <c r="E9" s="1111">
        <v>92803</v>
      </c>
      <c r="F9" s="423" t="s">
        <v>1124</v>
      </c>
      <c r="I9" s="1389" t="s">
        <v>3264</v>
      </c>
    </row>
    <row r="10" spans="1:12" ht="33" customHeight="1">
      <c r="A10" s="423" t="s">
        <v>887</v>
      </c>
      <c r="B10" s="1108">
        <v>2</v>
      </c>
      <c r="C10" s="1108">
        <v>66894</v>
      </c>
      <c r="D10" s="1108">
        <v>2502</v>
      </c>
      <c r="E10" s="1108">
        <v>2087</v>
      </c>
      <c r="F10" s="423" t="s">
        <v>888</v>
      </c>
    </row>
    <row r="11" spans="1:12" ht="33" customHeight="1">
      <c r="A11" s="423" t="s">
        <v>889</v>
      </c>
      <c r="B11" s="1111">
        <v>6</v>
      </c>
      <c r="C11" s="1111">
        <v>722317</v>
      </c>
      <c r="D11" s="1111">
        <v>30321</v>
      </c>
      <c r="E11" s="1111">
        <v>55434</v>
      </c>
      <c r="F11" s="423" t="s">
        <v>1119</v>
      </c>
    </row>
    <row r="12" spans="1:12" s="1511" customFormat="1" ht="33" customHeight="1">
      <c r="A12" s="1385" t="s">
        <v>3592</v>
      </c>
      <c r="B12" s="1117">
        <f>SUM(B6:B11)</f>
        <v>37</v>
      </c>
      <c r="C12" s="1117">
        <f>SUM(C6:C11)</f>
        <v>6196592</v>
      </c>
      <c r="D12" s="1117">
        <f>SUM(D6:D11)</f>
        <v>331507</v>
      </c>
      <c r="E12" s="1117">
        <f>SUM(E6:E11)</f>
        <v>368498</v>
      </c>
      <c r="F12" s="1385" t="s">
        <v>68</v>
      </c>
    </row>
    <row r="13" spans="1:12" ht="31.5" customHeight="1">
      <c r="A13" s="2374" t="s">
        <v>4056</v>
      </c>
      <c r="B13" s="2374"/>
      <c r="C13" s="2374"/>
      <c r="D13" s="2374"/>
      <c r="J13" s="1511"/>
      <c r="K13" s="1511"/>
      <c r="L13" s="1511"/>
    </row>
    <row r="14" spans="1:12" ht="12.75" customHeight="1"/>
    <row r="15" spans="1:12" s="1511" customFormat="1" ht="12.75" customHeight="1"/>
    <row r="16" spans="1:12" s="1511" customFormat="1" ht="12.75" customHeight="1">
      <c r="A16" s="1389"/>
      <c r="B16" s="1389"/>
      <c r="C16" s="1389"/>
      <c r="D16" s="1389"/>
      <c r="E16" s="1389"/>
    </row>
    <row r="17" spans="1:6" s="1511" customFormat="1" ht="12.75" customHeight="1">
      <c r="A17" s="1389"/>
      <c r="B17" s="1389"/>
      <c r="C17" s="1389"/>
      <c r="D17" s="1389"/>
      <c r="E17" s="1389"/>
    </row>
    <row r="18" spans="1:6" s="1511" customFormat="1" ht="12.75" customHeight="1">
      <c r="A18" s="1389"/>
      <c r="B18" s="1389"/>
      <c r="C18" s="1389"/>
      <c r="D18" s="1389"/>
      <c r="E18" s="1389"/>
    </row>
    <row r="23" spans="1:6" ht="15" customHeight="1"/>
    <row r="24" spans="1:6" ht="13.5" customHeight="1"/>
    <row r="25" spans="1:6">
      <c r="A25" s="1141"/>
    </row>
    <row r="26" spans="1:6">
      <c r="A26" s="1141"/>
    </row>
    <row r="27" spans="1:6">
      <c r="A27" s="1141"/>
    </row>
    <row r="28" spans="1:6" ht="33" customHeight="1">
      <c r="A28" s="1512"/>
      <c r="F28" s="1513"/>
    </row>
    <row r="29" spans="1:6" s="1511" customFormat="1" ht="33" customHeight="1">
      <c r="A29" s="1514"/>
      <c r="F29" s="1515"/>
    </row>
    <row r="30" spans="1:6" ht="33" customHeight="1">
      <c r="A30" s="1512"/>
      <c r="F30" s="1513"/>
    </row>
    <row r="31" spans="1:6" ht="12.75" customHeight="1"/>
    <row r="32" spans="1:6" ht="12.75" customHeight="1"/>
    <row r="33" spans="2:5" ht="12.75" customHeight="1"/>
    <row r="34" spans="2:5" ht="12.75" customHeight="1"/>
    <row r="35" spans="2:5" ht="12.75" customHeight="1"/>
    <row r="36" spans="2:5" ht="12.75" customHeight="1"/>
    <row r="37" spans="2:5" ht="12.75" customHeight="1"/>
    <row r="38" spans="2:5" ht="12.75" customHeight="1"/>
    <row r="39" spans="2:5" ht="12.75" customHeight="1"/>
    <row r="40" spans="2:5" ht="12.75" customHeight="1"/>
    <row r="41" spans="2:5" s="1511" customFormat="1" ht="12.75" customHeight="1"/>
    <row r="42" spans="2:5" s="1511" customFormat="1" ht="12.75" customHeight="1"/>
    <row r="47" spans="2:5">
      <c r="B47" s="1516"/>
      <c r="C47" s="1516"/>
      <c r="D47" s="1516"/>
      <c r="E47" s="1516"/>
    </row>
  </sheetData>
  <mergeCells count="7">
    <mergeCell ref="A13:D13"/>
    <mergeCell ref="A1:F1"/>
    <mergeCell ref="A2:F2"/>
    <mergeCell ref="A3:C3"/>
    <mergeCell ref="D3:F3"/>
    <mergeCell ref="A4:A5"/>
    <mergeCell ref="F4:F5"/>
  </mergeCells>
  <printOptions horizontalCentered="1" verticalCentered="1"/>
  <pageMargins left="0.47244094488188981" right="0.47244094488188981" top="0.98425196850393704" bottom="0.98425196850393704" header="0.51181102362204722" footer="0.51181102362204722"/>
  <pageSetup paperSize="9" scale="60" orientation="portrait" horizontalDpi="1200" verticalDpi="1200"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9"/>
  <sheetViews>
    <sheetView showGridLines="0" rightToLeft="1" view="pageBreakPreview" topLeftCell="A10" zoomScale="75" zoomScaleNormal="90" zoomScaleSheetLayoutView="75" workbookViewId="0">
      <selection activeCell="B23" sqref="B23"/>
    </sheetView>
  </sheetViews>
  <sheetFormatPr defaultColWidth="7.7265625" defaultRowHeight="25.4" customHeight="1"/>
  <cols>
    <col min="1" max="1" width="25.7265625" style="1517" customWidth="1"/>
    <col min="2" max="7" width="16.1796875" style="1519" customWidth="1"/>
    <col min="8" max="8" width="25.7265625" style="1517" customWidth="1"/>
    <col min="9" max="204" width="7.7265625" style="1517"/>
    <col min="205" max="205" width="12.81640625" style="1517" bestFit="1" customWidth="1"/>
    <col min="206" max="206" width="14.26953125" style="1517" bestFit="1" customWidth="1"/>
    <col min="207" max="212" width="13.7265625" style="1517" customWidth="1"/>
    <col min="213" max="213" width="8.26953125" style="1517" bestFit="1" customWidth="1"/>
    <col min="214" max="460" width="7.7265625" style="1517"/>
    <col min="461" max="461" width="12.81640625" style="1517" bestFit="1" customWidth="1"/>
    <col min="462" max="462" width="14.26953125" style="1517" bestFit="1" customWidth="1"/>
    <col min="463" max="468" width="13.7265625" style="1517" customWidth="1"/>
    <col min="469" max="469" width="8.26953125" style="1517" bestFit="1" customWidth="1"/>
    <col min="470" max="716" width="7.7265625" style="1517"/>
    <col min="717" max="717" width="12.81640625" style="1517" bestFit="1" customWidth="1"/>
    <col min="718" max="718" width="14.26953125" style="1517" bestFit="1" customWidth="1"/>
    <col min="719" max="724" width="13.7265625" style="1517" customWidth="1"/>
    <col min="725" max="725" width="8.26953125" style="1517" bestFit="1" customWidth="1"/>
    <col min="726" max="972" width="7.7265625" style="1517"/>
    <col min="973" max="973" width="12.81640625" style="1517" bestFit="1" customWidth="1"/>
    <col min="974" max="974" width="14.26953125" style="1517" bestFit="1" customWidth="1"/>
    <col min="975" max="980" width="13.7265625" style="1517" customWidth="1"/>
    <col min="981" max="981" width="8.26953125" style="1517" bestFit="1" customWidth="1"/>
    <col min="982" max="1228" width="7.7265625" style="1517"/>
    <col min="1229" max="1229" width="12.81640625" style="1517" bestFit="1" customWidth="1"/>
    <col min="1230" max="1230" width="14.26953125" style="1517" bestFit="1" customWidth="1"/>
    <col min="1231" max="1236" width="13.7265625" style="1517" customWidth="1"/>
    <col min="1237" max="1237" width="8.26953125" style="1517" bestFit="1" customWidth="1"/>
    <col min="1238" max="1484" width="7.7265625" style="1517"/>
    <col min="1485" max="1485" width="12.81640625" style="1517" bestFit="1" customWidth="1"/>
    <col min="1486" max="1486" width="14.26953125" style="1517" bestFit="1" customWidth="1"/>
    <col min="1487" max="1492" width="13.7265625" style="1517" customWidth="1"/>
    <col min="1493" max="1493" width="8.26953125" style="1517" bestFit="1" customWidth="1"/>
    <col min="1494" max="1740" width="7.7265625" style="1517"/>
    <col min="1741" max="1741" width="12.81640625" style="1517" bestFit="1" customWidth="1"/>
    <col min="1742" max="1742" width="14.26953125" style="1517" bestFit="1" customWidth="1"/>
    <col min="1743" max="1748" width="13.7265625" style="1517" customWidth="1"/>
    <col min="1749" max="1749" width="8.26953125" style="1517" bestFit="1" customWidth="1"/>
    <col min="1750" max="1996" width="7.7265625" style="1517"/>
    <col min="1997" max="1997" width="12.81640625" style="1517" bestFit="1" customWidth="1"/>
    <col min="1998" max="1998" width="14.26953125" style="1517" bestFit="1" customWidth="1"/>
    <col min="1999" max="2004" width="13.7265625" style="1517" customWidth="1"/>
    <col min="2005" max="2005" width="8.26953125" style="1517" bestFit="1" customWidth="1"/>
    <col min="2006" max="2252" width="7.7265625" style="1517"/>
    <col min="2253" max="2253" width="12.81640625" style="1517" bestFit="1" customWidth="1"/>
    <col min="2254" max="2254" width="14.26953125" style="1517" bestFit="1" customWidth="1"/>
    <col min="2255" max="2260" width="13.7265625" style="1517" customWidth="1"/>
    <col min="2261" max="2261" width="8.26953125" style="1517" bestFit="1" customWidth="1"/>
    <col min="2262" max="2508" width="7.7265625" style="1517"/>
    <col min="2509" max="2509" width="12.81640625" style="1517" bestFit="1" customWidth="1"/>
    <col min="2510" max="2510" width="14.26953125" style="1517" bestFit="1" customWidth="1"/>
    <col min="2511" max="2516" width="13.7265625" style="1517" customWidth="1"/>
    <col min="2517" max="2517" width="8.26953125" style="1517" bestFit="1" customWidth="1"/>
    <col min="2518" max="2764" width="7.7265625" style="1517"/>
    <col min="2765" max="2765" width="12.81640625" style="1517" bestFit="1" customWidth="1"/>
    <col min="2766" max="2766" width="14.26953125" style="1517" bestFit="1" customWidth="1"/>
    <col min="2767" max="2772" width="13.7265625" style="1517" customWidth="1"/>
    <col min="2773" max="2773" width="8.26953125" style="1517" bestFit="1" customWidth="1"/>
    <col min="2774" max="3020" width="7.7265625" style="1517"/>
    <col min="3021" max="3021" width="12.81640625" style="1517" bestFit="1" customWidth="1"/>
    <col min="3022" max="3022" width="14.26953125" style="1517" bestFit="1" customWidth="1"/>
    <col min="3023" max="3028" width="13.7265625" style="1517" customWidth="1"/>
    <col min="3029" max="3029" width="8.26953125" style="1517" bestFit="1" customWidth="1"/>
    <col min="3030" max="3276" width="7.7265625" style="1517"/>
    <col min="3277" max="3277" width="12.81640625" style="1517" bestFit="1" customWidth="1"/>
    <col min="3278" max="3278" width="14.26953125" style="1517" bestFit="1" customWidth="1"/>
    <col min="3279" max="3284" width="13.7265625" style="1517" customWidth="1"/>
    <col min="3285" max="3285" width="8.26953125" style="1517" bestFit="1" customWidth="1"/>
    <col min="3286" max="3532" width="7.7265625" style="1517"/>
    <col min="3533" max="3533" width="12.81640625" style="1517" bestFit="1" customWidth="1"/>
    <col min="3534" max="3534" width="14.26953125" style="1517" bestFit="1" customWidth="1"/>
    <col min="3535" max="3540" width="13.7265625" style="1517" customWidth="1"/>
    <col min="3541" max="3541" width="8.26953125" style="1517" bestFit="1" customWidth="1"/>
    <col min="3542" max="3788" width="7.7265625" style="1517"/>
    <col min="3789" max="3789" width="12.81640625" style="1517" bestFit="1" customWidth="1"/>
    <col min="3790" max="3790" width="14.26953125" style="1517" bestFit="1" customWidth="1"/>
    <col min="3791" max="3796" width="13.7265625" style="1517" customWidth="1"/>
    <col min="3797" max="3797" width="8.26953125" style="1517" bestFit="1" customWidth="1"/>
    <col min="3798" max="4044" width="7.7265625" style="1517"/>
    <col min="4045" max="4045" width="12.81640625" style="1517" bestFit="1" customWidth="1"/>
    <col min="4046" max="4046" width="14.26953125" style="1517" bestFit="1" customWidth="1"/>
    <col min="4047" max="4052" width="13.7265625" style="1517" customWidth="1"/>
    <col min="4053" max="4053" width="8.26953125" style="1517" bestFit="1" customWidth="1"/>
    <col min="4054" max="4300" width="7.7265625" style="1517"/>
    <col min="4301" max="4301" width="12.81640625" style="1517" bestFit="1" customWidth="1"/>
    <col min="4302" max="4302" width="14.26953125" style="1517" bestFit="1" customWidth="1"/>
    <col min="4303" max="4308" width="13.7265625" style="1517" customWidth="1"/>
    <col min="4309" max="4309" width="8.26953125" style="1517" bestFit="1" customWidth="1"/>
    <col min="4310" max="4556" width="7.7265625" style="1517"/>
    <col min="4557" max="4557" width="12.81640625" style="1517" bestFit="1" customWidth="1"/>
    <col min="4558" max="4558" width="14.26953125" style="1517" bestFit="1" customWidth="1"/>
    <col min="4559" max="4564" width="13.7265625" style="1517" customWidth="1"/>
    <col min="4565" max="4565" width="8.26953125" style="1517" bestFit="1" customWidth="1"/>
    <col min="4566" max="4812" width="7.7265625" style="1517"/>
    <col min="4813" max="4813" width="12.81640625" style="1517" bestFit="1" customWidth="1"/>
    <col min="4814" max="4814" width="14.26953125" style="1517" bestFit="1" customWidth="1"/>
    <col min="4815" max="4820" width="13.7265625" style="1517" customWidth="1"/>
    <col min="4821" max="4821" width="8.26953125" style="1517" bestFit="1" customWidth="1"/>
    <col min="4822" max="5068" width="7.7265625" style="1517"/>
    <col min="5069" max="5069" width="12.81640625" style="1517" bestFit="1" customWidth="1"/>
    <col min="5070" max="5070" width="14.26953125" style="1517" bestFit="1" customWidth="1"/>
    <col min="5071" max="5076" width="13.7265625" style="1517" customWidth="1"/>
    <col min="5077" max="5077" width="8.26953125" style="1517" bestFit="1" customWidth="1"/>
    <col min="5078" max="5324" width="7.7265625" style="1517"/>
    <col min="5325" max="5325" width="12.81640625" style="1517" bestFit="1" customWidth="1"/>
    <col min="5326" max="5326" width="14.26953125" style="1517" bestFit="1" customWidth="1"/>
    <col min="5327" max="5332" width="13.7265625" style="1517" customWidth="1"/>
    <col min="5333" max="5333" width="8.26953125" style="1517" bestFit="1" customWidth="1"/>
    <col min="5334" max="5580" width="7.7265625" style="1517"/>
    <col min="5581" max="5581" width="12.81640625" style="1517" bestFit="1" customWidth="1"/>
    <col min="5582" max="5582" width="14.26953125" style="1517" bestFit="1" customWidth="1"/>
    <col min="5583" max="5588" width="13.7265625" style="1517" customWidth="1"/>
    <col min="5589" max="5589" width="8.26953125" style="1517" bestFit="1" customWidth="1"/>
    <col min="5590" max="5836" width="7.7265625" style="1517"/>
    <col min="5837" max="5837" width="12.81640625" style="1517" bestFit="1" customWidth="1"/>
    <col min="5838" max="5838" width="14.26953125" style="1517" bestFit="1" customWidth="1"/>
    <col min="5839" max="5844" width="13.7265625" style="1517" customWidth="1"/>
    <col min="5845" max="5845" width="8.26953125" style="1517" bestFit="1" customWidth="1"/>
    <col min="5846" max="6092" width="7.7265625" style="1517"/>
    <col min="6093" max="6093" width="12.81640625" style="1517" bestFit="1" customWidth="1"/>
    <col min="6094" max="6094" width="14.26953125" style="1517" bestFit="1" customWidth="1"/>
    <col min="6095" max="6100" width="13.7265625" style="1517" customWidth="1"/>
    <col min="6101" max="6101" width="8.26953125" style="1517" bestFit="1" customWidth="1"/>
    <col min="6102" max="6348" width="7.7265625" style="1517"/>
    <col min="6349" max="6349" width="12.81640625" style="1517" bestFit="1" customWidth="1"/>
    <col min="6350" max="6350" width="14.26953125" style="1517" bestFit="1" customWidth="1"/>
    <col min="6351" max="6356" width="13.7265625" style="1517" customWidth="1"/>
    <col min="6357" max="6357" width="8.26953125" style="1517" bestFit="1" customWidth="1"/>
    <col min="6358" max="6604" width="7.7265625" style="1517"/>
    <col min="6605" max="6605" width="12.81640625" style="1517" bestFit="1" customWidth="1"/>
    <col min="6606" max="6606" width="14.26953125" style="1517" bestFit="1" customWidth="1"/>
    <col min="6607" max="6612" width="13.7265625" style="1517" customWidth="1"/>
    <col min="6613" max="6613" width="8.26953125" style="1517" bestFit="1" customWidth="1"/>
    <col min="6614" max="6860" width="7.7265625" style="1517"/>
    <col min="6861" max="6861" width="12.81640625" style="1517" bestFit="1" customWidth="1"/>
    <col min="6862" max="6862" width="14.26953125" style="1517" bestFit="1" customWidth="1"/>
    <col min="6863" max="6868" width="13.7265625" style="1517" customWidth="1"/>
    <col min="6869" max="6869" width="8.26953125" style="1517" bestFit="1" customWidth="1"/>
    <col min="6870" max="7116" width="7.7265625" style="1517"/>
    <col min="7117" max="7117" width="12.81640625" style="1517" bestFit="1" customWidth="1"/>
    <col min="7118" max="7118" width="14.26953125" style="1517" bestFit="1" customWidth="1"/>
    <col min="7119" max="7124" width="13.7265625" style="1517" customWidth="1"/>
    <col min="7125" max="7125" width="8.26953125" style="1517" bestFit="1" customWidth="1"/>
    <col min="7126" max="7372" width="7.7265625" style="1517"/>
    <col min="7373" max="7373" width="12.81640625" style="1517" bestFit="1" customWidth="1"/>
    <col min="7374" max="7374" width="14.26953125" style="1517" bestFit="1" customWidth="1"/>
    <col min="7375" max="7380" width="13.7265625" style="1517" customWidth="1"/>
    <col min="7381" max="7381" width="8.26953125" style="1517" bestFit="1" customWidth="1"/>
    <col min="7382" max="7628" width="7.7265625" style="1517"/>
    <col min="7629" max="7629" width="12.81640625" style="1517" bestFit="1" customWidth="1"/>
    <col min="7630" max="7630" width="14.26953125" style="1517" bestFit="1" customWidth="1"/>
    <col min="7631" max="7636" width="13.7265625" style="1517" customWidth="1"/>
    <col min="7637" max="7637" width="8.26953125" style="1517" bestFit="1" customWidth="1"/>
    <col min="7638" max="7884" width="7.7265625" style="1517"/>
    <col min="7885" max="7885" width="12.81640625" style="1517" bestFit="1" customWidth="1"/>
    <col min="7886" max="7886" width="14.26953125" style="1517" bestFit="1" customWidth="1"/>
    <col min="7887" max="7892" width="13.7265625" style="1517" customWidth="1"/>
    <col min="7893" max="7893" width="8.26953125" style="1517" bestFit="1" customWidth="1"/>
    <col min="7894" max="8140" width="7.7265625" style="1517"/>
    <col min="8141" max="8141" width="12.81640625" style="1517" bestFit="1" customWidth="1"/>
    <col min="8142" max="8142" width="14.26953125" style="1517" bestFit="1" customWidth="1"/>
    <col min="8143" max="8148" width="13.7265625" style="1517" customWidth="1"/>
    <col min="8149" max="8149" width="8.26953125" style="1517" bestFit="1" customWidth="1"/>
    <col min="8150" max="8396" width="7.7265625" style="1517"/>
    <col min="8397" max="8397" width="12.81640625" style="1517" bestFit="1" customWidth="1"/>
    <col min="8398" max="8398" width="14.26953125" style="1517" bestFit="1" customWidth="1"/>
    <col min="8399" max="8404" width="13.7265625" style="1517" customWidth="1"/>
    <col min="8405" max="8405" width="8.26953125" style="1517" bestFit="1" customWidth="1"/>
    <col min="8406" max="8652" width="7.7265625" style="1517"/>
    <col min="8653" max="8653" width="12.81640625" style="1517" bestFit="1" customWidth="1"/>
    <col min="8654" max="8654" width="14.26953125" style="1517" bestFit="1" customWidth="1"/>
    <col min="8655" max="8660" width="13.7265625" style="1517" customWidth="1"/>
    <col min="8661" max="8661" width="8.26953125" style="1517" bestFit="1" customWidth="1"/>
    <col min="8662" max="8908" width="7.7265625" style="1517"/>
    <col min="8909" max="8909" width="12.81640625" style="1517" bestFit="1" customWidth="1"/>
    <col min="8910" max="8910" width="14.26953125" style="1517" bestFit="1" customWidth="1"/>
    <col min="8911" max="8916" width="13.7265625" style="1517" customWidth="1"/>
    <col min="8917" max="8917" width="8.26953125" style="1517" bestFit="1" customWidth="1"/>
    <col min="8918" max="9164" width="7.7265625" style="1517"/>
    <col min="9165" max="9165" width="12.81640625" style="1517" bestFit="1" customWidth="1"/>
    <col min="9166" max="9166" width="14.26953125" style="1517" bestFit="1" customWidth="1"/>
    <col min="9167" max="9172" width="13.7265625" style="1517" customWidth="1"/>
    <col min="9173" max="9173" width="8.26953125" style="1517" bestFit="1" customWidth="1"/>
    <col min="9174" max="9420" width="7.7265625" style="1517"/>
    <col min="9421" max="9421" width="12.81640625" style="1517" bestFit="1" customWidth="1"/>
    <col min="9422" max="9422" width="14.26953125" style="1517" bestFit="1" customWidth="1"/>
    <col min="9423" max="9428" width="13.7265625" style="1517" customWidth="1"/>
    <col min="9429" max="9429" width="8.26953125" style="1517" bestFit="1" customWidth="1"/>
    <col min="9430" max="9676" width="7.7265625" style="1517"/>
    <col min="9677" max="9677" width="12.81640625" style="1517" bestFit="1" customWidth="1"/>
    <col min="9678" max="9678" width="14.26953125" style="1517" bestFit="1" customWidth="1"/>
    <col min="9679" max="9684" width="13.7265625" style="1517" customWidth="1"/>
    <col min="9685" max="9685" width="8.26953125" style="1517" bestFit="1" customWidth="1"/>
    <col min="9686" max="9932" width="7.7265625" style="1517"/>
    <col min="9933" max="9933" width="12.81640625" style="1517" bestFit="1" customWidth="1"/>
    <col min="9934" max="9934" width="14.26953125" style="1517" bestFit="1" customWidth="1"/>
    <col min="9935" max="9940" width="13.7265625" style="1517" customWidth="1"/>
    <col min="9941" max="9941" width="8.26953125" style="1517" bestFit="1" customWidth="1"/>
    <col min="9942" max="10188" width="7.7265625" style="1517"/>
    <col min="10189" max="10189" width="12.81640625" style="1517" bestFit="1" customWidth="1"/>
    <col min="10190" max="10190" width="14.26953125" style="1517" bestFit="1" customWidth="1"/>
    <col min="10191" max="10196" width="13.7265625" style="1517" customWidth="1"/>
    <col min="10197" max="10197" width="8.26953125" style="1517" bestFit="1" customWidth="1"/>
    <col min="10198" max="10444" width="7.7265625" style="1517"/>
    <col min="10445" max="10445" width="12.81640625" style="1517" bestFit="1" customWidth="1"/>
    <col min="10446" max="10446" width="14.26953125" style="1517" bestFit="1" customWidth="1"/>
    <col min="10447" max="10452" width="13.7265625" style="1517" customWidth="1"/>
    <col min="10453" max="10453" width="8.26953125" style="1517" bestFit="1" customWidth="1"/>
    <col min="10454" max="10700" width="7.7265625" style="1517"/>
    <col min="10701" max="10701" width="12.81640625" style="1517" bestFit="1" customWidth="1"/>
    <col min="10702" max="10702" width="14.26953125" style="1517" bestFit="1" customWidth="1"/>
    <col min="10703" max="10708" width="13.7265625" style="1517" customWidth="1"/>
    <col min="10709" max="10709" width="8.26953125" style="1517" bestFit="1" customWidth="1"/>
    <col min="10710" max="10956" width="7.7265625" style="1517"/>
    <col min="10957" max="10957" width="12.81640625" style="1517" bestFit="1" customWidth="1"/>
    <col min="10958" max="10958" width="14.26953125" style="1517" bestFit="1" customWidth="1"/>
    <col min="10959" max="10964" width="13.7265625" style="1517" customWidth="1"/>
    <col min="10965" max="10965" width="8.26953125" style="1517" bestFit="1" customWidth="1"/>
    <col min="10966" max="11212" width="7.7265625" style="1517"/>
    <col min="11213" max="11213" width="12.81640625" style="1517" bestFit="1" customWidth="1"/>
    <col min="11214" max="11214" width="14.26953125" style="1517" bestFit="1" customWidth="1"/>
    <col min="11215" max="11220" width="13.7265625" style="1517" customWidth="1"/>
    <col min="11221" max="11221" width="8.26953125" style="1517" bestFit="1" customWidth="1"/>
    <col min="11222" max="11468" width="7.7265625" style="1517"/>
    <col min="11469" max="11469" width="12.81640625" style="1517" bestFit="1" customWidth="1"/>
    <col min="11470" max="11470" width="14.26953125" style="1517" bestFit="1" customWidth="1"/>
    <col min="11471" max="11476" width="13.7265625" style="1517" customWidth="1"/>
    <col min="11477" max="11477" width="8.26953125" style="1517" bestFit="1" customWidth="1"/>
    <col min="11478" max="11724" width="7.7265625" style="1517"/>
    <col min="11725" max="11725" width="12.81640625" style="1517" bestFit="1" customWidth="1"/>
    <col min="11726" max="11726" width="14.26953125" style="1517" bestFit="1" customWidth="1"/>
    <col min="11727" max="11732" width="13.7265625" style="1517" customWidth="1"/>
    <col min="11733" max="11733" width="8.26953125" style="1517" bestFit="1" customWidth="1"/>
    <col min="11734" max="11980" width="7.7265625" style="1517"/>
    <col min="11981" max="11981" width="12.81640625" style="1517" bestFit="1" customWidth="1"/>
    <col min="11982" max="11982" width="14.26953125" style="1517" bestFit="1" customWidth="1"/>
    <col min="11983" max="11988" width="13.7265625" style="1517" customWidth="1"/>
    <col min="11989" max="11989" width="8.26953125" style="1517" bestFit="1" customWidth="1"/>
    <col min="11990" max="12236" width="7.7265625" style="1517"/>
    <col min="12237" max="12237" width="12.81640625" style="1517" bestFit="1" customWidth="1"/>
    <col min="12238" max="12238" width="14.26953125" style="1517" bestFit="1" customWidth="1"/>
    <col min="12239" max="12244" width="13.7265625" style="1517" customWidth="1"/>
    <col min="12245" max="12245" width="8.26953125" style="1517" bestFit="1" customWidth="1"/>
    <col min="12246" max="12492" width="7.7265625" style="1517"/>
    <col min="12493" max="12493" width="12.81640625" style="1517" bestFit="1" customWidth="1"/>
    <col min="12494" max="12494" width="14.26953125" style="1517" bestFit="1" customWidth="1"/>
    <col min="12495" max="12500" width="13.7265625" style="1517" customWidth="1"/>
    <col min="12501" max="12501" width="8.26953125" style="1517" bestFit="1" customWidth="1"/>
    <col min="12502" max="12748" width="7.7265625" style="1517"/>
    <col min="12749" max="12749" width="12.81640625" style="1517" bestFit="1" customWidth="1"/>
    <col min="12750" max="12750" width="14.26953125" style="1517" bestFit="1" customWidth="1"/>
    <col min="12751" max="12756" width="13.7265625" style="1517" customWidth="1"/>
    <col min="12757" max="12757" width="8.26953125" style="1517" bestFit="1" customWidth="1"/>
    <col min="12758" max="13004" width="7.7265625" style="1517"/>
    <col min="13005" max="13005" width="12.81640625" style="1517" bestFit="1" customWidth="1"/>
    <col min="13006" max="13006" width="14.26953125" style="1517" bestFit="1" customWidth="1"/>
    <col min="13007" max="13012" width="13.7265625" style="1517" customWidth="1"/>
    <col min="13013" max="13013" width="8.26953125" style="1517" bestFit="1" customWidth="1"/>
    <col min="13014" max="13260" width="7.7265625" style="1517"/>
    <col min="13261" max="13261" width="12.81640625" style="1517" bestFit="1" customWidth="1"/>
    <col min="13262" max="13262" width="14.26953125" style="1517" bestFit="1" customWidth="1"/>
    <col min="13263" max="13268" width="13.7265625" style="1517" customWidth="1"/>
    <col min="13269" max="13269" width="8.26953125" style="1517" bestFit="1" customWidth="1"/>
    <col min="13270" max="13516" width="7.7265625" style="1517"/>
    <col min="13517" max="13517" width="12.81640625" style="1517" bestFit="1" customWidth="1"/>
    <col min="13518" max="13518" width="14.26953125" style="1517" bestFit="1" customWidth="1"/>
    <col min="13519" max="13524" width="13.7265625" style="1517" customWidth="1"/>
    <col min="13525" max="13525" width="8.26953125" style="1517" bestFit="1" customWidth="1"/>
    <col min="13526" max="13772" width="7.7265625" style="1517"/>
    <col min="13773" max="13773" width="12.81640625" style="1517" bestFit="1" customWidth="1"/>
    <col min="13774" max="13774" width="14.26953125" style="1517" bestFit="1" customWidth="1"/>
    <col min="13775" max="13780" width="13.7265625" style="1517" customWidth="1"/>
    <col min="13781" max="13781" width="8.26953125" style="1517" bestFit="1" customWidth="1"/>
    <col min="13782" max="14028" width="7.7265625" style="1517"/>
    <col min="14029" max="14029" width="12.81640625" style="1517" bestFit="1" customWidth="1"/>
    <col min="14030" max="14030" width="14.26953125" style="1517" bestFit="1" customWidth="1"/>
    <col min="14031" max="14036" width="13.7265625" style="1517" customWidth="1"/>
    <col min="14037" max="14037" width="8.26953125" style="1517" bestFit="1" customWidth="1"/>
    <col min="14038" max="14284" width="7.7265625" style="1517"/>
    <col min="14285" max="14285" width="12.81640625" style="1517" bestFit="1" customWidth="1"/>
    <col min="14286" max="14286" width="14.26953125" style="1517" bestFit="1" customWidth="1"/>
    <col min="14287" max="14292" width="13.7265625" style="1517" customWidth="1"/>
    <col min="14293" max="14293" width="8.26953125" style="1517" bestFit="1" customWidth="1"/>
    <col min="14294" max="14540" width="7.7265625" style="1517"/>
    <col min="14541" max="14541" width="12.81640625" style="1517" bestFit="1" customWidth="1"/>
    <col min="14542" max="14542" width="14.26953125" style="1517" bestFit="1" customWidth="1"/>
    <col min="14543" max="14548" width="13.7265625" style="1517" customWidth="1"/>
    <col min="14549" max="14549" width="8.26953125" style="1517" bestFit="1" customWidth="1"/>
    <col min="14550" max="14796" width="7.7265625" style="1517"/>
    <col min="14797" max="14797" width="12.81640625" style="1517" bestFit="1" customWidth="1"/>
    <col min="14798" max="14798" width="14.26953125" style="1517" bestFit="1" customWidth="1"/>
    <col min="14799" max="14804" width="13.7265625" style="1517" customWidth="1"/>
    <col min="14805" max="14805" width="8.26953125" style="1517" bestFit="1" customWidth="1"/>
    <col min="14806" max="15052" width="7.7265625" style="1517"/>
    <col min="15053" max="15053" width="12.81640625" style="1517" bestFit="1" customWidth="1"/>
    <col min="15054" max="15054" width="14.26953125" style="1517" bestFit="1" customWidth="1"/>
    <col min="15055" max="15060" width="13.7265625" style="1517" customWidth="1"/>
    <col min="15061" max="15061" width="8.26953125" style="1517" bestFit="1" customWidth="1"/>
    <col min="15062" max="15308" width="7.7265625" style="1517"/>
    <col min="15309" max="15309" width="12.81640625" style="1517" bestFit="1" customWidth="1"/>
    <col min="15310" max="15310" width="14.26953125" style="1517" bestFit="1" customWidth="1"/>
    <col min="15311" max="15316" width="13.7265625" style="1517" customWidth="1"/>
    <col min="15317" max="15317" width="8.26953125" style="1517" bestFit="1" customWidth="1"/>
    <col min="15318" max="15564" width="7.7265625" style="1517"/>
    <col min="15565" max="15565" width="12.81640625" style="1517" bestFit="1" customWidth="1"/>
    <col min="15566" max="15566" width="14.26953125" style="1517" bestFit="1" customWidth="1"/>
    <col min="15567" max="15572" width="13.7265625" style="1517" customWidth="1"/>
    <col min="15573" max="15573" width="8.26953125" style="1517" bestFit="1" customWidth="1"/>
    <col min="15574" max="15820" width="7.7265625" style="1517"/>
    <col min="15821" max="15821" width="12.81640625" style="1517" bestFit="1" customWidth="1"/>
    <col min="15822" max="15822" width="14.26953125" style="1517" bestFit="1" customWidth="1"/>
    <col min="15823" max="15828" width="13.7265625" style="1517" customWidth="1"/>
    <col min="15829" max="15829" width="8.26953125" style="1517" bestFit="1" customWidth="1"/>
    <col min="15830" max="16076" width="7.7265625" style="1517"/>
    <col min="16077" max="16077" width="12.81640625" style="1517" bestFit="1" customWidth="1"/>
    <col min="16078" max="16078" width="14.26953125" style="1517" bestFit="1" customWidth="1"/>
    <col min="16079" max="16084" width="13.7265625" style="1517" customWidth="1"/>
    <col min="16085" max="16085" width="8.26953125" style="1517" bestFit="1" customWidth="1"/>
    <col min="16086" max="16384" width="7.7265625" style="1517"/>
  </cols>
  <sheetData>
    <row r="1" spans="1:8" ht="62.25" customHeight="1">
      <c r="A1" s="1725" t="s">
        <v>3118</v>
      </c>
      <c r="B1" s="1725"/>
      <c r="C1" s="1725"/>
      <c r="D1" s="1725"/>
      <c r="E1" s="1725"/>
      <c r="F1" s="1725"/>
      <c r="G1" s="1725"/>
      <c r="H1" s="1725"/>
    </row>
    <row r="2" spans="1:8" ht="33" customHeight="1">
      <c r="A2" s="1726" t="s">
        <v>3119</v>
      </c>
      <c r="B2" s="1726"/>
      <c r="C2" s="1726"/>
      <c r="D2" s="1726"/>
      <c r="E2" s="1726"/>
      <c r="F2" s="1726"/>
      <c r="G2" s="1726"/>
      <c r="H2" s="1726"/>
    </row>
    <row r="3" spans="1:8" ht="19.5" customHeight="1">
      <c r="A3" s="1720" t="s">
        <v>4057</v>
      </c>
      <c r="B3" s="1721"/>
      <c r="C3" s="1721"/>
      <c r="D3" s="1721"/>
      <c r="E3" s="1723" t="s">
        <v>4058</v>
      </c>
      <c r="F3" s="1723"/>
      <c r="G3" s="1723"/>
      <c r="H3" s="1724"/>
    </row>
    <row r="4" spans="1:8" ht="37.5" customHeight="1">
      <c r="A4" s="2206" t="s">
        <v>3199</v>
      </c>
      <c r="B4" s="2256" t="s">
        <v>4059</v>
      </c>
      <c r="C4" s="2258"/>
      <c r="D4" s="2206" t="s">
        <v>750</v>
      </c>
      <c r="E4" s="2263" t="s">
        <v>4060</v>
      </c>
      <c r="F4" s="2263" t="s">
        <v>4061</v>
      </c>
      <c r="G4" s="2263" t="s">
        <v>106</v>
      </c>
      <c r="H4" s="2263" t="s">
        <v>3200</v>
      </c>
    </row>
    <row r="5" spans="1:8" ht="25.5" customHeight="1">
      <c r="A5" s="2207"/>
      <c r="B5" s="1073" t="s">
        <v>4062</v>
      </c>
      <c r="C5" s="1073" t="s">
        <v>4063</v>
      </c>
      <c r="D5" s="2208"/>
      <c r="E5" s="2263"/>
      <c r="F5" s="2263"/>
      <c r="G5" s="2263"/>
      <c r="H5" s="2263"/>
    </row>
    <row r="6" spans="1:8" ht="40.5" customHeight="1">
      <c r="A6" s="2208"/>
      <c r="B6" s="1073" t="s">
        <v>4064</v>
      </c>
      <c r="C6" s="1073" t="s">
        <v>4065</v>
      </c>
      <c r="D6" s="1073" t="s">
        <v>68</v>
      </c>
      <c r="E6" s="1073" t="s">
        <v>4066</v>
      </c>
      <c r="F6" s="1073" t="s">
        <v>4067</v>
      </c>
      <c r="G6" s="1073" t="s">
        <v>4068</v>
      </c>
      <c r="H6" s="2263"/>
    </row>
    <row r="7" spans="1:8" ht="33" customHeight="1">
      <c r="A7" s="423" t="s">
        <v>965</v>
      </c>
      <c r="B7" s="1189">
        <v>252</v>
      </c>
      <c r="C7" s="1189">
        <v>415</v>
      </c>
      <c r="D7" s="1518">
        <v>667</v>
      </c>
      <c r="E7" s="1189">
        <v>695</v>
      </c>
      <c r="F7" s="1189">
        <v>129</v>
      </c>
      <c r="G7" s="1189">
        <v>1491</v>
      </c>
      <c r="H7" s="423" t="s">
        <v>44</v>
      </c>
    </row>
    <row r="8" spans="1:8" ht="33" customHeight="1">
      <c r="A8" s="423" t="s">
        <v>966</v>
      </c>
      <c r="B8" s="1194">
        <v>491</v>
      </c>
      <c r="C8" s="1194">
        <v>147</v>
      </c>
      <c r="D8" s="1518">
        <v>638</v>
      </c>
      <c r="E8" s="1194">
        <v>159</v>
      </c>
      <c r="F8" s="1194">
        <v>8</v>
      </c>
      <c r="G8" s="1189">
        <v>805</v>
      </c>
      <c r="H8" s="423" t="s">
        <v>46</v>
      </c>
    </row>
    <row r="9" spans="1:8" ht="33" customHeight="1">
      <c r="A9" s="423" t="s">
        <v>336</v>
      </c>
      <c r="B9" s="1189">
        <v>584</v>
      </c>
      <c r="C9" s="1189">
        <v>177</v>
      </c>
      <c r="D9" s="1518">
        <v>761</v>
      </c>
      <c r="E9" s="1189">
        <v>329</v>
      </c>
      <c r="F9" s="1189">
        <v>1</v>
      </c>
      <c r="G9" s="1189">
        <v>1091</v>
      </c>
      <c r="H9" s="423" t="s">
        <v>48</v>
      </c>
    </row>
    <row r="10" spans="1:8" ht="33" customHeight="1">
      <c r="A10" s="423" t="s">
        <v>341</v>
      </c>
      <c r="B10" s="1194">
        <v>66</v>
      </c>
      <c r="C10" s="1194">
        <v>57</v>
      </c>
      <c r="D10" s="1518">
        <v>123</v>
      </c>
      <c r="E10" s="1194">
        <v>105</v>
      </c>
      <c r="F10" s="1194">
        <v>13</v>
      </c>
      <c r="G10" s="1189">
        <v>241</v>
      </c>
      <c r="H10" s="423" t="s">
        <v>2525</v>
      </c>
    </row>
    <row r="11" spans="1:8" ht="33" customHeight="1">
      <c r="A11" s="423" t="s">
        <v>345</v>
      </c>
      <c r="B11" s="1189">
        <v>446</v>
      </c>
      <c r="C11" s="1189">
        <v>189</v>
      </c>
      <c r="D11" s="1518">
        <v>635</v>
      </c>
      <c r="E11" s="1189">
        <v>521</v>
      </c>
      <c r="F11" s="1189">
        <v>55</v>
      </c>
      <c r="G11" s="1189">
        <v>1211</v>
      </c>
      <c r="H11" s="423" t="s">
        <v>435</v>
      </c>
    </row>
    <row r="12" spans="1:8" ht="33" customHeight="1">
      <c r="A12" s="423" t="s">
        <v>349</v>
      </c>
      <c r="B12" s="1194">
        <v>380</v>
      </c>
      <c r="C12" s="1194">
        <v>58</v>
      </c>
      <c r="D12" s="1518">
        <v>438</v>
      </c>
      <c r="E12" s="1194">
        <v>184</v>
      </c>
      <c r="F12" s="1194">
        <v>2</v>
      </c>
      <c r="G12" s="1189">
        <v>624</v>
      </c>
      <c r="H12" s="423" t="s">
        <v>490</v>
      </c>
    </row>
    <row r="13" spans="1:8" ht="33" customHeight="1">
      <c r="A13" s="423" t="s">
        <v>353</v>
      </c>
      <c r="B13" s="1189">
        <v>176</v>
      </c>
      <c r="C13" s="1189">
        <v>357</v>
      </c>
      <c r="D13" s="1518">
        <v>533</v>
      </c>
      <c r="E13" s="1189">
        <v>217</v>
      </c>
      <c r="F13" s="1189">
        <v>20</v>
      </c>
      <c r="G13" s="1189">
        <v>770</v>
      </c>
      <c r="H13" s="423" t="s">
        <v>52</v>
      </c>
    </row>
    <row r="14" spans="1:8" ht="33" customHeight="1">
      <c r="A14" s="423" t="s">
        <v>357</v>
      </c>
      <c r="B14" s="1194">
        <v>95</v>
      </c>
      <c r="C14" s="1194">
        <v>49</v>
      </c>
      <c r="D14" s="1518">
        <v>144</v>
      </c>
      <c r="E14" s="1194">
        <v>88</v>
      </c>
      <c r="F14" s="1194">
        <v>0</v>
      </c>
      <c r="G14" s="1189">
        <v>232</v>
      </c>
      <c r="H14" s="423" t="s">
        <v>1131</v>
      </c>
    </row>
    <row r="15" spans="1:8" ht="33" customHeight="1">
      <c r="A15" s="423" t="s">
        <v>361</v>
      </c>
      <c r="B15" s="1189">
        <v>16</v>
      </c>
      <c r="C15" s="1189">
        <v>45</v>
      </c>
      <c r="D15" s="1518">
        <v>61</v>
      </c>
      <c r="E15" s="1189">
        <v>22</v>
      </c>
      <c r="F15" s="1189">
        <v>0</v>
      </c>
      <c r="G15" s="1189">
        <v>83</v>
      </c>
      <c r="H15" s="423" t="s">
        <v>1103</v>
      </c>
    </row>
    <row r="16" spans="1:8" ht="33" customHeight="1">
      <c r="A16" s="423" t="s">
        <v>365</v>
      </c>
      <c r="B16" s="1194">
        <v>399</v>
      </c>
      <c r="C16" s="1194">
        <v>217</v>
      </c>
      <c r="D16" s="1518">
        <v>616</v>
      </c>
      <c r="E16" s="1194">
        <v>799</v>
      </c>
      <c r="F16" s="1194">
        <v>123</v>
      </c>
      <c r="G16" s="1189">
        <v>1538</v>
      </c>
      <c r="H16" s="423" t="s">
        <v>455</v>
      </c>
    </row>
    <row r="17" spans="1:8" ht="33" customHeight="1">
      <c r="A17" s="423" t="s">
        <v>202</v>
      </c>
      <c r="B17" s="1189">
        <v>68</v>
      </c>
      <c r="C17" s="1189">
        <v>46</v>
      </c>
      <c r="D17" s="1518">
        <v>114</v>
      </c>
      <c r="E17" s="1189">
        <v>170</v>
      </c>
      <c r="F17" s="1189">
        <v>13</v>
      </c>
      <c r="G17" s="1189">
        <v>297</v>
      </c>
      <c r="H17" s="423" t="s">
        <v>56</v>
      </c>
    </row>
    <row r="18" spans="1:8" ht="33" customHeight="1">
      <c r="A18" s="423" t="s">
        <v>371</v>
      </c>
      <c r="B18" s="1194">
        <v>98</v>
      </c>
      <c r="C18" s="1194">
        <v>107</v>
      </c>
      <c r="D18" s="1518">
        <v>205</v>
      </c>
      <c r="E18" s="1194">
        <v>128</v>
      </c>
      <c r="F18" s="1194">
        <v>16</v>
      </c>
      <c r="G18" s="1189">
        <v>349</v>
      </c>
      <c r="H18" s="423" t="s">
        <v>1105</v>
      </c>
    </row>
    <row r="19" spans="1:8" ht="33" customHeight="1">
      <c r="A19" s="423" t="s">
        <v>58</v>
      </c>
      <c r="B19" s="1189">
        <v>63</v>
      </c>
      <c r="C19" s="1189">
        <v>39</v>
      </c>
      <c r="D19" s="1518">
        <v>102</v>
      </c>
      <c r="E19" s="1189">
        <v>105</v>
      </c>
      <c r="F19" s="1189">
        <v>10</v>
      </c>
      <c r="G19" s="1189">
        <v>217</v>
      </c>
      <c r="H19" s="423" t="s">
        <v>3226</v>
      </c>
    </row>
    <row r="20" spans="1:8" ht="33" customHeight="1">
      <c r="A20" s="423" t="s">
        <v>2527</v>
      </c>
      <c r="B20" s="1194">
        <v>90</v>
      </c>
      <c r="C20" s="1194">
        <v>25</v>
      </c>
      <c r="D20" s="1518">
        <v>115</v>
      </c>
      <c r="E20" s="1194">
        <v>68</v>
      </c>
      <c r="F20" s="1194">
        <v>1</v>
      </c>
      <c r="G20" s="1189">
        <v>184</v>
      </c>
      <c r="H20" s="423" t="s">
        <v>203</v>
      </c>
    </row>
    <row r="21" spans="1:8" ht="33" customHeight="1">
      <c r="A21" s="423" t="s">
        <v>59</v>
      </c>
      <c r="B21" s="1189">
        <v>92</v>
      </c>
      <c r="C21" s="1189">
        <v>195</v>
      </c>
      <c r="D21" s="1518">
        <v>287</v>
      </c>
      <c r="E21" s="1189">
        <v>127</v>
      </c>
      <c r="F21" s="1189">
        <v>11</v>
      </c>
      <c r="G21" s="1189">
        <v>425</v>
      </c>
      <c r="H21" s="423" t="s">
        <v>60</v>
      </c>
    </row>
    <row r="22" spans="1:8" ht="33" customHeight="1">
      <c r="A22" s="423" t="s">
        <v>383</v>
      </c>
      <c r="B22" s="1194">
        <v>55</v>
      </c>
      <c r="C22" s="1194">
        <v>36</v>
      </c>
      <c r="D22" s="1518">
        <v>91</v>
      </c>
      <c r="E22" s="1194">
        <v>101</v>
      </c>
      <c r="F22" s="1194">
        <v>29</v>
      </c>
      <c r="G22" s="1189">
        <v>221</v>
      </c>
      <c r="H22" s="423" t="s">
        <v>2571</v>
      </c>
    </row>
    <row r="23" spans="1:8" ht="33" customHeight="1">
      <c r="A23" s="423" t="s">
        <v>387</v>
      </c>
      <c r="B23" s="1189">
        <v>53</v>
      </c>
      <c r="C23" s="1189">
        <v>17</v>
      </c>
      <c r="D23" s="1518">
        <v>70</v>
      </c>
      <c r="E23" s="1189">
        <v>19</v>
      </c>
      <c r="F23" s="1189">
        <v>34</v>
      </c>
      <c r="G23" s="1189">
        <v>123</v>
      </c>
      <c r="H23" s="423" t="s">
        <v>1132</v>
      </c>
    </row>
    <row r="24" spans="1:8" ht="33" customHeight="1">
      <c r="A24" s="423" t="s">
        <v>391</v>
      </c>
      <c r="B24" s="1194">
        <v>106</v>
      </c>
      <c r="C24" s="1194">
        <v>19</v>
      </c>
      <c r="D24" s="1518">
        <v>125</v>
      </c>
      <c r="E24" s="1194">
        <v>19</v>
      </c>
      <c r="F24" s="1194">
        <v>2</v>
      </c>
      <c r="G24" s="1189">
        <v>146</v>
      </c>
      <c r="H24" s="423" t="s">
        <v>483</v>
      </c>
    </row>
    <row r="25" spans="1:8" ht="33" customHeight="1">
      <c r="A25" s="423" t="s">
        <v>2529</v>
      </c>
      <c r="B25" s="1189">
        <v>160</v>
      </c>
      <c r="C25" s="1189">
        <v>13</v>
      </c>
      <c r="D25" s="1518">
        <v>173</v>
      </c>
      <c r="E25" s="1189">
        <v>32</v>
      </c>
      <c r="F25" s="1189">
        <v>1</v>
      </c>
      <c r="G25" s="1189">
        <v>206</v>
      </c>
      <c r="H25" s="423" t="s">
        <v>65</v>
      </c>
    </row>
    <row r="26" spans="1:8" ht="33" customHeight="1">
      <c r="A26" s="423" t="s">
        <v>66</v>
      </c>
      <c r="B26" s="1194">
        <v>47</v>
      </c>
      <c r="C26" s="1194">
        <v>7</v>
      </c>
      <c r="D26" s="1518">
        <v>54</v>
      </c>
      <c r="E26" s="1194">
        <v>11</v>
      </c>
      <c r="F26" s="1194">
        <v>3</v>
      </c>
      <c r="G26" s="1189">
        <v>68</v>
      </c>
      <c r="H26" s="423" t="s">
        <v>67</v>
      </c>
    </row>
    <row r="27" spans="1:8" ht="33" customHeight="1">
      <c r="A27" s="423" t="s">
        <v>4069</v>
      </c>
      <c r="B27" s="1194">
        <v>0</v>
      </c>
      <c r="C27" s="1194">
        <v>0</v>
      </c>
      <c r="D27" s="1518">
        <v>0</v>
      </c>
      <c r="E27" s="1194">
        <v>0</v>
      </c>
      <c r="F27" s="1194">
        <v>6</v>
      </c>
      <c r="G27" s="1189">
        <v>6</v>
      </c>
      <c r="H27" s="423" t="s">
        <v>4070</v>
      </c>
    </row>
    <row r="28" spans="1:8" ht="33" customHeight="1">
      <c r="A28" s="1385" t="s">
        <v>967</v>
      </c>
      <c r="B28" s="1117">
        <f t="shared" ref="B28:G28" si="0">SUM(B7:B27)</f>
        <v>3737</v>
      </c>
      <c r="C28" s="1117">
        <f t="shared" si="0"/>
        <v>2215</v>
      </c>
      <c r="D28" s="1117">
        <f t="shared" si="0"/>
        <v>5952</v>
      </c>
      <c r="E28" s="1117">
        <f t="shared" si="0"/>
        <v>3899</v>
      </c>
      <c r="F28" s="1117">
        <f t="shared" si="0"/>
        <v>477</v>
      </c>
      <c r="G28" s="1117">
        <f t="shared" si="0"/>
        <v>10328</v>
      </c>
      <c r="H28" s="1385" t="s">
        <v>68</v>
      </c>
    </row>
    <row r="29" spans="1:8" ht="33" customHeight="1"/>
  </sheetData>
  <mergeCells count="11">
    <mergeCell ref="H4:H6"/>
    <mergeCell ref="A1:H1"/>
    <mergeCell ref="A2:H2"/>
    <mergeCell ref="A3:D3"/>
    <mergeCell ref="E3:H3"/>
    <mergeCell ref="A4:A6"/>
    <mergeCell ref="B4:C4"/>
    <mergeCell ref="D4:D5"/>
    <mergeCell ref="E4:E5"/>
    <mergeCell ref="F4:F5"/>
    <mergeCell ref="G4:G5"/>
  </mergeCells>
  <printOptions horizontalCentered="1" verticalCentered="1"/>
  <pageMargins left="0.7" right="0.7" top="1" bottom="1" header="0.5" footer="0.5"/>
  <pageSetup paperSize="9" scale="58" orientation="portrait"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O26"/>
  <sheetViews>
    <sheetView showGridLines="0" rightToLeft="1" view="pageBreakPreview" zoomScale="60" zoomScaleNormal="60" workbookViewId="0">
      <selection activeCell="B23" sqref="B23"/>
    </sheetView>
  </sheetViews>
  <sheetFormatPr defaultColWidth="7.7265625" defaultRowHeight="15.5"/>
  <cols>
    <col min="1" max="1" width="26.1796875" style="1520" customWidth="1"/>
    <col min="2" max="22" width="9.81640625" style="1520" customWidth="1"/>
    <col min="23" max="23" width="37.1796875" style="1520" customWidth="1"/>
    <col min="24" max="253" width="7.7265625" style="1520"/>
    <col min="254" max="255" width="10.26953125" style="1520" customWidth="1"/>
    <col min="256" max="276" width="5" style="1520" customWidth="1"/>
    <col min="277" max="277" width="6.26953125" style="1520" customWidth="1"/>
    <col min="278" max="509" width="7.7265625" style="1520"/>
    <col min="510" max="511" width="10.26953125" style="1520" customWidth="1"/>
    <col min="512" max="532" width="5" style="1520" customWidth="1"/>
    <col min="533" max="533" width="6.26953125" style="1520" customWidth="1"/>
    <col min="534" max="765" width="7.7265625" style="1520"/>
    <col min="766" max="767" width="10.26953125" style="1520" customWidth="1"/>
    <col min="768" max="788" width="5" style="1520" customWidth="1"/>
    <col min="789" max="789" width="6.26953125" style="1520" customWidth="1"/>
    <col min="790" max="1021" width="7.7265625" style="1520"/>
    <col min="1022" max="1023" width="10.26953125" style="1520" customWidth="1"/>
    <col min="1024" max="1044" width="5" style="1520" customWidth="1"/>
    <col min="1045" max="1045" width="6.26953125" style="1520" customWidth="1"/>
    <col min="1046" max="1277" width="7.7265625" style="1520"/>
    <col min="1278" max="1279" width="10.26953125" style="1520" customWidth="1"/>
    <col min="1280" max="1300" width="5" style="1520" customWidth="1"/>
    <col min="1301" max="1301" width="6.26953125" style="1520" customWidth="1"/>
    <col min="1302" max="1533" width="7.7265625" style="1520"/>
    <col min="1534" max="1535" width="10.26953125" style="1520" customWidth="1"/>
    <col min="1536" max="1556" width="5" style="1520" customWidth="1"/>
    <col min="1557" max="1557" width="6.26953125" style="1520" customWidth="1"/>
    <col min="1558" max="1789" width="7.7265625" style="1520"/>
    <col min="1790" max="1791" width="10.26953125" style="1520" customWidth="1"/>
    <col min="1792" max="1812" width="5" style="1520" customWidth="1"/>
    <col min="1813" max="1813" width="6.26953125" style="1520" customWidth="1"/>
    <col min="1814" max="2045" width="7.7265625" style="1520"/>
    <col min="2046" max="2047" width="10.26953125" style="1520" customWidth="1"/>
    <col min="2048" max="2068" width="5" style="1520" customWidth="1"/>
    <col min="2069" max="2069" width="6.26953125" style="1520" customWidth="1"/>
    <col min="2070" max="2301" width="7.7265625" style="1520"/>
    <col min="2302" max="2303" width="10.26953125" style="1520" customWidth="1"/>
    <col min="2304" max="2324" width="5" style="1520" customWidth="1"/>
    <col min="2325" max="2325" width="6.26953125" style="1520" customWidth="1"/>
    <col min="2326" max="2557" width="7.7265625" style="1520"/>
    <col min="2558" max="2559" width="10.26953125" style="1520" customWidth="1"/>
    <col min="2560" max="2580" width="5" style="1520" customWidth="1"/>
    <col min="2581" max="2581" width="6.26953125" style="1520" customWidth="1"/>
    <col min="2582" max="2813" width="7.7265625" style="1520"/>
    <col min="2814" max="2815" width="10.26953125" style="1520" customWidth="1"/>
    <col min="2816" max="2836" width="5" style="1520" customWidth="1"/>
    <col min="2837" max="2837" width="6.26953125" style="1520" customWidth="1"/>
    <col min="2838" max="3069" width="7.7265625" style="1520"/>
    <col min="3070" max="3071" width="10.26953125" style="1520" customWidth="1"/>
    <col min="3072" max="3092" width="5" style="1520" customWidth="1"/>
    <col min="3093" max="3093" width="6.26953125" style="1520" customWidth="1"/>
    <col min="3094" max="3325" width="7.7265625" style="1520"/>
    <col min="3326" max="3327" width="10.26953125" style="1520" customWidth="1"/>
    <col min="3328" max="3348" width="5" style="1520" customWidth="1"/>
    <col min="3349" max="3349" width="6.26953125" style="1520" customWidth="1"/>
    <col min="3350" max="3581" width="7.7265625" style="1520"/>
    <col min="3582" max="3583" width="10.26953125" style="1520" customWidth="1"/>
    <col min="3584" max="3604" width="5" style="1520" customWidth="1"/>
    <col min="3605" max="3605" width="6.26953125" style="1520" customWidth="1"/>
    <col min="3606" max="3837" width="7.7265625" style="1520"/>
    <col min="3838" max="3839" width="10.26953125" style="1520" customWidth="1"/>
    <col min="3840" max="3860" width="5" style="1520" customWidth="1"/>
    <col min="3861" max="3861" width="6.26953125" style="1520" customWidth="1"/>
    <col min="3862" max="4093" width="7.7265625" style="1520"/>
    <col min="4094" max="4095" width="10.26953125" style="1520" customWidth="1"/>
    <col min="4096" max="4116" width="5" style="1520" customWidth="1"/>
    <col min="4117" max="4117" width="6.26953125" style="1520" customWidth="1"/>
    <col min="4118" max="4349" width="7.7265625" style="1520"/>
    <col min="4350" max="4351" width="10.26953125" style="1520" customWidth="1"/>
    <col min="4352" max="4372" width="5" style="1520" customWidth="1"/>
    <col min="4373" max="4373" width="6.26953125" style="1520" customWidth="1"/>
    <col min="4374" max="4605" width="7.7265625" style="1520"/>
    <col min="4606" max="4607" width="10.26953125" style="1520" customWidth="1"/>
    <col min="4608" max="4628" width="5" style="1520" customWidth="1"/>
    <col min="4629" max="4629" width="6.26953125" style="1520" customWidth="1"/>
    <col min="4630" max="4861" width="7.7265625" style="1520"/>
    <col min="4862" max="4863" width="10.26953125" style="1520" customWidth="1"/>
    <col min="4864" max="4884" width="5" style="1520" customWidth="1"/>
    <col min="4885" max="4885" width="6.26953125" style="1520" customWidth="1"/>
    <col min="4886" max="5117" width="7.7265625" style="1520"/>
    <col min="5118" max="5119" width="10.26953125" style="1520" customWidth="1"/>
    <col min="5120" max="5140" width="5" style="1520" customWidth="1"/>
    <col min="5141" max="5141" width="6.26953125" style="1520" customWidth="1"/>
    <col min="5142" max="5373" width="7.7265625" style="1520"/>
    <col min="5374" max="5375" width="10.26953125" style="1520" customWidth="1"/>
    <col min="5376" max="5396" width="5" style="1520" customWidth="1"/>
    <col min="5397" max="5397" width="6.26953125" style="1520" customWidth="1"/>
    <col min="5398" max="5629" width="7.7265625" style="1520"/>
    <col min="5630" max="5631" width="10.26953125" style="1520" customWidth="1"/>
    <col min="5632" max="5652" width="5" style="1520" customWidth="1"/>
    <col min="5653" max="5653" width="6.26953125" style="1520" customWidth="1"/>
    <col min="5654" max="5885" width="7.7265625" style="1520"/>
    <col min="5886" max="5887" width="10.26953125" style="1520" customWidth="1"/>
    <col min="5888" max="5908" width="5" style="1520" customWidth="1"/>
    <col min="5909" max="5909" width="6.26953125" style="1520" customWidth="1"/>
    <col min="5910" max="6141" width="7.7265625" style="1520"/>
    <col min="6142" max="6143" width="10.26953125" style="1520" customWidth="1"/>
    <col min="6144" max="6164" width="5" style="1520" customWidth="1"/>
    <col min="6165" max="6165" width="6.26953125" style="1520" customWidth="1"/>
    <col min="6166" max="6397" width="7.7265625" style="1520"/>
    <col min="6398" max="6399" width="10.26953125" style="1520" customWidth="1"/>
    <col min="6400" max="6420" width="5" style="1520" customWidth="1"/>
    <col min="6421" max="6421" width="6.26953125" style="1520" customWidth="1"/>
    <col min="6422" max="6653" width="7.7265625" style="1520"/>
    <col min="6654" max="6655" width="10.26953125" style="1520" customWidth="1"/>
    <col min="6656" max="6676" width="5" style="1520" customWidth="1"/>
    <col min="6677" max="6677" width="6.26953125" style="1520" customWidth="1"/>
    <col min="6678" max="6909" width="7.7265625" style="1520"/>
    <col min="6910" max="6911" width="10.26953125" style="1520" customWidth="1"/>
    <col min="6912" max="6932" width="5" style="1520" customWidth="1"/>
    <col min="6933" max="6933" width="6.26953125" style="1520" customWidth="1"/>
    <col min="6934" max="7165" width="7.7265625" style="1520"/>
    <col min="7166" max="7167" width="10.26953125" style="1520" customWidth="1"/>
    <col min="7168" max="7188" width="5" style="1520" customWidth="1"/>
    <col min="7189" max="7189" width="6.26953125" style="1520" customWidth="1"/>
    <col min="7190" max="7421" width="7.7265625" style="1520"/>
    <col min="7422" max="7423" width="10.26953125" style="1520" customWidth="1"/>
    <col min="7424" max="7444" width="5" style="1520" customWidth="1"/>
    <col min="7445" max="7445" width="6.26953125" style="1520" customWidth="1"/>
    <col min="7446" max="7677" width="7.7265625" style="1520"/>
    <col min="7678" max="7679" width="10.26953125" style="1520" customWidth="1"/>
    <col min="7680" max="7700" width="5" style="1520" customWidth="1"/>
    <col min="7701" max="7701" width="6.26953125" style="1520" customWidth="1"/>
    <col min="7702" max="7933" width="7.7265625" style="1520"/>
    <col min="7934" max="7935" width="10.26953125" style="1520" customWidth="1"/>
    <col min="7936" max="7956" width="5" style="1520" customWidth="1"/>
    <col min="7957" max="7957" width="6.26953125" style="1520" customWidth="1"/>
    <col min="7958" max="8189" width="7.7265625" style="1520"/>
    <col min="8190" max="8191" width="10.26953125" style="1520" customWidth="1"/>
    <col min="8192" max="8212" width="5" style="1520" customWidth="1"/>
    <col min="8213" max="8213" width="6.26953125" style="1520" customWidth="1"/>
    <col min="8214" max="8445" width="7.7265625" style="1520"/>
    <col min="8446" max="8447" width="10.26953125" style="1520" customWidth="1"/>
    <col min="8448" max="8468" width="5" style="1520" customWidth="1"/>
    <col min="8469" max="8469" width="6.26953125" style="1520" customWidth="1"/>
    <col min="8470" max="8701" width="7.7265625" style="1520"/>
    <col min="8702" max="8703" width="10.26953125" style="1520" customWidth="1"/>
    <col min="8704" max="8724" width="5" style="1520" customWidth="1"/>
    <col min="8725" max="8725" width="6.26953125" style="1520" customWidth="1"/>
    <col min="8726" max="8957" width="7.7265625" style="1520"/>
    <col min="8958" max="8959" width="10.26953125" style="1520" customWidth="1"/>
    <col min="8960" max="8980" width="5" style="1520" customWidth="1"/>
    <col min="8981" max="8981" width="6.26953125" style="1520" customWidth="1"/>
    <col min="8982" max="9213" width="7.7265625" style="1520"/>
    <col min="9214" max="9215" width="10.26953125" style="1520" customWidth="1"/>
    <col min="9216" max="9236" width="5" style="1520" customWidth="1"/>
    <col min="9237" max="9237" width="6.26953125" style="1520" customWidth="1"/>
    <col min="9238" max="9469" width="7.7265625" style="1520"/>
    <col min="9470" max="9471" width="10.26953125" style="1520" customWidth="1"/>
    <col min="9472" max="9492" width="5" style="1520" customWidth="1"/>
    <col min="9493" max="9493" width="6.26953125" style="1520" customWidth="1"/>
    <col min="9494" max="9725" width="7.7265625" style="1520"/>
    <col min="9726" max="9727" width="10.26953125" style="1520" customWidth="1"/>
    <col min="9728" max="9748" width="5" style="1520" customWidth="1"/>
    <col min="9749" max="9749" width="6.26953125" style="1520" customWidth="1"/>
    <col min="9750" max="9981" width="7.7265625" style="1520"/>
    <col min="9982" max="9983" width="10.26953125" style="1520" customWidth="1"/>
    <col min="9984" max="10004" width="5" style="1520" customWidth="1"/>
    <col min="10005" max="10005" width="6.26953125" style="1520" customWidth="1"/>
    <col min="10006" max="10237" width="7.7265625" style="1520"/>
    <col min="10238" max="10239" width="10.26953125" style="1520" customWidth="1"/>
    <col min="10240" max="10260" width="5" style="1520" customWidth="1"/>
    <col min="10261" max="10261" width="6.26953125" style="1520" customWidth="1"/>
    <col min="10262" max="10493" width="7.7265625" style="1520"/>
    <col min="10494" max="10495" width="10.26953125" style="1520" customWidth="1"/>
    <col min="10496" max="10516" width="5" style="1520" customWidth="1"/>
    <col min="10517" max="10517" width="6.26953125" style="1520" customWidth="1"/>
    <col min="10518" max="10749" width="7.7265625" style="1520"/>
    <col min="10750" max="10751" width="10.26953125" style="1520" customWidth="1"/>
    <col min="10752" max="10772" width="5" style="1520" customWidth="1"/>
    <col min="10773" max="10773" width="6.26953125" style="1520" customWidth="1"/>
    <col min="10774" max="11005" width="7.7265625" style="1520"/>
    <col min="11006" max="11007" width="10.26953125" style="1520" customWidth="1"/>
    <col min="11008" max="11028" width="5" style="1520" customWidth="1"/>
    <col min="11029" max="11029" width="6.26953125" style="1520" customWidth="1"/>
    <col min="11030" max="11261" width="7.7265625" style="1520"/>
    <col min="11262" max="11263" width="10.26953125" style="1520" customWidth="1"/>
    <col min="11264" max="11284" width="5" style="1520" customWidth="1"/>
    <col min="11285" max="11285" width="6.26953125" style="1520" customWidth="1"/>
    <col min="11286" max="11517" width="7.7265625" style="1520"/>
    <col min="11518" max="11519" width="10.26953125" style="1520" customWidth="1"/>
    <col min="11520" max="11540" width="5" style="1520" customWidth="1"/>
    <col min="11541" max="11541" width="6.26953125" style="1520" customWidth="1"/>
    <col min="11542" max="11773" width="7.7265625" style="1520"/>
    <col min="11774" max="11775" width="10.26953125" style="1520" customWidth="1"/>
    <col min="11776" max="11796" width="5" style="1520" customWidth="1"/>
    <col min="11797" max="11797" width="6.26953125" style="1520" customWidth="1"/>
    <col min="11798" max="12029" width="7.7265625" style="1520"/>
    <col min="12030" max="12031" width="10.26953125" style="1520" customWidth="1"/>
    <col min="12032" max="12052" width="5" style="1520" customWidth="1"/>
    <col min="12053" max="12053" width="6.26953125" style="1520" customWidth="1"/>
    <col min="12054" max="12285" width="7.7265625" style="1520"/>
    <col min="12286" max="12287" width="10.26953125" style="1520" customWidth="1"/>
    <col min="12288" max="12308" width="5" style="1520" customWidth="1"/>
    <col min="12309" max="12309" width="6.26953125" style="1520" customWidth="1"/>
    <col min="12310" max="12541" width="7.7265625" style="1520"/>
    <col min="12542" max="12543" width="10.26953125" style="1520" customWidth="1"/>
    <col min="12544" max="12564" width="5" style="1520" customWidth="1"/>
    <col min="12565" max="12565" width="6.26953125" style="1520" customWidth="1"/>
    <col min="12566" max="12797" width="7.7265625" style="1520"/>
    <col min="12798" max="12799" width="10.26953125" style="1520" customWidth="1"/>
    <col min="12800" max="12820" width="5" style="1520" customWidth="1"/>
    <col min="12821" max="12821" width="6.26953125" style="1520" customWidth="1"/>
    <col min="12822" max="13053" width="7.7265625" style="1520"/>
    <col min="13054" max="13055" width="10.26953125" style="1520" customWidth="1"/>
    <col min="13056" max="13076" width="5" style="1520" customWidth="1"/>
    <col min="13077" max="13077" width="6.26953125" style="1520" customWidth="1"/>
    <col min="13078" max="13309" width="7.7265625" style="1520"/>
    <col min="13310" max="13311" width="10.26953125" style="1520" customWidth="1"/>
    <col min="13312" max="13332" width="5" style="1520" customWidth="1"/>
    <col min="13333" max="13333" width="6.26953125" style="1520" customWidth="1"/>
    <col min="13334" max="13565" width="7.7265625" style="1520"/>
    <col min="13566" max="13567" width="10.26953125" style="1520" customWidth="1"/>
    <col min="13568" max="13588" width="5" style="1520" customWidth="1"/>
    <col min="13589" max="13589" width="6.26953125" style="1520" customWidth="1"/>
    <col min="13590" max="13821" width="7.7265625" style="1520"/>
    <col min="13822" max="13823" width="10.26953125" style="1520" customWidth="1"/>
    <col min="13824" max="13844" width="5" style="1520" customWidth="1"/>
    <col min="13845" max="13845" width="6.26953125" style="1520" customWidth="1"/>
    <col min="13846" max="14077" width="7.7265625" style="1520"/>
    <col min="14078" max="14079" width="10.26953125" style="1520" customWidth="1"/>
    <col min="14080" max="14100" width="5" style="1520" customWidth="1"/>
    <col min="14101" max="14101" width="6.26953125" style="1520" customWidth="1"/>
    <col min="14102" max="14333" width="7.7265625" style="1520"/>
    <col min="14334" max="14335" width="10.26953125" style="1520" customWidth="1"/>
    <col min="14336" max="14356" width="5" style="1520" customWidth="1"/>
    <col min="14357" max="14357" width="6.26953125" style="1520" customWidth="1"/>
    <col min="14358" max="14589" width="7.7265625" style="1520"/>
    <col min="14590" max="14591" width="10.26953125" style="1520" customWidth="1"/>
    <col min="14592" max="14612" width="5" style="1520" customWidth="1"/>
    <col min="14613" max="14613" width="6.26953125" style="1520" customWidth="1"/>
    <col min="14614" max="14845" width="7.7265625" style="1520"/>
    <col min="14846" max="14847" width="10.26953125" style="1520" customWidth="1"/>
    <col min="14848" max="14868" width="5" style="1520" customWidth="1"/>
    <col min="14869" max="14869" width="6.26953125" style="1520" customWidth="1"/>
    <col min="14870" max="15101" width="7.7265625" style="1520"/>
    <col min="15102" max="15103" width="10.26953125" style="1520" customWidth="1"/>
    <col min="15104" max="15124" width="5" style="1520" customWidth="1"/>
    <col min="15125" max="15125" width="6.26953125" style="1520" customWidth="1"/>
    <col min="15126" max="15357" width="7.7265625" style="1520"/>
    <col min="15358" max="15359" width="10.26953125" style="1520" customWidth="1"/>
    <col min="15360" max="15380" width="5" style="1520" customWidth="1"/>
    <col min="15381" max="15381" width="6.26953125" style="1520" customWidth="1"/>
    <col min="15382" max="15613" width="7.7265625" style="1520"/>
    <col min="15614" max="15615" width="10.26953125" style="1520" customWidth="1"/>
    <col min="15616" max="15636" width="5" style="1520" customWidth="1"/>
    <col min="15637" max="15637" width="6.26953125" style="1520" customWidth="1"/>
    <col min="15638" max="15869" width="7.7265625" style="1520"/>
    <col min="15870" max="15871" width="10.26953125" style="1520" customWidth="1"/>
    <col min="15872" max="15892" width="5" style="1520" customWidth="1"/>
    <col min="15893" max="15893" width="6.26953125" style="1520" customWidth="1"/>
    <col min="15894" max="16125" width="7.7265625" style="1520"/>
    <col min="16126" max="16127" width="10.26953125" style="1520" customWidth="1"/>
    <col min="16128" max="16148" width="5" style="1520" customWidth="1"/>
    <col min="16149" max="16149" width="6.26953125" style="1520" customWidth="1"/>
    <col min="16150" max="16384" width="7.7265625" style="1520"/>
  </cols>
  <sheetData>
    <row r="1" spans="1:41" ht="41.25" customHeight="1">
      <c r="A1" s="1715" t="s">
        <v>3121</v>
      </c>
      <c r="B1" s="1716"/>
      <c r="C1" s="1716"/>
      <c r="D1" s="1716"/>
      <c r="E1" s="1716"/>
      <c r="F1" s="1716"/>
      <c r="G1" s="1716"/>
      <c r="H1" s="1716"/>
      <c r="I1" s="1716"/>
      <c r="J1" s="1716"/>
      <c r="K1" s="1716"/>
      <c r="L1" s="1716"/>
      <c r="M1" s="1716"/>
      <c r="N1" s="1716"/>
      <c r="O1" s="1716"/>
      <c r="P1" s="1716"/>
      <c r="Q1" s="1716"/>
      <c r="R1" s="1716"/>
      <c r="S1" s="1716"/>
      <c r="T1" s="1716"/>
      <c r="U1" s="1716"/>
      <c r="V1" s="1716"/>
      <c r="W1" s="1716"/>
    </row>
    <row r="2" spans="1:41" ht="30" customHeight="1">
      <c r="A2" s="1884" t="s">
        <v>4071</v>
      </c>
      <c r="B2" s="1885"/>
      <c r="C2" s="1885"/>
      <c r="D2" s="1885"/>
      <c r="E2" s="1885"/>
      <c r="F2" s="1885"/>
      <c r="G2" s="1885"/>
      <c r="H2" s="1885"/>
      <c r="I2" s="1885"/>
      <c r="J2" s="1885"/>
      <c r="K2" s="1885"/>
      <c r="L2" s="1885"/>
      <c r="M2" s="1885"/>
      <c r="N2" s="1885"/>
      <c r="O2" s="1885"/>
      <c r="P2" s="1885"/>
      <c r="Q2" s="1885"/>
      <c r="R2" s="1885"/>
      <c r="S2" s="1885"/>
      <c r="T2" s="1885"/>
      <c r="U2" s="1885"/>
      <c r="V2" s="1885"/>
      <c r="W2" s="1885"/>
    </row>
    <row r="3" spans="1:41">
      <c r="A3" s="1720" t="s">
        <v>4072</v>
      </c>
      <c r="B3" s="1721"/>
      <c r="C3" s="1721"/>
      <c r="D3" s="1721"/>
      <c r="E3" s="1721"/>
      <c r="F3" s="1721"/>
      <c r="G3" s="1721"/>
      <c r="H3" s="1721"/>
      <c r="I3" s="1721"/>
      <c r="J3" s="1721"/>
      <c r="K3" s="1721"/>
      <c r="L3" s="1721"/>
      <c r="M3" s="1723" t="s">
        <v>4073</v>
      </c>
      <c r="N3" s="1723"/>
      <c r="O3" s="1723"/>
      <c r="P3" s="1723"/>
      <c r="Q3" s="1723"/>
      <c r="R3" s="1723"/>
      <c r="S3" s="1723"/>
      <c r="T3" s="1723"/>
      <c r="U3" s="1723"/>
      <c r="V3" s="1723"/>
      <c r="W3" s="1723"/>
    </row>
    <row r="4" spans="1:41" s="1522" customFormat="1" ht="99" customHeight="1">
      <c r="A4" s="1521" t="s">
        <v>4074</v>
      </c>
      <c r="B4" s="1521" t="s">
        <v>327</v>
      </c>
      <c r="C4" s="1521" t="s">
        <v>328</v>
      </c>
      <c r="D4" s="1521" t="s">
        <v>329</v>
      </c>
      <c r="E4" s="1521" t="s">
        <v>333</v>
      </c>
      <c r="F4" s="1521" t="s">
        <v>339</v>
      </c>
      <c r="G4" s="1521" t="s">
        <v>340</v>
      </c>
      <c r="H4" s="1521" t="s">
        <v>344</v>
      </c>
      <c r="I4" s="1521" t="s">
        <v>348</v>
      </c>
      <c r="J4" s="1521" t="s">
        <v>352</v>
      </c>
      <c r="K4" s="1521" t="s">
        <v>356</v>
      </c>
      <c r="L4" s="1521" t="s">
        <v>4075</v>
      </c>
      <c r="M4" s="1521" t="s">
        <v>364</v>
      </c>
      <c r="N4" s="1521" t="s">
        <v>368</v>
      </c>
      <c r="O4" s="1521" t="s">
        <v>374</v>
      </c>
      <c r="P4" s="1521" t="s">
        <v>377</v>
      </c>
      <c r="Q4" s="1521" t="s">
        <v>492</v>
      </c>
      <c r="R4" s="1521" t="s">
        <v>382</v>
      </c>
      <c r="S4" s="1521" t="s">
        <v>386</v>
      </c>
      <c r="T4" s="1521" t="s">
        <v>390</v>
      </c>
      <c r="U4" s="1521" t="s">
        <v>394</v>
      </c>
      <c r="V4" s="1521" t="s">
        <v>750</v>
      </c>
      <c r="W4" s="1521" t="s">
        <v>4076</v>
      </c>
    </row>
    <row r="5" spans="1:41" s="1522" customFormat="1" ht="76.5" customHeight="1">
      <c r="A5" s="1073" t="s">
        <v>4077</v>
      </c>
      <c r="B5" s="1521" t="s">
        <v>4078</v>
      </c>
      <c r="C5" s="1521" t="s">
        <v>4079</v>
      </c>
      <c r="D5" s="1521" t="s">
        <v>4080</v>
      </c>
      <c r="E5" s="1521" t="s">
        <v>46</v>
      </c>
      <c r="F5" s="1521" t="s">
        <v>4081</v>
      </c>
      <c r="G5" s="1521" t="s">
        <v>4082</v>
      </c>
      <c r="H5" s="1521" t="s">
        <v>2525</v>
      </c>
      <c r="I5" s="1521" t="s">
        <v>435</v>
      </c>
      <c r="J5" s="1521" t="s">
        <v>490</v>
      </c>
      <c r="K5" s="1521" t="s">
        <v>52</v>
      </c>
      <c r="L5" s="1521" t="s">
        <v>1131</v>
      </c>
      <c r="M5" s="1521" t="s">
        <v>1103</v>
      </c>
      <c r="N5" s="1521" t="s">
        <v>455</v>
      </c>
      <c r="O5" s="1521" t="s">
        <v>1105</v>
      </c>
      <c r="P5" s="1521" t="s">
        <v>3226</v>
      </c>
      <c r="Q5" s="1521" t="s">
        <v>203</v>
      </c>
      <c r="R5" s="1521" t="s">
        <v>60</v>
      </c>
      <c r="S5" s="1521" t="s">
        <v>62</v>
      </c>
      <c r="T5" s="1521" t="s">
        <v>1132</v>
      </c>
      <c r="U5" s="1521" t="s">
        <v>483</v>
      </c>
      <c r="V5" s="1521" t="s">
        <v>68</v>
      </c>
      <c r="W5" s="1521" t="s">
        <v>4083</v>
      </c>
    </row>
    <row r="6" spans="1:41" ht="25" customHeight="1">
      <c r="A6" s="423" t="s">
        <v>327</v>
      </c>
      <c r="B6" s="1523">
        <v>25230</v>
      </c>
      <c r="C6" s="1524">
        <v>1871</v>
      </c>
      <c r="D6" s="1524">
        <v>340</v>
      </c>
      <c r="E6" s="1524">
        <v>4</v>
      </c>
      <c r="F6" s="1524">
        <v>2</v>
      </c>
      <c r="G6" s="1524">
        <v>1</v>
      </c>
      <c r="H6" s="1524">
        <v>3</v>
      </c>
      <c r="I6" s="1524">
        <v>2</v>
      </c>
      <c r="J6" s="1524">
        <v>31</v>
      </c>
      <c r="K6" s="1524">
        <v>12</v>
      </c>
      <c r="L6" s="1524">
        <v>9</v>
      </c>
      <c r="M6" s="1524">
        <v>19</v>
      </c>
      <c r="N6" s="1524">
        <v>61</v>
      </c>
      <c r="O6" s="1524">
        <v>12</v>
      </c>
      <c r="P6" s="1524">
        <v>11</v>
      </c>
      <c r="Q6" s="1524">
        <v>29</v>
      </c>
      <c r="R6" s="1524">
        <v>9</v>
      </c>
      <c r="S6" s="1524">
        <v>44</v>
      </c>
      <c r="T6" s="1524">
        <v>4</v>
      </c>
      <c r="U6" s="1524">
        <v>41</v>
      </c>
      <c r="V6" s="1518">
        <f>SUM(B6:U6)</f>
        <v>27735</v>
      </c>
      <c r="W6" s="423" t="s">
        <v>418</v>
      </c>
    </row>
    <row r="7" spans="1:41" ht="25" customHeight="1">
      <c r="A7" s="423" t="s">
        <v>328</v>
      </c>
      <c r="B7" s="1525">
        <v>165</v>
      </c>
      <c r="C7" s="1523">
        <v>12742</v>
      </c>
      <c r="D7" s="1525">
        <v>92</v>
      </c>
      <c r="E7" s="1525">
        <v>3</v>
      </c>
      <c r="F7" s="1525">
        <v>3</v>
      </c>
      <c r="G7" s="1525">
        <v>0</v>
      </c>
      <c r="H7" s="1525">
        <v>2</v>
      </c>
      <c r="I7" s="1525">
        <v>4</v>
      </c>
      <c r="J7" s="1525">
        <v>105</v>
      </c>
      <c r="K7" s="1525">
        <v>5</v>
      </c>
      <c r="L7" s="1525">
        <v>5</v>
      </c>
      <c r="M7" s="1525">
        <v>6</v>
      </c>
      <c r="N7" s="1525">
        <v>13</v>
      </c>
      <c r="O7" s="1525">
        <v>12</v>
      </c>
      <c r="P7" s="1525">
        <v>12</v>
      </c>
      <c r="Q7" s="1525">
        <v>8</v>
      </c>
      <c r="R7" s="1525">
        <v>4</v>
      </c>
      <c r="S7" s="1525">
        <v>10</v>
      </c>
      <c r="T7" s="1525">
        <v>2</v>
      </c>
      <c r="U7" s="1525">
        <v>11</v>
      </c>
      <c r="V7" s="1518">
        <f t="shared" ref="V7:V25" si="0">SUM(B7:U7)</f>
        <v>13204</v>
      </c>
      <c r="W7" s="423" t="s">
        <v>419</v>
      </c>
    </row>
    <row r="8" spans="1:41" ht="25" customHeight="1">
      <c r="A8" s="423" t="s">
        <v>329</v>
      </c>
      <c r="B8" s="1524">
        <v>3021</v>
      </c>
      <c r="C8" s="1524">
        <v>2018</v>
      </c>
      <c r="D8" s="1523">
        <v>8341</v>
      </c>
      <c r="E8" s="1524">
        <v>0</v>
      </c>
      <c r="F8" s="1524">
        <v>0</v>
      </c>
      <c r="G8" s="1524">
        <v>0</v>
      </c>
      <c r="H8" s="1524">
        <v>1</v>
      </c>
      <c r="I8" s="1524">
        <v>0</v>
      </c>
      <c r="J8" s="1524">
        <v>14</v>
      </c>
      <c r="K8" s="1524">
        <v>14</v>
      </c>
      <c r="L8" s="1524">
        <v>1</v>
      </c>
      <c r="M8" s="1524">
        <v>0</v>
      </c>
      <c r="N8" s="1524">
        <v>7</v>
      </c>
      <c r="O8" s="1524">
        <v>0</v>
      </c>
      <c r="P8" s="1524">
        <v>0</v>
      </c>
      <c r="Q8" s="1524">
        <v>0</v>
      </c>
      <c r="R8" s="1524">
        <v>0</v>
      </c>
      <c r="S8" s="1524">
        <v>0</v>
      </c>
      <c r="T8" s="1524">
        <v>0</v>
      </c>
      <c r="U8" s="1524">
        <v>0</v>
      </c>
      <c r="V8" s="1518">
        <f t="shared" si="0"/>
        <v>13417</v>
      </c>
      <c r="W8" s="423" t="s">
        <v>420</v>
      </c>
    </row>
    <row r="9" spans="1:41" s="295" customFormat="1" ht="25" customHeight="1">
      <c r="A9" s="423" t="s">
        <v>333</v>
      </c>
      <c r="B9" s="1525">
        <v>7</v>
      </c>
      <c r="C9" s="1525">
        <v>65</v>
      </c>
      <c r="D9" s="1525">
        <v>1</v>
      </c>
      <c r="E9" s="1523">
        <v>24418</v>
      </c>
      <c r="F9" s="1525">
        <v>338</v>
      </c>
      <c r="G9" s="1525">
        <v>747</v>
      </c>
      <c r="H9" s="1525">
        <v>133</v>
      </c>
      <c r="I9" s="1525">
        <v>10</v>
      </c>
      <c r="J9" s="1525">
        <v>113</v>
      </c>
      <c r="K9" s="1525">
        <v>173</v>
      </c>
      <c r="L9" s="1525">
        <v>0</v>
      </c>
      <c r="M9" s="1525">
        <v>1</v>
      </c>
      <c r="N9" s="1525">
        <v>29</v>
      </c>
      <c r="O9" s="1525">
        <v>4</v>
      </c>
      <c r="P9" s="1525">
        <v>0</v>
      </c>
      <c r="Q9" s="1525">
        <v>0</v>
      </c>
      <c r="R9" s="1525">
        <v>10</v>
      </c>
      <c r="S9" s="1525">
        <v>7</v>
      </c>
      <c r="T9" s="1525">
        <v>417</v>
      </c>
      <c r="U9" s="1525">
        <v>0</v>
      </c>
      <c r="V9" s="1518">
        <f t="shared" si="0"/>
        <v>26473</v>
      </c>
      <c r="W9" s="423" t="s">
        <v>423</v>
      </c>
    </row>
    <row r="10" spans="1:41" ht="25" customHeight="1">
      <c r="A10" s="423" t="s">
        <v>339</v>
      </c>
      <c r="B10" s="1524">
        <v>2</v>
      </c>
      <c r="C10" s="1524">
        <v>31</v>
      </c>
      <c r="D10" s="1524">
        <v>0</v>
      </c>
      <c r="E10" s="1524">
        <v>639</v>
      </c>
      <c r="F10" s="1523">
        <v>9308</v>
      </c>
      <c r="G10" s="1524">
        <v>6441</v>
      </c>
      <c r="H10" s="1524">
        <v>111</v>
      </c>
      <c r="I10" s="1524">
        <v>4</v>
      </c>
      <c r="J10" s="1524">
        <v>0</v>
      </c>
      <c r="K10" s="1524">
        <v>3</v>
      </c>
      <c r="L10" s="1524">
        <v>0</v>
      </c>
      <c r="M10" s="1524">
        <v>0</v>
      </c>
      <c r="N10" s="1524">
        <v>5</v>
      </c>
      <c r="O10" s="1524">
        <v>0</v>
      </c>
      <c r="P10" s="1524">
        <v>0</v>
      </c>
      <c r="Q10" s="1524">
        <v>0</v>
      </c>
      <c r="R10" s="1524">
        <v>0</v>
      </c>
      <c r="S10" s="1524">
        <v>1</v>
      </c>
      <c r="T10" s="1524">
        <v>5</v>
      </c>
      <c r="U10" s="1524">
        <v>0</v>
      </c>
      <c r="V10" s="1518">
        <f t="shared" si="0"/>
        <v>16550</v>
      </c>
      <c r="W10" s="423" t="s">
        <v>429</v>
      </c>
    </row>
    <row r="11" spans="1:41" ht="25" customHeight="1">
      <c r="A11" s="423" t="s">
        <v>340</v>
      </c>
      <c r="B11" s="1524">
        <v>6</v>
      </c>
      <c r="C11" s="1524">
        <v>26</v>
      </c>
      <c r="D11" s="1524">
        <v>1</v>
      </c>
      <c r="E11" s="1524">
        <v>482</v>
      </c>
      <c r="F11" s="1524">
        <v>1824</v>
      </c>
      <c r="G11" s="1523">
        <v>7728</v>
      </c>
      <c r="H11" s="1524">
        <v>5</v>
      </c>
      <c r="I11" s="1524">
        <v>9</v>
      </c>
      <c r="J11" s="1524">
        <v>1</v>
      </c>
      <c r="K11" s="1524">
        <v>11</v>
      </c>
      <c r="L11" s="1524">
        <v>0</v>
      </c>
      <c r="M11" s="1524">
        <v>1</v>
      </c>
      <c r="N11" s="1524">
        <v>2</v>
      </c>
      <c r="O11" s="1524">
        <v>0</v>
      </c>
      <c r="P11" s="1524">
        <v>0</v>
      </c>
      <c r="Q11" s="1524">
        <v>0</v>
      </c>
      <c r="R11" s="1524">
        <v>4</v>
      </c>
      <c r="S11" s="1524">
        <v>3</v>
      </c>
      <c r="T11" s="1524">
        <v>5</v>
      </c>
      <c r="U11" s="1524">
        <v>1</v>
      </c>
      <c r="V11" s="1518">
        <f t="shared" si="0"/>
        <v>10109</v>
      </c>
      <c r="W11" s="423" t="s">
        <v>430</v>
      </c>
    </row>
    <row r="12" spans="1:41" ht="25" customHeight="1">
      <c r="A12" s="423" t="s">
        <v>344</v>
      </c>
      <c r="B12" s="1525">
        <v>9</v>
      </c>
      <c r="C12" s="1525">
        <v>47</v>
      </c>
      <c r="D12" s="1525">
        <v>0</v>
      </c>
      <c r="E12" s="1525">
        <v>912</v>
      </c>
      <c r="F12" s="1525">
        <v>39</v>
      </c>
      <c r="G12" s="1525">
        <v>89</v>
      </c>
      <c r="H12" s="1523">
        <v>7455</v>
      </c>
      <c r="I12" s="1525">
        <v>7</v>
      </c>
      <c r="J12" s="1525">
        <v>57</v>
      </c>
      <c r="K12" s="1525">
        <v>6</v>
      </c>
      <c r="L12" s="1525">
        <v>0</v>
      </c>
      <c r="M12" s="1525">
        <v>0</v>
      </c>
      <c r="N12" s="1525">
        <v>213</v>
      </c>
      <c r="O12" s="1525">
        <v>0</v>
      </c>
      <c r="P12" s="1525">
        <v>0</v>
      </c>
      <c r="Q12" s="1525">
        <v>0</v>
      </c>
      <c r="R12" s="1525">
        <v>0</v>
      </c>
      <c r="S12" s="1525">
        <v>0</v>
      </c>
      <c r="T12" s="1525">
        <v>2</v>
      </c>
      <c r="U12" s="1525">
        <v>0</v>
      </c>
      <c r="V12" s="1518">
        <f t="shared" si="0"/>
        <v>8836</v>
      </c>
      <c r="W12" s="423" t="s">
        <v>434</v>
      </c>
    </row>
    <row r="13" spans="1:41" ht="25" customHeight="1">
      <c r="A13" s="423" t="s">
        <v>348</v>
      </c>
      <c r="B13" s="1524">
        <v>28</v>
      </c>
      <c r="C13" s="1524">
        <v>208</v>
      </c>
      <c r="D13" s="1524">
        <v>1</v>
      </c>
      <c r="E13" s="1524">
        <v>154</v>
      </c>
      <c r="F13" s="1524">
        <v>1</v>
      </c>
      <c r="G13" s="1524">
        <v>40</v>
      </c>
      <c r="H13" s="1524">
        <v>1</v>
      </c>
      <c r="I13" s="1523">
        <v>23157</v>
      </c>
      <c r="J13" s="1524">
        <v>63</v>
      </c>
      <c r="K13" s="1524">
        <v>11</v>
      </c>
      <c r="L13" s="1524">
        <v>0</v>
      </c>
      <c r="M13" s="1524">
        <v>1</v>
      </c>
      <c r="N13" s="1524">
        <v>0</v>
      </c>
      <c r="O13" s="1524">
        <v>37</v>
      </c>
      <c r="P13" s="1524">
        <v>1</v>
      </c>
      <c r="Q13" s="1524">
        <v>0</v>
      </c>
      <c r="R13" s="1524">
        <v>0</v>
      </c>
      <c r="S13" s="1524">
        <v>3</v>
      </c>
      <c r="T13" s="1524">
        <v>0</v>
      </c>
      <c r="U13" s="1524">
        <v>1</v>
      </c>
      <c r="V13" s="1518">
        <f t="shared" si="0"/>
        <v>23707</v>
      </c>
      <c r="W13" s="423" t="s">
        <v>438</v>
      </c>
    </row>
    <row r="14" spans="1:41" ht="25" customHeight="1">
      <c r="A14" s="423" t="s">
        <v>352</v>
      </c>
      <c r="B14" s="1525">
        <v>157</v>
      </c>
      <c r="C14" s="1525">
        <v>631</v>
      </c>
      <c r="D14" s="1525">
        <v>0</v>
      </c>
      <c r="E14" s="1525">
        <v>2</v>
      </c>
      <c r="F14" s="1525">
        <v>0</v>
      </c>
      <c r="G14" s="1525">
        <v>0</v>
      </c>
      <c r="H14" s="1525">
        <v>0</v>
      </c>
      <c r="I14" s="1525">
        <v>3</v>
      </c>
      <c r="J14" s="1523">
        <v>20925</v>
      </c>
      <c r="K14" s="1525">
        <v>23</v>
      </c>
      <c r="L14" s="1525">
        <v>0</v>
      </c>
      <c r="M14" s="1525">
        <v>2</v>
      </c>
      <c r="N14" s="1525">
        <v>0</v>
      </c>
      <c r="O14" s="1525">
        <v>1</v>
      </c>
      <c r="P14" s="1525">
        <v>11</v>
      </c>
      <c r="Q14" s="1525">
        <v>1</v>
      </c>
      <c r="R14" s="1525">
        <v>0</v>
      </c>
      <c r="S14" s="1525">
        <v>0</v>
      </c>
      <c r="T14" s="1525">
        <v>0</v>
      </c>
      <c r="U14" s="1525">
        <v>3</v>
      </c>
      <c r="V14" s="1518">
        <f t="shared" si="0"/>
        <v>21759</v>
      </c>
      <c r="W14" s="423" t="s">
        <v>442</v>
      </c>
    </row>
    <row r="15" spans="1:41" ht="25" customHeight="1">
      <c r="A15" s="423" t="s">
        <v>356</v>
      </c>
      <c r="B15" s="1524">
        <v>18</v>
      </c>
      <c r="C15" s="1524">
        <v>167</v>
      </c>
      <c r="D15" s="1524">
        <v>0</v>
      </c>
      <c r="E15" s="1524">
        <v>6</v>
      </c>
      <c r="F15" s="1524">
        <v>0</v>
      </c>
      <c r="G15" s="1524">
        <v>1</v>
      </c>
      <c r="H15" s="1524">
        <v>1</v>
      </c>
      <c r="I15" s="1524">
        <v>2</v>
      </c>
      <c r="J15" s="1524">
        <v>5</v>
      </c>
      <c r="K15" s="1523">
        <v>30519</v>
      </c>
      <c r="L15" s="1524">
        <v>485</v>
      </c>
      <c r="M15" s="1524">
        <v>102</v>
      </c>
      <c r="N15" s="1524">
        <v>8</v>
      </c>
      <c r="O15" s="1524">
        <v>1</v>
      </c>
      <c r="P15" s="1524">
        <v>0</v>
      </c>
      <c r="Q15" s="1524">
        <v>2</v>
      </c>
      <c r="R15" s="1524">
        <v>3</v>
      </c>
      <c r="S15" s="1524">
        <v>1</v>
      </c>
      <c r="T15" s="1524">
        <v>0</v>
      </c>
      <c r="U15" s="1524">
        <v>3</v>
      </c>
      <c r="V15" s="1518">
        <f t="shared" si="0"/>
        <v>31324</v>
      </c>
      <c r="W15" s="423" t="s">
        <v>446</v>
      </c>
    </row>
    <row r="16" spans="1:41" ht="25" customHeight="1">
      <c r="A16" s="423" t="s">
        <v>360</v>
      </c>
      <c r="B16" s="1525">
        <v>17</v>
      </c>
      <c r="C16" s="1525">
        <v>121</v>
      </c>
      <c r="D16" s="1525">
        <v>1</v>
      </c>
      <c r="E16" s="1525">
        <v>3</v>
      </c>
      <c r="F16" s="1525">
        <v>1</v>
      </c>
      <c r="G16" s="1525">
        <v>0</v>
      </c>
      <c r="H16" s="1525">
        <v>0</v>
      </c>
      <c r="I16" s="1525">
        <v>0</v>
      </c>
      <c r="J16" s="1525">
        <v>258</v>
      </c>
      <c r="K16" s="1525">
        <v>1219</v>
      </c>
      <c r="L16" s="1523">
        <v>5433</v>
      </c>
      <c r="M16" s="1525">
        <v>2</v>
      </c>
      <c r="N16" s="1525">
        <v>0</v>
      </c>
      <c r="O16" s="1525">
        <v>0</v>
      </c>
      <c r="P16" s="1525">
        <v>0</v>
      </c>
      <c r="Q16" s="1525">
        <v>0</v>
      </c>
      <c r="R16" s="1525">
        <v>2</v>
      </c>
      <c r="S16" s="1525">
        <v>0</v>
      </c>
      <c r="T16" s="1525">
        <v>0</v>
      </c>
      <c r="U16" s="1525">
        <v>0</v>
      </c>
      <c r="V16" s="1518">
        <f t="shared" si="0"/>
        <v>7057</v>
      </c>
      <c r="W16" s="423" t="s">
        <v>450</v>
      </c>
      <c r="AM16" s="1526"/>
      <c r="AN16" s="1526"/>
      <c r="AO16" s="1526"/>
    </row>
    <row r="17" spans="1:41" ht="25" customHeight="1">
      <c r="A17" s="423" t="s">
        <v>364</v>
      </c>
      <c r="B17" s="1524">
        <v>130</v>
      </c>
      <c r="C17" s="1524">
        <v>561</v>
      </c>
      <c r="D17" s="1524">
        <v>2</v>
      </c>
      <c r="E17" s="1524">
        <v>0</v>
      </c>
      <c r="F17" s="1524">
        <v>0</v>
      </c>
      <c r="G17" s="1524">
        <v>0</v>
      </c>
      <c r="H17" s="1524">
        <v>0</v>
      </c>
      <c r="I17" s="1524">
        <v>0</v>
      </c>
      <c r="J17" s="1524">
        <v>7</v>
      </c>
      <c r="K17" s="1524">
        <v>1431</v>
      </c>
      <c r="L17" s="1524">
        <v>48</v>
      </c>
      <c r="M17" s="1523">
        <v>3833</v>
      </c>
      <c r="N17" s="1524">
        <v>0</v>
      </c>
      <c r="O17" s="1524">
        <v>0</v>
      </c>
      <c r="P17" s="1524">
        <v>2</v>
      </c>
      <c r="Q17" s="1524">
        <v>1</v>
      </c>
      <c r="R17" s="1524">
        <v>0</v>
      </c>
      <c r="S17" s="1524">
        <v>0</v>
      </c>
      <c r="T17" s="1524">
        <v>1</v>
      </c>
      <c r="U17" s="1524">
        <v>3</v>
      </c>
      <c r="V17" s="1518">
        <f t="shared" si="0"/>
        <v>6019</v>
      </c>
      <c r="W17" s="423" t="s">
        <v>454</v>
      </c>
    </row>
    <row r="18" spans="1:41" s="295" customFormat="1" ht="25" customHeight="1">
      <c r="A18" s="423" t="s">
        <v>368</v>
      </c>
      <c r="B18" s="1525">
        <v>196</v>
      </c>
      <c r="C18" s="1525">
        <v>1163</v>
      </c>
      <c r="D18" s="1525">
        <v>8</v>
      </c>
      <c r="E18" s="1525">
        <v>195</v>
      </c>
      <c r="F18" s="1525">
        <v>1</v>
      </c>
      <c r="G18" s="1525">
        <v>0</v>
      </c>
      <c r="H18" s="1525">
        <v>11</v>
      </c>
      <c r="I18" s="1525">
        <v>6</v>
      </c>
      <c r="J18" s="1525">
        <v>47</v>
      </c>
      <c r="K18" s="1525">
        <v>92</v>
      </c>
      <c r="L18" s="1525">
        <v>4</v>
      </c>
      <c r="M18" s="1525">
        <v>0</v>
      </c>
      <c r="N18" s="1523">
        <v>29164</v>
      </c>
      <c r="O18" s="1525">
        <v>0</v>
      </c>
      <c r="P18" s="1525">
        <v>0</v>
      </c>
      <c r="Q18" s="1525">
        <v>0</v>
      </c>
      <c r="R18" s="1525">
        <v>28</v>
      </c>
      <c r="S18" s="1525">
        <v>33</v>
      </c>
      <c r="T18" s="1525">
        <v>25</v>
      </c>
      <c r="U18" s="1525">
        <v>0</v>
      </c>
      <c r="V18" s="1518">
        <f t="shared" si="0"/>
        <v>30973</v>
      </c>
      <c r="W18" s="423" t="s">
        <v>458</v>
      </c>
    </row>
    <row r="19" spans="1:41" ht="25" customHeight="1">
      <c r="A19" s="423" t="s">
        <v>374</v>
      </c>
      <c r="B19" s="1524">
        <v>160</v>
      </c>
      <c r="C19" s="1524">
        <v>502</v>
      </c>
      <c r="D19" s="1524">
        <v>0</v>
      </c>
      <c r="E19" s="1524">
        <v>153</v>
      </c>
      <c r="F19" s="1524">
        <v>0</v>
      </c>
      <c r="G19" s="1524">
        <v>2</v>
      </c>
      <c r="H19" s="1524">
        <v>0</v>
      </c>
      <c r="I19" s="1524">
        <v>1687</v>
      </c>
      <c r="J19" s="1524">
        <v>1</v>
      </c>
      <c r="K19" s="1524">
        <v>107</v>
      </c>
      <c r="L19" s="1524">
        <v>3</v>
      </c>
      <c r="M19" s="1524">
        <v>0</v>
      </c>
      <c r="N19" s="1524">
        <v>0</v>
      </c>
      <c r="O19" s="1523">
        <v>17599</v>
      </c>
      <c r="P19" s="1524">
        <v>3</v>
      </c>
      <c r="Q19" s="1524">
        <v>0</v>
      </c>
      <c r="R19" s="1524">
        <v>3</v>
      </c>
      <c r="S19" s="1524">
        <v>1</v>
      </c>
      <c r="T19" s="1524">
        <v>0</v>
      </c>
      <c r="U19" s="1524">
        <v>1</v>
      </c>
      <c r="V19" s="1518">
        <f t="shared" si="0"/>
        <v>20222</v>
      </c>
      <c r="W19" s="423" t="s">
        <v>464</v>
      </c>
    </row>
    <row r="20" spans="1:41" ht="25" customHeight="1">
      <c r="A20" s="423" t="s">
        <v>377</v>
      </c>
      <c r="B20" s="1525">
        <v>79</v>
      </c>
      <c r="C20" s="1525">
        <v>491</v>
      </c>
      <c r="D20" s="1525">
        <v>0</v>
      </c>
      <c r="E20" s="1525">
        <v>1</v>
      </c>
      <c r="F20" s="1525">
        <v>0</v>
      </c>
      <c r="G20" s="1525">
        <v>1</v>
      </c>
      <c r="H20" s="1525">
        <v>0</v>
      </c>
      <c r="I20" s="1525">
        <v>42</v>
      </c>
      <c r="J20" s="1525">
        <v>148</v>
      </c>
      <c r="K20" s="1525">
        <v>17</v>
      </c>
      <c r="L20" s="1525">
        <v>3</v>
      </c>
      <c r="M20" s="1525">
        <v>0</v>
      </c>
      <c r="N20" s="1525">
        <v>0</v>
      </c>
      <c r="O20" s="1525">
        <v>0</v>
      </c>
      <c r="P20" s="1523">
        <v>3102</v>
      </c>
      <c r="Q20" s="1525">
        <v>3</v>
      </c>
      <c r="R20" s="1525">
        <v>0</v>
      </c>
      <c r="S20" s="1525">
        <v>0</v>
      </c>
      <c r="T20" s="1525">
        <v>0</v>
      </c>
      <c r="U20" s="1525">
        <v>14</v>
      </c>
      <c r="V20" s="1518">
        <f t="shared" si="0"/>
        <v>3901</v>
      </c>
      <c r="W20" s="423" t="s">
        <v>468</v>
      </c>
    </row>
    <row r="21" spans="1:41" ht="23.25" customHeight="1">
      <c r="A21" s="423" t="s">
        <v>492</v>
      </c>
      <c r="B21" s="1524">
        <v>256</v>
      </c>
      <c r="C21" s="1524">
        <v>867</v>
      </c>
      <c r="D21" s="1524">
        <v>1</v>
      </c>
      <c r="E21" s="1524">
        <v>103</v>
      </c>
      <c r="F21" s="1524">
        <v>0</v>
      </c>
      <c r="G21" s="1524">
        <v>3</v>
      </c>
      <c r="H21" s="1524">
        <v>0</v>
      </c>
      <c r="I21" s="1524">
        <v>3</v>
      </c>
      <c r="J21" s="1524">
        <v>15</v>
      </c>
      <c r="K21" s="1524">
        <v>215</v>
      </c>
      <c r="L21" s="1524">
        <v>0</v>
      </c>
      <c r="M21" s="1524">
        <v>78</v>
      </c>
      <c r="N21" s="1524">
        <v>0</v>
      </c>
      <c r="O21" s="1524">
        <v>3</v>
      </c>
      <c r="P21" s="1524">
        <v>43</v>
      </c>
      <c r="Q21" s="1523">
        <v>7875</v>
      </c>
      <c r="R21" s="1524">
        <v>0</v>
      </c>
      <c r="S21" s="1524">
        <v>0</v>
      </c>
      <c r="T21" s="1524">
        <v>0</v>
      </c>
      <c r="U21" s="1524">
        <v>209</v>
      </c>
      <c r="V21" s="1518">
        <f t="shared" si="0"/>
        <v>9671</v>
      </c>
      <c r="W21" s="423" t="s">
        <v>471</v>
      </c>
    </row>
    <row r="22" spans="1:41" ht="25" customHeight="1">
      <c r="A22" s="423" t="s">
        <v>382</v>
      </c>
      <c r="B22" s="1525">
        <v>48</v>
      </c>
      <c r="C22" s="1525">
        <v>475</v>
      </c>
      <c r="D22" s="1525">
        <v>0</v>
      </c>
      <c r="E22" s="1525">
        <v>166</v>
      </c>
      <c r="F22" s="1525">
        <v>0</v>
      </c>
      <c r="G22" s="1525">
        <v>2</v>
      </c>
      <c r="H22" s="1525">
        <v>0</v>
      </c>
      <c r="I22" s="1525">
        <v>11</v>
      </c>
      <c r="J22" s="1525">
        <v>79</v>
      </c>
      <c r="K22" s="1525">
        <v>65</v>
      </c>
      <c r="L22" s="1525">
        <v>3</v>
      </c>
      <c r="M22" s="1525">
        <v>0</v>
      </c>
      <c r="N22" s="1525">
        <v>54</v>
      </c>
      <c r="O22" s="1525">
        <v>0</v>
      </c>
      <c r="P22" s="1525">
        <v>1</v>
      </c>
      <c r="Q22" s="1525">
        <v>0</v>
      </c>
      <c r="R22" s="1523">
        <v>38333</v>
      </c>
      <c r="S22" s="1525">
        <v>5</v>
      </c>
      <c r="T22" s="1525">
        <v>1</v>
      </c>
      <c r="U22" s="1525">
        <v>0</v>
      </c>
      <c r="V22" s="1518">
        <f t="shared" si="0"/>
        <v>39243</v>
      </c>
      <c r="W22" s="423" t="s">
        <v>474</v>
      </c>
    </row>
    <row r="23" spans="1:41" ht="25" customHeight="1">
      <c r="A23" s="423" t="s">
        <v>386</v>
      </c>
      <c r="B23" s="1524">
        <v>111</v>
      </c>
      <c r="C23" s="1524">
        <v>563</v>
      </c>
      <c r="D23" s="1524">
        <v>0</v>
      </c>
      <c r="E23" s="1524">
        <v>38</v>
      </c>
      <c r="F23" s="1524">
        <v>2</v>
      </c>
      <c r="G23" s="1524">
        <v>0</v>
      </c>
      <c r="H23" s="1524">
        <v>4</v>
      </c>
      <c r="I23" s="1524">
        <v>7</v>
      </c>
      <c r="J23" s="1524">
        <v>14</v>
      </c>
      <c r="K23" s="1524">
        <v>6</v>
      </c>
      <c r="L23" s="1524">
        <v>2</v>
      </c>
      <c r="M23" s="1524">
        <v>0</v>
      </c>
      <c r="N23" s="1524">
        <v>148</v>
      </c>
      <c r="O23" s="1524">
        <v>0</v>
      </c>
      <c r="P23" s="1524">
        <v>0</v>
      </c>
      <c r="Q23" s="1524">
        <v>0</v>
      </c>
      <c r="R23" s="1524">
        <v>1</v>
      </c>
      <c r="S23" s="1523">
        <v>10779</v>
      </c>
      <c r="T23" s="1524">
        <v>1</v>
      </c>
      <c r="U23" s="1524">
        <v>0</v>
      </c>
      <c r="V23" s="1518">
        <f t="shared" si="0"/>
        <v>11676</v>
      </c>
      <c r="W23" s="423" t="s">
        <v>478</v>
      </c>
    </row>
    <row r="24" spans="1:41" s="295" customFormat="1" ht="25" customHeight="1">
      <c r="A24" s="423" t="s">
        <v>390</v>
      </c>
      <c r="B24" s="1525">
        <v>21</v>
      </c>
      <c r="C24" s="1525">
        <v>154</v>
      </c>
      <c r="D24" s="1525">
        <v>1</v>
      </c>
      <c r="E24" s="1525">
        <v>612</v>
      </c>
      <c r="F24" s="1525">
        <v>14</v>
      </c>
      <c r="G24" s="1525">
        <v>8</v>
      </c>
      <c r="H24" s="1525">
        <v>77</v>
      </c>
      <c r="I24" s="1525">
        <v>1</v>
      </c>
      <c r="J24" s="1525">
        <v>12</v>
      </c>
      <c r="K24" s="1525">
        <v>6</v>
      </c>
      <c r="L24" s="1525">
        <v>0</v>
      </c>
      <c r="M24" s="1525">
        <v>0</v>
      </c>
      <c r="N24" s="1525">
        <v>31</v>
      </c>
      <c r="O24" s="1525">
        <v>0</v>
      </c>
      <c r="P24" s="1525">
        <v>0</v>
      </c>
      <c r="Q24" s="1525">
        <v>0</v>
      </c>
      <c r="R24" s="1525">
        <v>0</v>
      </c>
      <c r="S24" s="1525">
        <v>0</v>
      </c>
      <c r="T24" s="1523">
        <v>8381</v>
      </c>
      <c r="U24" s="1525">
        <v>0</v>
      </c>
      <c r="V24" s="1518">
        <f t="shared" si="0"/>
        <v>9318</v>
      </c>
      <c r="W24" s="423" t="s">
        <v>482</v>
      </c>
    </row>
    <row r="25" spans="1:41" ht="25" customHeight="1">
      <c r="A25" s="423" t="s">
        <v>394</v>
      </c>
      <c r="B25" s="1524">
        <v>533</v>
      </c>
      <c r="C25" s="1524">
        <v>1290</v>
      </c>
      <c r="D25" s="1524">
        <v>13</v>
      </c>
      <c r="E25" s="1524">
        <v>214</v>
      </c>
      <c r="F25" s="1524">
        <v>2</v>
      </c>
      <c r="G25" s="1524">
        <v>0</v>
      </c>
      <c r="H25" s="1524">
        <v>0</v>
      </c>
      <c r="I25" s="1524">
        <v>98</v>
      </c>
      <c r="J25" s="1524">
        <v>20</v>
      </c>
      <c r="K25" s="1524">
        <v>116</v>
      </c>
      <c r="L25" s="1524">
        <v>2</v>
      </c>
      <c r="M25" s="1524">
        <v>0</v>
      </c>
      <c r="N25" s="1524">
        <v>0</v>
      </c>
      <c r="O25" s="1524">
        <v>14</v>
      </c>
      <c r="P25" s="1524">
        <v>67</v>
      </c>
      <c r="Q25" s="1524">
        <v>156</v>
      </c>
      <c r="R25" s="1524">
        <v>0</v>
      </c>
      <c r="S25" s="1524">
        <v>0</v>
      </c>
      <c r="T25" s="1524">
        <v>0</v>
      </c>
      <c r="U25" s="1523">
        <v>7646</v>
      </c>
      <c r="V25" s="1518">
        <f t="shared" si="0"/>
        <v>10171</v>
      </c>
      <c r="W25" s="423" t="s">
        <v>486</v>
      </c>
      <c r="AM25" s="1526"/>
      <c r="AN25" s="1526"/>
      <c r="AO25" s="1526"/>
    </row>
    <row r="26" spans="1:41" s="1527" customFormat="1" ht="20.25" customHeight="1">
      <c r="A26" s="1385" t="s">
        <v>967</v>
      </c>
      <c r="B26" s="1117">
        <f>SUM(B6:B25)</f>
        <v>30194</v>
      </c>
      <c r="C26" s="1117">
        <f t="shared" ref="C26:V26" si="1">SUM(C6:C25)</f>
        <v>23993</v>
      </c>
      <c r="D26" s="1117">
        <f t="shared" si="1"/>
        <v>8802</v>
      </c>
      <c r="E26" s="1117">
        <f t="shared" si="1"/>
        <v>28105</v>
      </c>
      <c r="F26" s="1117">
        <f t="shared" si="1"/>
        <v>11535</v>
      </c>
      <c r="G26" s="1117">
        <f t="shared" si="1"/>
        <v>15063</v>
      </c>
      <c r="H26" s="1117">
        <f t="shared" si="1"/>
        <v>7804</v>
      </c>
      <c r="I26" s="1117">
        <f t="shared" si="1"/>
        <v>25053</v>
      </c>
      <c r="J26" s="1117">
        <f t="shared" si="1"/>
        <v>21915</v>
      </c>
      <c r="K26" s="1117">
        <f t="shared" si="1"/>
        <v>34051</v>
      </c>
      <c r="L26" s="1117">
        <f t="shared" si="1"/>
        <v>5998</v>
      </c>
      <c r="M26" s="1117">
        <f t="shared" si="1"/>
        <v>4045</v>
      </c>
      <c r="N26" s="1117">
        <f t="shared" si="1"/>
        <v>29735</v>
      </c>
      <c r="O26" s="1117">
        <f t="shared" si="1"/>
        <v>17683</v>
      </c>
      <c r="P26" s="1117">
        <f t="shared" si="1"/>
        <v>3253</v>
      </c>
      <c r="Q26" s="1117">
        <f t="shared" si="1"/>
        <v>8075</v>
      </c>
      <c r="R26" s="1117">
        <f t="shared" si="1"/>
        <v>38397</v>
      </c>
      <c r="S26" s="1117">
        <f t="shared" si="1"/>
        <v>10887</v>
      </c>
      <c r="T26" s="1117">
        <f t="shared" si="1"/>
        <v>8844</v>
      </c>
      <c r="U26" s="1117">
        <f t="shared" si="1"/>
        <v>7933</v>
      </c>
      <c r="V26" s="1117">
        <f t="shared" si="1"/>
        <v>341365</v>
      </c>
      <c r="W26" s="1385" t="s">
        <v>68</v>
      </c>
    </row>
  </sheetData>
  <mergeCells count="4">
    <mergeCell ref="A1:W1"/>
    <mergeCell ref="A2:W2"/>
    <mergeCell ref="A3:L3"/>
    <mergeCell ref="M3:W3"/>
  </mergeCells>
  <printOptions horizontalCentered="1" verticalCentered="1"/>
  <pageMargins left="0.25" right="0.25" top="0.75" bottom="0.75" header="0.3" footer="0.3"/>
  <pageSetup paperSize="9" scale="53"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27"/>
  <sheetViews>
    <sheetView rightToLeft="1" view="pageBreakPreview" zoomScale="60" zoomScaleNormal="100" workbookViewId="0">
      <selection activeCell="B23" sqref="B23"/>
    </sheetView>
  </sheetViews>
  <sheetFormatPr defaultColWidth="8.81640625" defaultRowHeight="15.5"/>
  <cols>
    <col min="1" max="1" width="25.26953125" style="1532" customWidth="1"/>
    <col min="2" max="8" width="15.7265625" style="1532" customWidth="1"/>
    <col min="9" max="9" width="32.26953125" style="1532" customWidth="1"/>
    <col min="10" max="16384" width="8.81640625" style="1532"/>
  </cols>
  <sheetData>
    <row r="1" spans="1:10" s="1529" customFormat="1" ht="31" customHeight="1">
      <c r="A1" s="1725" t="s">
        <v>3124</v>
      </c>
      <c r="B1" s="1725"/>
      <c r="C1" s="1725"/>
      <c r="D1" s="1725"/>
      <c r="E1" s="1725"/>
      <c r="F1" s="1725"/>
      <c r="G1" s="1725"/>
      <c r="H1" s="1725"/>
      <c r="I1" s="1725"/>
      <c r="J1" s="1528"/>
    </row>
    <row r="2" spans="1:10" s="1529" customFormat="1" ht="31" customHeight="1">
      <c r="A2" s="1726" t="s">
        <v>3125</v>
      </c>
      <c r="B2" s="1726"/>
      <c r="C2" s="1726"/>
      <c r="D2" s="1726"/>
      <c r="E2" s="1726"/>
      <c r="F2" s="1726"/>
      <c r="G2" s="1726"/>
      <c r="H2" s="1726"/>
      <c r="I2" s="1726"/>
      <c r="J2" s="1528"/>
    </row>
    <row r="3" spans="1:10" s="1529" customFormat="1" ht="21" customHeight="1">
      <c r="A3" s="2236" t="s">
        <v>4084</v>
      </c>
      <c r="B3" s="2236"/>
      <c r="C3" s="1720"/>
      <c r="D3" s="1723" t="s">
        <v>4085</v>
      </c>
      <c r="E3" s="1723"/>
      <c r="F3" s="1723"/>
      <c r="G3" s="1723"/>
      <c r="H3" s="1723"/>
      <c r="I3" s="1724"/>
      <c r="J3" s="1530"/>
    </row>
    <row r="4" spans="1:10" ht="33" customHeight="1">
      <c r="A4" s="2206" t="s">
        <v>1008</v>
      </c>
      <c r="B4" s="1073" t="s">
        <v>4086</v>
      </c>
      <c r="C4" s="1073" t="s">
        <v>1347</v>
      </c>
      <c r="D4" s="1073" t="s">
        <v>1335</v>
      </c>
      <c r="E4" s="1073" t="s">
        <v>4087</v>
      </c>
      <c r="F4" s="1073" t="s">
        <v>1345</v>
      </c>
      <c r="G4" s="1073" t="s">
        <v>4088</v>
      </c>
      <c r="H4" s="1073" t="s">
        <v>106</v>
      </c>
      <c r="I4" s="2206" t="s">
        <v>1130</v>
      </c>
      <c r="J4" s="1531"/>
    </row>
    <row r="5" spans="1:10" ht="33" customHeight="1">
      <c r="A5" s="2208"/>
      <c r="B5" s="1073" t="s">
        <v>1340</v>
      </c>
      <c r="C5" s="1073" t="s">
        <v>1348</v>
      </c>
      <c r="D5" s="1073" t="s">
        <v>4089</v>
      </c>
      <c r="E5" s="1073" t="s">
        <v>4090</v>
      </c>
      <c r="F5" s="1073" t="s">
        <v>1346</v>
      </c>
      <c r="G5" s="1073" t="s">
        <v>1350</v>
      </c>
      <c r="H5" s="1073" t="s">
        <v>68</v>
      </c>
      <c r="I5" s="2208"/>
      <c r="J5" s="1531"/>
    </row>
    <row r="6" spans="1:10" ht="25" customHeight="1">
      <c r="A6" s="423" t="s">
        <v>4091</v>
      </c>
      <c r="B6" s="1533">
        <v>40</v>
      </c>
      <c r="C6" s="1533">
        <v>4</v>
      </c>
      <c r="D6" s="1533">
        <v>26</v>
      </c>
      <c r="E6" s="1533">
        <v>0</v>
      </c>
      <c r="F6" s="1533">
        <v>7</v>
      </c>
      <c r="G6" s="1533">
        <v>2</v>
      </c>
      <c r="H6" s="1518">
        <f>SUM(B6:G6)</f>
        <v>79</v>
      </c>
      <c r="I6" s="423" t="s">
        <v>4092</v>
      </c>
      <c r="J6" s="1531"/>
    </row>
    <row r="7" spans="1:10" ht="25" customHeight="1">
      <c r="A7" s="423" t="s">
        <v>4093</v>
      </c>
      <c r="B7" s="1534">
        <v>31</v>
      </c>
      <c r="C7" s="1534">
        <v>2</v>
      </c>
      <c r="D7" s="1534">
        <v>4</v>
      </c>
      <c r="E7" s="1534">
        <v>0</v>
      </c>
      <c r="F7" s="1534">
        <v>0</v>
      </c>
      <c r="G7" s="1534">
        <v>0</v>
      </c>
      <c r="H7" s="1518">
        <f t="shared" ref="H7:H25" si="0">SUM(B7:G7)</f>
        <v>37</v>
      </c>
      <c r="I7" s="423" t="s">
        <v>4094</v>
      </c>
      <c r="J7" s="1531"/>
    </row>
    <row r="8" spans="1:10" ht="25" customHeight="1">
      <c r="A8" s="423" t="s">
        <v>4095</v>
      </c>
      <c r="B8" s="1533">
        <v>27</v>
      </c>
      <c r="C8" s="1533">
        <v>16</v>
      </c>
      <c r="D8" s="1533">
        <v>3</v>
      </c>
      <c r="E8" s="1533">
        <v>0</v>
      </c>
      <c r="F8" s="1533">
        <v>0</v>
      </c>
      <c r="G8" s="1533">
        <v>0</v>
      </c>
      <c r="H8" s="1518">
        <f t="shared" si="0"/>
        <v>46</v>
      </c>
      <c r="I8" s="423" t="s">
        <v>1279</v>
      </c>
      <c r="J8" s="1531"/>
    </row>
    <row r="9" spans="1:10" ht="25" customHeight="1">
      <c r="A9" s="423" t="s">
        <v>4096</v>
      </c>
      <c r="B9" s="1534">
        <v>20</v>
      </c>
      <c r="C9" s="1534">
        <v>0</v>
      </c>
      <c r="D9" s="1534">
        <v>0</v>
      </c>
      <c r="E9" s="1534">
        <v>0</v>
      </c>
      <c r="F9" s="1534">
        <v>0</v>
      </c>
      <c r="G9" s="1534">
        <v>0</v>
      </c>
      <c r="H9" s="1518">
        <f t="shared" si="0"/>
        <v>20</v>
      </c>
      <c r="I9" s="423" t="s">
        <v>4097</v>
      </c>
      <c r="J9" s="1531"/>
    </row>
    <row r="10" spans="1:10" ht="25" customHeight="1">
      <c r="A10" s="423" t="s">
        <v>4098</v>
      </c>
      <c r="B10" s="1533">
        <v>4</v>
      </c>
      <c r="C10" s="1533">
        <v>2</v>
      </c>
      <c r="D10" s="1533">
        <v>3</v>
      </c>
      <c r="E10" s="1533">
        <v>0</v>
      </c>
      <c r="F10" s="1533">
        <v>0</v>
      </c>
      <c r="G10" s="1533">
        <v>0</v>
      </c>
      <c r="H10" s="1518">
        <f t="shared" si="0"/>
        <v>9</v>
      </c>
      <c r="I10" s="423" t="s">
        <v>4099</v>
      </c>
      <c r="J10" s="1531"/>
    </row>
    <row r="11" spans="1:10" ht="25" customHeight="1">
      <c r="A11" s="423" t="s">
        <v>1251</v>
      </c>
      <c r="B11" s="1534">
        <v>9</v>
      </c>
      <c r="C11" s="1534">
        <v>1</v>
      </c>
      <c r="D11" s="1534">
        <v>4</v>
      </c>
      <c r="E11" s="1534">
        <v>0</v>
      </c>
      <c r="F11" s="1534">
        <v>0</v>
      </c>
      <c r="G11" s="1534">
        <v>0</v>
      </c>
      <c r="H11" s="1518">
        <f t="shared" si="0"/>
        <v>14</v>
      </c>
      <c r="I11" s="423" t="s">
        <v>1022</v>
      </c>
      <c r="J11" s="1531"/>
    </row>
    <row r="12" spans="1:10" ht="25" customHeight="1">
      <c r="A12" s="423" t="s">
        <v>4100</v>
      </c>
      <c r="B12" s="1533">
        <v>24</v>
      </c>
      <c r="C12" s="1533">
        <v>0</v>
      </c>
      <c r="D12" s="1533">
        <v>1</v>
      </c>
      <c r="E12" s="1533">
        <v>0</v>
      </c>
      <c r="F12" s="1533">
        <v>0</v>
      </c>
      <c r="G12" s="1533">
        <v>0</v>
      </c>
      <c r="H12" s="1518">
        <f t="shared" si="0"/>
        <v>25</v>
      </c>
      <c r="I12" s="423" t="s">
        <v>4101</v>
      </c>
      <c r="J12" s="1531"/>
    </row>
    <row r="13" spans="1:10" ht="25" customHeight="1">
      <c r="A13" s="423" t="s">
        <v>4102</v>
      </c>
      <c r="B13" s="1534">
        <v>3</v>
      </c>
      <c r="C13" s="1534">
        <v>2</v>
      </c>
      <c r="D13" s="1534">
        <v>4</v>
      </c>
      <c r="E13" s="1534">
        <v>0</v>
      </c>
      <c r="F13" s="1534">
        <v>0</v>
      </c>
      <c r="G13" s="1534">
        <v>0</v>
      </c>
      <c r="H13" s="1518">
        <f t="shared" si="0"/>
        <v>9</v>
      </c>
      <c r="I13" s="423" t="s">
        <v>4103</v>
      </c>
      <c r="J13" s="1531"/>
    </row>
    <row r="14" spans="1:10" ht="25" customHeight="1">
      <c r="A14" s="423" t="s">
        <v>4104</v>
      </c>
      <c r="B14" s="1533">
        <v>2</v>
      </c>
      <c r="C14" s="1533">
        <v>0</v>
      </c>
      <c r="D14" s="1533">
        <v>0</v>
      </c>
      <c r="E14" s="1533">
        <v>0</v>
      </c>
      <c r="F14" s="1533">
        <v>0</v>
      </c>
      <c r="G14" s="1533">
        <v>0</v>
      </c>
      <c r="H14" s="1518">
        <f t="shared" si="0"/>
        <v>2</v>
      </c>
      <c r="I14" s="423" t="s">
        <v>4105</v>
      </c>
      <c r="J14" s="1531"/>
    </row>
    <row r="15" spans="1:10" ht="25" customHeight="1">
      <c r="A15" s="423" t="s">
        <v>1294</v>
      </c>
      <c r="B15" s="1534">
        <v>3</v>
      </c>
      <c r="C15" s="1534">
        <v>0</v>
      </c>
      <c r="D15" s="1534">
        <v>16</v>
      </c>
      <c r="E15" s="1534">
        <v>0</v>
      </c>
      <c r="F15" s="1534">
        <v>0</v>
      </c>
      <c r="G15" s="1534">
        <v>5</v>
      </c>
      <c r="H15" s="1518">
        <f t="shared" si="0"/>
        <v>24</v>
      </c>
      <c r="I15" s="423" t="s">
        <v>960</v>
      </c>
      <c r="J15" s="1531"/>
    </row>
    <row r="16" spans="1:10" ht="25" customHeight="1">
      <c r="A16" s="423" t="s">
        <v>4106</v>
      </c>
      <c r="B16" s="1533">
        <v>1</v>
      </c>
      <c r="C16" s="1533">
        <v>0</v>
      </c>
      <c r="D16" s="1533">
        <v>2</v>
      </c>
      <c r="E16" s="1533">
        <v>0</v>
      </c>
      <c r="F16" s="1533">
        <v>0</v>
      </c>
      <c r="G16" s="1533">
        <v>0</v>
      </c>
      <c r="H16" s="1518">
        <f t="shared" si="0"/>
        <v>3</v>
      </c>
      <c r="I16" s="423" t="s">
        <v>1040</v>
      </c>
      <c r="J16" s="1531"/>
    </row>
    <row r="17" spans="1:10" ht="25" customHeight="1">
      <c r="A17" s="423" t="s">
        <v>4107</v>
      </c>
      <c r="B17" s="1534">
        <v>2</v>
      </c>
      <c r="C17" s="1534">
        <v>2</v>
      </c>
      <c r="D17" s="1534">
        <v>11</v>
      </c>
      <c r="E17" s="1534">
        <v>0</v>
      </c>
      <c r="F17" s="1534">
        <v>1</v>
      </c>
      <c r="G17" s="1534">
        <v>0</v>
      </c>
      <c r="H17" s="1518">
        <f t="shared" si="0"/>
        <v>16</v>
      </c>
      <c r="I17" s="423" t="s">
        <v>1025</v>
      </c>
      <c r="J17" s="1531"/>
    </row>
    <row r="18" spans="1:10" ht="25" customHeight="1">
      <c r="A18" s="423" t="s">
        <v>4108</v>
      </c>
      <c r="B18" s="1533">
        <v>2</v>
      </c>
      <c r="C18" s="1533">
        <v>1</v>
      </c>
      <c r="D18" s="1533">
        <v>0</v>
      </c>
      <c r="E18" s="1533">
        <v>0</v>
      </c>
      <c r="F18" s="1533">
        <v>0</v>
      </c>
      <c r="G18" s="1533">
        <v>0</v>
      </c>
      <c r="H18" s="1518">
        <f t="shared" si="0"/>
        <v>3</v>
      </c>
      <c r="I18" s="423" t="s">
        <v>4109</v>
      </c>
      <c r="J18" s="1531"/>
    </row>
    <row r="19" spans="1:10" ht="25" customHeight="1">
      <c r="A19" s="423" t="s">
        <v>4110</v>
      </c>
      <c r="B19" s="1534">
        <v>2</v>
      </c>
      <c r="C19" s="1534">
        <v>0</v>
      </c>
      <c r="D19" s="1534">
        <v>2</v>
      </c>
      <c r="E19" s="1534">
        <v>0</v>
      </c>
      <c r="F19" s="1534">
        <v>0</v>
      </c>
      <c r="G19" s="1534">
        <v>0</v>
      </c>
      <c r="H19" s="1518">
        <f t="shared" si="0"/>
        <v>4</v>
      </c>
      <c r="I19" s="423" t="s">
        <v>1029</v>
      </c>
      <c r="J19" s="1531"/>
    </row>
    <row r="20" spans="1:10" ht="25" customHeight="1">
      <c r="A20" s="423" t="s">
        <v>4111</v>
      </c>
      <c r="B20" s="1533">
        <v>2</v>
      </c>
      <c r="C20" s="1533">
        <v>0</v>
      </c>
      <c r="D20" s="1533">
        <v>3</v>
      </c>
      <c r="E20" s="1533">
        <v>1</v>
      </c>
      <c r="F20" s="1533">
        <v>0</v>
      </c>
      <c r="G20" s="1533">
        <v>0</v>
      </c>
      <c r="H20" s="1518">
        <f t="shared" si="0"/>
        <v>6</v>
      </c>
      <c r="I20" s="423" t="s">
        <v>871</v>
      </c>
      <c r="J20" s="1531"/>
    </row>
    <row r="21" spans="1:10" ht="25" customHeight="1">
      <c r="A21" s="423" t="s">
        <v>4112</v>
      </c>
      <c r="B21" s="1534">
        <v>12</v>
      </c>
      <c r="C21" s="1534">
        <v>0</v>
      </c>
      <c r="D21" s="1534">
        <v>1</v>
      </c>
      <c r="E21" s="1534">
        <v>0</v>
      </c>
      <c r="F21" s="1534">
        <v>0</v>
      </c>
      <c r="G21" s="1534">
        <v>0</v>
      </c>
      <c r="H21" s="1518">
        <f t="shared" si="0"/>
        <v>13</v>
      </c>
      <c r="I21" s="423" t="s">
        <v>1242</v>
      </c>
      <c r="J21" s="1531"/>
    </row>
    <row r="22" spans="1:10" ht="25" customHeight="1">
      <c r="A22" s="423" t="s">
        <v>4113</v>
      </c>
      <c r="B22" s="1533">
        <v>1</v>
      </c>
      <c r="C22" s="1533">
        <v>0</v>
      </c>
      <c r="D22" s="1533">
        <v>1</v>
      </c>
      <c r="E22" s="1533">
        <v>0</v>
      </c>
      <c r="F22" s="1533">
        <v>0</v>
      </c>
      <c r="G22" s="1533">
        <v>0</v>
      </c>
      <c r="H22" s="1518">
        <f t="shared" si="0"/>
        <v>2</v>
      </c>
      <c r="I22" s="423" t="s">
        <v>1067</v>
      </c>
      <c r="J22" s="1531"/>
    </row>
    <row r="23" spans="1:10" ht="25" customHeight="1">
      <c r="A23" s="423" t="s">
        <v>1275</v>
      </c>
      <c r="B23" s="1534">
        <v>0</v>
      </c>
      <c r="C23" s="1534">
        <v>0</v>
      </c>
      <c r="D23" s="1534">
        <v>0</v>
      </c>
      <c r="E23" s="1534">
        <v>0</v>
      </c>
      <c r="F23" s="1534">
        <v>0</v>
      </c>
      <c r="G23" s="1534">
        <v>0</v>
      </c>
      <c r="H23" s="1518">
        <f t="shared" si="0"/>
        <v>0</v>
      </c>
      <c r="I23" s="423" t="s">
        <v>1055</v>
      </c>
      <c r="J23" s="1531"/>
    </row>
    <row r="24" spans="1:10" ht="25" customHeight="1">
      <c r="A24" s="423" t="s">
        <v>4114</v>
      </c>
      <c r="B24" s="1533">
        <v>0</v>
      </c>
      <c r="C24" s="1533">
        <v>0</v>
      </c>
      <c r="D24" s="1533">
        <v>0</v>
      </c>
      <c r="E24" s="1533">
        <v>0</v>
      </c>
      <c r="F24" s="1533">
        <v>0</v>
      </c>
      <c r="G24" s="1533">
        <v>0</v>
      </c>
      <c r="H24" s="1518">
        <f t="shared" si="0"/>
        <v>0</v>
      </c>
      <c r="I24" s="423" t="s">
        <v>4115</v>
      </c>
      <c r="J24" s="1531"/>
    </row>
    <row r="25" spans="1:10" ht="25" customHeight="1">
      <c r="A25" s="423" t="s">
        <v>4114</v>
      </c>
      <c r="B25" s="1534">
        <v>7</v>
      </c>
      <c r="C25" s="1534">
        <v>1</v>
      </c>
      <c r="D25" s="1534">
        <v>1</v>
      </c>
      <c r="E25" s="1534">
        <v>0</v>
      </c>
      <c r="F25" s="1534">
        <v>0</v>
      </c>
      <c r="G25" s="1534">
        <v>0</v>
      </c>
      <c r="H25" s="1518">
        <f t="shared" si="0"/>
        <v>9</v>
      </c>
      <c r="I25" s="423" t="s">
        <v>4115</v>
      </c>
      <c r="J25" s="1531"/>
    </row>
    <row r="26" spans="1:10" ht="33" customHeight="1">
      <c r="A26" s="1385" t="s">
        <v>967</v>
      </c>
      <c r="B26" s="1385">
        <f>SUM(B6:B25)</f>
        <v>192</v>
      </c>
      <c r="C26" s="1385">
        <f t="shared" ref="C26:H26" si="1">SUM(C6:C25)</f>
        <v>31</v>
      </c>
      <c r="D26" s="1385">
        <f t="shared" si="1"/>
        <v>82</v>
      </c>
      <c r="E26" s="1385">
        <f t="shared" si="1"/>
        <v>1</v>
      </c>
      <c r="F26" s="1385">
        <f t="shared" si="1"/>
        <v>8</v>
      </c>
      <c r="G26" s="1385">
        <f t="shared" si="1"/>
        <v>7</v>
      </c>
      <c r="H26" s="1385">
        <f t="shared" si="1"/>
        <v>321</v>
      </c>
      <c r="I26" s="1385" t="s">
        <v>68</v>
      </c>
      <c r="J26" s="1531"/>
    </row>
    <row r="27" spans="1:10">
      <c r="A27" s="1535"/>
      <c r="B27" s="1535"/>
      <c r="C27" s="1535"/>
      <c r="D27" s="1535"/>
      <c r="E27" s="1535"/>
      <c r="F27" s="1535"/>
      <c r="G27" s="1535"/>
      <c r="H27" s="1535"/>
      <c r="I27" s="1535"/>
    </row>
  </sheetData>
  <mergeCells count="6">
    <mergeCell ref="A1:I1"/>
    <mergeCell ref="A2:I2"/>
    <mergeCell ref="A3:C3"/>
    <mergeCell ref="D3:I3"/>
    <mergeCell ref="A4:A5"/>
    <mergeCell ref="I4:I5"/>
  </mergeCells>
  <pageMargins left="0.7" right="0.7" top="0.75" bottom="0.75" header="0.3" footer="0.3"/>
  <pageSetup scale="53" orientation="portrait" horizontalDpi="300" verticalDpi="300" r:id="rId1"/>
  <colBreaks count="1" manualBreakCount="1">
    <brk id="9" max="1048575" man="1"/>
  </colBreaks>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
  <sheetViews>
    <sheetView showGridLines="0" rightToLeft="1" view="pageBreakPreview" zoomScale="60" zoomScaleNormal="100" workbookViewId="0">
      <selection activeCell="B23" sqref="B23"/>
    </sheetView>
  </sheetViews>
  <sheetFormatPr defaultColWidth="9.81640625" defaultRowHeight="33" customHeight="1"/>
  <cols>
    <col min="1" max="1" width="67.7265625" style="1415" customWidth="1"/>
    <col min="2" max="2" width="23.1796875" style="1415" customWidth="1"/>
    <col min="3" max="3" width="23.26953125" style="1415" customWidth="1"/>
    <col min="4" max="4" width="23.453125" style="1415" customWidth="1"/>
    <col min="5" max="5" width="69.453125" style="1415" customWidth="1"/>
    <col min="6" max="6" width="12.54296875" style="1415" customWidth="1"/>
    <col min="7" max="7" width="12.1796875" style="1415" customWidth="1"/>
    <col min="8" max="40" width="7.7265625" style="1415" customWidth="1"/>
    <col min="41" max="257" width="9.81640625" style="1415"/>
    <col min="258" max="258" width="54.1796875" style="1415" customWidth="1"/>
    <col min="259" max="261" width="20" style="1415" customWidth="1"/>
    <col min="262" max="513" width="9.81640625" style="1415"/>
    <col min="514" max="514" width="54.1796875" style="1415" customWidth="1"/>
    <col min="515" max="517" width="20" style="1415" customWidth="1"/>
    <col min="518" max="769" width="9.81640625" style="1415"/>
    <col min="770" max="770" width="54.1796875" style="1415" customWidth="1"/>
    <col min="771" max="773" width="20" style="1415" customWidth="1"/>
    <col min="774" max="1025" width="9.81640625" style="1415"/>
    <col min="1026" max="1026" width="54.1796875" style="1415" customWidth="1"/>
    <col min="1027" max="1029" width="20" style="1415" customWidth="1"/>
    <col min="1030" max="1281" width="9.81640625" style="1415"/>
    <col min="1282" max="1282" width="54.1796875" style="1415" customWidth="1"/>
    <col min="1283" max="1285" width="20" style="1415" customWidth="1"/>
    <col min="1286" max="1537" width="9.81640625" style="1415"/>
    <col min="1538" max="1538" width="54.1796875" style="1415" customWidth="1"/>
    <col min="1539" max="1541" width="20" style="1415" customWidth="1"/>
    <col min="1542" max="1793" width="9.81640625" style="1415"/>
    <col min="1794" max="1794" width="54.1796875" style="1415" customWidth="1"/>
    <col min="1795" max="1797" width="20" style="1415" customWidth="1"/>
    <col min="1798" max="2049" width="9.81640625" style="1415"/>
    <col min="2050" max="2050" width="54.1796875" style="1415" customWidth="1"/>
    <col min="2051" max="2053" width="20" style="1415" customWidth="1"/>
    <col min="2054" max="2305" width="9.81640625" style="1415"/>
    <col min="2306" max="2306" width="54.1796875" style="1415" customWidth="1"/>
    <col min="2307" max="2309" width="20" style="1415" customWidth="1"/>
    <col min="2310" max="2561" width="9.81640625" style="1415"/>
    <col min="2562" max="2562" width="54.1796875" style="1415" customWidth="1"/>
    <col min="2563" max="2565" width="20" style="1415" customWidth="1"/>
    <col min="2566" max="2817" width="9.81640625" style="1415"/>
    <col min="2818" max="2818" width="54.1796875" style="1415" customWidth="1"/>
    <col min="2819" max="2821" width="20" style="1415" customWidth="1"/>
    <col min="2822" max="3073" width="9.81640625" style="1415"/>
    <col min="3074" max="3074" width="54.1796875" style="1415" customWidth="1"/>
    <col min="3075" max="3077" width="20" style="1415" customWidth="1"/>
    <col min="3078" max="3329" width="9.81640625" style="1415"/>
    <col min="3330" max="3330" width="54.1796875" style="1415" customWidth="1"/>
    <col min="3331" max="3333" width="20" style="1415" customWidth="1"/>
    <col min="3334" max="3585" width="9.81640625" style="1415"/>
    <col min="3586" max="3586" width="54.1796875" style="1415" customWidth="1"/>
    <col min="3587" max="3589" width="20" style="1415" customWidth="1"/>
    <col min="3590" max="3841" width="9.81640625" style="1415"/>
    <col min="3842" max="3842" width="54.1796875" style="1415" customWidth="1"/>
    <col min="3843" max="3845" width="20" style="1415" customWidth="1"/>
    <col min="3846" max="4097" width="9.81640625" style="1415"/>
    <col min="4098" max="4098" width="54.1796875" style="1415" customWidth="1"/>
    <col min="4099" max="4101" width="20" style="1415" customWidth="1"/>
    <col min="4102" max="4353" width="9.81640625" style="1415"/>
    <col min="4354" max="4354" width="54.1796875" style="1415" customWidth="1"/>
    <col min="4355" max="4357" width="20" style="1415" customWidth="1"/>
    <col min="4358" max="4609" width="9.81640625" style="1415"/>
    <col min="4610" max="4610" width="54.1796875" style="1415" customWidth="1"/>
    <col min="4611" max="4613" width="20" style="1415" customWidth="1"/>
    <col min="4614" max="4865" width="9.81640625" style="1415"/>
    <col min="4866" max="4866" width="54.1796875" style="1415" customWidth="1"/>
    <col min="4867" max="4869" width="20" style="1415" customWidth="1"/>
    <col min="4870" max="5121" width="9.81640625" style="1415"/>
    <col min="5122" max="5122" width="54.1796875" style="1415" customWidth="1"/>
    <col min="5123" max="5125" width="20" style="1415" customWidth="1"/>
    <col min="5126" max="5377" width="9.81640625" style="1415"/>
    <col min="5378" max="5378" width="54.1796875" style="1415" customWidth="1"/>
    <col min="5379" max="5381" width="20" style="1415" customWidth="1"/>
    <col min="5382" max="5633" width="9.81640625" style="1415"/>
    <col min="5634" max="5634" width="54.1796875" style="1415" customWidth="1"/>
    <col min="5635" max="5637" width="20" style="1415" customWidth="1"/>
    <col min="5638" max="5889" width="9.81640625" style="1415"/>
    <col min="5890" max="5890" width="54.1796875" style="1415" customWidth="1"/>
    <col min="5891" max="5893" width="20" style="1415" customWidth="1"/>
    <col min="5894" max="6145" width="9.81640625" style="1415"/>
    <col min="6146" max="6146" width="54.1796875" style="1415" customWidth="1"/>
    <col min="6147" max="6149" width="20" style="1415" customWidth="1"/>
    <col min="6150" max="6401" width="9.81640625" style="1415"/>
    <col min="6402" max="6402" width="54.1796875" style="1415" customWidth="1"/>
    <col min="6403" max="6405" width="20" style="1415" customWidth="1"/>
    <col min="6406" max="6657" width="9.81640625" style="1415"/>
    <col min="6658" max="6658" width="54.1796875" style="1415" customWidth="1"/>
    <col min="6659" max="6661" width="20" style="1415" customWidth="1"/>
    <col min="6662" max="6913" width="9.81640625" style="1415"/>
    <col min="6914" max="6914" width="54.1796875" style="1415" customWidth="1"/>
    <col min="6915" max="6917" width="20" style="1415" customWidth="1"/>
    <col min="6918" max="7169" width="9.81640625" style="1415"/>
    <col min="7170" max="7170" width="54.1796875" style="1415" customWidth="1"/>
    <col min="7171" max="7173" width="20" style="1415" customWidth="1"/>
    <col min="7174" max="7425" width="9.81640625" style="1415"/>
    <col min="7426" max="7426" width="54.1796875" style="1415" customWidth="1"/>
    <col min="7427" max="7429" width="20" style="1415" customWidth="1"/>
    <col min="7430" max="7681" width="9.81640625" style="1415"/>
    <col min="7682" max="7682" width="54.1796875" style="1415" customWidth="1"/>
    <col min="7683" max="7685" width="20" style="1415" customWidth="1"/>
    <col min="7686" max="7937" width="9.81640625" style="1415"/>
    <col min="7938" max="7938" width="54.1796875" style="1415" customWidth="1"/>
    <col min="7939" max="7941" width="20" style="1415" customWidth="1"/>
    <col min="7942" max="8193" width="9.81640625" style="1415"/>
    <col min="8194" max="8194" width="54.1796875" style="1415" customWidth="1"/>
    <col min="8195" max="8197" width="20" style="1415" customWidth="1"/>
    <col min="8198" max="8449" width="9.81640625" style="1415"/>
    <col min="8450" max="8450" width="54.1796875" style="1415" customWidth="1"/>
    <col min="8451" max="8453" width="20" style="1415" customWidth="1"/>
    <col min="8454" max="8705" width="9.81640625" style="1415"/>
    <col min="8706" max="8706" width="54.1796875" style="1415" customWidth="1"/>
    <col min="8707" max="8709" width="20" style="1415" customWidth="1"/>
    <col min="8710" max="8961" width="9.81640625" style="1415"/>
    <col min="8962" max="8962" width="54.1796875" style="1415" customWidth="1"/>
    <col min="8963" max="8965" width="20" style="1415" customWidth="1"/>
    <col min="8966" max="9217" width="9.81640625" style="1415"/>
    <col min="9218" max="9218" width="54.1796875" style="1415" customWidth="1"/>
    <col min="9219" max="9221" width="20" style="1415" customWidth="1"/>
    <col min="9222" max="9473" width="9.81640625" style="1415"/>
    <col min="9474" max="9474" width="54.1796875" style="1415" customWidth="1"/>
    <col min="9475" max="9477" width="20" style="1415" customWidth="1"/>
    <col min="9478" max="9729" width="9.81640625" style="1415"/>
    <col min="9730" max="9730" width="54.1796875" style="1415" customWidth="1"/>
    <col min="9731" max="9733" width="20" style="1415" customWidth="1"/>
    <col min="9734" max="9985" width="9.81640625" style="1415"/>
    <col min="9986" max="9986" width="54.1796875" style="1415" customWidth="1"/>
    <col min="9987" max="9989" width="20" style="1415" customWidth="1"/>
    <col min="9990" max="10241" width="9.81640625" style="1415"/>
    <col min="10242" max="10242" width="54.1796875" style="1415" customWidth="1"/>
    <col min="10243" max="10245" width="20" style="1415" customWidth="1"/>
    <col min="10246" max="10497" width="9.81640625" style="1415"/>
    <col min="10498" max="10498" width="54.1796875" style="1415" customWidth="1"/>
    <col min="10499" max="10501" width="20" style="1415" customWidth="1"/>
    <col min="10502" max="10753" width="9.81640625" style="1415"/>
    <col min="10754" max="10754" width="54.1796875" style="1415" customWidth="1"/>
    <col min="10755" max="10757" width="20" style="1415" customWidth="1"/>
    <col min="10758" max="11009" width="9.81640625" style="1415"/>
    <col min="11010" max="11010" width="54.1796875" style="1415" customWidth="1"/>
    <col min="11011" max="11013" width="20" style="1415" customWidth="1"/>
    <col min="11014" max="11265" width="9.81640625" style="1415"/>
    <col min="11266" max="11266" width="54.1796875" style="1415" customWidth="1"/>
    <col min="11267" max="11269" width="20" style="1415" customWidth="1"/>
    <col min="11270" max="11521" width="9.81640625" style="1415"/>
    <col min="11522" max="11522" width="54.1796875" style="1415" customWidth="1"/>
    <col min="11523" max="11525" width="20" style="1415" customWidth="1"/>
    <col min="11526" max="11777" width="9.81640625" style="1415"/>
    <col min="11778" max="11778" width="54.1796875" style="1415" customWidth="1"/>
    <col min="11779" max="11781" width="20" style="1415" customWidth="1"/>
    <col min="11782" max="12033" width="9.81640625" style="1415"/>
    <col min="12034" max="12034" width="54.1796875" style="1415" customWidth="1"/>
    <col min="12035" max="12037" width="20" style="1415" customWidth="1"/>
    <col min="12038" max="12289" width="9.81640625" style="1415"/>
    <col min="12290" max="12290" width="54.1796875" style="1415" customWidth="1"/>
    <col min="12291" max="12293" width="20" style="1415" customWidth="1"/>
    <col min="12294" max="12545" width="9.81640625" style="1415"/>
    <col min="12546" max="12546" width="54.1796875" style="1415" customWidth="1"/>
    <col min="12547" max="12549" width="20" style="1415" customWidth="1"/>
    <col min="12550" max="12801" width="9.81640625" style="1415"/>
    <col min="12802" max="12802" width="54.1796875" style="1415" customWidth="1"/>
    <col min="12803" max="12805" width="20" style="1415" customWidth="1"/>
    <col min="12806" max="13057" width="9.81640625" style="1415"/>
    <col min="13058" max="13058" width="54.1796875" style="1415" customWidth="1"/>
    <col min="13059" max="13061" width="20" style="1415" customWidth="1"/>
    <col min="13062" max="13313" width="9.81640625" style="1415"/>
    <col min="13314" max="13314" width="54.1796875" style="1415" customWidth="1"/>
    <col min="13315" max="13317" width="20" style="1415" customWidth="1"/>
    <col min="13318" max="13569" width="9.81640625" style="1415"/>
    <col min="13570" max="13570" width="54.1796875" style="1415" customWidth="1"/>
    <col min="13571" max="13573" width="20" style="1415" customWidth="1"/>
    <col min="13574" max="13825" width="9.81640625" style="1415"/>
    <col min="13826" max="13826" width="54.1796875" style="1415" customWidth="1"/>
    <col min="13827" max="13829" width="20" style="1415" customWidth="1"/>
    <col min="13830" max="14081" width="9.81640625" style="1415"/>
    <col min="14082" max="14082" width="54.1796875" style="1415" customWidth="1"/>
    <col min="14083" max="14085" width="20" style="1415" customWidth="1"/>
    <col min="14086" max="14337" width="9.81640625" style="1415"/>
    <col min="14338" max="14338" width="54.1796875" style="1415" customWidth="1"/>
    <col min="14339" max="14341" width="20" style="1415" customWidth="1"/>
    <col min="14342" max="14593" width="9.81640625" style="1415"/>
    <col min="14594" max="14594" width="54.1796875" style="1415" customWidth="1"/>
    <col min="14595" max="14597" width="20" style="1415" customWidth="1"/>
    <col min="14598" max="14849" width="9.81640625" style="1415"/>
    <col min="14850" max="14850" width="54.1796875" style="1415" customWidth="1"/>
    <col min="14851" max="14853" width="20" style="1415" customWidth="1"/>
    <col min="14854" max="15105" width="9.81640625" style="1415"/>
    <col min="15106" max="15106" width="54.1796875" style="1415" customWidth="1"/>
    <col min="15107" max="15109" width="20" style="1415" customWidth="1"/>
    <col min="15110" max="15361" width="9.81640625" style="1415"/>
    <col min="15362" max="15362" width="54.1796875" style="1415" customWidth="1"/>
    <col min="15363" max="15365" width="20" style="1415" customWidth="1"/>
    <col min="15366" max="15617" width="9.81640625" style="1415"/>
    <col min="15618" max="15618" width="54.1796875" style="1415" customWidth="1"/>
    <col min="15619" max="15621" width="20" style="1415" customWidth="1"/>
    <col min="15622" max="15873" width="9.81640625" style="1415"/>
    <col min="15874" max="15874" width="54.1796875" style="1415" customWidth="1"/>
    <col min="15875" max="15877" width="20" style="1415" customWidth="1"/>
    <col min="15878" max="16129" width="9.81640625" style="1415"/>
    <col min="16130" max="16130" width="54.1796875" style="1415" customWidth="1"/>
    <col min="16131" max="16133" width="20" style="1415" customWidth="1"/>
    <col min="16134" max="16384" width="9.81640625" style="1415"/>
  </cols>
  <sheetData>
    <row r="1" spans="1:5" ht="55" customHeight="1">
      <c r="A1" s="1707" t="s">
        <v>3127</v>
      </c>
      <c r="B1" s="1708"/>
      <c r="C1" s="1708"/>
      <c r="D1" s="1708"/>
      <c r="E1" s="1709"/>
    </row>
    <row r="2" spans="1:5" ht="55" customHeight="1">
      <c r="A2" s="1799" t="s">
        <v>3128</v>
      </c>
      <c r="B2" s="1781"/>
      <c r="C2" s="1781"/>
      <c r="D2" s="1781"/>
      <c r="E2" s="2375"/>
    </row>
    <row r="3" spans="1:5" ht="20.25" customHeight="1">
      <c r="A3" s="2236" t="s">
        <v>4116</v>
      </c>
      <c r="B3" s="1720"/>
      <c r="C3" s="1723" t="s">
        <v>4117</v>
      </c>
      <c r="D3" s="1723"/>
      <c r="E3" s="1724"/>
    </row>
    <row r="4" spans="1:5" ht="55" customHeight="1">
      <c r="A4" s="1073" t="s">
        <v>4118</v>
      </c>
      <c r="B4" s="1073" t="s">
        <v>316</v>
      </c>
      <c r="C4" s="1073" t="s">
        <v>317</v>
      </c>
      <c r="D4" s="1073" t="s">
        <v>4119</v>
      </c>
      <c r="E4" s="1073" t="s">
        <v>4120</v>
      </c>
    </row>
    <row r="5" spans="1:5" ht="55" customHeight="1">
      <c r="A5" s="1465" t="s">
        <v>4121</v>
      </c>
      <c r="B5" s="1536">
        <v>1493</v>
      </c>
      <c r="C5" s="1536">
        <v>3309</v>
      </c>
      <c r="D5" s="1537">
        <f t="shared" ref="D5:D12" si="0">C5+B5</f>
        <v>4802</v>
      </c>
      <c r="E5" s="1450" t="s">
        <v>4122</v>
      </c>
    </row>
    <row r="6" spans="1:5" ht="55" customHeight="1">
      <c r="A6" s="1465" t="s">
        <v>4123</v>
      </c>
      <c r="B6" s="1194">
        <v>27751</v>
      </c>
      <c r="C6" s="1194">
        <v>26774</v>
      </c>
      <c r="D6" s="1518">
        <f t="shared" si="0"/>
        <v>54525</v>
      </c>
      <c r="E6" s="1450" t="s">
        <v>4124</v>
      </c>
    </row>
    <row r="7" spans="1:5" ht="55" customHeight="1">
      <c r="A7" s="1465" t="s">
        <v>4125</v>
      </c>
      <c r="B7" s="1189">
        <v>17088</v>
      </c>
      <c r="C7" s="1189">
        <v>16913</v>
      </c>
      <c r="D7" s="1518">
        <f t="shared" si="0"/>
        <v>34001</v>
      </c>
      <c r="E7" s="1450" t="s">
        <v>4126</v>
      </c>
    </row>
    <row r="8" spans="1:5" ht="55" customHeight="1">
      <c r="A8" s="1465" t="s">
        <v>4127</v>
      </c>
      <c r="B8" s="1194">
        <v>15085</v>
      </c>
      <c r="C8" s="1194">
        <v>7980</v>
      </c>
      <c r="D8" s="1518">
        <f t="shared" si="0"/>
        <v>23065</v>
      </c>
      <c r="E8" s="1450" t="s">
        <v>4128</v>
      </c>
    </row>
    <row r="9" spans="1:5" ht="55" customHeight="1">
      <c r="A9" s="1465" t="s">
        <v>4129</v>
      </c>
      <c r="B9" s="1189">
        <v>11481</v>
      </c>
      <c r="C9" s="1189">
        <v>11105</v>
      </c>
      <c r="D9" s="1518">
        <f t="shared" si="0"/>
        <v>22586</v>
      </c>
      <c r="E9" s="1450" t="s">
        <v>4130</v>
      </c>
    </row>
    <row r="10" spans="1:5" ht="55" customHeight="1">
      <c r="A10" s="1465" t="s">
        <v>4131</v>
      </c>
      <c r="B10" s="1194">
        <v>852</v>
      </c>
      <c r="C10" s="1194">
        <v>1281</v>
      </c>
      <c r="D10" s="1518">
        <f t="shared" si="0"/>
        <v>2133</v>
      </c>
      <c r="E10" s="1450" t="s">
        <v>4132</v>
      </c>
    </row>
    <row r="11" spans="1:5" ht="55" customHeight="1">
      <c r="A11" s="1465" t="s">
        <v>4133</v>
      </c>
      <c r="B11" s="1189">
        <v>274925</v>
      </c>
      <c r="C11" s="1189">
        <v>284696</v>
      </c>
      <c r="D11" s="1518">
        <f t="shared" si="0"/>
        <v>559621</v>
      </c>
      <c r="E11" s="1450" t="s">
        <v>4134</v>
      </c>
    </row>
    <row r="12" spans="1:5" ht="55" customHeight="1">
      <c r="A12" s="1465" t="s">
        <v>2524</v>
      </c>
      <c r="B12" s="1194">
        <v>84989</v>
      </c>
      <c r="C12" s="1194">
        <v>82634</v>
      </c>
      <c r="D12" s="1518">
        <f t="shared" si="0"/>
        <v>167623</v>
      </c>
      <c r="E12" s="1450" t="s">
        <v>4135</v>
      </c>
    </row>
  </sheetData>
  <mergeCells count="4">
    <mergeCell ref="A1:E1"/>
    <mergeCell ref="A2:E2"/>
    <mergeCell ref="A3:B3"/>
    <mergeCell ref="C3:E3"/>
  </mergeCells>
  <printOptions horizontalCentered="1" verticalCentered="1"/>
  <pageMargins left="0.43307086614173229" right="0.82677165354330717" top="0.59055118110236227" bottom="0.59055118110236227" header="0.51181102362204722" footer="0.51181102362204722"/>
  <pageSetup paperSize="9" scale="43"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I29"/>
  <sheetViews>
    <sheetView rightToLeft="1" tabSelected="1" zoomScale="80" zoomScaleNormal="80" workbookViewId="0">
      <pane ySplit="1" topLeftCell="A8" activePane="bottomLeft" state="frozen"/>
      <selection activeCell="C27" sqref="C27:C28"/>
      <selection pane="bottomLeft" activeCell="H18" sqref="H18:H19"/>
    </sheetView>
  </sheetViews>
  <sheetFormatPr defaultColWidth="9.1796875" defaultRowHeight="63" customHeight="1"/>
  <cols>
    <col min="1" max="1" width="84.54296875" style="58" customWidth="1"/>
    <col min="2" max="8" width="11.7265625" style="58" customWidth="1"/>
    <col min="9" max="9" width="84.54296875" style="58" customWidth="1"/>
    <col min="10" max="16384" width="9.1796875" style="58"/>
  </cols>
  <sheetData>
    <row r="1" spans="1:9" ht="33" customHeight="1">
      <c r="A1" s="1753" t="s">
        <v>10</v>
      </c>
      <c r="B1" s="1754"/>
      <c r="C1" s="1754"/>
      <c r="D1" s="1754"/>
      <c r="E1" s="1754"/>
      <c r="F1" s="1754"/>
      <c r="G1" s="1754"/>
      <c r="H1" s="1754"/>
      <c r="I1" s="1755"/>
    </row>
    <row r="2" spans="1:9" ht="33" customHeight="1">
      <c r="A2" s="1756" t="s">
        <v>11</v>
      </c>
      <c r="B2" s="1757"/>
      <c r="C2" s="1757"/>
      <c r="D2" s="1757"/>
      <c r="E2" s="1757"/>
      <c r="F2" s="1757"/>
      <c r="G2" s="1757"/>
      <c r="H2" s="1757"/>
      <c r="I2" s="1758"/>
    </row>
    <row r="3" spans="1:9" ht="33" customHeight="1">
      <c r="A3" s="125" t="s">
        <v>493</v>
      </c>
      <c r="B3" s="87"/>
      <c r="C3" s="87"/>
      <c r="D3" s="87"/>
      <c r="E3" s="87"/>
      <c r="F3" s="87"/>
      <c r="G3" s="87"/>
      <c r="H3" s="87"/>
      <c r="I3" s="88" t="s">
        <v>494</v>
      </c>
    </row>
    <row r="4" spans="1:9" s="2" customFormat="1" ht="50.25" customHeight="1">
      <c r="A4" s="101" t="s">
        <v>242</v>
      </c>
      <c r="B4" s="94">
        <v>2018</v>
      </c>
      <c r="C4" s="94">
        <v>2019</v>
      </c>
      <c r="D4" s="94">
        <v>2020</v>
      </c>
      <c r="E4" s="94">
        <v>2021</v>
      </c>
      <c r="F4" s="94">
        <v>2022</v>
      </c>
      <c r="G4" s="94">
        <v>2023</v>
      </c>
      <c r="H4" s="94">
        <v>2024</v>
      </c>
      <c r="I4" s="101" t="s">
        <v>243</v>
      </c>
    </row>
    <row r="5" spans="1:9" ht="39" customHeight="1">
      <c r="A5" s="126" t="s">
        <v>244</v>
      </c>
      <c r="B5" s="102">
        <v>99.4</v>
      </c>
      <c r="C5" s="102">
        <v>98.7</v>
      </c>
      <c r="D5" s="102"/>
      <c r="E5" s="102"/>
      <c r="F5" s="102"/>
      <c r="G5" s="102">
        <v>99.8</v>
      </c>
      <c r="H5" s="102">
        <v>99.6</v>
      </c>
      <c r="I5" s="193" t="s">
        <v>245</v>
      </c>
    </row>
    <row r="6" spans="1:9" ht="39" customHeight="1">
      <c r="A6" s="126" t="s">
        <v>246</v>
      </c>
      <c r="B6" s="83">
        <v>1.422E-2</v>
      </c>
      <c r="C6" s="83">
        <v>1.763E-2</v>
      </c>
      <c r="D6" s="83">
        <v>2.222E-2</v>
      </c>
      <c r="E6" s="83">
        <v>2.6550000000000001E-2</v>
      </c>
      <c r="F6" s="83">
        <v>3.2460000000000003E-2</v>
      </c>
      <c r="G6" s="83">
        <v>3.9559999999999998E-2</v>
      </c>
      <c r="H6" s="83" t="s">
        <v>538</v>
      </c>
      <c r="I6" s="194" t="s">
        <v>247</v>
      </c>
    </row>
    <row r="7" spans="1:9" ht="39" customHeight="1">
      <c r="A7" s="126" t="s">
        <v>248</v>
      </c>
      <c r="B7" s="127">
        <v>1.0536558145024501E-2</v>
      </c>
      <c r="C7" s="127">
        <v>6.7096013466228935E-3</v>
      </c>
      <c r="D7" s="127">
        <v>4.5394877035175533E-3</v>
      </c>
      <c r="E7" s="127">
        <v>0</v>
      </c>
      <c r="F7" s="127">
        <v>0</v>
      </c>
      <c r="G7" s="127">
        <v>0</v>
      </c>
      <c r="H7" s="127">
        <v>0</v>
      </c>
      <c r="I7" s="193" t="s">
        <v>249</v>
      </c>
    </row>
    <row r="8" spans="1:9" ht="39" customHeight="1">
      <c r="A8" s="126" t="s">
        <v>250</v>
      </c>
      <c r="B8" s="128">
        <v>3558</v>
      </c>
      <c r="C8" s="128">
        <v>4950</v>
      </c>
      <c r="D8" s="128">
        <v>2669</v>
      </c>
      <c r="E8" s="128">
        <v>3638</v>
      </c>
      <c r="F8" s="128">
        <v>2790</v>
      </c>
      <c r="G8" s="128">
        <v>3243</v>
      </c>
      <c r="H8" s="128"/>
      <c r="I8" s="193" t="s">
        <v>251</v>
      </c>
    </row>
    <row r="9" spans="1:9" ht="39" customHeight="1">
      <c r="A9" s="126" t="s">
        <v>252</v>
      </c>
      <c r="B9" s="102">
        <v>60.1</v>
      </c>
      <c r="C9" s="102"/>
      <c r="D9" s="102"/>
      <c r="E9" s="102"/>
      <c r="F9" s="102"/>
      <c r="G9" s="102">
        <v>54</v>
      </c>
      <c r="H9" s="102">
        <v>56</v>
      </c>
      <c r="I9" s="193" t="s">
        <v>253</v>
      </c>
    </row>
    <row r="10" spans="1:9" ht="39" customHeight="1">
      <c r="A10" s="126" t="s">
        <v>535</v>
      </c>
      <c r="B10" s="97"/>
      <c r="C10" s="97">
        <v>77.8</v>
      </c>
      <c r="D10" s="97"/>
      <c r="E10" s="97">
        <v>74</v>
      </c>
      <c r="F10" s="97"/>
      <c r="G10" s="97">
        <v>82.8</v>
      </c>
      <c r="H10" s="97"/>
      <c r="I10" s="195" t="s">
        <v>254</v>
      </c>
    </row>
    <row r="11" spans="1:9" ht="39" customHeight="1">
      <c r="A11" s="126" t="s">
        <v>255</v>
      </c>
      <c r="B11" s="82">
        <v>0.27486828593229745</v>
      </c>
      <c r="C11" s="82">
        <v>0.33595221947831677</v>
      </c>
      <c r="D11" s="82">
        <v>0.60534011398776189</v>
      </c>
      <c r="E11" s="82">
        <v>0.09</v>
      </c>
      <c r="F11" s="82">
        <v>0.03</v>
      </c>
      <c r="G11" s="82">
        <v>0.19</v>
      </c>
      <c r="H11" s="82"/>
      <c r="I11" s="194" t="s">
        <v>256</v>
      </c>
    </row>
    <row r="12" spans="1:9" ht="39" customHeight="1">
      <c r="A12" s="126" t="s">
        <v>257</v>
      </c>
      <c r="B12" s="97"/>
      <c r="C12" s="97">
        <v>19.8</v>
      </c>
      <c r="D12" s="97"/>
      <c r="E12" s="97"/>
      <c r="F12" s="97"/>
      <c r="G12" s="97">
        <v>17.5</v>
      </c>
      <c r="H12" s="97">
        <v>12.4</v>
      </c>
      <c r="I12" s="194" t="s">
        <v>258</v>
      </c>
    </row>
    <row r="13" spans="1:9" ht="39" customHeight="1">
      <c r="A13" s="126" t="s">
        <v>259</v>
      </c>
      <c r="B13" s="102">
        <v>97</v>
      </c>
      <c r="C13" s="82"/>
      <c r="D13" s="102">
        <v>98.4</v>
      </c>
      <c r="E13" s="82"/>
      <c r="F13" s="82"/>
      <c r="G13" s="82"/>
      <c r="H13" s="82"/>
      <c r="I13" s="194" t="s">
        <v>260</v>
      </c>
    </row>
    <row r="14" spans="1:9" ht="39" customHeight="1">
      <c r="A14" s="126" t="s">
        <v>531</v>
      </c>
      <c r="B14" s="97">
        <v>11.7</v>
      </c>
      <c r="C14" s="97">
        <v>11.5</v>
      </c>
      <c r="D14" s="97">
        <v>11.3</v>
      </c>
      <c r="E14" s="97">
        <v>11.2</v>
      </c>
      <c r="F14" s="97">
        <v>11.2</v>
      </c>
      <c r="G14" s="97">
        <v>11.2</v>
      </c>
      <c r="H14" s="97">
        <v>11.1</v>
      </c>
      <c r="I14" s="194" t="s">
        <v>539</v>
      </c>
    </row>
    <row r="15" spans="1:9" ht="39" customHeight="1">
      <c r="A15" s="126" t="s">
        <v>261</v>
      </c>
      <c r="B15" s="102">
        <v>3.9</v>
      </c>
      <c r="C15" s="102">
        <v>4.5</v>
      </c>
      <c r="D15" s="102">
        <v>3.9</v>
      </c>
      <c r="E15" s="82"/>
      <c r="F15" s="82"/>
      <c r="G15" s="82"/>
      <c r="H15" s="82"/>
      <c r="I15" s="194" t="s">
        <v>262</v>
      </c>
    </row>
    <row r="16" spans="1:9" ht="39" customHeight="1">
      <c r="A16" s="5" t="s">
        <v>532</v>
      </c>
      <c r="B16" s="97">
        <v>10.9</v>
      </c>
      <c r="C16" s="97">
        <v>10.8</v>
      </c>
      <c r="D16" s="97">
        <v>10.6</v>
      </c>
      <c r="E16" s="97">
        <v>10.199999999999999</v>
      </c>
      <c r="F16" s="97">
        <v>9.6999999999999993</v>
      </c>
      <c r="G16" s="97">
        <v>9.1</v>
      </c>
      <c r="H16" s="97">
        <v>8.4</v>
      </c>
      <c r="I16" s="193" t="s">
        <v>540</v>
      </c>
    </row>
    <row r="17" spans="1:9" ht="39" customHeight="1">
      <c r="A17" s="126" t="s">
        <v>263</v>
      </c>
      <c r="B17" s="102">
        <v>8.5</v>
      </c>
      <c r="C17" s="102">
        <v>7.8</v>
      </c>
      <c r="D17" s="102">
        <v>8.5</v>
      </c>
      <c r="E17" s="102"/>
      <c r="F17" s="102"/>
      <c r="G17" s="102" t="s">
        <v>292</v>
      </c>
      <c r="H17" s="102">
        <v>12.9</v>
      </c>
      <c r="I17" s="194" t="s">
        <v>264</v>
      </c>
    </row>
    <row r="18" spans="1:9" ht="39" customHeight="1">
      <c r="A18" s="5" t="s">
        <v>265</v>
      </c>
      <c r="B18" s="97">
        <v>91</v>
      </c>
      <c r="C18" s="97">
        <v>91</v>
      </c>
      <c r="D18" s="97">
        <v>91</v>
      </c>
      <c r="E18" s="97">
        <v>91</v>
      </c>
      <c r="F18" s="97">
        <v>91</v>
      </c>
      <c r="G18" s="97">
        <v>91</v>
      </c>
      <c r="H18" s="97">
        <v>91</v>
      </c>
      <c r="I18" s="193" t="s">
        <v>266</v>
      </c>
    </row>
    <row r="19" spans="1:9" ht="39" customHeight="1">
      <c r="A19" s="5" t="s">
        <v>536</v>
      </c>
      <c r="B19" s="102"/>
      <c r="C19" s="102"/>
      <c r="D19" s="102">
        <v>89.5</v>
      </c>
      <c r="E19" s="102">
        <v>89.5</v>
      </c>
      <c r="F19" s="102">
        <v>90.2</v>
      </c>
      <c r="G19" s="102">
        <v>92</v>
      </c>
      <c r="H19" s="102">
        <v>92</v>
      </c>
      <c r="I19" s="193" t="s">
        <v>537</v>
      </c>
    </row>
    <row r="20" spans="1:9" ht="39" customHeight="1">
      <c r="A20" s="126" t="s">
        <v>267</v>
      </c>
      <c r="B20" s="97">
        <v>97</v>
      </c>
      <c r="C20" s="97">
        <v>96.1</v>
      </c>
      <c r="D20" s="97">
        <v>96.4</v>
      </c>
      <c r="E20" s="97">
        <v>96.9</v>
      </c>
      <c r="F20" s="97">
        <v>97.5</v>
      </c>
      <c r="G20" s="97">
        <v>96.4</v>
      </c>
      <c r="H20" s="97">
        <v>96.43</v>
      </c>
      <c r="I20" s="194" t="s">
        <v>268</v>
      </c>
    </row>
    <row r="21" spans="1:9" ht="39" customHeight="1">
      <c r="A21" s="5" t="s">
        <v>269</v>
      </c>
      <c r="B21" s="102">
        <v>87.038799999999995</v>
      </c>
      <c r="C21" s="102">
        <v>93.727099999999993</v>
      </c>
      <c r="D21" s="102">
        <v>96.070999999999998</v>
      </c>
      <c r="E21" s="102">
        <v>95.454400000000007</v>
      </c>
      <c r="F21" s="102">
        <v>95.919799999999995</v>
      </c>
      <c r="G21" s="102">
        <v>94.273700000000005</v>
      </c>
      <c r="H21" s="102">
        <v>93</v>
      </c>
      <c r="I21" s="193" t="s">
        <v>270</v>
      </c>
    </row>
    <row r="22" spans="1:9" ht="39" customHeight="1">
      <c r="A22" s="126" t="s">
        <v>279</v>
      </c>
      <c r="B22" s="97">
        <v>69</v>
      </c>
      <c r="C22" s="97">
        <v>75</v>
      </c>
      <c r="D22" s="97">
        <v>79</v>
      </c>
      <c r="E22" s="97">
        <v>91</v>
      </c>
      <c r="F22" s="97">
        <v>93</v>
      </c>
      <c r="G22" s="97">
        <v>95</v>
      </c>
      <c r="H22" s="97">
        <v>95</v>
      </c>
      <c r="I22" s="194" t="s">
        <v>280</v>
      </c>
    </row>
    <row r="23" spans="1:9" ht="39" customHeight="1">
      <c r="A23" s="126" t="s">
        <v>529</v>
      </c>
      <c r="B23" s="102">
        <v>7.4</v>
      </c>
      <c r="C23" s="102"/>
      <c r="D23" s="102"/>
      <c r="E23" s="102"/>
      <c r="F23" s="102"/>
      <c r="G23" s="102"/>
      <c r="H23" s="102">
        <v>4.1500000000000004</v>
      </c>
      <c r="I23" s="194" t="s">
        <v>527</v>
      </c>
    </row>
    <row r="24" spans="1:9" ht="39" customHeight="1">
      <c r="A24" s="126" t="s">
        <v>530</v>
      </c>
      <c r="B24" s="97"/>
      <c r="C24" s="97"/>
      <c r="D24" s="97"/>
      <c r="E24" s="97"/>
      <c r="F24" s="97"/>
      <c r="G24" s="97"/>
      <c r="H24" s="97">
        <v>0</v>
      </c>
      <c r="I24" s="194" t="s">
        <v>528</v>
      </c>
    </row>
    <row r="25" spans="1:9" ht="39" customHeight="1">
      <c r="A25" s="5" t="s">
        <v>271</v>
      </c>
      <c r="B25" s="102">
        <v>83.497037267602593</v>
      </c>
      <c r="C25" s="102">
        <v>86.985014768093691</v>
      </c>
      <c r="D25" s="102">
        <v>84.170799724015609</v>
      </c>
      <c r="E25" s="102">
        <v>89.941708430537645</v>
      </c>
      <c r="F25" s="102">
        <v>91.753828971011984</v>
      </c>
      <c r="G25" s="102">
        <v>96.318603973072683</v>
      </c>
      <c r="H25" s="102">
        <v>95.866095113126576</v>
      </c>
      <c r="I25" s="194" t="s">
        <v>272</v>
      </c>
    </row>
    <row r="26" spans="1:9" ht="39" customHeight="1">
      <c r="A26" s="5" t="s">
        <v>273</v>
      </c>
      <c r="B26" s="97">
        <v>3.8746493318167223</v>
      </c>
      <c r="C26" s="97">
        <v>4.0147953357458253</v>
      </c>
      <c r="D26" s="97">
        <v>3.990173840369593</v>
      </c>
      <c r="E26" s="97">
        <v>4.3853404500587194</v>
      </c>
      <c r="F26" s="97">
        <v>4.86399100127477</v>
      </c>
      <c r="G26" s="97">
        <v>4.8987128075763353</v>
      </c>
      <c r="H26" s="97">
        <v>5.0999999999999996</v>
      </c>
      <c r="I26" s="194" t="s">
        <v>274</v>
      </c>
    </row>
    <row r="27" spans="1:9" ht="20.25" customHeight="1">
      <c r="A27" s="129" t="s">
        <v>276</v>
      </c>
      <c r="I27" s="130" t="s">
        <v>277</v>
      </c>
    </row>
    <row r="28" spans="1:9" ht="22.5" customHeight="1">
      <c r="A28" s="129" t="s">
        <v>278</v>
      </c>
      <c r="B28" s="1752" t="s">
        <v>281</v>
      </c>
      <c r="C28" s="1752"/>
      <c r="D28" s="1752"/>
      <c r="E28" s="1752"/>
      <c r="F28" s="1752"/>
      <c r="G28" s="1752"/>
      <c r="H28" s="1752"/>
      <c r="I28" s="131" t="s">
        <v>318</v>
      </c>
    </row>
    <row r="29" spans="1:9" ht="22.5" customHeight="1">
      <c r="A29" s="129" t="s">
        <v>534</v>
      </c>
      <c r="B29" s="1752"/>
      <c r="C29" s="1752"/>
      <c r="D29" s="1752"/>
      <c r="E29" s="1752"/>
      <c r="F29" s="1752"/>
      <c r="G29" s="1752"/>
      <c r="H29" s="1752"/>
      <c r="I29" s="131" t="s">
        <v>533</v>
      </c>
    </row>
  </sheetData>
  <mergeCells count="4">
    <mergeCell ref="B28:H28"/>
    <mergeCell ref="A1:I1"/>
    <mergeCell ref="A2:I2"/>
    <mergeCell ref="B29:H29"/>
  </mergeCells>
  <pageMargins left="0.7" right="0.7" top="0.75" bottom="0.75" header="0.3" footer="0.3"/>
  <pageSetup paperSize="9" scale="47" orientation="landscape" horizontalDpi="300" verticalDpi="300" r:id="rId1"/>
  <legacy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showGridLines="0" rightToLeft="1" view="pageBreakPreview" zoomScale="60" zoomScaleNormal="100" workbookViewId="0">
      <selection activeCell="B23" sqref="B23"/>
    </sheetView>
  </sheetViews>
  <sheetFormatPr defaultColWidth="8.81640625" defaultRowHeight="15.5"/>
  <cols>
    <col min="1" max="1" width="20" style="468" customWidth="1"/>
    <col min="2" max="2" width="13" style="468" customWidth="1"/>
    <col min="3" max="3" width="13.26953125" style="468" customWidth="1"/>
    <col min="4" max="4" width="14" style="468" customWidth="1"/>
    <col min="5" max="5" width="13.81640625" style="468" customWidth="1"/>
    <col min="6" max="6" width="15.453125" style="468" bestFit="1" customWidth="1"/>
    <col min="7" max="8" width="13" style="468" customWidth="1"/>
    <col min="9" max="9" width="13.26953125" style="468" customWidth="1"/>
    <col min="10" max="10" width="23.81640625" style="468" customWidth="1"/>
    <col min="11" max="230" width="8.81640625" style="468"/>
    <col min="231" max="231" width="12" style="468" customWidth="1"/>
    <col min="232" max="232" width="14.26953125" style="468" customWidth="1"/>
    <col min="233" max="233" width="13" style="468" customWidth="1"/>
    <col min="234" max="234" width="13.26953125" style="468" customWidth="1"/>
    <col min="235" max="235" width="14" style="468" customWidth="1"/>
    <col min="236" max="236" width="13.81640625" style="468" customWidth="1"/>
    <col min="237" max="237" width="12.26953125" style="468" customWidth="1"/>
    <col min="238" max="239" width="13" style="468" customWidth="1"/>
    <col min="240" max="240" width="13.26953125" style="468" customWidth="1"/>
    <col min="241" max="241" width="26.453125" style="468" customWidth="1"/>
    <col min="242" max="242" width="25.26953125" style="468" customWidth="1"/>
    <col min="243" max="486" width="8.81640625" style="468"/>
    <col min="487" max="487" width="12" style="468" customWidth="1"/>
    <col min="488" max="488" width="14.26953125" style="468" customWidth="1"/>
    <col min="489" max="489" width="13" style="468" customWidth="1"/>
    <col min="490" max="490" width="13.26953125" style="468" customWidth="1"/>
    <col min="491" max="491" width="14" style="468" customWidth="1"/>
    <col min="492" max="492" width="13.81640625" style="468" customWidth="1"/>
    <col min="493" max="493" width="12.26953125" style="468" customWidth="1"/>
    <col min="494" max="495" width="13" style="468" customWidth="1"/>
    <col min="496" max="496" width="13.26953125" style="468" customWidth="1"/>
    <col min="497" max="497" width="26.453125" style="468" customWidth="1"/>
    <col min="498" max="498" width="25.26953125" style="468" customWidth="1"/>
    <col min="499" max="742" width="8.81640625" style="468"/>
    <col min="743" max="743" width="12" style="468" customWidth="1"/>
    <col min="744" max="744" width="14.26953125" style="468" customWidth="1"/>
    <col min="745" max="745" width="13" style="468" customWidth="1"/>
    <col min="746" max="746" width="13.26953125" style="468" customWidth="1"/>
    <col min="747" max="747" width="14" style="468" customWidth="1"/>
    <col min="748" max="748" width="13.81640625" style="468" customWidth="1"/>
    <col min="749" max="749" width="12.26953125" style="468" customWidth="1"/>
    <col min="750" max="751" width="13" style="468" customWidth="1"/>
    <col min="752" max="752" width="13.26953125" style="468" customWidth="1"/>
    <col min="753" max="753" width="26.453125" style="468" customWidth="1"/>
    <col min="754" max="754" width="25.26953125" style="468" customWidth="1"/>
    <col min="755" max="998" width="8.81640625" style="468"/>
    <col min="999" max="999" width="12" style="468" customWidth="1"/>
    <col min="1000" max="1000" width="14.26953125" style="468" customWidth="1"/>
    <col min="1001" max="1001" width="13" style="468" customWidth="1"/>
    <col min="1002" max="1002" width="13.26953125" style="468" customWidth="1"/>
    <col min="1003" max="1003" width="14" style="468" customWidth="1"/>
    <col min="1004" max="1004" width="13.81640625" style="468" customWidth="1"/>
    <col min="1005" max="1005" width="12.26953125" style="468" customWidth="1"/>
    <col min="1006" max="1007" width="13" style="468" customWidth="1"/>
    <col min="1008" max="1008" width="13.26953125" style="468" customWidth="1"/>
    <col min="1009" max="1009" width="26.453125" style="468" customWidth="1"/>
    <col min="1010" max="1010" width="25.26953125" style="468" customWidth="1"/>
    <col min="1011" max="1254" width="8.81640625" style="468"/>
    <col min="1255" max="1255" width="12" style="468" customWidth="1"/>
    <col min="1256" max="1256" width="14.26953125" style="468" customWidth="1"/>
    <col min="1257" max="1257" width="13" style="468" customWidth="1"/>
    <col min="1258" max="1258" width="13.26953125" style="468" customWidth="1"/>
    <col min="1259" max="1259" width="14" style="468" customWidth="1"/>
    <col min="1260" max="1260" width="13.81640625" style="468" customWidth="1"/>
    <col min="1261" max="1261" width="12.26953125" style="468" customWidth="1"/>
    <col min="1262" max="1263" width="13" style="468" customWidth="1"/>
    <col min="1264" max="1264" width="13.26953125" style="468" customWidth="1"/>
    <col min="1265" max="1265" width="26.453125" style="468" customWidth="1"/>
    <col min="1266" max="1266" width="25.26953125" style="468" customWidth="1"/>
    <col min="1267" max="1510" width="8.81640625" style="468"/>
    <col min="1511" max="1511" width="12" style="468" customWidth="1"/>
    <col min="1512" max="1512" width="14.26953125" style="468" customWidth="1"/>
    <col min="1513" max="1513" width="13" style="468" customWidth="1"/>
    <col min="1514" max="1514" width="13.26953125" style="468" customWidth="1"/>
    <col min="1515" max="1515" width="14" style="468" customWidth="1"/>
    <col min="1516" max="1516" width="13.81640625" style="468" customWidth="1"/>
    <col min="1517" max="1517" width="12.26953125" style="468" customWidth="1"/>
    <col min="1518" max="1519" width="13" style="468" customWidth="1"/>
    <col min="1520" max="1520" width="13.26953125" style="468" customWidth="1"/>
    <col min="1521" max="1521" width="26.453125" style="468" customWidth="1"/>
    <col min="1522" max="1522" width="25.26953125" style="468" customWidth="1"/>
    <col min="1523" max="1766" width="8.81640625" style="468"/>
    <col min="1767" max="1767" width="12" style="468" customWidth="1"/>
    <col min="1768" max="1768" width="14.26953125" style="468" customWidth="1"/>
    <col min="1769" max="1769" width="13" style="468" customWidth="1"/>
    <col min="1770" max="1770" width="13.26953125" style="468" customWidth="1"/>
    <col min="1771" max="1771" width="14" style="468" customWidth="1"/>
    <col min="1772" max="1772" width="13.81640625" style="468" customWidth="1"/>
    <col min="1773" max="1773" width="12.26953125" style="468" customWidth="1"/>
    <col min="1774" max="1775" width="13" style="468" customWidth="1"/>
    <col min="1776" max="1776" width="13.26953125" style="468" customWidth="1"/>
    <col min="1777" max="1777" width="26.453125" style="468" customWidth="1"/>
    <col min="1778" max="1778" width="25.26953125" style="468" customWidth="1"/>
    <col min="1779" max="2022" width="8.81640625" style="468"/>
    <col min="2023" max="2023" width="12" style="468" customWidth="1"/>
    <col min="2024" max="2024" width="14.26953125" style="468" customWidth="1"/>
    <col min="2025" max="2025" width="13" style="468" customWidth="1"/>
    <col min="2026" max="2026" width="13.26953125" style="468" customWidth="1"/>
    <col min="2027" max="2027" width="14" style="468" customWidth="1"/>
    <col min="2028" max="2028" width="13.81640625" style="468" customWidth="1"/>
    <col min="2029" max="2029" width="12.26953125" style="468" customWidth="1"/>
    <col min="2030" max="2031" width="13" style="468" customWidth="1"/>
    <col min="2032" max="2032" width="13.26953125" style="468" customWidth="1"/>
    <col min="2033" max="2033" width="26.453125" style="468" customWidth="1"/>
    <col min="2034" max="2034" width="25.26953125" style="468" customWidth="1"/>
    <col min="2035" max="2278" width="8.81640625" style="468"/>
    <col min="2279" max="2279" width="12" style="468" customWidth="1"/>
    <col min="2280" max="2280" width="14.26953125" style="468" customWidth="1"/>
    <col min="2281" max="2281" width="13" style="468" customWidth="1"/>
    <col min="2282" max="2282" width="13.26953125" style="468" customWidth="1"/>
    <col min="2283" max="2283" width="14" style="468" customWidth="1"/>
    <col min="2284" max="2284" width="13.81640625" style="468" customWidth="1"/>
    <col min="2285" max="2285" width="12.26953125" style="468" customWidth="1"/>
    <col min="2286" max="2287" width="13" style="468" customWidth="1"/>
    <col min="2288" max="2288" width="13.26953125" style="468" customWidth="1"/>
    <col min="2289" max="2289" width="26.453125" style="468" customWidth="1"/>
    <col min="2290" max="2290" width="25.26953125" style="468" customWidth="1"/>
    <col min="2291" max="2534" width="8.81640625" style="468"/>
    <col min="2535" max="2535" width="12" style="468" customWidth="1"/>
    <col min="2536" max="2536" width="14.26953125" style="468" customWidth="1"/>
    <col min="2537" max="2537" width="13" style="468" customWidth="1"/>
    <col min="2538" max="2538" width="13.26953125" style="468" customWidth="1"/>
    <col min="2539" max="2539" width="14" style="468" customWidth="1"/>
    <col min="2540" max="2540" width="13.81640625" style="468" customWidth="1"/>
    <col min="2541" max="2541" width="12.26953125" style="468" customWidth="1"/>
    <col min="2542" max="2543" width="13" style="468" customWidth="1"/>
    <col min="2544" max="2544" width="13.26953125" style="468" customWidth="1"/>
    <col min="2545" max="2545" width="26.453125" style="468" customWidth="1"/>
    <col min="2546" max="2546" width="25.26953125" style="468" customWidth="1"/>
    <col min="2547" max="2790" width="8.81640625" style="468"/>
    <col min="2791" max="2791" width="12" style="468" customWidth="1"/>
    <col min="2792" max="2792" width="14.26953125" style="468" customWidth="1"/>
    <col min="2793" max="2793" width="13" style="468" customWidth="1"/>
    <col min="2794" max="2794" width="13.26953125" style="468" customWidth="1"/>
    <col min="2795" max="2795" width="14" style="468" customWidth="1"/>
    <col min="2796" max="2796" width="13.81640625" style="468" customWidth="1"/>
    <col min="2797" max="2797" width="12.26953125" style="468" customWidth="1"/>
    <col min="2798" max="2799" width="13" style="468" customWidth="1"/>
    <col min="2800" max="2800" width="13.26953125" style="468" customWidth="1"/>
    <col min="2801" max="2801" width="26.453125" style="468" customWidth="1"/>
    <col min="2802" max="2802" width="25.26953125" style="468" customWidth="1"/>
    <col min="2803" max="3046" width="8.81640625" style="468"/>
    <col min="3047" max="3047" width="12" style="468" customWidth="1"/>
    <col min="3048" max="3048" width="14.26953125" style="468" customWidth="1"/>
    <col min="3049" max="3049" width="13" style="468" customWidth="1"/>
    <col min="3050" max="3050" width="13.26953125" style="468" customWidth="1"/>
    <col min="3051" max="3051" width="14" style="468" customWidth="1"/>
    <col min="3052" max="3052" width="13.81640625" style="468" customWidth="1"/>
    <col min="3053" max="3053" width="12.26953125" style="468" customWidth="1"/>
    <col min="3054" max="3055" width="13" style="468" customWidth="1"/>
    <col min="3056" max="3056" width="13.26953125" style="468" customWidth="1"/>
    <col min="3057" max="3057" width="26.453125" style="468" customWidth="1"/>
    <col min="3058" max="3058" width="25.26953125" style="468" customWidth="1"/>
    <col min="3059" max="3302" width="8.81640625" style="468"/>
    <col min="3303" max="3303" width="12" style="468" customWidth="1"/>
    <col min="3304" max="3304" width="14.26953125" style="468" customWidth="1"/>
    <col min="3305" max="3305" width="13" style="468" customWidth="1"/>
    <col min="3306" max="3306" width="13.26953125" style="468" customWidth="1"/>
    <col min="3307" max="3307" width="14" style="468" customWidth="1"/>
    <col min="3308" max="3308" width="13.81640625" style="468" customWidth="1"/>
    <col min="3309" max="3309" width="12.26953125" style="468" customWidth="1"/>
    <col min="3310" max="3311" width="13" style="468" customWidth="1"/>
    <col min="3312" max="3312" width="13.26953125" style="468" customWidth="1"/>
    <col min="3313" max="3313" width="26.453125" style="468" customWidth="1"/>
    <col min="3314" max="3314" width="25.26953125" style="468" customWidth="1"/>
    <col min="3315" max="3558" width="8.81640625" style="468"/>
    <col min="3559" max="3559" width="12" style="468" customWidth="1"/>
    <col min="3560" max="3560" width="14.26953125" style="468" customWidth="1"/>
    <col min="3561" max="3561" width="13" style="468" customWidth="1"/>
    <col min="3562" max="3562" width="13.26953125" style="468" customWidth="1"/>
    <col min="3563" max="3563" width="14" style="468" customWidth="1"/>
    <col min="3564" max="3564" width="13.81640625" style="468" customWidth="1"/>
    <col min="3565" max="3565" width="12.26953125" style="468" customWidth="1"/>
    <col min="3566" max="3567" width="13" style="468" customWidth="1"/>
    <col min="3568" max="3568" width="13.26953125" style="468" customWidth="1"/>
    <col min="3569" max="3569" width="26.453125" style="468" customWidth="1"/>
    <col min="3570" max="3570" width="25.26953125" style="468" customWidth="1"/>
    <col min="3571" max="3814" width="8.81640625" style="468"/>
    <col min="3815" max="3815" width="12" style="468" customWidth="1"/>
    <col min="3816" max="3816" width="14.26953125" style="468" customWidth="1"/>
    <col min="3817" max="3817" width="13" style="468" customWidth="1"/>
    <col min="3818" max="3818" width="13.26953125" style="468" customWidth="1"/>
    <col min="3819" max="3819" width="14" style="468" customWidth="1"/>
    <col min="3820" max="3820" width="13.81640625" style="468" customWidth="1"/>
    <col min="3821" max="3821" width="12.26953125" style="468" customWidth="1"/>
    <col min="3822" max="3823" width="13" style="468" customWidth="1"/>
    <col min="3824" max="3824" width="13.26953125" style="468" customWidth="1"/>
    <col min="3825" max="3825" width="26.453125" style="468" customWidth="1"/>
    <col min="3826" max="3826" width="25.26953125" style="468" customWidth="1"/>
    <col min="3827" max="4070" width="8.81640625" style="468"/>
    <col min="4071" max="4071" width="12" style="468" customWidth="1"/>
    <col min="4072" max="4072" width="14.26953125" style="468" customWidth="1"/>
    <col min="4073" max="4073" width="13" style="468" customWidth="1"/>
    <col min="4074" max="4074" width="13.26953125" style="468" customWidth="1"/>
    <col min="4075" max="4075" width="14" style="468" customWidth="1"/>
    <col min="4076" max="4076" width="13.81640625" style="468" customWidth="1"/>
    <col min="4077" max="4077" width="12.26953125" style="468" customWidth="1"/>
    <col min="4078" max="4079" width="13" style="468" customWidth="1"/>
    <col min="4080" max="4080" width="13.26953125" style="468" customWidth="1"/>
    <col min="4081" max="4081" width="26.453125" style="468" customWidth="1"/>
    <col min="4082" max="4082" width="25.26953125" style="468" customWidth="1"/>
    <col min="4083" max="4326" width="8.81640625" style="468"/>
    <col min="4327" max="4327" width="12" style="468" customWidth="1"/>
    <col min="4328" max="4328" width="14.26953125" style="468" customWidth="1"/>
    <col min="4329" max="4329" width="13" style="468" customWidth="1"/>
    <col min="4330" max="4330" width="13.26953125" style="468" customWidth="1"/>
    <col min="4331" max="4331" width="14" style="468" customWidth="1"/>
    <col min="4332" max="4332" width="13.81640625" style="468" customWidth="1"/>
    <col min="4333" max="4333" width="12.26953125" style="468" customWidth="1"/>
    <col min="4334" max="4335" width="13" style="468" customWidth="1"/>
    <col min="4336" max="4336" width="13.26953125" style="468" customWidth="1"/>
    <col min="4337" max="4337" width="26.453125" style="468" customWidth="1"/>
    <col min="4338" max="4338" width="25.26953125" style="468" customWidth="1"/>
    <col min="4339" max="4582" width="8.81640625" style="468"/>
    <col min="4583" max="4583" width="12" style="468" customWidth="1"/>
    <col min="4584" max="4584" width="14.26953125" style="468" customWidth="1"/>
    <col min="4585" max="4585" width="13" style="468" customWidth="1"/>
    <col min="4586" max="4586" width="13.26953125" style="468" customWidth="1"/>
    <col min="4587" max="4587" width="14" style="468" customWidth="1"/>
    <col min="4588" max="4588" width="13.81640625" style="468" customWidth="1"/>
    <col min="4589" max="4589" width="12.26953125" style="468" customWidth="1"/>
    <col min="4590" max="4591" width="13" style="468" customWidth="1"/>
    <col min="4592" max="4592" width="13.26953125" style="468" customWidth="1"/>
    <col min="4593" max="4593" width="26.453125" style="468" customWidth="1"/>
    <col min="4594" max="4594" width="25.26953125" style="468" customWidth="1"/>
    <col min="4595" max="4838" width="8.81640625" style="468"/>
    <col min="4839" max="4839" width="12" style="468" customWidth="1"/>
    <col min="4840" max="4840" width="14.26953125" style="468" customWidth="1"/>
    <col min="4841" max="4841" width="13" style="468" customWidth="1"/>
    <col min="4842" max="4842" width="13.26953125" style="468" customWidth="1"/>
    <col min="4843" max="4843" width="14" style="468" customWidth="1"/>
    <col min="4844" max="4844" width="13.81640625" style="468" customWidth="1"/>
    <col min="4845" max="4845" width="12.26953125" style="468" customWidth="1"/>
    <col min="4846" max="4847" width="13" style="468" customWidth="1"/>
    <col min="4848" max="4848" width="13.26953125" style="468" customWidth="1"/>
    <col min="4849" max="4849" width="26.453125" style="468" customWidth="1"/>
    <col min="4850" max="4850" width="25.26953125" style="468" customWidth="1"/>
    <col min="4851" max="5094" width="8.81640625" style="468"/>
    <col min="5095" max="5095" width="12" style="468" customWidth="1"/>
    <col min="5096" max="5096" width="14.26953125" style="468" customWidth="1"/>
    <col min="5097" max="5097" width="13" style="468" customWidth="1"/>
    <col min="5098" max="5098" width="13.26953125" style="468" customWidth="1"/>
    <col min="5099" max="5099" width="14" style="468" customWidth="1"/>
    <col min="5100" max="5100" width="13.81640625" style="468" customWidth="1"/>
    <col min="5101" max="5101" width="12.26953125" style="468" customWidth="1"/>
    <col min="5102" max="5103" width="13" style="468" customWidth="1"/>
    <col min="5104" max="5104" width="13.26953125" style="468" customWidth="1"/>
    <col min="5105" max="5105" width="26.453125" style="468" customWidth="1"/>
    <col min="5106" max="5106" width="25.26953125" style="468" customWidth="1"/>
    <col min="5107" max="5350" width="8.81640625" style="468"/>
    <col min="5351" max="5351" width="12" style="468" customWidth="1"/>
    <col min="5352" max="5352" width="14.26953125" style="468" customWidth="1"/>
    <col min="5353" max="5353" width="13" style="468" customWidth="1"/>
    <col min="5354" max="5354" width="13.26953125" style="468" customWidth="1"/>
    <col min="5355" max="5355" width="14" style="468" customWidth="1"/>
    <col min="5356" max="5356" width="13.81640625" style="468" customWidth="1"/>
    <col min="5357" max="5357" width="12.26953125" style="468" customWidth="1"/>
    <col min="5358" max="5359" width="13" style="468" customWidth="1"/>
    <col min="5360" max="5360" width="13.26953125" style="468" customWidth="1"/>
    <col min="5361" max="5361" width="26.453125" style="468" customWidth="1"/>
    <col min="5362" max="5362" width="25.26953125" style="468" customWidth="1"/>
    <col min="5363" max="5606" width="8.81640625" style="468"/>
    <col min="5607" max="5607" width="12" style="468" customWidth="1"/>
    <col min="5608" max="5608" width="14.26953125" style="468" customWidth="1"/>
    <col min="5609" max="5609" width="13" style="468" customWidth="1"/>
    <col min="5610" max="5610" width="13.26953125" style="468" customWidth="1"/>
    <col min="5611" max="5611" width="14" style="468" customWidth="1"/>
    <col min="5612" max="5612" width="13.81640625" style="468" customWidth="1"/>
    <col min="5613" max="5613" width="12.26953125" style="468" customWidth="1"/>
    <col min="5614" max="5615" width="13" style="468" customWidth="1"/>
    <col min="5616" max="5616" width="13.26953125" style="468" customWidth="1"/>
    <col min="5617" max="5617" width="26.453125" style="468" customWidth="1"/>
    <col min="5618" max="5618" width="25.26953125" style="468" customWidth="1"/>
    <col min="5619" max="5862" width="8.81640625" style="468"/>
    <col min="5863" max="5863" width="12" style="468" customWidth="1"/>
    <col min="5864" max="5864" width="14.26953125" style="468" customWidth="1"/>
    <col min="5865" max="5865" width="13" style="468" customWidth="1"/>
    <col min="5866" max="5866" width="13.26953125" style="468" customWidth="1"/>
    <col min="5867" max="5867" width="14" style="468" customWidth="1"/>
    <col min="5868" max="5868" width="13.81640625" style="468" customWidth="1"/>
    <col min="5869" max="5869" width="12.26953125" style="468" customWidth="1"/>
    <col min="5870" max="5871" width="13" style="468" customWidth="1"/>
    <col min="5872" max="5872" width="13.26953125" style="468" customWidth="1"/>
    <col min="5873" max="5873" width="26.453125" style="468" customWidth="1"/>
    <col min="5874" max="5874" width="25.26953125" style="468" customWidth="1"/>
    <col min="5875" max="6118" width="8.81640625" style="468"/>
    <col min="6119" max="6119" width="12" style="468" customWidth="1"/>
    <col min="6120" max="6120" width="14.26953125" style="468" customWidth="1"/>
    <col min="6121" max="6121" width="13" style="468" customWidth="1"/>
    <col min="6122" max="6122" width="13.26953125" style="468" customWidth="1"/>
    <col min="6123" max="6123" width="14" style="468" customWidth="1"/>
    <col min="6124" max="6124" width="13.81640625" style="468" customWidth="1"/>
    <col min="6125" max="6125" width="12.26953125" style="468" customWidth="1"/>
    <col min="6126" max="6127" width="13" style="468" customWidth="1"/>
    <col min="6128" max="6128" width="13.26953125" style="468" customWidth="1"/>
    <col min="6129" max="6129" width="26.453125" style="468" customWidth="1"/>
    <col min="6130" max="6130" width="25.26953125" style="468" customWidth="1"/>
    <col min="6131" max="6374" width="8.81640625" style="468"/>
    <col min="6375" max="6375" width="12" style="468" customWidth="1"/>
    <col min="6376" max="6376" width="14.26953125" style="468" customWidth="1"/>
    <col min="6377" max="6377" width="13" style="468" customWidth="1"/>
    <col min="6378" max="6378" width="13.26953125" style="468" customWidth="1"/>
    <col min="6379" max="6379" width="14" style="468" customWidth="1"/>
    <col min="6380" max="6380" width="13.81640625" style="468" customWidth="1"/>
    <col min="6381" max="6381" width="12.26953125" style="468" customWidth="1"/>
    <col min="6382" max="6383" width="13" style="468" customWidth="1"/>
    <col min="6384" max="6384" width="13.26953125" style="468" customWidth="1"/>
    <col min="6385" max="6385" width="26.453125" style="468" customWidth="1"/>
    <col min="6386" max="6386" width="25.26953125" style="468" customWidth="1"/>
    <col min="6387" max="6630" width="8.81640625" style="468"/>
    <col min="6631" max="6631" width="12" style="468" customWidth="1"/>
    <col min="6632" max="6632" width="14.26953125" style="468" customWidth="1"/>
    <col min="6633" max="6633" width="13" style="468" customWidth="1"/>
    <col min="6634" max="6634" width="13.26953125" style="468" customWidth="1"/>
    <col min="6635" max="6635" width="14" style="468" customWidth="1"/>
    <col min="6636" max="6636" width="13.81640625" style="468" customWidth="1"/>
    <col min="6637" max="6637" width="12.26953125" style="468" customWidth="1"/>
    <col min="6638" max="6639" width="13" style="468" customWidth="1"/>
    <col min="6640" max="6640" width="13.26953125" style="468" customWidth="1"/>
    <col min="6641" max="6641" width="26.453125" style="468" customWidth="1"/>
    <col min="6642" max="6642" width="25.26953125" style="468" customWidth="1"/>
    <col min="6643" max="6886" width="8.81640625" style="468"/>
    <col min="6887" max="6887" width="12" style="468" customWidth="1"/>
    <col min="6888" max="6888" width="14.26953125" style="468" customWidth="1"/>
    <col min="6889" max="6889" width="13" style="468" customWidth="1"/>
    <col min="6890" max="6890" width="13.26953125" style="468" customWidth="1"/>
    <col min="6891" max="6891" width="14" style="468" customWidth="1"/>
    <col min="6892" max="6892" width="13.81640625" style="468" customWidth="1"/>
    <col min="6893" max="6893" width="12.26953125" style="468" customWidth="1"/>
    <col min="6894" max="6895" width="13" style="468" customWidth="1"/>
    <col min="6896" max="6896" width="13.26953125" style="468" customWidth="1"/>
    <col min="6897" max="6897" width="26.453125" style="468" customWidth="1"/>
    <col min="6898" max="6898" width="25.26953125" style="468" customWidth="1"/>
    <col min="6899" max="7142" width="8.81640625" style="468"/>
    <col min="7143" max="7143" width="12" style="468" customWidth="1"/>
    <col min="7144" max="7144" width="14.26953125" style="468" customWidth="1"/>
    <col min="7145" max="7145" width="13" style="468" customWidth="1"/>
    <col min="7146" max="7146" width="13.26953125" style="468" customWidth="1"/>
    <col min="7147" max="7147" width="14" style="468" customWidth="1"/>
    <col min="7148" max="7148" width="13.81640625" style="468" customWidth="1"/>
    <col min="7149" max="7149" width="12.26953125" style="468" customWidth="1"/>
    <col min="7150" max="7151" width="13" style="468" customWidth="1"/>
    <col min="7152" max="7152" width="13.26953125" style="468" customWidth="1"/>
    <col min="7153" max="7153" width="26.453125" style="468" customWidth="1"/>
    <col min="7154" max="7154" width="25.26953125" style="468" customWidth="1"/>
    <col min="7155" max="7398" width="8.81640625" style="468"/>
    <col min="7399" max="7399" width="12" style="468" customWidth="1"/>
    <col min="7400" max="7400" width="14.26953125" style="468" customWidth="1"/>
    <col min="7401" max="7401" width="13" style="468" customWidth="1"/>
    <col min="7402" max="7402" width="13.26953125" style="468" customWidth="1"/>
    <col min="7403" max="7403" width="14" style="468" customWidth="1"/>
    <col min="7404" max="7404" width="13.81640625" style="468" customWidth="1"/>
    <col min="7405" max="7405" width="12.26953125" style="468" customWidth="1"/>
    <col min="7406" max="7407" width="13" style="468" customWidth="1"/>
    <col min="7408" max="7408" width="13.26953125" style="468" customWidth="1"/>
    <col min="7409" max="7409" width="26.453125" style="468" customWidth="1"/>
    <col min="7410" max="7410" width="25.26953125" style="468" customWidth="1"/>
    <col min="7411" max="7654" width="8.81640625" style="468"/>
    <col min="7655" max="7655" width="12" style="468" customWidth="1"/>
    <col min="7656" max="7656" width="14.26953125" style="468" customWidth="1"/>
    <col min="7657" max="7657" width="13" style="468" customWidth="1"/>
    <col min="7658" max="7658" width="13.26953125" style="468" customWidth="1"/>
    <col min="7659" max="7659" width="14" style="468" customWidth="1"/>
    <col min="7660" max="7660" width="13.81640625" style="468" customWidth="1"/>
    <col min="7661" max="7661" width="12.26953125" style="468" customWidth="1"/>
    <col min="7662" max="7663" width="13" style="468" customWidth="1"/>
    <col min="7664" max="7664" width="13.26953125" style="468" customWidth="1"/>
    <col min="7665" max="7665" width="26.453125" style="468" customWidth="1"/>
    <col min="7666" max="7666" width="25.26953125" style="468" customWidth="1"/>
    <col min="7667" max="7910" width="8.81640625" style="468"/>
    <col min="7911" max="7911" width="12" style="468" customWidth="1"/>
    <col min="7912" max="7912" width="14.26953125" style="468" customWidth="1"/>
    <col min="7913" max="7913" width="13" style="468" customWidth="1"/>
    <col min="7914" max="7914" width="13.26953125" style="468" customWidth="1"/>
    <col min="7915" max="7915" width="14" style="468" customWidth="1"/>
    <col min="7916" max="7916" width="13.81640625" style="468" customWidth="1"/>
    <col min="7917" max="7917" width="12.26953125" style="468" customWidth="1"/>
    <col min="7918" max="7919" width="13" style="468" customWidth="1"/>
    <col min="7920" max="7920" width="13.26953125" style="468" customWidth="1"/>
    <col min="7921" max="7921" width="26.453125" style="468" customWidth="1"/>
    <col min="7922" max="7922" width="25.26953125" style="468" customWidth="1"/>
    <col min="7923" max="8166" width="8.81640625" style="468"/>
    <col min="8167" max="8167" width="12" style="468" customWidth="1"/>
    <col min="8168" max="8168" width="14.26953125" style="468" customWidth="1"/>
    <col min="8169" max="8169" width="13" style="468" customWidth="1"/>
    <col min="8170" max="8170" width="13.26953125" style="468" customWidth="1"/>
    <col min="8171" max="8171" width="14" style="468" customWidth="1"/>
    <col min="8172" max="8172" width="13.81640625" style="468" customWidth="1"/>
    <col min="8173" max="8173" width="12.26953125" style="468" customWidth="1"/>
    <col min="8174" max="8175" width="13" style="468" customWidth="1"/>
    <col min="8176" max="8176" width="13.26953125" style="468" customWidth="1"/>
    <col min="8177" max="8177" width="26.453125" style="468" customWidth="1"/>
    <col min="8178" max="8178" width="25.26953125" style="468" customWidth="1"/>
    <col min="8179" max="8422" width="8.81640625" style="468"/>
    <col min="8423" max="8423" width="12" style="468" customWidth="1"/>
    <col min="8424" max="8424" width="14.26953125" style="468" customWidth="1"/>
    <col min="8425" max="8425" width="13" style="468" customWidth="1"/>
    <col min="8426" max="8426" width="13.26953125" style="468" customWidth="1"/>
    <col min="8427" max="8427" width="14" style="468" customWidth="1"/>
    <col min="8428" max="8428" width="13.81640625" style="468" customWidth="1"/>
    <col min="8429" max="8429" width="12.26953125" style="468" customWidth="1"/>
    <col min="8430" max="8431" width="13" style="468" customWidth="1"/>
    <col min="8432" max="8432" width="13.26953125" style="468" customWidth="1"/>
    <col min="8433" max="8433" width="26.453125" style="468" customWidth="1"/>
    <col min="8434" max="8434" width="25.26953125" style="468" customWidth="1"/>
    <col min="8435" max="8678" width="8.81640625" style="468"/>
    <col min="8679" max="8679" width="12" style="468" customWidth="1"/>
    <col min="8680" max="8680" width="14.26953125" style="468" customWidth="1"/>
    <col min="8681" max="8681" width="13" style="468" customWidth="1"/>
    <col min="8682" max="8682" width="13.26953125" style="468" customWidth="1"/>
    <col min="8683" max="8683" width="14" style="468" customWidth="1"/>
    <col min="8684" max="8684" width="13.81640625" style="468" customWidth="1"/>
    <col min="8685" max="8685" width="12.26953125" style="468" customWidth="1"/>
    <col min="8686" max="8687" width="13" style="468" customWidth="1"/>
    <col min="8688" max="8688" width="13.26953125" style="468" customWidth="1"/>
    <col min="8689" max="8689" width="26.453125" style="468" customWidth="1"/>
    <col min="8690" max="8690" width="25.26953125" style="468" customWidth="1"/>
    <col min="8691" max="8934" width="8.81640625" style="468"/>
    <col min="8935" max="8935" width="12" style="468" customWidth="1"/>
    <col min="8936" max="8936" width="14.26953125" style="468" customWidth="1"/>
    <col min="8937" max="8937" width="13" style="468" customWidth="1"/>
    <col min="8938" max="8938" width="13.26953125" style="468" customWidth="1"/>
    <col min="8939" max="8939" width="14" style="468" customWidth="1"/>
    <col min="8940" max="8940" width="13.81640625" style="468" customWidth="1"/>
    <col min="8941" max="8941" width="12.26953125" style="468" customWidth="1"/>
    <col min="8942" max="8943" width="13" style="468" customWidth="1"/>
    <col min="8944" max="8944" width="13.26953125" style="468" customWidth="1"/>
    <col min="8945" max="8945" width="26.453125" style="468" customWidth="1"/>
    <col min="8946" max="8946" width="25.26953125" style="468" customWidth="1"/>
    <col min="8947" max="9190" width="8.81640625" style="468"/>
    <col min="9191" max="9191" width="12" style="468" customWidth="1"/>
    <col min="9192" max="9192" width="14.26953125" style="468" customWidth="1"/>
    <col min="9193" max="9193" width="13" style="468" customWidth="1"/>
    <col min="9194" max="9194" width="13.26953125" style="468" customWidth="1"/>
    <col min="9195" max="9195" width="14" style="468" customWidth="1"/>
    <col min="9196" max="9196" width="13.81640625" style="468" customWidth="1"/>
    <col min="9197" max="9197" width="12.26953125" style="468" customWidth="1"/>
    <col min="9198" max="9199" width="13" style="468" customWidth="1"/>
    <col min="9200" max="9200" width="13.26953125" style="468" customWidth="1"/>
    <col min="9201" max="9201" width="26.453125" style="468" customWidth="1"/>
    <col min="9202" max="9202" width="25.26953125" style="468" customWidth="1"/>
    <col min="9203" max="9446" width="8.81640625" style="468"/>
    <col min="9447" max="9447" width="12" style="468" customWidth="1"/>
    <col min="9448" max="9448" width="14.26953125" style="468" customWidth="1"/>
    <col min="9449" max="9449" width="13" style="468" customWidth="1"/>
    <col min="9450" max="9450" width="13.26953125" style="468" customWidth="1"/>
    <col min="9451" max="9451" width="14" style="468" customWidth="1"/>
    <col min="9452" max="9452" width="13.81640625" style="468" customWidth="1"/>
    <col min="9453" max="9453" width="12.26953125" style="468" customWidth="1"/>
    <col min="9454" max="9455" width="13" style="468" customWidth="1"/>
    <col min="9456" max="9456" width="13.26953125" style="468" customWidth="1"/>
    <col min="9457" max="9457" width="26.453125" style="468" customWidth="1"/>
    <col min="9458" max="9458" width="25.26953125" style="468" customWidth="1"/>
    <col min="9459" max="9702" width="8.81640625" style="468"/>
    <col min="9703" max="9703" width="12" style="468" customWidth="1"/>
    <col min="9704" max="9704" width="14.26953125" style="468" customWidth="1"/>
    <col min="9705" max="9705" width="13" style="468" customWidth="1"/>
    <col min="9706" max="9706" width="13.26953125" style="468" customWidth="1"/>
    <col min="9707" max="9707" width="14" style="468" customWidth="1"/>
    <col min="9708" max="9708" width="13.81640625" style="468" customWidth="1"/>
    <col min="9709" max="9709" width="12.26953125" style="468" customWidth="1"/>
    <col min="9710" max="9711" width="13" style="468" customWidth="1"/>
    <col min="9712" max="9712" width="13.26953125" style="468" customWidth="1"/>
    <col min="9713" max="9713" width="26.453125" style="468" customWidth="1"/>
    <col min="9714" max="9714" width="25.26953125" style="468" customWidth="1"/>
    <col min="9715" max="9958" width="8.81640625" style="468"/>
    <col min="9959" max="9959" width="12" style="468" customWidth="1"/>
    <col min="9960" max="9960" width="14.26953125" style="468" customWidth="1"/>
    <col min="9961" max="9961" width="13" style="468" customWidth="1"/>
    <col min="9962" max="9962" width="13.26953125" style="468" customWidth="1"/>
    <col min="9963" max="9963" width="14" style="468" customWidth="1"/>
    <col min="9964" max="9964" width="13.81640625" style="468" customWidth="1"/>
    <col min="9965" max="9965" width="12.26953125" style="468" customWidth="1"/>
    <col min="9966" max="9967" width="13" style="468" customWidth="1"/>
    <col min="9968" max="9968" width="13.26953125" style="468" customWidth="1"/>
    <col min="9969" max="9969" width="26.453125" style="468" customWidth="1"/>
    <col min="9970" max="9970" width="25.26953125" style="468" customWidth="1"/>
    <col min="9971" max="10214" width="8.81640625" style="468"/>
    <col min="10215" max="10215" width="12" style="468" customWidth="1"/>
    <col min="10216" max="10216" width="14.26953125" style="468" customWidth="1"/>
    <col min="10217" max="10217" width="13" style="468" customWidth="1"/>
    <col min="10218" max="10218" width="13.26953125" style="468" customWidth="1"/>
    <col min="10219" max="10219" width="14" style="468" customWidth="1"/>
    <col min="10220" max="10220" width="13.81640625" style="468" customWidth="1"/>
    <col min="10221" max="10221" width="12.26953125" style="468" customWidth="1"/>
    <col min="10222" max="10223" width="13" style="468" customWidth="1"/>
    <col min="10224" max="10224" width="13.26953125" style="468" customWidth="1"/>
    <col min="10225" max="10225" width="26.453125" style="468" customWidth="1"/>
    <col min="10226" max="10226" width="25.26953125" style="468" customWidth="1"/>
    <col min="10227" max="10470" width="8.81640625" style="468"/>
    <col min="10471" max="10471" width="12" style="468" customWidth="1"/>
    <col min="10472" max="10472" width="14.26953125" style="468" customWidth="1"/>
    <col min="10473" max="10473" width="13" style="468" customWidth="1"/>
    <col min="10474" max="10474" width="13.26953125" style="468" customWidth="1"/>
    <col min="10475" max="10475" width="14" style="468" customWidth="1"/>
    <col min="10476" max="10476" width="13.81640625" style="468" customWidth="1"/>
    <col min="10477" max="10477" width="12.26953125" style="468" customWidth="1"/>
    <col min="10478" max="10479" width="13" style="468" customWidth="1"/>
    <col min="10480" max="10480" width="13.26953125" style="468" customWidth="1"/>
    <col min="10481" max="10481" width="26.453125" style="468" customWidth="1"/>
    <col min="10482" max="10482" width="25.26953125" style="468" customWidth="1"/>
    <col min="10483" max="10726" width="8.81640625" style="468"/>
    <col min="10727" max="10727" width="12" style="468" customWidth="1"/>
    <col min="10728" max="10728" width="14.26953125" style="468" customWidth="1"/>
    <col min="10729" max="10729" width="13" style="468" customWidth="1"/>
    <col min="10730" max="10730" width="13.26953125" style="468" customWidth="1"/>
    <col min="10731" max="10731" width="14" style="468" customWidth="1"/>
    <col min="10732" max="10732" width="13.81640625" style="468" customWidth="1"/>
    <col min="10733" max="10733" width="12.26953125" style="468" customWidth="1"/>
    <col min="10734" max="10735" width="13" style="468" customWidth="1"/>
    <col min="10736" max="10736" width="13.26953125" style="468" customWidth="1"/>
    <col min="10737" max="10737" width="26.453125" style="468" customWidth="1"/>
    <col min="10738" max="10738" width="25.26953125" style="468" customWidth="1"/>
    <col min="10739" max="10982" width="8.81640625" style="468"/>
    <col min="10983" max="10983" width="12" style="468" customWidth="1"/>
    <col min="10984" max="10984" width="14.26953125" style="468" customWidth="1"/>
    <col min="10985" max="10985" width="13" style="468" customWidth="1"/>
    <col min="10986" max="10986" width="13.26953125" style="468" customWidth="1"/>
    <col min="10987" max="10987" width="14" style="468" customWidth="1"/>
    <col min="10988" max="10988" width="13.81640625" style="468" customWidth="1"/>
    <col min="10989" max="10989" width="12.26953125" style="468" customWidth="1"/>
    <col min="10990" max="10991" width="13" style="468" customWidth="1"/>
    <col min="10992" max="10992" width="13.26953125" style="468" customWidth="1"/>
    <col min="10993" max="10993" width="26.453125" style="468" customWidth="1"/>
    <col min="10994" max="10994" width="25.26953125" style="468" customWidth="1"/>
    <col min="10995" max="11238" width="8.81640625" style="468"/>
    <col min="11239" max="11239" width="12" style="468" customWidth="1"/>
    <col min="11240" max="11240" width="14.26953125" style="468" customWidth="1"/>
    <col min="11241" max="11241" width="13" style="468" customWidth="1"/>
    <col min="11242" max="11242" width="13.26953125" style="468" customWidth="1"/>
    <col min="11243" max="11243" width="14" style="468" customWidth="1"/>
    <col min="11244" max="11244" width="13.81640625" style="468" customWidth="1"/>
    <col min="11245" max="11245" width="12.26953125" style="468" customWidth="1"/>
    <col min="11246" max="11247" width="13" style="468" customWidth="1"/>
    <col min="11248" max="11248" width="13.26953125" style="468" customWidth="1"/>
    <col min="11249" max="11249" width="26.453125" style="468" customWidth="1"/>
    <col min="11250" max="11250" width="25.26953125" style="468" customWidth="1"/>
    <col min="11251" max="11494" width="8.81640625" style="468"/>
    <col min="11495" max="11495" width="12" style="468" customWidth="1"/>
    <col min="11496" max="11496" width="14.26953125" style="468" customWidth="1"/>
    <col min="11497" max="11497" width="13" style="468" customWidth="1"/>
    <col min="11498" max="11498" width="13.26953125" style="468" customWidth="1"/>
    <col min="11499" max="11499" width="14" style="468" customWidth="1"/>
    <col min="11500" max="11500" width="13.81640625" style="468" customWidth="1"/>
    <col min="11501" max="11501" width="12.26953125" style="468" customWidth="1"/>
    <col min="11502" max="11503" width="13" style="468" customWidth="1"/>
    <col min="11504" max="11504" width="13.26953125" style="468" customWidth="1"/>
    <col min="11505" max="11505" width="26.453125" style="468" customWidth="1"/>
    <col min="11506" max="11506" width="25.26953125" style="468" customWidth="1"/>
    <col min="11507" max="11750" width="8.81640625" style="468"/>
    <col min="11751" max="11751" width="12" style="468" customWidth="1"/>
    <col min="11752" max="11752" width="14.26953125" style="468" customWidth="1"/>
    <col min="11753" max="11753" width="13" style="468" customWidth="1"/>
    <col min="11754" max="11754" width="13.26953125" style="468" customWidth="1"/>
    <col min="11755" max="11755" width="14" style="468" customWidth="1"/>
    <col min="11756" max="11756" width="13.81640625" style="468" customWidth="1"/>
    <col min="11757" max="11757" width="12.26953125" style="468" customWidth="1"/>
    <col min="11758" max="11759" width="13" style="468" customWidth="1"/>
    <col min="11760" max="11760" width="13.26953125" style="468" customWidth="1"/>
    <col min="11761" max="11761" width="26.453125" style="468" customWidth="1"/>
    <col min="11762" max="11762" width="25.26953125" style="468" customWidth="1"/>
    <col min="11763" max="12006" width="8.81640625" style="468"/>
    <col min="12007" max="12007" width="12" style="468" customWidth="1"/>
    <col min="12008" max="12008" width="14.26953125" style="468" customWidth="1"/>
    <col min="12009" max="12009" width="13" style="468" customWidth="1"/>
    <col min="12010" max="12010" width="13.26953125" style="468" customWidth="1"/>
    <col min="12011" max="12011" width="14" style="468" customWidth="1"/>
    <col min="12012" max="12012" width="13.81640625" style="468" customWidth="1"/>
    <col min="12013" max="12013" width="12.26953125" style="468" customWidth="1"/>
    <col min="12014" max="12015" width="13" style="468" customWidth="1"/>
    <col min="12016" max="12016" width="13.26953125" style="468" customWidth="1"/>
    <col min="12017" max="12017" width="26.453125" style="468" customWidth="1"/>
    <col min="12018" max="12018" width="25.26953125" style="468" customWidth="1"/>
    <col min="12019" max="12262" width="8.81640625" style="468"/>
    <col min="12263" max="12263" width="12" style="468" customWidth="1"/>
    <col min="12264" max="12264" width="14.26953125" style="468" customWidth="1"/>
    <col min="12265" max="12265" width="13" style="468" customWidth="1"/>
    <col min="12266" max="12266" width="13.26953125" style="468" customWidth="1"/>
    <col min="12267" max="12267" width="14" style="468" customWidth="1"/>
    <col min="12268" max="12268" width="13.81640625" style="468" customWidth="1"/>
    <col min="12269" max="12269" width="12.26953125" style="468" customWidth="1"/>
    <col min="12270" max="12271" width="13" style="468" customWidth="1"/>
    <col min="12272" max="12272" width="13.26953125" style="468" customWidth="1"/>
    <col min="12273" max="12273" width="26.453125" style="468" customWidth="1"/>
    <col min="12274" max="12274" width="25.26953125" style="468" customWidth="1"/>
    <col min="12275" max="12518" width="8.81640625" style="468"/>
    <col min="12519" max="12519" width="12" style="468" customWidth="1"/>
    <col min="12520" max="12520" width="14.26953125" style="468" customWidth="1"/>
    <col min="12521" max="12521" width="13" style="468" customWidth="1"/>
    <col min="12522" max="12522" width="13.26953125" style="468" customWidth="1"/>
    <col min="12523" max="12523" width="14" style="468" customWidth="1"/>
    <col min="12524" max="12524" width="13.81640625" style="468" customWidth="1"/>
    <col min="12525" max="12525" width="12.26953125" style="468" customWidth="1"/>
    <col min="12526" max="12527" width="13" style="468" customWidth="1"/>
    <col min="12528" max="12528" width="13.26953125" style="468" customWidth="1"/>
    <col min="12529" max="12529" width="26.453125" style="468" customWidth="1"/>
    <col min="12530" max="12530" width="25.26953125" style="468" customWidth="1"/>
    <col min="12531" max="12774" width="8.81640625" style="468"/>
    <col min="12775" max="12775" width="12" style="468" customWidth="1"/>
    <col min="12776" max="12776" width="14.26953125" style="468" customWidth="1"/>
    <col min="12777" max="12777" width="13" style="468" customWidth="1"/>
    <col min="12778" max="12778" width="13.26953125" style="468" customWidth="1"/>
    <col min="12779" max="12779" width="14" style="468" customWidth="1"/>
    <col min="12780" max="12780" width="13.81640625" style="468" customWidth="1"/>
    <col min="12781" max="12781" width="12.26953125" style="468" customWidth="1"/>
    <col min="12782" max="12783" width="13" style="468" customWidth="1"/>
    <col min="12784" max="12784" width="13.26953125" style="468" customWidth="1"/>
    <col min="12785" max="12785" width="26.453125" style="468" customWidth="1"/>
    <col min="12786" max="12786" width="25.26953125" style="468" customWidth="1"/>
    <col min="12787" max="13030" width="8.81640625" style="468"/>
    <col min="13031" max="13031" width="12" style="468" customWidth="1"/>
    <col min="13032" max="13032" width="14.26953125" style="468" customWidth="1"/>
    <col min="13033" max="13033" width="13" style="468" customWidth="1"/>
    <col min="13034" max="13034" width="13.26953125" style="468" customWidth="1"/>
    <col min="13035" max="13035" width="14" style="468" customWidth="1"/>
    <col min="13036" max="13036" width="13.81640625" style="468" customWidth="1"/>
    <col min="13037" max="13037" width="12.26953125" style="468" customWidth="1"/>
    <col min="13038" max="13039" width="13" style="468" customWidth="1"/>
    <col min="13040" max="13040" width="13.26953125" style="468" customWidth="1"/>
    <col min="13041" max="13041" width="26.453125" style="468" customWidth="1"/>
    <col min="13042" max="13042" width="25.26953125" style="468" customWidth="1"/>
    <col min="13043" max="13286" width="8.81640625" style="468"/>
    <col min="13287" max="13287" width="12" style="468" customWidth="1"/>
    <col min="13288" max="13288" width="14.26953125" style="468" customWidth="1"/>
    <col min="13289" max="13289" width="13" style="468" customWidth="1"/>
    <col min="13290" max="13290" width="13.26953125" style="468" customWidth="1"/>
    <col min="13291" max="13291" width="14" style="468" customWidth="1"/>
    <col min="13292" max="13292" width="13.81640625" style="468" customWidth="1"/>
    <col min="13293" max="13293" width="12.26953125" style="468" customWidth="1"/>
    <col min="13294" max="13295" width="13" style="468" customWidth="1"/>
    <col min="13296" max="13296" width="13.26953125" style="468" customWidth="1"/>
    <col min="13297" max="13297" width="26.453125" style="468" customWidth="1"/>
    <col min="13298" max="13298" width="25.26953125" style="468" customWidth="1"/>
    <col min="13299" max="13542" width="8.81640625" style="468"/>
    <col min="13543" max="13543" width="12" style="468" customWidth="1"/>
    <col min="13544" max="13544" width="14.26953125" style="468" customWidth="1"/>
    <col min="13545" max="13545" width="13" style="468" customWidth="1"/>
    <col min="13546" max="13546" width="13.26953125" style="468" customWidth="1"/>
    <col min="13547" max="13547" width="14" style="468" customWidth="1"/>
    <col min="13548" max="13548" width="13.81640625" style="468" customWidth="1"/>
    <col min="13549" max="13549" width="12.26953125" style="468" customWidth="1"/>
    <col min="13550" max="13551" width="13" style="468" customWidth="1"/>
    <col min="13552" max="13552" width="13.26953125" style="468" customWidth="1"/>
    <col min="13553" max="13553" width="26.453125" style="468" customWidth="1"/>
    <col min="13554" max="13554" width="25.26953125" style="468" customWidth="1"/>
    <col min="13555" max="13798" width="8.81640625" style="468"/>
    <col min="13799" max="13799" width="12" style="468" customWidth="1"/>
    <col min="13800" max="13800" width="14.26953125" style="468" customWidth="1"/>
    <col min="13801" max="13801" width="13" style="468" customWidth="1"/>
    <col min="13802" max="13802" width="13.26953125" style="468" customWidth="1"/>
    <col min="13803" max="13803" width="14" style="468" customWidth="1"/>
    <col min="13804" max="13804" width="13.81640625" style="468" customWidth="1"/>
    <col min="13805" max="13805" width="12.26953125" style="468" customWidth="1"/>
    <col min="13806" max="13807" width="13" style="468" customWidth="1"/>
    <col min="13808" max="13808" width="13.26953125" style="468" customWidth="1"/>
    <col min="13809" max="13809" width="26.453125" style="468" customWidth="1"/>
    <col min="13810" max="13810" width="25.26953125" style="468" customWidth="1"/>
    <col min="13811" max="14054" width="8.81640625" style="468"/>
    <col min="14055" max="14055" width="12" style="468" customWidth="1"/>
    <col min="14056" max="14056" width="14.26953125" style="468" customWidth="1"/>
    <col min="14057" max="14057" width="13" style="468" customWidth="1"/>
    <col min="14058" max="14058" width="13.26953125" style="468" customWidth="1"/>
    <col min="14059" max="14059" width="14" style="468" customWidth="1"/>
    <col min="14060" max="14060" width="13.81640625" style="468" customWidth="1"/>
    <col min="14061" max="14061" width="12.26953125" style="468" customWidth="1"/>
    <col min="14062" max="14063" width="13" style="468" customWidth="1"/>
    <col min="14064" max="14064" width="13.26953125" style="468" customWidth="1"/>
    <col min="14065" max="14065" width="26.453125" style="468" customWidth="1"/>
    <col min="14066" max="14066" width="25.26953125" style="468" customWidth="1"/>
    <col min="14067" max="14310" width="8.81640625" style="468"/>
    <col min="14311" max="14311" width="12" style="468" customWidth="1"/>
    <col min="14312" max="14312" width="14.26953125" style="468" customWidth="1"/>
    <col min="14313" max="14313" width="13" style="468" customWidth="1"/>
    <col min="14314" max="14314" width="13.26953125" style="468" customWidth="1"/>
    <col min="14315" max="14315" width="14" style="468" customWidth="1"/>
    <col min="14316" max="14316" width="13.81640625" style="468" customWidth="1"/>
    <col min="14317" max="14317" width="12.26953125" style="468" customWidth="1"/>
    <col min="14318" max="14319" width="13" style="468" customWidth="1"/>
    <col min="14320" max="14320" width="13.26953125" style="468" customWidth="1"/>
    <col min="14321" max="14321" width="26.453125" style="468" customWidth="1"/>
    <col min="14322" max="14322" width="25.26953125" style="468" customWidth="1"/>
    <col min="14323" max="14566" width="8.81640625" style="468"/>
    <col min="14567" max="14567" width="12" style="468" customWidth="1"/>
    <col min="14568" max="14568" width="14.26953125" style="468" customWidth="1"/>
    <col min="14569" max="14569" width="13" style="468" customWidth="1"/>
    <col min="14570" max="14570" width="13.26953125" style="468" customWidth="1"/>
    <col min="14571" max="14571" width="14" style="468" customWidth="1"/>
    <col min="14572" max="14572" width="13.81640625" style="468" customWidth="1"/>
    <col min="14573" max="14573" width="12.26953125" style="468" customWidth="1"/>
    <col min="14574" max="14575" width="13" style="468" customWidth="1"/>
    <col min="14576" max="14576" width="13.26953125" style="468" customWidth="1"/>
    <col min="14577" max="14577" width="26.453125" style="468" customWidth="1"/>
    <col min="14578" max="14578" width="25.26953125" style="468" customWidth="1"/>
    <col min="14579" max="14822" width="8.81640625" style="468"/>
    <col min="14823" max="14823" width="12" style="468" customWidth="1"/>
    <col min="14824" max="14824" width="14.26953125" style="468" customWidth="1"/>
    <col min="14825" max="14825" width="13" style="468" customWidth="1"/>
    <col min="14826" max="14826" width="13.26953125" style="468" customWidth="1"/>
    <col min="14827" max="14827" width="14" style="468" customWidth="1"/>
    <col min="14828" max="14828" width="13.81640625" style="468" customWidth="1"/>
    <col min="14829" max="14829" width="12.26953125" style="468" customWidth="1"/>
    <col min="14830" max="14831" width="13" style="468" customWidth="1"/>
    <col min="14832" max="14832" width="13.26953125" style="468" customWidth="1"/>
    <col min="14833" max="14833" width="26.453125" style="468" customWidth="1"/>
    <col min="14834" max="14834" width="25.26953125" style="468" customWidth="1"/>
    <col min="14835" max="15078" width="8.81640625" style="468"/>
    <col min="15079" max="15079" width="12" style="468" customWidth="1"/>
    <col min="15080" max="15080" width="14.26953125" style="468" customWidth="1"/>
    <col min="15081" max="15081" width="13" style="468" customWidth="1"/>
    <col min="15082" max="15082" width="13.26953125" style="468" customWidth="1"/>
    <col min="15083" max="15083" width="14" style="468" customWidth="1"/>
    <col min="15084" max="15084" width="13.81640625" style="468" customWidth="1"/>
    <col min="15085" max="15085" width="12.26953125" style="468" customWidth="1"/>
    <col min="15086" max="15087" width="13" style="468" customWidth="1"/>
    <col min="15088" max="15088" width="13.26953125" style="468" customWidth="1"/>
    <col min="15089" max="15089" width="26.453125" style="468" customWidth="1"/>
    <col min="15090" max="15090" width="25.26953125" style="468" customWidth="1"/>
    <col min="15091" max="15334" width="8.81640625" style="468"/>
    <col min="15335" max="15335" width="12" style="468" customWidth="1"/>
    <col min="15336" max="15336" width="14.26953125" style="468" customWidth="1"/>
    <col min="15337" max="15337" width="13" style="468" customWidth="1"/>
    <col min="15338" max="15338" width="13.26953125" style="468" customWidth="1"/>
    <col min="15339" max="15339" width="14" style="468" customWidth="1"/>
    <col min="15340" max="15340" width="13.81640625" style="468" customWidth="1"/>
    <col min="15341" max="15341" width="12.26953125" style="468" customWidth="1"/>
    <col min="15342" max="15343" width="13" style="468" customWidth="1"/>
    <col min="15344" max="15344" width="13.26953125" style="468" customWidth="1"/>
    <col min="15345" max="15345" width="26.453125" style="468" customWidth="1"/>
    <col min="15346" max="15346" width="25.26953125" style="468" customWidth="1"/>
    <col min="15347" max="15590" width="8.81640625" style="468"/>
    <col min="15591" max="15591" width="12" style="468" customWidth="1"/>
    <col min="15592" max="15592" width="14.26953125" style="468" customWidth="1"/>
    <col min="15593" max="15593" width="13" style="468" customWidth="1"/>
    <col min="15594" max="15594" width="13.26953125" style="468" customWidth="1"/>
    <col min="15595" max="15595" width="14" style="468" customWidth="1"/>
    <col min="15596" max="15596" width="13.81640625" style="468" customWidth="1"/>
    <col min="15597" max="15597" width="12.26953125" style="468" customWidth="1"/>
    <col min="15598" max="15599" width="13" style="468" customWidth="1"/>
    <col min="15600" max="15600" width="13.26953125" style="468" customWidth="1"/>
    <col min="15601" max="15601" width="26.453125" style="468" customWidth="1"/>
    <col min="15602" max="15602" width="25.26953125" style="468" customWidth="1"/>
    <col min="15603" max="15846" width="8.81640625" style="468"/>
    <col min="15847" max="15847" width="12" style="468" customWidth="1"/>
    <col min="15848" max="15848" width="14.26953125" style="468" customWidth="1"/>
    <col min="15849" max="15849" width="13" style="468" customWidth="1"/>
    <col min="15850" max="15850" width="13.26953125" style="468" customWidth="1"/>
    <col min="15851" max="15851" width="14" style="468" customWidth="1"/>
    <col min="15852" max="15852" width="13.81640625" style="468" customWidth="1"/>
    <col min="15853" max="15853" width="12.26953125" style="468" customWidth="1"/>
    <col min="15854" max="15855" width="13" style="468" customWidth="1"/>
    <col min="15856" max="15856" width="13.26953125" style="468" customWidth="1"/>
    <col min="15857" max="15857" width="26.453125" style="468" customWidth="1"/>
    <col min="15858" max="15858" width="25.26953125" style="468" customWidth="1"/>
    <col min="15859" max="16102" width="8.81640625" style="468"/>
    <col min="16103" max="16103" width="12" style="468" customWidth="1"/>
    <col min="16104" max="16104" width="14.26953125" style="468" customWidth="1"/>
    <col min="16105" max="16105" width="13" style="468" customWidth="1"/>
    <col min="16106" max="16106" width="13.26953125" style="468" customWidth="1"/>
    <col min="16107" max="16107" width="14" style="468" customWidth="1"/>
    <col min="16108" max="16108" width="13.81640625" style="468" customWidth="1"/>
    <col min="16109" max="16109" width="12.26953125" style="468" customWidth="1"/>
    <col min="16110" max="16111" width="13" style="468" customWidth="1"/>
    <col min="16112" max="16112" width="13.26953125" style="468" customWidth="1"/>
    <col min="16113" max="16113" width="26.453125" style="468" customWidth="1"/>
    <col min="16114" max="16114" width="25.26953125" style="468" customWidth="1"/>
    <col min="16115" max="16384" width="8.81640625" style="468"/>
  </cols>
  <sheetData>
    <row r="1" spans="1:10" ht="43" customHeight="1">
      <c r="A1" s="1707" t="s">
        <v>3130</v>
      </c>
      <c r="B1" s="1708"/>
      <c r="C1" s="1708"/>
      <c r="D1" s="1708"/>
      <c r="E1" s="1708"/>
      <c r="F1" s="1708"/>
      <c r="G1" s="1708"/>
      <c r="H1" s="1708"/>
      <c r="I1" s="1708"/>
      <c r="J1" s="1709"/>
    </row>
    <row r="2" spans="1:10" ht="43" customHeight="1">
      <c r="A2" s="1799" t="s">
        <v>3131</v>
      </c>
      <c r="B2" s="1781"/>
      <c r="C2" s="1781"/>
      <c r="D2" s="1781"/>
      <c r="E2" s="1781"/>
      <c r="F2" s="1781"/>
      <c r="G2" s="1781"/>
      <c r="H2" s="1781"/>
      <c r="I2" s="1781"/>
      <c r="J2" s="2375"/>
    </row>
    <row r="3" spans="1:10" ht="18.75" customHeight="1">
      <c r="A3" s="2236" t="s">
        <v>4136</v>
      </c>
      <c r="B3" s="2236"/>
      <c r="C3" s="2236"/>
      <c r="D3" s="2236"/>
      <c r="E3" s="1720"/>
      <c r="F3" s="1723" t="s">
        <v>4137</v>
      </c>
      <c r="G3" s="1723"/>
      <c r="H3" s="1723"/>
      <c r="I3" s="1723"/>
      <c r="J3" s="1724"/>
    </row>
    <row r="4" spans="1:10" ht="62">
      <c r="A4" s="2206" t="s">
        <v>4138</v>
      </c>
      <c r="B4" s="1371" t="s">
        <v>762</v>
      </c>
      <c r="C4" s="1371" t="s">
        <v>4139</v>
      </c>
      <c r="D4" s="1371" t="s">
        <v>4140</v>
      </c>
      <c r="E4" s="1371" t="s">
        <v>4141</v>
      </c>
      <c r="F4" s="1371" t="s">
        <v>4142</v>
      </c>
      <c r="G4" s="1538" t="s">
        <v>4143</v>
      </c>
      <c r="H4" s="1439" t="s">
        <v>4144</v>
      </c>
      <c r="I4" s="1439" t="s">
        <v>4145</v>
      </c>
      <c r="J4" s="2207" t="s">
        <v>759</v>
      </c>
    </row>
    <row r="5" spans="1:10" ht="82.5" customHeight="1">
      <c r="A5" s="2208"/>
      <c r="B5" s="1439" t="s">
        <v>4146</v>
      </c>
      <c r="C5" s="1439" t="s">
        <v>4147</v>
      </c>
      <c r="D5" s="1439" t="s">
        <v>4148</v>
      </c>
      <c r="E5" s="1397" t="s">
        <v>4149</v>
      </c>
      <c r="F5" s="1397" t="s">
        <v>4150</v>
      </c>
      <c r="G5" s="1538" t="s">
        <v>4151</v>
      </c>
      <c r="H5" s="1439" t="s">
        <v>4152</v>
      </c>
      <c r="I5" s="1439" t="s">
        <v>4153</v>
      </c>
      <c r="J5" s="2208"/>
    </row>
    <row r="6" spans="1:10" ht="18" customHeight="1">
      <c r="A6" s="1465" t="s">
        <v>965</v>
      </c>
      <c r="B6" s="1539">
        <v>7580</v>
      </c>
      <c r="C6" s="1540">
        <v>3433573</v>
      </c>
      <c r="D6" s="1540">
        <v>4441673</v>
      </c>
      <c r="E6" s="1540">
        <v>1619390</v>
      </c>
      <c r="F6" s="1537">
        <f>SUM(C6:E6)</f>
        <v>9494636</v>
      </c>
      <c r="G6" s="1541">
        <f>C6/365</f>
        <v>9407.0493150684924</v>
      </c>
      <c r="H6" s="1542">
        <f>C6/F6</f>
        <v>0.36163292621223181</v>
      </c>
      <c r="I6" s="1541">
        <f>C6/B6</f>
        <v>452.97796833773089</v>
      </c>
      <c r="J6" s="423" t="s">
        <v>44</v>
      </c>
    </row>
    <row r="7" spans="1:10" ht="18" customHeight="1">
      <c r="A7" s="1465" t="s">
        <v>966</v>
      </c>
      <c r="B7" s="1543">
        <v>2092</v>
      </c>
      <c r="C7" s="1544">
        <v>1210206</v>
      </c>
      <c r="D7" s="1544">
        <v>2507610</v>
      </c>
      <c r="E7" s="1544">
        <v>641283</v>
      </c>
      <c r="F7" s="1537">
        <f t="shared" ref="F7:F26" si="0">SUM(C7:E7)</f>
        <v>4359099</v>
      </c>
      <c r="G7" s="1545">
        <f>C7/365</f>
        <v>3315.6328767123287</v>
      </c>
      <c r="H7" s="1546">
        <f>C7/F7</f>
        <v>0.27762755560266011</v>
      </c>
      <c r="I7" s="1545">
        <f t="shared" ref="I7:I26" si="1">C7/B7</f>
        <v>578.4923518164436</v>
      </c>
      <c r="J7" s="423" t="s">
        <v>46</v>
      </c>
    </row>
    <row r="8" spans="1:10" ht="18" customHeight="1">
      <c r="A8" s="1465" t="s">
        <v>47</v>
      </c>
      <c r="B8" s="1539">
        <v>3121</v>
      </c>
      <c r="C8" s="1540">
        <v>1676949</v>
      </c>
      <c r="D8" s="1540">
        <v>2105768</v>
      </c>
      <c r="E8" s="1540">
        <v>1158120</v>
      </c>
      <c r="F8" s="1537">
        <f t="shared" si="0"/>
        <v>4940837</v>
      </c>
      <c r="G8" s="1541">
        <f t="shared" ref="G8:G26" si="2">C8/365</f>
        <v>4594.3808219178081</v>
      </c>
      <c r="H8" s="1542">
        <f t="shared" ref="H8:H26" si="3">C8/F8</f>
        <v>0.3394058537045444</v>
      </c>
      <c r="I8" s="1541">
        <f t="shared" si="1"/>
        <v>537.31143864146111</v>
      </c>
      <c r="J8" s="423" t="s">
        <v>48</v>
      </c>
    </row>
    <row r="9" spans="1:10" ht="18" customHeight="1">
      <c r="A9" s="1465" t="s">
        <v>341</v>
      </c>
      <c r="B9" s="1543">
        <v>2475</v>
      </c>
      <c r="C9" s="1544">
        <v>484755</v>
      </c>
      <c r="D9" s="1544">
        <v>789054</v>
      </c>
      <c r="E9" s="1544">
        <v>216646</v>
      </c>
      <c r="F9" s="1537">
        <f t="shared" si="0"/>
        <v>1490455</v>
      </c>
      <c r="G9" s="1545">
        <f t="shared" si="2"/>
        <v>1328.0958904109589</v>
      </c>
      <c r="H9" s="1546">
        <f t="shared" si="3"/>
        <v>0.3252396080391558</v>
      </c>
      <c r="I9" s="1545">
        <f t="shared" si="1"/>
        <v>195.86060606060607</v>
      </c>
      <c r="J9" s="423" t="s">
        <v>2525</v>
      </c>
    </row>
    <row r="10" spans="1:10" ht="18" customHeight="1">
      <c r="A10" s="1465" t="s">
        <v>345</v>
      </c>
      <c r="B10" s="1539">
        <v>3483</v>
      </c>
      <c r="C10" s="1540">
        <v>1411088</v>
      </c>
      <c r="D10" s="1540">
        <v>2156709</v>
      </c>
      <c r="E10" s="1540">
        <v>1007547</v>
      </c>
      <c r="F10" s="1537">
        <f t="shared" si="0"/>
        <v>4575344</v>
      </c>
      <c r="G10" s="1541">
        <f t="shared" si="2"/>
        <v>3865.9945205479453</v>
      </c>
      <c r="H10" s="1542">
        <f t="shared" si="3"/>
        <v>0.30841134568242301</v>
      </c>
      <c r="I10" s="1541">
        <f t="shared" si="1"/>
        <v>405.1358024691358</v>
      </c>
      <c r="J10" s="423" t="s">
        <v>435</v>
      </c>
    </row>
    <row r="11" spans="1:10" ht="18" customHeight="1">
      <c r="A11" s="1465" t="s">
        <v>349</v>
      </c>
      <c r="B11" s="1543">
        <v>3079</v>
      </c>
      <c r="C11" s="1544">
        <v>1520051</v>
      </c>
      <c r="D11" s="1544">
        <v>2976086</v>
      </c>
      <c r="E11" s="1544">
        <v>945611</v>
      </c>
      <c r="F11" s="1537">
        <f t="shared" si="0"/>
        <v>5441748</v>
      </c>
      <c r="G11" s="1545">
        <f t="shared" si="2"/>
        <v>4164.5232876712325</v>
      </c>
      <c r="H11" s="1546">
        <f t="shared" si="3"/>
        <v>0.27933138395971296</v>
      </c>
      <c r="I11" s="1545">
        <f t="shared" si="1"/>
        <v>493.68333874634624</v>
      </c>
      <c r="J11" s="423" t="s">
        <v>490</v>
      </c>
    </row>
    <row r="12" spans="1:10" ht="18" customHeight="1">
      <c r="A12" s="1465" t="s">
        <v>353</v>
      </c>
      <c r="B12" s="1539">
        <v>3249</v>
      </c>
      <c r="C12" s="1540">
        <v>1432576</v>
      </c>
      <c r="D12" s="1540">
        <v>1704520</v>
      </c>
      <c r="E12" s="1540">
        <v>628666</v>
      </c>
      <c r="F12" s="1537">
        <f t="shared" si="0"/>
        <v>3765762</v>
      </c>
      <c r="G12" s="1541">
        <f t="shared" si="2"/>
        <v>3924.8657534246577</v>
      </c>
      <c r="H12" s="1542">
        <f t="shared" si="3"/>
        <v>0.38042127994281105</v>
      </c>
      <c r="I12" s="1541">
        <f t="shared" si="1"/>
        <v>440.92828562634656</v>
      </c>
      <c r="J12" s="423" t="s">
        <v>52</v>
      </c>
    </row>
    <row r="13" spans="1:10" ht="18" customHeight="1">
      <c r="A13" s="1465" t="s">
        <v>357</v>
      </c>
      <c r="B13" s="1543">
        <v>1982</v>
      </c>
      <c r="C13" s="1544">
        <v>789534</v>
      </c>
      <c r="D13" s="1544">
        <v>1131016</v>
      </c>
      <c r="E13" s="1544">
        <v>300779</v>
      </c>
      <c r="F13" s="1537">
        <f t="shared" si="0"/>
        <v>2221329</v>
      </c>
      <c r="G13" s="1545">
        <f t="shared" si="2"/>
        <v>2163.1068493150683</v>
      </c>
      <c r="H13" s="1546">
        <f t="shared" si="3"/>
        <v>0.35543316636121891</v>
      </c>
      <c r="I13" s="1545">
        <f t="shared" si="1"/>
        <v>398.3521695257316</v>
      </c>
      <c r="J13" s="423" t="s">
        <v>1131</v>
      </c>
    </row>
    <row r="14" spans="1:10" ht="18" customHeight="1">
      <c r="A14" s="1465" t="s">
        <v>361</v>
      </c>
      <c r="B14" s="1539">
        <v>1000</v>
      </c>
      <c r="C14" s="1540">
        <v>341967</v>
      </c>
      <c r="D14" s="1540">
        <v>597559</v>
      </c>
      <c r="E14" s="1540">
        <v>211349</v>
      </c>
      <c r="F14" s="1537">
        <f t="shared" si="0"/>
        <v>1150875</v>
      </c>
      <c r="G14" s="1541">
        <f t="shared" si="2"/>
        <v>936.89589041095894</v>
      </c>
      <c r="H14" s="1542">
        <f t="shared" si="3"/>
        <v>0.29713652655588141</v>
      </c>
      <c r="I14" s="1541">
        <f t="shared" si="1"/>
        <v>341.96699999999998</v>
      </c>
      <c r="J14" s="423" t="s">
        <v>1103</v>
      </c>
    </row>
    <row r="15" spans="1:10" ht="18" customHeight="1">
      <c r="A15" s="1465" t="s">
        <v>55</v>
      </c>
      <c r="B15" s="1543">
        <v>2478</v>
      </c>
      <c r="C15" s="1544">
        <v>1355409</v>
      </c>
      <c r="D15" s="1544">
        <v>1824815</v>
      </c>
      <c r="E15" s="1544">
        <v>997966</v>
      </c>
      <c r="F15" s="1537">
        <f t="shared" si="0"/>
        <v>4178190</v>
      </c>
      <c r="G15" s="1545">
        <f t="shared" si="2"/>
        <v>3713.449315068493</v>
      </c>
      <c r="H15" s="1546">
        <f t="shared" si="3"/>
        <v>0.32440099660379257</v>
      </c>
      <c r="I15" s="1545">
        <f t="shared" si="1"/>
        <v>546.97699757869248</v>
      </c>
      <c r="J15" s="423" t="s">
        <v>455</v>
      </c>
    </row>
    <row r="16" spans="1:10" ht="18" customHeight="1">
      <c r="A16" s="1465" t="s">
        <v>202</v>
      </c>
      <c r="B16" s="1539">
        <v>825</v>
      </c>
      <c r="C16" s="1540">
        <v>312817</v>
      </c>
      <c r="D16" s="1540">
        <v>668783</v>
      </c>
      <c r="E16" s="1540">
        <v>210713</v>
      </c>
      <c r="F16" s="1537">
        <f t="shared" si="0"/>
        <v>1192313</v>
      </c>
      <c r="G16" s="1541">
        <f t="shared" si="2"/>
        <v>857.03287671232874</v>
      </c>
      <c r="H16" s="1542">
        <f t="shared" si="3"/>
        <v>0.262361477229553</v>
      </c>
      <c r="I16" s="1541">
        <f t="shared" si="1"/>
        <v>379.17212121212123</v>
      </c>
      <c r="J16" s="423" t="s">
        <v>56</v>
      </c>
    </row>
    <row r="17" spans="1:10" ht="18" customHeight="1">
      <c r="A17" s="1465" t="s">
        <v>371</v>
      </c>
      <c r="B17" s="1543">
        <v>1950</v>
      </c>
      <c r="C17" s="1544">
        <v>978439</v>
      </c>
      <c r="D17" s="1544">
        <v>1194133</v>
      </c>
      <c r="E17" s="1544">
        <v>893271</v>
      </c>
      <c r="F17" s="1537">
        <f t="shared" si="0"/>
        <v>3065843</v>
      </c>
      <c r="G17" s="1545">
        <f t="shared" si="2"/>
        <v>2680.654794520548</v>
      </c>
      <c r="H17" s="1546">
        <f t="shared" si="3"/>
        <v>0.31914191300728706</v>
      </c>
      <c r="I17" s="1545">
        <f t="shared" si="1"/>
        <v>501.76358974358976</v>
      </c>
      <c r="J17" s="423" t="s">
        <v>1105</v>
      </c>
    </row>
    <row r="18" spans="1:10" ht="18" customHeight="1">
      <c r="A18" s="1465" t="s">
        <v>58</v>
      </c>
      <c r="B18" s="1539">
        <v>1900</v>
      </c>
      <c r="C18" s="1540">
        <v>585510</v>
      </c>
      <c r="D18" s="1540">
        <v>979410</v>
      </c>
      <c r="E18" s="1540">
        <v>328237</v>
      </c>
      <c r="F18" s="1537">
        <f t="shared" si="0"/>
        <v>1893157</v>
      </c>
      <c r="G18" s="1541">
        <f t="shared" si="2"/>
        <v>1604.1369863013699</v>
      </c>
      <c r="H18" s="1542">
        <f t="shared" si="3"/>
        <v>0.30927704358381264</v>
      </c>
      <c r="I18" s="1541">
        <f t="shared" si="1"/>
        <v>308.16315789473686</v>
      </c>
      <c r="J18" s="423" t="s">
        <v>465</v>
      </c>
    </row>
    <row r="19" spans="1:10" ht="18" customHeight="1">
      <c r="A19" s="1465" t="s">
        <v>2527</v>
      </c>
      <c r="B19" s="1543">
        <v>1410</v>
      </c>
      <c r="C19" s="1544">
        <v>572924</v>
      </c>
      <c r="D19" s="1544">
        <v>825613</v>
      </c>
      <c r="E19" s="1544">
        <v>237789</v>
      </c>
      <c r="F19" s="1537">
        <f t="shared" si="0"/>
        <v>1636326</v>
      </c>
      <c r="G19" s="1545">
        <f t="shared" si="2"/>
        <v>1569.654794520548</v>
      </c>
      <c r="H19" s="1546">
        <f t="shared" si="3"/>
        <v>0.35012827517255118</v>
      </c>
      <c r="I19" s="1545">
        <f t="shared" si="1"/>
        <v>406.3290780141844</v>
      </c>
      <c r="J19" s="423" t="s">
        <v>203</v>
      </c>
    </row>
    <row r="20" spans="1:10" ht="18" customHeight="1">
      <c r="A20" s="1465" t="s">
        <v>59</v>
      </c>
      <c r="B20" s="1539">
        <v>2300</v>
      </c>
      <c r="C20" s="1540">
        <v>1377200</v>
      </c>
      <c r="D20" s="1540">
        <v>1335066</v>
      </c>
      <c r="E20" s="1540">
        <v>1097733</v>
      </c>
      <c r="F20" s="1537">
        <f t="shared" si="0"/>
        <v>3809999</v>
      </c>
      <c r="G20" s="1541">
        <f t="shared" si="2"/>
        <v>3773.1506849315069</v>
      </c>
      <c r="H20" s="1542">
        <f t="shared" si="3"/>
        <v>0.36146991114695831</v>
      </c>
      <c r="I20" s="1541">
        <f t="shared" si="1"/>
        <v>598.78260869565213</v>
      </c>
      <c r="J20" s="423" t="s">
        <v>60</v>
      </c>
    </row>
    <row r="21" spans="1:10" ht="18" customHeight="1">
      <c r="A21" s="1465" t="s">
        <v>61</v>
      </c>
      <c r="B21" s="1543">
        <v>1270</v>
      </c>
      <c r="C21" s="1544">
        <v>755003</v>
      </c>
      <c r="D21" s="1544">
        <v>1513221</v>
      </c>
      <c r="E21" s="1544">
        <v>885535</v>
      </c>
      <c r="F21" s="1537">
        <f t="shared" si="0"/>
        <v>3153759</v>
      </c>
      <c r="G21" s="1545">
        <f t="shared" si="2"/>
        <v>2068.5013698630137</v>
      </c>
      <c r="H21" s="1546">
        <f t="shared" si="3"/>
        <v>0.23939781067608526</v>
      </c>
      <c r="I21" s="1545">
        <f t="shared" si="1"/>
        <v>594.49055118110232</v>
      </c>
      <c r="J21" s="423" t="s">
        <v>62</v>
      </c>
    </row>
    <row r="22" spans="1:10" ht="18" customHeight="1">
      <c r="A22" s="1465" t="s">
        <v>387</v>
      </c>
      <c r="B22" s="1539">
        <v>1240</v>
      </c>
      <c r="C22" s="1540">
        <v>511031</v>
      </c>
      <c r="D22" s="1540">
        <v>1238869</v>
      </c>
      <c r="E22" s="1540">
        <v>346644</v>
      </c>
      <c r="F22" s="1537">
        <f t="shared" si="0"/>
        <v>2096544</v>
      </c>
      <c r="G22" s="1541">
        <f t="shared" si="2"/>
        <v>1400.0849315068492</v>
      </c>
      <c r="H22" s="1542">
        <f t="shared" si="3"/>
        <v>0.24374923683929361</v>
      </c>
      <c r="I22" s="1541">
        <f t="shared" si="1"/>
        <v>412.12177419354839</v>
      </c>
      <c r="J22" s="423" t="s">
        <v>1132</v>
      </c>
    </row>
    <row r="23" spans="1:10" ht="18" customHeight="1">
      <c r="A23" s="1465" t="s">
        <v>391</v>
      </c>
      <c r="B23" s="1543">
        <v>1330</v>
      </c>
      <c r="C23" s="1544">
        <v>518499</v>
      </c>
      <c r="D23" s="1544">
        <v>980237</v>
      </c>
      <c r="E23" s="1544">
        <v>405295</v>
      </c>
      <c r="F23" s="1537">
        <f t="shared" si="0"/>
        <v>1904031</v>
      </c>
      <c r="G23" s="1545">
        <f t="shared" si="2"/>
        <v>1420.5452054794521</v>
      </c>
      <c r="H23" s="1546">
        <f t="shared" si="3"/>
        <v>0.2723164696373116</v>
      </c>
      <c r="I23" s="1545">
        <f t="shared" si="1"/>
        <v>389.84887218045111</v>
      </c>
      <c r="J23" s="423" t="s">
        <v>483</v>
      </c>
    </row>
    <row r="24" spans="1:10" ht="18" customHeight="1">
      <c r="A24" s="1465" t="s">
        <v>2529</v>
      </c>
      <c r="B24" s="1539">
        <v>510</v>
      </c>
      <c r="C24" s="1540">
        <v>171271</v>
      </c>
      <c r="D24" s="1540">
        <v>223392</v>
      </c>
      <c r="E24" s="1540">
        <v>150755</v>
      </c>
      <c r="F24" s="1537">
        <f t="shared" si="0"/>
        <v>545418</v>
      </c>
      <c r="G24" s="1541">
        <f t="shared" si="2"/>
        <v>469.23561643835615</v>
      </c>
      <c r="H24" s="1542">
        <f t="shared" si="3"/>
        <v>0.31401787253079289</v>
      </c>
      <c r="I24" s="1541">
        <f t="shared" si="1"/>
        <v>335.82549019607842</v>
      </c>
      <c r="J24" s="423" t="s">
        <v>65</v>
      </c>
    </row>
    <row r="25" spans="1:10" ht="18" customHeight="1">
      <c r="A25" s="1465" t="s">
        <v>66</v>
      </c>
      <c r="B25" s="1543">
        <v>400</v>
      </c>
      <c r="C25" s="1544">
        <v>146896</v>
      </c>
      <c r="D25" s="1544">
        <v>625886</v>
      </c>
      <c r="E25" s="1544">
        <v>90932</v>
      </c>
      <c r="F25" s="1537">
        <f t="shared" si="0"/>
        <v>863714</v>
      </c>
      <c r="G25" s="1545">
        <f t="shared" si="2"/>
        <v>402.45479452054792</v>
      </c>
      <c r="H25" s="1546">
        <f t="shared" si="3"/>
        <v>0.17007481643229125</v>
      </c>
      <c r="I25" s="1545">
        <f t="shared" si="1"/>
        <v>367.24</v>
      </c>
      <c r="J25" s="423" t="s">
        <v>67</v>
      </c>
    </row>
    <row r="26" spans="1:10" s="465" customFormat="1" ht="18" customHeight="1" thickBot="1">
      <c r="A26" s="1547" t="s">
        <v>967</v>
      </c>
      <c r="B26" s="1548">
        <f>SUM(B6:B25)</f>
        <v>43674</v>
      </c>
      <c r="C26" s="1548">
        <f>SUM(C6:C25)</f>
        <v>19585698</v>
      </c>
      <c r="D26" s="1548">
        <f>SUM(D6:D25)</f>
        <v>29819420</v>
      </c>
      <c r="E26" s="1548">
        <f>SUM(E6:E25)</f>
        <v>12374261</v>
      </c>
      <c r="F26" s="1548">
        <f t="shared" si="0"/>
        <v>61779379</v>
      </c>
      <c r="G26" s="1117">
        <f t="shared" si="2"/>
        <v>53659.446575342467</v>
      </c>
      <c r="H26" s="1549">
        <f t="shared" si="3"/>
        <v>0.31702646282669822</v>
      </c>
      <c r="I26" s="1550">
        <f t="shared" si="1"/>
        <v>448.45212254430555</v>
      </c>
      <c r="J26" s="1385" t="s">
        <v>68</v>
      </c>
    </row>
    <row r="27" spans="1:10" ht="30" customHeight="1">
      <c r="A27" s="2376" t="s">
        <v>4154</v>
      </c>
      <c r="B27" s="2377"/>
      <c r="C27" s="2377"/>
      <c r="D27" s="2377"/>
      <c r="E27" s="2377"/>
      <c r="F27" s="2377"/>
      <c r="G27" s="2377"/>
      <c r="H27" s="2377"/>
      <c r="I27" s="2377"/>
      <c r="J27" s="2378"/>
    </row>
    <row r="28" spans="1:10">
      <c r="A28" s="1551"/>
    </row>
  </sheetData>
  <mergeCells count="7">
    <mergeCell ref="A27:J27"/>
    <mergeCell ref="A1:J1"/>
    <mergeCell ref="A2:J2"/>
    <mergeCell ref="A3:E3"/>
    <mergeCell ref="F3:J3"/>
    <mergeCell ref="A4:A5"/>
    <mergeCell ref="J4:J5"/>
  </mergeCells>
  <printOptions horizontalCentered="1" verticalCentered="1"/>
  <pageMargins left="0.59055118110236227" right="0.70866141732283472" top="0.82677165354330717" bottom="0.63" header="0.51181102362204722" footer="0.51181102362204722"/>
  <pageSetup paperSize="9" scale="74"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7"/>
  <sheetViews>
    <sheetView rightToLeft="1" view="pageBreakPreview" zoomScale="30" zoomScaleNormal="80" zoomScaleSheetLayoutView="30" workbookViewId="0">
      <selection activeCell="B23" sqref="B23"/>
    </sheetView>
  </sheetViews>
  <sheetFormatPr defaultColWidth="6.7265625" defaultRowHeight="15.5"/>
  <cols>
    <col min="1" max="1" width="33.7265625" style="1419" customWidth="1"/>
    <col min="2" max="6" width="21.7265625" style="1419" customWidth="1"/>
    <col min="7" max="7" width="33.7265625" style="1419" customWidth="1"/>
    <col min="8" max="221" width="6.7265625" style="1419"/>
    <col min="222" max="223" width="24.26953125" style="1419" customWidth="1"/>
    <col min="224" max="225" width="19.26953125" style="1419" customWidth="1"/>
    <col min="226" max="227" width="18.26953125" style="1419" customWidth="1"/>
    <col min="228" max="228" width="19" style="1419" customWidth="1"/>
    <col min="229" max="477" width="6.7265625" style="1419"/>
    <col min="478" max="479" width="24.26953125" style="1419" customWidth="1"/>
    <col min="480" max="481" width="19.26953125" style="1419" customWidth="1"/>
    <col min="482" max="483" width="18.26953125" style="1419" customWidth="1"/>
    <col min="484" max="484" width="19" style="1419" customWidth="1"/>
    <col min="485" max="733" width="6.7265625" style="1419"/>
    <col min="734" max="735" width="24.26953125" style="1419" customWidth="1"/>
    <col min="736" max="737" width="19.26953125" style="1419" customWidth="1"/>
    <col min="738" max="739" width="18.26953125" style="1419" customWidth="1"/>
    <col min="740" max="740" width="19" style="1419" customWidth="1"/>
    <col min="741" max="989" width="6.7265625" style="1419"/>
    <col min="990" max="991" width="24.26953125" style="1419" customWidth="1"/>
    <col min="992" max="993" width="19.26953125" style="1419" customWidth="1"/>
    <col min="994" max="995" width="18.26953125" style="1419" customWidth="1"/>
    <col min="996" max="996" width="19" style="1419" customWidth="1"/>
    <col min="997" max="1245" width="6.7265625" style="1419"/>
    <col min="1246" max="1247" width="24.26953125" style="1419" customWidth="1"/>
    <col min="1248" max="1249" width="19.26953125" style="1419" customWidth="1"/>
    <col min="1250" max="1251" width="18.26953125" style="1419" customWidth="1"/>
    <col min="1252" max="1252" width="19" style="1419" customWidth="1"/>
    <col min="1253" max="1501" width="6.7265625" style="1419"/>
    <col min="1502" max="1503" width="24.26953125" style="1419" customWidth="1"/>
    <col min="1504" max="1505" width="19.26953125" style="1419" customWidth="1"/>
    <col min="1506" max="1507" width="18.26953125" style="1419" customWidth="1"/>
    <col min="1508" max="1508" width="19" style="1419" customWidth="1"/>
    <col min="1509" max="1757" width="6.7265625" style="1419"/>
    <col min="1758" max="1759" width="24.26953125" style="1419" customWidth="1"/>
    <col min="1760" max="1761" width="19.26953125" style="1419" customWidth="1"/>
    <col min="1762" max="1763" width="18.26953125" style="1419" customWidth="1"/>
    <col min="1764" max="1764" width="19" style="1419" customWidth="1"/>
    <col min="1765" max="2013" width="6.7265625" style="1419"/>
    <col min="2014" max="2015" width="24.26953125" style="1419" customWidth="1"/>
    <col min="2016" max="2017" width="19.26953125" style="1419" customWidth="1"/>
    <col min="2018" max="2019" width="18.26953125" style="1419" customWidth="1"/>
    <col min="2020" max="2020" width="19" style="1419" customWidth="1"/>
    <col min="2021" max="2269" width="6.7265625" style="1419"/>
    <col min="2270" max="2271" width="24.26953125" style="1419" customWidth="1"/>
    <col min="2272" max="2273" width="19.26953125" style="1419" customWidth="1"/>
    <col min="2274" max="2275" width="18.26953125" style="1419" customWidth="1"/>
    <col min="2276" max="2276" width="19" style="1419" customWidth="1"/>
    <col min="2277" max="2525" width="6.7265625" style="1419"/>
    <col min="2526" max="2527" width="24.26953125" style="1419" customWidth="1"/>
    <col min="2528" max="2529" width="19.26953125" style="1419" customWidth="1"/>
    <col min="2530" max="2531" width="18.26953125" style="1419" customWidth="1"/>
    <col min="2532" max="2532" width="19" style="1419" customWidth="1"/>
    <col min="2533" max="2781" width="6.7265625" style="1419"/>
    <col min="2782" max="2783" width="24.26953125" style="1419" customWidth="1"/>
    <col min="2784" max="2785" width="19.26953125" style="1419" customWidth="1"/>
    <col min="2786" max="2787" width="18.26953125" style="1419" customWidth="1"/>
    <col min="2788" max="2788" width="19" style="1419" customWidth="1"/>
    <col min="2789" max="3037" width="6.7265625" style="1419"/>
    <col min="3038" max="3039" width="24.26953125" style="1419" customWidth="1"/>
    <col min="3040" max="3041" width="19.26953125" style="1419" customWidth="1"/>
    <col min="3042" max="3043" width="18.26953125" style="1419" customWidth="1"/>
    <col min="3044" max="3044" width="19" style="1419" customWidth="1"/>
    <col min="3045" max="3293" width="6.7265625" style="1419"/>
    <col min="3294" max="3295" width="24.26953125" style="1419" customWidth="1"/>
    <col min="3296" max="3297" width="19.26953125" style="1419" customWidth="1"/>
    <col min="3298" max="3299" width="18.26953125" style="1419" customWidth="1"/>
    <col min="3300" max="3300" width="19" style="1419" customWidth="1"/>
    <col min="3301" max="3549" width="6.7265625" style="1419"/>
    <col min="3550" max="3551" width="24.26953125" style="1419" customWidth="1"/>
    <col min="3552" max="3553" width="19.26953125" style="1419" customWidth="1"/>
    <col min="3554" max="3555" width="18.26953125" style="1419" customWidth="1"/>
    <col min="3556" max="3556" width="19" style="1419" customWidth="1"/>
    <col min="3557" max="3805" width="6.7265625" style="1419"/>
    <col min="3806" max="3807" width="24.26953125" style="1419" customWidth="1"/>
    <col min="3808" max="3809" width="19.26953125" style="1419" customWidth="1"/>
    <col min="3810" max="3811" width="18.26953125" style="1419" customWidth="1"/>
    <col min="3812" max="3812" width="19" style="1419" customWidth="1"/>
    <col min="3813" max="4061" width="6.7265625" style="1419"/>
    <col min="4062" max="4063" width="24.26953125" style="1419" customWidth="1"/>
    <col min="4064" max="4065" width="19.26953125" style="1419" customWidth="1"/>
    <col min="4066" max="4067" width="18.26953125" style="1419" customWidth="1"/>
    <col min="4068" max="4068" width="19" style="1419" customWidth="1"/>
    <col min="4069" max="4317" width="6.7265625" style="1419"/>
    <col min="4318" max="4319" width="24.26953125" style="1419" customWidth="1"/>
    <col min="4320" max="4321" width="19.26953125" style="1419" customWidth="1"/>
    <col min="4322" max="4323" width="18.26953125" style="1419" customWidth="1"/>
    <col min="4324" max="4324" width="19" style="1419" customWidth="1"/>
    <col min="4325" max="4573" width="6.7265625" style="1419"/>
    <col min="4574" max="4575" width="24.26953125" style="1419" customWidth="1"/>
    <col min="4576" max="4577" width="19.26953125" style="1419" customWidth="1"/>
    <col min="4578" max="4579" width="18.26953125" style="1419" customWidth="1"/>
    <col min="4580" max="4580" width="19" style="1419" customWidth="1"/>
    <col min="4581" max="4829" width="6.7265625" style="1419"/>
    <col min="4830" max="4831" width="24.26953125" style="1419" customWidth="1"/>
    <col min="4832" max="4833" width="19.26953125" style="1419" customWidth="1"/>
    <col min="4834" max="4835" width="18.26953125" style="1419" customWidth="1"/>
    <col min="4836" max="4836" width="19" style="1419" customWidth="1"/>
    <col min="4837" max="5085" width="6.7265625" style="1419"/>
    <col min="5086" max="5087" width="24.26953125" style="1419" customWidth="1"/>
    <col min="5088" max="5089" width="19.26953125" style="1419" customWidth="1"/>
    <col min="5090" max="5091" width="18.26953125" style="1419" customWidth="1"/>
    <col min="5092" max="5092" width="19" style="1419" customWidth="1"/>
    <col min="5093" max="5341" width="6.7265625" style="1419"/>
    <col min="5342" max="5343" width="24.26953125" style="1419" customWidth="1"/>
    <col min="5344" max="5345" width="19.26953125" style="1419" customWidth="1"/>
    <col min="5346" max="5347" width="18.26953125" style="1419" customWidth="1"/>
    <col min="5348" max="5348" width="19" style="1419" customWidth="1"/>
    <col min="5349" max="5597" width="6.7265625" style="1419"/>
    <col min="5598" max="5599" width="24.26953125" style="1419" customWidth="1"/>
    <col min="5600" max="5601" width="19.26953125" style="1419" customWidth="1"/>
    <col min="5602" max="5603" width="18.26953125" style="1419" customWidth="1"/>
    <col min="5604" max="5604" width="19" style="1419" customWidth="1"/>
    <col min="5605" max="5853" width="6.7265625" style="1419"/>
    <col min="5854" max="5855" width="24.26953125" style="1419" customWidth="1"/>
    <col min="5856" max="5857" width="19.26953125" style="1419" customWidth="1"/>
    <col min="5858" max="5859" width="18.26953125" style="1419" customWidth="1"/>
    <col min="5860" max="5860" width="19" style="1419" customWidth="1"/>
    <col min="5861" max="6109" width="6.7265625" style="1419"/>
    <col min="6110" max="6111" width="24.26953125" style="1419" customWidth="1"/>
    <col min="6112" max="6113" width="19.26953125" style="1419" customWidth="1"/>
    <col min="6114" max="6115" width="18.26953125" style="1419" customWidth="1"/>
    <col min="6116" max="6116" width="19" style="1419" customWidth="1"/>
    <col min="6117" max="6365" width="6.7265625" style="1419"/>
    <col min="6366" max="6367" width="24.26953125" style="1419" customWidth="1"/>
    <col min="6368" max="6369" width="19.26953125" style="1419" customWidth="1"/>
    <col min="6370" max="6371" width="18.26953125" style="1419" customWidth="1"/>
    <col min="6372" max="6372" width="19" style="1419" customWidth="1"/>
    <col min="6373" max="6621" width="6.7265625" style="1419"/>
    <col min="6622" max="6623" width="24.26953125" style="1419" customWidth="1"/>
    <col min="6624" max="6625" width="19.26953125" style="1419" customWidth="1"/>
    <col min="6626" max="6627" width="18.26953125" style="1419" customWidth="1"/>
    <col min="6628" max="6628" width="19" style="1419" customWidth="1"/>
    <col min="6629" max="6877" width="6.7265625" style="1419"/>
    <col min="6878" max="6879" width="24.26953125" style="1419" customWidth="1"/>
    <col min="6880" max="6881" width="19.26953125" style="1419" customWidth="1"/>
    <col min="6882" max="6883" width="18.26953125" style="1419" customWidth="1"/>
    <col min="6884" max="6884" width="19" style="1419" customWidth="1"/>
    <col min="6885" max="7133" width="6.7265625" style="1419"/>
    <col min="7134" max="7135" width="24.26953125" style="1419" customWidth="1"/>
    <col min="7136" max="7137" width="19.26953125" style="1419" customWidth="1"/>
    <col min="7138" max="7139" width="18.26953125" style="1419" customWidth="1"/>
    <col min="7140" max="7140" width="19" style="1419" customWidth="1"/>
    <col min="7141" max="7389" width="6.7265625" style="1419"/>
    <col min="7390" max="7391" width="24.26953125" style="1419" customWidth="1"/>
    <col min="7392" max="7393" width="19.26953125" style="1419" customWidth="1"/>
    <col min="7394" max="7395" width="18.26953125" style="1419" customWidth="1"/>
    <col min="7396" max="7396" width="19" style="1419" customWidth="1"/>
    <col min="7397" max="7645" width="6.7265625" style="1419"/>
    <col min="7646" max="7647" width="24.26953125" style="1419" customWidth="1"/>
    <col min="7648" max="7649" width="19.26953125" style="1419" customWidth="1"/>
    <col min="7650" max="7651" width="18.26953125" style="1419" customWidth="1"/>
    <col min="7652" max="7652" width="19" style="1419" customWidth="1"/>
    <col min="7653" max="7901" width="6.7265625" style="1419"/>
    <col min="7902" max="7903" width="24.26953125" style="1419" customWidth="1"/>
    <col min="7904" max="7905" width="19.26953125" style="1419" customWidth="1"/>
    <col min="7906" max="7907" width="18.26953125" style="1419" customWidth="1"/>
    <col min="7908" max="7908" width="19" style="1419" customWidth="1"/>
    <col min="7909" max="8157" width="6.7265625" style="1419"/>
    <col min="8158" max="8159" width="24.26953125" style="1419" customWidth="1"/>
    <col min="8160" max="8161" width="19.26953125" style="1419" customWidth="1"/>
    <col min="8162" max="8163" width="18.26953125" style="1419" customWidth="1"/>
    <col min="8164" max="8164" width="19" style="1419" customWidth="1"/>
    <col min="8165" max="8413" width="6.7265625" style="1419"/>
    <col min="8414" max="8415" width="24.26953125" style="1419" customWidth="1"/>
    <col min="8416" max="8417" width="19.26953125" style="1419" customWidth="1"/>
    <col min="8418" max="8419" width="18.26953125" style="1419" customWidth="1"/>
    <col min="8420" max="8420" width="19" style="1419" customWidth="1"/>
    <col min="8421" max="8669" width="6.7265625" style="1419"/>
    <col min="8670" max="8671" width="24.26953125" style="1419" customWidth="1"/>
    <col min="8672" max="8673" width="19.26953125" style="1419" customWidth="1"/>
    <col min="8674" max="8675" width="18.26953125" style="1419" customWidth="1"/>
    <col min="8676" max="8676" width="19" style="1419" customWidth="1"/>
    <col min="8677" max="8925" width="6.7265625" style="1419"/>
    <col min="8926" max="8927" width="24.26953125" style="1419" customWidth="1"/>
    <col min="8928" max="8929" width="19.26953125" style="1419" customWidth="1"/>
    <col min="8930" max="8931" width="18.26953125" style="1419" customWidth="1"/>
    <col min="8932" max="8932" width="19" style="1419" customWidth="1"/>
    <col min="8933" max="9181" width="6.7265625" style="1419"/>
    <col min="9182" max="9183" width="24.26953125" style="1419" customWidth="1"/>
    <col min="9184" max="9185" width="19.26953125" style="1419" customWidth="1"/>
    <col min="9186" max="9187" width="18.26953125" style="1419" customWidth="1"/>
    <col min="9188" max="9188" width="19" style="1419" customWidth="1"/>
    <col min="9189" max="9437" width="6.7265625" style="1419"/>
    <col min="9438" max="9439" width="24.26953125" style="1419" customWidth="1"/>
    <col min="9440" max="9441" width="19.26953125" style="1419" customWidth="1"/>
    <col min="9442" max="9443" width="18.26953125" style="1419" customWidth="1"/>
    <col min="9444" max="9444" width="19" style="1419" customWidth="1"/>
    <col min="9445" max="9693" width="6.7265625" style="1419"/>
    <col min="9694" max="9695" width="24.26953125" style="1419" customWidth="1"/>
    <col min="9696" max="9697" width="19.26953125" style="1419" customWidth="1"/>
    <col min="9698" max="9699" width="18.26953125" style="1419" customWidth="1"/>
    <col min="9700" max="9700" width="19" style="1419" customWidth="1"/>
    <col min="9701" max="9949" width="6.7265625" style="1419"/>
    <col min="9950" max="9951" width="24.26953125" style="1419" customWidth="1"/>
    <col min="9952" max="9953" width="19.26953125" style="1419" customWidth="1"/>
    <col min="9954" max="9955" width="18.26953125" style="1419" customWidth="1"/>
    <col min="9956" max="9956" width="19" style="1419" customWidth="1"/>
    <col min="9957" max="10205" width="6.7265625" style="1419"/>
    <col min="10206" max="10207" width="24.26953125" style="1419" customWidth="1"/>
    <col min="10208" max="10209" width="19.26953125" style="1419" customWidth="1"/>
    <col min="10210" max="10211" width="18.26953125" style="1419" customWidth="1"/>
    <col min="10212" max="10212" width="19" style="1419" customWidth="1"/>
    <col min="10213" max="10461" width="6.7265625" style="1419"/>
    <col min="10462" max="10463" width="24.26953125" style="1419" customWidth="1"/>
    <col min="10464" max="10465" width="19.26953125" style="1419" customWidth="1"/>
    <col min="10466" max="10467" width="18.26953125" style="1419" customWidth="1"/>
    <col min="10468" max="10468" width="19" style="1419" customWidth="1"/>
    <col min="10469" max="10717" width="6.7265625" style="1419"/>
    <col min="10718" max="10719" width="24.26953125" style="1419" customWidth="1"/>
    <col min="10720" max="10721" width="19.26953125" style="1419" customWidth="1"/>
    <col min="10722" max="10723" width="18.26953125" style="1419" customWidth="1"/>
    <col min="10724" max="10724" width="19" style="1419" customWidth="1"/>
    <col min="10725" max="10973" width="6.7265625" style="1419"/>
    <col min="10974" max="10975" width="24.26953125" style="1419" customWidth="1"/>
    <col min="10976" max="10977" width="19.26953125" style="1419" customWidth="1"/>
    <col min="10978" max="10979" width="18.26953125" style="1419" customWidth="1"/>
    <col min="10980" max="10980" width="19" style="1419" customWidth="1"/>
    <col min="10981" max="11229" width="6.7265625" style="1419"/>
    <col min="11230" max="11231" width="24.26953125" style="1419" customWidth="1"/>
    <col min="11232" max="11233" width="19.26953125" style="1419" customWidth="1"/>
    <col min="11234" max="11235" width="18.26953125" style="1419" customWidth="1"/>
    <col min="11236" max="11236" width="19" style="1419" customWidth="1"/>
    <col min="11237" max="11485" width="6.7265625" style="1419"/>
    <col min="11486" max="11487" width="24.26953125" style="1419" customWidth="1"/>
    <col min="11488" max="11489" width="19.26953125" style="1419" customWidth="1"/>
    <col min="11490" max="11491" width="18.26953125" style="1419" customWidth="1"/>
    <col min="11492" max="11492" width="19" style="1419" customWidth="1"/>
    <col min="11493" max="11741" width="6.7265625" style="1419"/>
    <col min="11742" max="11743" width="24.26953125" style="1419" customWidth="1"/>
    <col min="11744" max="11745" width="19.26953125" style="1419" customWidth="1"/>
    <col min="11746" max="11747" width="18.26953125" style="1419" customWidth="1"/>
    <col min="11748" max="11748" width="19" style="1419" customWidth="1"/>
    <col min="11749" max="11997" width="6.7265625" style="1419"/>
    <col min="11998" max="11999" width="24.26953125" style="1419" customWidth="1"/>
    <col min="12000" max="12001" width="19.26953125" style="1419" customWidth="1"/>
    <col min="12002" max="12003" width="18.26953125" style="1419" customWidth="1"/>
    <col min="12004" max="12004" width="19" style="1419" customWidth="1"/>
    <col min="12005" max="12253" width="6.7265625" style="1419"/>
    <col min="12254" max="12255" width="24.26953125" style="1419" customWidth="1"/>
    <col min="12256" max="12257" width="19.26953125" style="1419" customWidth="1"/>
    <col min="12258" max="12259" width="18.26953125" style="1419" customWidth="1"/>
    <col min="12260" max="12260" width="19" style="1419" customWidth="1"/>
    <col min="12261" max="12509" width="6.7265625" style="1419"/>
    <col min="12510" max="12511" width="24.26953125" style="1419" customWidth="1"/>
    <col min="12512" max="12513" width="19.26953125" style="1419" customWidth="1"/>
    <col min="12514" max="12515" width="18.26953125" style="1419" customWidth="1"/>
    <col min="12516" max="12516" width="19" style="1419" customWidth="1"/>
    <col min="12517" max="12765" width="6.7265625" style="1419"/>
    <col min="12766" max="12767" width="24.26953125" style="1419" customWidth="1"/>
    <col min="12768" max="12769" width="19.26953125" style="1419" customWidth="1"/>
    <col min="12770" max="12771" width="18.26953125" style="1419" customWidth="1"/>
    <col min="12772" max="12772" width="19" style="1419" customWidth="1"/>
    <col min="12773" max="13021" width="6.7265625" style="1419"/>
    <col min="13022" max="13023" width="24.26953125" style="1419" customWidth="1"/>
    <col min="13024" max="13025" width="19.26953125" style="1419" customWidth="1"/>
    <col min="13026" max="13027" width="18.26953125" style="1419" customWidth="1"/>
    <col min="13028" max="13028" width="19" style="1419" customWidth="1"/>
    <col min="13029" max="13277" width="6.7265625" style="1419"/>
    <col min="13278" max="13279" width="24.26953125" style="1419" customWidth="1"/>
    <col min="13280" max="13281" width="19.26953125" style="1419" customWidth="1"/>
    <col min="13282" max="13283" width="18.26953125" style="1419" customWidth="1"/>
    <col min="13284" max="13284" width="19" style="1419" customWidth="1"/>
    <col min="13285" max="13533" width="6.7265625" style="1419"/>
    <col min="13534" max="13535" width="24.26953125" style="1419" customWidth="1"/>
    <col min="13536" max="13537" width="19.26953125" style="1419" customWidth="1"/>
    <col min="13538" max="13539" width="18.26953125" style="1419" customWidth="1"/>
    <col min="13540" max="13540" width="19" style="1419" customWidth="1"/>
    <col min="13541" max="13789" width="6.7265625" style="1419"/>
    <col min="13790" max="13791" width="24.26953125" style="1419" customWidth="1"/>
    <col min="13792" max="13793" width="19.26953125" style="1419" customWidth="1"/>
    <col min="13794" max="13795" width="18.26953125" style="1419" customWidth="1"/>
    <col min="13796" max="13796" width="19" style="1419" customWidth="1"/>
    <col min="13797" max="14045" width="6.7265625" style="1419"/>
    <col min="14046" max="14047" width="24.26953125" style="1419" customWidth="1"/>
    <col min="14048" max="14049" width="19.26953125" style="1419" customWidth="1"/>
    <col min="14050" max="14051" width="18.26953125" style="1419" customWidth="1"/>
    <col min="14052" max="14052" width="19" style="1419" customWidth="1"/>
    <col min="14053" max="14301" width="6.7265625" style="1419"/>
    <col min="14302" max="14303" width="24.26953125" style="1419" customWidth="1"/>
    <col min="14304" max="14305" width="19.26953125" style="1419" customWidth="1"/>
    <col min="14306" max="14307" width="18.26953125" style="1419" customWidth="1"/>
    <col min="14308" max="14308" width="19" style="1419" customWidth="1"/>
    <col min="14309" max="14557" width="6.7265625" style="1419"/>
    <col min="14558" max="14559" width="24.26953125" style="1419" customWidth="1"/>
    <col min="14560" max="14561" width="19.26953125" style="1419" customWidth="1"/>
    <col min="14562" max="14563" width="18.26953125" style="1419" customWidth="1"/>
    <col min="14564" max="14564" width="19" style="1419" customWidth="1"/>
    <col min="14565" max="14813" width="6.7265625" style="1419"/>
    <col min="14814" max="14815" width="24.26953125" style="1419" customWidth="1"/>
    <col min="14816" max="14817" width="19.26953125" style="1419" customWidth="1"/>
    <col min="14818" max="14819" width="18.26953125" style="1419" customWidth="1"/>
    <col min="14820" max="14820" width="19" style="1419" customWidth="1"/>
    <col min="14821" max="15069" width="6.7265625" style="1419"/>
    <col min="15070" max="15071" width="24.26953125" style="1419" customWidth="1"/>
    <col min="15072" max="15073" width="19.26953125" style="1419" customWidth="1"/>
    <col min="15074" max="15075" width="18.26953125" style="1419" customWidth="1"/>
    <col min="15076" max="15076" width="19" style="1419" customWidth="1"/>
    <col min="15077" max="15325" width="6.7265625" style="1419"/>
    <col min="15326" max="15327" width="24.26953125" style="1419" customWidth="1"/>
    <col min="15328" max="15329" width="19.26953125" style="1419" customWidth="1"/>
    <col min="15330" max="15331" width="18.26953125" style="1419" customWidth="1"/>
    <col min="15332" max="15332" width="19" style="1419" customWidth="1"/>
    <col min="15333" max="15581" width="6.7265625" style="1419"/>
    <col min="15582" max="15583" width="24.26953125" style="1419" customWidth="1"/>
    <col min="15584" max="15585" width="19.26953125" style="1419" customWidth="1"/>
    <col min="15586" max="15587" width="18.26953125" style="1419" customWidth="1"/>
    <col min="15588" max="15588" width="19" style="1419" customWidth="1"/>
    <col min="15589" max="15837" width="6.7265625" style="1419"/>
    <col min="15838" max="15839" width="24.26953125" style="1419" customWidth="1"/>
    <col min="15840" max="15841" width="19.26953125" style="1419" customWidth="1"/>
    <col min="15842" max="15843" width="18.26953125" style="1419" customWidth="1"/>
    <col min="15844" max="15844" width="19" style="1419" customWidth="1"/>
    <col min="15845" max="16093" width="6.7265625" style="1419"/>
    <col min="16094" max="16095" width="24.26953125" style="1419" customWidth="1"/>
    <col min="16096" max="16097" width="19.26953125" style="1419" customWidth="1"/>
    <col min="16098" max="16099" width="18.26953125" style="1419" customWidth="1"/>
    <col min="16100" max="16100" width="19" style="1419" customWidth="1"/>
    <col min="16101" max="16384" width="6.7265625" style="1419"/>
  </cols>
  <sheetData>
    <row r="1" spans="1:7" s="1503" customFormat="1" ht="32.25" customHeight="1">
      <c r="A1" s="1725" t="s">
        <v>3133</v>
      </c>
      <c r="B1" s="1725"/>
      <c r="C1" s="1725"/>
      <c r="D1" s="1725"/>
      <c r="E1" s="1725"/>
      <c r="F1" s="1725"/>
      <c r="G1" s="1725"/>
    </row>
    <row r="2" spans="1:7" s="1503" customFormat="1" ht="33.75" customHeight="1">
      <c r="A2" s="1726" t="s">
        <v>3134</v>
      </c>
      <c r="B2" s="1726"/>
      <c r="C2" s="1726"/>
      <c r="D2" s="1726"/>
      <c r="E2" s="1726"/>
      <c r="F2" s="1726"/>
      <c r="G2" s="1726"/>
    </row>
    <row r="3" spans="1:7" s="1503" customFormat="1" ht="21.75" customHeight="1">
      <c r="A3" s="2236" t="s">
        <v>4155</v>
      </c>
      <c r="B3" s="2236"/>
      <c r="C3" s="2236"/>
      <c r="D3" s="1720"/>
      <c r="E3" s="1723" t="s">
        <v>4156</v>
      </c>
      <c r="F3" s="1723"/>
      <c r="G3" s="1724"/>
    </row>
    <row r="4" spans="1:7" ht="72.75" customHeight="1">
      <c r="A4" s="2263" t="s">
        <v>3890</v>
      </c>
      <c r="B4" s="1073" t="s">
        <v>761</v>
      </c>
      <c r="C4" s="1073" t="s">
        <v>4157</v>
      </c>
      <c r="D4" s="1073" t="s">
        <v>4158</v>
      </c>
      <c r="E4" s="1073" t="s">
        <v>4159</v>
      </c>
      <c r="F4" s="1073" t="s">
        <v>4160</v>
      </c>
      <c r="G4" s="2263" t="s">
        <v>4161</v>
      </c>
    </row>
    <row r="5" spans="1:7" ht="56.25" customHeight="1">
      <c r="A5" s="2263"/>
      <c r="B5" s="1073" t="s">
        <v>4162</v>
      </c>
      <c r="C5" s="1073" t="s">
        <v>4163</v>
      </c>
      <c r="D5" s="1073" t="s">
        <v>4164</v>
      </c>
      <c r="E5" s="1073" t="s">
        <v>4165</v>
      </c>
      <c r="F5" s="1073" t="s">
        <v>4166</v>
      </c>
      <c r="G5" s="2263"/>
    </row>
    <row r="6" spans="1:7" ht="43" customHeight="1">
      <c r="A6" s="423" t="s">
        <v>965</v>
      </c>
      <c r="B6" s="1507">
        <v>39</v>
      </c>
      <c r="C6" s="1507">
        <v>0</v>
      </c>
      <c r="D6" s="1507">
        <v>494</v>
      </c>
      <c r="E6" s="1552">
        <v>8165</v>
      </c>
      <c r="F6" s="1552">
        <v>9399</v>
      </c>
      <c r="G6" s="423" t="s">
        <v>44</v>
      </c>
    </row>
    <row r="7" spans="1:7" ht="43" customHeight="1">
      <c r="A7" s="423" t="s">
        <v>966</v>
      </c>
      <c r="B7" s="1508">
        <v>14</v>
      </c>
      <c r="C7" s="1508">
        <v>0</v>
      </c>
      <c r="D7" s="1508">
        <v>143</v>
      </c>
      <c r="E7" s="1509">
        <v>3501</v>
      </c>
      <c r="F7" s="1509">
        <v>3948</v>
      </c>
      <c r="G7" s="423" t="s">
        <v>46</v>
      </c>
    </row>
    <row r="8" spans="1:7" ht="43" customHeight="1">
      <c r="A8" s="423" t="s">
        <v>336</v>
      </c>
      <c r="B8" s="1507">
        <v>8</v>
      </c>
      <c r="C8" s="1507">
        <v>1</v>
      </c>
      <c r="D8" s="1507">
        <v>197</v>
      </c>
      <c r="E8" s="1552">
        <v>4786</v>
      </c>
      <c r="F8" s="1552">
        <v>5684</v>
      </c>
      <c r="G8" s="423" t="s">
        <v>48</v>
      </c>
    </row>
    <row r="9" spans="1:7" ht="43" customHeight="1">
      <c r="A9" s="423" t="s">
        <v>341</v>
      </c>
      <c r="B9" s="1508">
        <v>15</v>
      </c>
      <c r="C9" s="1508">
        <v>0</v>
      </c>
      <c r="D9" s="1508">
        <v>132</v>
      </c>
      <c r="E9" s="1509">
        <v>3616</v>
      </c>
      <c r="F9" s="1509">
        <v>4523</v>
      </c>
      <c r="G9" s="423" t="s">
        <v>2525</v>
      </c>
    </row>
    <row r="10" spans="1:7" ht="43" customHeight="1">
      <c r="A10" s="423" t="s">
        <v>345</v>
      </c>
      <c r="B10" s="1507">
        <v>16</v>
      </c>
      <c r="C10" s="1507">
        <v>2</v>
      </c>
      <c r="D10" s="1507">
        <v>191</v>
      </c>
      <c r="E10" s="1552">
        <v>4589</v>
      </c>
      <c r="F10" s="1552">
        <v>5384</v>
      </c>
      <c r="G10" s="423" t="s">
        <v>435</v>
      </c>
    </row>
    <row r="11" spans="1:7" ht="43" customHeight="1">
      <c r="A11" s="423" t="s">
        <v>349</v>
      </c>
      <c r="B11" s="1508">
        <v>21</v>
      </c>
      <c r="C11" s="1508">
        <v>0</v>
      </c>
      <c r="D11" s="1508">
        <v>236</v>
      </c>
      <c r="E11" s="1509">
        <v>4275</v>
      </c>
      <c r="F11" s="1509">
        <v>6600</v>
      </c>
      <c r="G11" s="423" t="s">
        <v>490</v>
      </c>
    </row>
    <row r="12" spans="1:7" ht="43" customHeight="1">
      <c r="A12" s="423" t="s">
        <v>353</v>
      </c>
      <c r="B12" s="1507">
        <v>16</v>
      </c>
      <c r="C12" s="1507">
        <v>0</v>
      </c>
      <c r="D12" s="1507">
        <v>263</v>
      </c>
      <c r="E12" s="1552">
        <v>6058</v>
      </c>
      <c r="F12" s="1552">
        <v>7042</v>
      </c>
      <c r="G12" s="423" t="s">
        <v>52</v>
      </c>
    </row>
    <row r="13" spans="1:7" ht="43" customHeight="1">
      <c r="A13" s="423" t="s">
        <v>357</v>
      </c>
      <c r="B13" s="1508">
        <v>8</v>
      </c>
      <c r="C13" s="1508">
        <v>0</v>
      </c>
      <c r="D13" s="1508">
        <v>84</v>
      </c>
      <c r="E13" s="1509">
        <v>2614</v>
      </c>
      <c r="F13" s="1509">
        <v>3340</v>
      </c>
      <c r="G13" s="423" t="s">
        <v>1131</v>
      </c>
    </row>
    <row r="14" spans="1:7" ht="43" customHeight="1">
      <c r="A14" s="423" t="s">
        <v>361</v>
      </c>
      <c r="B14" s="1507">
        <v>6</v>
      </c>
      <c r="C14" s="1507">
        <v>0</v>
      </c>
      <c r="D14" s="1507">
        <v>48</v>
      </c>
      <c r="E14" s="1552">
        <v>693</v>
      </c>
      <c r="F14" s="1552">
        <v>855</v>
      </c>
      <c r="G14" s="423" t="s">
        <v>1103</v>
      </c>
    </row>
    <row r="15" spans="1:7" ht="43" customHeight="1">
      <c r="A15" s="423" t="s">
        <v>55</v>
      </c>
      <c r="B15" s="1508">
        <v>21</v>
      </c>
      <c r="C15" s="1508">
        <v>0</v>
      </c>
      <c r="D15" s="1508">
        <v>222</v>
      </c>
      <c r="E15" s="1509">
        <v>5901</v>
      </c>
      <c r="F15" s="1509">
        <v>7378</v>
      </c>
      <c r="G15" s="423" t="s">
        <v>455</v>
      </c>
    </row>
    <row r="16" spans="1:7" ht="43" customHeight="1">
      <c r="A16" s="423" t="s">
        <v>371</v>
      </c>
      <c r="B16" s="1508">
        <v>11</v>
      </c>
      <c r="C16" s="1508">
        <v>0</v>
      </c>
      <c r="D16" s="1508">
        <v>112</v>
      </c>
      <c r="E16" s="1509">
        <v>1696</v>
      </c>
      <c r="F16" s="1509">
        <v>1970</v>
      </c>
      <c r="G16" s="423" t="s">
        <v>1105</v>
      </c>
    </row>
    <row r="17" spans="1:7" ht="43" customHeight="1">
      <c r="A17" s="423" t="s">
        <v>58</v>
      </c>
      <c r="B17" s="1507">
        <v>14</v>
      </c>
      <c r="C17" s="1507">
        <v>0</v>
      </c>
      <c r="D17" s="1507">
        <v>83</v>
      </c>
      <c r="E17" s="1552">
        <v>1722</v>
      </c>
      <c r="F17" s="1552">
        <v>1995</v>
      </c>
      <c r="G17" s="423" t="s">
        <v>465</v>
      </c>
    </row>
    <row r="18" spans="1:7" ht="43" customHeight="1">
      <c r="A18" s="423" t="s">
        <v>2527</v>
      </c>
      <c r="B18" s="1508">
        <v>9</v>
      </c>
      <c r="C18" s="1508">
        <v>0</v>
      </c>
      <c r="D18" s="1508">
        <v>60</v>
      </c>
      <c r="E18" s="1509">
        <v>1046</v>
      </c>
      <c r="F18" s="1509">
        <v>1130</v>
      </c>
      <c r="G18" s="423" t="s">
        <v>203</v>
      </c>
    </row>
    <row r="19" spans="1:7" ht="43" customHeight="1">
      <c r="A19" s="423" t="s">
        <v>59</v>
      </c>
      <c r="B19" s="1507">
        <v>20</v>
      </c>
      <c r="C19" s="1507">
        <v>0</v>
      </c>
      <c r="D19" s="1507">
        <v>188</v>
      </c>
      <c r="E19" s="1552">
        <v>3538</v>
      </c>
      <c r="F19" s="1552">
        <v>4457</v>
      </c>
      <c r="G19" s="423" t="s">
        <v>60</v>
      </c>
    </row>
    <row r="20" spans="1:7" ht="43" customHeight="1">
      <c r="A20" s="423" t="s">
        <v>383</v>
      </c>
      <c r="B20" s="1508">
        <v>9</v>
      </c>
      <c r="C20" s="1508">
        <v>0</v>
      </c>
      <c r="D20" s="1508">
        <v>121</v>
      </c>
      <c r="E20" s="1509">
        <v>2492</v>
      </c>
      <c r="F20" s="1509">
        <v>2835</v>
      </c>
      <c r="G20" s="423" t="s">
        <v>2571</v>
      </c>
    </row>
    <row r="21" spans="1:7" ht="43" customHeight="1">
      <c r="A21" s="423" t="s">
        <v>387</v>
      </c>
      <c r="B21" s="1507">
        <v>9</v>
      </c>
      <c r="C21" s="1507">
        <v>0</v>
      </c>
      <c r="D21" s="1507">
        <v>67</v>
      </c>
      <c r="E21" s="1552">
        <v>1763</v>
      </c>
      <c r="F21" s="1552">
        <v>2096</v>
      </c>
      <c r="G21" s="423" t="s">
        <v>479</v>
      </c>
    </row>
    <row r="22" spans="1:7" ht="43" customHeight="1">
      <c r="A22" s="423" t="s">
        <v>391</v>
      </c>
      <c r="B22" s="1508">
        <v>11</v>
      </c>
      <c r="C22" s="1508">
        <v>0</v>
      </c>
      <c r="D22" s="1508">
        <v>120</v>
      </c>
      <c r="E22" s="1509">
        <v>1990</v>
      </c>
      <c r="F22" s="1509">
        <v>2264</v>
      </c>
      <c r="G22" s="423" t="s">
        <v>483</v>
      </c>
    </row>
    <row r="23" spans="1:7" s="1420" customFormat="1" ht="43" customHeight="1">
      <c r="A23" s="1385" t="s">
        <v>967</v>
      </c>
      <c r="B23" s="1385">
        <f>SUM(B6:B22)</f>
        <v>247</v>
      </c>
      <c r="C23" s="1385">
        <f>SUM(C6:C22)</f>
        <v>3</v>
      </c>
      <c r="D23" s="1385">
        <f>SUM(D6:D22)</f>
        <v>2761</v>
      </c>
      <c r="E23" s="1385">
        <f>SUM(E6:E22)</f>
        <v>58445</v>
      </c>
      <c r="F23" s="1385">
        <v>70900</v>
      </c>
      <c r="G23" s="1385" t="s">
        <v>68</v>
      </c>
    </row>
    <row r="24" spans="1:7" ht="43" customHeight="1"/>
    <row r="25" spans="1:7" ht="43" customHeight="1"/>
    <row r="26" spans="1:7" ht="43" customHeight="1"/>
    <row r="27" spans="1:7" ht="43" customHeight="1"/>
  </sheetData>
  <mergeCells count="6">
    <mergeCell ref="A1:G1"/>
    <mergeCell ref="A2:G2"/>
    <mergeCell ref="A3:D3"/>
    <mergeCell ref="E3:G3"/>
    <mergeCell ref="A4:A5"/>
    <mergeCell ref="G4:G5"/>
  </mergeCells>
  <pageMargins left="0.7" right="0.7" top="0.75" bottom="0.75" header="0.3" footer="0.3"/>
  <pageSetup paperSize="9" scale="49"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16"/>
  <sheetViews>
    <sheetView rightToLeft="1" view="pageBreakPreview" zoomScale="60" zoomScaleNormal="100" workbookViewId="0">
      <selection activeCell="B23" sqref="B23"/>
    </sheetView>
  </sheetViews>
  <sheetFormatPr defaultColWidth="8.81640625" defaultRowHeight="15.5"/>
  <cols>
    <col min="1" max="1" width="33.7265625" style="1503" customWidth="1"/>
    <col min="2" max="6" width="13.7265625" style="1503" customWidth="1"/>
    <col min="7" max="7" width="33.7265625" style="1503" customWidth="1"/>
    <col min="8" max="237" width="8.81640625" style="1503"/>
    <col min="238" max="238" width="50.453125" style="1503" customWidth="1"/>
    <col min="239" max="239" width="13.453125" style="1503" customWidth="1"/>
    <col min="240" max="240" width="50.453125" style="1503" customWidth="1"/>
    <col min="241" max="493" width="8.81640625" style="1503"/>
    <col min="494" max="494" width="50.453125" style="1503" customWidth="1"/>
    <col min="495" max="495" width="13.453125" style="1503" customWidth="1"/>
    <col min="496" max="496" width="50.453125" style="1503" customWidth="1"/>
    <col min="497" max="749" width="8.81640625" style="1503"/>
    <col min="750" max="750" width="50.453125" style="1503" customWidth="1"/>
    <col min="751" max="751" width="13.453125" style="1503" customWidth="1"/>
    <col min="752" max="752" width="50.453125" style="1503" customWidth="1"/>
    <col min="753" max="1005" width="8.81640625" style="1503"/>
    <col min="1006" max="1006" width="50.453125" style="1503" customWidth="1"/>
    <col min="1007" max="1007" width="13.453125" style="1503" customWidth="1"/>
    <col min="1008" max="1008" width="50.453125" style="1503" customWidth="1"/>
    <col min="1009" max="1261" width="8.81640625" style="1503"/>
    <col min="1262" max="1262" width="50.453125" style="1503" customWidth="1"/>
    <col min="1263" max="1263" width="13.453125" style="1503" customWidth="1"/>
    <col min="1264" max="1264" width="50.453125" style="1503" customWidth="1"/>
    <col min="1265" max="1517" width="8.81640625" style="1503"/>
    <col min="1518" max="1518" width="50.453125" style="1503" customWidth="1"/>
    <col min="1519" max="1519" width="13.453125" style="1503" customWidth="1"/>
    <col min="1520" max="1520" width="50.453125" style="1503" customWidth="1"/>
    <col min="1521" max="1773" width="8.81640625" style="1503"/>
    <col min="1774" max="1774" width="50.453125" style="1503" customWidth="1"/>
    <col min="1775" max="1775" width="13.453125" style="1503" customWidth="1"/>
    <col min="1776" max="1776" width="50.453125" style="1503" customWidth="1"/>
    <col min="1777" max="2029" width="8.81640625" style="1503"/>
    <col min="2030" max="2030" width="50.453125" style="1503" customWidth="1"/>
    <col min="2031" max="2031" width="13.453125" style="1503" customWidth="1"/>
    <col min="2032" max="2032" width="50.453125" style="1503" customWidth="1"/>
    <col min="2033" max="2285" width="8.81640625" style="1503"/>
    <col min="2286" max="2286" width="50.453125" style="1503" customWidth="1"/>
    <col min="2287" max="2287" width="13.453125" style="1503" customWidth="1"/>
    <col min="2288" max="2288" width="50.453125" style="1503" customWidth="1"/>
    <col min="2289" max="2541" width="8.81640625" style="1503"/>
    <col min="2542" max="2542" width="50.453125" style="1503" customWidth="1"/>
    <col min="2543" max="2543" width="13.453125" style="1503" customWidth="1"/>
    <col min="2544" max="2544" width="50.453125" style="1503" customWidth="1"/>
    <col min="2545" max="2797" width="8.81640625" style="1503"/>
    <col min="2798" max="2798" width="50.453125" style="1503" customWidth="1"/>
    <col min="2799" max="2799" width="13.453125" style="1503" customWidth="1"/>
    <col min="2800" max="2800" width="50.453125" style="1503" customWidth="1"/>
    <col min="2801" max="3053" width="8.81640625" style="1503"/>
    <col min="3054" max="3054" width="50.453125" style="1503" customWidth="1"/>
    <col min="3055" max="3055" width="13.453125" style="1503" customWidth="1"/>
    <col min="3056" max="3056" width="50.453125" style="1503" customWidth="1"/>
    <col min="3057" max="3309" width="8.81640625" style="1503"/>
    <col min="3310" max="3310" width="50.453125" style="1503" customWidth="1"/>
    <col min="3311" max="3311" width="13.453125" style="1503" customWidth="1"/>
    <col min="3312" max="3312" width="50.453125" style="1503" customWidth="1"/>
    <col min="3313" max="3565" width="8.81640625" style="1503"/>
    <col min="3566" max="3566" width="50.453125" style="1503" customWidth="1"/>
    <col min="3567" max="3567" width="13.453125" style="1503" customWidth="1"/>
    <col min="3568" max="3568" width="50.453125" style="1503" customWidth="1"/>
    <col min="3569" max="3821" width="8.81640625" style="1503"/>
    <col min="3822" max="3822" width="50.453125" style="1503" customWidth="1"/>
    <col min="3823" max="3823" width="13.453125" style="1503" customWidth="1"/>
    <col min="3824" max="3824" width="50.453125" style="1503" customWidth="1"/>
    <col min="3825" max="4077" width="8.81640625" style="1503"/>
    <col min="4078" max="4078" width="50.453125" style="1503" customWidth="1"/>
    <col min="4079" max="4079" width="13.453125" style="1503" customWidth="1"/>
    <col min="4080" max="4080" width="50.453125" style="1503" customWidth="1"/>
    <col min="4081" max="4333" width="8.81640625" style="1503"/>
    <col min="4334" max="4334" width="50.453125" style="1503" customWidth="1"/>
    <col min="4335" max="4335" width="13.453125" style="1503" customWidth="1"/>
    <col min="4336" max="4336" width="50.453125" style="1503" customWidth="1"/>
    <col min="4337" max="4589" width="8.81640625" style="1503"/>
    <col min="4590" max="4590" width="50.453125" style="1503" customWidth="1"/>
    <col min="4591" max="4591" width="13.453125" style="1503" customWidth="1"/>
    <col min="4592" max="4592" width="50.453125" style="1503" customWidth="1"/>
    <col min="4593" max="4845" width="8.81640625" style="1503"/>
    <col min="4846" max="4846" width="50.453125" style="1503" customWidth="1"/>
    <col min="4847" max="4847" width="13.453125" style="1503" customWidth="1"/>
    <col min="4848" max="4848" width="50.453125" style="1503" customWidth="1"/>
    <col min="4849" max="5101" width="8.81640625" style="1503"/>
    <col min="5102" max="5102" width="50.453125" style="1503" customWidth="1"/>
    <col min="5103" max="5103" width="13.453125" style="1503" customWidth="1"/>
    <col min="5104" max="5104" width="50.453125" style="1503" customWidth="1"/>
    <col min="5105" max="5357" width="8.81640625" style="1503"/>
    <col min="5358" max="5358" width="50.453125" style="1503" customWidth="1"/>
    <col min="5359" max="5359" width="13.453125" style="1503" customWidth="1"/>
    <col min="5360" max="5360" width="50.453125" style="1503" customWidth="1"/>
    <col min="5361" max="5613" width="8.81640625" style="1503"/>
    <col min="5614" max="5614" width="50.453125" style="1503" customWidth="1"/>
    <col min="5615" max="5615" width="13.453125" style="1503" customWidth="1"/>
    <col min="5616" max="5616" width="50.453125" style="1503" customWidth="1"/>
    <col min="5617" max="5869" width="8.81640625" style="1503"/>
    <col min="5870" max="5870" width="50.453125" style="1503" customWidth="1"/>
    <col min="5871" max="5871" width="13.453125" style="1503" customWidth="1"/>
    <col min="5872" max="5872" width="50.453125" style="1503" customWidth="1"/>
    <col min="5873" max="6125" width="8.81640625" style="1503"/>
    <col min="6126" max="6126" width="50.453125" style="1503" customWidth="1"/>
    <col min="6127" max="6127" width="13.453125" style="1503" customWidth="1"/>
    <col min="6128" max="6128" width="50.453125" style="1503" customWidth="1"/>
    <col min="6129" max="6381" width="8.81640625" style="1503"/>
    <col min="6382" max="6382" width="50.453125" style="1503" customWidth="1"/>
    <col min="6383" max="6383" width="13.453125" style="1503" customWidth="1"/>
    <col min="6384" max="6384" width="50.453125" style="1503" customWidth="1"/>
    <col min="6385" max="6637" width="8.81640625" style="1503"/>
    <col min="6638" max="6638" width="50.453125" style="1503" customWidth="1"/>
    <col min="6639" max="6639" width="13.453125" style="1503" customWidth="1"/>
    <col min="6640" max="6640" width="50.453125" style="1503" customWidth="1"/>
    <col min="6641" max="6893" width="8.81640625" style="1503"/>
    <col min="6894" max="6894" width="50.453125" style="1503" customWidth="1"/>
    <col min="6895" max="6895" width="13.453125" style="1503" customWidth="1"/>
    <col min="6896" max="6896" width="50.453125" style="1503" customWidth="1"/>
    <col min="6897" max="7149" width="8.81640625" style="1503"/>
    <col min="7150" max="7150" width="50.453125" style="1503" customWidth="1"/>
    <col min="7151" max="7151" width="13.453125" style="1503" customWidth="1"/>
    <col min="7152" max="7152" width="50.453125" style="1503" customWidth="1"/>
    <col min="7153" max="7405" width="8.81640625" style="1503"/>
    <col min="7406" max="7406" width="50.453125" style="1503" customWidth="1"/>
    <col min="7407" max="7407" width="13.453125" style="1503" customWidth="1"/>
    <col min="7408" max="7408" width="50.453125" style="1503" customWidth="1"/>
    <col min="7409" max="7661" width="8.81640625" style="1503"/>
    <col min="7662" max="7662" width="50.453125" style="1503" customWidth="1"/>
    <col min="7663" max="7663" width="13.453125" style="1503" customWidth="1"/>
    <col min="7664" max="7664" width="50.453125" style="1503" customWidth="1"/>
    <col min="7665" max="7917" width="8.81640625" style="1503"/>
    <col min="7918" max="7918" width="50.453125" style="1503" customWidth="1"/>
    <col min="7919" max="7919" width="13.453125" style="1503" customWidth="1"/>
    <col min="7920" max="7920" width="50.453125" style="1503" customWidth="1"/>
    <col min="7921" max="8173" width="8.81640625" style="1503"/>
    <col min="8174" max="8174" width="50.453125" style="1503" customWidth="1"/>
    <col min="8175" max="8175" width="13.453125" style="1503" customWidth="1"/>
    <col min="8176" max="8176" width="50.453125" style="1503" customWidth="1"/>
    <col min="8177" max="8429" width="8.81640625" style="1503"/>
    <col min="8430" max="8430" width="50.453125" style="1503" customWidth="1"/>
    <col min="8431" max="8431" width="13.453125" style="1503" customWidth="1"/>
    <col min="8432" max="8432" width="50.453125" style="1503" customWidth="1"/>
    <col min="8433" max="8685" width="8.81640625" style="1503"/>
    <col min="8686" max="8686" width="50.453125" style="1503" customWidth="1"/>
    <col min="8687" max="8687" width="13.453125" style="1503" customWidth="1"/>
    <col min="8688" max="8688" width="50.453125" style="1503" customWidth="1"/>
    <col min="8689" max="8941" width="8.81640625" style="1503"/>
    <col min="8942" max="8942" width="50.453125" style="1503" customWidth="1"/>
    <col min="8943" max="8943" width="13.453125" style="1503" customWidth="1"/>
    <col min="8944" max="8944" width="50.453125" style="1503" customWidth="1"/>
    <col min="8945" max="9197" width="8.81640625" style="1503"/>
    <col min="9198" max="9198" width="50.453125" style="1503" customWidth="1"/>
    <col min="9199" max="9199" width="13.453125" style="1503" customWidth="1"/>
    <col min="9200" max="9200" width="50.453125" style="1503" customWidth="1"/>
    <col min="9201" max="9453" width="8.81640625" style="1503"/>
    <col min="9454" max="9454" width="50.453125" style="1503" customWidth="1"/>
    <col min="9455" max="9455" width="13.453125" style="1503" customWidth="1"/>
    <col min="9456" max="9456" width="50.453125" style="1503" customWidth="1"/>
    <col min="9457" max="9709" width="8.81640625" style="1503"/>
    <col min="9710" max="9710" width="50.453125" style="1503" customWidth="1"/>
    <col min="9711" max="9711" width="13.453125" style="1503" customWidth="1"/>
    <col min="9712" max="9712" width="50.453125" style="1503" customWidth="1"/>
    <col min="9713" max="9965" width="8.81640625" style="1503"/>
    <col min="9966" max="9966" width="50.453125" style="1503" customWidth="1"/>
    <col min="9967" max="9967" width="13.453125" style="1503" customWidth="1"/>
    <col min="9968" max="9968" width="50.453125" style="1503" customWidth="1"/>
    <col min="9969" max="10221" width="8.81640625" style="1503"/>
    <col min="10222" max="10222" width="50.453125" style="1503" customWidth="1"/>
    <col min="10223" max="10223" width="13.453125" style="1503" customWidth="1"/>
    <col min="10224" max="10224" width="50.453125" style="1503" customWidth="1"/>
    <col min="10225" max="10477" width="8.81640625" style="1503"/>
    <col min="10478" max="10478" width="50.453125" style="1503" customWidth="1"/>
    <col min="10479" max="10479" width="13.453125" style="1503" customWidth="1"/>
    <col min="10480" max="10480" width="50.453125" style="1503" customWidth="1"/>
    <col min="10481" max="10733" width="8.81640625" style="1503"/>
    <col min="10734" max="10734" width="50.453125" style="1503" customWidth="1"/>
    <col min="10735" max="10735" width="13.453125" style="1503" customWidth="1"/>
    <col min="10736" max="10736" width="50.453125" style="1503" customWidth="1"/>
    <col min="10737" max="10989" width="8.81640625" style="1503"/>
    <col min="10990" max="10990" width="50.453125" style="1503" customWidth="1"/>
    <col min="10991" max="10991" width="13.453125" style="1503" customWidth="1"/>
    <col min="10992" max="10992" width="50.453125" style="1503" customWidth="1"/>
    <col min="10993" max="11245" width="8.81640625" style="1503"/>
    <col min="11246" max="11246" width="50.453125" style="1503" customWidth="1"/>
    <col min="11247" max="11247" width="13.453125" style="1503" customWidth="1"/>
    <col min="11248" max="11248" width="50.453125" style="1503" customWidth="1"/>
    <col min="11249" max="11501" width="8.81640625" style="1503"/>
    <col min="11502" max="11502" width="50.453125" style="1503" customWidth="1"/>
    <col min="11503" max="11503" width="13.453125" style="1503" customWidth="1"/>
    <col min="11504" max="11504" width="50.453125" style="1503" customWidth="1"/>
    <col min="11505" max="11757" width="8.81640625" style="1503"/>
    <col min="11758" max="11758" width="50.453125" style="1503" customWidth="1"/>
    <col min="11759" max="11759" width="13.453125" style="1503" customWidth="1"/>
    <col min="11760" max="11760" width="50.453125" style="1503" customWidth="1"/>
    <col min="11761" max="12013" width="8.81640625" style="1503"/>
    <col min="12014" max="12014" width="50.453125" style="1503" customWidth="1"/>
    <col min="12015" max="12015" width="13.453125" style="1503" customWidth="1"/>
    <col min="12016" max="12016" width="50.453125" style="1503" customWidth="1"/>
    <col min="12017" max="12269" width="8.81640625" style="1503"/>
    <col min="12270" max="12270" width="50.453125" style="1503" customWidth="1"/>
    <col min="12271" max="12271" width="13.453125" style="1503" customWidth="1"/>
    <col min="12272" max="12272" width="50.453125" style="1503" customWidth="1"/>
    <col min="12273" max="12525" width="8.81640625" style="1503"/>
    <col min="12526" max="12526" width="50.453125" style="1503" customWidth="1"/>
    <col min="12527" max="12527" width="13.453125" style="1503" customWidth="1"/>
    <col min="12528" max="12528" width="50.453125" style="1503" customWidth="1"/>
    <col min="12529" max="12781" width="8.81640625" style="1503"/>
    <col min="12782" max="12782" width="50.453125" style="1503" customWidth="1"/>
    <col min="12783" max="12783" width="13.453125" style="1503" customWidth="1"/>
    <col min="12784" max="12784" width="50.453125" style="1503" customWidth="1"/>
    <col min="12785" max="13037" width="8.81640625" style="1503"/>
    <col min="13038" max="13038" width="50.453125" style="1503" customWidth="1"/>
    <col min="13039" max="13039" width="13.453125" style="1503" customWidth="1"/>
    <col min="13040" max="13040" width="50.453125" style="1503" customWidth="1"/>
    <col min="13041" max="13293" width="8.81640625" style="1503"/>
    <col min="13294" max="13294" width="50.453125" style="1503" customWidth="1"/>
    <col min="13295" max="13295" width="13.453125" style="1503" customWidth="1"/>
    <col min="13296" max="13296" width="50.453125" style="1503" customWidth="1"/>
    <col min="13297" max="13549" width="8.81640625" style="1503"/>
    <col min="13550" max="13550" width="50.453125" style="1503" customWidth="1"/>
    <col min="13551" max="13551" width="13.453125" style="1503" customWidth="1"/>
    <col min="13552" max="13552" width="50.453125" style="1503" customWidth="1"/>
    <col min="13553" max="13805" width="8.81640625" style="1503"/>
    <col min="13806" max="13806" width="50.453125" style="1503" customWidth="1"/>
    <col min="13807" max="13807" width="13.453125" style="1503" customWidth="1"/>
    <col min="13808" max="13808" width="50.453125" style="1503" customWidth="1"/>
    <col min="13809" max="14061" width="8.81640625" style="1503"/>
    <col min="14062" max="14062" width="50.453125" style="1503" customWidth="1"/>
    <col min="14063" max="14063" width="13.453125" style="1503" customWidth="1"/>
    <col min="14064" max="14064" width="50.453125" style="1503" customWidth="1"/>
    <col min="14065" max="14317" width="8.81640625" style="1503"/>
    <col min="14318" max="14318" width="50.453125" style="1503" customWidth="1"/>
    <col min="14319" max="14319" width="13.453125" style="1503" customWidth="1"/>
    <col min="14320" max="14320" width="50.453125" style="1503" customWidth="1"/>
    <col min="14321" max="14573" width="8.81640625" style="1503"/>
    <col min="14574" max="14574" width="50.453125" style="1503" customWidth="1"/>
    <col min="14575" max="14575" width="13.453125" style="1503" customWidth="1"/>
    <col min="14576" max="14576" width="50.453125" style="1503" customWidth="1"/>
    <col min="14577" max="14829" width="8.81640625" style="1503"/>
    <col min="14830" max="14830" width="50.453125" style="1503" customWidth="1"/>
    <col min="14831" max="14831" width="13.453125" style="1503" customWidth="1"/>
    <col min="14832" max="14832" width="50.453125" style="1503" customWidth="1"/>
    <col min="14833" max="15085" width="8.81640625" style="1503"/>
    <col min="15086" max="15086" width="50.453125" style="1503" customWidth="1"/>
    <col min="15087" max="15087" width="13.453125" style="1503" customWidth="1"/>
    <col min="15088" max="15088" width="50.453125" style="1503" customWidth="1"/>
    <col min="15089" max="15341" width="8.81640625" style="1503"/>
    <col min="15342" max="15342" width="50.453125" style="1503" customWidth="1"/>
    <col min="15343" max="15343" width="13.453125" style="1503" customWidth="1"/>
    <col min="15344" max="15344" width="50.453125" style="1503" customWidth="1"/>
    <col min="15345" max="15597" width="8.81640625" style="1503"/>
    <col min="15598" max="15598" width="50.453125" style="1503" customWidth="1"/>
    <col min="15599" max="15599" width="13.453125" style="1503" customWidth="1"/>
    <col min="15600" max="15600" width="50.453125" style="1503" customWidth="1"/>
    <col min="15601" max="15853" width="8.81640625" style="1503"/>
    <col min="15854" max="15854" width="50.453125" style="1503" customWidth="1"/>
    <col min="15855" max="15855" width="13.453125" style="1503" customWidth="1"/>
    <col min="15856" max="15856" width="50.453125" style="1503" customWidth="1"/>
    <col min="15857" max="16109" width="8.81640625" style="1503"/>
    <col min="16110" max="16110" width="50.453125" style="1503" customWidth="1"/>
    <col min="16111" max="16111" width="13.453125" style="1503" customWidth="1"/>
    <col min="16112" max="16112" width="50.453125" style="1503" customWidth="1"/>
    <col min="16113" max="16363" width="8.81640625" style="1503"/>
    <col min="16364" max="16384" width="9" style="1503" customWidth="1"/>
  </cols>
  <sheetData>
    <row r="1" spans="1:7" ht="35.25" customHeight="1">
      <c r="A1" s="1725" t="s">
        <v>3136</v>
      </c>
      <c r="B1" s="1725"/>
      <c r="C1" s="1725"/>
      <c r="D1" s="1725"/>
      <c r="E1" s="1725"/>
      <c r="F1" s="1725"/>
      <c r="G1" s="1725"/>
    </row>
    <row r="2" spans="1:7" ht="31.5" customHeight="1">
      <c r="A2" s="1726" t="s">
        <v>3137</v>
      </c>
      <c r="B2" s="1726"/>
      <c r="C2" s="1726"/>
      <c r="D2" s="1726"/>
      <c r="E2" s="1726"/>
      <c r="F2" s="1726"/>
      <c r="G2" s="1726"/>
    </row>
    <row r="3" spans="1:7" ht="20.25" customHeight="1">
      <c r="A3" s="197" t="s">
        <v>4167</v>
      </c>
      <c r="B3" s="199"/>
      <c r="C3" s="199"/>
      <c r="D3" s="1723" t="s">
        <v>4168</v>
      </c>
      <c r="E3" s="1723"/>
      <c r="F3" s="1723"/>
      <c r="G3" s="1724"/>
    </row>
    <row r="4" spans="1:7" ht="55" customHeight="1">
      <c r="A4" s="1073" t="s">
        <v>16</v>
      </c>
      <c r="B4" s="1073" t="s">
        <v>166</v>
      </c>
      <c r="C4" s="1073" t="s">
        <v>131</v>
      </c>
      <c r="D4" s="1073" t="s">
        <v>132</v>
      </c>
      <c r="E4" s="1073" t="s">
        <v>133</v>
      </c>
      <c r="F4" s="1073" t="s">
        <v>275</v>
      </c>
      <c r="G4" s="1073" t="s">
        <v>19</v>
      </c>
    </row>
    <row r="5" spans="1:7" ht="32.25" customHeight="1">
      <c r="A5" s="1553" t="s">
        <v>4169</v>
      </c>
      <c r="B5" s="1554"/>
      <c r="C5" s="1554"/>
      <c r="D5" s="1554"/>
      <c r="E5" s="1554"/>
      <c r="F5" s="1554"/>
      <c r="G5" s="1479" t="s">
        <v>4170</v>
      </c>
    </row>
    <row r="6" spans="1:7" ht="55" customHeight="1">
      <c r="A6" s="423" t="s">
        <v>4171</v>
      </c>
      <c r="B6" s="1509">
        <v>7213897</v>
      </c>
      <c r="C6" s="1509">
        <v>8135616</v>
      </c>
      <c r="D6" s="1509">
        <v>5852187</v>
      </c>
      <c r="E6" s="1509">
        <v>3323876</v>
      </c>
      <c r="F6" s="1509">
        <v>3678334</v>
      </c>
      <c r="G6" s="423" t="s">
        <v>4172</v>
      </c>
    </row>
    <row r="7" spans="1:7" ht="55" customHeight="1">
      <c r="A7" s="423" t="s">
        <v>4173</v>
      </c>
      <c r="B7" s="1555">
        <v>0.91690000000000005</v>
      </c>
      <c r="C7" s="1555">
        <v>0.87160000000000004</v>
      </c>
      <c r="D7" s="1555">
        <v>0.94399999999999995</v>
      </c>
      <c r="E7" s="1555">
        <v>0.98109999999999997</v>
      </c>
      <c r="F7" s="1555">
        <v>0.94940000000000002</v>
      </c>
      <c r="G7" s="423" t="s">
        <v>4174</v>
      </c>
    </row>
    <row r="8" spans="1:7" ht="55" customHeight="1">
      <c r="A8" s="423" t="s">
        <v>4175</v>
      </c>
      <c r="B8" s="1555">
        <v>0.95209999999999995</v>
      </c>
      <c r="C8" s="1555">
        <v>0.71</v>
      </c>
      <c r="D8" s="1555">
        <v>0.97299999999999998</v>
      </c>
      <c r="E8" s="1555">
        <v>0.98980000000000001</v>
      </c>
      <c r="F8" s="1555">
        <v>0.99</v>
      </c>
      <c r="G8" s="423" t="s">
        <v>4176</v>
      </c>
    </row>
    <row r="9" spans="1:7" ht="32.25" customHeight="1">
      <c r="A9" s="1554" t="s">
        <v>4177</v>
      </c>
      <c r="B9" s="1554"/>
      <c r="C9" s="1554"/>
      <c r="D9" s="1554"/>
      <c r="E9" s="1554"/>
      <c r="F9" s="1554"/>
      <c r="G9" s="1554" t="s">
        <v>4178</v>
      </c>
    </row>
    <row r="10" spans="1:7" ht="55" customHeight="1">
      <c r="A10" s="423" t="s">
        <v>4171</v>
      </c>
      <c r="B10" s="1509">
        <v>1284824</v>
      </c>
      <c r="C10" s="1509">
        <v>528835</v>
      </c>
      <c r="D10" s="1509">
        <v>501550</v>
      </c>
      <c r="E10" s="1509">
        <v>753996</v>
      </c>
      <c r="F10" s="1509">
        <v>1945465</v>
      </c>
      <c r="G10" s="423" t="s">
        <v>4172</v>
      </c>
    </row>
    <row r="11" spans="1:7" ht="55" customHeight="1">
      <c r="A11" s="423" t="s">
        <v>4173</v>
      </c>
      <c r="B11" s="1555">
        <v>0.79200000000000004</v>
      </c>
      <c r="C11" s="1555">
        <v>0.82199999999999995</v>
      </c>
      <c r="D11" s="1555">
        <v>0.75700000000000001</v>
      </c>
      <c r="E11" s="1555">
        <v>0.78</v>
      </c>
      <c r="F11" s="1555">
        <v>0.79</v>
      </c>
      <c r="G11" s="423" t="s">
        <v>4174</v>
      </c>
    </row>
    <row r="12" spans="1:7" ht="27.75" customHeight="1">
      <c r="A12" s="1554" t="s">
        <v>4179</v>
      </c>
      <c r="B12" s="1554"/>
      <c r="C12" s="1554"/>
      <c r="D12" s="1554"/>
      <c r="E12" s="1554"/>
      <c r="F12" s="1554"/>
      <c r="G12" s="1554" t="s">
        <v>4180</v>
      </c>
    </row>
    <row r="13" spans="1:7" ht="55" customHeight="1">
      <c r="A13" s="423" t="s">
        <v>4181</v>
      </c>
      <c r="B13" s="1509">
        <v>158956</v>
      </c>
      <c r="C13" s="1509">
        <v>70764</v>
      </c>
      <c r="D13" s="1509">
        <v>99025</v>
      </c>
      <c r="E13" s="1509">
        <v>236217</v>
      </c>
      <c r="F13" s="1509" t="s">
        <v>3844</v>
      </c>
      <c r="G13" s="423" t="s">
        <v>4182</v>
      </c>
    </row>
    <row r="14" spans="1:7" s="1505" customFormat="1" ht="30.75" customHeight="1">
      <c r="A14" s="1554" t="s">
        <v>4183</v>
      </c>
      <c r="B14" s="1554"/>
      <c r="C14" s="1554"/>
      <c r="D14" s="1554"/>
      <c r="E14" s="1554"/>
      <c r="F14" s="1554"/>
      <c r="G14" s="1554" t="s">
        <v>4184</v>
      </c>
    </row>
    <row r="15" spans="1:7" ht="55" customHeight="1">
      <c r="A15" s="423" t="s">
        <v>4171</v>
      </c>
      <c r="B15" s="1509">
        <v>41984</v>
      </c>
      <c r="C15" s="1509">
        <v>50085</v>
      </c>
      <c r="D15" s="1509">
        <v>27545</v>
      </c>
      <c r="E15" s="1509">
        <v>15387</v>
      </c>
      <c r="F15" s="1509">
        <v>13656</v>
      </c>
      <c r="G15" s="423" t="s">
        <v>4172</v>
      </c>
    </row>
    <row r="16" spans="1:7">
      <c r="A16" s="1556"/>
      <c r="B16" s="1556"/>
      <c r="C16" s="1556"/>
      <c r="D16" s="1556"/>
      <c r="E16" s="1556"/>
      <c r="F16" s="1556"/>
      <c r="G16" s="1556"/>
    </row>
  </sheetData>
  <mergeCells count="3">
    <mergeCell ref="A1:G1"/>
    <mergeCell ref="A2:G2"/>
    <mergeCell ref="D3:G3"/>
  </mergeCells>
  <pageMargins left="0.7" right="0.7" top="0.75" bottom="0.75" header="0.3" footer="0.3"/>
  <pageSetup paperSize="9" scale="64"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53"/>
  <sheetViews>
    <sheetView rightToLeft="1" view="pageBreakPreview" zoomScale="60" zoomScaleNormal="110" workbookViewId="0">
      <selection activeCell="B23" sqref="B23"/>
    </sheetView>
  </sheetViews>
  <sheetFormatPr defaultColWidth="8.81640625" defaultRowHeight="15.5"/>
  <cols>
    <col min="1" max="1" width="45.26953125" style="1576" customWidth="1"/>
    <col min="2" max="3" width="15.81640625" style="1577" customWidth="1"/>
    <col min="4" max="6" width="15.81640625" style="1557" customWidth="1"/>
    <col min="7" max="7" width="58.7265625" style="1578" customWidth="1"/>
    <col min="8" max="16384" width="8.81640625" style="1120"/>
  </cols>
  <sheetData>
    <row r="1" spans="1:7" ht="23.25" customHeight="1">
      <c r="A1" s="1725" t="s">
        <v>3139</v>
      </c>
      <c r="B1" s="1725"/>
      <c r="C1" s="1725"/>
      <c r="D1" s="1725"/>
      <c r="E1" s="1725"/>
      <c r="F1" s="1725"/>
      <c r="G1" s="1725"/>
    </row>
    <row r="2" spans="1:7" ht="23.25" customHeight="1">
      <c r="A2" s="1726" t="s">
        <v>3140</v>
      </c>
      <c r="B2" s="1726"/>
      <c r="C2" s="1726"/>
      <c r="D2" s="1726"/>
      <c r="E2" s="1726"/>
      <c r="F2" s="1726"/>
      <c r="G2" s="1726"/>
    </row>
    <row r="3" spans="1:7" s="1557" customFormat="1" ht="19.5" customHeight="1">
      <c r="A3" s="197" t="s">
        <v>4185</v>
      </c>
      <c r="B3" s="200"/>
      <c r="C3" s="136"/>
      <c r="D3" s="136"/>
      <c r="E3" s="136"/>
      <c r="F3" s="136"/>
      <c r="G3" s="200" t="s">
        <v>4186</v>
      </c>
    </row>
    <row r="4" spans="1:7" ht="36" customHeight="1">
      <c r="A4" s="1073" t="s">
        <v>4187</v>
      </c>
      <c r="B4" s="1073" t="s">
        <v>166</v>
      </c>
      <c r="C4" s="1073" t="s">
        <v>131</v>
      </c>
      <c r="D4" s="1073" t="s">
        <v>132</v>
      </c>
      <c r="E4" s="1073" t="s">
        <v>133</v>
      </c>
      <c r="F4" s="1073" t="s">
        <v>275</v>
      </c>
      <c r="G4" s="1073" t="s">
        <v>243</v>
      </c>
    </row>
    <row r="5" spans="1:7" ht="35.15" customHeight="1">
      <c r="A5" s="1075" t="s">
        <v>4188</v>
      </c>
      <c r="B5" s="1558"/>
      <c r="C5" s="1558"/>
      <c r="D5" s="1558"/>
      <c r="E5" s="1558"/>
      <c r="F5" s="1558"/>
      <c r="G5" s="1559" t="s">
        <v>4189</v>
      </c>
    </row>
    <row r="6" spans="1:7" ht="21" customHeight="1">
      <c r="A6" s="423" t="s">
        <v>4190</v>
      </c>
      <c r="B6" s="1560" t="s">
        <v>4191</v>
      </c>
      <c r="C6" s="1560" t="s">
        <v>4192</v>
      </c>
      <c r="D6" s="1560" t="s">
        <v>4193</v>
      </c>
      <c r="E6" s="1560" t="s">
        <v>4194</v>
      </c>
      <c r="F6" s="1560" t="s">
        <v>4195</v>
      </c>
      <c r="G6" s="423" t="s">
        <v>4196</v>
      </c>
    </row>
    <row r="7" spans="1:7" ht="21" customHeight="1">
      <c r="A7" s="423" t="s">
        <v>4197</v>
      </c>
      <c r="B7" s="1561" t="s">
        <v>4198</v>
      </c>
      <c r="C7" s="1561" t="s">
        <v>4199</v>
      </c>
      <c r="D7" s="1560" t="s">
        <v>4200</v>
      </c>
      <c r="E7" s="1560" t="s">
        <v>4201</v>
      </c>
      <c r="F7" s="1560" t="s">
        <v>4202</v>
      </c>
      <c r="G7" s="423" t="s">
        <v>4203</v>
      </c>
    </row>
    <row r="8" spans="1:7" ht="21" customHeight="1">
      <c r="A8" s="423" t="s">
        <v>4204</v>
      </c>
      <c r="B8" s="1561" t="s">
        <v>4205</v>
      </c>
      <c r="C8" s="1561" t="s">
        <v>4206</v>
      </c>
      <c r="D8" s="1560" t="s">
        <v>4207</v>
      </c>
      <c r="E8" s="1560" t="s">
        <v>4208</v>
      </c>
      <c r="F8" s="1560" t="s">
        <v>4209</v>
      </c>
      <c r="G8" s="423" t="s">
        <v>4210</v>
      </c>
    </row>
    <row r="9" spans="1:7" ht="21" customHeight="1">
      <c r="A9" s="423" t="s">
        <v>4211</v>
      </c>
      <c r="B9" s="1561" t="s">
        <v>4212</v>
      </c>
      <c r="C9" s="1561" t="s">
        <v>4213</v>
      </c>
      <c r="D9" s="1560" t="s">
        <v>4214</v>
      </c>
      <c r="E9" s="1560" t="s">
        <v>4215</v>
      </c>
      <c r="F9" s="1560" t="s">
        <v>4216</v>
      </c>
      <c r="G9" s="423" t="s">
        <v>4217</v>
      </c>
    </row>
    <row r="10" spans="1:7" ht="21" customHeight="1">
      <c r="A10" s="423" t="s">
        <v>4218</v>
      </c>
      <c r="B10" s="1562">
        <v>0.92</v>
      </c>
      <c r="C10" s="1562">
        <v>0.87</v>
      </c>
      <c r="D10" s="1562">
        <v>0.92710000000000004</v>
      </c>
      <c r="E10" s="1562">
        <v>0.92710000000000004</v>
      </c>
      <c r="F10" s="1562">
        <v>0.94</v>
      </c>
      <c r="G10" s="423" t="s">
        <v>4219</v>
      </c>
    </row>
    <row r="11" spans="1:7" ht="21" customHeight="1">
      <c r="A11" s="423" t="s">
        <v>4220</v>
      </c>
      <c r="B11" s="1562">
        <v>0.88</v>
      </c>
      <c r="C11" s="1562">
        <v>0.89</v>
      </c>
      <c r="D11" s="1562">
        <v>0.89</v>
      </c>
      <c r="E11" s="1562">
        <v>0.85399999999999998</v>
      </c>
      <c r="F11" s="1562">
        <v>0.98</v>
      </c>
      <c r="G11" s="423" t="s">
        <v>4221</v>
      </c>
    </row>
    <row r="12" spans="1:7" ht="21" customHeight="1">
      <c r="A12" s="423" t="s">
        <v>4222</v>
      </c>
      <c r="B12" s="1562">
        <v>0.98</v>
      </c>
      <c r="C12" s="1562">
        <v>0.97</v>
      </c>
      <c r="D12" s="1562">
        <v>0.98</v>
      </c>
      <c r="E12" s="1562">
        <v>0.9</v>
      </c>
      <c r="F12" s="1562">
        <v>0.89</v>
      </c>
      <c r="G12" s="423" t="s">
        <v>4223</v>
      </c>
    </row>
    <row r="13" spans="1:7" ht="21" customHeight="1">
      <c r="A13" s="423" t="s">
        <v>4224</v>
      </c>
      <c r="B13" s="1563" t="s">
        <v>4225</v>
      </c>
      <c r="C13" s="1563" t="s">
        <v>4226</v>
      </c>
      <c r="D13" s="1564" t="s">
        <v>4227</v>
      </c>
      <c r="E13" s="1564" t="s">
        <v>4228</v>
      </c>
      <c r="F13" s="1564" t="s">
        <v>4229</v>
      </c>
      <c r="G13" s="423" t="s">
        <v>4230</v>
      </c>
    </row>
    <row r="14" spans="1:7" ht="21" customHeight="1">
      <c r="A14" s="423" t="s">
        <v>4231</v>
      </c>
      <c r="B14" s="1565" t="s">
        <v>2785</v>
      </c>
      <c r="C14" s="1563" t="s">
        <v>4232</v>
      </c>
      <c r="D14" s="1564" t="s">
        <v>4233</v>
      </c>
      <c r="E14" s="1564" t="s">
        <v>4234</v>
      </c>
      <c r="F14" s="1564" t="s">
        <v>4235</v>
      </c>
      <c r="G14" s="423" t="s">
        <v>4236</v>
      </c>
    </row>
    <row r="15" spans="1:7" ht="21" customHeight="1">
      <c r="A15" s="423" t="s">
        <v>4237</v>
      </c>
      <c r="B15" s="1565" t="s">
        <v>2785</v>
      </c>
      <c r="C15" s="1563" t="s">
        <v>4226</v>
      </c>
      <c r="D15" s="1563" t="s">
        <v>4226</v>
      </c>
      <c r="E15" s="1563" t="s">
        <v>4238</v>
      </c>
      <c r="F15" s="1563" t="s">
        <v>4239</v>
      </c>
      <c r="G15" s="423" t="s">
        <v>4240</v>
      </c>
    </row>
    <row r="16" spans="1:7" s="1566" customFormat="1" ht="35.15" customHeight="1">
      <c r="A16" s="1075" t="s">
        <v>4241</v>
      </c>
      <c r="B16" s="1558"/>
      <c r="C16" s="1558"/>
      <c r="D16" s="1558"/>
      <c r="E16" s="1558"/>
      <c r="F16" s="1558"/>
      <c r="G16" s="1559" t="s">
        <v>4242</v>
      </c>
    </row>
    <row r="17" spans="1:7" ht="21" customHeight="1">
      <c r="A17" s="423" t="s">
        <v>4243</v>
      </c>
      <c r="B17" s="1565" t="s">
        <v>4244</v>
      </c>
      <c r="C17" s="1565" t="s">
        <v>4245</v>
      </c>
      <c r="D17" s="1567" t="s">
        <v>4246</v>
      </c>
      <c r="E17" s="1568" t="s">
        <v>4247</v>
      </c>
      <c r="F17" s="1568" t="s">
        <v>4248</v>
      </c>
      <c r="G17" s="1472" t="s">
        <v>4249</v>
      </c>
    </row>
    <row r="18" spans="1:7" ht="21" customHeight="1">
      <c r="A18" s="423" t="s">
        <v>4250</v>
      </c>
      <c r="B18" s="1562">
        <v>0.96</v>
      </c>
      <c r="C18" s="1562">
        <v>0.9</v>
      </c>
      <c r="D18" s="1562">
        <v>0.6048</v>
      </c>
      <c r="E18" s="1569">
        <v>0.86099999999999999</v>
      </c>
      <c r="F18" s="1569">
        <v>0.88</v>
      </c>
      <c r="G18" s="1472" t="s">
        <v>4251</v>
      </c>
    </row>
    <row r="19" spans="1:7" ht="21" customHeight="1">
      <c r="A19" s="423" t="s">
        <v>4218</v>
      </c>
      <c r="B19" s="1562">
        <v>0.84</v>
      </c>
      <c r="C19" s="1562">
        <v>0.85</v>
      </c>
      <c r="D19" s="1562">
        <v>0.87</v>
      </c>
      <c r="E19" s="1562">
        <v>0.89700000000000002</v>
      </c>
      <c r="F19" s="1562">
        <v>0.9</v>
      </c>
      <c r="G19" s="423" t="s">
        <v>4219</v>
      </c>
    </row>
    <row r="20" spans="1:7" ht="21" customHeight="1">
      <c r="A20" s="423" t="s">
        <v>4252</v>
      </c>
      <c r="B20" s="1562">
        <v>0.92</v>
      </c>
      <c r="C20" s="1562">
        <v>0.96</v>
      </c>
      <c r="D20" s="1562">
        <v>0.8175</v>
      </c>
      <c r="E20" s="1562">
        <v>0.89200000000000002</v>
      </c>
      <c r="F20" s="1562">
        <v>0.89</v>
      </c>
      <c r="G20" s="423" t="s">
        <v>4221</v>
      </c>
    </row>
    <row r="21" spans="1:7" s="1566" customFormat="1" ht="36" customHeight="1">
      <c r="A21" s="1075" t="s">
        <v>4253</v>
      </c>
      <c r="B21" s="1558"/>
      <c r="C21" s="1558"/>
      <c r="D21" s="1558"/>
      <c r="E21" s="1558"/>
      <c r="F21" s="1558"/>
      <c r="G21" s="1559" t="s">
        <v>4254</v>
      </c>
    </row>
    <row r="22" spans="1:7" ht="21" customHeight="1">
      <c r="A22" s="423" t="s">
        <v>4243</v>
      </c>
      <c r="B22" s="1563" t="s">
        <v>4255</v>
      </c>
      <c r="C22" s="1563" t="s">
        <v>4255</v>
      </c>
      <c r="D22" s="1563" t="s">
        <v>4256</v>
      </c>
      <c r="E22" s="1570" t="s">
        <v>4257</v>
      </c>
      <c r="F22" s="1570" t="s">
        <v>4258</v>
      </c>
      <c r="G22" s="1472" t="s">
        <v>4249</v>
      </c>
    </row>
    <row r="23" spans="1:7" ht="21" customHeight="1">
      <c r="A23" s="423" t="s">
        <v>4259</v>
      </c>
      <c r="B23" s="1562">
        <v>0.87</v>
      </c>
      <c r="C23" s="1562">
        <v>0.95</v>
      </c>
      <c r="D23" s="1562">
        <v>0.9304</v>
      </c>
      <c r="E23" s="1562">
        <v>0.98399999999999999</v>
      </c>
      <c r="F23" s="1562">
        <v>0.98</v>
      </c>
      <c r="G23" s="423" t="s">
        <v>4221</v>
      </c>
    </row>
    <row r="24" spans="1:7" ht="21" customHeight="1">
      <c r="A24" s="423" t="s">
        <v>4260</v>
      </c>
      <c r="B24" s="1562">
        <v>0.57999999999999996</v>
      </c>
      <c r="C24" s="1562">
        <v>0.72</v>
      </c>
      <c r="D24" s="1562">
        <v>0.73</v>
      </c>
      <c r="E24" s="1569">
        <v>0.52100000000000002</v>
      </c>
      <c r="F24" s="1569">
        <v>0.75900000000000001</v>
      </c>
      <c r="G24" s="1472" t="s">
        <v>4251</v>
      </c>
    </row>
    <row r="25" spans="1:7" ht="21" customHeight="1">
      <c r="A25" s="423" t="s">
        <v>4261</v>
      </c>
      <c r="B25" s="1562">
        <v>0.93</v>
      </c>
      <c r="C25" s="1562">
        <v>0.93</v>
      </c>
      <c r="D25" s="1571">
        <v>0.90259999999999996</v>
      </c>
      <c r="E25" s="1572">
        <v>0.93200000000000005</v>
      </c>
      <c r="F25" s="1572">
        <v>0.93</v>
      </c>
      <c r="G25" s="1472" t="s">
        <v>4262</v>
      </c>
    </row>
    <row r="26" spans="1:7" ht="20.25" customHeight="1">
      <c r="A26" s="1573" t="s">
        <v>4263</v>
      </c>
      <c r="B26" s="1574"/>
      <c r="C26" s="1574"/>
      <c r="D26" s="1574"/>
      <c r="E26" s="1574"/>
      <c r="F26" s="1574"/>
      <c r="G26" s="1575" t="s">
        <v>4264</v>
      </c>
    </row>
    <row r="27" spans="1:7">
      <c r="A27" s="1120"/>
      <c r="B27" s="1120"/>
      <c r="C27" s="1120"/>
      <c r="D27" s="1120"/>
      <c r="E27" s="1120"/>
      <c r="F27" s="1120"/>
      <c r="G27" s="1120"/>
    </row>
    <row r="28" spans="1:7" ht="20.25" customHeight="1">
      <c r="A28" s="1120"/>
      <c r="B28" s="1120"/>
      <c r="C28" s="1120"/>
      <c r="D28" s="1120"/>
      <c r="E28" s="1120"/>
      <c r="F28" s="1120"/>
      <c r="G28" s="1120"/>
    </row>
    <row r="29" spans="1:7">
      <c r="A29" s="1120"/>
      <c r="B29" s="1120"/>
      <c r="C29" s="1120"/>
      <c r="D29" s="1120"/>
      <c r="E29" s="1120"/>
      <c r="F29" s="1120"/>
      <c r="G29" s="1120"/>
    </row>
    <row r="30" spans="1:7">
      <c r="A30" s="1120"/>
      <c r="B30" s="1120"/>
      <c r="C30" s="1120"/>
      <c r="D30" s="1120"/>
      <c r="E30" s="1120"/>
      <c r="F30" s="1120"/>
      <c r="G30" s="1120"/>
    </row>
    <row r="31" spans="1:7">
      <c r="A31" s="1120"/>
      <c r="B31" s="1120"/>
      <c r="C31" s="1120"/>
      <c r="D31" s="1120"/>
      <c r="E31" s="1120"/>
      <c r="F31" s="1120"/>
      <c r="G31" s="1120"/>
    </row>
    <row r="32" spans="1:7">
      <c r="A32" s="1120"/>
      <c r="B32" s="1120"/>
      <c r="C32" s="1120"/>
      <c r="D32" s="1120"/>
      <c r="E32" s="1120"/>
      <c r="F32" s="1120"/>
      <c r="G32" s="1120"/>
    </row>
    <row r="33" s="1120" customFormat="1"/>
    <row r="34" s="1120" customFormat="1"/>
    <row r="35" s="1120" customFormat="1"/>
    <row r="36" s="1120" customFormat="1"/>
    <row r="37" s="1120" customFormat="1"/>
    <row r="38" s="1120" customFormat="1"/>
    <row r="39" s="1120" customFormat="1"/>
    <row r="40" s="1120" customFormat="1"/>
    <row r="41" s="1120" customFormat="1"/>
    <row r="42" s="1120" customFormat="1"/>
    <row r="43" s="1120" customFormat="1"/>
    <row r="44" s="1120" customFormat="1"/>
    <row r="45" s="1120" customFormat="1"/>
    <row r="46" s="1120" customFormat="1"/>
    <row r="47" s="1120" customFormat="1"/>
    <row r="48" s="1120" customFormat="1"/>
    <row r="49" s="1120" customFormat="1"/>
    <row r="50" s="1120" customFormat="1"/>
    <row r="51" s="1120" customFormat="1"/>
    <row r="52" s="1120" customFormat="1"/>
    <row r="53" s="1120" customFormat="1"/>
  </sheetData>
  <mergeCells count="2">
    <mergeCell ref="A1:G1"/>
    <mergeCell ref="A2:G2"/>
  </mergeCells>
  <pageMargins left="0.7" right="0.7" top="0.75" bottom="0.75" header="0.3" footer="0.3"/>
  <pageSetup paperSize="9" scale="73" orientation="landscape" horizontalDpi="300" verticalDpi="300"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32"/>
  <sheetViews>
    <sheetView rightToLeft="1" view="pageBreakPreview" topLeftCell="A4" zoomScale="50" zoomScaleNormal="80" zoomScaleSheetLayoutView="50" workbookViewId="0">
      <selection activeCell="B23" sqref="B23"/>
    </sheetView>
  </sheetViews>
  <sheetFormatPr defaultColWidth="17.7265625" defaultRowHeight="15.5"/>
  <cols>
    <col min="1" max="1" width="30.1796875" style="1284" customWidth="1"/>
    <col min="2" max="21" width="11.7265625" style="1284" customWidth="1"/>
    <col min="22" max="22" width="30.1796875" style="1284" customWidth="1"/>
    <col min="23" max="23" width="29" style="1284" customWidth="1"/>
    <col min="24" max="16384" width="17.7265625" style="1284"/>
  </cols>
  <sheetData>
    <row r="1" spans="1:23" ht="33" customHeight="1">
      <c r="A1" s="2272" t="s">
        <v>3142</v>
      </c>
      <c r="B1" s="2379"/>
      <c r="C1" s="2379"/>
      <c r="D1" s="2379"/>
      <c r="E1" s="2379"/>
      <c r="F1" s="2379"/>
      <c r="G1" s="2379"/>
      <c r="H1" s="2379"/>
      <c r="I1" s="2379"/>
      <c r="J1" s="2379"/>
      <c r="K1" s="2379"/>
      <c r="L1" s="2379"/>
      <c r="M1" s="2379"/>
      <c r="N1" s="2379"/>
      <c r="O1" s="2379"/>
      <c r="P1" s="2379"/>
      <c r="Q1" s="2379"/>
      <c r="R1" s="2379"/>
      <c r="S1" s="2379"/>
      <c r="T1" s="2379"/>
      <c r="U1" s="2379"/>
      <c r="V1" s="2274"/>
    </row>
    <row r="2" spans="1:23" ht="31.5" customHeight="1">
      <c r="A2" s="1726" t="s">
        <v>3143</v>
      </c>
      <c r="B2" s="1726"/>
      <c r="C2" s="1726"/>
      <c r="D2" s="1726"/>
      <c r="E2" s="1726"/>
      <c r="F2" s="1726"/>
      <c r="G2" s="1726"/>
      <c r="H2" s="1726"/>
      <c r="I2" s="1726"/>
      <c r="J2" s="1726"/>
      <c r="K2" s="1726"/>
      <c r="L2" s="1726"/>
      <c r="M2" s="1726"/>
      <c r="N2" s="1726"/>
      <c r="O2" s="1726"/>
      <c r="P2" s="1726"/>
      <c r="Q2" s="1726"/>
      <c r="R2" s="1726"/>
      <c r="S2" s="1726"/>
      <c r="T2" s="1726"/>
      <c r="U2" s="1726"/>
      <c r="V2" s="1699"/>
      <c r="W2" s="1285"/>
    </row>
    <row r="3" spans="1:23" ht="19.5" customHeight="1">
      <c r="A3" s="2306" t="s">
        <v>4265</v>
      </c>
      <c r="B3" s="2306"/>
      <c r="C3" s="2306"/>
      <c r="D3" s="2306"/>
      <c r="E3" s="2307"/>
      <c r="F3" s="2307"/>
      <c r="G3" s="1579"/>
      <c r="H3" s="1579"/>
      <c r="I3" s="1579"/>
      <c r="J3" s="1579"/>
      <c r="K3" s="1579"/>
      <c r="L3" s="1579"/>
      <c r="M3" s="1580"/>
      <c r="N3" s="1580"/>
      <c r="O3" s="1579"/>
      <c r="P3" s="1579"/>
      <c r="Q3" s="1579"/>
      <c r="R3" s="1579"/>
      <c r="S3" s="1579"/>
      <c r="T3" s="1579"/>
      <c r="U3" s="1580"/>
      <c r="V3" s="1581" t="s">
        <v>4266</v>
      </c>
    </row>
    <row r="4" spans="1:23" ht="33" customHeight="1">
      <c r="A4" s="2263" t="s">
        <v>324</v>
      </c>
      <c r="B4" s="2256" t="s">
        <v>4267</v>
      </c>
      <c r="C4" s="2257"/>
      <c r="D4" s="2258"/>
      <c r="E4" s="2256" t="s">
        <v>4268</v>
      </c>
      <c r="F4" s="2258"/>
      <c r="G4" s="2256" t="s">
        <v>4269</v>
      </c>
      <c r="H4" s="2258"/>
      <c r="I4" s="2256" t="s">
        <v>4270</v>
      </c>
      <c r="J4" s="2258"/>
      <c r="K4" s="2256" t="s">
        <v>4271</v>
      </c>
      <c r="L4" s="2258"/>
      <c r="M4" s="2256" t="s">
        <v>4272</v>
      </c>
      <c r="N4" s="2258"/>
      <c r="O4" s="2256" t="s">
        <v>4273</v>
      </c>
      <c r="P4" s="2258"/>
      <c r="Q4" s="2256" t="s">
        <v>4274</v>
      </c>
      <c r="R4" s="2258"/>
      <c r="S4" s="2263" t="s">
        <v>4275</v>
      </c>
      <c r="T4" s="2263"/>
      <c r="U4" s="2292" t="s">
        <v>4276</v>
      </c>
      <c r="V4" s="2263" t="s">
        <v>415</v>
      </c>
    </row>
    <row r="5" spans="1:23" ht="33" customHeight="1">
      <c r="A5" s="2263"/>
      <c r="B5" s="2256" t="s">
        <v>4277</v>
      </c>
      <c r="C5" s="2257"/>
      <c r="D5" s="2258"/>
      <c r="E5" s="2256" t="s">
        <v>4278</v>
      </c>
      <c r="F5" s="2258"/>
      <c r="G5" s="2256" t="s">
        <v>4279</v>
      </c>
      <c r="H5" s="2258"/>
      <c r="I5" s="2256" t="s">
        <v>4280</v>
      </c>
      <c r="J5" s="2258"/>
      <c r="K5" s="2256" t="s">
        <v>4281</v>
      </c>
      <c r="L5" s="2258"/>
      <c r="M5" s="2256" t="s">
        <v>4282</v>
      </c>
      <c r="N5" s="2258"/>
      <c r="O5" s="2256" t="s">
        <v>4283</v>
      </c>
      <c r="P5" s="2258"/>
      <c r="Q5" s="2256" t="s">
        <v>4284</v>
      </c>
      <c r="R5" s="2258"/>
      <c r="S5" s="2256" t="s">
        <v>4285</v>
      </c>
      <c r="T5" s="2258"/>
      <c r="U5" s="2293"/>
      <c r="V5" s="2263"/>
    </row>
    <row r="6" spans="1:23" ht="40.5" customHeight="1">
      <c r="A6" s="2263"/>
      <c r="B6" s="1073" t="s">
        <v>761</v>
      </c>
      <c r="C6" s="1073" t="s">
        <v>4286</v>
      </c>
      <c r="D6" s="1073" t="s">
        <v>4287</v>
      </c>
      <c r="E6" s="1073" t="s">
        <v>761</v>
      </c>
      <c r="F6" s="1073" t="s">
        <v>2820</v>
      </c>
      <c r="G6" s="1073" t="s">
        <v>761</v>
      </c>
      <c r="H6" s="1073" t="s">
        <v>2820</v>
      </c>
      <c r="I6" s="1073" t="s">
        <v>761</v>
      </c>
      <c r="J6" s="1073" t="s">
        <v>2820</v>
      </c>
      <c r="K6" s="1073" t="s">
        <v>761</v>
      </c>
      <c r="L6" s="1073" t="s">
        <v>2820</v>
      </c>
      <c r="M6" s="1073" t="s">
        <v>761</v>
      </c>
      <c r="N6" s="1073" t="s">
        <v>2820</v>
      </c>
      <c r="O6" s="1073" t="s">
        <v>761</v>
      </c>
      <c r="P6" s="1073" t="s">
        <v>2820</v>
      </c>
      <c r="Q6" s="1073" t="s">
        <v>761</v>
      </c>
      <c r="R6" s="1073" t="s">
        <v>2820</v>
      </c>
      <c r="S6" s="1073" t="s">
        <v>761</v>
      </c>
      <c r="T6" s="1073" t="s">
        <v>2820</v>
      </c>
      <c r="U6" s="2292" t="s">
        <v>4288</v>
      </c>
      <c r="V6" s="2263"/>
    </row>
    <row r="7" spans="1:23" ht="69.75" customHeight="1">
      <c r="A7" s="2263"/>
      <c r="B7" s="1073" t="s">
        <v>4289</v>
      </c>
      <c r="C7" s="1073" t="s">
        <v>4290</v>
      </c>
      <c r="D7" s="1073" t="s">
        <v>4291</v>
      </c>
      <c r="E7" s="1073" t="s">
        <v>4289</v>
      </c>
      <c r="F7" s="1073" t="s">
        <v>2792</v>
      </c>
      <c r="G7" s="1073" t="s">
        <v>4289</v>
      </c>
      <c r="H7" s="1073" t="s">
        <v>2792</v>
      </c>
      <c r="I7" s="1073" t="s">
        <v>4289</v>
      </c>
      <c r="J7" s="1073" t="s">
        <v>2792</v>
      </c>
      <c r="K7" s="1073" t="s">
        <v>4289</v>
      </c>
      <c r="L7" s="1073" t="s">
        <v>2792</v>
      </c>
      <c r="M7" s="1073" t="s">
        <v>4289</v>
      </c>
      <c r="N7" s="1073" t="s">
        <v>2792</v>
      </c>
      <c r="O7" s="1073" t="s">
        <v>4289</v>
      </c>
      <c r="P7" s="1073" t="s">
        <v>2792</v>
      </c>
      <c r="Q7" s="1073" t="s">
        <v>4289</v>
      </c>
      <c r="R7" s="1073" t="s">
        <v>2792</v>
      </c>
      <c r="S7" s="1073" t="s">
        <v>4289</v>
      </c>
      <c r="T7" s="1073" t="s">
        <v>2792</v>
      </c>
      <c r="U7" s="2293"/>
      <c r="V7" s="2263"/>
    </row>
    <row r="8" spans="1:23" ht="33" customHeight="1">
      <c r="A8" s="423" t="s">
        <v>327</v>
      </c>
      <c r="B8" s="1423">
        <v>3</v>
      </c>
      <c r="C8" s="1423">
        <v>0</v>
      </c>
      <c r="D8" s="1423">
        <v>11</v>
      </c>
      <c r="E8" s="1423">
        <v>0</v>
      </c>
      <c r="F8" s="1423">
        <v>0</v>
      </c>
      <c r="G8" s="1423">
        <v>0</v>
      </c>
      <c r="H8" s="1423">
        <v>0</v>
      </c>
      <c r="I8" s="1423">
        <v>0</v>
      </c>
      <c r="J8" s="1423">
        <v>0</v>
      </c>
      <c r="K8" s="1423">
        <v>1</v>
      </c>
      <c r="L8" s="1423">
        <v>0</v>
      </c>
      <c r="M8" s="1423">
        <v>6</v>
      </c>
      <c r="N8" s="1423">
        <v>340</v>
      </c>
      <c r="O8" s="1423">
        <v>3</v>
      </c>
      <c r="P8" s="1423">
        <v>672</v>
      </c>
      <c r="Q8" s="1423">
        <v>8</v>
      </c>
      <c r="R8" s="1423">
        <v>839</v>
      </c>
      <c r="S8" s="1423">
        <v>0</v>
      </c>
      <c r="T8" s="1423">
        <v>0</v>
      </c>
      <c r="U8" s="1423">
        <f>C8+D8+F8+H8+J8+L8+N8+P8+R8+T8</f>
        <v>1862</v>
      </c>
      <c r="V8" s="423" t="s">
        <v>418</v>
      </c>
    </row>
    <row r="9" spans="1:23" ht="33" customHeight="1">
      <c r="A9" s="423" t="s">
        <v>328</v>
      </c>
      <c r="B9" s="1582">
        <v>1</v>
      </c>
      <c r="C9" s="1582">
        <v>0</v>
      </c>
      <c r="D9" s="1582">
        <v>2</v>
      </c>
      <c r="E9" s="1582">
        <v>0</v>
      </c>
      <c r="F9" s="1582">
        <v>0</v>
      </c>
      <c r="G9" s="1582">
        <v>0</v>
      </c>
      <c r="H9" s="1582">
        <v>0</v>
      </c>
      <c r="I9" s="1582">
        <v>0</v>
      </c>
      <c r="J9" s="1582">
        <v>0</v>
      </c>
      <c r="K9" s="1582">
        <v>1</v>
      </c>
      <c r="L9" s="1582">
        <v>0</v>
      </c>
      <c r="M9" s="1582">
        <v>0</v>
      </c>
      <c r="N9" s="1582">
        <v>0</v>
      </c>
      <c r="O9" s="1582">
        <v>1</v>
      </c>
      <c r="P9" s="1582">
        <v>348</v>
      </c>
      <c r="Q9" s="1582">
        <v>6</v>
      </c>
      <c r="R9" s="1582">
        <v>346</v>
      </c>
      <c r="S9" s="1582">
        <v>0</v>
      </c>
      <c r="T9" s="1582">
        <v>0</v>
      </c>
      <c r="U9" s="1582">
        <f t="shared" ref="U9:U31" si="0">C9+D9+F9+H9+J9+L9+N9+P9+R9+T9</f>
        <v>696</v>
      </c>
      <c r="V9" s="423" t="s">
        <v>419</v>
      </c>
    </row>
    <row r="10" spans="1:23" ht="33" customHeight="1">
      <c r="A10" s="423" t="s">
        <v>329</v>
      </c>
      <c r="B10" s="1423">
        <v>1</v>
      </c>
      <c r="C10" s="1423">
        <v>0</v>
      </c>
      <c r="D10" s="1423">
        <v>0</v>
      </c>
      <c r="E10" s="1423">
        <v>0</v>
      </c>
      <c r="F10" s="1423">
        <v>0</v>
      </c>
      <c r="G10" s="1423">
        <v>0</v>
      </c>
      <c r="H10" s="1423">
        <v>0</v>
      </c>
      <c r="I10" s="1423">
        <v>0</v>
      </c>
      <c r="J10" s="1423">
        <v>0</v>
      </c>
      <c r="K10" s="1423">
        <v>1</v>
      </c>
      <c r="L10" s="1423">
        <v>0</v>
      </c>
      <c r="M10" s="1423">
        <v>4</v>
      </c>
      <c r="N10" s="1423">
        <v>176</v>
      </c>
      <c r="O10" s="1423">
        <v>1</v>
      </c>
      <c r="P10" s="1423">
        <v>29</v>
      </c>
      <c r="Q10" s="1423">
        <v>7</v>
      </c>
      <c r="R10" s="1423">
        <v>15082</v>
      </c>
      <c r="S10" s="1423">
        <v>2</v>
      </c>
      <c r="T10" s="1423">
        <v>35</v>
      </c>
      <c r="U10" s="1423">
        <f t="shared" si="0"/>
        <v>15322</v>
      </c>
      <c r="V10" s="423" t="s">
        <v>420</v>
      </c>
    </row>
    <row r="11" spans="1:23" ht="33" customHeight="1">
      <c r="A11" s="423" t="s">
        <v>792</v>
      </c>
      <c r="B11" s="1582">
        <f>SUM(B8:B10)</f>
        <v>5</v>
      </c>
      <c r="C11" s="1582">
        <f t="shared" ref="C11:T11" si="1">SUM(C8:C10)</f>
        <v>0</v>
      </c>
      <c r="D11" s="1582">
        <f t="shared" si="1"/>
        <v>13</v>
      </c>
      <c r="E11" s="1582">
        <f t="shared" si="1"/>
        <v>0</v>
      </c>
      <c r="F11" s="1582">
        <f t="shared" si="1"/>
        <v>0</v>
      </c>
      <c r="G11" s="1582">
        <f t="shared" si="1"/>
        <v>0</v>
      </c>
      <c r="H11" s="1582">
        <f t="shared" si="1"/>
        <v>0</v>
      </c>
      <c r="I11" s="1582">
        <f t="shared" si="1"/>
        <v>0</v>
      </c>
      <c r="J11" s="1582">
        <f t="shared" si="1"/>
        <v>0</v>
      </c>
      <c r="K11" s="1582">
        <f t="shared" si="1"/>
        <v>3</v>
      </c>
      <c r="L11" s="1582">
        <f t="shared" si="1"/>
        <v>0</v>
      </c>
      <c r="M11" s="1582">
        <f t="shared" si="1"/>
        <v>10</v>
      </c>
      <c r="N11" s="1582">
        <f t="shared" si="1"/>
        <v>516</v>
      </c>
      <c r="O11" s="1582">
        <f t="shared" si="1"/>
        <v>5</v>
      </c>
      <c r="P11" s="1582">
        <f t="shared" si="1"/>
        <v>1049</v>
      </c>
      <c r="Q11" s="1582">
        <f t="shared" si="1"/>
        <v>21</v>
      </c>
      <c r="R11" s="1582">
        <f t="shared" si="1"/>
        <v>16267</v>
      </c>
      <c r="S11" s="1582">
        <f t="shared" si="1"/>
        <v>2</v>
      </c>
      <c r="T11" s="1582">
        <f t="shared" si="1"/>
        <v>35</v>
      </c>
      <c r="U11" s="1582">
        <f t="shared" si="0"/>
        <v>17880</v>
      </c>
      <c r="V11" s="423" t="s">
        <v>793</v>
      </c>
    </row>
    <row r="12" spans="1:23" ht="33" customHeight="1">
      <c r="A12" s="423" t="s">
        <v>4292</v>
      </c>
      <c r="B12" s="1423">
        <v>3</v>
      </c>
      <c r="C12" s="1423">
        <v>0</v>
      </c>
      <c r="D12" s="1423">
        <v>2</v>
      </c>
      <c r="E12" s="1423">
        <v>0</v>
      </c>
      <c r="F12" s="1423">
        <v>0</v>
      </c>
      <c r="G12" s="1423">
        <v>0</v>
      </c>
      <c r="H12" s="1423">
        <v>0</v>
      </c>
      <c r="I12" s="1423">
        <v>0</v>
      </c>
      <c r="J12" s="1423">
        <v>0</v>
      </c>
      <c r="K12" s="1423">
        <v>0</v>
      </c>
      <c r="L12" s="1423">
        <v>0</v>
      </c>
      <c r="M12" s="1423">
        <v>0</v>
      </c>
      <c r="N12" s="1423">
        <v>0</v>
      </c>
      <c r="O12" s="1423">
        <v>0</v>
      </c>
      <c r="P12" s="1423">
        <v>0</v>
      </c>
      <c r="Q12" s="1423">
        <v>0</v>
      </c>
      <c r="R12" s="1423">
        <v>0</v>
      </c>
      <c r="S12" s="1423">
        <v>0</v>
      </c>
      <c r="T12" s="1423">
        <v>0</v>
      </c>
      <c r="U12" s="1423">
        <f t="shared" si="0"/>
        <v>2</v>
      </c>
      <c r="V12" s="423" t="s">
        <v>4293</v>
      </c>
    </row>
    <row r="13" spans="1:23" ht="33" customHeight="1">
      <c r="A13" s="423" t="s">
        <v>333</v>
      </c>
      <c r="B13" s="1582">
        <v>2</v>
      </c>
      <c r="C13" s="1582">
        <v>0</v>
      </c>
      <c r="D13" s="1582">
        <v>2</v>
      </c>
      <c r="E13" s="1582">
        <v>0</v>
      </c>
      <c r="F13" s="1582">
        <v>0</v>
      </c>
      <c r="G13" s="1582">
        <v>0</v>
      </c>
      <c r="H13" s="1582">
        <v>0</v>
      </c>
      <c r="I13" s="1582">
        <v>0</v>
      </c>
      <c r="J13" s="1582">
        <v>0</v>
      </c>
      <c r="K13" s="1582">
        <v>2</v>
      </c>
      <c r="L13" s="1582">
        <v>2</v>
      </c>
      <c r="M13" s="1582">
        <v>9</v>
      </c>
      <c r="N13" s="1582">
        <v>855</v>
      </c>
      <c r="O13" s="1582">
        <v>3</v>
      </c>
      <c r="P13" s="1582">
        <v>672</v>
      </c>
      <c r="Q13" s="1582">
        <v>11</v>
      </c>
      <c r="R13" s="1582">
        <v>1333</v>
      </c>
      <c r="S13" s="1582">
        <v>0</v>
      </c>
      <c r="T13" s="1582">
        <v>0</v>
      </c>
      <c r="U13" s="1582">
        <f t="shared" si="0"/>
        <v>2864</v>
      </c>
      <c r="V13" s="423" t="s">
        <v>423</v>
      </c>
    </row>
    <row r="14" spans="1:23" ht="33" customHeight="1">
      <c r="A14" s="423" t="s">
        <v>339</v>
      </c>
      <c r="B14" s="1423">
        <v>1</v>
      </c>
      <c r="C14" s="1423">
        <v>0</v>
      </c>
      <c r="D14" s="1423">
        <v>2</v>
      </c>
      <c r="E14" s="1423">
        <v>0</v>
      </c>
      <c r="F14" s="1423">
        <v>0</v>
      </c>
      <c r="G14" s="1423">
        <v>0</v>
      </c>
      <c r="H14" s="1423">
        <v>0</v>
      </c>
      <c r="I14" s="1423">
        <v>0</v>
      </c>
      <c r="J14" s="1423">
        <v>0</v>
      </c>
      <c r="K14" s="1423">
        <v>1</v>
      </c>
      <c r="L14" s="1423">
        <v>2</v>
      </c>
      <c r="M14" s="1423">
        <v>2</v>
      </c>
      <c r="N14" s="1423">
        <v>216</v>
      </c>
      <c r="O14" s="1423">
        <v>1</v>
      </c>
      <c r="P14" s="1423">
        <v>310</v>
      </c>
      <c r="Q14" s="1423">
        <v>4</v>
      </c>
      <c r="R14" s="1423">
        <v>4225</v>
      </c>
      <c r="S14" s="1423">
        <v>1</v>
      </c>
      <c r="T14" s="1423">
        <v>1</v>
      </c>
      <c r="U14" s="1423">
        <f t="shared" si="0"/>
        <v>4756</v>
      </c>
      <c r="V14" s="423" t="s">
        <v>429</v>
      </c>
    </row>
    <row r="15" spans="1:23" ht="33" customHeight="1">
      <c r="A15" s="423" t="s">
        <v>340</v>
      </c>
      <c r="B15" s="1582">
        <v>3</v>
      </c>
      <c r="C15" s="1582">
        <v>0</v>
      </c>
      <c r="D15" s="1582">
        <v>2</v>
      </c>
      <c r="E15" s="1582">
        <v>0</v>
      </c>
      <c r="F15" s="1582">
        <v>0</v>
      </c>
      <c r="G15" s="1582">
        <v>0</v>
      </c>
      <c r="H15" s="1582">
        <v>0</v>
      </c>
      <c r="I15" s="1582">
        <v>0</v>
      </c>
      <c r="J15" s="1582">
        <v>0</v>
      </c>
      <c r="K15" s="1582">
        <v>0</v>
      </c>
      <c r="L15" s="1582">
        <v>0</v>
      </c>
      <c r="M15" s="1582">
        <v>2</v>
      </c>
      <c r="N15" s="1582">
        <v>154</v>
      </c>
      <c r="O15" s="1582">
        <v>1</v>
      </c>
      <c r="P15" s="1582">
        <v>277</v>
      </c>
      <c r="Q15" s="1582">
        <v>3</v>
      </c>
      <c r="R15" s="1582">
        <v>4292</v>
      </c>
      <c r="S15" s="1582">
        <v>0</v>
      </c>
      <c r="T15" s="1582">
        <v>0</v>
      </c>
      <c r="U15" s="1582">
        <f t="shared" si="0"/>
        <v>4725</v>
      </c>
      <c r="V15" s="423" t="s">
        <v>430</v>
      </c>
    </row>
    <row r="16" spans="1:23" ht="33" customHeight="1">
      <c r="A16" s="423" t="s">
        <v>800</v>
      </c>
      <c r="B16" s="1423">
        <f>B14+B15</f>
        <v>4</v>
      </c>
      <c r="C16" s="1423">
        <f t="shared" ref="C16:T16" si="2">C14+C15</f>
        <v>0</v>
      </c>
      <c r="D16" s="1423">
        <f t="shared" si="2"/>
        <v>4</v>
      </c>
      <c r="E16" s="1423">
        <f t="shared" si="2"/>
        <v>0</v>
      </c>
      <c r="F16" s="1423">
        <f t="shared" si="2"/>
        <v>0</v>
      </c>
      <c r="G16" s="1423">
        <f t="shared" si="2"/>
        <v>0</v>
      </c>
      <c r="H16" s="1423">
        <f t="shared" si="2"/>
        <v>0</v>
      </c>
      <c r="I16" s="1423">
        <f t="shared" si="2"/>
        <v>0</v>
      </c>
      <c r="J16" s="1423">
        <f t="shared" si="2"/>
        <v>0</v>
      </c>
      <c r="K16" s="1423">
        <f t="shared" si="2"/>
        <v>1</v>
      </c>
      <c r="L16" s="1423">
        <f t="shared" si="2"/>
        <v>2</v>
      </c>
      <c r="M16" s="1423">
        <f t="shared" si="2"/>
        <v>4</v>
      </c>
      <c r="N16" s="1423">
        <f t="shared" si="2"/>
        <v>370</v>
      </c>
      <c r="O16" s="1423">
        <f t="shared" si="2"/>
        <v>2</v>
      </c>
      <c r="P16" s="1423">
        <f t="shared" si="2"/>
        <v>587</v>
      </c>
      <c r="Q16" s="1423">
        <f t="shared" si="2"/>
        <v>7</v>
      </c>
      <c r="R16" s="1423">
        <f t="shared" si="2"/>
        <v>8517</v>
      </c>
      <c r="S16" s="1423">
        <f t="shared" si="2"/>
        <v>1</v>
      </c>
      <c r="T16" s="1423">
        <f t="shared" si="2"/>
        <v>1</v>
      </c>
      <c r="U16" s="1423">
        <f t="shared" si="0"/>
        <v>9481</v>
      </c>
      <c r="V16" s="423" t="s">
        <v>801</v>
      </c>
    </row>
    <row r="17" spans="1:24" ht="33" customHeight="1">
      <c r="A17" s="423" t="s">
        <v>344</v>
      </c>
      <c r="B17" s="1582">
        <v>3</v>
      </c>
      <c r="C17" s="1582">
        <v>1</v>
      </c>
      <c r="D17" s="1582">
        <v>2</v>
      </c>
      <c r="E17" s="1582">
        <v>0</v>
      </c>
      <c r="F17" s="1582">
        <v>0</v>
      </c>
      <c r="G17" s="1582">
        <v>0</v>
      </c>
      <c r="H17" s="1582">
        <v>0</v>
      </c>
      <c r="I17" s="1582">
        <v>0</v>
      </c>
      <c r="J17" s="1582">
        <v>0</v>
      </c>
      <c r="K17" s="1582">
        <v>1</v>
      </c>
      <c r="L17" s="1582">
        <v>18</v>
      </c>
      <c r="M17" s="1582">
        <v>2</v>
      </c>
      <c r="N17" s="1582">
        <v>277</v>
      </c>
      <c r="O17" s="1582">
        <v>1</v>
      </c>
      <c r="P17" s="1582">
        <v>240</v>
      </c>
      <c r="Q17" s="1582">
        <v>6</v>
      </c>
      <c r="R17" s="1582">
        <v>498</v>
      </c>
      <c r="S17" s="1582">
        <v>0</v>
      </c>
      <c r="T17" s="1582">
        <v>0</v>
      </c>
      <c r="U17" s="1582">
        <f t="shared" si="0"/>
        <v>1036</v>
      </c>
      <c r="V17" s="423" t="s">
        <v>434</v>
      </c>
    </row>
    <row r="18" spans="1:24" ht="33" customHeight="1">
      <c r="A18" s="423" t="s">
        <v>348</v>
      </c>
      <c r="B18" s="1423">
        <v>3</v>
      </c>
      <c r="C18" s="1423">
        <v>1</v>
      </c>
      <c r="D18" s="1423">
        <v>9</v>
      </c>
      <c r="E18" s="1423">
        <v>3</v>
      </c>
      <c r="F18" s="1423">
        <v>403</v>
      </c>
      <c r="G18" s="1423">
        <v>1</v>
      </c>
      <c r="H18" s="1423">
        <v>2</v>
      </c>
      <c r="I18" s="1423">
        <v>1</v>
      </c>
      <c r="J18" s="1423">
        <v>621</v>
      </c>
      <c r="K18" s="1423">
        <v>1</v>
      </c>
      <c r="L18" s="1423">
        <v>0</v>
      </c>
      <c r="M18" s="1423">
        <v>3</v>
      </c>
      <c r="N18" s="1423">
        <v>809</v>
      </c>
      <c r="O18" s="1423">
        <v>1</v>
      </c>
      <c r="P18" s="1423">
        <v>562</v>
      </c>
      <c r="Q18" s="1423">
        <v>7</v>
      </c>
      <c r="R18" s="1423">
        <v>17105</v>
      </c>
      <c r="S18" s="1423">
        <v>2</v>
      </c>
      <c r="T18" s="1423">
        <v>28</v>
      </c>
      <c r="U18" s="1423">
        <f t="shared" si="0"/>
        <v>19540</v>
      </c>
      <c r="V18" s="423" t="s">
        <v>438</v>
      </c>
    </row>
    <row r="19" spans="1:24" ht="33" customHeight="1">
      <c r="A19" s="423" t="s">
        <v>352</v>
      </c>
      <c r="B19" s="1582">
        <v>2</v>
      </c>
      <c r="C19" s="1582">
        <v>0</v>
      </c>
      <c r="D19" s="1582">
        <v>67</v>
      </c>
      <c r="E19" s="1582">
        <v>3</v>
      </c>
      <c r="F19" s="1582">
        <v>1333</v>
      </c>
      <c r="G19" s="1582">
        <v>1</v>
      </c>
      <c r="H19" s="1582">
        <v>41</v>
      </c>
      <c r="I19" s="1582">
        <v>0</v>
      </c>
      <c r="J19" s="1582">
        <v>0</v>
      </c>
      <c r="K19" s="1582">
        <v>1</v>
      </c>
      <c r="L19" s="1582">
        <v>4</v>
      </c>
      <c r="M19" s="1582">
        <v>1</v>
      </c>
      <c r="N19" s="1582">
        <v>0</v>
      </c>
      <c r="O19" s="1582">
        <v>1</v>
      </c>
      <c r="P19" s="1582">
        <v>37</v>
      </c>
      <c r="Q19" s="1582">
        <v>7</v>
      </c>
      <c r="R19" s="1582">
        <v>2913</v>
      </c>
      <c r="S19" s="1582">
        <v>0</v>
      </c>
      <c r="T19" s="1582">
        <v>0</v>
      </c>
      <c r="U19" s="1582">
        <f t="shared" si="0"/>
        <v>4395</v>
      </c>
      <c r="V19" s="423" t="s">
        <v>442</v>
      </c>
    </row>
    <row r="20" spans="1:24" ht="33" customHeight="1">
      <c r="A20" s="423" t="s">
        <v>356</v>
      </c>
      <c r="B20" s="1423">
        <v>6</v>
      </c>
      <c r="C20" s="1423">
        <v>0</v>
      </c>
      <c r="D20" s="1423">
        <v>5</v>
      </c>
      <c r="E20" s="1423">
        <v>0</v>
      </c>
      <c r="F20" s="1423">
        <v>0</v>
      </c>
      <c r="G20" s="1423">
        <v>0</v>
      </c>
      <c r="H20" s="1423">
        <v>0</v>
      </c>
      <c r="I20" s="1423">
        <v>0</v>
      </c>
      <c r="J20" s="1423">
        <v>0</v>
      </c>
      <c r="K20" s="1423">
        <v>1</v>
      </c>
      <c r="L20" s="1423">
        <v>3</v>
      </c>
      <c r="M20" s="1423">
        <v>2</v>
      </c>
      <c r="N20" s="1423">
        <v>54</v>
      </c>
      <c r="O20" s="1423">
        <v>1</v>
      </c>
      <c r="P20" s="1423">
        <v>548</v>
      </c>
      <c r="Q20" s="1423">
        <v>7</v>
      </c>
      <c r="R20" s="1423">
        <v>1874</v>
      </c>
      <c r="S20" s="1423">
        <v>0</v>
      </c>
      <c r="T20" s="1423">
        <v>0</v>
      </c>
      <c r="U20" s="1423">
        <f t="shared" si="0"/>
        <v>2484</v>
      </c>
      <c r="V20" s="423" t="s">
        <v>446</v>
      </c>
    </row>
    <row r="21" spans="1:24" ht="33" customHeight="1">
      <c r="A21" s="423" t="s">
        <v>360</v>
      </c>
      <c r="B21" s="1582">
        <v>2</v>
      </c>
      <c r="C21" s="1582">
        <v>0</v>
      </c>
      <c r="D21" s="1582">
        <v>2</v>
      </c>
      <c r="E21" s="1582">
        <v>0</v>
      </c>
      <c r="F21" s="1582">
        <v>0</v>
      </c>
      <c r="G21" s="1582">
        <v>0</v>
      </c>
      <c r="H21" s="1582">
        <v>0</v>
      </c>
      <c r="I21" s="1582">
        <v>0</v>
      </c>
      <c r="J21" s="1582">
        <v>0</v>
      </c>
      <c r="K21" s="1582">
        <v>1</v>
      </c>
      <c r="L21" s="1582">
        <v>2</v>
      </c>
      <c r="M21" s="1582">
        <v>0</v>
      </c>
      <c r="N21" s="1582">
        <v>0</v>
      </c>
      <c r="O21" s="1582">
        <v>1</v>
      </c>
      <c r="P21" s="1582">
        <v>226</v>
      </c>
      <c r="Q21" s="1582">
        <v>1</v>
      </c>
      <c r="R21" s="1582">
        <v>0</v>
      </c>
      <c r="S21" s="1582">
        <v>0</v>
      </c>
      <c r="T21" s="1582">
        <v>0</v>
      </c>
      <c r="U21" s="1582">
        <f t="shared" si="0"/>
        <v>230</v>
      </c>
      <c r="V21" s="423" t="s">
        <v>450</v>
      </c>
    </row>
    <row r="22" spans="1:24" ht="33" customHeight="1">
      <c r="A22" s="423" t="s">
        <v>364</v>
      </c>
      <c r="B22" s="1423">
        <v>2</v>
      </c>
      <c r="C22" s="1423">
        <v>4</v>
      </c>
      <c r="D22" s="1423">
        <v>3</v>
      </c>
      <c r="E22" s="1423">
        <v>0</v>
      </c>
      <c r="F22" s="1423">
        <v>0</v>
      </c>
      <c r="G22" s="1423">
        <v>0</v>
      </c>
      <c r="H22" s="1423">
        <v>0</v>
      </c>
      <c r="I22" s="1423">
        <v>1</v>
      </c>
      <c r="J22" s="1423">
        <v>489</v>
      </c>
      <c r="K22" s="1423">
        <v>1</v>
      </c>
      <c r="L22" s="1423">
        <v>1</v>
      </c>
      <c r="M22" s="1423">
        <v>1</v>
      </c>
      <c r="N22" s="1423">
        <v>12</v>
      </c>
      <c r="O22" s="1423">
        <v>0</v>
      </c>
      <c r="P22" s="1423">
        <v>0</v>
      </c>
      <c r="Q22" s="1423">
        <v>1</v>
      </c>
      <c r="R22" s="1423">
        <v>305</v>
      </c>
      <c r="S22" s="1423">
        <v>0</v>
      </c>
      <c r="T22" s="1423">
        <v>0</v>
      </c>
      <c r="U22" s="1423">
        <f t="shared" si="0"/>
        <v>814</v>
      </c>
      <c r="V22" s="423" t="s">
        <v>454</v>
      </c>
    </row>
    <row r="23" spans="1:24" ht="33" customHeight="1">
      <c r="A23" s="423" t="s">
        <v>368</v>
      </c>
      <c r="B23" s="1582">
        <v>4</v>
      </c>
      <c r="C23" s="1582">
        <v>13</v>
      </c>
      <c r="D23" s="1582">
        <v>5</v>
      </c>
      <c r="E23" s="1582">
        <v>0</v>
      </c>
      <c r="F23" s="1582">
        <v>0</v>
      </c>
      <c r="G23" s="1582">
        <v>0</v>
      </c>
      <c r="H23" s="1582">
        <v>0</v>
      </c>
      <c r="I23" s="1582">
        <v>0</v>
      </c>
      <c r="J23" s="1582">
        <v>0</v>
      </c>
      <c r="K23" s="1582">
        <v>1</v>
      </c>
      <c r="L23" s="1582">
        <v>43</v>
      </c>
      <c r="M23" s="1582">
        <v>5</v>
      </c>
      <c r="N23" s="1582">
        <v>577</v>
      </c>
      <c r="O23" s="1582">
        <v>0</v>
      </c>
      <c r="P23" s="1582">
        <v>0</v>
      </c>
      <c r="Q23" s="1582">
        <v>6</v>
      </c>
      <c r="R23" s="1582">
        <v>5837</v>
      </c>
      <c r="S23" s="1582">
        <v>1</v>
      </c>
      <c r="T23" s="1582">
        <v>26</v>
      </c>
      <c r="U23" s="1582">
        <f t="shared" si="0"/>
        <v>6501</v>
      </c>
      <c r="V23" s="423" t="s">
        <v>458</v>
      </c>
    </row>
    <row r="24" spans="1:24" ht="33" customHeight="1">
      <c r="A24" s="423" t="s">
        <v>374</v>
      </c>
      <c r="B24" s="1423">
        <v>2</v>
      </c>
      <c r="C24" s="1423">
        <v>11</v>
      </c>
      <c r="D24" s="1423">
        <v>3</v>
      </c>
      <c r="E24" s="1423">
        <v>1</v>
      </c>
      <c r="F24" s="1423">
        <v>16</v>
      </c>
      <c r="G24" s="1423">
        <v>0</v>
      </c>
      <c r="H24" s="1423">
        <v>0</v>
      </c>
      <c r="I24" s="1423">
        <v>1</v>
      </c>
      <c r="J24" s="1423">
        <v>13</v>
      </c>
      <c r="K24" s="1423">
        <v>1</v>
      </c>
      <c r="L24" s="1423">
        <v>6</v>
      </c>
      <c r="M24" s="1423">
        <v>1</v>
      </c>
      <c r="N24" s="1423">
        <v>32</v>
      </c>
      <c r="O24" s="1423">
        <v>2</v>
      </c>
      <c r="P24" s="1423">
        <v>686</v>
      </c>
      <c r="Q24" s="1423">
        <v>6</v>
      </c>
      <c r="R24" s="1423">
        <v>1219</v>
      </c>
      <c r="S24" s="1423">
        <v>0</v>
      </c>
      <c r="T24" s="1423">
        <v>0</v>
      </c>
      <c r="U24" s="1423">
        <f t="shared" si="0"/>
        <v>1986</v>
      </c>
      <c r="V24" s="423" t="s">
        <v>464</v>
      </c>
    </row>
    <row r="25" spans="1:24" ht="33" customHeight="1">
      <c r="A25" s="423" t="s">
        <v>377</v>
      </c>
      <c r="B25" s="1582">
        <v>3</v>
      </c>
      <c r="C25" s="1582">
        <v>7</v>
      </c>
      <c r="D25" s="1582">
        <v>9</v>
      </c>
      <c r="E25" s="1582">
        <v>1</v>
      </c>
      <c r="F25" s="1582">
        <v>712</v>
      </c>
      <c r="G25" s="1582">
        <v>1</v>
      </c>
      <c r="H25" s="1582">
        <v>21</v>
      </c>
      <c r="I25" s="1582">
        <v>0</v>
      </c>
      <c r="J25" s="1582">
        <v>0</v>
      </c>
      <c r="K25" s="1582">
        <v>1</v>
      </c>
      <c r="L25" s="1582">
        <v>4</v>
      </c>
      <c r="M25" s="1582">
        <v>2</v>
      </c>
      <c r="N25" s="1582">
        <v>310</v>
      </c>
      <c r="O25" s="1582">
        <v>1</v>
      </c>
      <c r="P25" s="1582">
        <v>18</v>
      </c>
      <c r="Q25" s="1582">
        <v>3</v>
      </c>
      <c r="R25" s="1582">
        <v>403</v>
      </c>
      <c r="S25" s="1582">
        <v>0</v>
      </c>
      <c r="T25" s="1582">
        <v>0</v>
      </c>
      <c r="U25" s="1582">
        <f t="shared" si="0"/>
        <v>1484</v>
      </c>
      <c r="V25" s="423" t="s">
        <v>468</v>
      </c>
    </row>
    <row r="26" spans="1:24" ht="33" customHeight="1">
      <c r="A26" s="423" t="s">
        <v>492</v>
      </c>
      <c r="B26" s="1423">
        <v>2</v>
      </c>
      <c r="C26" s="1423">
        <v>15</v>
      </c>
      <c r="D26" s="1423">
        <v>0</v>
      </c>
      <c r="E26" s="1423">
        <v>2</v>
      </c>
      <c r="F26" s="1423">
        <v>815</v>
      </c>
      <c r="G26" s="1423">
        <v>2</v>
      </c>
      <c r="H26" s="1423">
        <v>443</v>
      </c>
      <c r="I26" s="1423">
        <v>2</v>
      </c>
      <c r="J26" s="1423">
        <v>1494</v>
      </c>
      <c r="K26" s="1423">
        <v>2</v>
      </c>
      <c r="L26" s="1423">
        <v>2</v>
      </c>
      <c r="M26" s="1423">
        <v>2</v>
      </c>
      <c r="N26" s="1423">
        <v>169</v>
      </c>
      <c r="O26" s="1423">
        <v>2</v>
      </c>
      <c r="P26" s="1423">
        <v>336</v>
      </c>
      <c r="Q26" s="1423">
        <v>8</v>
      </c>
      <c r="R26" s="1423">
        <v>10137</v>
      </c>
      <c r="S26" s="1423">
        <v>2</v>
      </c>
      <c r="T26" s="1423">
        <v>189</v>
      </c>
      <c r="U26" s="1423">
        <f t="shared" si="0"/>
        <v>13600</v>
      </c>
      <c r="V26" s="423" t="s">
        <v>471</v>
      </c>
    </row>
    <row r="27" spans="1:24" ht="33" customHeight="1">
      <c r="A27" s="423" t="s">
        <v>382</v>
      </c>
      <c r="B27" s="1582">
        <v>4</v>
      </c>
      <c r="C27" s="1582">
        <v>28</v>
      </c>
      <c r="D27" s="1582">
        <v>4</v>
      </c>
      <c r="E27" s="1582">
        <v>0</v>
      </c>
      <c r="F27" s="1582">
        <v>0</v>
      </c>
      <c r="G27" s="1582">
        <v>0</v>
      </c>
      <c r="H27" s="1582">
        <v>0</v>
      </c>
      <c r="I27" s="1582">
        <v>1</v>
      </c>
      <c r="J27" s="1582">
        <v>313</v>
      </c>
      <c r="K27" s="1582">
        <v>1</v>
      </c>
      <c r="L27" s="1582">
        <v>33</v>
      </c>
      <c r="M27" s="1582">
        <v>0</v>
      </c>
      <c r="N27" s="1582">
        <v>0</v>
      </c>
      <c r="O27" s="1582">
        <v>2</v>
      </c>
      <c r="P27" s="1582">
        <v>48</v>
      </c>
      <c r="Q27" s="1582">
        <v>12</v>
      </c>
      <c r="R27" s="1582">
        <v>24116</v>
      </c>
      <c r="S27" s="1582">
        <v>0</v>
      </c>
      <c r="T27" s="1582">
        <v>0</v>
      </c>
      <c r="U27" s="1582">
        <f t="shared" si="0"/>
        <v>24542</v>
      </c>
      <c r="V27" s="423" t="s">
        <v>474</v>
      </c>
    </row>
    <row r="28" spans="1:24" ht="33" customHeight="1">
      <c r="A28" s="423" t="s">
        <v>386</v>
      </c>
      <c r="B28" s="1423">
        <v>3</v>
      </c>
      <c r="C28" s="1423">
        <v>13</v>
      </c>
      <c r="D28" s="1423">
        <v>2</v>
      </c>
      <c r="E28" s="1423">
        <v>1</v>
      </c>
      <c r="F28" s="1423">
        <v>273</v>
      </c>
      <c r="G28" s="1423">
        <v>1</v>
      </c>
      <c r="H28" s="1423">
        <v>127</v>
      </c>
      <c r="I28" s="1423">
        <v>1</v>
      </c>
      <c r="J28" s="1423">
        <v>1600</v>
      </c>
      <c r="K28" s="1423">
        <v>1</v>
      </c>
      <c r="L28" s="1423">
        <v>588</v>
      </c>
      <c r="M28" s="1423">
        <v>1</v>
      </c>
      <c r="N28" s="1423">
        <v>122</v>
      </c>
      <c r="O28" s="1423">
        <v>1</v>
      </c>
      <c r="P28" s="1423">
        <v>617</v>
      </c>
      <c r="Q28" s="1423">
        <v>1</v>
      </c>
      <c r="R28" s="1423">
        <v>0</v>
      </c>
      <c r="S28" s="1423">
        <v>0</v>
      </c>
      <c r="T28" s="1423">
        <v>0</v>
      </c>
      <c r="U28" s="1423">
        <f t="shared" si="0"/>
        <v>3342</v>
      </c>
      <c r="V28" s="423" t="s">
        <v>478</v>
      </c>
    </row>
    <row r="29" spans="1:24" ht="33" customHeight="1">
      <c r="A29" s="423" t="s">
        <v>390</v>
      </c>
      <c r="B29" s="1582">
        <v>0</v>
      </c>
      <c r="C29" s="1582">
        <v>0</v>
      </c>
      <c r="D29" s="1582">
        <v>0</v>
      </c>
      <c r="E29" s="1582">
        <v>2</v>
      </c>
      <c r="F29" s="1582">
        <v>934</v>
      </c>
      <c r="G29" s="1582">
        <v>0</v>
      </c>
      <c r="H29" s="1582">
        <v>0</v>
      </c>
      <c r="I29" s="1582">
        <v>1</v>
      </c>
      <c r="J29" s="1582">
        <v>397</v>
      </c>
      <c r="K29" s="1582">
        <v>1</v>
      </c>
      <c r="L29" s="1582">
        <v>2</v>
      </c>
      <c r="M29" s="1582">
        <v>2</v>
      </c>
      <c r="N29" s="1582">
        <v>108</v>
      </c>
      <c r="O29" s="1582">
        <v>0</v>
      </c>
      <c r="P29" s="1582">
        <v>0</v>
      </c>
      <c r="Q29" s="1582">
        <v>4</v>
      </c>
      <c r="R29" s="1582">
        <v>5720</v>
      </c>
      <c r="S29" s="1582">
        <v>1</v>
      </c>
      <c r="T29" s="1582">
        <v>33</v>
      </c>
      <c r="U29" s="1582">
        <f t="shared" si="0"/>
        <v>7194</v>
      </c>
      <c r="V29" s="423" t="s">
        <v>482</v>
      </c>
      <c r="W29" s="1281"/>
      <c r="X29" s="1281"/>
    </row>
    <row r="30" spans="1:24" ht="33" customHeight="1">
      <c r="A30" s="423" t="s">
        <v>394</v>
      </c>
      <c r="B30" s="1423">
        <v>3</v>
      </c>
      <c r="C30" s="1423">
        <v>8</v>
      </c>
      <c r="D30" s="1423">
        <v>5</v>
      </c>
      <c r="E30" s="1423">
        <v>0</v>
      </c>
      <c r="F30" s="1423">
        <v>0</v>
      </c>
      <c r="G30" s="1423">
        <v>1</v>
      </c>
      <c r="H30" s="1423">
        <v>426</v>
      </c>
      <c r="I30" s="1423">
        <v>0</v>
      </c>
      <c r="J30" s="1423">
        <v>0</v>
      </c>
      <c r="K30" s="1423">
        <v>1</v>
      </c>
      <c r="L30" s="1423">
        <v>4</v>
      </c>
      <c r="M30" s="1423">
        <v>2</v>
      </c>
      <c r="N30" s="1423">
        <v>82</v>
      </c>
      <c r="O30" s="1423">
        <v>1</v>
      </c>
      <c r="P30" s="1423">
        <v>120</v>
      </c>
      <c r="Q30" s="1423">
        <v>4</v>
      </c>
      <c r="R30" s="1423">
        <v>3020</v>
      </c>
      <c r="S30" s="1423">
        <v>1</v>
      </c>
      <c r="T30" s="1423">
        <v>17</v>
      </c>
      <c r="U30" s="1423">
        <f t="shared" si="0"/>
        <v>3682</v>
      </c>
      <c r="V30" s="423" t="s">
        <v>486</v>
      </c>
    </row>
    <row r="31" spans="1:24" ht="33" customHeight="1">
      <c r="A31" s="423" t="s">
        <v>4294</v>
      </c>
      <c r="B31" s="1582">
        <v>12</v>
      </c>
      <c r="C31" s="1582">
        <v>10</v>
      </c>
      <c r="D31" s="1582">
        <v>37</v>
      </c>
      <c r="E31" s="1582">
        <v>0</v>
      </c>
      <c r="F31" s="1582">
        <v>0</v>
      </c>
      <c r="G31" s="1582">
        <v>0</v>
      </c>
      <c r="H31" s="1582">
        <v>0</v>
      </c>
      <c r="I31" s="1582">
        <v>0</v>
      </c>
      <c r="J31" s="1582">
        <v>0</v>
      </c>
      <c r="K31" s="1582">
        <v>0</v>
      </c>
      <c r="L31" s="1582">
        <v>0</v>
      </c>
      <c r="M31" s="1582">
        <v>0</v>
      </c>
      <c r="N31" s="1582">
        <v>0</v>
      </c>
      <c r="O31" s="1582">
        <v>0</v>
      </c>
      <c r="P31" s="1582">
        <v>0</v>
      </c>
      <c r="Q31" s="1582">
        <v>0</v>
      </c>
      <c r="R31" s="1582">
        <v>0</v>
      </c>
      <c r="S31" s="1582">
        <v>0</v>
      </c>
      <c r="T31" s="1582">
        <v>0</v>
      </c>
      <c r="U31" s="1582">
        <f t="shared" si="0"/>
        <v>47</v>
      </c>
      <c r="V31" s="423" t="s">
        <v>4295</v>
      </c>
    </row>
    <row r="32" spans="1:24" s="1281" customFormat="1" ht="33" customHeight="1">
      <c r="A32" s="1114" t="s">
        <v>967</v>
      </c>
      <c r="B32" s="1117">
        <f>B11+B13+B16+B17+B18+B19+B20+B21+B22+B23+B24+B25+B26+B27+B28+B29+B30+B31+B12</f>
        <v>65</v>
      </c>
      <c r="C32" s="1117">
        <f t="shared" ref="C32:U32" si="3">C11+C13+C16+C17+C18+C19+C20+C21+C22+C23+C24+C25+C26+C27+C28+C29+C30+C31+C12</f>
        <v>111</v>
      </c>
      <c r="D32" s="1117">
        <f t="shared" si="3"/>
        <v>174</v>
      </c>
      <c r="E32" s="1117">
        <f t="shared" si="3"/>
        <v>13</v>
      </c>
      <c r="F32" s="1117">
        <f t="shared" si="3"/>
        <v>4486</v>
      </c>
      <c r="G32" s="1117">
        <f t="shared" si="3"/>
        <v>7</v>
      </c>
      <c r="H32" s="1117">
        <f t="shared" si="3"/>
        <v>1060</v>
      </c>
      <c r="I32" s="1117">
        <f t="shared" si="3"/>
        <v>8</v>
      </c>
      <c r="J32" s="1117">
        <f t="shared" si="3"/>
        <v>4927</v>
      </c>
      <c r="K32" s="1117">
        <f t="shared" si="3"/>
        <v>21</v>
      </c>
      <c r="L32" s="1117">
        <f t="shared" si="3"/>
        <v>714</v>
      </c>
      <c r="M32" s="1117">
        <f t="shared" si="3"/>
        <v>47</v>
      </c>
      <c r="N32" s="1117">
        <f t="shared" si="3"/>
        <v>4293</v>
      </c>
      <c r="O32" s="1117">
        <f t="shared" si="3"/>
        <v>24</v>
      </c>
      <c r="P32" s="1117">
        <f t="shared" si="3"/>
        <v>5746</v>
      </c>
      <c r="Q32" s="1117">
        <f t="shared" si="3"/>
        <v>112</v>
      </c>
      <c r="R32" s="1117">
        <f t="shared" si="3"/>
        <v>99264</v>
      </c>
      <c r="S32" s="1117">
        <f t="shared" si="3"/>
        <v>10</v>
      </c>
      <c r="T32" s="1117">
        <f t="shared" si="3"/>
        <v>329</v>
      </c>
      <c r="U32" s="1117">
        <f t="shared" si="3"/>
        <v>121104</v>
      </c>
      <c r="V32" s="1114" t="s">
        <v>68</v>
      </c>
      <c r="W32" s="1284"/>
      <c r="X32" s="1284"/>
    </row>
  </sheetData>
  <mergeCells count="25">
    <mergeCell ref="Q4:R4"/>
    <mergeCell ref="S4:T4"/>
    <mergeCell ref="U4:U5"/>
    <mergeCell ref="V4:V7"/>
    <mergeCell ref="M5:N5"/>
    <mergeCell ref="O5:P5"/>
    <mergeCell ref="Q5:R5"/>
    <mergeCell ref="S5:T5"/>
    <mergeCell ref="U6:U7"/>
    <mergeCell ref="A1:V1"/>
    <mergeCell ref="A2:V2"/>
    <mergeCell ref="A3:F3"/>
    <mergeCell ref="A4:A7"/>
    <mergeCell ref="B4:D4"/>
    <mergeCell ref="E4:F4"/>
    <mergeCell ref="G4:H4"/>
    <mergeCell ref="I4:J4"/>
    <mergeCell ref="K4:L4"/>
    <mergeCell ref="M4:N4"/>
    <mergeCell ref="B5:D5"/>
    <mergeCell ref="E5:F5"/>
    <mergeCell ref="G5:H5"/>
    <mergeCell ref="I5:J5"/>
    <mergeCell ref="K5:L5"/>
    <mergeCell ref="O4:P4"/>
  </mergeCells>
  <pageMargins left="0.7" right="0.7" top="0.75" bottom="0.75" header="0.3" footer="0.3"/>
  <pageSetup paperSize="9" scale="44" orientation="landscape"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J28"/>
  <sheetViews>
    <sheetView rightToLeft="1" view="pageBreakPreview" zoomScale="60" zoomScaleNormal="70" workbookViewId="0">
      <selection activeCell="B23" sqref="B23"/>
    </sheetView>
  </sheetViews>
  <sheetFormatPr defaultColWidth="86.1796875" defaultRowHeight="22.5" customHeight="1"/>
  <cols>
    <col min="1" max="1" width="37.7265625" style="1589" customWidth="1"/>
    <col min="2" max="5" width="31.7265625" style="1589" customWidth="1"/>
    <col min="6" max="6" width="37.7265625" style="1596" customWidth="1"/>
    <col min="7" max="16384" width="86.1796875" style="1589"/>
  </cols>
  <sheetData>
    <row r="1" spans="1:10" s="1583" customFormat="1" ht="43.5" customHeight="1">
      <c r="A1" s="2380" t="s">
        <v>3145</v>
      </c>
      <c r="B1" s="2381"/>
      <c r="C1" s="2381"/>
      <c r="D1" s="2381"/>
      <c r="E1" s="2381"/>
      <c r="F1" s="2382"/>
    </row>
    <row r="2" spans="1:10" s="1583" customFormat="1" ht="39.75" customHeight="1">
      <c r="A2" s="1779" t="s">
        <v>3146</v>
      </c>
      <c r="B2" s="1780"/>
      <c r="C2" s="1780"/>
      <c r="D2" s="1780"/>
      <c r="E2" s="1780"/>
      <c r="F2" s="2383"/>
    </row>
    <row r="3" spans="1:10" s="1583" customFormat="1" ht="19.5" customHeight="1">
      <c r="A3" s="1584" t="s">
        <v>4296</v>
      </c>
      <c r="B3" s="1585"/>
      <c r="C3" s="1585"/>
      <c r="D3" s="1585"/>
      <c r="E3" s="1586"/>
      <c r="F3" s="1587" t="s">
        <v>4297</v>
      </c>
      <c r="G3" s="1588"/>
      <c r="J3" s="1583" t="s">
        <v>4041</v>
      </c>
    </row>
    <row r="4" spans="1:10" ht="55" customHeight="1">
      <c r="A4" s="2140" t="s">
        <v>324</v>
      </c>
      <c r="B4" s="808" t="s">
        <v>4298</v>
      </c>
      <c r="C4" s="808" t="s">
        <v>4299</v>
      </c>
      <c r="D4" s="808" t="s">
        <v>4300</v>
      </c>
      <c r="E4" s="808" t="s">
        <v>750</v>
      </c>
      <c r="F4" s="2140" t="s">
        <v>415</v>
      </c>
    </row>
    <row r="5" spans="1:10" ht="70.5" customHeight="1">
      <c r="A5" s="2084"/>
      <c r="B5" s="1590" t="s">
        <v>4301</v>
      </c>
      <c r="C5" s="1590" t="s">
        <v>4302</v>
      </c>
      <c r="D5" s="1590" t="s">
        <v>4303</v>
      </c>
      <c r="E5" s="1590" t="s">
        <v>68</v>
      </c>
      <c r="F5" s="2084"/>
    </row>
    <row r="6" spans="1:10" ht="22.5" customHeight="1">
      <c r="A6" s="1261" t="s">
        <v>327</v>
      </c>
      <c r="B6" s="1423">
        <v>83893</v>
      </c>
      <c r="C6" s="1423">
        <v>308349</v>
      </c>
      <c r="D6" s="1423">
        <v>0</v>
      </c>
      <c r="E6" s="1423">
        <f>SUM(B6:D6)</f>
        <v>392242</v>
      </c>
      <c r="F6" s="1591" t="s">
        <v>418</v>
      </c>
    </row>
    <row r="7" spans="1:10" ht="22.5" customHeight="1">
      <c r="A7" s="1261" t="s">
        <v>328</v>
      </c>
      <c r="B7" s="1582">
        <v>241962</v>
      </c>
      <c r="C7" s="1582">
        <v>236731</v>
      </c>
      <c r="D7" s="1582">
        <v>0</v>
      </c>
      <c r="E7" s="1582">
        <f t="shared" ref="E7:E27" si="0">SUM(B7:D7)</f>
        <v>478693</v>
      </c>
      <c r="F7" s="1591" t="s">
        <v>419</v>
      </c>
    </row>
    <row r="8" spans="1:10" ht="22.5" customHeight="1">
      <c r="A8" s="1261" t="s">
        <v>329</v>
      </c>
      <c r="B8" s="1423">
        <v>88941</v>
      </c>
      <c r="C8" s="1423">
        <v>155741</v>
      </c>
      <c r="D8" s="1423">
        <v>29268</v>
      </c>
      <c r="E8" s="1423">
        <f t="shared" si="0"/>
        <v>273950</v>
      </c>
      <c r="F8" s="1591" t="s">
        <v>420</v>
      </c>
    </row>
    <row r="9" spans="1:10" ht="22.5" customHeight="1">
      <c r="A9" s="1261" t="s">
        <v>333</v>
      </c>
      <c r="B9" s="1582">
        <v>115001</v>
      </c>
      <c r="C9" s="1582">
        <v>110295</v>
      </c>
      <c r="D9" s="1582">
        <v>291289</v>
      </c>
      <c r="E9" s="1582">
        <f t="shared" si="0"/>
        <v>516585</v>
      </c>
      <c r="F9" s="1591" t="s">
        <v>423</v>
      </c>
      <c r="G9" s="1592"/>
    </row>
    <row r="10" spans="1:10" ht="22.5" customHeight="1">
      <c r="A10" s="1261" t="s">
        <v>339</v>
      </c>
      <c r="B10" s="1423">
        <v>109096</v>
      </c>
      <c r="C10" s="1423">
        <v>93386</v>
      </c>
      <c r="D10" s="1423">
        <v>129753</v>
      </c>
      <c r="E10" s="1423">
        <f t="shared" si="0"/>
        <v>332235</v>
      </c>
      <c r="F10" s="1591" t="s">
        <v>429</v>
      </c>
    </row>
    <row r="11" spans="1:10" ht="22.5" customHeight="1">
      <c r="A11" s="1261" t="s">
        <v>340</v>
      </c>
      <c r="B11" s="1582">
        <v>109195</v>
      </c>
      <c r="C11" s="1582">
        <v>124170</v>
      </c>
      <c r="D11" s="1582">
        <v>0</v>
      </c>
      <c r="E11" s="1582">
        <f t="shared" si="0"/>
        <v>233365</v>
      </c>
      <c r="F11" s="1591" t="s">
        <v>430</v>
      </c>
    </row>
    <row r="12" spans="1:10" ht="22.5" customHeight="1">
      <c r="A12" s="1261" t="s">
        <v>344</v>
      </c>
      <c r="B12" s="1423">
        <v>45635</v>
      </c>
      <c r="C12" s="1423">
        <v>275927</v>
      </c>
      <c r="D12" s="1423">
        <v>121052</v>
      </c>
      <c r="E12" s="1423">
        <f t="shared" si="0"/>
        <v>442614</v>
      </c>
      <c r="F12" s="1591" t="s">
        <v>434</v>
      </c>
    </row>
    <row r="13" spans="1:10" ht="22.5" customHeight="1">
      <c r="A13" s="1261" t="s">
        <v>348</v>
      </c>
      <c r="B13" s="1582">
        <v>39995</v>
      </c>
      <c r="C13" s="1582">
        <v>284510</v>
      </c>
      <c r="D13" s="1582">
        <v>97488</v>
      </c>
      <c r="E13" s="1582">
        <f t="shared" si="0"/>
        <v>421993</v>
      </c>
      <c r="F13" s="1591" t="s">
        <v>438</v>
      </c>
    </row>
    <row r="14" spans="1:10" ht="22.5" customHeight="1">
      <c r="A14" s="1261" t="s">
        <v>352</v>
      </c>
      <c r="B14" s="1423">
        <v>392698</v>
      </c>
      <c r="C14" s="1423">
        <v>622424</v>
      </c>
      <c r="D14" s="1423">
        <v>108703</v>
      </c>
      <c r="E14" s="1423">
        <f t="shared" si="0"/>
        <v>1123825</v>
      </c>
      <c r="F14" s="1591" t="s">
        <v>442</v>
      </c>
    </row>
    <row r="15" spans="1:10" ht="22.5" customHeight="1">
      <c r="A15" s="1261" t="s">
        <v>356</v>
      </c>
      <c r="B15" s="1582">
        <v>437274</v>
      </c>
      <c r="C15" s="1582">
        <v>445058</v>
      </c>
      <c r="D15" s="1582">
        <v>90470</v>
      </c>
      <c r="E15" s="1582">
        <f t="shared" si="0"/>
        <v>972802</v>
      </c>
      <c r="F15" s="1591" t="s">
        <v>446</v>
      </c>
    </row>
    <row r="16" spans="1:10" ht="22.5" customHeight="1">
      <c r="A16" s="1261" t="s">
        <v>360</v>
      </c>
      <c r="B16" s="1423">
        <v>283163</v>
      </c>
      <c r="C16" s="1423">
        <v>323198</v>
      </c>
      <c r="D16" s="1423">
        <v>150761</v>
      </c>
      <c r="E16" s="1423">
        <f t="shared" si="0"/>
        <v>757122</v>
      </c>
      <c r="F16" s="1591" t="s">
        <v>450</v>
      </c>
    </row>
    <row r="17" spans="1:6" ht="22.5" customHeight="1">
      <c r="A17" s="1261" t="s">
        <v>364</v>
      </c>
      <c r="B17" s="1582">
        <v>26332</v>
      </c>
      <c r="C17" s="1582">
        <v>187208</v>
      </c>
      <c r="D17" s="1582">
        <v>51979</v>
      </c>
      <c r="E17" s="1582">
        <f t="shared" si="0"/>
        <v>265519</v>
      </c>
      <c r="F17" s="1591" t="s">
        <v>454</v>
      </c>
    </row>
    <row r="18" spans="1:6" ht="22.5" customHeight="1">
      <c r="A18" s="1261" t="s">
        <v>368</v>
      </c>
      <c r="B18" s="1423">
        <v>203728</v>
      </c>
      <c r="C18" s="1423">
        <v>257202</v>
      </c>
      <c r="D18" s="1423">
        <v>246455</v>
      </c>
      <c r="E18" s="1423">
        <f t="shared" si="0"/>
        <v>707385</v>
      </c>
      <c r="F18" s="1591" t="s">
        <v>458</v>
      </c>
    </row>
    <row r="19" spans="1:6" ht="22.5" customHeight="1">
      <c r="A19" s="1261" t="s">
        <v>374</v>
      </c>
      <c r="B19" s="1582">
        <v>70793</v>
      </c>
      <c r="C19" s="1582">
        <v>125371</v>
      </c>
      <c r="D19" s="1582">
        <v>33967</v>
      </c>
      <c r="E19" s="1582">
        <f t="shared" si="0"/>
        <v>230131</v>
      </c>
      <c r="F19" s="1591" t="s">
        <v>464</v>
      </c>
    </row>
    <row r="20" spans="1:6" ht="22.5" customHeight="1">
      <c r="A20" s="1261" t="s">
        <v>377</v>
      </c>
      <c r="B20" s="1423">
        <v>49845</v>
      </c>
      <c r="C20" s="1423">
        <v>102252</v>
      </c>
      <c r="D20" s="1423">
        <v>40083</v>
      </c>
      <c r="E20" s="1423">
        <f t="shared" si="0"/>
        <v>192180</v>
      </c>
      <c r="F20" s="1591" t="s">
        <v>468</v>
      </c>
    </row>
    <row r="21" spans="1:6" ht="22.5" customHeight="1">
      <c r="A21" s="1261" t="s">
        <v>492</v>
      </c>
      <c r="B21" s="1582">
        <v>45139</v>
      </c>
      <c r="C21" s="1582">
        <v>167827</v>
      </c>
      <c r="D21" s="1582">
        <v>71973</v>
      </c>
      <c r="E21" s="1582">
        <f t="shared" si="0"/>
        <v>284939</v>
      </c>
      <c r="F21" s="1591" t="s">
        <v>471</v>
      </c>
    </row>
    <row r="22" spans="1:6" ht="22.5" customHeight="1">
      <c r="A22" s="1261" t="s">
        <v>382</v>
      </c>
      <c r="B22" s="1423">
        <v>277819</v>
      </c>
      <c r="C22" s="1423">
        <v>461004</v>
      </c>
      <c r="D22" s="1423">
        <v>87141</v>
      </c>
      <c r="E22" s="1423">
        <f t="shared" si="0"/>
        <v>825964</v>
      </c>
      <c r="F22" s="1591" t="s">
        <v>474</v>
      </c>
    </row>
    <row r="23" spans="1:6" ht="22.5" customHeight="1">
      <c r="A23" s="1261" t="s">
        <v>386</v>
      </c>
      <c r="B23" s="1582">
        <v>152079</v>
      </c>
      <c r="C23" s="1582">
        <v>113645</v>
      </c>
      <c r="D23" s="1582">
        <v>181130</v>
      </c>
      <c r="E23" s="1582">
        <f t="shared" si="0"/>
        <v>446854</v>
      </c>
      <c r="F23" s="1591" t="s">
        <v>478</v>
      </c>
    </row>
    <row r="24" spans="1:6" ht="22.5" customHeight="1">
      <c r="A24" s="1261" t="s">
        <v>390</v>
      </c>
      <c r="B24" s="1423">
        <v>35898</v>
      </c>
      <c r="C24" s="1423">
        <v>57923</v>
      </c>
      <c r="D24" s="1423">
        <v>76569</v>
      </c>
      <c r="E24" s="1423">
        <f t="shared" si="0"/>
        <v>170390</v>
      </c>
      <c r="F24" s="1591" t="s">
        <v>482</v>
      </c>
    </row>
    <row r="25" spans="1:6" ht="22.5" customHeight="1">
      <c r="A25" s="1261" t="s">
        <v>394</v>
      </c>
      <c r="B25" s="1582">
        <v>23318</v>
      </c>
      <c r="C25" s="1582">
        <v>56923</v>
      </c>
      <c r="D25" s="1582">
        <v>122916</v>
      </c>
      <c r="E25" s="1582">
        <f t="shared" si="0"/>
        <v>203157</v>
      </c>
      <c r="F25" s="1591" t="s">
        <v>486</v>
      </c>
    </row>
    <row r="26" spans="1:6" ht="22.5" customHeight="1">
      <c r="A26" s="1261" t="s">
        <v>4304</v>
      </c>
      <c r="B26" s="1423">
        <v>0</v>
      </c>
      <c r="C26" s="1423">
        <v>27891</v>
      </c>
      <c r="D26" s="1423">
        <v>0</v>
      </c>
      <c r="E26" s="1423">
        <f t="shared" si="0"/>
        <v>27891</v>
      </c>
      <c r="F26" s="1591" t="s">
        <v>4305</v>
      </c>
    </row>
    <row r="27" spans="1:6" ht="22.5" customHeight="1">
      <c r="A27" s="1261" t="s">
        <v>893</v>
      </c>
      <c r="B27" s="1582">
        <v>0</v>
      </c>
      <c r="C27" s="1582">
        <v>0</v>
      </c>
      <c r="D27" s="1582">
        <v>14468</v>
      </c>
      <c r="E27" s="1582">
        <f t="shared" si="0"/>
        <v>14468</v>
      </c>
      <c r="F27" s="1591" t="s">
        <v>894</v>
      </c>
    </row>
    <row r="28" spans="1:6" s="1595" customFormat="1" ht="37.5" customHeight="1">
      <c r="A28" s="1593" t="s">
        <v>106</v>
      </c>
      <c r="B28" s="1594">
        <f>SUM(B6:B11,B12:B27)</f>
        <v>2831804</v>
      </c>
      <c r="C28" s="1594">
        <f>SUM(C6:C11,C12:C27)</f>
        <v>4537035</v>
      </c>
      <c r="D28" s="1594">
        <f>SUM(D6:D10,D12:D27)</f>
        <v>1945465</v>
      </c>
      <c r="E28" s="1594">
        <f>SUM(E6:E11,E12:E27)</f>
        <v>9314304</v>
      </c>
      <c r="F28" s="1593" t="s">
        <v>68</v>
      </c>
    </row>
  </sheetData>
  <mergeCells count="4">
    <mergeCell ref="A1:F1"/>
    <mergeCell ref="A2:F2"/>
    <mergeCell ref="A4:A5"/>
    <mergeCell ref="F4:F5"/>
  </mergeCells>
  <pageMargins left="0.7" right="0.7" top="0.75" bottom="0.75" header="0.3" footer="0.3"/>
  <pageSetup scale="60" orientation="landscape" r:id="rId1"/>
  <colBreaks count="1" manualBreakCount="1">
    <brk id="6" max="27"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M26"/>
  <sheetViews>
    <sheetView rightToLeft="1" view="pageBreakPreview" zoomScale="60" zoomScaleNormal="100" workbookViewId="0">
      <selection activeCell="B23" sqref="B23"/>
    </sheetView>
  </sheetViews>
  <sheetFormatPr defaultColWidth="9.1796875" defaultRowHeight="15.5"/>
  <cols>
    <col min="1" max="1" width="25.7265625" style="1120" customWidth="1"/>
    <col min="2" max="5" width="21.7265625" style="1602" customWidth="1"/>
    <col min="6" max="6" width="25.7265625" style="1602" customWidth="1"/>
    <col min="7" max="16384" width="9.1796875" style="1120"/>
  </cols>
  <sheetData>
    <row r="1" spans="1:13" s="1419" customFormat="1" ht="33" customHeight="1">
      <c r="A1" s="1707" t="s">
        <v>3148</v>
      </c>
      <c r="B1" s="1708"/>
      <c r="C1" s="1708"/>
      <c r="D1" s="1708"/>
      <c r="E1" s="1708"/>
      <c r="F1" s="1709"/>
    </row>
    <row r="2" spans="1:13" s="1419" customFormat="1" ht="33" customHeight="1">
      <c r="A2" s="1699" t="s">
        <v>3149</v>
      </c>
      <c r="B2" s="1700"/>
      <c r="C2" s="1700"/>
      <c r="D2" s="1700"/>
      <c r="E2" s="1700"/>
      <c r="F2" s="1710"/>
    </row>
    <row r="3" spans="1:13" s="1419" customFormat="1" ht="21" customHeight="1">
      <c r="A3" s="1720" t="s">
        <v>4306</v>
      </c>
      <c r="B3" s="1721"/>
      <c r="C3" s="1721"/>
      <c r="D3" s="1723" t="s">
        <v>4307</v>
      </c>
      <c r="E3" s="1723"/>
      <c r="F3" s="1724"/>
    </row>
    <row r="4" spans="1:13" ht="42" customHeight="1">
      <c r="A4" s="2206" t="s">
        <v>3890</v>
      </c>
      <c r="B4" s="2206" t="s">
        <v>4308</v>
      </c>
      <c r="C4" s="2256" t="s">
        <v>4309</v>
      </c>
      <c r="D4" s="2257"/>
      <c r="E4" s="2257"/>
      <c r="F4" s="2263" t="s">
        <v>4161</v>
      </c>
      <c r="G4" s="1597"/>
      <c r="H4" s="1597"/>
      <c r="I4" s="1597"/>
      <c r="J4" s="1597"/>
      <c r="K4" s="1597"/>
      <c r="L4" s="1597"/>
      <c r="M4" s="1597"/>
    </row>
    <row r="5" spans="1:13" ht="59.25" customHeight="1">
      <c r="A5" s="2207"/>
      <c r="B5" s="2207"/>
      <c r="C5" s="1073" t="s">
        <v>4310</v>
      </c>
      <c r="D5" s="1073" t="s">
        <v>4311</v>
      </c>
      <c r="E5" s="1073" t="s">
        <v>4312</v>
      </c>
      <c r="F5" s="2263"/>
      <c r="G5" s="1597"/>
      <c r="H5" s="1597"/>
      <c r="I5" s="1597"/>
      <c r="J5" s="1597"/>
      <c r="K5" s="1597"/>
      <c r="L5" s="1597"/>
      <c r="M5" s="1597"/>
    </row>
    <row r="6" spans="1:13" ht="53.25" customHeight="1">
      <c r="A6" s="2208"/>
      <c r="B6" s="1397" t="s">
        <v>4313</v>
      </c>
      <c r="C6" s="1598" t="s">
        <v>4314</v>
      </c>
      <c r="D6" s="1599" t="s">
        <v>4315</v>
      </c>
      <c r="E6" s="1075" t="s">
        <v>4316</v>
      </c>
      <c r="F6" s="2263"/>
      <c r="G6" s="1597"/>
      <c r="H6" s="1597"/>
      <c r="I6" s="1597"/>
      <c r="J6" s="1597"/>
      <c r="K6" s="1597"/>
      <c r="L6" s="1597"/>
      <c r="M6" s="1597"/>
    </row>
    <row r="7" spans="1:13" ht="21" customHeight="1">
      <c r="A7" s="423" t="s">
        <v>965</v>
      </c>
      <c r="B7" s="1382">
        <v>538699</v>
      </c>
      <c r="C7" s="1382">
        <v>48921</v>
      </c>
      <c r="D7" s="1382">
        <v>357964</v>
      </c>
      <c r="E7" s="1382">
        <v>131814</v>
      </c>
      <c r="F7" s="423" t="s">
        <v>44</v>
      </c>
    </row>
    <row r="8" spans="1:13" ht="21" customHeight="1">
      <c r="A8" s="423" t="s">
        <v>966</v>
      </c>
      <c r="B8" s="1383">
        <v>163649</v>
      </c>
      <c r="C8" s="1383">
        <v>22279</v>
      </c>
      <c r="D8" s="1383">
        <v>120512</v>
      </c>
      <c r="E8" s="1383">
        <v>20858</v>
      </c>
      <c r="F8" s="423" t="s">
        <v>46</v>
      </c>
    </row>
    <row r="9" spans="1:13" ht="21" customHeight="1">
      <c r="A9" s="423" t="s">
        <v>336</v>
      </c>
      <c r="B9" s="1382">
        <v>161885</v>
      </c>
      <c r="C9" s="1382">
        <v>27175</v>
      </c>
      <c r="D9" s="1382">
        <v>131083</v>
      </c>
      <c r="E9" s="1382">
        <v>3627</v>
      </c>
      <c r="F9" s="423" t="s">
        <v>48</v>
      </c>
    </row>
    <row r="10" spans="1:13" ht="21" customHeight="1">
      <c r="A10" s="423" t="s">
        <v>341</v>
      </c>
      <c r="B10" s="1383">
        <v>81129</v>
      </c>
      <c r="C10" s="1383">
        <v>11846</v>
      </c>
      <c r="D10" s="1383">
        <v>62775</v>
      </c>
      <c r="E10" s="1383">
        <v>6508</v>
      </c>
      <c r="F10" s="423" t="s">
        <v>2525</v>
      </c>
      <c r="G10" s="1600"/>
    </row>
    <row r="11" spans="1:13" ht="21" customHeight="1">
      <c r="A11" s="423" t="s">
        <v>345</v>
      </c>
      <c r="B11" s="1382">
        <v>157690</v>
      </c>
      <c r="C11" s="1382">
        <v>24254</v>
      </c>
      <c r="D11" s="1382">
        <v>108547</v>
      </c>
      <c r="E11" s="1382">
        <v>24889</v>
      </c>
      <c r="F11" s="423" t="s">
        <v>435</v>
      </c>
      <c r="G11" s="1600"/>
    </row>
    <row r="12" spans="1:13" ht="21" customHeight="1">
      <c r="A12" s="423" t="s">
        <v>349</v>
      </c>
      <c r="B12" s="1383">
        <v>102789</v>
      </c>
      <c r="C12" s="1383">
        <v>15249</v>
      </c>
      <c r="D12" s="1383">
        <v>71968</v>
      </c>
      <c r="E12" s="1383">
        <v>15572</v>
      </c>
      <c r="F12" s="423" t="s">
        <v>490</v>
      </c>
      <c r="G12" s="1600"/>
    </row>
    <row r="13" spans="1:13" ht="21" customHeight="1">
      <c r="A13" s="423" t="s">
        <v>353</v>
      </c>
      <c r="B13" s="1382">
        <v>211067</v>
      </c>
      <c r="C13" s="1382">
        <v>24705</v>
      </c>
      <c r="D13" s="1382">
        <v>133551</v>
      </c>
      <c r="E13" s="1382">
        <v>52811</v>
      </c>
      <c r="F13" s="423" t="s">
        <v>52</v>
      </c>
      <c r="G13" s="1600"/>
    </row>
    <row r="14" spans="1:13" ht="21" customHeight="1">
      <c r="A14" s="423" t="s">
        <v>357</v>
      </c>
      <c r="B14" s="1383">
        <v>111336</v>
      </c>
      <c r="C14" s="1383">
        <v>15715</v>
      </c>
      <c r="D14" s="1383">
        <v>70327</v>
      </c>
      <c r="E14" s="1383">
        <v>25294</v>
      </c>
      <c r="F14" s="423" t="s">
        <v>4317</v>
      </c>
      <c r="G14" s="1600"/>
    </row>
    <row r="15" spans="1:13" ht="21" customHeight="1">
      <c r="A15" s="423" t="s">
        <v>361</v>
      </c>
      <c r="B15" s="1382">
        <v>40553</v>
      </c>
      <c r="C15" s="1382">
        <v>6640</v>
      </c>
      <c r="D15" s="1382">
        <v>31341</v>
      </c>
      <c r="E15" s="1382">
        <v>2572</v>
      </c>
      <c r="F15" s="423" t="s">
        <v>4318</v>
      </c>
      <c r="G15" s="1600"/>
    </row>
    <row r="16" spans="1:13" ht="21" customHeight="1">
      <c r="A16" s="423" t="s">
        <v>365</v>
      </c>
      <c r="B16" s="1383">
        <v>170324</v>
      </c>
      <c r="C16" s="1383">
        <v>27247</v>
      </c>
      <c r="D16" s="1383">
        <v>129965</v>
      </c>
      <c r="E16" s="1383">
        <v>13112</v>
      </c>
      <c r="F16" s="423" t="s">
        <v>455</v>
      </c>
      <c r="G16" s="1600"/>
    </row>
    <row r="17" spans="1:7" ht="21" customHeight="1">
      <c r="A17" s="423" t="s">
        <v>371</v>
      </c>
      <c r="B17" s="1382">
        <v>84900</v>
      </c>
      <c r="C17" s="1382">
        <v>11131</v>
      </c>
      <c r="D17" s="1382">
        <v>56643</v>
      </c>
      <c r="E17" s="1382">
        <v>17126</v>
      </c>
      <c r="F17" s="423" t="s">
        <v>4319</v>
      </c>
      <c r="G17" s="1600"/>
    </row>
    <row r="18" spans="1:7" ht="21" customHeight="1">
      <c r="A18" s="423" t="s">
        <v>58</v>
      </c>
      <c r="B18" s="1383">
        <v>51884</v>
      </c>
      <c r="C18" s="1383">
        <v>7414</v>
      </c>
      <c r="D18" s="1383">
        <v>39154</v>
      </c>
      <c r="E18" s="1383">
        <v>5316</v>
      </c>
      <c r="F18" s="423" t="s">
        <v>1106</v>
      </c>
      <c r="G18" s="1600"/>
    </row>
    <row r="19" spans="1:7" ht="21" customHeight="1">
      <c r="A19" s="423" t="s">
        <v>2527</v>
      </c>
      <c r="B19" s="1382">
        <v>33626</v>
      </c>
      <c r="C19" s="1382">
        <v>4100</v>
      </c>
      <c r="D19" s="1382">
        <v>26809</v>
      </c>
      <c r="E19" s="1382">
        <v>2717</v>
      </c>
      <c r="F19" s="423" t="s">
        <v>4320</v>
      </c>
      <c r="G19" s="1600"/>
    </row>
    <row r="20" spans="1:7" ht="21" customHeight="1">
      <c r="A20" s="423" t="s">
        <v>59</v>
      </c>
      <c r="B20" s="1383">
        <v>117528</v>
      </c>
      <c r="C20" s="1383">
        <v>18789</v>
      </c>
      <c r="D20" s="1383">
        <v>87249</v>
      </c>
      <c r="E20" s="1383">
        <v>11490</v>
      </c>
      <c r="F20" s="423" t="s">
        <v>60</v>
      </c>
      <c r="G20" s="1600"/>
    </row>
    <row r="21" spans="1:7" ht="21" customHeight="1">
      <c r="A21" s="423" t="s">
        <v>383</v>
      </c>
      <c r="B21" s="1382">
        <v>50146</v>
      </c>
      <c r="C21" s="1382">
        <v>4414</v>
      </c>
      <c r="D21" s="1382">
        <v>40315</v>
      </c>
      <c r="E21" s="1382">
        <v>5417</v>
      </c>
      <c r="F21" s="423" t="s">
        <v>62</v>
      </c>
      <c r="G21" s="1600"/>
    </row>
    <row r="22" spans="1:7" ht="21" customHeight="1">
      <c r="A22" s="423" t="s">
        <v>387</v>
      </c>
      <c r="B22" s="1383">
        <v>31796</v>
      </c>
      <c r="C22" s="1383">
        <v>3650</v>
      </c>
      <c r="D22" s="1383">
        <v>23870</v>
      </c>
      <c r="E22" s="1383">
        <v>4276</v>
      </c>
      <c r="F22" s="423" t="s">
        <v>931</v>
      </c>
      <c r="G22" s="1600"/>
    </row>
    <row r="23" spans="1:7" ht="21" customHeight="1">
      <c r="A23" s="423" t="s">
        <v>391</v>
      </c>
      <c r="B23" s="1382">
        <v>41503</v>
      </c>
      <c r="C23" s="1382">
        <v>8897</v>
      </c>
      <c r="D23" s="1382">
        <v>30251</v>
      </c>
      <c r="E23" s="1382">
        <v>2355</v>
      </c>
      <c r="F23" s="423" t="s">
        <v>4019</v>
      </c>
      <c r="G23" s="1600"/>
    </row>
    <row r="24" spans="1:7" s="1566" customFormat="1" ht="21" customHeight="1">
      <c r="A24" s="1385" t="s">
        <v>967</v>
      </c>
      <c r="B24" s="1117">
        <f>SUM(B7:B23)</f>
        <v>2150504</v>
      </c>
      <c r="C24" s="1117">
        <f>SUM(C7:C23)</f>
        <v>282426</v>
      </c>
      <c r="D24" s="1117">
        <f>SUM(D7:D23)</f>
        <v>1522324</v>
      </c>
      <c r="E24" s="1117">
        <f>SUM(E7:E23)</f>
        <v>345754</v>
      </c>
      <c r="F24" s="1385" t="s">
        <v>68</v>
      </c>
      <c r="G24" s="1601"/>
    </row>
    <row r="25" spans="1:7">
      <c r="G25" s="1600"/>
    </row>
    <row r="26" spans="1:7">
      <c r="G26" s="1600"/>
    </row>
  </sheetData>
  <mergeCells count="8">
    <mergeCell ref="A1:F1"/>
    <mergeCell ref="A2:F2"/>
    <mergeCell ref="A3:C3"/>
    <mergeCell ref="D3:F3"/>
    <mergeCell ref="A4:A6"/>
    <mergeCell ref="B4:B5"/>
    <mergeCell ref="C4:E4"/>
    <mergeCell ref="F4:F6"/>
  </mergeCells>
  <pageMargins left="0.7" right="0.7" top="0.75" bottom="0.75" header="0.3" footer="0.3"/>
  <pageSetup scale="84" orientation="landscape" r:id="rId1"/>
  <colBreaks count="1" manualBreakCount="1">
    <brk id="6" max="1048575"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
  <sheetViews>
    <sheetView rightToLeft="1" zoomScale="180" zoomScaleNormal="180" workbookViewId="0">
      <selection activeCell="B23" sqref="B23"/>
    </sheetView>
  </sheetViews>
  <sheetFormatPr defaultColWidth="9.1796875" defaultRowHeight="14.5"/>
  <cols>
    <col min="1" max="16384" width="9.1796875" style="1603"/>
  </cols>
  <sheetData/>
  <pageMargins left="0.7" right="0.7" top="0.75" bottom="0.75" header="0.3" footer="0.3"/>
  <drawing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V53"/>
  <sheetViews>
    <sheetView rightToLeft="1" zoomScale="75" zoomScaleNormal="75" workbookViewId="0">
      <selection activeCell="B23" sqref="B23"/>
    </sheetView>
  </sheetViews>
  <sheetFormatPr defaultColWidth="9" defaultRowHeight="14.5"/>
  <cols>
    <col min="1" max="1" width="9" style="1603"/>
    <col min="2" max="2" width="9.453125" style="1603" customWidth="1"/>
    <col min="3" max="3" width="26.54296875" style="1603" customWidth="1"/>
    <col min="4" max="22" width="9" style="1603"/>
    <col min="23" max="23" width="37.81640625" style="1603" bestFit="1" customWidth="1"/>
    <col min="24" max="16384" width="9" style="1603"/>
  </cols>
  <sheetData>
    <row r="1" spans="1:11" ht="33" customHeight="1">
      <c r="A1" s="2384" t="s">
        <v>4321</v>
      </c>
      <c r="B1" s="2385"/>
      <c r="C1" s="2385"/>
      <c r="D1" s="2385"/>
      <c r="E1" s="2385"/>
      <c r="F1" s="2385"/>
      <c r="G1" s="2385"/>
      <c r="H1" s="2385"/>
      <c r="I1" s="2385"/>
      <c r="J1" s="2385"/>
      <c r="K1" s="2386"/>
    </row>
    <row r="2" spans="1:11" ht="33" customHeight="1">
      <c r="A2" s="2387" t="s">
        <v>4322</v>
      </c>
      <c r="B2" s="2388"/>
      <c r="C2" s="2388"/>
      <c r="D2" s="2388"/>
      <c r="E2" s="2388"/>
      <c r="F2" s="2388"/>
      <c r="G2" s="2388"/>
      <c r="H2" s="2388"/>
      <c r="I2" s="2388"/>
      <c r="J2" s="2388"/>
      <c r="K2" s="2389"/>
    </row>
    <row r="38" spans="1:4">
      <c r="B38" s="1604"/>
      <c r="C38" s="1604"/>
    </row>
    <row r="39" spans="1:4">
      <c r="A39" s="1605"/>
      <c r="B39" s="1606" t="s">
        <v>113</v>
      </c>
      <c r="C39" s="1606" t="s">
        <v>4323</v>
      </c>
      <c r="D39" s="1607"/>
    </row>
    <row r="40" spans="1:4">
      <c r="A40" s="1605"/>
      <c r="B40" s="1606">
        <v>2017</v>
      </c>
      <c r="C40" s="1606">
        <v>36</v>
      </c>
      <c r="D40" s="1607"/>
    </row>
    <row r="41" spans="1:4">
      <c r="A41" s="1605"/>
      <c r="B41" s="1606">
        <v>2018</v>
      </c>
      <c r="C41" s="1606">
        <v>30</v>
      </c>
      <c r="D41" s="1607"/>
    </row>
    <row r="42" spans="1:4">
      <c r="A42" s="1605"/>
      <c r="B42" s="1606">
        <v>2019</v>
      </c>
      <c r="C42" s="1606">
        <v>21</v>
      </c>
      <c r="D42" s="1607"/>
    </row>
    <row r="43" spans="1:4">
      <c r="A43" s="1605"/>
      <c r="B43" s="1606">
        <v>2020</v>
      </c>
      <c r="C43" s="1606">
        <v>16</v>
      </c>
      <c r="D43" s="1607"/>
    </row>
    <row r="44" spans="1:4">
      <c r="A44" s="1605"/>
      <c r="B44" s="1606">
        <v>2021</v>
      </c>
      <c r="C44" s="1606">
        <v>14.1</v>
      </c>
      <c r="D44" s="1607"/>
    </row>
    <row r="45" spans="1:4">
      <c r="B45" s="1608">
        <v>2022</v>
      </c>
      <c r="C45" s="1608">
        <v>23</v>
      </c>
    </row>
    <row r="46" spans="1:4">
      <c r="A46" s="1605"/>
      <c r="B46" s="1606">
        <v>2023</v>
      </c>
      <c r="C46" s="1606">
        <v>22</v>
      </c>
      <c r="D46" s="1607"/>
    </row>
    <row r="47" spans="1:4">
      <c r="B47" s="1606">
        <v>2024</v>
      </c>
      <c r="C47" s="1606">
        <v>20</v>
      </c>
    </row>
    <row r="52" spans="16:22">
      <c r="P52" s="1609">
        <v>2017</v>
      </c>
      <c r="Q52" s="1609">
        <v>2018</v>
      </c>
      <c r="R52" s="1609">
        <v>2019</v>
      </c>
      <c r="S52" s="1609">
        <v>2020</v>
      </c>
      <c r="T52" s="1609">
        <v>2021</v>
      </c>
      <c r="U52" s="1609">
        <v>2022</v>
      </c>
      <c r="V52" s="1610">
        <v>2023</v>
      </c>
    </row>
    <row r="53" spans="16:22">
      <c r="P53" s="1611">
        <v>35.815969121913007</v>
      </c>
      <c r="Q53" s="1611">
        <v>29.896339859836299</v>
      </c>
      <c r="R53" s="1611">
        <v>21.318420587583088</v>
      </c>
      <c r="S53" s="1612">
        <v>16</v>
      </c>
      <c r="T53" s="1613">
        <v>14.1</v>
      </c>
      <c r="U53" s="1614">
        <v>23</v>
      </c>
      <c r="V53" s="1615">
        <v>22</v>
      </c>
    </row>
  </sheetData>
  <mergeCells count="2">
    <mergeCell ref="A1:K1"/>
    <mergeCell ref="A2:K2"/>
  </mergeCells>
  <pageMargins left="0.7" right="0.7" top="0.75" bottom="0.75" header="0.3" footer="0.3"/>
  <drawing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J44"/>
  <sheetViews>
    <sheetView rightToLeft="1" zoomScale="70" zoomScaleNormal="70" workbookViewId="0">
      <selection activeCell="B23" sqref="B23"/>
    </sheetView>
  </sheetViews>
  <sheetFormatPr defaultColWidth="9" defaultRowHeight="14.5"/>
  <cols>
    <col min="1" max="2" width="9" style="1603"/>
    <col min="3" max="3" width="27.1796875" style="1603" customWidth="1"/>
    <col min="4" max="21" width="9" style="1603"/>
    <col min="22" max="22" width="1.1796875" style="1603" customWidth="1"/>
    <col min="23" max="23" width="29" style="1603" customWidth="1"/>
    <col min="24" max="16384" width="9" style="1603"/>
  </cols>
  <sheetData>
    <row r="1" spans="1:10" ht="33" customHeight="1">
      <c r="A1" s="2390" t="s">
        <v>4324</v>
      </c>
      <c r="B1" s="2391"/>
      <c r="C1" s="2391"/>
      <c r="D1" s="2391"/>
      <c r="E1" s="2391"/>
      <c r="F1" s="2391"/>
      <c r="G1" s="2391"/>
      <c r="H1" s="2391"/>
      <c r="I1" s="2391"/>
      <c r="J1" s="2391"/>
    </row>
    <row r="2" spans="1:10" ht="33" customHeight="1">
      <c r="A2" s="2392" t="s">
        <v>4325</v>
      </c>
      <c r="B2" s="2393"/>
      <c r="C2" s="2393"/>
      <c r="D2" s="2393"/>
      <c r="E2" s="2393"/>
      <c r="F2" s="2393"/>
      <c r="G2" s="2393"/>
      <c r="H2" s="2393"/>
      <c r="I2" s="2393"/>
      <c r="J2" s="2393"/>
    </row>
    <row r="36" spans="1:4">
      <c r="B36" s="1606" t="s">
        <v>113</v>
      </c>
      <c r="C36" s="1606" t="s">
        <v>4326</v>
      </c>
    </row>
    <row r="37" spans="1:4">
      <c r="A37" s="1605"/>
      <c r="B37" s="1606">
        <v>2017</v>
      </c>
      <c r="C37" s="1616">
        <v>0.84599999999999997</v>
      </c>
      <c r="D37" s="1607"/>
    </row>
    <row r="38" spans="1:4">
      <c r="A38" s="1605"/>
      <c r="B38" s="1606">
        <v>2018</v>
      </c>
      <c r="C38" s="1616">
        <v>0.86099999999999999</v>
      </c>
      <c r="D38" s="1607"/>
    </row>
    <row r="39" spans="1:4">
      <c r="A39" s="1605"/>
      <c r="B39" s="1606">
        <v>2019</v>
      </c>
      <c r="C39" s="1616">
        <v>0.85599999999999998</v>
      </c>
      <c r="D39" s="1607"/>
    </row>
    <row r="40" spans="1:4">
      <c r="A40" s="1605"/>
      <c r="B40" s="1606">
        <v>2020</v>
      </c>
      <c r="C40" s="1616">
        <v>0.876</v>
      </c>
      <c r="D40" s="1607"/>
    </row>
    <row r="41" spans="1:4">
      <c r="A41" s="1605"/>
      <c r="B41" s="1606">
        <v>2021</v>
      </c>
      <c r="C41" s="1616">
        <v>0.92300000000000004</v>
      </c>
      <c r="D41" s="1607"/>
    </row>
    <row r="42" spans="1:4">
      <c r="A42" s="1605"/>
      <c r="B42" s="1606">
        <v>2022</v>
      </c>
      <c r="C42" s="1617">
        <v>0.9</v>
      </c>
      <c r="D42" s="1607"/>
    </row>
    <row r="43" spans="1:4">
      <c r="A43" s="1605"/>
      <c r="B43" s="1606">
        <v>2023</v>
      </c>
      <c r="C43" s="1617">
        <v>0.86199999999999999</v>
      </c>
      <c r="D43" s="1607"/>
    </row>
    <row r="44" spans="1:4">
      <c r="A44" s="1605"/>
      <c r="B44" s="1606">
        <v>2024</v>
      </c>
      <c r="C44" s="1617">
        <v>0.91200000000000003</v>
      </c>
      <c r="D44" s="1607"/>
    </row>
  </sheetData>
  <mergeCells count="2">
    <mergeCell ref="A1:J1"/>
    <mergeCell ref="A2:J2"/>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2"/>
  <sheetViews>
    <sheetView rightToLeft="1" topLeftCell="A108" zoomScaleNormal="100" zoomScaleSheetLayoutView="85" workbookViewId="0">
      <selection activeCell="D114" sqref="D114"/>
    </sheetView>
  </sheetViews>
  <sheetFormatPr defaultColWidth="9" defaultRowHeight="21"/>
  <cols>
    <col min="1" max="1" width="15.7265625" style="271" customWidth="1"/>
    <col min="2" max="2" width="99.7265625" style="272" customWidth="1"/>
    <col min="3" max="3" width="15.7265625" style="272" customWidth="1"/>
    <col min="4" max="4" width="69.1796875" style="205" customWidth="1"/>
    <col min="5" max="5" width="9" style="205"/>
    <col min="6" max="6" width="11.453125" style="205" bestFit="1" customWidth="1"/>
    <col min="7" max="15" width="9" style="205"/>
    <col min="16" max="16" width="11.453125" style="205" bestFit="1" customWidth="1"/>
    <col min="17" max="16384" width="9" style="205"/>
  </cols>
  <sheetData>
    <row r="1" spans="1:37" ht="48" customHeight="1">
      <c r="A1" s="203" t="s">
        <v>495</v>
      </c>
      <c r="B1" s="204" t="s">
        <v>541</v>
      </c>
      <c r="C1" s="204" t="s">
        <v>497</v>
      </c>
      <c r="F1" s="206"/>
      <c r="G1" s="207"/>
      <c r="H1" s="207"/>
      <c r="I1" s="207"/>
      <c r="J1" s="207"/>
      <c r="K1" s="207"/>
      <c r="L1" s="207"/>
      <c r="M1" s="207"/>
      <c r="N1" s="208"/>
      <c r="O1" s="208"/>
      <c r="P1" s="208"/>
      <c r="Q1" s="208"/>
    </row>
    <row r="2" spans="1:37" ht="33" customHeight="1">
      <c r="A2" s="209" t="s">
        <v>498</v>
      </c>
      <c r="B2" s="209" t="s">
        <v>542</v>
      </c>
      <c r="C2" s="210" t="s">
        <v>500</v>
      </c>
      <c r="F2" s="211"/>
      <c r="G2" s="212"/>
      <c r="H2" s="212"/>
      <c r="I2" s="212"/>
      <c r="J2" s="212"/>
      <c r="K2" s="212"/>
      <c r="L2" s="212"/>
      <c r="M2" s="212"/>
      <c r="N2" s="213"/>
      <c r="O2" s="213"/>
      <c r="P2" s="213"/>
      <c r="Q2" s="213"/>
    </row>
    <row r="3" spans="1:37" ht="33" customHeight="1">
      <c r="A3" s="1759" t="s">
        <v>543</v>
      </c>
      <c r="B3" s="187" t="s">
        <v>544</v>
      </c>
      <c r="C3" s="1760"/>
      <c r="F3" s="214"/>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row>
    <row r="4" spans="1:37" ht="33" customHeight="1">
      <c r="A4" s="1759"/>
      <c r="B4" s="188" t="s">
        <v>545</v>
      </c>
      <c r="C4" s="1760"/>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row>
    <row r="5" spans="1:37" ht="33" customHeight="1">
      <c r="A5" s="1759" t="s">
        <v>546</v>
      </c>
      <c r="B5" s="187" t="s">
        <v>547</v>
      </c>
      <c r="C5" s="1760"/>
      <c r="F5" s="216"/>
      <c r="G5" s="216"/>
      <c r="H5" s="216"/>
      <c r="I5" s="216"/>
      <c r="J5" s="216"/>
      <c r="K5" s="216"/>
      <c r="L5" s="216"/>
      <c r="M5" s="216"/>
      <c r="N5" s="216"/>
      <c r="O5" s="216"/>
      <c r="P5" s="216"/>
      <c r="Q5" s="216"/>
      <c r="R5" s="216"/>
      <c r="S5" s="216"/>
      <c r="T5" s="216"/>
    </row>
    <row r="6" spans="1:37" ht="33" customHeight="1">
      <c r="A6" s="1759"/>
      <c r="B6" s="188" t="s">
        <v>548</v>
      </c>
      <c r="C6" s="1760"/>
      <c r="F6" s="217"/>
      <c r="G6" s="217"/>
      <c r="H6" s="217"/>
      <c r="I6" s="217"/>
      <c r="J6" s="217"/>
      <c r="K6" s="217"/>
      <c r="L6" s="217"/>
      <c r="M6" s="217"/>
      <c r="N6" s="217"/>
      <c r="O6" s="217"/>
      <c r="P6" s="217"/>
      <c r="Q6" s="217"/>
      <c r="R6" s="217"/>
      <c r="S6" s="217"/>
      <c r="T6" s="217"/>
    </row>
    <row r="7" spans="1:37" ht="33" customHeight="1">
      <c r="A7" s="1759" t="s">
        <v>549</v>
      </c>
      <c r="B7" s="187" t="s">
        <v>550</v>
      </c>
      <c r="C7" s="1760"/>
      <c r="F7" s="217"/>
      <c r="G7" s="217"/>
      <c r="H7" s="217"/>
      <c r="I7" s="217"/>
      <c r="J7" s="217"/>
      <c r="K7" s="217"/>
      <c r="L7" s="217"/>
      <c r="M7" s="217"/>
      <c r="N7" s="217"/>
      <c r="O7" s="217"/>
      <c r="P7" s="217"/>
      <c r="Q7" s="217"/>
      <c r="R7" s="217"/>
      <c r="S7" s="217"/>
      <c r="T7" s="217"/>
    </row>
    <row r="8" spans="1:37" ht="33" customHeight="1">
      <c r="A8" s="1759"/>
      <c r="B8" s="188" t="s">
        <v>551</v>
      </c>
      <c r="C8" s="1760"/>
      <c r="F8" s="217"/>
      <c r="G8" s="217"/>
      <c r="H8" s="217"/>
      <c r="I8" s="217"/>
      <c r="J8" s="217"/>
      <c r="K8" s="217"/>
      <c r="L8" s="217"/>
      <c r="M8" s="217"/>
      <c r="N8" s="217"/>
      <c r="O8" s="217"/>
      <c r="P8" s="217"/>
      <c r="Q8" s="217"/>
      <c r="R8" s="217"/>
      <c r="S8" s="217"/>
      <c r="T8" s="217"/>
    </row>
    <row r="9" spans="1:37" ht="33" customHeight="1">
      <c r="A9" s="1759" t="s">
        <v>552</v>
      </c>
      <c r="B9" s="187" t="s">
        <v>553</v>
      </c>
      <c r="C9" s="1760"/>
      <c r="F9" s="218"/>
      <c r="G9" s="218"/>
      <c r="H9" s="218"/>
      <c r="I9" s="218"/>
      <c r="J9" s="218"/>
      <c r="K9" s="218"/>
      <c r="L9" s="218"/>
      <c r="M9" s="218"/>
      <c r="N9" s="219"/>
      <c r="O9" s="219"/>
      <c r="P9" s="219"/>
      <c r="Q9" s="219"/>
      <c r="R9" s="219"/>
      <c r="S9" s="219"/>
      <c r="T9" s="219"/>
      <c r="U9" s="219"/>
    </row>
    <row r="10" spans="1:37" ht="33" customHeight="1">
      <c r="A10" s="1759"/>
      <c r="B10" s="188" t="s">
        <v>554</v>
      </c>
      <c r="C10" s="1760"/>
      <c r="F10" s="217"/>
      <c r="G10" s="217"/>
      <c r="H10" s="217"/>
      <c r="I10" s="217"/>
      <c r="J10" s="217"/>
      <c r="K10" s="217"/>
      <c r="L10" s="217"/>
      <c r="M10" s="217"/>
      <c r="N10" s="220"/>
      <c r="O10" s="220"/>
      <c r="P10" s="220"/>
      <c r="Q10" s="220"/>
      <c r="R10" s="220"/>
      <c r="S10" s="220"/>
      <c r="T10" s="220"/>
      <c r="U10" s="220"/>
    </row>
    <row r="11" spans="1:37" ht="33" customHeight="1">
      <c r="A11" s="1759" t="s">
        <v>555</v>
      </c>
      <c r="B11" s="187" t="s">
        <v>556</v>
      </c>
      <c r="C11" s="1760"/>
      <c r="F11" s="218"/>
      <c r="G11" s="218"/>
      <c r="H11" s="218"/>
      <c r="I11" s="218"/>
      <c r="J11" s="218"/>
      <c r="K11" s="218"/>
      <c r="L11" s="218"/>
      <c r="M11" s="218"/>
      <c r="N11" s="218"/>
      <c r="O11" s="218"/>
      <c r="P11" s="218"/>
      <c r="Q11" s="221"/>
      <c r="R11" s="221"/>
      <c r="S11" s="221"/>
      <c r="T11" s="221"/>
      <c r="U11" s="221"/>
      <c r="V11" s="221"/>
      <c r="W11" s="221"/>
      <c r="X11" s="221"/>
      <c r="Y11" s="221"/>
      <c r="Z11" s="221"/>
    </row>
    <row r="12" spans="1:37" ht="33" customHeight="1">
      <c r="A12" s="1759"/>
      <c r="B12" s="188" t="s">
        <v>557</v>
      </c>
      <c r="C12" s="1760"/>
      <c r="E12" s="222"/>
      <c r="F12" s="217"/>
      <c r="G12" s="217"/>
      <c r="H12" s="217"/>
      <c r="I12" s="217"/>
      <c r="J12" s="217"/>
      <c r="K12" s="217"/>
      <c r="L12" s="217"/>
      <c r="M12" s="217"/>
      <c r="N12" s="217"/>
      <c r="O12" s="217"/>
      <c r="P12" s="217"/>
      <c r="Q12" s="223"/>
      <c r="R12" s="223"/>
      <c r="S12" s="223"/>
      <c r="T12" s="223"/>
      <c r="U12" s="223"/>
      <c r="V12" s="223"/>
      <c r="W12" s="223"/>
      <c r="X12" s="223"/>
      <c r="Y12" s="223"/>
      <c r="Z12" s="223"/>
    </row>
    <row r="13" spans="1:37" ht="33" customHeight="1">
      <c r="A13" s="1759" t="s">
        <v>558</v>
      </c>
      <c r="B13" s="187" t="s">
        <v>559</v>
      </c>
      <c r="C13" s="1760"/>
      <c r="E13" s="222"/>
      <c r="F13" s="224"/>
      <c r="G13" s="224"/>
      <c r="H13" s="224"/>
      <c r="I13" s="224"/>
      <c r="J13" s="224"/>
      <c r="K13" s="224"/>
      <c r="L13" s="224"/>
      <c r="M13" s="224"/>
      <c r="N13" s="224"/>
      <c r="O13" s="224"/>
      <c r="P13" s="224"/>
      <c r="Q13" s="224"/>
      <c r="R13" s="225"/>
      <c r="S13" s="225"/>
      <c r="T13" s="225"/>
      <c r="U13" s="225"/>
      <c r="V13" s="225"/>
    </row>
    <row r="14" spans="1:37" ht="33" customHeight="1">
      <c r="A14" s="1759"/>
      <c r="B14" s="188" t="s">
        <v>560</v>
      </c>
      <c r="C14" s="1760"/>
      <c r="E14" s="222"/>
      <c r="F14" s="226"/>
      <c r="G14" s="226"/>
      <c r="H14" s="226"/>
      <c r="I14" s="226"/>
      <c r="J14" s="226"/>
      <c r="K14" s="226"/>
      <c r="L14" s="226"/>
      <c r="M14" s="226"/>
      <c r="N14" s="226"/>
      <c r="O14" s="226"/>
      <c r="P14" s="226"/>
      <c r="Q14" s="226"/>
      <c r="R14" s="225"/>
      <c r="S14" s="225"/>
      <c r="T14" s="225"/>
      <c r="U14" s="225"/>
      <c r="V14" s="225"/>
    </row>
    <row r="15" spans="1:37" ht="33" customHeight="1">
      <c r="A15" s="1759" t="s">
        <v>561</v>
      </c>
      <c r="B15" s="187" t="s">
        <v>562</v>
      </c>
      <c r="C15" s="1760"/>
      <c r="E15" s="222"/>
      <c r="F15" s="227"/>
      <c r="G15" s="227"/>
      <c r="H15" s="227"/>
      <c r="I15" s="227"/>
      <c r="J15" s="227"/>
      <c r="K15" s="227"/>
      <c r="L15" s="227"/>
      <c r="M15" s="227"/>
      <c r="N15" s="227"/>
      <c r="O15" s="227"/>
      <c r="P15" s="227"/>
      <c r="Q15" s="227"/>
      <c r="R15" s="227"/>
      <c r="S15" s="227"/>
      <c r="T15" s="227"/>
      <c r="U15" s="227"/>
      <c r="V15" s="227"/>
      <c r="W15" s="227"/>
    </row>
    <row r="16" spans="1:37" ht="33" customHeight="1">
      <c r="A16" s="1759"/>
      <c r="B16" s="188" t="s">
        <v>563</v>
      </c>
      <c r="C16" s="1760"/>
      <c r="E16" s="228"/>
      <c r="F16" s="229"/>
      <c r="G16" s="229"/>
      <c r="H16" s="229"/>
      <c r="I16" s="229"/>
      <c r="J16" s="229"/>
      <c r="K16" s="229"/>
      <c r="L16" s="229"/>
      <c r="M16" s="229"/>
      <c r="N16" s="229"/>
      <c r="O16" s="229"/>
      <c r="P16" s="229"/>
      <c r="Q16" s="229"/>
      <c r="R16" s="229"/>
      <c r="S16" s="229"/>
      <c r="T16" s="229"/>
      <c r="U16" s="229"/>
      <c r="V16" s="229"/>
      <c r="W16" s="229"/>
    </row>
    <row r="17" spans="1:30" ht="33" customHeight="1">
      <c r="A17" s="1759" t="s">
        <v>564</v>
      </c>
      <c r="B17" s="187" t="s">
        <v>565</v>
      </c>
      <c r="C17" s="1760"/>
      <c r="E17" s="230"/>
      <c r="F17" s="227"/>
      <c r="G17" s="227"/>
      <c r="H17" s="227"/>
      <c r="I17" s="227"/>
      <c r="J17" s="227"/>
      <c r="K17" s="227"/>
      <c r="L17" s="227"/>
      <c r="M17" s="227"/>
      <c r="N17" s="227"/>
      <c r="O17" s="227"/>
      <c r="P17" s="227"/>
      <c r="Q17" s="227"/>
      <c r="R17" s="227"/>
      <c r="S17" s="227"/>
      <c r="T17" s="227"/>
      <c r="U17" s="227"/>
      <c r="V17" s="227"/>
      <c r="W17" s="227"/>
    </row>
    <row r="18" spans="1:30" ht="33" customHeight="1">
      <c r="A18" s="1759"/>
      <c r="B18" s="188" t="s">
        <v>566</v>
      </c>
      <c r="C18" s="1760"/>
      <c r="E18" s="222"/>
      <c r="F18" s="229"/>
      <c r="G18" s="229"/>
      <c r="H18" s="229"/>
      <c r="I18" s="229"/>
      <c r="J18" s="229"/>
      <c r="K18" s="229"/>
      <c r="L18" s="229"/>
      <c r="M18" s="229"/>
      <c r="N18" s="229"/>
      <c r="O18" s="229"/>
      <c r="P18" s="229"/>
      <c r="Q18" s="229"/>
      <c r="R18" s="229"/>
      <c r="S18" s="229"/>
      <c r="T18" s="229"/>
      <c r="U18" s="229"/>
      <c r="V18" s="229"/>
      <c r="W18" s="229"/>
    </row>
    <row r="19" spans="1:30" ht="33" customHeight="1">
      <c r="A19" s="1759" t="s">
        <v>567</v>
      </c>
      <c r="B19" s="187" t="s">
        <v>568</v>
      </c>
      <c r="C19" s="1760"/>
      <c r="E19" s="222"/>
      <c r="F19" s="216"/>
      <c r="G19" s="216"/>
      <c r="H19" s="216"/>
      <c r="I19" s="216"/>
      <c r="J19" s="216"/>
      <c r="K19" s="216"/>
      <c r="L19" s="216"/>
      <c r="M19" s="231"/>
      <c r="N19" s="231"/>
      <c r="O19" s="231"/>
    </row>
    <row r="20" spans="1:30" ht="33" customHeight="1">
      <c r="A20" s="1759"/>
      <c r="B20" s="188" t="s">
        <v>569</v>
      </c>
      <c r="C20" s="1760"/>
      <c r="E20" s="222"/>
      <c r="F20" s="217"/>
      <c r="G20" s="217"/>
      <c r="H20" s="217"/>
      <c r="I20" s="217"/>
      <c r="J20" s="217"/>
      <c r="K20" s="217"/>
      <c r="L20" s="217"/>
      <c r="M20" s="232"/>
      <c r="N20" s="232"/>
      <c r="O20" s="232"/>
    </row>
    <row r="21" spans="1:30" ht="33" customHeight="1">
      <c r="A21" s="1759" t="s">
        <v>570</v>
      </c>
      <c r="B21" s="187" t="s">
        <v>571</v>
      </c>
      <c r="C21" s="1760"/>
      <c r="E21" s="222"/>
      <c r="F21" s="233"/>
      <c r="G21" s="222"/>
      <c r="H21" s="222"/>
      <c r="I21" s="234"/>
      <c r="J21" s="234"/>
      <c r="K21" s="234"/>
      <c r="L21" s="234"/>
      <c r="M21" s="234"/>
      <c r="N21" s="234"/>
      <c r="O21" s="234"/>
    </row>
    <row r="22" spans="1:30" ht="33" customHeight="1">
      <c r="A22" s="1759"/>
      <c r="B22" s="188" t="s">
        <v>572</v>
      </c>
      <c r="C22" s="1760"/>
      <c r="E22" s="235"/>
      <c r="F22" s="236"/>
      <c r="G22" s="222"/>
      <c r="H22" s="222"/>
      <c r="I22" s="237"/>
      <c r="J22" s="237"/>
      <c r="K22" s="237"/>
      <c r="L22" s="237"/>
      <c r="M22" s="237"/>
      <c r="N22" s="237"/>
      <c r="O22" s="237"/>
    </row>
    <row r="23" spans="1:30" ht="33" customHeight="1">
      <c r="A23" s="1759" t="s">
        <v>573</v>
      </c>
      <c r="B23" s="187" t="s">
        <v>574</v>
      </c>
      <c r="C23" s="1760"/>
      <c r="E23" s="235"/>
      <c r="F23" s="238"/>
      <c r="G23" s="238"/>
      <c r="H23" s="238"/>
      <c r="I23" s="238"/>
      <c r="J23" s="238"/>
      <c r="K23" s="238"/>
      <c r="L23" s="238"/>
      <c r="M23" s="238"/>
      <c r="N23" s="238"/>
      <c r="O23" s="238"/>
      <c r="P23" s="238"/>
      <c r="Q23" s="238"/>
      <c r="R23" s="238"/>
      <c r="S23" s="239"/>
      <c r="T23" s="239"/>
      <c r="U23" s="239"/>
      <c r="V23" s="239"/>
    </row>
    <row r="24" spans="1:30" ht="33" customHeight="1">
      <c r="A24" s="1759"/>
      <c r="B24" s="188" t="s">
        <v>575</v>
      </c>
      <c r="C24" s="1760"/>
      <c r="E24" s="240"/>
      <c r="F24" s="238"/>
      <c r="G24" s="238"/>
      <c r="H24" s="238"/>
      <c r="I24" s="238"/>
      <c r="J24" s="238"/>
      <c r="K24" s="238"/>
      <c r="L24" s="238"/>
      <c r="M24" s="238"/>
      <c r="N24" s="238"/>
      <c r="O24" s="238"/>
      <c r="P24" s="238"/>
      <c r="Q24" s="238"/>
      <c r="R24" s="238"/>
      <c r="S24" s="241"/>
      <c r="T24" s="241"/>
      <c r="U24" s="241"/>
      <c r="V24" s="241"/>
    </row>
    <row r="25" spans="1:30" ht="33" customHeight="1">
      <c r="A25" s="1759" t="s">
        <v>576</v>
      </c>
      <c r="B25" s="187" t="s">
        <v>577</v>
      </c>
      <c r="C25" s="1760"/>
      <c r="E25" s="240"/>
      <c r="F25" s="238"/>
      <c r="G25" s="238"/>
      <c r="H25" s="238"/>
      <c r="I25" s="238"/>
      <c r="J25" s="238"/>
      <c r="K25" s="238"/>
      <c r="L25" s="238"/>
      <c r="M25" s="238"/>
      <c r="N25" s="238"/>
      <c r="O25" s="238"/>
      <c r="P25" s="238"/>
      <c r="Q25" s="238"/>
      <c r="R25" s="238"/>
      <c r="S25" s="238"/>
      <c r="T25" s="238"/>
    </row>
    <row r="26" spans="1:30" ht="33" customHeight="1">
      <c r="A26" s="1759"/>
      <c r="B26" s="188" t="s">
        <v>578</v>
      </c>
      <c r="C26" s="1760"/>
      <c r="E26" s="240"/>
      <c r="F26" s="238"/>
      <c r="G26" s="238"/>
      <c r="H26" s="238"/>
      <c r="I26" s="238"/>
      <c r="J26" s="238"/>
      <c r="K26" s="238"/>
      <c r="L26" s="238"/>
      <c r="M26" s="238"/>
      <c r="N26" s="238"/>
      <c r="O26" s="238"/>
      <c r="P26" s="238"/>
      <c r="Q26" s="238"/>
      <c r="R26" s="238"/>
      <c r="S26" s="238"/>
      <c r="T26" s="238"/>
    </row>
    <row r="27" spans="1:30" ht="33" customHeight="1">
      <c r="A27" s="1759" t="s">
        <v>579</v>
      </c>
      <c r="B27" s="187" t="s">
        <v>580</v>
      </c>
      <c r="C27" s="1760"/>
      <c r="E27" s="240"/>
      <c r="F27" s="216"/>
      <c r="G27" s="216"/>
      <c r="H27" s="216"/>
      <c r="I27" s="216"/>
      <c r="J27" s="216"/>
      <c r="K27" s="216"/>
      <c r="L27" s="216"/>
      <c r="M27" s="216"/>
      <c r="N27" s="216"/>
      <c r="O27" s="216"/>
      <c r="P27" s="216"/>
      <c r="Q27" s="216"/>
      <c r="R27" s="216"/>
      <c r="S27" s="216"/>
      <c r="T27" s="216"/>
      <c r="U27" s="216"/>
      <c r="V27" s="216"/>
      <c r="W27" s="216"/>
      <c r="X27" s="217"/>
      <c r="Y27" s="242"/>
      <c r="Z27" s="242"/>
      <c r="AA27" s="242"/>
      <c r="AB27" s="242"/>
      <c r="AC27" s="242"/>
      <c r="AD27" s="242"/>
    </row>
    <row r="28" spans="1:30" ht="33" customHeight="1">
      <c r="A28" s="1759"/>
      <c r="B28" s="188" t="s">
        <v>581</v>
      </c>
      <c r="C28" s="1760"/>
      <c r="E28" s="243"/>
      <c r="F28" s="217"/>
      <c r="G28" s="217"/>
      <c r="H28" s="217"/>
      <c r="I28" s="217"/>
      <c r="J28" s="217"/>
      <c r="K28" s="217"/>
      <c r="L28" s="217"/>
      <c r="M28" s="217"/>
      <c r="N28" s="217"/>
      <c r="O28" s="217"/>
      <c r="P28" s="217"/>
      <c r="Q28" s="217"/>
      <c r="R28" s="217"/>
      <c r="S28" s="217"/>
      <c r="T28" s="217"/>
      <c r="U28" s="217"/>
      <c r="V28" s="217"/>
      <c r="W28" s="217"/>
      <c r="X28" s="217"/>
      <c r="Y28" s="244"/>
      <c r="Z28" s="244"/>
      <c r="AA28" s="244"/>
      <c r="AB28" s="244"/>
      <c r="AC28" s="244"/>
      <c r="AD28" s="244"/>
    </row>
    <row r="29" spans="1:30" ht="33" customHeight="1">
      <c r="A29" s="1759" t="s">
        <v>582</v>
      </c>
      <c r="B29" s="187" t="s">
        <v>583</v>
      </c>
      <c r="C29" s="1760"/>
      <c r="E29" s="245"/>
      <c r="F29" s="246"/>
      <c r="G29" s="246"/>
      <c r="H29" s="246"/>
      <c r="I29" s="246"/>
      <c r="J29" s="246"/>
      <c r="K29" s="246"/>
      <c r="L29" s="246"/>
    </row>
    <row r="30" spans="1:30" ht="33" customHeight="1">
      <c r="A30" s="1759"/>
      <c r="B30" s="188" t="s">
        <v>584</v>
      </c>
      <c r="C30" s="1760"/>
      <c r="E30" s="243"/>
      <c r="F30" s="246"/>
      <c r="G30" s="246"/>
      <c r="H30" s="246"/>
      <c r="I30" s="246"/>
      <c r="J30" s="246"/>
      <c r="K30" s="246"/>
      <c r="L30" s="246"/>
    </row>
    <row r="31" spans="1:30" ht="33" customHeight="1">
      <c r="A31" s="1759" t="s">
        <v>585</v>
      </c>
      <c r="B31" s="187" t="s">
        <v>586</v>
      </c>
      <c r="C31" s="1760"/>
      <c r="D31" s="247"/>
      <c r="E31" s="245"/>
      <c r="F31" s="248"/>
      <c r="G31" s="248"/>
      <c r="H31" s="248"/>
      <c r="I31" s="248"/>
      <c r="J31" s="248"/>
      <c r="K31" s="248"/>
      <c r="L31" s="248"/>
      <c r="M31" s="248"/>
      <c r="N31" s="248"/>
      <c r="O31" s="248"/>
      <c r="P31" s="248"/>
      <c r="Q31" s="248"/>
      <c r="R31" s="248"/>
      <c r="S31" s="248"/>
      <c r="T31" s="248"/>
      <c r="U31" s="248"/>
    </row>
    <row r="32" spans="1:30" ht="33" customHeight="1">
      <c r="A32" s="1759"/>
      <c r="B32" s="188" t="s">
        <v>587</v>
      </c>
      <c r="C32" s="1760"/>
      <c r="D32" s="247"/>
      <c r="E32" s="222"/>
      <c r="F32" s="249"/>
      <c r="G32" s="249"/>
      <c r="H32" s="249"/>
      <c r="I32" s="249"/>
      <c r="J32" s="249"/>
      <c r="K32" s="249"/>
      <c r="L32" s="249"/>
      <c r="M32" s="249"/>
      <c r="N32" s="249"/>
      <c r="O32" s="249"/>
      <c r="P32" s="249"/>
      <c r="Q32" s="249"/>
      <c r="R32" s="249"/>
      <c r="S32" s="249"/>
      <c r="T32" s="249"/>
      <c r="U32" s="249"/>
    </row>
    <row r="33" spans="1:38" ht="33" customHeight="1">
      <c r="A33" s="1759" t="s">
        <v>588</v>
      </c>
      <c r="B33" s="187" t="s">
        <v>589</v>
      </c>
      <c r="C33" s="1760"/>
      <c r="E33" s="222"/>
      <c r="F33" s="250"/>
      <c r="G33" s="250"/>
      <c r="H33" s="250"/>
      <c r="I33" s="250"/>
      <c r="J33" s="250"/>
      <c r="K33" s="250"/>
      <c r="L33" s="250"/>
      <c r="M33" s="250"/>
      <c r="N33" s="250"/>
      <c r="O33" s="250"/>
      <c r="P33" s="250"/>
      <c r="Q33" s="250"/>
      <c r="R33" s="250"/>
      <c r="S33" s="250"/>
      <c r="T33" s="250"/>
      <c r="U33" s="251"/>
      <c r="V33" s="251"/>
    </row>
    <row r="34" spans="1:38" ht="33" customHeight="1">
      <c r="A34" s="1759"/>
      <c r="B34" s="188" t="s">
        <v>590</v>
      </c>
      <c r="C34" s="1760"/>
      <c r="F34" s="252"/>
      <c r="G34" s="252"/>
      <c r="H34" s="252"/>
      <c r="I34" s="252"/>
      <c r="J34" s="252"/>
      <c r="K34" s="252"/>
      <c r="L34" s="252"/>
      <c r="M34" s="252"/>
      <c r="N34" s="252"/>
      <c r="O34" s="252"/>
      <c r="P34" s="252"/>
      <c r="Q34" s="252"/>
      <c r="R34" s="252"/>
      <c r="S34" s="252"/>
      <c r="T34" s="252"/>
      <c r="U34" s="251"/>
      <c r="V34" s="251"/>
    </row>
    <row r="35" spans="1:38" ht="33" customHeight="1">
      <c r="A35" s="1759" t="s">
        <v>591</v>
      </c>
      <c r="B35" s="187" t="s">
        <v>592</v>
      </c>
      <c r="C35" s="1760"/>
      <c r="F35" s="248"/>
      <c r="G35" s="248"/>
      <c r="H35" s="248"/>
      <c r="I35" s="248"/>
      <c r="J35" s="248"/>
      <c r="K35" s="248"/>
      <c r="L35" s="248"/>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row>
    <row r="36" spans="1:38" ht="33" customHeight="1">
      <c r="A36" s="1759"/>
      <c r="B36" s="188" t="s">
        <v>593</v>
      </c>
      <c r="C36" s="1760"/>
      <c r="F36" s="229"/>
      <c r="G36" s="229"/>
      <c r="H36" s="229"/>
      <c r="I36" s="229"/>
      <c r="J36" s="229"/>
      <c r="K36" s="229"/>
      <c r="L36" s="229"/>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row>
    <row r="37" spans="1:38" ht="33" customHeight="1">
      <c r="A37" s="1759" t="s">
        <v>594</v>
      </c>
      <c r="B37" s="187" t="s">
        <v>595</v>
      </c>
      <c r="C37" s="1760"/>
      <c r="F37" s="254"/>
      <c r="G37" s="254"/>
      <c r="H37" s="254"/>
      <c r="I37" s="254"/>
      <c r="J37" s="254"/>
      <c r="K37" s="254"/>
      <c r="L37" s="254"/>
      <c r="M37" s="254"/>
      <c r="N37" s="254"/>
      <c r="O37" s="254"/>
      <c r="P37" s="254"/>
      <c r="Q37" s="254"/>
      <c r="R37" s="254"/>
      <c r="S37" s="254"/>
    </row>
    <row r="38" spans="1:38" ht="33" customHeight="1">
      <c r="A38" s="1759"/>
      <c r="B38" s="188" t="s">
        <v>596</v>
      </c>
      <c r="C38" s="1760"/>
      <c r="F38" s="217"/>
      <c r="G38" s="217"/>
      <c r="H38" s="217"/>
      <c r="I38" s="217"/>
      <c r="J38" s="217"/>
      <c r="K38" s="217"/>
      <c r="L38" s="217"/>
      <c r="M38" s="217"/>
      <c r="N38" s="217"/>
      <c r="O38" s="217"/>
      <c r="P38" s="217"/>
      <c r="Q38" s="217"/>
      <c r="R38" s="217"/>
      <c r="S38" s="217"/>
    </row>
    <row r="39" spans="1:38" ht="33" customHeight="1">
      <c r="A39" s="1759" t="s">
        <v>597</v>
      </c>
      <c r="B39" s="187" t="s">
        <v>598</v>
      </c>
      <c r="C39" s="1760"/>
      <c r="F39" s="255"/>
      <c r="I39" s="256"/>
      <c r="J39" s="256"/>
      <c r="K39" s="256"/>
      <c r="L39" s="256"/>
      <c r="M39" s="256"/>
      <c r="N39" s="256"/>
      <c r="O39" s="256"/>
    </row>
    <row r="40" spans="1:38" ht="33" customHeight="1">
      <c r="A40" s="1759"/>
      <c r="B40" s="188" t="s">
        <v>599</v>
      </c>
      <c r="C40" s="1760"/>
      <c r="F40" s="257"/>
      <c r="I40" s="256"/>
      <c r="J40" s="256"/>
      <c r="K40" s="256"/>
      <c r="L40" s="256"/>
      <c r="M40" s="256"/>
      <c r="N40" s="256"/>
      <c r="O40" s="256"/>
    </row>
    <row r="41" spans="1:38" ht="33" customHeight="1">
      <c r="A41" s="1759" t="s">
        <v>600</v>
      </c>
      <c r="B41" s="187" t="s">
        <v>601</v>
      </c>
      <c r="C41" s="1760"/>
      <c r="F41" s="258"/>
      <c r="G41" s="258"/>
      <c r="H41" s="258"/>
      <c r="I41" s="258"/>
      <c r="J41" s="258"/>
      <c r="K41" s="258"/>
      <c r="L41" s="258"/>
      <c r="M41" s="259"/>
      <c r="N41" s="259"/>
      <c r="O41" s="259"/>
    </row>
    <row r="42" spans="1:38" ht="33" customHeight="1">
      <c r="A42" s="1759"/>
      <c r="B42" s="188" t="s">
        <v>602</v>
      </c>
      <c r="C42" s="1760"/>
      <c r="F42" s="260"/>
      <c r="G42" s="260"/>
      <c r="H42" s="260"/>
      <c r="I42" s="260"/>
      <c r="J42" s="260"/>
      <c r="K42" s="260"/>
      <c r="L42" s="260"/>
      <c r="M42" s="256"/>
      <c r="N42" s="256"/>
      <c r="O42" s="256"/>
    </row>
    <row r="43" spans="1:38" ht="33" customHeight="1">
      <c r="A43" s="1759" t="s">
        <v>603</v>
      </c>
      <c r="B43" s="187" t="s">
        <v>604</v>
      </c>
      <c r="C43" s="1760"/>
      <c r="F43" s="261"/>
      <c r="G43" s="262"/>
      <c r="H43" s="262"/>
      <c r="I43" s="262"/>
      <c r="J43" s="262"/>
      <c r="K43" s="262"/>
      <c r="L43" s="262"/>
      <c r="M43" s="263"/>
      <c r="N43" s="263"/>
      <c r="O43" s="263"/>
      <c r="P43" s="263"/>
      <c r="Q43" s="263"/>
      <c r="R43" s="263"/>
      <c r="S43" s="263"/>
      <c r="T43" s="263"/>
      <c r="U43" s="263"/>
      <c r="V43" s="263"/>
    </row>
    <row r="44" spans="1:38" ht="33" customHeight="1">
      <c r="A44" s="1759"/>
      <c r="B44" s="188" t="s">
        <v>605</v>
      </c>
      <c r="C44" s="1760"/>
      <c r="F44" s="264"/>
      <c r="G44" s="265"/>
      <c r="H44" s="265"/>
      <c r="I44" s="265"/>
      <c r="J44" s="265"/>
      <c r="K44" s="265"/>
      <c r="L44" s="265"/>
      <c r="M44" s="263"/>
      <c r="N44" s="263"/>
      <c r="O44" s="263"/>
      <c r="P44" s="263"/>
      <c r="Q44" s="263"/>
      <c r="R44" s="263"/>
      <c r="S44" s="263"/>
      <c r="T44" s="263"/>
      <c r="U44" s="263"/>
      <c r="V44" s="263"/>
    </row>
    <row r="45" spans="1:38" ht="33" customHeight="1">
      <c r="A45" s="1759" t="s">
        <v>606</v>
      </c>
      <c r="B45" s="187" t="s">
        <v>607</v>
      </c>
      <c r="C45" s="1760"/>
      <c r="F45" s="266"/>
      <c r="G45" s="266"/>
      <c r="H45" s="266"/>
      <c r="I45" s="267"/>
    </row>
    <row r="46" spans="1:38" ht="33" customHeight="1">
      <c r="A46" s="1759"/>
      <c r="B46" s="188" t="s">
        <v>608</v>
      </c>
      <c r="C46" s="1760"/>
      <c r="F46" s="266"/>
      <c r="G46" s="266"/>
      <c r="H46" s="266"/>
      <c r="I46" s="268"/>
    </row>
    <row r="47" spans="1:38" ht="33" customHeight="1">
      <c r="A47" s="1759" t="s">
        <v>609</v>
      </c>
      <c r="B47" s="187" t="s">
        <v>610</v>
      </c>
      <c r="C47" s="1760"/>
      <c r="I47" s="269"/>
    </row>
    <row r="48" spans="1:38" ht="33" customHeight="1">
      <c r="A48" s="1759"/>
      <c r="B48" s="188" t="s">
        <v>611</v>
      </c>
      <c r="C48" s="1760"/>
      <c r="I48" s="270"/>
    </row>
    <row r="49" spans="1:3" ht="33" customHeight="1">
      <c r="A49" s="1759" t="s">
        <v>612</v>
      </c>
      <c r="B49" s="187" t="s">
        <v>613</v>
      </c>
      <c r="C49" s="1760"/>
    </row>
    <row r="50" spans="1:3" ht="33" customHeight="1">
      <c r="A50" s="1759"/>
      <c r="B50" s="188" t="s">
        <v>614</v>
      </c>
      <c r="C50" s="1760"/>
    </row>
    <row r="51" spans="1:3" ht="33" customHeight="1">
      <c r="A51" s="1759" t="s">
        <v>615</v>
      </c>
      <c r="B51" s="187" t="s">
        <v>616</v>
      </c>
      <c r="C51" s="1760"/>
    </row>
    <row r="52" spans="1:3" ht="33" customHeight="1">
      <c r="A52" s="1759"/>
      <c r="B52" s="188" t="s">
        <v>617</v>
      </c>
      <c r="C52" s="1760"/>
    </row>
    <row r="53" spans="1:3" ht="33" customHeight="1">
      <c r="A53" s="1759" t="s">
        <v>618</v>
      </c>
      <c r="B53" s="187" t="s">
        <v>619</v>
      </c>
      <c r="C53" s="1760"/>
    </row>
    <row r="54" spans="1:3" ht="33" customHeight="1">
      <c r="A54" s="1759"/>
      <c r="B54" s="188" t="s">
        <v>620</v>
      </c>
      <c r="C54" s="1760"/>
    </row>
    <row r="55" spans="1:3" ht="33" customHeight="1">
      <c r="A55" s="1759" t="s">
        <v>621</v>
      </c>
      <c r="B55" s="187" t="s">
        <v>622</v>
      </c>
      <c r="C55" s="1760"/>
    </row>
    <row r="56" spans="1:3" ht="33" customHeight="1">
      <c r="A56" s="1759"/>
      <c r="B56" s="188" t="s">
        <v>623</v>
      </c>
      <c r="C56" s="1760"/>
    </row>
    <row r="57" spans="1:3" ht="33" customHeight="1">
      <c r="A57" s="1759" t="s">
        <v>624</v>
      </c>
      <c r="B57" s="187" t="s">
        <v>625</v>
      </c>
      <c r="C57" s="1760"/>
    </row>
    <row r="58" spans="1:3" ht="33" customHeight="1">
      <c r="A58" s="1759"/>
      <c r="B58" s="188" t="s">
        <v>626</v>
      </c>
      <c r="C58" s="1760"/>
    </row>
    <row r="59" spans="1:3" ht="33" customHeight="1">
      <c r="A59" s="1759" t="s">
        <v>627</v>
      </c>
      <c r="B59" s="187" t="s">
        <v>628</v>
      </c>
      <c r="C59" s="1760"/>
    </row>
    <row r="60" spans="1:3" ht="33" customHeight="1">
      <c r="A60" s="1759"/>
      <c r="B60" s="188" t="s">
        <v>629</v>
      </c>
      <c r="C60" s="1760"/>
    </row>
    <row r="61" spans="1:3" ht="33" customHeight="1">
      <c r="A61" s="1759" t="s">
        <v>630</v>
      </c>
      <c r="B61" s="187" t="s">
        <v>631</v>
      </c>
      <c r="C61" s="1760"/>
    </row>
    <row r="62" spans="1:3" ht="33" customHeight="1">
      <c r="A62" s="1759"/>
      <c r="B62" s="188" t="s">
        <v>632</v>
      </c>
      <c r="C62" s="1760"/>
    </row>
    <row r="63" spans="1:3" ht="33" customHeight="1">
      <c r="A63" s="1759" t="s">
        <v>633</v>
      </c>
      <c r="B63" s="187" t="s">
        <v>634</v>
      </c>
      <c r="C63" s="1760"/>
    </row>
    <row r="64" spans="1:3" ht="33" customHeight="1">
      <c r="A64" s="1759"/>
      <c r="B64" s="188" t="s">
        <v>635</v>
      </c>
      <c r="C64" s="1760"/>
    </row>
    <row r="65" spans="1:3" ht="33" customHeight="1">
      <c r="A65" s="1759" t="s">
        <v>636</v>
      </c>
      <c r="B65" s="187" t="s">
        <v>637</v>
      </c>
      <c r="C65" s="1760"/>
    </row>
    <row r="66" spans="1:3" ht="33" customHeight="1">
      <c r="A66" s="1759"/>
      <c r="B66" s="188" t="s">
        <v>638</v>
      </c>
      <c r="C66" s="1760"/>
    </row>
    <row r="67" spans="1:3" ht="33" customHeight="1">
      <c r="A67" s="1759" t="s">
        <v>639</v>
      </c>
      <c r="B67" s="187" t="s">
        <v>640</v>
      </c>
      <c r="C67" s="1760"/>
    </row>
    <row r="68" spans="1:3" ht="33" customHeight="1">
      <c r="A68" s="1759"/>
      <c r="B68" s="188" t="s">
        <v>641</v>
      </c>
      <c r="C68" s="1760"/>
    </row>
    <row r="69" spans="1:3" ht="33" customHeight="1">
      <c r="A69" s="1759" t="s">
        <v>642</v>
      </c>
      <c r="B69" s="187" t="s">
        <v>643</v>
      </c>
      <c r="C69" s="1760"/>
    </row>
    <row r="70" spans="1:3" ht="33" customHeight="1">
      <c r="A70" s="1759"/>
      <c r="B70" s="188" t="s">
        <v>644</v>
      </c>
      <c r="C70" s="1760"/>
    </row>
    <row r="71" spans="1:3" ht="33" customHeight="1">
      <c r="A71" s="1759" t="s">
        <v>645</v>
      </c>
      <c r="B71" s="187" t="s">
        <v>646</v>
      </c>
      <c r="C71" s="1760"/>
    </row>
    <row r="72" spans="1:3" ht="33" customHeight="1">
      <c r="A72" s="1759"/>
      <c r="B72" s="188" t="s">
        <v>647</v>
      </c>
      <c r="C72" s="1760"/>
    </row>
    <row r="73" spans="1:3" ht="33" customHeight="1">
      <c r="A73" s="1759" t="s">
        <v>648</v>
      </c>
      <c r="B73" s="187" t="s">
        <v>649</v>
      </c>
      <c r="C73" s="1760"/>
    </row>
    <row r="74" spans="1:3" ht="33" customHeight="1">
      <c r="A74" s="1759"/>
      <c r="B74" s="188" t="s">
        <v>650</v>
      </c>
      <c r="C74" s="1760"/>
    </row>
    <row r="75" spans="1:3" ht="33" customHeight="1">
      <c r="A75" s="1759" t="s">
        <v>651</v>
      </c>
      <c r="B75" s="187" t="s">
        <v>652</v>
      </c>
      <c r="C75" s="1760"/>
    </row>
    <row r="76" spans="1:3" ht="33" customHeight="1">
      <c r="A76" s="1759"/>
      <c r="B76" s="188" t="s">
        <v>653</v>
      </c>
      <c r="C76" s="1760"/>
    </row>
    <row r="77" spans="1:3" ht="33" customHeight="1">
      <c r="A77" s="1759" t="s">
        <v>654</v>
      </c>
      <c r="B77" s="187" t="s">
        <v>655</v>
      </c>
      <c r="C77" s="1760"/>
    </row>
    <row r="78" spans="1:3" ht="33" customHeight="1">
      <c r="A78" s="1759"/>
      <c r="B78" s="188" t="s">
        <v>656</v>
      </c>
      <c r="C78" s="1760"/>
    </row>
    <row r="79" spans="1:3" ht="33" customHeight="1">
      <c r="A79" s="1759" t="s">
        <v>657</v>
      </c>
      <c r="B79" s="187" t="s">
        <v>658</v>
      </c>
      <c r="C79" s="1760"/>
    </row>
    <row r="80" spans="1:3" ht="33" customHeight="1">
      <c r="A80" s="1759"/>
      <c r="B80" s="188" t="s">
        <v>659</v>
      </c>
      <c r="C80" s="1760"/>
    </row>
    <row r="81" spans="1:3" ht="33" customHeight="1">
      <c r="A81" s="1759" t="s">
        <v>660</v>
      </c>
      <c r="B81" s="187" t="s">
        <v>661</v>
      </c>
      <c r="C81" s="1760"/>
    </row>
    <row r="82" spans="1:3" ht="33" customHeight="1">
      <c r="A82" s="1759"/>
      <c r="B82" s="188" t="s">
        <v>662</v>
      </c>
      <c r="C82" s="1760"/>
    </row>
    <row r="83" spans="1:3" ht="33" customHeight="1">
      <c r="A83" s="1759" t="s">
        <v>663</v>
      </c>
      <c r="B83" s="187" t="s">
        <v>664</v>
      </c>
      <c r="C83" s="1760"/>
    </row>
    <row r="84" spans="1:3" ht="33" customHeight="1">
      <c r="A84" s="1759"/>
      <c r="B84" s="188" t="s">
        <v>665</v>
      </c>
      <c r="C84" s="1760"/>
    </row>
    <row r="85" spans="1:3" ht="33" customHeight="1">
      <c r="A85" s="1759" t="s">
        <v>666</v>
      </c>
      <c r="B85" s="187" t="s">
        <v>667</v>
      </c>
      <c r="C85" s="1760"/>
    </row>
    <row r="86" spans="1:3" ht="33" customHeight="1">
      <c r="A86" s="1759"/>
      <c r="B86" s="188" t="s">
        <v>668</v>
      </c>
      <c r="C86" s="1760"/>
    </row>
    <row r="87" spans="1:3" ht="33" customHeight="1">
      <c r="A87" s="1759" t="s">
        <v>669</v>
      </c>
      <c r="B87" s="187" t="s">
        <v>670</v>
      </c>
      <c r="C87" s="1760"/>
    </row>
    <row r="88" spans="1:3" ht="33" customHeight="1">
      <c r="A88" s="1759"/>
      <c r="B88" s="188" t="s">
        <v>671</v>
      </c>
      <c r="C88" s="1760"/>
    </row>
    <row r="89" spans="1:3" ht="33" customHeight="1">
      <c r="A89" s="1759" t="s">
        <v>672</v>
      </c>
      <c r="B89" s="187" t="s">
        <v>673</v>
      </c>
      <c r="C89" s="1760"/>
    </row>
    <row r="90" spans="1:3" ht="33" customHeight="1">
      <c r="A90" s="1759"/>
      <c r="B90" s="188" t="s">
        <v>674</v>
      </c>
      <c r="C90" s="1760"/>
    </row>
    <row r="91" spans="1:3" ht="33" customHeight="1">
      <c r="A91" s="1759" t="s">
        <v>675</v>
      </c>
      <c r="B91" s="187" t="s">
        <v>676</v>
      </c>
      <c r="C91" s="1760"/>
    </row>
    <row r="92" spans="1:3" ht="33" customHeight="1">
      <c r="A92" s="1759"/>
      <c r="B92" s="188" t="s">
        <v>677</v>
      </c>
      <c r="C92" s="1760"/>
    </row>
    <row r="93" spans="1:3" ht="33" customHeight="1">
      <c r="A93" s="1759" t="s">
        <v>678</v>
      </c>
      <c r="B93" s="187" t="s">
        <v>679</v>
      </c>
      <c r="C93" s="1760"/>
    </row>
    <row r="94" spans="1:3" ht="33" customHeight="1">
      <c r="A94" s="1759"/>
      <c r="B94" s="188" t="s">
        <v>680</v>
      </c>
      <c r="C94" s="1760"/>
    </row>
    <row r="95" spans="1:3" ht="33" customHeight="1">
      <c r="A95" s="1759" t="s">
        <v>681</v>
      </c>
      <c r="B95" s="187" t="s">
        <v>682</v>
      </c>
      <c r="C95" s="1760"/>
    </row>
    <row r="96" spans="1:3" ht="33" customHeight="1">
      <c r="A96" s="1759"/>
      <c r="B96" s="188" t="s">
        <v>683</v>
      </c>
      <c r="C96" s="1760"/>
    </row>
    <row r="97" spans="1:3" ht="33" customHeight="1">
      <c r="A97" s="1759" t="s">
        <v>684</v>
      </c>
      <c r="B97" s="187" t="s">
        <v>685</v>
      </c>
      <c r="C97" s="1760"/>
    </row>
    <row r="98" spans="1:3" ht="33" customHeight="1">
      <c r="A98" s="1759"/>
      <c r="B98" s="188" t="s">
        <v>686</v>
      </c>
      <c r="C98" s="1760"/>
    </row>
    <row r="99" spans="1:3" ht="33" customHeight="1">
      <c r="A99" s="1759" t="s">
        <v>687</v>
      </c>
      <c r="B99" s="187" t="s">
        <v>688</v>
      </c>
      <c r="C99" s="1760"/>
    </row>
    <row r="100" spans="1:3" ht="33" customHeight="1">
      <c r="A100" s="1759"/>
      <c r="B100" s="188" t="s">
        <v>689</v>
      </c>
      <c r="C100" s="1760"/>
    </row>
    <row r="101" spans="1:3" ht="33" customHeight="1">
      <c r="A101" s="1759" t="s">
        <v>690</v>
      </c>
      <c r="B101" s="187" t="s">
        <v>691</v>
      </c>
      <c r="C101" s="1760"/>
    </row>
    <row r="102" spans="1:3" ht="33" customHeight="1">
      <c r="A102" s="1759"/>
      <c r="B102" s="188" t="s">
        <v>692</v>
      </c>
      <c r="C102" s="1760"/>
    </row>
    <row r="103" spans="1:3" ht="33" customHeight="1">
      <c r="A103" s="1759" t="s">
        <v>693</v>
      </c>
      <c r="B103" s="187" t="s">
        <v>694</v>
      </c>
      <c r="C103" s="1760"/>
    </row>
    <row r="104" spans="1:3" ht="33" customHeight="1">
      <c r="A104" s="1759"/>
      <c r="B104" s="188" t="s">
        <v>695</v>
      </c>
      <c r="C104" s="1760"/>
    </row>
    <row r="105" spans="1:3" ht="33" customHeight="1">
      <c r="A105" s="1759" t="s">
        <v>696</v>
      </c>
      <c r="B105" s="187" t="s">
        <v>697</v>
      </c>
      <c r="C105" s="1760"/>
    </row>
    <row r="106" spans="1:3" ht="33" customHeight="1">
      <c r="A106" s="1759"/>
      <c r="B106" s="188" t="s">
        <v>698</v>
      </c>
      <c r="C106" s="1760"/>
    </row>
    <row r="107" spans="1:3" ht="33" customHeight="1">
      <c r="A107" s="1759" t="s">
        <v>699</v>
      </c>
      <c r="B107" s="187" t="s">
        <v>700</v>
      </c>
      <c r="C107" s="1760"/>
    </row>
    <row r="108" spans="1:3" ht="33" customHeight="1">
      <c r="A108" s="1759"/>
      <c r="B108" s="188" t="s">
        <v>701</v>
      </c>
      <c r="C108" s="1760"/>
    </row>
    <row r="109" spans="1:3" ht="33" customHeight="1">
      <c r="A109" s="1759" t="s">
        <v>702</v>
      </c>
      <c r="B109" s="187" t="s">
        <v>703</v>
      </c>
      <c r="C109" s="1760"/>
    </row>
    <row r="110" spans="1:3" ht="33" customHeight="1">
      <c r="A110" s="1759"/>
      <c r="B110" s="188" t="s">
        <v>704</v>
      </c>
      <c r="C110" s="1760"/>
    </row>
    <row r="111" spans="1:3" ht="33" customHeight="1">
      <c r="A111" s="1759" t="s">
        <v>705</v>
      </c>
      <c r="B111" s="187" t="s">
        <v>706</v>
      </c>
      <c r="C111" s="1760"/>
    </row>
    <row r="112" spans="1:3" ht="33" customHeight="1">
      <c r="A112" s="1759"/>
      <c r="B112" s="188" t="s">
        <v>707</v>
      </c>
      <c r="C112" s="1760"/>
    </row>
    <row r="113" spans="1:3" ht="33" customHeight="1">
      <c r="A113" s="1759" t="s">
        <v>708</v>
      </c>
      <c r="B113" s="187" t="s">
        <v>709</v>
      </c>
      <c r="C113" s="1760"/>
    </row>
    <row r="114" spans="1:3" ht="33" customHeight="1">
      <c r="A114" s="1759"/>
      <c r="B114" s="188" t="s">
        <v>710</v>
      </c>
      <c r="C114" s="1760"/>
    </row>
    <row r="115" spans="1:3" ht="33" customHeight="1">
      <c r="A115" s="1759" t="s">
        <v>711</v>
      </c>
      <c r="B115" s="187" t="s">
        <v>712</v>
      </c>
      <c r="C115" s="1760"/>
    </row>
    <row r="116" spans="1:3" ht="33" customHeight="1">
      <c r="A116" s="1759"/>
      <c r="B116" s="188" t="s">
        <v>713</v>
      </c>
      <c r="C116" s="1760"/>
    </row>
    <row r="117" spans="1:3" ht="33" customHeight="1">
      <c r="A117" s="1759" t="s">
        <v>714</v>
      </c>
      <c r="B117" s="187" t="s">
        <v>715</v>
      </c>
      <c r="C117" s="1760"/>
    </row>
    <row r="118" spans="1:3" ht="33" customHeight="1">
      <c r="A118" s="1759"/>
      <c r="B118" s="188" t="s">
        <v>716</v>
      </c>
      <c r="C118" s="1760"/>
    </row>
    <row r="119" spans="1:3" ht="33" customHeight="1">
      <c r="A119" s="1759" t="s">
        <v>717</v>
      </c>
      <c r="B119" s="187" t="s">
        <v>718</v>
      </c>
      <c r="C119" s="1760"/>
    </row>
    <row r="120" spans="1:3" ht="33" customHeight="1">
      <c r="A120" s="1759"/>
      <c r="B120" s="188" t="s">
        <v>719</v>
      </c>
      <c r="C120" s="1760"/>
    </row>
    <row r="121" spans="1:3" ht="33" customHeight="1">
      <c r="A121" s="1759" t="s">
        <v>720</v>
      </c>
      <c r="B121" s="187" t="s">
        <v>721</v>
      </c>
      <c r="C121" s="1760"/>
    </row>
    <row r="122" spans="1:3" ht="33" customHeight="1">
      <c r="A122" s="1759"/>
      <c r="B122" s="188" t="s">
        <v>722</v>
      </c>
      <c r="C122" s="1760"/>
    </row>
  </sheetData>
  <mergeCells count="120">
    <mergeCell ref="A117:A118"/>
    <mergeCell ref="C117:C118"/>
    <mergeCell ref="A119:A120"/>
    <mergeCell ref="C119:C120"/>
    <mergeCell ref="A121:A122"/>
    <mergeCell ref="C121:C122"/>
    <mergeCell ref="A111:A112"/>
    <mergeCell ref="C111:C112"/>
    <mergeCell ref="A113:A114"/>
    <mergeCell ref="C113:C114"/>
    <mergeCell ref="A115:A116"/>
    <mergeCell ref="C115:C116"/>
    <mergeCell ref="A105:A106"/>
    <mergeCell ref="C105:C106"/>
    <mergeCell ref="A107:A108"/>
    <mergeCell ref="C107:C108"/>
    <mergeCell ref="A109:A110"/>
    <mergeCell ref="C109:C110"/>
    <mergeCell ref="A99:A100"/>
    <mergeCell ref="C99:C100"/>
    <mergeCell ref="A101:A102"/>
    <mergeCell ref="C101:C102"/>
    <mergeCell ref="A103:A104"/>
    <mergeCell ref="C103:C104"/>
    <mergeCell ref="A93:A94"/>
    <mergeCell ref="C93:C94"/>
    <mergeCell ref="A95:A96"/>
    <mergeCell ref="C95:C96"/>
    <mergeCell ref="A97:A98"/>
    <mergeCell ref="C97:C98"/>
    <mergeCell ref="A87:A88"/>
    <mergeCell ref="C87:C88"/>
    <mergeCell ref="A89:A90"/>
    <mergeCell ref="C89:C90"/>
    <mergeCell ref="A91:A92"/>
    <mergeCell ref="C91:C92"/>
    <mergeCell ref="A81:A82"/>
    <mergeCell ref="C81:C82"/>
    <mergeCell ref="A83:A84"/>
    <mergeCell ref="C83:C84"/>
    <mergeCell ref="A85:A86"/>
    <mergeCell ref="C85:C86"/>
    <mergeCell ref="A75:A76"/>
    <mergeCell ref="C75:C76"/>
    <mergeCell ref="A77:A78"/>
    <mergeCell ref="C77:C78"/>
    <mergeCell ref="A79:A80"/>
    <mergeCell ref="C79:C80"/>
    <mergeCell ref="A69:A70"/>
    <mergeCell ref="C69:C70"/>
    <mergeCell ref="A71:A72"/>
    <mergeCell ref="C71:C72"/>
    <mergeCell ref="A73:A74"/>
    <mergeCell ref="C73:C74"/>
    <mergeCell ref="A63:A64"/>
    <mergeCell ref="C63:C64"/>
    <mergeCell ref="A65:A66"/>
    <mergeCell ref="C65:C66"/>
    <mergeCell ref="A67:A68"/>
    <mergeCell ref="C67:C68"/>
    <mergeCell ref="A57:A58"/>
    <mergeCell ref="C57:C58"/>
    <mergeCell ref="A59:A60"/>
    <mergeCell ref="C59:C60"/>
    <mergeCell ref="A61:A62"/>
    <mergeCell ref="C61:C62"/>
    <mergeCell ref="A51:A52"/>
    <mergeCell ref="C51:C52"/>
    <mergeCell ref="A53:A54"/>
    <mergeCell ref="C53:C54"/>
    <mergeCell ref="A55:A56"/>
    <mergeCell ref="C55:C56"/>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1'!A1" display="الميزانية المخصصة لوزارة الصحة ( بمليارات الريالات) في الأعوام الخمسة الأخيرة بالنسبة للميزانية العامة للدولة"/>
    <hyperlink ref="B5:B6" location="'2'!A1" display="المستشفيات والأسرة بالقطاعات الصحية بالمملكة حسب الجهة ومعدل الأسرة لكل عشرة آلاف من السكان في الأعوام الخمسة الأخيرة"/>
    <hyperlink ref="B7:B8" location="'3'!A1" display="المستشفيات والأسرة بالقطاعات الصحية بالمملكة حسب المنطقة الصحية 2023م"/>
    <hyperlink ref="B9:B10" location="'4'!A1" display="القوى العاملة الصحية بالقطاعات الصحية بالمملكة في الأعوام الخمسة الأخيرة"/>
    <hyperlink ref="B11:B12" location="'5'!A1" display="الأطباء وأطباء الأسنان بالقطاعات الصحية بالمملكة حسب التخصص والتصنيف الوظيفي عام 2023م."/>
    <hyperlink ref="B13:B14" location="'6'!A1" display=" القوى العاملة الصحية بالقطاعات الصحية بالمملكة حسب الفئة والجنس والجنسية عام 2023م"/>
    <hyperlink ref="B15:B16" location="'7'!A1" display="الأطباء وأطباء الأسنان بوزارة الصحة حسب الجنس والجنسية والتخصص والتصنيف الوظيفي عام 2023م."/>
    <hyperlink ref="B17:B18" location="'8'!A1" display="الأطباء وأطباء الأسنان بالجهات الحكومية الأخرى حسب الجنس والجنسية والتخصص والتصنيف الوظيفي عام 2023م."/>
    <hyperlink ref="B19:B20" location="'9'!A1" display="الأطباء وأطباء الأسنان بالقطاع الخاص حسب الجنس والجنسية والتخصص والتصنيف الوظيفي عام 2023م."/>
    <hyperlink ref="B21:B22" location="'10'!A1" display="الأطباء وأطباء الأسنان بالقطاعات الصحية بالمملكة  حسب الجنس والجنسية والتخصص والتصنيف الوظيفي عام 2023م."/>
    <hyperlink ref="B23:B24" location="'11'!A1" display="المرافق الصحية بوزارة الصحة حسب المنطقة الصحية عام 2023م"/>
    <hyperlink ref="B25:B26" location="'12'!A1" display=" القوى العاملة الصحية بوزارة الصحة حسب المنطقة الصحية والفئة والجنس والجنسية عام 2023م"/>
    <hyperlink ref="B27:B28" location="'13'!A1" display="القوى العاملة الصحية بوزارة الصحة حسب الجنسية في الأعوام الخمسة الأخيرة"/>
    <hyperlink ref="B29:B30" location="'14'!A1" display="الفئات الطبية المساعدة بوزارة الصحة حسب التخصص والجنسية والجنس عام 2023م"/>
    <hyperlink ref="B31:B32" location="'15'!A1" display="القابلات بمرافق وزارة الصحة حسب المنطقة الصحية عام 2023م"/>
    <hyperlink ref="B33:B34" location="'16'!A1" display=" المستشفيات والأسرة بوزارة الصحة حسب المنطقة الصحية في الأعوام الخمسة الأخيرة"/>
    <hyperlink ref="B35:B36" location="'17'!A1" display=" مستشفيات وزارة الصحة وعدد الأسرة حسب المنطقة الصحية والتخصص لعام 2023م"/>
    <hyperlink ref="B37:B38" location="'18'!A1" display=" مستشفيات وزارة الصحة حسب السعة السريرية والمنطقة الصحية للعام 2023م"/>
    <hyperlink ref="B39:B40" location="'19'!A1" display="الأسرة بمستشفيات وزارة الصحة حسب المنطقة الصحية والتخصص لعام 2023م"/>
    <hyperlink ref="B41:B42" location="'20'!A1" display="أسرة العناية المركزة بمستشفيات وزارة الصحة حسب المنطقة الصحية لعام 2023م"/>
    <hyperlink ref="B43:B44" location="'21'!A1" display="أسرة العزل والطوارئ بمستشفيات وزارة الصحة حسب المنطقة الصحية لعام 2023"/>
    <hyperlink ref="B45:B46" location="'22'!A1" display="القوى العاملة الصحية بمستشفيات وزارة الصحة حسب الجنسية في الأعوام الخمسة الأخيرة"/>
    <hyperlink ref="B47:B48" location="'23'!A1" display=" القوى العاملة الصحية بمستشفيات وزارة الصحة حسب المنطقة الصحية والفئة والجنس والجنسية عام 2023م"/>
    <hyperlink ref="B49:B50" location="'24'!A1" display="الأطباء وأطباء الأسنان بمستشفيات وزارة الصحة حسب التخصص والتصنيف الوظيفي والمنطقة الصحية عام 2023م."/>
    <hyperlink ref="B51:B52" location="'25'!A1" display=" مراكز الرعاية الصحية الأولية بوزارة الصحة حسب المنطقة الصحية في الأعوام الخمسة الأخيرة"/>
    <hyperlink ref="B53:B54" location="'26'!A1" display="القوى العاملة الصحية بمراكز الرعاية الصحية الأولية بوزارة الصحة في الأعوام الخمسة الأخيرة"/>
    <hyperlink ref="B55:B56" location="'27'!A1" display="الأطباء وأطباء الأسنان بمراكز الرعاية الصحية الأولية بوزارة الصحة حسب التخصص والجنسية في الأعوام الخمسة الأخيرة"/>
    <hyperlink ref="B57:B58" location="'28'!A1" display=" القوى العاملة الصحية بمراكز الرعاية الصحية الأولية بوزارة الصحة حسب المنطقة الصحية والفئة والجنس والجنسية عام 2023م"/>
    <hyperlink ref="B59:B60" location="'29'!A1" display="الأطباء بمراكز الرعاية الصحية الأولية بوزارة الصحة حسب التخصصات الرئيسية والجنسية والجنس والمنطقة الصحية عام 2023م."/>
    <hyperlink ref="B61:B62" location="'30'!A1" display="أسرة مستشفيات الجهات الحكومية الأخرى حسب التخصص عام 2023م."/>
    <hyperlink ref="B63:B64" location="'31'!A1" display=" االقوى العاملة الصحية بالجهات الحكومية الأخرى حسب الفئــة والجنس والجنسية عام 2023م"/>
    <hyperlink ref="B65:B66" location="'32'!A1" display="الأطباء وأطباء الأسنان بالجهات الحكومية الأخرى حسب التخصص والجنسية عام 2023م."/>
    <hyperlink ref="B67:B68" location="'33'!A1" display="القوى العاملة الصحية بالجهات الحكومية الأخرى حسب الجنسية في الأعوام الخمسة الأخيرة"/>
    <hyperlink ref="B69:B70" location="'34'!A1" display="المستشفيات والأسرة والمجمعات الطبية والمرافق الصحية الأخرى بالقطاع الخاص حسب المنطقة الصحية عام 2023م."/>
    <hyperlink ref="B71:B72" location="'35'!A1" display="المستشفيات والأسرة والمجمعات الطبية بالقطاع الخاص  حسب المنطقة الصحية في الأعوام الخمسة الأخيرة"/>
    <hyperlink ref="B73:B74" location="'36'!A1" display="أسرة مستشفيات القطاع الخاص حسب المنطقة الصحية والتخصص عام 2023م."/>
    <hyperlink ref="B75:B76" location="'37'!A1" display="العيادات الخاصة للأطباء حسب المنطقة والتخصص عام 2023م."/>
    <hyperlink ref="B77:B78" location="'38'!A1" display="القوى العاملة الصحية بالقطاع الخاص في الأعوام الخمسة الأخيرة"/>
    <hyperlink ref="B79:B80" location="'39'!A1" display=" القوى العاملة الصحية بالقطاع الخاص حسب المنطقة الصحية والفئة والجنس والجنسية عام 2023م"/>
    <hyperlink ref="B81:B82" location="'40'!A1" display=" القوى العاملة الصحية بمستشفيات القطاع الخاص حسب المنطقة الصحية والفئة والجنس والجنسية عام 2023م"/>
    <hyperlink ref="B83:B84" location="'41'!A1" display=" القوى العاملة الصحية بمجمعات القطاع الخاص حسب المنطقة الصحية والفئة والجنس والجنسية عام 2023م"/>
    <hyperlink ref="B85:B86" location="'42'!A1" display="الأطباء وأطباء الأسنان بالقطاع الخاص حسب التخصص والتصنيف الوظيفي والمنطقة الصحية عام 2023م."/>
    <hyperlink ref="B87:B88" location="'43'!A1" display="  القوى العاملة الصحية بالقطاع الخاص حسب الفئة والجنس والجنسية وتصنيف المنشأة عام 2023م."/>
    <hyperlink ref="B89:B90" location="'44'!A1" display="الملتحقون والملتحقات من العاملين بوزارة الصحة ببرامج الايفاد حسب التخصص عام 2023م"/>
    <hyperlink ref="B91:B92" location="'45'!A1" display="الملتحقون والملتحقات من العاملين بوزارة الصحة ببرامج الابتعاث حسب التخصص عام 2023م"/>
    <hyperlink ref="B93:B94" location="'46'!A1" display="الملتحقون والملتحقات من العاملين بوزارة الصحة ببرامج الايفاد حسب المنطقة الصحية عام 2023م"/>
    <hyperlink ref="B95:B96" location="'47'!A1" display="الملتحقون والملتحقات من العاملين بوزارة الصحة ببرامج الابتعاث عام 2023م"/>
    <hyperlink ref="B97:B98" location="'48'!A1" display="أعداد المتدربين بمراكز تطوير المهارات الفنية بوزارة الصحة لعام 2023م."/>
    <hyperlink ref="B99:B100" location="'49'!A1" display="الطلبة والطالبات في الكليات الصحية للعام الدراسي 2022-2023م."/>
    <hyperlink ref="B101:B102" location="'50'!A1" display="خريجو وخريجات الكليات الصحية للعام الدراسي 2021-2022م."/>
    <hyperlink ref="B103:B104" location="'51'!A1" display="مستشفيات وزارة الصحة المعتمدة من المجلس المركزي لاعتماد المنشآت الصحية."/>
    <hyperlink ref="B105:B106" location="'52'!A1" display="مستشفيات الجهات الحكومية الأخرى المعتمدة من المجلس المركزي لاعتماد المنشآت الصحية"/>
    <hyperlink ref="B107:B108" location="'53'!A1" display="مستشفيات القطاع الخاص المعتمدة من المجلس المركزي لاعتماد المنشآت الصحية"/>
    <hyperlink ref="B9" location="'4.'!A1" display="المرافق الصحية بوزارة الصحة حسب التجمعات الصحية عام 2024م"/>
    <hyperlink ref="B10" location="'4.'!A1" display="Health Utilities in MoH by Health Clusters, 2024G"/>
    <hyperlink ref="B11" location="'5.'!A1" display=" مراكز الرعاية الصحية الأولية بوزارة الصحة حسب فروع ومكاتب وزارة الصحة في الأعوام الخمسة الأخيرة"/>
    <hyperlink ref="B12" location="'5.'!A1" display="Primary Health Care Centers in MoH by MoH Branches &amp; Offices, in the last Five Years"/>
    <hyperlink ref="B13" location="'6.'!A1" display=" المستشفيات والأسرة بوزارة الصحة حسب فروع ومكاتب وزارة الصحة في الأعوام الخمسة الأخيرة"/>
    <hyperlink ref="B14" location="'6.'!A1" display=" MOH Hospitals and Beds by MoH Branches &amp; Offices, in the last Five Years"/>
    <hyperlink ref="B15" location="'7.'!A1" display=" مستشفيات وزارة الصحة وعدد الأسرة حسب التجمعات الصحية والتخصص لعام 2024م"/>
    <hyperlink ref="B16" location="'7.'!A1" display="MoH Hospitals and Beds by Health Clusters and Speciality, 2024G"/>
    <hyperlink ref="B17" location="'8.'!A1" display=" مستشفيات وزارة الصحة حسب التجمعات الصحية والسعة السريرية للعام 2024م"/>
    <hyperlink ref="B18" location="'8.'!A1" display=" MoH Hospitals  by Health Clusters and Bed Capacity, 2024G"/>
    <hyperlink ref="B19" location="'9.'!A1" display="الأسرة بمستشفيات وزارة الصحة حسب التجمع الصحي والتخصص لعام 2024م"/>
    <hyperlink ref="B20" location="'9.'!A1" display="  Beds at MoH Hospitals By Health Cluster and Speciality, 2024G."/>
    <hyperlink ref="B21" location="'10.'!A1" display="أسرة مستشفيات الجهات الحكومية الأخرى حسب التخصص عام 2024م."/>
    <hyperlink ref="B22" location="'10.'!A1" display="Hospital Beds in Other Governmental Sector by Speciality, 2024G."/>
    <hyperlink ref="B23" location="'11.'!A1" display="أسرة مستشفيات القطاع الخاص حسب فروع ومكاتب وزارة الصحة والتخصص عام 2024م."/>
    <hyperlink ref="B24" location="'11.'!A1" display=" Hospital Beds at Private Sector by MoH Branches &amp; Offices and Speciality, 2024G."/>
    <hyperlink ref="B25" location="'12.'!A1" display="أسرة العناية المركزة بمستشفيات وزارة الصحة حسب التجمعات الصحية ونوع العناية لعام 2024م"/>
    <hyperlink ref="B26" location="'12.'!A1" display="Intensive Care Beds at MoH Hospitals By Health Cluster and Type of Intensive Care Bed, 2024G"/>
    <hyperlink ref="B27" location="'13.'!A1" display="أسرة الطوارئ بمستشفيات وزارة الصحة حسب التجمعات الصحية لعام 2024م"/>
    <hyperlink ref="B28" location="'13.'!A1" display="ER Beds at MoH Hospitals By Health Clusters, 2024G"/>
    <hyperlink ref="B29" location="'14.'!A1" display="المستشفيات والأسرة والمجمعات الطبية والمرافق الصحية الأخرى بالقطاع الخاص حسب فروع ومكاتب وزارة الصحة عام 2024م."/>
    <hyperlink ref="B30" location="'14.'!A1" display="Private Sector Hospitals, Medical Complexes, Beds and Other Medical Facilities by MoH Branches &amp; Offices, 2024G. "/>
    <hyperlink ref="B31" location="'15.'!A1" display="المستشفيات والأسرة والمجمعات الطبية بالقطاع الخاص  حسب فروع ومكاتب وزارة الصحة في الأعوام الخمسة الأخيرة"/>
  </hyperlinks>
  <pageMargins left="0.7" right="0.7" top="0.75" bottom="0.75" header="0.3" footer="0.3"/>
  <pageSetup paperSize="9" scale="66" fitToHeight="0" orientation="portrait" r:id="rId1"/>
  <rowBreaks count="2" manualBreakCount="2">
    <brk id="54" max="2" man="1"/>
    <brk id="80" max="2" man="1"/>
  </rowBreaks>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47"/>
  <sheetViews>
    <sheetView rightToLeft="1" zoomScale="60" zoomScaleNormal="60" workbookViewId="0">
      <selection activeCell="B23" sqref="B23"/>
    </sheetView>
  </sheetViews>
  <sheetFormatPr defaultColWidth="9" defaultRowHeight="14.5"/>
  <cols>
    <col min="1" max="2" width="9" style="1603"/>
    <col min="3" max="3" width="34.1796875" style="1603" customWidth="1"/>
    <col min="4" max="4" width="19.453125" style="1603" customWidth="1"/>
    <col min="5" max="23" width="9" style="1603"/>
    <col min="24" max="24" width="29.81640625" style="1603" bestFit="1" customWidth="1"/>
    <col min="25" max="16384" width="9" style="1603"/>
  </cols>
  <sheetData>
    <row r="1" spans="1:7" ht="33" customHeight="1">
      <c r="A1" s="2394" t="s">
        <v>4327</v>
      </c>
      <c r="B1" s="2395"/>
      <c r="C1" s="2395"/>
      <c r="D1" s="2395"/>
      <c r="E1" s="2395"/>
      <c r="F1" s="2395"/>
      <c r="G1" s="2395"/>
    </row>
    <row r="2" spans="1:7" ht="33" customHeight="1">
      <c r="A2" s="2387" t="s">
        <v>4328</v>
      </c>
      <c r="B2" s="2388"/>
      <c r="C2" s="2388"/>
      <c r="D2" s="2388"/>
      <c r="E2" s="2388"/>
      <c r="F2" s="2388"/>
      <c r="G2" s="2388"/>
    </row>
    <row r="39" spans="2:4">
      <c r="B39" s="2396" t="s">
        <v>4329</v>
      </c>
      <c r="C39" s="2397"/>
      <c r="D39" s="2398"/>
    </row>
    <row r="40" spans="2:4">
      <c r="B40" s="1618" t="s">
        <v>113</v>
      </c>
      <c r="C40" s="1619" t="s">
        <v>4330</v>
      </c>
      <c r="D40" s="1620" t="s">
        <v>4331</v>
      </c>
    </row>
    <row r="41" spans="2:4">
      <c r="B41" s="1606">
        <v>2017</v>
      </c>
      <c r="C41" s="1621">
        <v>4.96</v>
      </c>
      <c r="D41" s="1622"/>
    </row>
    <row r="42" spans="2:4">
      <c r="B42" s="1606">
        <v>2018</v>
      </c>
      <c r="C42" s="1621">
        <v>4.8499999999999996</v>
      </c>
      <c r="D42" s="1622"/>
    </row>
    <row r="43" spans="2:4">
      <c r="B43" s="1606">
        <v>2019</v>
      </c>
      <c r="C43" s="1621">
        <v>4.4400000000000004</v>
      </c>
      <c r="D43" s="1622"/>
    </row>
    <row r="44" spans="2:4">
      <c r="B44" s="1606">
        <v>2020</v>
      </c>
      <c r="C44" s="1621">
        <v>5.47</v>
      </c>
      <c r="D44" s="1622"/>
    </row>
    <row r="45" spans="2:4" ht="19.5" customHeight="1">
      <c r="B45" s="1606">
        <v>2021</v>
      </c>
      <c r="C45" s="1621">
        <v>3.81</v>
      </c>
      <c r="D45" s="1623"/>
    </row>
    <row r="46" spans="2:4">
      <c r="B46" s="1606">
        <v>2022</v>
      </c>
      <c r="C46" s="1621">
        <v>3.66</v>
      </c>
      <c r="D46" s="1623"/>
    </row>
    <row r="47" spans="2:4">
      <c r="B47" s="1606">
        <v>2023</v>
      </c>
      <c r="C47" s="1624">
        <v>4.8</v>
      </c>
      <c r="D47" s="1623"/>
    </row>
  </sheetData>
  <mergeCells count="3">
    <mergeCell ref="A1:G1"/>
    <mergeCell ref="A2:G2"/>
    <mergeCell ref="B39:D39"/>
  </mergeCells>
  <pageMargins left="0.7" right="0.7" top="0.75" bottom="0.75" header="0.3" footer="0.3"/>
  <pageSetup orientation="portrait"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H44"/>
  <sheetViews>
    <sheetView rightToLeft="1" topLeftCell="A6" zoomScale="90" zoomScaleNormal="90" workbookViewId="0">
      <selection activeCell="B23" sqref="B23"/>
    </sheetView>
  </sheetViews>
  <sheetFormatPr defaultColWidth="9" defaultRowHeight="14.5"/>
  <cols>
    <col min="1" max="2" width="9" style="1603"/>
    <col min="3" max="3" width="29" style="1603" customWidth="1"/>
    <col min="4" max="21" width="9" style="1603"/>
    <col min="22" max="22" width="11.7265625" style="1603" customWidth="1"/>
    <col min="23" max="23" width="12.1796875" style="1603" customWidth="1"/>
    <col min="24" max="16384" width="9" style="1603"/>
  </cols>
  <sheetData>
    <row r="1" spans="1:8" ht="33" customHeight="1">
      <c r="A1" s="2394" t="s">
        <v>4332</v>
      </c>
      <c r="B1" s="2395"/>
      <c r="C1" s="2395"/>
      <c r="D1" s="2395"/>
      <c r="E1" s="2395"/>
      <c r="F1" s="2395"/>
      <c r="G1" s="2395"/>
      <c r="H1" s="2395"/>
    </row>
    <row r="2" spans="1:8" ht="33" customHeight="1">
      <c r="A2" s="2387" t="s">
        <v>4333</v>
      </c>
      <c r="B2" s="2388"/>
      <c r="C2" s="2388"/>
      <c r="D2" s="2388"/>
      <c r="E2" s="2388"/>
      <c r="F2" s="2388"/>
      <c r="G2" s="2388"/>
      <c r="H2" s="2388"/>
    </row>
    <row r="37" spans="1:4">
      <c r="B37" s="1606" t="s">
        <v>113</v>
      </c>
      <c r="C37" s="1606" t="s">
        <v>4329</v>
      </c>
    </row>
    <row r="38" spans="1:4">
      <c r="B38" s="1606">
        <v>2017</v>
      </c>
      <c r="C38" s="1621">
        <v>8.0399999999999991</v>
      </c>
    </row>
    <row r="39" spans="1:4">
      <c r="B39" s="1606">
        <v>2018</v>
      </c>
      <c r="C39" s="1621">
        <v>6.96</v>
      </c>
    </row>
    <row r="40" spans="1:4">
      <c r="B40" s="1606">
        <v>2019</v>
      </c>
      <c r="C40" s="1621">
        <v>8.3699999999999992</v>
      </c>
    </row>
    <row r="41" spans="1:4">
      <c r="B41" s="1606">
        <v>2020</v>
      </c>
      <c r="C41" s="1621">
        <v>7.28</v>
      </c>
    </row>
    <row r="42" spans="1:4">
      <c r="B42" s="1606">
        <v>2021</v>
      </c>
      <c r="C42" s="1624">
        <v>6.2</v>
      </c>
    </row>
    <row r="43" spans="1:4">
      <c r="A43" s="1605"/>
      <c r="B43" s="1625">
        <v>2022</v>
      </c>
      <c r="C43" s="1626">
        <v>6.08</v>
      </c>
      <c r="D43" s="1607"/>
    </row>
    <row r="44" spans="1:4">
      <c r="A44" s="1605"/>
      <c r="B44" s="1625">
        <v>2023</v>
      </c>
      <c r="C44" s="1625">
        <v>6.39</v>
      </c>
      <c r="D44" s="1607"/>
    </row>
  </sheetData>
  <mergeCells count="2">
    <mergeCell ref="A1:H1"/>
    <mergeCell ref="A2:H2"/>
  </mergeCells>
  <pageMargins left="0.7" right="0.7" top="0.75" bottom="0.75" header="0.3" footer="0.3"/>
  <drawing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Q49"/>
  <sheetViews>
    <sheetView rightToLeft="1" topLeftCell="A10" zoomScale="90" zoomScaleNormal="90" workbookViewId="0">
      <selection activeCell="B23" sqref="B23"/>
    </sheetView>
  </sheetViews>
  <sheetFormatPr defaultColWidth="9" defaultRowHeight="14.5"/>
  <cols>
    <col min="1" max="2" width="9" style="1603"/>
    <col min="3" max="3" width="27.1796875" style="1603" customWidth="1"/>
    <col min="4" max="16384" width="9" style="1603"/>
  </cols>
  <sheetData>
    <row r="1" spans="1:9" ht="33" customHeight="1">
      <c r="A1" s="2394" t="s">
        <v>4334</v>
      </c>
      <c r="B1" s="2395"/>
      <c r="C1" s="2395"/>
      <c r="D1" s="2395"/>
      <c r="E1" s="2395"/>
      <c r="F1" s="2395"/>
      <c r="G1" s="2395"/>
      <c r="H1" s="2395"/>
      <c r="I1" s="2395"/>
    </row>
    <row r="2" spans="1:9" ht="33" customHeight="1">
      <c r="A2" s="2387" t="s">
        <v>4335</v>
      </c>
      <c r="B2" s="2388"/>
      <c r="C2" s="2388"/>
      <c r="D2" s="2388"/>
      <c r="E2" s="2388"/>
      <c r="F2" s="2388"/>
      <c r="G2" s="2388"/>
      <c r="H2" s="2388"/>
      <c r="I2" s="2388"/>
    </row>
    <row r="21" spans="16:17">
      <c r="P21" s="1627"/>
      <c r="Q21" s="1628"/>
    </row>
    <row r="42" spans="1:4">
      <c r="B42" s="1606" t="s">
        <v>113</v>
      </c>
      <c r="C42" s="1606" t="s">
        <v>4336</v>
      </c>
    </row>
    <row r="43" spans="1:4">
      <c r="B43" s="1606">
        <v>2018</v>
      </c>
      <c r="C43" s="1621">
        <v>35.93</v>
      </c>
    </row>
    <row r="44" spans="1:4">
      <c r="B44" s="1606">
        <v>2019</v>
      </c>
      <c r="C44" s="1621">
        <v>31.96</v>
      </c>
    </row>
    <row r="45" spans="1:4">
      <c r="B45" s="1606">
        <v>2020</v>
      </c>
      <c r="C45" s="1621">
        <v>17.18</v>
      </c>
    </row>
    <row r="46" spans="1:4">
      <c r="A46" s="1605"/>
      <c r="B46" s="1606">
        <v>2021</v>
      </c>
      <c r="C46" s="1624">
        <v>14</v>
      </c>
      <c r="D46" s="1607"/>
    </row>
    <row r="47" spans="1:4">
      <c r="A47" s="1605"/>
      <c r="B47" s="1625">
        <v>2022</v>
      </c>
      <c r="C47" s="1625">
        <v>6.78</v>
      </c>
      <c r="D47" s="1607"/>
    </row>
    <row r="48" spans="1:4">
      <c r="B48" s="1625">
        <v>2023</v>
      </c>
      <c r="C48" s="1625">
        <v>13</v>
      </c>
    </row>
    <row r="49" spans="2:3">
      <c r="B49" s="1625">
        <v>2024</v>
      </c>
      <c r="C49" s="1625">
        <v>12</v>
      </c>
    </row>
  </sheetData>
  <mergeCells count="2">
    <mergeCell ref="A1:I1"/>
    <mergeCell ref="A2:I2"/>
  </mergeCells>
  <pageMargins left="0.7" right="0.7" top="0.75" bottom="0.75" header="0.3" footer="0.3"/>
  <drawing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7"/>
  <sheetViews>
    <sheetView rightToLeft="1" topLeftCell="A2" zoomScale="74" zoomScaleNormal="100" workbookViewId="0">
      <selection activeCell="B23" sqref="B23"/>
    </sheetView>
  </sheetViews>
  <sheetFormatPr defaultColWidth="9" defaultRowHeight="14.5"/>
  <cols>
    <col min="1" max="2" width="9" style="1603"/>
    <col min="3" max="3" width="13" style="1603" customWidth="1"/>
    <col min="4" max="16384" width="9" style="1603"/>
  </cols>
  <sheetData>
    <row r="1" spans="1:26" ht="33" customHeight="1">
      <c r="A1" s="2399" t="s">
        <v>4337</v>
      </c>
      <c r="B1" s="2400"/>
      <c r="C1" s="2400"/>
      <c r="D1" s="2400"/>
      <c r="E1" s="2400"/>
      <c r="F1" s="2400"/>
      <c r="G1" s="2400"/>
      <c r="H1" s="2400"/>
      <c r="I1" s="2400"/>
      <c r="J1" s="2400"/>
      <c r="K1" s="2400"/>
    </row>
    <row r="2" spans="1:26" ht="33" customHeight="1">
      <c r="A2" s="2387" t="s">
        <v>4338</v>
      </c>
      <c r="B2" s="2388"/>
      <c r="C2" s="2388"/>
      <c r="D2" s="2388"/>
      <c r="E2" s="2388"/>
      <c r="F2" s="2388"/>
      <c r="G2" s="2388"/>
      <c r="H2" s="2388"/>
      <c r="I2" s="2388"/>
      <c r="J2" s="2388"/>
      <c r="K2" s="2388"/>
    </row>
    <row r="7" spans="1:26">
      <c r="Z7" s="1629"/>
    </row>
    <row r="8" spans="1:26">
      <c r="Z8" s="1629"/>
    </row>
    <row r="9" spans="1:26">
      <c r="Z9" s="1629"/>
    </row>
    <row r="10" spans="1:26">
      <c r="Z10" s="1629"/>
    </row>
    <row r="11" spans="1:26">
      <c r="Z11" s="1629"/>
    </row>
    <row r="12" spans="1:26">
      <c r="Z12" s="1629"/>
    </row>
    <row r="13" spans="1:26">
      <c r="Z13" s="1629"/>
    </row>
    <row r="14" spans="1:26">
      <c r="Z14" s="1629"/>
    </row>
    <row r="15" spans="1:26">
      <c r="Z15" s="1629"/>
    </row>
    <row r="16" spans="1:26">
      <c r="Z16" s="1629"/>
    </row>
    <row r="17" spans="25:26">
      <c r="Z17" s="1629"/>
    </row>
    <row r="18" spans="25:26">
      <c r="Z18" s="1629"/>
    </row>
    <row r="19" spans="25:26">
      <c r="Z19" s="1629"/>
    </row>
    <row r="20" spans="25:26">
      <c r="Y20" s="1630"/>
      <c r="Z20" s="1631"/>
    </row>
    <row r="39" spans="2:3">
      <c r="B39" s="1606" t="s">
        <v>113</v>
      </c>
      <c r="C39" s="1606" t="s">
        <v>4339</v>
      </c>
    </row>
    <row r="40" spans="2:3">
      <c r="B40" s="1606">
        <v>2017</v>
      </c>
      <c r="C40" s="1632">
        <v>0.32</v>
      </c>
    </row>
    <row r="41" spans="2:3">
      <c r="B41" s="1606">
        <v>2018</v>
      </c>
      <c r="C41" s="1632">
        <v>0.36399999999999999</v>
      </c>
    </row>
    <row r="42" spans="2:3">
      <c r="B42" s="1606">
        <v>2019</v>
      </c>
      <c r="C42" s="1632">
        <v>0.626</v>
      </c>
    </row>
    <row r="43" spans="2:3">
      <c r="B43" s="1606">
        <v>2020</v>
      </c>
      <c r="C43" s="1632">
        <v>0.44400000000000001</v>
      </c>
    </row>
    <row r="44" spans="2:3">
      <c r="B44" s="1606">
        <v>2021</v>
      </c>
      <c r="C44" s="1632">
        <v>0.63700000000000001</v>
      </c>
    </row>
    <row r="45" spans="2:3">
      <c r="B45" s="1606">
        <v>2022</v>
      </c>
      <c r="C45" s="1632">
        <v>0.77</v>
      </c>
    </row>
    <row r="46" spans="2:3">
      <c r="B46" s="1606">
        <v>2023</v>
      </c>
      <c r="C46" s="1632">
        <v>0.68500000000000005</v>
      </c>
    </row>
    <row r="47" spans="2:3">
      <c r="B47" s="1606">
        <v>2024</v>
      </c>
      <c r="C47" s="1632">
        <v>0.68733130061413172</v>
      </c>
    </row>
  </sheetData>
  <mergeCells count="2">
    <mergeCell ref="A1:K1"/>
    <mergeCell ref="A2:K2"/>
  </mergeCells>
  <pageMargins left="0.7" right="0.7" top="0.75" bottom="0.75" header="0.3" footer="0.3"/>
  <pageSetup orientation="portrait"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T56"/>
  <sheetViews>
    <sheetView rightToLeft="1" topLeftCell="A3" zoomScale="65" zoomScaleNormal="65" workbookViewId="0">
      <selection activeCell="B23" sqref="B23"/>
    </sheetView>
  </sheetViews>
  <sheetFormatPr defaultColWidth="9" defaultRowHeight="14.5"/>
  <cols>
    <col min="1" max="2" width="9" style="1603"/>
    <col min="3" max="3" width="24.453125" style="1603" customWidth="1"/>
    <col min="4" max="4" width="14.81640625" style="1603" bestFit="1" customWidth="1"/>
    <col min="5" max="16384" width="9" style="1603"/>
  </cols>
  <sheetData>
    <row r="1" spans="1:20" ht="33" customHeight="1">
      <c r="A1" s="2394" t="s">
        <v>4340</v>
      </c>
      <c r="B1" s="2395"/>
      <c r="C1" s="2395"/>
      <c r="D1" s="2395"/>
      <c r="E1" s="2395"/>
      <c r="F1" s="2395"/>
      <c r="G1" s="2395"/>
      <c r="H1" s="2395"/>
      <c r="I1" s="2395"/>
      <c r="J1" s="2395"/>
      <c r="K1" s="2395"/>
      <c r="L1" s="2395"/>
      <c r="M1" s="2395"/>
      <c r="N1" s="2395"/>
      <c r="O1" s="2395"/>
      <c r="P1" s="2395"/>
      <c r="Q1" s="2395"/>
      <c r="R1" s="2395"/>
      <c r="S1" s="2395"/>
      <c r="T1" s="2401"/>
    </row>
    <row r="2" spans="1:20" ht="33" customHeight="1">
      <c r="A2" s="2402" t="s">
        <v>4341</v>
      </c>
      <c r="B2" s="2403"/>
      <c r="C2" s="2403"/>
      <c r="D2" s="2403"/>
      <c r="E2" s="2403"/>
      <c r="F2" s="2403"/>
      <c r="G2" s="2403"/>
      <c r="H2" s="2403"/>
      <c r="I2" s="2403"/>
      <c r="J2" s="2403"/>
      <c r="K2" s="2403"/>
      <c r="L2" s="2403"/>
      <c r="M2" s="2403"/>
      <c r="N2" s="2403"/>
      <c r="O2" s="2403"/>
      <c r="P2" s="2403"/>
      <c r="Q2" s="2403"/>
      <c r="R2" s="2403"/>
      <c r="S2" s="2403"/>
      <c r="T2" s="2404"/>
    </row>
    <row r="47" spans="2:5">
      <c r="B47" s="2405" t="s">
        <v>4342</v>
      </c>
      <c r="C47" s="2406"/>
      <c r="D47" s="2407"/>
    </row>
    <row r="48" spans="2:5">
      <c r="B48" s="1606"/>
      <c r="C48" s="1606" t="s">
        <v>4343</v>
      </c>
      <c r="D48" s="1606" t="s">
        <v>3937</v>
      </c>
      <c r="E48" s="1607"/>
    </row>
    <row r="49" spans="2:5">
      <c r="B49" s="1606">
        <v>2017</v>
      </c>
      <c r="C49" s="1633">
        <v>4.4763888888888888</v>
      </c>
      <c r="D49" s="1633">
        <v>10.609722222222222</v>
      </c>
      <c r="E49" s="1607"/>
    </row>
    <row r="50" spans="2:5">
      <c r="B50" s="1606">
        <v>2018</v>
      </c>
      <c r="C50" s="1633">
        <v>3.3972222222222221</v>
      </c>
      <c r="D50" s="1633">
        <v>8.1944444444444446</v>
      </c>
      <c r="E50" s="1607"/>
    </row>
    <row r="51" spans="2:5">
      <c r="B51" s="1606">
        <v>2019</v>
      </c>
      <c r="C51" s="1633">
        <v>2.4069444444444446</v>
      </c>
      <c r="D51" s="1633">
        <v>6.8694444444444445</v>
      </c>
      <c r="E51" s="1607"/>
    </row>
    <row r="52" spans="2:5">
      <c r="B52" s="1606">
        <v>2020</v>
      </c>
      <c r="C52" s="1633">
        <v>1.6263888888888889</v>
      </c>
      <c r="D52" s="1633">
        <v>6.1236111111111109</v>
      </c>
      <c r="E52" s="1607"/>
    </row>
    <row r="53" spans="2:5">
      <c r="B53" s="1606">
        <v>2021</v>
      </c>
      <c r="C53" s="1633">
        <v>1.4965277777777777</v>
      </c>
      <c r="D53" s="1633">
        <v>5.2444444444444445</v>
      </c>
      <c r="E53" s="1607"/>
    </row>
    <row r="54" spans="2:5">
      <c r="B54" s="1606">
        <v>2022</v>
      </c>
      <c r="C54" s="1633">
        <v>1.8125</v>
      </c>
      <c r="D54" s="1633">
        <v>8.7833333333333332</v>
      </c>
      <c r="E54" s="1607"/>
    </row>
    <row r="55" spans="2:5">
      <c r="B55" s="1606">
        <v>2023</v>
      </c>
      <c r="C55" s="1633">
        <v>2.740277777777778</v>
      </c>
      <c r="D55" s="1633">
        <v>12.151388888888889</v>
      </c>
      <c r="E55" s="1607"/>
    </row>
    <row r="56" spans="2:5">
      <c r="B56" s="1606">
        <v>2024</v>
      </c>
      <c r="C56" s="1633">
        <v>3.1625000000000001</v>
      </c>
      <c r="D56" s="1633">
        <v>7.540972222222222</v>
      </c>
    </row>
  </sheetData>
  <mergeCells count="3">
    <mergeCell ref="A1:T1"/>
    <mergeCell ref="A2:T2"/>
    <mergeCell ref="B47:D47"/>
  </mergeCells>
  <pageMargins left="0.7" right="0.7" top="0.75" bottom="0.75" header="0.3" footer="0.3"/>
  <pageSetup orientation="portrait" horizontalDpi="4294967295" verticalDpi="4294967295"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8"/>
  <sheetViews>
    <sheetView rightToLeft="1" view="pageBreakPreview" topLeftCell="A16" zoomScale="60" zoomScaleNormal="100" workbookViewId="0">
      <selection activeCell="I34" sqref="I34"/>
    </sheetView>
  </sheetViews>
  <sheetFormatPr defaultColWidth="9" defaultRowHeight="14.5"/>
  <cols>
    <col min="1" max="1" width="15.7265625" style="705" customWidth="1"/>
    <col min="2" max="2" width="76.7265625" style="1028" customWidth="1"/>
    <col min="3" max="3" width="15.7265625" style="272" customWidth="1"/>
    <col min="4" max="6" width="9" style="995"/>
    <col min="7" max="7" width="11.453125" style="995" bestFit="1" customWidth="1"/>
    <col min="8" max="16" width="9" style="995"/>
    <col min="17" max="17" width="11.453125" style="995" bestFit="1" customWidth="1"/>
    <col min="18" max="16384" width="9" style="995"/>
  </cols>
  <sheetData>
    <row r="1" spans="1:38" ht="48" customHeight="1">
      <c r="A1" s="994" t="s">
        <v>495</v>
      </c>
      <c r="B1" s="994" t="s">
        <v>4344</v>
      </c>
      <c r="C1" s="994" t="s">
        <v>497</v>
      </c>
      <c r="G1" s="206"/>
      <c r="H1" s="207"/>
      <c r="I1" s="207"/>
      <c r="J1" s="207"/>
      <c r="K1" s="207"/>
      <c r="L1" s="207"/>
      <c r="M1" s="207"/>
      <c r="N1" s="207"/>
      <c r="O1" s="996"/>
      <c r="P1" s="996"/>
      <c r="Q1" s="996"/>
      <c r="R1" s="996"/>
    </row>
    <row r="2" spans="1:38" ht="33" customHeight="1">
      <c r="A2" s="997" t="s">
        <v>498</v>
      </c>
      <c r="B2" s="997" t="s">
        <v>4345</v>
      </c>
      <c r="C2" s="997" t="s">
        <v>500</v>
      </c>
      <c r="G2" s="211"/>
      <c r="H2" s="212"/>
      <c r="I2" s="212"/>
      <c r="J2" s="212"/>
      <c r="K2" s="212"/>
      <c r="L2" s="212"/>
      <c r="M2" s="212"/>
      <c r="N2" s="212"/>
      <c r="O2" s="998"/>
      <c r="P2" s="998"/>
      <c r="Q2" s="998"/>
      <c r="R2" s="998"/>
    </row>
    <row r="3" spans="1:38" ht="33" customHeight="1">
      <c r="A3" s="2221" t="s">
        <v>4346</v>
      </c>
      <c r="B3" s="187" t="s">
        <v>4347</v>
      </c>
      <c r="C3" s="2408"/>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row>
    <row r="4" spans="1:38" ht="33" customHeight="1">
      <c r="A4" s="2221"/>
      <c r="B4" s="188" t="s">
        <v>4348</v>
      </c>
      <c r="C4" s="2409"/>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38" ht="33" customHeight="1">
      <c r="A5" s="2221" t="s">
        <v>4349</v>
      </c>
      <c r="B5" s="187" t="s">
        <v>4350</v>
      </c>
      <c r="C5" s="2222"/>
      <c r="G5" s="216"/>
      <c r="H5" s="216"/>
      <c r="I5" s="216"/>
      <c r="J5" s="216"/>
      <c r="K5" s="216"/>
      <c r="L5" s="216"/>
      <c r="M5" s="216"/>
      <c r="N5" s="216"/>
      <c r="O5" s="216"/>
      <c r="P5" s="216"/>
      <c r="Q5" s="216"/>
      <c r="R5" s="216"/>
      <c r="S5" s="216"/>
      <c r="T5" s="216"/>
      <c r="U5" s="216"/>
    </row>
    <row r="6" spans="1:38" ht="33" customHeight="1">
      <c r="A6" s="2221"/>
      <c r="B6" s="188" t="s">
        <v>4351</v>
      </c>
      <c r="C6" s="2222"/>
      <c r="G6" s="1634"/>
      <c r="H6" s="1634"/>
      <c r="I6" s="1634"/>
      <c r="J6" s="1634"/>
      <c r="K6" s="1634"/>
      <c r="L6" s="1634"/>
      <c r="M6" s="1634"/>
      <c r="N6" s="1634"/>
      <c r="O6" s="1634"/>
      <c r="P6" s="1634"/>
      <c r="Q6" s="1634"/>
      <c r="R6" s="1634"/>
      <c r="S6" s="1634"/>
      <c r="T6" s="1634"/>
      <c r="U6" s="1634"/>
    </row>
    <row r="7" spans="1:38" ht="33" customHeight="1">
      <c r="A7" s="2221" t="s">
        <v>4352</v>
      </c>
      <c r="B7" s="187" t="s">
        <v>4353</v>
      </c>
      <c r="C7" s="2222"/>
      <c r="G7" s="1634"/>
      <c r="H7" s="1634"/>
      <c r="I7" s="1634"/>
      <c r="J7" s="1634"/>
      <c r="K7" s="1634"/>
      <c r="L7" s="1634"/>
      <c r="M7" s="1634"/>
      <c r="N7" s="1634"/>
      <c r="O7" s="1634"/>
      <c r="P7" s="1634"/>
      <c r="Q7" s="1634"/>
      <c r="R7" s="1634"/>
      <c r="S7" s="1634"/>
      <c r="T7" s="1634"/>
      <c r="U7" s="1634"/>
    </row>
    <row r="8" spans="1:38" ht="33" customHeight="1">
      <c r="A8" s="2221"/>
      <c r="B8" s="188" t="s">
        <v>4354</v>
      </c>
      <c r="C8" s="2222"/>
      <c r="G8" s="1634"/>
      <c r="H8" s="1634"/>
      <c r="I8" s="1634"/>
      <c r="J8" s="1634"/>
      <c r="K8" s="1634"/>
      <c r="L8" s="1634"/>
      <c r="M8" s="1634"/>
      <c r="N8" s="1634"/>
      <c r="O8" s="1634"/>
      <c r="P8" s="1634"/>
      <c r="Q8" s="1634"/>
      <c r="R8" s="1634"/>
      <c r="S8" s="1634"/>
      <c r="T8" s="1634"/>
      <c r="U8" s="1634"/>
    </row>
    <row r="9" spans="1:38" ht="33" customHeight="1">
      <c r="A9" s="2221" t="s">
        <v>4355</v>
      </c>
      <c r="B9" s="187" t="s">
        <v>4356</v>
      </c>
      <c r="C9" s="2222"/>
      <c r="G9" s="1635"/>
      <c r="H9" s="1635"/>
      <c r="I9" s="1635"/>
      <c r="J9" s="1635"/>
      <c r="K9" s="1635"/>
      <c r="L9" s="1635"/>
      <c r="M9" s="1635"/>
      <c r="N9" s="1635"/>
      <c r="O9" s="1636"/>
      <c r="P9" s="1636"/>
      <c r="Q9" s="1636"/>
      <c r="R9" s="1636"/>
      <c r="S9" s="1636"/>
      <c r="T9" s="1636"/>
      <c r="U9" s="1636"/>
      <c r="V9" s="1636"/>
    </row>
    <row r="10" spans="1:38" ht="33" customHeight="1">
      <c r="A10" s="2221"/>
      <c r="B10" s="188" t="s">
        <v>4357</v>
      </c>
      <c r="C10" s="2222"/>
      <c r="G10" s="1634"/>
      <c r="H10" s="1634"/>
      <c r="I10" s="1634"/>
      <c r="J10" s="1634"/>
      <c r="K10" s="1634"/>
      <c r="L10" s="1634"/>
      <c r="M10" s="1634"/>
      <c r="N10" s="1634"/>
      <c r="O10" s="1637"/>
      <c r="P10" s="1637"/>
      <c r="Q10" s="1637"/>
      <c r="R10" s="1637"/>
      <c r="S10" s="1637"/>
      <c r="T10" s="1637"/>
      <c r="U10" s="1637"/>
      <c r="V10" s="1637"/>
    </row>
    <row r="11" spans="1:38" ht="33" customHeight="1">
      <c r="A11" s="2221" t="s">
        <v>4358</v>
      </c>
      <c r="B11" s="187" t="s">
        <v>4359</v>
      </c>
      <c r="C11" s="2222"/>
      <c r="G11" s="1635"/>
      <c r="H11" s="1635"/>
      <c r="I11" s="1635"/>
      <c r="J11" s="1635"/>
      <c r="K11" s="1635"/>
      <c r="L11" s="1635"/>
      <c r="M11" s="1635"/>
      <c r="N11" s="1635"/>
      <c r="O11" s="1635"/>
      <c r="P11" s="1635"/>
      <c r="Q11" s="1635"/>
      <c r="R11" s="221"/>
      <c r="S11" s="221"/>
      <c r="T11" s="221"/>
      <c r="U11" s="221"/>
      <c r="V11" s="221"/>
      <c r="W11" s="221"/>
      <c r="X11" s="221"/>
      <c r="Y11" s="221"/>
      <c r="Z11" s="221"/>
      <c r="AA11" s="221"/>
    </row>
    <row r="12" spans="1:38" ht="33" customHeight="1">
      <c r="A12" s="2221"/>
      <c r="B12" s="188" t="s">
        <v>4360</v>
      </c>
      <c r="C12" s="2222"/>
      <c r="F12" s="999"/>
      <c r="G12" s="1634"/>
      <c r="H12" s="1634"/>
      <c r="I12" s="1634"/>
      <c r="J12" s="1634"/>
      <c r="K12" s="1634"/>
      <c r="L12" s="1634"/>
      <c r="M12" s="1634"/>
      <c r="N12" s="1634"/>
      <c r="O12" s="1634"/>
      <c r="P12" s="1634"/>
      <c r="Q12" s="1634"/>
      <c r="R12" s="1638"/>
      <c r="S12" s="1638"/>
      <c r="T12" s="1638"/>
      <c r="U12" s="1638"/>
      <c r="V12" s="1638"/>
      <c r="W12" s="1638"/>
      <c r="X12" s="1638"/>
      <c r="Y12" s="1638"/>
      <c r="Z12" s="1638"/>
      <c r="AA12" s="1638"/>
    </row>
    <row r="13" spans="1:38" ht="33" customHeight="1">
      <c r="A13" s="2221" t="s">
        <v>4361</v>
      </c>
      <c r="B13" s="187" t="s">
        <v>4362</v>
      </c>
      <c r="C13" s="2222"/>
      <c r="F13" s="999"/>
      <c r="G13" s="224"/>
      <c r="H13" s="224"/>
      <c r="I13" s="224"/>
      <c r="J13" s="224"/>
      <c r="K13" s="224"/>
      <c r="L13" s="224"/>
      <c r="M13" s="224"/>
      <c r="N13" s="224"/>
      <c r="O13" s="224"/>
      <c r="P13" s="224"/>
      <c r="Q13" s="224"/>
      <c r="R13" s="224"/>
      <c r="S13" s="1639"/>
      <c r="T13" s="1639"/>
      <c r="U13" s="1639"/>
      <c r="V13" s="1639"/>
      <c r="W13" s="1639"/>
    </row>
    <row r="14" spans="1:38" ht="33" customHeight="1">
      <c r="A14" s="2221"/>
      <c r="B14" s="188" t="s">
        <v>4363</v>
      </c>
      <c r="C14" s="2222"/>
      <c r="F14" s="999"/>
      <c r="G14" s="1640"/>
      <c r="H14" s="1640"/>
      <c r="I14" s="1640"/>
      <c r="J14" s="1640"/>
      <c r="K14" s="1640"/>
      <c r="L14" s="1640"/>
      <c r="M14" s="1640"/>
      <c r="N14" s="1640"/>
      <c r="O14" s="1640"/>
      <c r="P14" s="1640"/>
      <c r="Q14" s="1640"/>
      <c r="R14" s="1640"/>
      <c r="S14" s="1639"/>
      <c r="T14" s="1639"/>
      <c r="U14" s="1639"/>
      <c r="V14" s="1639"/>
      <c r="W14" s="1639"/>
    </row>
    <row r="15" spans="1:38" ht="33" customHeight="1">
      <c r="A15" s="2221" t="s">
        <v>4364</v>
      </c>
      <c r="B15" s="187" t="s">
        <v>4365</v>
      </c>
      <c r="C15" s="2222"/>
      <c r="F15" s="999"/>
      <c r="G15" s="227"/>
      <c r="H15" s="227"/>
      <c r="I15" s="227"/>
      <c r="J15" s="227"/>
      <c r="K15" s="227"/>
      <c r="L15" s="227"/>
      <c r="M15" s="227"/>
      <c r="N15" s="227"/>
      <c r="O15" s="227"/>
      <c r="P15" s="227"/>
      <c r="Q15" s="227"/>
      <c r="R15" s="227"/>
      <c r="S15" s="227"/>
      <c r="T15" s="227"/>
      <c r="U15" s="227"/>
      <c r="V15" s="227"/>
      <c r="W15" s="227"/>
      <c r="X15" s="227"/>
    </row>
    <row r="16" spans="1:38" ht="33" customHeight="1">
      <c r="A16" s="2221"/>
      <c r="B16" s="188" t="s">
        <v>4366</v>
      </c>
      <c r="C16" s="2222"/>
      <c r="F16" s="1001"/>
      <c r="G16" s="1641"/>
      <c r="H16" s="1641"/>
      <c r="I16" s="1641"/>
      <c r="J16" s="1641"/>
      <c r="K16" s="1641"/>
      <c r="L16" s="1641"/>
      <c r="M16" s="1641"/>
      <c r="N16" s="1641"/>
      <c r="O16" s="1641"/>
      <c r="P16" s="1641"/>
      <c r="Q16" s="1641"/>
      <c r="R16" s="1641"/>
      <c r="S16" s="1641"/>
      <c r="T16" s="1641"/>
      <c r="U16" s="1641"/>
      <c r="V16" s="1641"/>
      <c r="W16" s="1641"/>
      <c r="X16" s="1641"/>
    </row>
    <row r="17" spans="1:31" ht="33" customHeight="1">
      <c r="A17" s="2221" t="s">
        <v>4367</v>
      </c>
      <c r="B17" s="187" t="s">
        <v>4368</v>
      </c>
      <c r="C17" s="2222"/>
      <c r="F17" s="1002"/>
      <c r="G17" s="227"/>
      <c r="H17" s="227"/>
      <c r="I17" s="227"/>
      <c r="J17" s="227"/>
      <c r="K17" s="227"/>
      <c r="L17" s="227"/>
      <c r="M17" s="227"/>
      <c r="N17" s="227"/>
      <c r="O17" s="227"/>
      <c r="P17" s="227"/>
      <c r="Q17" s="227"/>
      <c r="R17" s="227"/>
      <c r="S17" s="227"/>
      <c r="T17" s="227"/>
      <c r="U17" s="227"/>
      <c r="V17" s="227"/>
      <c r="W17" s="227"/>
      <c r="X17" s="227"/>
    </row>
    <row r="18" spans="1:31" ht="33" customHeight="1">
      <c r="A18" s="2221"/>
      <c r="B18" s="188" t="s">
        <v>4369</v>
      </c>
      <c r="C18" s="2222"/>
      <c r="F18" s="999"/>
      <c r="G18" s="1641"/>
      <c r="H18" s="1641"/>
      <c r="I18" s="1641"/>
      <c r="J18" s="1641"/>
      <c r="K18" s="1641"/>
      <c r="L18" s="1641"/>
      <c r="M18" s="1641"/>
      <c r="N18" s="1641"/>
      <c r="O18" s="1641"/>
      <c r="P18" s="1641"/>
      <c r="Q18" s="1641"/>
      <c r="R18" s="1641"/>
      <c r="S18" s="1641"/>
      <c r="T18" s="1641"/>
      <c r="U18" s="1641"/>
      <c r="V18" s="1641"/>
      <c r="W18" s="1641"/>
      <c r="X18" s="1641"/>
    </row>
    <row r="19" spans="1:31" ht="33" customHeight="1">
      <c r="A19" s="2221" t="s">
        <v>4370</v>
      </c>
      <c r="B19" s="187" t="s">
        <v>4371</v>
      </c>
      <c r="C19" s="2222"/>
      <c r="F19" s="999"/>
      <c r="G19" s="216"/>
      <c r="H19" s="216"/>
      <c r="I19" s="216"/>
      <c r="J19" s="216"/>
      <c r="K19" s="216"/>
      <c r="L19" s="216"/>
      <c r="M19" s="216"/>
      <c r="N19" s="1003"/>
      <c r="O19" s="1003"/>
      <c r="P19" s="1003"/>
    </row>
    <row r="20" spans="1:31" ht="33" customHeight="1">
      <c r="A20" s="2221"/>
      <c r="B20" s="188" t="s">
        <v>4372</v>
      </c>
      <c r="C20" s="2222"/>
      <c r="F20" s="999"/>
      <c r="G20" s="1634"/>
      <c r="H20" s="1634"/>
      <c r="I20" s="1634"/>
      <c r="J20" s="1634"/>
      <c r="K20" s="1634"/>
      <c r="L20" s="1634"/>
      <c r="M20" s="1634"/>
      <c r="N20" s="1004"/>
      <c r="O20" s="1004"/>
      <c r="P20" s="1004"/>
    </row>
    <row r="21" spans="1:31" ht="33" customHeight="1">
      <c r="A21" s="2221" t="s">
        <v>4373</v>
      </c>
      <c r="B21" s="187" t="s">
        <v>4374</v>
      </c>
      <c r="C21" s="2222"/>
      <c r="F21" s="999"/>
      <c r="G21" s="1005"/>
      <c r="H21" s="999"/>
      <c r="I21" s="999"/>
      <c r="J21" s="1642"/>
      <c r="K21" s="1642"/>
      <c r="L21" s="1642"/>
      <c r="M21" s="1642"/>
      <c r="N21" s="1642"/>
      <c r="O21" s="1642"/>
      <c r="P21" s="1642"/>
    </row>
    <row r="22" spans="1:31" ht="33" customHeight="1">
      <c r="A22" s="2221"/>
      <c r="B22" s="188" t="s">
        <v>4375</v>
      </c>
      <c r="C22" s="2222"/>
      <c r="F22" s="1007"/>
      <c r="G22" s="1008"/>
      <c r="H22" s="999"/>
      <c r="I22" s="999"/>
      <c r="J22" s="1643"/>
      <c r="K22" s="1643"/>
      <c r="L22" s="1643"/>
      <c r="M22" s="1643"/>
      <c r="N22" s="1643"/>
      <c r="O22" s="1643"/>
      <c r="P22" s="1643"/>
    </row>
    <row r="23" spans="1:31" ht="33" hidden="1" customHeight="1">
      <c r="A23" s="2221"/>
      <c r="B23" s="1644"/>
      <c r="C23" s="2222"/>
      <c r="F23" s="1007"/>
      <c r="G23" s="238"/>
      <c r="H23" s="238"/>
      <c r="I23" s="238"/>
      <c r="J23" s="238"/>
      <c r="K23" s="238"/>
      <c r="L23" s="238"/>
      <c r="M23" s="238"/>
      <c r="N23" s="238"/>
      <c r="O23" s="238"/>
      <c r="P23" s="238"/>
      <c r="Q23" s="238"/>
      <c r="R23" s="238"/>
      <c r="S23" s="238"/>
      <c r="T23" s="1645"/>
      <c r="U23" s="1645"/>
      <c r="V23" s="1645"/>
      <c r="W23" s="1645"/>
    </row>
    <row r="24" spans="1:31" ht="33" hidden="1" customHeight="1">
      <c r="A24" s="2221"/>
      <c r="B24" s="1646"/>
      <c r="C24" s="2222"/>
      <c r="F24" s="1011"/>
      <c r="G24" s="238"/>
      <c r="H24" s="238"/>
      <c r="I24" s="238"/>
      <c r="J24" s="238"/>
      <c r="K24" s="238"/>
      <c r="L24" s="238"/>
      <c r="M24" s="238"/>
      <c r="N24" s="238"/>
      <c r="O24" s="238"/>
      <c r="P24" s="238"/>
      <c r="Q24" s="238"/>
      <c r="R24" s="238"/>
      <c r="S24" s="238"/>
      <c r="T24" s="1647"/>
      <c r="U24" s="1647"/>
      <c r="V24" s="1647"/>
      <c r="W24" s="1647"/>
    </row>
    <row r="25" spans="1:31" ht="33" hidden="1" customHeight="1">
      <c r="A25" s="2221"/>
      <c r="B25" s="1644"/>
      <c r="C25" s="2222"/>
      <c r="F25" s="1011"/>
      <c r="G25" s="238"/>
      <c r="H25" s="238"/>
      <c r="I25" s="238"/>
      <c r="J25" s="238"/>
      <c r="K25" s="238"/>
      <c r="L25" s="238"/>
      <c r="M25" s="238"/>
      <c r="N25" s="238"/>
      <c r="O25" s="238"/>
      <c r="P25" s="238"/>
      <c r="Q25" s="238"/>
      <c r="R25" s="238"/>
      <c r="S25" s="238"/>
      <c r="T25" s="238"/>
      <c r="U25" s="238"/>
    </row>
    <row r="26" spans="1:31" ht="33" hidden="1" customHeight="1">
      <c r="A26" s="2221"/>
      <c r="B26" s="1646"/>
      <c r="C26" s="2222"/>
      <c r="F26" s="1011"/>
      <c r="G26" s="238"/>
      <c r="H26" s="238"/>
      <c r="I26" s="238"/>
      <c r="J26" s="238"/>
      <c r="K26" s="238"/>
      <c r="L26" s="238"/>
      <c r="M26" s="238"/>
      <c r="N26" s="238"/>
      <c r="O26" s="238"/>
      <c r="P26" s="238"/>
      <c r="Q26" s="238"/>
      <c r="R26" s="238"/>
      <c r="S26" s="238"/>
      <c r="T26" s="238"/>
      <c r="U26" s="238"/>
    </row>
    <row r="27" spans="1:31" ht="33" customHeight="1">
      <c r="A27" s="2221" t="s">
        <v>4376</v>
      </c>
      <c r="B27" s="187" t="s">
        <v>4377</v>
      </c>
      <c r="C27" s="2222"/>
      <c r="F27" s="1011"/>
      <c r="G27" s="216"/>
      <c r="H27" s="216"/>
      <c r="I27" s="216"/>
      <c r="J27" s="216"/>
      <c r="K27" s="216"/>
      <c r="L27" s="216"/>
      <c r="M27" s="216"/>
      <c r="N27" s="216"/>
      <c r="O27" s="216"/>
      <c r="P27" s="216"/>
      <c r="Q27" s="216"/>
      <c r="R27" s="216"/>
      <c r="S27" s="216"/>
      <c r="T27" s="216"/>
      <c r="U27" s="216"/>
      <c r="V27" s="216"/>
      <c r="W27" s="216"/>
      <c r="X27" s="216"/>
      <c r="Y27" s="1648"/>
      <c r="Z27" s="1649"/>
      <c r="AA27" s="1649"/>
      <c r="AB27" s="1649"/>
      <c r="AC27" s="1649"/>
      <c r="AD27" s="1649"/>
      <c r="AE27" s="1649"/>
    </row>
    <row r="28" spans="1:31" ht="33" customHeight="1">
      <c r="A28" s="2221"/>
      <c r="B28" s="188" t="s">
        <v>4378</v>
      </c>
      <c r="C28" s="2222"/>
      <c r="F28" s="1015"/>
      <c r="G28" s="1634"/>
      <c r="H28" s="1634"/>
      <c r="I28" s="1634"/>
      <c r="J28" s="1634"/>
      <c r="K28" s="1634"/>
      <c r="L28" s="1634"/>
      <c r="M28" s="1634"/>
      <c r="N28" s="1634"/>
      <c r="O28" s="1634"/>
      <c r="P28" s="1634"/>
      <c r="Q28" s="1634"/>
      <c r="R28" s="1634"/>
      <c r="S28" s="1634"/>
      <c r="T28" s="1634"/>
      <c r="U28" s="1634"/>
      <c r="V28" s="1634"/>
      <c r="W28" s="1634"/>
      <c r="X28" s="1634"/>
      <c r="Y28" s="1634"/>
      <c r="Z28" s="1650"/>
      <c r="AA28" s="1650"/>
      <c r="AB28" s="1650"/>
      <c r="AC28" s="1650"/>
      <c r="AD28" s="1650"/>
      <c r="AE28" s="1650"/>
    </row>
    <row r="29" spans="1:31" ht="33" customHeight="1">
      <c r="A29" s="2221" t="s">
        <v>4379</v>
      </c>
      <c r="B29" s="187" t="s">
        <v>4380</v>
      </c>
      <c r="C29" s="2222"/>
      <c r="F29" s="1017"/>
      <c r="G29" s="246"/>
      <c r="H29" s="246"/>
      <c r="I29" s="246"/>
      <c r="J29" s="246"/>
      <c r="K29" s="246"/>
      <c r="L29" s="246"/>
      <c r="M29" s="246"/>
    </row>
    <row r="30" spans="1:31" ht="33" customHeight="1">
      <c r="A30" s="2221"/>
      <c r="B30" s="188" t="s">
        <v>4381</v>
      </c>
      <c r="C30" s="2222"/>
      <c r="F30" s="1015"/>
      <c r="G30" s="246"/>
      <c r="H30" s="246"/>
      <c r="I30" s="246"/>
      <c r="J30" s="246"/>
      <c r="K30" s="246"/>
      <c r="L30" s="246"/>
      <c r="M30" s="246"/>
    </row>
    <row r="31" spans="1:31" ht="33" customHeight="1">
      <c r="A31" s="2221" t="s">
        <v>4382</v>
      </c>
      <c r="B31" s="187" t="s">
        <v>4383</v>
      </c>
      <c r="C31" s="2222"/>
      <c r="F31" s="1017"/>
      <c r="G31" s="1651"/>
      <c r="H31" s="1651"/>
      <c r="I31" s="1651"/>
      <c r="J31" s="1651"/>
      <c r="K31" s="1651"/>
      <c r="L31" s="1651"/>
      <c r="M31" s="1651"/>
      <c r="N31" s="1651"/>
      <c r="O31" s="1651"/>
      <c r="P31" s="1651"/>
      <c r="Q31" s="1651"/>
      <c r="R31" s="1651"/>
      <c r="S31" s="1651"/>
      <c r="T31" s="1651"/>
      <c r="U31" s="1651"/>
      <c r="V31" s="1651"/>
    </row>
    <row r="32" spans="1:31" ht="33" customHeight="1">
      <c r="A32" s="2221"/>
      <c r="B32" s="188" t="s">
        <v>4384</v>
      </c>
      <c r="C32" s="2222"/>
      <c r="F32" s="999"/>
      <c r="G32" s="1652"/>
      <c r="H32" s="1652"/>
      <c r="I32" s="1652"/>
      <c r="J32" s="1652"/>
      <c r="K32" s="1652"/>
      <c r="L32" s="1652"/>
      <c r="M32" s="1652"/>
      <c r="N32" s="1652"/>
      <c r="O32" s="1652"/>
      <c r="P32" s="1652"/>
      <c r="Q32" s="1652"/>
      <c r="R32" s="1652"/>
      <c r="S32" s="1652"/>
      <c r="T32" s="1652"/>
      <c r="U32" s="1652"/>
      <c r="V32" s="1652"/>
    </row>
    <row r="33" spans="1:23" ht="33" customHeight="1">
      <c r="A33" s="2221" t="s">
        <v>4385</v>
      </c>
      <c r="B33" s="187" t="s">
        <v>4386</v>
      </c>
      <c r="C33" s="2222"/>
      <c r="F33" s="999"/>
      <c r="G33" s="250"/>
      <c r="H33" s="250"/>
      <c r="I33" s="250"/>
      <c r="J33" s="250"/>
      <c r="K33" s="250"/>
      <c r="L33" s="250"/>
      <c r="M33" s="250"/>
      <c r="N33" s="250"/>
      <c r="O33" s="250"/>
      <c r="P33" s="250"/>
      <c r="Q33" s="250"/>
      <c r="R33" s="250"/>
      <c r="S33" s="250"/>
      <c r="T33" s="250"/>
      <c r="U33" s="250"/>
      <c r="V33" s="1653"/>
      <c r="W33" s="1653"/>
    </row>
    <row r="34" spans="1:23" ht="33" customHeight="1">
      <c r="A34" s="2221"/>
      <c r="B34" s="188" t="s">
        <v>4387</v>
      </c>
      <c r="C34" s="2222"/>
      <c r="G34" s="252"/>
      <c r="H34" s="252"/>
      <c r="I34" s="252"/>
      <c r="J34" s="252"/>
      <c r="K34" s="252"/>
      <c r="L34" s="252"/>
      <c r="M34" s="252"/>
      <c r="N34" s="252"/>
      <c r="O34" s="252"/>
      <c r="P34" s="252"/>
      <c r="Q34" s="252"/>
      <c r="R34" s="252"/>
      <c r="S34" s="252"/>
      <c r="T34" s="252"/>
      <c r="U34" s="252"/>
      <c r="V34" s="1653"/>
      <c r="W34" s="1653"/>
    </row>
    <row r="35" spans="1:23" ht="33" customHeight="1">
      <c r="A35" s="2221" t="s">
        <v>4388</v>
      </c>
      <c r="B35" s="187" t="s">
        <v>4389</v>
      </c>
      <c r="C35" s="2222"/>
      <c r="F35" s="999"/>
      <c r="G35" s="250"/>
      <c r="H35" s="250"/>
      <c r="I35" s="250"/>
      <c r="J35" s="250"/>
      <c r="K35" s="250"/>
      <c r="L35" s="250"/>
      <c r="M35" s="250"/>
      <c r="N35" s="250"/>
      <c r="O35" s="250"/>
      <c r="P35" s="250"/>
      <c r="Q35" s="250"/>
      <c r="R35" s="250"/>
      <c r="S35" s="250"/>
      <c r="T35" s="250"/>
      <c r="U35" s="250"/>
      <c r="V35" s="1653"/>
      <c r="W35" s="1653"/>
    </row>
    <row r="36" spans="1:23" ht="33" customHeight="1">
      <c r="A36" s="2221"/>
      <c r="B36" s="188" t="s">
        <v>4390</v>
      </c>
      <c r="C36" s="2222"/>
      <c r="G36" s="252"/>
      <c r="H36" s="252"/>
      <c r="I36" s="252"/>
      <c r="J36" s="252"/>
      <c r="K36" s="252"/>
      <c r="L36" s="252"/>
      <c r="M36" s="252"/>
      <c r="N36" s="252"/>
      <c r="O36" s="252"/>
      <c r="P36" s="252"/>
      <c r="Q36" s="252"/>
      <c r="R36" s="252"/>
      <c r="S36" s="252"/>
      <c r="T36" s="252"/>
      <c r="U36" s="252"/>
      <c r="V36" s="1653"/>
      <c r="W36" s="1653"/>
    </row>
    <row r="37" spans="1:23" ht="33" customHeight="1">
      <c r="A37" s="2221" t="s">
        <v>4391</v>
      </c>
      <c r="B37" s="187" t="s">
        <v>4392</v>
      </c>
      <c r="C37" s="2222"/>
      <c r="F37" s="999"/>
      <c r="G37" s="250"/>
      <c r="H37" s="250"/>
      <c r="I37" s="250"/>
      <c r="J37" s="250"/>
      <c r="K37" s="250"/>
      <c r="L37" s="250"/>
      <c r="M37" s="250"/>
      <c r="N37" s="250"/>
      <c r="O37" s="250"/>
      <c r="P37" s="250"/>
      <c r="Q37" s="250"/>
      <c r="R37" s="250"/>
      <c r="S37" s="250"/>
      <c r="T37" s="250"/>
      <c r="U37" s="250"/>
      <c r="V37" s="1653"/>
      <c r="W37" s="1653"/>
    </row>
    <row r="38" spans="1:23" ht="33" customHeight="1">
      <c r="A38" s="2221"/>
      <c r="B38" s="188" t="s">
        <v>4393</v>
      </c>
      <c r="C38" s="2222"/>
      <c r="G38" s="252"/>
      <c r="H38" s="252"/>
      <c r="I38" s="252"/>
      <c r="J38" s="252"/>
      <c r="K38" s="252"/>
      <c r="L38" s="252"/>
      <c r="M38" s="252"/>
      <c r="N38" s="252"/>
      <c r="O38" s="252"/>
      <c r="P38" s="252"/>
      <c r="Q38" s="252"/>
      <c r="R38" s="252"/>
      <c r="S38" s="252"/>
      <c r="T38" s="252"/>
      <c r="U38" s="252"/>
      <c r="V38" s="1653"/>
      <c r="W38" s="1653"/>
    </row>
  </sheetData>
  <mergeCells count="36">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 location="'5-1'!A1" display="الحجاج من داخل المملكة وخارجها في الأعوام العشرة الأخيرة"/>
    <hyperlink ref="B4" location="'5-1'!Print_Area" display="Pilgrims From Inside and Outside the Kingdom in the last Ten Years"/>
    <hyperlink ref="B5:B6" location="'5-2'!Print_Area" display="المرافق الصحية الدائمة والموسمية خلال موسم حج 1442هـ (2021م)."/>
    <hyperlink ref="B7:B8" location="'5-3'!Print_Area" display="العاملون بوزارة الصحة والمخصصون للعمل خلال موسم حج 1442هـ (2021م)."/>
    <hyperlink ref="B9:B10" location="'5-4'!Print_Area" display="أنشطة  مراكز المراقبة الصحية الوقائية بمنافذ الدخول خلال موسم حج 1442هـ (2021م)."/>
    <hyperlink ref="B11:B12" location="'5-5'!A1" display="زيارات الحجاج لمراكز الرعاية الصحية الأولية في الأعوام الخمسة الأخيرة"/>
    <hyperlink ref="B13:B14" location="'5-6'!A1" display="زيارات الحجاج لأقسام الطوارئ بالمستشفيات في الأعوام الخمسة الأخيرة"/>
    <hyperlink ref="B15:B16" location="'5-7'!A1" display="زيارات الحجاج للعيادات الخارجية بالمستشفيات في الأعوام الخمسة الأخيرة"/>
    <hyperlink ref="B17:B18" location="'5-8'!A1" display="حالات التنويم من الحجاج  بأقسام المستشفيات في الأعوام الخمسة الأخيرة"/>
    <hyperlink ref="B19:B20" location="'5-9'!A1" display="حالات الإرهاق الحراري بين الحجاج في الأعوام الخمسة الأخيرة"/>
    <hyperlink ref="B21:B22" location="'5-10'!A1" display="حالات  ضربات الحرارة بين الحجاج في الأعوام الخمسة الأخيرة"/>
    <hyperlink ref="B27:B28" location="'5-11'!A1" display=" القساطر القلبية التي أجريت  للحجاج في الأعوام الخمسة الأخيرة"/>
    <hyperlink ref="B29:B30" location="'5-12'!A1" display=" جراحات القلب المفتوح التي أجريت للحجاج في الأعوام الخمسة الأخيرة"/>
    <hyperlink ref="B31:B32" location="'5-13'!A1" display="جلسات غسيل الكلى للحجاج في الأعوام الخمسة الأخيرة"/>
    <hyperlink ref="B33:B34" location="'5-14'!A1" display=" المناظير  التي أجريت للحجاج في الأعوام الخمسة الأخيرة"/>
    <hyperlink ref="B35:B36" location="'5-15'!A1" display="الولادات بين الحاجات في الأعوام الخمسة الأخيرة"/>
    <hyperlink ref="B37:B38" location="'5-16'!A1" display="الوفيات بين الحجاج في الأعوام الخمسة الأخيرة"/>
  </hyperlinks>
  <pageMargins left="0.7" right="0.7" top="0.75" bottom="0.75" header="0.3" footer="0.3"/>
  <pageSetup paperSize="9" scale="72" orientation="portrait" r:id="rId1"/>
  <rowBreaks count="1" manualBreakCount="1">
    <brk id="26" max="2" man="1"/>
  </rowBreaks>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
  <sheetViews>
    <sheetView showGridLines="0" rightToLeft="1" view="pageBreakPreview" zoomScale="110" zoomScaleNormal="110" zoomScaleSheetLayoutView="110" workbookViewId="0">
      <selection activeCell="I34" sqref="I34"/>
    </sheetView>
  </sheetViews>
  <sheetFormatPr defaultColWidth="21.7265625" defaultRowHeight="33" customHeight="1"/>
  <cols>
    <col min="1" max="16384" width="21.7265625" style="1654"/>
  </cols>
  <sheetData>
    <row r="1" spans="1:11" ht="33" customHeight="1">
      <c r="A1" s="1725" t="s">
        <v>4347</v>
      </c>
      <c r="B1" s="1725"/>
      <c r="C1" s="1725"/>
      <c r="D1" s="1725"/>
      <c r="E1" s="1725"/>
      <c r="F1" s="1725"/>
      <c r="G1" s="1725"/>
    </row>
    <row r="2" spans="1:11" ht="33" customHeight="1">
      <c r="A2" s="1726" t="s">
        <v>4348</v>
      </c>
      <c r="B2" s="1726"/>
      <c r="C2" s="1726"/>
      <c r="D2" s="1726"/>
      <c r="E2" s="1726"/>
      <c r="F2" s="1726"/>
      <c r="G2" s="1726"/>
    </row>
    <row r="3" spans="1:11" ht="25.5" customHeight="1">
      <c r="A3" s="2236" t="s">
        <v>4394</v>
      </c>
      <c r="B3" s="2236"/>
      <c r="C3" s="2236"/>
      <c r="D3" s="1720"/>
      <c r="E3" s="1724" t="s">
        <v>4395</v>
      </c>
      <c r="F3" s="1729"/>
      <c r="G3" s="1729"/>
    </row>
    <row r="4" spans="1:11" ht="33" customHeight="1">
      <c r="A4" s="1073" t="s">
        <v>4396</v>
      </c>
      <c r="B4" s="1073" t="s">
        <v>4397</v>
      </c>
      <c r="C4" s="1073" t="s">
        <v>4398</v>
      </c>
      <c r="D4" s="2263" t="s">
        <v>733</v>
      </c>
      <c r="E4" s="1073" t="s">
        <v>4399</v>
      </c>
      <c r="F4" s="2263" t="s">
        <v>733</v>
      </c>
      <c r="G4" s="1073" t="s">
        <v>4400</v>
      </c>
    </row>
    <row r="5" spans="1:11" ht="33" customHeight="1">
      <c r="A5" s="1073" t="s">
        <v>4401</v>
      </c>
      <c r="B5" s="1073" t="s">
        <v>4402</v>
      </c>
      <c r="C5" s="1073" t="s">
        <v>4403</v>
      </c>
      <c r="D5" s="2263"/>
      <c r="E5" s="1073" t="s">
        <v>4404</v>
      </c>
      <c r="F5" s="2263"/>
      <c r="G5" s="1073" t="s">
        <v>730</v>
      </c>
    </row>
    <row r="6" spans="1:11" ht="33" customHeight="1">
      <c r="A6" s="1655">
        <v>1436</v>
      </c>
      <c r="B6" s="286">
        <f t="shared" ref="B6:B8" si="0">C6+E6</f>
        <v>1952817</v>
      </c>
      <c r="C6" s="286">
        <v>567876</v>
      </c>
      <c r="D6" s="1656">
        <f t="shared" ref="D6:D8" si="1">C6/B6</f>
        <v>0.29079836973971446</v>
      </c>
      <c r="E6" s="286">
        <v>1384941</v>
      </c>
      <c r="F6" s="1656">
        <f t="shared" ref="F6:F8" si="2">E6/B6</f>
        <v>0.70920163026028549</v>
      </c>
      <c r="G6" s="1655">
        <v>2015</v>
      </c>
      <c r="H6" s="1657"/>
    </row>
    <row r="7" spans="1:11" ht="33" customHeight="1">
      <c r="A7" s="1655">
        <v>1437</v>
      </c>
      <c r="B7" s="289">
        <f t="shared" si="0"/>
        <v>1862909</v>
      </c>
      <c r="C7" s="289">
        <v>537537</v>
      </c>
      <c r="D7" s="1658">
        <f t="shared" si="1"/>
        <v>0.28854710562888469</v>
      </c>
      <c r="E7" s="289">
        <v>1325372</v>
      </c>
      <c r="F7" s="1658">
        <f t="shared" si="2"/>
        <v>0.71145289437111525</v>
      </c>
      <c r="G7" s="1655">
        <v>2016</v>
      </c>
      <c r="H7" s="1657"/>
    </row>
    <row r="8" spans="1:11" ht="33" customHeight="1">
      <c r="A8" s="1655">
        <v>1438</v>
      </c>
      <c r="B8" s="286">
        <f t="shared" si="0"/>
        <v>2352122</v>
      </c>
      <c r="C8" s="286">
        <v>600108</v>
      </c>
      <c r="D8" s="1656">
        <f t="shared" si="1"/>
        <v>0.25513472515456254</v>
      </c>
      <c r="E8" s="286">
        <v>1752014</v>
      </c>
      <c r="F8" s="1656">
        <f t="shared" si="2"/>
        <v>0.74486527484543741</v>
      </c>
      <c r="G8" s="1655">
        <v>2017</v>
      </c>
    </row>
    <row r="9" spans="1:11" ht="33" customHeight="1">
      <c r="A9" s="1655">
        <v>1439</v>
      </c>
      <c r="B9" s="289">
        <f>C9+E9</f>
        <v>2371675</v>
      </c>
      <c r="C9" s="289">
        <v>612953</v>
      </c>
      <c r="D9" s="1658">
        <f>C9/B9</f>
        <v>0.25844729990407622</v>
      </c>
      <c r="E9" s="289">
        <v>1758722</v>
      </c>
      <c r="F9" s="1658">
        <f>E9/B9</f>
        <v>0.74155270009592378</v>
      </c>
      <c r="G9" s="1655">
        <v>2018</v>
      </c>
    </row>
    <row r="10" spans="1:11" ht="33" customHeight="1">
      <c r="A10" s="1655">
        <v>1440</v>
      </c>
      <c r="B10" s="286">
        <v>2489406</v>
      </c>
      <c r="C10" s="286">
        <v>634379</v>
      </c>
      <c r="D10" s="1656">
        <v>0.254831473853602</v>
      </c>
      <c r="E10" s="286">
        <v>1855027</v>
      </c>
      <c r="F10" s="1656">
        <v>0.74516852614639795</v>
      </c>
      <c r="G10" s="1655">
        <v>2019</v>
      </c>
    </row>
    <row r="11" spans="1:11" ht="33" customHeight="1">
      <c r="A11" s="1655" t="s">
        <v>4405</v>
      </c>
      <c r="B11" s="289" t="s">
        <v>3271</v>
      </c>
      <c r="C11" s="289" t="s">
        <v>3271</v>
      </c>
      <c r="D11" s="1658" t="s">
        <v>3271</v>
      </c>
      <c r="E11" s="289" t="s">
        <v>3271</v>
      </c>
      <c r="F11" s="1658" t="s">
        <v>3271</v>
      </c>
      <c r="G11" s="1655" t="s">
        <v>4406</v>
      </c>
    </row>
    <row r="12" spans="1:11" ht="33" customHeight="1">
      <c r="A12" s="1655">
        <v>1442</v>
      </c>
      <c r="B12" s="286">
        <v>58745</v>
      </c>
      <c r="C12" s="286">
        <v>58745</v>
      </c>
      <c r="D12" s="1656">
        <v>1</v>
      </c>
      <c r="E12" s="286">
        <v>0</v>
      </c>
      <c r="F12" s="1656">
        <v>0</v>
      </c>
      <c r="G12" s="1655">
        <v>2021</v>
      </c>
    </row>
    <row r="13" spans="1:11" ht="33" customHeight="1">
      <c r="A13" s="1655">
        <v>1443</v>
      </c>
      <c r="B13" s="289">
        <f>C13+E13</f>
        <v>926062</v>
      </c>
      <c r="C13" s="289">
        <v>144653</v>
      </c>
      <c r="D13" s="1658">
        <f>C13/B13</f>
        <v>0.15620228451226809</v>
      </c>
      <c r="E13" s="289">
        <v>781409</v>
      </c>
      <c r="F13" s="1658">
        <f>E13/B13</f>
        <v>0.84379771548773197</v>
      </c>
      <c r="G13" s="1655">
        <v>2022</v>
      </c>
      <c r="K13" s="1659"/>
    </row>
    <row r="14" spans="1:11" ht="33" customHeight="1">
      <c r="A14" s="1660">
        <v>1444</v>
      </c>
      <c r="B14" s="286">
        <f>C14+E14</f>
        <v>1814811</v>
      </c>
      <c r="C14" s="286">
        <v>162652</v>
      </c>
      <c r="D14" s="1656">
        <f>C14/B14</f>
        <v>8.9624759823474731E-2</v>
      </c>
      <c r="E14" s="286">
        <v>1652159</v>
      </c>
      <c r="F14" s="1656">
        <f>E14/B14</f>
        <v>0.91037524017652527</v>
      </c>
      <c r="G14" s="1655">
        <v>2023</v>
      </c>
      <c r="K14" s="1659"/>
    </row>
    <row r="15" spans="1:11" ht="33" customHeight="1">
      <c r="A15" s="1660">
        <v>1445</v>
      </c>
      <c r="B15" s="289">
        <v>1833164</v>
      </c>
      <c r="C15" s="289">
        <v>228844</v>
      </c>
      <c r="D15" s="1658">
        <f>C15/B15</f>
        <v>0.12483553026352252</v>
      </c>
      <c r="E15" s="289">
        <v>1604320</v>
      </c>
      <c r="F15" s="1658">
        <f>E15/B15</f>
        <v>0.87516446973647744</v>
      </c>
      <c r="G15" s="1655">
        <v>2024</v>
      </c>
      <c r="K15" s="1659"/>
    </row>
    <row r="16" spans="1:11" ht="18" customHeight="1">
      <c r="A16" s="2410" t="s">
        <v>39</v>
      </c>
      <c r="B16" s="2411"/>
      <c r="C16" s="2411"/>
      <c r="D16" s="2411"/>
      <c r="E16" s="2412" t="s">
        <v>4407</v>
      </c>
      <c r="F16" s="2413"/>
      <c r="G16" s="2413"/>
    </row>
    <row r="17" spans="1:16" ht="17.25" customHeight="1">
      <c r="A17" s="2410" t="s">
        <v>4408</v>
      </c>
      <c r="B17" s="2411"/>
      <c r="C17" s="2411"/>
      <c r="D17" s="2414" t="s">
        <v>4409</v>
      </c>
      <c r="E17" s="2414"/>
      <c r="F17" s="2414"/>
      <c r="G17" s="2415"/>
      <c r="P17" s="1659"/>
    </row>
  </sheetData>
  <mergeCells count="10">
    <mergeCell ref="A16:D16"/>
    <mergeCell ref="E16:G16"/>
    <mergeCell ref="A17:C17"/>
    <mergeCell ref="D17:G17"/>
    <mergeCell ref="A1:G1"/>
    <mergeCell ref="A2:G2"/>
    <mergeCell ref="A3:D3"/>
    <mergeCell ref="E3:G3"/>
    <mergeCell ref="D4:D5"/>
    <mergeCell ref="F4:F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19"/>
  <sheetViews>
    <sheetView showGridLines="0" rightToLeft="1" view="pageBreakPreview" zoomScale="60" zoomScaleNormal="100" workbookViewId="0">
      <selection activeCell="I34" sqref="I34"/>
    </sheetView>
  </sheetViews>
  <sheetFormatPr defaultColWidth="8.7265625" defaultRowHeight="21"/>
  <cols>
    <col min="1" max="1" width="25.7265625" style="1665" customWidth="1"/>
    <col min="2" max="5" width="17.7265625" style="1665" customWidth="1"/>
    <col min="6" max="6" width="25.7265625" style="1665" customWidth="1"/>
    <col min="7" max="235" width="8.7265625" style="1665"/>
    <col min="236" max="236" width="18.1796875" style="1665" customWidth="1"/>
    <col min="237" max="238" width="11.1796875" style="1665" customWidth="1"/>
    <col min="239" max="239" width="12.81640625" style="1665" customWidth="1"/>
    <col min="240" max="241" width="11.1796875" style="1665" customWidth="1"/>
    <col min="242" max="491" width="8.7265625" style="1665"/>
    <col min="492" max="492" width="18.1796875" style="1665" customWidth="1"/>
    <col min="493" max="494" width="11.1796875" style="1665" customWidth="1"/>
    <col min="495" max="495" width="12.81640625" style="1665" customWidth="1"/>
    <col min="496" max="497" width="11.1796875" style="1665" customWidth="1"/>
    <col min="498" max="747" width="8.7265625" style="1665"/>
    <col min="748" max="748" width="18.1796875" style="1665" customWidth="1"/>
    <col min="749" max="750" width="11.1796875" style="1665" customWidth="1"/>
    <col min="751" max="751" width="12.81640625" style="1665" customWidth="1"/>
    <col min="752" max="753" width="11.1796875" style="1665" customWidth="1"/>
    <col min="754" max="1003" width="8.7265625" style="1665"/>
    <col min="1004" max="1004" width="18.1796875" style="1665" customWidth="1"/>
    <col min="1005" max="1006" width="11.1796875" style="1665" customWidth="1"/>
    <col min="1007" max="1007" width="12.81640625" style="1665" customWidth="1"/>
    <col min="1008" max="1009" width="11.1796875" style="1665" customWidth="1"/>
    <col min="1010" max="1259" width="8.7265625" style="1665"/>
    <col min="1260" max="1260" width="18.1796875" style="1665" customWidth="1"/>
    <col min="1261" max="1262" width="11.1796875" style="1665" customWidth="1"/>
    <col min="1263" max="1263" width="12.81640625" style="1665" customWidth="1"/>
    <col min="1264" max="1265" width="11.1796875" style="1665" customWidth="1"/>
    <col min="1266" max="1515" width="8.7265625" style="1665"/>
    <col min="1516" max="1516" width="18.1796875" style="1665" customWidth="1"/>
    <col min="1517" max="1518" width="11.1796875" style="1665" customWidth="1"/>
    <col min="1519" max="1519" width="12.81640625" style="1665" customWidth="1"/>
    <col min="1520" max="1521" width="11.1796875" style="1665" customWidth="1"/>
    <col min="1522" max="1771" width="8.7265625" style="1665"/>
    <col min="1772" max="1772" width="18.1796875" style="1665" customWidth="1"/>
    <col min="1773" max="1774" width="11.1796875" style="1665" customWidth="1"/>
    <col min="1775" max="1775" width="12.81640625" style="1665" customWidth="1"/>
    <col min="1776" max="1777" width="11.1796875" style="1665" customWidth="1"/>
    <col min="1778" max="2027" width="8.7265625" style="1665"/>
    <col min="2028" max="2028" width="18.1796875" style="1665" customWidth="1"/>
    <col min="2029" max="2030" width="11.1796875" style="1665" customWidth="1"/>
    <col min="2031" max="2031" width="12.81640625" style="1665" customWidth="1"/>
    <col min="2032" max="2033" width="11.1796875" style="1665" customWidth="1"/>
    <col min="2034" max="2283" width="8.7265625" style="1665"/>
    <col min="2284" max="2284" width="18.1796875" style="1665" customWidth="1"/>
    <col min="2285" max="2286" width="11.1796875" style="1665" customWidth="1"/>
    <col min="2287" max="2287" width="12.81640625" style="1665" customWidth="1"/>
    <col min="2288" max="2289" width="11.1796875" style="1665" customWidth="1"/>
    <col min="2290" max="2539" width="8.7265625" style="1665"/>
    <col min="2540" max="2540" width="18.1796875" style="1665" customWidth="1"/>
    <col min="2541" max="2542" width="11.1796875" style="1665" customWidth="1"/>
    <col min="2543" max="2543" width="12.81640625" style="1665" customWidth="1"/>
    <col min="2544" max="2545" width="11.1796875" style="1665" customWidth="1"/>
    <col min="2546" max="2795" width="8.7265625" style="1665"/>
    <col min="2796" max="2796" width="18.1796875" style="1665" customWidth="1"/>
    <col min="2797" max="2798" width="11.1796875" style="1665" customWidth="1"/>
    <col min="2799" max="2799" width="12.81640625" style="1665" customWidth="1"/>
    <col min="2800" max="2801" width="11.1796875" style="1665" customWidth="1"/>
    <col min="2802" max="3051" width="8.7265625" style="1665"/>
    <col min="3052" max="3052" width="18.1796875" style="1665" customWidth="1"/>
    <col min="3053" max="3054" width="11.1796875" style="1665" customWidth="1"/>
    <col min="3055" max="3055" width="12.81640625" style="1665" customWidth="1"/>
    <col min="3056" max="3057" width="11.1796875" style="1665" customWidth="1"/>
    <col min="3058" max="3307" width="8.7265625" style="1665"/>
    <col min="3308" max="3308" width="18.1796875" style="1665" customWidth="1"/>
    <col min="3309" max="3310" width="11.1796875" style="1665" customWidth="1"/>
    <col min="3311" max="3311" width="12.81640625" style="1665" customWidth="1"/>
    <col min="3312" max="3313" width="11.1796875" style="1665" customWidth="1"/>
    <col min="3314" max="3563" width="8.7265625" style="1665"/>
    <col min="3564" max="3564" width="18.1796875" style="1665" customWidth="1"/>
    <col min="3565" max="3566" width="11.1796875" style="1665" customWidth="1"/>
    <col min="3567" max="3567" width="12.81640625" style="1665" customWidth="1"/>
    <col min="3568" max="3569" width="11.1796875" style="1665" customWidth="1"/>
    <col min="3570" max="3819" width="8.7265625" style="1665"/>
    <col min="3820" max="3820" width="18.1796875" style="1665" customWidth="1"/>
    <col min="3821" max="3822" width="11.1796875" style="1665" customWidth="1"/>
    <col min="3823" max="3823" width="12.81640625" style="1665" customWidth="1"/>
    <col min="3824" max="3825" width="11.1796875" style="1665" customWidth="1"/>
    <col min="3826" max="4075" width="8.7265625" style="1665"/>
    <col min="4076" max="4076" width="18.1796875" style="1665" customWidth="1"/>
    <col min="4077" max="4078" width="11.1796875" style="1665" customWidth="1"/>
    <col min="4079" max="4079" width="12.81640625" style="1665" customWidth="1"/>
    <col min="4080" max="4081" width="11.1796875" style="1665" customWidth="1"/>
    <col min="4082" max="4331" width="8.7265625" style="1665"/>
    <col min="4332" max="4332" width="18.1796875" style="1665" customWidth="1"/>
    <col min="4333" max="4334" width="11.1796875" style="1665" customWidth="1"/>
    <col min="4335" max="4335" width="12.81640625" style="1665" customWidth="1"/>
    <col min="4336" max="4337" width="11.1796875" style="1665" customWidth="1"/>
    <col min="4338" max="4587" width="8.7265625" style="1665"/>
    <col min="4588" max="4588" width="18.1796875" style="1665" customWidth="1"/>
    <col min="4589" max="4590" width="11.1796875" style="1665" customWidth="1"/>
    <col min="4591" max="4591" width="12.81640625" style="1665" customWidth="1"/>
    <col min="4592" max="4593" width="11.1796875" style="1665" customWidth="1"/>
    <col min="4594" max="4843" width="8.7265625" style="1665"/>
    <col min="4844" max="4844" width="18.1796875" style="1665" customWidth="1"/>
    <col min="4845" max="4846" width="11.1796875" style="1665" customWidth="1"/>
    <col min="4847" max="4847" width="12.81640625" style="1665" customWidth="1"/>
    <col min="4848" max="4849" width="11.1796875" style="1665" customWidth="1"/>
    <col min="4850" max="5099" width="8.7265625" style="1665"/>
    <col min="5100" max="5100" width="18.1796875" style="1665" customWidth="1"/>
    <col min="5101" max="5102" width="11.1796875" style="1665" customWidth="1"/>
    <col min="5103" max="5103" width="12.81640625" style="1665" customWidth="1"/>
    <col min="5104" max="5105" width="11.1796875" style="1665" customWidth="1"/>
    <col min="5106" max="5355" width="8.7265625" style="1665"/>
    <col min="5356" max="5356" width="18.1796875" style="1665" customWidth="1"/>
    <col min="5357" max="5358" width="11.1796875" style="1665" customWidth="1"/>
    <col min="5359" max="5359" width="12.81640625" style="1665" customWidth="1"/>
    <col min="5360" max="5361" width="11.1796875" style="1665" customWidth="1"/>
    <col min="5362" max="5611" width="8.7265625" style="1665"/>
    <col min="5612" max="5612" width="18.1796875" style="1665" customWidth="1"/>
    <col min="5613" max="5614" width="11.1796875" style="1665" customWidth="1"/>
    <col min="5615" max="5615" width="12.81640625" style="1665" customWidth="1"/>
    <col min="5616" max="5617" width="11.1796875" style="1665" customWidth="1"/>
    <col min="5618" max="5867" width="8.7265625" style="1665"/>
    <col min="5868" max="5868" width="18.1796875" style="1665" customWidth="1"/>
    <col min="5869" max="5870" width="11.1796875" style="1665" customWidth="1"/>
    <col min="5871" max="5871" width="12.81640625" style="1665" customWidth="1"/>
    <col min="5872" max="5873" width="11.1796875" style="1665" customWidth="1"/>
    <col min="5874" max="6123" width="8.7265625" style="1665"/>
    <col min="6124" max="6124" width="18.1796875" style="1665" customWidth="1"/>
    <col min="6125" max="6126" width="11.1796875" style="1665" customWidth="1"/>
    <col min="6127" max="6127" width="12.81640625" style="1665" customWidth="1"/>
    <col min="6128" max="6129" width="11.1796875" style="1665" customWidth="1"/>
    <col min="6130" max="6379" width="8.7265625" style="1665"/>
    <col min="6380" max="6380" width="18.1796875" style="1665" customWidth="1"/>
    <col min="6381" max="6382" width="11.1796875" style="1665" customWidth="1"/>
    <col min="6383" max="6383" width="12.81640625" style="1665" customWidth="1"/>
    <col min="6384" max="6385" width="11.1796875" style="1665" customWidth="1"/>
    <col min="6386" max="6635" width="8.7265625" style="1665"/>
    <col min="6636" max="6636" width="18.1796875" style="1665" customWidth="1"/>
    <col min="6637" max="6638" width="11.1796875" style="1665" customWidth="1"/>
    <col min="6639" max="6639" width="12.81640625" style="1665" customWidth="1"/>
    <col min="6640" max="6641" width="11.1796875" style="1665" customWidth="1"/>
    <col min="6642" max="6891" width="8.7265625" style="1665"/>
    <col min="6892" max="6892" width="18.1796875" style="1665" customWidth="1"/>
    <col min="6893" max="6894" width="11.1796875" style="1665" customWidth="1"/>
    <col min="6895" max="6895" width="12.81640625" style="1665" customWidth="1"/>
    <col min="6896" max="6897" width="11.1796875" style="1665" customWidth="1"/>
    <col min="6898" max="7147" width="8.7265625" style="1665"/>
    <col min="7148" max="7148" width="18.1796875" style="1665" customWidth="1"/>
    <col min="7149" max="7150" width="11.1796875" style="1665" customWidth="1"/>
    <col min="7151" max="7151" width="12.81640625" style="1665" customWidth="1"/>
    <col min="7152" max="7153" width="11.1796875" style="1665" customWidth="1"/>
    <col min="7154" max="7403" width="8.7265625" style="1665"/>
    <col min="7404" max="7404" width="18.1796875" style="1665" customWidth="1"/>
    <col min="7405" max="7406" width="11.1796875" style="1665" customWidth="1"/>
    <col min="7407" max="7407" width="12.81640625" style="1665" customWidth="1"/>
    <col min="7408" max="7409" width="11.1796875" style="1665" customWidth="1"/>
    <col min="7410" max="7659" width="8.7265625" style="1665"/>
    <col min="7660" max="7660" width="18.1796875" style="1665" customWidth="1"/>
    <col min="7661" max="7662" width="11.1796875" style="1665" customWidth="1"/>
    <col min="7663" max="7663" width="12.81640625" style="1665" customWidth="1"/>
    <col min="7664" max="7665" width="11.1796875" style="1665" customWidth="1"/>
    <col min="7666" max="7915" width="8.7265625" style="1665"/>
    <col min="7916" max="7916" width="18.1796875" style="1665" customWidth="1"/>
    <col min="7917" max="7918" width="11.1796875" style="1665" customWidth="1"/>
    <col min="7919" max="7919" width="12.81640625" style="1665" customWidth="1"/>
    <col min="7920" max="7921" width="11.1796875" style="1665" customWidth="1"/>
    <col min="7922" max="8171" width="8.7265625" style="1665"/>
    <col min="8172" max="8172" width="18.1796875" style="1665" customWidth="1"/>
    <col min="8173" max="8174" width="11.1796875" style="1665" customWidth="1"/>
    <col min="8175" max="8175" width="12.81640625" style="1665" customWidth="1"/>
    <col min="8176" max="8177" width="11.1796875" style="1665" customWidth="1"/>
    <col min="8178" max="8427" width="8.7265625" style="1665"/>
    <col min="8428" max="8428" width="18.1796875" style="1665" customWidth="1"/>
    <col min="8429" max="8430" width="11.1796875" style="1665" customWidth="1"/>
    <col min="8431" max="8431" width="12.81640625" style="1665" customWidth="1"/>
    <col min="8432" max="8433" width="11.1796875" style="1665" customWidth="1"/>
    <col min="8434" max="8683" width="8.7265625" style="1665"/>
    <col min="8684" max="8684" width="18.1796875" style="1665" customWidth="1"/>
    <col min="8685" max="8686" width="11.1796875" style="1665" customWidth="1"/>
    <col min="8687" max="8687" width="12.81640625" style="1665" customWidth="1"/>
    <col min="8688" max="8689" width="11.1796875" style="1665" customWidth="1"/>
    <col min="8690" max="8939" width="8.7265625" style="1665"/>
    <col min="8940" max="8940" width="18.1796875" style="1665" customWidth="1"/>
    <col min="8941" max="8942" width="11.1796875" style="1665" customWidth="1"/>
    <col min="8943" max="8943" width="12.81640625" style="1665" customWidth="1"/>
    <col min="8944" max="8945" width="11.1796875" style="1665" customWidth="1"/>
    <col min="8946" max="9195" width="8.7265625" style="1665"/>
    <col min="9196" max="9196" width="18.1796875" style="1665" customWidth="1"/>
    <col min="9197" max="9198" width="11.1796875" style="1665" customWidth="1"/>
    <col min="9199" max="9199" width="12.81640625" style="1665" customWidth="1"/>
    <col min="9200" max="9201" width="11.1796875" style="1665" customWidth="1"/>
    <col min="9202" max="9451" width="8.7265625" style="1665"/>
    <col min="9452" max="9452" width="18.1796875" style="1665" customWidth="1"/>
    <col min="9453" max="9454" width="11.1796875" style="1665" customWidth="1"/>
    <col min="9455" max="9455" width="12.81640625" style="1665" customWidth="1"/>
    <col min="9456" max="9457" width="11.1796875" style="1665" customWidth="1"/>
    <col min="9458" max="9707" width="8.7265625" style="1665"/>
    <col min="9708" max="9708" width="18.1796875" style="1665" customWidth="1"/>
    <col min="9709" max="9710" width="11.1796875" style="1665" customWidth="1"/>
    <col min="9711" max="9711" width="12.81640625" style="1665" customWidth="1"/>
    <col min="9712" max="9713" width="11.1796875" style="1665" customWidth="1"/>
    <col min="9714" max="9963" width="8.7265625" style="1665"/>
    <col min="9964" max="9964" width="18.1796875" style="1665" customWidth="1"/>
    <col min="9965" max="9966" width="11.1796875" style="1665" customWidth="1"/>
    <col min="9967" max="9967" width="12.81640625" style="1665" customWidth="1"/>
    <col min="9968" max="9969" width="11.1796875" style="1665" customWidth="1"/>
    <col min="9970" max="10219" width="8.7265625" style="1665"/>
    <col min="10220" max="10220" width="18.1796875" style="1665" customWidth="1"/>
    <col min="10221" max="10222" width="11.1796875" style="1665" customWidth="1"/>
    <col min="10223" max="10223" width="12.81640625" style="1665" customWidth="1"/>
    <col min="10224" max="10225" width="11.1796875" style="1665" customWidth="1"/>
    <col min="10226" max="10475" width="8.7265625" style="1665"/>
    <col min="10476" max="10476" width="18.1796875" style="1665" customWidth="1"/>
    <col min="10477" max="10478" width="11.1796875" style="1665" customWidth="1"/>
    <col min="10479" max="10479" width="12.81640625" style="1665" customWidth="1"/>
    <col min="10480" max="10481" width="11.1796875" style="1665" customWidth="1"/>
    <col min="10482" max="10731" width="8.7265625" style="1665"/>
    <col min="10732" max="10732" width="18.1796875" style="1665" customWidth="1"/>
    <col min="10733" max="10734" width="11.1796875" style="1665" customWidth="1"/>
    <col min="10735" max="10735" width="12.81640625" style="1665" customWidth="1"/>
    <col min="10736" max="10737" width="11.1796875" style="1665" customWidth="1"/>
    <col min="10738" max="10987" width="8.7265625" style="1665"/>
    <col min="10988" max="10988" width="18.1796875" style="1665" customWidth="1"/>
    <col min="10989" max="10990" width="11.1796875" style="1665" customWidth="1"/>
    <col min="10991" max="10991" width="12.81640625" style="1665" customWidth="1"/>
    <col min="10992" max="10993" width="11.1796875" style="1665" customWidth="1"/>
    <col min="10994" max="11243" width="8.7265625" style="1665"/>
    <col min="11244" max="11244" width="18.1796875" style="1665" customWidth="1"/>
    <col min="11245" max="11246" width="11.1796875" style="1665" customWidth="1"/>
    <col min="11247" max="11247" width="12.81640625" style="1665" customWidth="1"/>
    <col min="11248" max="11249" width="11.1796875" style="1665" customWidth="1"/>
    <col min="11250" max="11499" width="8.7265625" style="1665"/>
    <col min="11500" max="11500" width="18.1796875" style="1665" customWidth="1"/>
    <col min="11501" max="11502" width="11.1796875" style="1665" customWidth="1"/>
    <col min="11503" max="11503" width="12.81640625" style="1665" customWidth="1"/>
    <col min="11504" max="11505" width="11.1796875" style="1665" customWidth="1"/>
    <col min="11506" max="11755" width="8.7265625" style="1665"/>
    <col min="11756" max="11756" width="18.1796875" style="1665" customWidth="1"/>
    <col min="11757" max="11758" width="11.1796875" style="1665" customWidth="1"/>
    <col min="11759" max="11759" width="12.81640625" style="1665" customWidth="1"/>
    <col min="11760" max="11761" width="11.1796875" style="1665" customWidth="1"/>
    <col min="11762" max="12011" width="8.7265625" style="1665"/>
    <col min="12012" max="12012" width="18.1796875" style="1665" customWidth="1"/>
    <col min="12013" max="12014" width="11.1796875" style="1665" customWidth="1"/>
    <col min="12015" max="12015" width="12.81640625" style="1665" customWidth="1"/>
    <col min="12016" max="12017" width="11.1796875" style="1665" customWidth="1"/>
    <col min="12018" max="12267" width="8.7265625" style="1665"/>
    <col min="12268" max="12268" width="18.1796875" style="1665" customWidth="1"/>
    <col min="12269" max="12270" width="11.1796875" style="1665" customWidth="1"/>
    <col min="12271" max="12271" width="12.81640625" style="1665" customWidth="1"/>
    <col min="12272" max="12273" width="11.1796875" style="1665" customWidth="1"/>
    <col min="12274" max="12523" width="8.7265625" style="1665"/>
    <col min="12524" max="12524" width="18.1796875" style="1665" customWidth="1"/>
    <col min="12525" max="12526" width="11.1796875" style="1665" customWidth="1"/>
    <col min="12527" max="12527" width="12.81640625" style="1665" customWidth="1"/>
    <col min="12528" max="12529" width="11.1796875" style="1665" customWidth="1"/>
    <col min="12530" max="12779" width="8.7265625" style="1665"/>
    <col min="12780" max="12780" width="18.1796875" style="1665" customWidth="1"/>
    <col min="12781" max="12782" width="11.1796875" style="1665" customWidth="1"/>
    <col min="12783" max="12783" width="12.81640625" style="1665" customWidth="1"/>
    <col min="12784" max="12785" width="11.1796875" style="1665" customWidth="1"/>
    <col min="12786" max="13035" width="8.7265625" style="1665"/>
    <col min="13036" max="13036" width="18.1796875" style="1665" customWidth="1"/>
    <col min="13037" max="13038" width="11.1796875" style="1665" customWidth="1"/>
    <col min="13039" max="13039" width="12.81640625" style="1665" customWidth="1"/>
    <col min="13040" max="13041" width="11.1796875" style="1665" customWidth="1"/>
    <col min="13042" max="13291" width="8.7265625" style="1665"/>
    <col min="13292" max="13292" width="18.1796875" style="1665" customWidth="1"/>
    <col min="13293" max="13294" width="11.1796875" style="1665" customWidth="1"/>
    <col min="13295" max="13295" width="12.81640625" style="1665" customWidth="1"/>
    <col min="13296" max="13297" width="11.1796875" style="1665" customWidth="1"/>
    <col min="13298" max="13547" width="8.7265625" style="1665"/>
    <col min="13548" max="13548" width="18.1796875" style="1665" customWidth="1"/>
    <col min="13549" max="13550" width="11.1796875" style="1665" customWidth="1"/>
    <col min="13551" max="13551" width="12.81640625" style="1665" customWidth="1"/>
    <col min="13552" max="13553" width="11.1796875" style="1665" customWidth="1"/>
    <col min="13554" max="13803" width="8.7265625" style="1665"/>
    <col min="13804" max="13804" width="18.1796875" style="1665" customWidth="1"/>
    <col min="13805" max="13806" width="11.1796875" style="1665" customWidth="1"/>
    <col min="13807" max="13807" width="12.81640625" style="1665" customWidth="1"/>
    <col min="13808" max="13809" width="11.1796875" style="1665" customWidth="1"/>
    <col min="13810" max="14059" width="8.7265625" style="1665"/>
    <col min="14060" max="14060" width="18.1796875" style="1665" customWidth="1"/>
    <col min="14061" max="14062" width="11.1796875" style="1665" customWidth="1"/>
    <col min="14063" max="14063" width="12.81640625" style="1665" customWidth="1"/>
    <col min="14064" max="14065" width="11.1796875" style="1665" customWidth="1"/>
    <col min="14066" max="14315" width="8.7265625" style="1665"/>
    <col min="14316" max="14316" width="18.1796875" style="1665" customWidth="1"/>
    <col min="14317" max="14318" width="11.1796875" style="1665" customWidth="1"/>
    <col min="14319" max="14319" width="12.81640625" style="1665" customWidth="1"/>
    <col min="14320" max="14321" width="11.1796875" style="1665" customWidth="1"/>
    <col min="14322" max="14571" width="8.7265625" style="1665"/>
    <col min="14572" max="14572" width="18.1796875" style="1665" customWidth="1"/>
    <col min="14573" max="14574" width="11.1796875" style="1665" customWidth="1"/>
    <col min="14575" max="14575" width="12.81640625" style="1665" customWidth="1"/>
    <col min="14576" max="14577" width="11.1796875" style="1665" customWidth="1"/>
    <col min="14578" max="14827" width="8.7265625" style="1665"/>
    <col min="14828" max="14828" width="18.1796875" style="1665" customWidth="1"/>
    <col min="14829" max="14830" width="11.1796875" style="1665" customWidth="1"/>
    <col min="14831" max="14831" width="12.81640625" style="1665" customWidth="1"/>
    <col min="14832" max="14833" width="11.1796875" style="1665" customWidth="1"/>
    <col min="14834" max="15083" width="8.7265625" style="1665"/>
    <col min="15084" max="15084" width="18.1796875" style="1665" customWidth="1"/>
    <col min="15085" max="15086" width="11.1796875" style="1665" customWidth="1"/>
    <col min="15087" max="15087" width="12.81640625" style="1665" customWidth="1"/>
    <col min="15088" max="15089" width="11.1796875" style="1665" customWidth="1"/>
    <col min="15090" max="15339" width="8.7265625" style="1665"/>
    <col min="15340" max="15340" width="18.1796875" style="1665" customWidth="1"/>
    <col min="15341" max="15342" width="11.1796875" style="1665" customWidth="1"/>
    <col min="15343" max="15343" width="12.81640625" style="1665" customWidth="1"/>
    <col min="15344" max="15345" width="11.1796875" style="1665" customWidth="1"/>
    <col min="15346" max="15595" width="8.7265625" style="1665"/>
    <col min="15596" max="15596" width="18.1796875" style="1665" customWidth="1"/>
    <col min="15597" max="15598" width="11.1796875" style="1665" customWidth="1"/>
    <col min="15599" max="15599" width="12.81640625" style="1665" customWidth="1"/>
    <col min="15600" max="15601" width="11.1796875" style="1665" customWidth="1"/>
    <col min="15602" max="15851" width="8.7265625" style="1665"/>
    <col min="15852" max="15852" width="18.1796875" style="1665" customWidth="1"/>
    <col min="15853" max="15854" width="11.1796875" style="1665" customWidth="1"/>
    <col min="15855" max="15855" width="12.81640625" style="1665" customWidth="1"/>
    <col min="15856" max="15857" width="11.1796875" style="1665" customWidth="1"/>
    <col min="15858" max="16107" width="8.7265625" style="1665"/>
    <col min="16108" max="16108" width="18.1796875" style="1665" customWidth="1"/>
    <col min="16109" max="16110" width="11.1796875" style="1665" customWidth="1"/>
    <col min="16111" max="16111" width="12.81640625" style="1665" customWidth="1"/>
    <col min="16112" max="16113" width="11.1796875" style="1665" customWidth="1"/>
    <col min="16114" max="16363" width="8.7265625" style="1665"/>
    <col min="16364" max="16369" width="9.1796875" style="1665" customWidth="1"/>
    <col min="16370" max="16384" width="8.7265625" style="1665"/>
  </cols>
  <sheetData>
    <row r="1" spans="1:7" s="1661" customFormat="1" ht="33" customHeight="1">
      <c r="A1" s="1695" t="s">
        <v>4350</v>
      </c>
      <c r="B1" s="1695"/>
      <c r="C1" s="1695"/>
      <c r="D1" s="1695"/>
      <c r="E1" s="1695"/>
      <c r="F1" s="1695"/>
    </row>
    <row r="2" spans="1:7" s="1661" customFormat="1" ht="33" customHeight="1">
      <c r="A2" s="1696" t="s">
        <v>4351</v>
      </c>
      <c r="B2" s="1696"/>
      <c r="C2" s="1696"/>
      <c r="D2" s="1696"/>
      <c r="E2" s="1696"/>
      <c r="F2" s="1696"/>
    </row>
    <row r="3" spans="1:7" s="1661" customFormat="1" ht="20.25" customHeight="1">
      <c r="A3" s="2419" t="s">
        <v>4410</v>
      </c>
      <c r="B3" s="2419"/>
      <c r="C3" s="2136"/>
      <c r="D3" s="2139" t="s">
        <v>4411</v>
      </c>
      <c r="E3" s="2420"/>
      <c r="F3" s="2420"/>
    </row>
    <row r="4" spans="1:7" ht="40" customHeight="1">
      <c r="A4" s="2421" t="s">
        <v>4412</v>
      </c>
      <c r="B4" s="1662" t="s">
        <v>101</v>
      </c>
      <c r="C4" s="1663" t="s">
        <v>4413</v>
      </c>
      <c r="D4" s="1663" t="s">
        <v>345</v>
      </c>
      <c r="E4" s="1664" t="s">
        <v>967</v>
      </c>
      <c r="F4" s="2422" t="s">
        <v>4414</v>
      </c>
    </row>
    <row r="5" spans="1:7" ht="51.75" customHeight="1">
      <c r="A5" s="2421"/>
      <c r="B5" s="1666" t="s">
        <v>102</v>
      </c>
      <c r="C5" s="1667" t="s">
        <v>4415</v>
      </c>
      <c r="D5" s="1667" t="s">
        <v>1100</v>
      </c>
      <c r="E5" s="1667" t="s">
        <v>68</v>
      </c>
      <c r="F5" s="2423"/>
    </row>
    <row r="6" spans="1:7" ht="43" customHeight="1">
      <c r="A6" s="1668" t="s">
        <v>4416</v>
      </c>
      <c r="B6" s="1669">
        <v>10</v>
      </c>
      <c r="C6" s="1669">
        <v>0</v>
      </c>
      <c r="D6" s="1669">
        <v>10</v>
      </c>
      <c r="E6" s="1669">
        <f t="shared" ref="E6:E12" si="0">SUM(B6:D6)</f>
        <v>20</v>
      </c>
      <c r="F6" s="1668" t="s">
        <v>4417</v>
      </c>
    </row>
    <row r="7" spans="1:7" ht="43" customHeight="1">
      <c r="A7" s="1668" t="s">
        <v>4418</v>
      </c>
      <c r="B7" s="1670">
        <v>0</v>
      </c>
      <c r="C7" s="1670">
        <v>7</v>
      </c>
      <c r="D7" s="1670">
        <v>0</v>
      </c>
      <c r="E7" s="1670">
        <f t="shared" si="0"/>
        <v>7</v>
      </c>
      <c r="F7" s="1668" t="s">
        <v>4419</v>
      </c>
    </row>
    <row r="8" spans="1:7" ht="43" customHeight="1">
      <c r="A8" s="1668" t="s">
        <v>4420</v>
      </c>
      <c r="B8" s="1669">
        <v>0</v>
      </c>
      <c r="C8" s="1669">
        <v>2</v>
      </c>
      <c r="D8" s="1669">
        <v>1</v>
      </c>
      <c r="E8" s="1669">
        <f t="shared" si="0"/>
        <v>3</v>
      </c>
      <c r="F8" s="1668" t="s">
        <v>4421</v>
      </c>
    </row>
    <row r="9" spans="1:7" ht="43" customHeight="1">
      <c r="A9" s="1668" t="s">
        <v>4422</v>
      </c>
      <c r="B9" s="1670">
        <v>2542</v>
      </c>
      <c r="C9" s="1670">
        <v>1266</v>
      </c>
      <c r="D9" s="1670">
        <v>1241</v>
      </c>
      <c r="E9" s="1670">
        <f t="shared" si="0"/>
        <v>5049</v>
      </c>
      <c r="F9" s="1668" t="s">
        <v>4423</v>
      </c>
    </row>
    <row r="10" spans="1:7" ht="43" customHeight="1">
      <c r="A10" s="1668" t="s">
        <v>4424</v>
      </c>
      <c r="B10" s="1669">
        <v>433</v>
      </c>
      <c r="C10" s="1669">
        <v>225</v>
      </c>
      <c r="D10" s="1669">
        <v>232</v>
      </c>
      <c r="E10" s="1669">
        <f t="shared" si="0"/>
        <v>890</v>
      </c>
      <c r="F10" s="1668" t="s">
        <v>4425</v>
      </c>
    </row>
    <row r="11" spans="1:7" ht="43" customHeight="1">
      <c r="A11" s="1668" t="s">
        <v>4426</v>
      </c>
      <c r="B11" s="1670">
        <v>24</v>
      </c>
      <c r="C11" s="1670">
        <v>0</v>
      </c>
      <c r="D11" s="1670">
        <v>11</v>
      </c>
      <c r="E11" s="1670">
        <f t="shared" si="0"/>
        <v>35</v>
      </c>
      <c r="F11" s="1668" t="s">
        <v>4427</v>
      </c>
      <c r="G11" s="1671"/>
    </row>
    <row r="12" spans="1:7" ht="43" customHeight="1">
      <c r="A12" s="1668" t="s">
        <v>4428</v>
      </c>
      <c r="B12" s="1669">
        <v>6</v>
      </c>
      <c r="C12" s="1669">
        <v>93</v>
      </c>
      <c r="D12" s="1669">
        <v>3</v>
      </c>
      <c r="E12" s="1669">
        <f t="shared" si="0"/>
        <v>102</v>
      </c>
      <c r="F12" s="1668" t="s">
        <v>4429</v>
      </c>
      <c r="G12" s="1671"/>
    </row>
    <row r="13" spans="1:7" s="1661" customFormat="1" ht="23.25" customHeight="1">
      <c r="A13" s="2416"/>
      <c r="B13" s="2417"/>
      <c r="C13" s="2417"/>
      <c r="D13" s="2418"/>
      <c r="E13" s="2418"/>
      <c r="F13" s="2418"/>
    </row>
    <row r="14" spans="1:7">
      <c r="A14" s="1672"/>
      <c r="B14" s="1672"/>
      <c r="C14" s="1672"/>
      <c r="D14" s="1672"/>
      <c r="E14" s="1672"/>
      <c r="F14" s="1672"/>
    </row>
    <row r="15" spans="1:7">
      <c r="A15" s="1672"/>
      <c r="B15" s="1672"/>
      <c r="C15" s="1672"/>
      <c r="D15" s="1672"/>
      <c r="E15" s="1672"/>
      <c r="F15" s="1672"/>
    </row>
    <row r="16" spans="1:7">
      <c r="A16" s="1672"/>
      <c r="B16" s="1672"/>
      <c r="C16" s="1672"/>
      <c r="D16" s="1672"/>
      <c r="E16" s="1672"/>
      <c r="F16" s="1672"/>
    </row>
    <row r="17" spans="1:6">
      <c r="A17" s="1672"/>
      <c r="B17" s="1672"/>
      <c r="C17" s="1672"/>
      <c r="D17" s="1672"/>
      <c r="E17" s="1672"/>
      <c r="F17" s="1672"/>
    </row>
    <row r="18" spans="1:6">
      <c r="A18" s="1672"/>
      <c r="B18" s="1672"/>
      <c r="C18" s="1672"/>
      <c r="D18" s="1672"/>
      <c r="E18" s="1672"/>
      <c r="F18" s="1672"/>
    </row>
    <row r="19" spans="1:6">
      <c r="A19" s="1672"/>
      <c r="B19" s="1672"/>
      <c r="C19" s="1672"/>
      <c r="D19" s="1672"/>
      <c r="E19" s="1672"/>
      <c r="F19" s="1672"/>
    </row>
  </sheetData>
  <mergeCells count="8">
    <mergeCell ref="A13:C13"/>
    <mergeCell ref="D13:F13"/>
    <mergeCell ref="A1:F1"/>
    <mergeCell ref="A2:F2"/>
    <mergeCell ref="A3:C3"/>
    <mergeCell ref="D3:F3"/>
    <mergeCell ref="A4:A5"/>
    <mergeCell ref="F4:F5"/>
  </mergeCells>
  <printOptions horizontalCentered="1" verticalCentered="1"/>
  <pageMargins left="0.75" right="0.75" top="1" bottom="1" header="0.5" footer="0.5"/>
  <pageSetup paperSize="9" scale="70" orientation="portrait" r:id="rId1"/>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15"/>
  <sheetViews>
    <sheetView showGridLines="0" rightToLeft="1" view="pageBreakPreview" zoomScaleNormal="100" zoomScaleSheetLayoutView="100" workbookViewId="0">
      <selection activeCell="I34" sqref="I34"/>
    </sheetView>
  </sheetViews>
  <sheetFormatPr defaultColWidth="8.7265625" defaultRowHeight="21"/>
  <cols>
    <col min="1" max="1" width="29.453125" style="1673" customWidth="1"/>
    <col min="2" max="8" width="13.26953125" style="1673" customWidth="1"/>
    <col min="9" max="9" width="33.7265625" style="1677" customWidth="1"/>
    <col min="10" max="227" width="8.7265625" style="1673"/>
    <col min="228" max="228" width="27" style="1673" customWidth="1"/>
    <col min="229" max="235" width="13.26953125" style="1673" customWidth="1"/>
    <col min="236" max="483" width="8.7265625" style="1673"/>
    <col min="484" max="484" width="27" style="1673" customWidth="1"/>
    <col min="485" max="491" width="13.26953125" style="1673" customWidth="1"/>
    <col min="492" max="739" width="8.7265625" style="1673"/>
    <col min="740" max="740" width="27" style="1673" customWidth="1"/>
    <col min="741" max="747" width="13.26953125" style="1673" customWidth="1"/>
    <col min="748" max="995" width="8.7265625" style="1673"/>
    <col min="996" max="996" width="27" style="1673" customWidth="1"/>
    <col min="997" max="1003" width="13.26953125" style="1673" customWidth="1"/>
    <col min="1004" max="1251" width="8.7265625" style="1673"/>
    <col min="1252" max="1252" width="27" style="1673" customWidth="1"/>
    <col min="1253" max="1259" width="13.26953125" style="1673" customWidth="1"/>
    <col min="1260" max="1507" width="8.7265625" style="1673"/>
    <col min="1508" max="1508" width="27" style="1673" customWidth="1"/>
    <col min="1509" max="1515" width="13.26953125" style="1673" customWidth="1"/>
    <col min="1516" max="1763" width="8.7265625" style="1673"/>
    <col min="1764" max="1764" width="27" style="1673" customWidth="1"/>
    <col min="1765" max="1771" width="13.26953125" style="1673" customWidth="1"/>
    <col min="1772" max="2019" width="8.7265625" style="1673"/>
    <col min="2020" max="2020" width="27" style="1673" customWidth="1"/>
    <col min="2021" max="2027" width="13.26953125" style="1673" customWidth="1"/>
    <col min="2028" max="2275" width="8.7265625" style="1673"/>
    <col min="2276" max="2276" width="27" style="1673" customWidth="1"/>
    <col min="2277" max="2283" width="13.26953125" style="1673" customWidth="1"/>
    <col min="2284" max="2531" width="8.7265625" style="1673"/>
    <col min="2532" max="2532" width="27" style="1673" customWidth="1"/>
    <col min="2533" max="2539" width="13.26953125" style="1673" customWidth="1"/>
    <col min="2540" max="2787" width="8.7265625" style="1673"/>
    <col min="2788" max="2788" width="27" style="1673" customWidth="1"/>
    <col min="2789" max="2795" width="13.26953125" style="1673" customWidth="1"/>
    <col min="2796" max="3043" width="8.7265625" style="1673"/>
    <col min="3044" max="3044" width="27" style="1673" customWidth="1"/>
    <col min="3045" max="3051" width="13.26953125" style="1673" customWidth="1"/>
    <col min="3052" max="3299" width="8.7265625" style="1673"/>
    <col min="3300" max="3300" width="27" style="1673" customWidth="1"/>
    <col min="3301" max="3307" width="13.26953125" style="1673" customWidth="1"/>
    <col min="3308" max="3555" width="8.7265625" style="1673"/>
    <col min="3556" max="3556" width="27" style="1673" customWidth="1"/>
    <col min="3557" max="3563" width="13.26953125" style="1673" customWidth="1"/>
    <col min="3564" max="3811" width="8.7265625" style="1673"/>
    <col min="3812" max="3812" width="27" style="1673" customWidth="1"/>
    <col min="3813" max="3819" width="13.26953125" style="1673" customWidth="1"/>
    <col min="3820" max="4067" width="8.7265625" style="1673"/>
    <col min="4068" max="4068" width="27" style="1673" customWidth="1"/>
    <col min="4069" max="4075" width="13.26953125" style="1673" customWidth="1"/>
    <col min="4076" max="4323" width="8.7265625" style="1673"/>
    <col min="4324" max="4324" width="27" style="1673" customWidth="1"/>
    <col min="4325" max="4331" width="13.26953125" style="1673" customWidth="1"/>
    <col min="4332" max="4579" width="8.7265625" style="1673"/>
    <col min="4580" max="4580" width="27" style="1673" customWidth="1"/>
    <col min="4581" max="4587" width="13.26953125" style="1673" customWidth="1"/>
    <col min="4588" max="4835" width="8.7265625" style="1673"/>
    <col min="4836" max="4836" width="27" style="1673" customWidth="1"/>
    <col min="4837" max="4843" width="13.26953125" style="1673" customWidth="1"/>
    <col min="4844" max="5091" width="8.7265625" style="1673"/>
    <col min="5092" max="5092" width="27" style="1673" customWidth="1"/>
    <col min="5093" max="5099" width="13.26953125" style="1673" customWidth="1"/>
    <col min="5100" max="5347" width="8.7265625" style="1673"/>
    <col min="5348" max="5348" width="27" style="1673" customWidth="1"/>
    <col min="5349" max="5355" width="13.26953125" style="1673" customWidth="1"/>
    <col min="5356" max="5603" width="8.7265625" style="1673"/>
    <col min="5604" max="5604" width="27" style="1673" customWidth="1"/>
    <col min="5605" max="5611" width="13.26953125" style="1673" customWidth="1"/>
    <col min="5612" max="5859" width="8.7265625" style="1673"/>
    <col min="5860" max="5860" width="27" style="1673" customWidth="1"/>
    <col min="5861" max="5867" width="13.26953125" style="1673" customWidth="1"/>
    <col min="5868" max="6115" width="8.7265625" style="1673"/>
    <col min="6116" max="6116" width="27" style="1673" customWidth="1"/>
    <col min="6117" max="6123" width="13.26953125" style="1673" customWidth="1"/>
    <col min="6124" max="6371" width="8.7265625" style="1673"/>
    <col min="6372" max="6372" width="27" style="1673" customWidth="1"/>
    <col min="6373" max="6379" width="13.26953125" style="1673" customWidth="1"/>
    <col min="6380" max="6627" width="8.7265625" style="1673"/>
    <col min="6628" max="6628" width="27" style="1673" customWidth="1"/>
    <col min="6629" max="6635" width="13.26953125" style="1673" customWidth="1"/>
    <col min="6636" max="6883" width="8.7265625" style="1673"/>
    <col min="6884" max="6884" width="27" style="1673" customWidth="1"/>
    <col min="6885" max="6891" width="13.26953125" style="1673" customWidth="1"/>
    <col min="6892" max="7139" width="8.7265625" style="1673"/>
    <col min="7140" max="7140" width="27" style="1673" customWidth="1"/>
    <col min="7141" max="7147" width="13.26953125" style="1673" customWidth="1"/>
    <col min="7148" max="7395" width="8.7265625" style="1673"/>
    <col min="7396" max="7396" width="27" style="1673" customWidth="1"/>
    <col min="7397" max="7403" width="13.26953125" style="1673" customWidth="1"/>
    <col min="7404" max="7651" width="8.7265625" style="1673"/>
    <col min="7652" max="7652" width="27" style="1673" customWidth="1"/>
    <col min="7653" max="7659" width="13.26953125" style="1673" customWidth="1"/>
    <col min="7660" max="7907" width="8.7265625" style="1673"/>
    <col min="7908" max="7908" width="27" style="1673" customWidth="1"/>
    <col min="7909" max="7915" width="13.26953125" style="1673" customWidth="1"/>
    <col min="7916" max="8163" width="8.7265625" style="1673"/>
    <col min="8164" max="8164" width="27" style="1673" customWidth="1"/>
    <col min="8165" max="8171" width="13.26953125" style="1673" customWidth="1"/>
    <col min="8172" max="8419" width="8.7265625" style="1673"/>
    <col min="8420" max="8420" width="27" style="1673" customWidth="1"/>
    <col min="8421" max="8427" width="13.26953125" style="1673" customWidth="1"/>
    <col min="8428" max="8675" width="8.7265625" style="1673"/>
    <col min="8676" max="8676" width="27" style="1673" customWidth="1"/>
    <col min="8677" max="8683" width="13.26953125" style="1673" customWidth="1"/>
    <col min="8684" max="8931" width="8.7265625" style="1673"/>
    <col min="8932" max="8932" width="27" style="1673" customWidth="1"/>
    <col min="8933" max="8939" width="13.26953125" style="1673" customWidth="1"/>
    <col min="8940" max="9187" width="8.7265625" style="1673"/>
    <col min="9188" max="9188" width="27" style="1673" customWidth="1"/>
    <col min="9189" max="9195" width="13.26953125" style="1673" customWidth="1"/>
    <col min="9196" max="9443" width="8.7265625" style="1673"/>
    <col min="9444" max="9444" width="27" style="1673" customWidth="1"/>
    <col min="9445" max="9451" width="13.26953125" style="1673" customWidth="1"/>
    <col min="9452" max="9699" width="8.7265625" style="1673"/>
    <col min="9700" max="9700" width="27" style="1673" customWidth="1"/>
    <col min="9701" max="9707" width="13.26953125" style="1673" customWidth="1"/>
    <col min="9708" max="9955" width="8.7265625" style="1673"/>
    <col min="9956" max="9956" width="27" style="1673" customWidth="1"/>
    <col min="9957" max="9963" width="13.26953125" style="1673" customWidth="1"/>
    <col min="9964" max="10211" width="8.7265625" style="1673"/>
    <col min="10212" max="10212" width="27" style="1673" customWidth="1"/>
    <col min="10213" max="10219" width="13.26953125" style="1673" customWidth="1"/>
    <col min="10220" max="10467" width="8.7265625" style="1673"/>
    <col min="10468" max="10468" width="27" style="1673" customWidth="1"/>
    <col min="10469" max="10475" width="13.26953125" style="1673" customWidth="1"/>
    <col min="10476" max="10723" width="8.7265625" style="1673"/>
    <col min="10724" max="10724" width="27" style="1673" customWidth="1"/>
    <col min="10725" max="10731" width="13.26953125" style="1673" customWidth="1"/>
    <col min="10732" max="10979" width="8.7265625" style="1673"/>
    <col min="10980" max="10980" width="27" style="1673" customWidth="1"/>
    <col min="10981" max="10987" width="13.26953125" style="1673" customWidth="1"/>
    <col min="10988" max="11235" width="8.7265625" style="1673"/>
    <col min="11236" max="11236" width="27" style="1673" customWidth="1"/>
    <col min="11237" max="11243" width="13.26953125" style="1673" customWidth="1"/>
    <col min="11244" max="11491" width="8.7265625" style="1673"/>
    <col min="11492" max="11492" width="27" style="1673" customWidth="1"/>
    <col min="11493" max="11499" width="13.26953125" style="1673" customWidth="1"/>
    <col min="11500" max="11747" width="8.7265625" style="1673"/>
    <col min="11748" max="11748" width="27" style="1673" customWidth="1"/>
    <col min="11749" max="11755" width="13.26953125" style="1673" customWidth="1"/>
    <col min="11756" max="12003" width="8.7265625" style="1673"/>
    <col min="12004" max="12004" width="27" style="1673" customWidth="1"/>
    <col min="12005" max="12011" width="13.26953125" style="1673" customWidth="1"/>
    <col min="12012" max="12259" width="8.7265625" style="1673"/>
    <col min="12260" max="12260" width="27" style="1673" customWidth="1"/>
    <col min="12261" max="12267" width="13.26953125" style="1673" customWidth="1"/>
    <col min="12268" max="12515" width="8.7265625" style="1673"/>
    <col min="12516" max="12516" width="27" style="1673" customWidth="1"/>
    <col min="12517" max="12523" width="13.26953125" style="1673" customWidth="1"/>
    <col min="12524" max="12771" width="8.7265625" style="1673"/>
    <col min="12772" max="12772" width="27" style="1673" customWidth="1"/>
    <col min="12773" max="12779" width="13.26953125" style="1673" customWidth="1"/>
    <col min="12780" max="13027" width="8.7265625" style="1673"/>
    <col min="13028" max="13028" width="27" style="1673" customWidth="1"/>
    <col min="13029" max="13035" width="13.26953125" style="1673" customWidth="1"/>
    <col min="13036" max="13283" width="8.7265625" style="1673"/>
    <col min="13284" max="13284" width="27" style="1673" customWidth="1"/>
    <col min="13285" max="13291" width="13.26953125" style="1673" customWidth="1"/>
    <col min="13292" max="13539" width="8.7265625" style="1673"/>
    <col min="13540" max="13540" width="27" style="1673" customWidth="1"/>
    <col min="13541" max="13547" width="13.26953125" style="1673" customWidth="1"/>
    <col min="13548" max="13795" width="8.7265625" style="1673"/>
    <col min="13796" max="13796" width="27" style="1673" customWidth="1"/>
    <col min="13797" max="13803" width="13.26953125" style="1673" customWidth="1"/>
    <col min="13804" max="14051" width="8.7265625" style="1673"/>
    <col min="14052" max="14052" width="27" style="1673" customWidth="1"/>
    <col min="14053" max="14059" width="13.26953125" style="1673" customWidth="1"/>
    <col min="14060" max="14307" width="8.7265625" style="1673"/>
    <col min="14308" max="14308" width="27" style="1673" customWidth="1"/>
    <col min="14309" max="14315" width="13.26953125" style="1673" customWidth="1"/>
    <col min="14316" max="14563" width="8.7265625" style="1673"/>
    <col min="14564" max="14564" width="27" style="1673" customWidth="1"/>
    <col min="14565" max="14571" width="13.26953125" style="1673" customWidth="1"/>
    <col min="14572" max="14819" width="8.7265625" style="1673"/>
    <col min="14820" max="14820" width="27" style="1673" customWidth="1"/>
    <col min="14821" max="14827" width="13.26953125" style="1673" customWidth="1"/>
    <col min="14828" max="15075" width="8.7265625" style="1673"/>
    <col min="15076" max="15076" width="27" style="1673" customWidth="1"/>
    <col min="15077" max="15083" width="13.26953125" style="1673" customWidth="1"/>
    <col min="15084" max="15331" width="8.7265625" style="1673"/>
    <col min="15332" max="15332" width="27" style="1673" customWidth="1"/>
    <col min="15333" max="15339" width="13.26953125" style="1673" customWidth="1"/>
    <col min="15340" max="15587" width="8.7265625" style="1673"/>
    <col min="15588" max="15588" width="27" style="1673" customWidth="1"/>
    <col min="15589" max="15595" width="13.26953125" style="1673" customWidth="1"/>
    <col min="15596" max="15843" width="8.7265625" style="1673"/>
    <col min="15844" max="15844" width="27" style="1673" customWidth="1"/>
    <col min="15845" max="15851" width="13.26953125" style="1673" customWidth="1"/>
    <col min="15852" max="16099" width="8.7265625" style="1673"/>
    <col min="16100" max="16100" width="27" style="1673" customWidth="1"/>
    <col min="16101" max="16107" width="13.26953125" style="1673" customWidth="1"/>
    <col min="16108" max="16384" width="8.7265625" style="1673"/>
  </cols>
  <sheetData>
    <row r="1" spans="1:9" s="1661" customFormat="1" ht="33" customHeight="1">
      <c r="A1" s="1776" t="s">
        <v>4353</v>
      </c>
      <c r="B1" s="1776"/>
      <c r="C1" s="1776"/>
      <c r="D1" s="1776"/>
      <c r="E1" s="1776"/>
      <c r="F1" s="1776"/>
      <c r="G1" s="1776"/>
      <c r="H1" s="1776"/>
      <c r="I1" s="1776"/>
    </row>
    <row r="2" spans="1:9" s="1661" customFormat="1" ht="33" customHeight="1">
      <c r="A2" s="1777" t="s">
        <v>4430</v>
      </c>
      <c r="B2" s="1777"/>
      <c r="C2" s="1777"/>
      <c r="D2" s="1777"/>
      <c r="E2" s="1777"/>
      <c r="F2" s="1777"/>
      <c r="G2" s="1777"/>
      <c r="H2" s="1777"/>
      <c r="I2" s="1777"/>
    </row>
    <row r="3" spans="1:9" s="1661" customFormat="1" ht="18.75" customHeight="1">
      <c r="A3" s="2419" t="s">
        <v>4431</v>
      </c>
      <c r="B3" s="2419"/>
      <c r="C3" s="2419"/>
      <c r="D3" s="2419"/>
      <c r="E3" s="2136"/>
      <c r="F3" s="2139" t="s">
        <v>4432</v>
      </c>
      <c r="G3" s="2420"/>
      <c r="H3" s="2420"/>
      <c r="I3" s="2420"/>
    </row>
    <row r="4" spans="1:9" ht="43.5" customHeight="1">
      <c r="A4" s="2336" t="s">
        <v>4433</v>
      </c>
      <c r="B4" s="2425" t="s">
        <v>4434</v>
      </c>
      <c r="C4" s="2426"/>
      <c r="D4" s="2426"/>
      <c r="E4" s="2421" t="s">
        <v>3770</v>
      </c>
      <c r="F4" s="2421"/>
      <c r="G4" s="2421"/>
      <c r="H4" s="1664" t="s">
        <v>106</v>
      </c>
      <c r="I4" s="2336" t="s">
        <v>4435</v>
      </c>
    </row>
    <row r="5" spans="1:9" ht="48" customHeight="1">
      <c r="A5" s="2424"/>
      <c r="B5" s="1674" t="s">
        <v>316</v>
      </c>
      <c r="C5" s="1674" t="s">
        <v>317</v>
      </c>
      <c r="D5" s="1674" t="s">
        <v>4119</v>
      </c>
      <c r="E5" s="1674" t="s">
        <v>316</v>
      </c>
      <c r="F5" s="1674" t="s">
        <v>317</v>
      </c>
      <c r="G5" s="1674" t="s">
        <v>4119</v>
      </c>
      <c r="H5" s="1667" t="s">
        <v>68</v>
      </c>
      <c r="I5" s="2424"/>
    </row>
    <row r="6" spans="1:9" ht="33" customHeight="1">
      <c r="A6" s="1675" t="s">
        <v>4436</v>
      </c>
      <c r="B6" s="1669">
        <v>125</v>
      </c>
      <c r="C6" s="1669">
        <v>60</v>
      </c>
      <c r="D6" s="1669">
        <f>B6+C6</f>
        <v>185</v>
      </c>
      <c r="E6" s="1669">
        <v>602</v>
      </c>
      <c r="F6" s="1669">
        <v>165</v>
      </c>
      <c r="G6" s="1669">
        <f>E6+F6</f>
        <v>767</v>
      </c>
      <c r="H6" s="1669">
        <f>D6+G6</f>
        <v>952</v>
      </c>
      <c r="I6" s="1676" t="s">
        <v>4437</v>
      </c>
    </row>
    <row r="7" spans="1:9" ht="33" customHeight="1">
      <c r="A7" s="1675" t="s">
        <v>4438</v>
      </c>
      <c r="B7" s="1670">
        <v>13</v>
      </c>
      <c r="C7" s="1670">
        <v>8</v>
      </c>
      <c r="D7" s="1670">
        <f>B7+C7</f>
        <v>21</v>
      </c>
      <c r="E7" s="1670">
        <v>1081</v>
      </c>
      <c r="F7" s="1670">
        <v>376</v>
      </c>
      <c r="G7" s="1670">
        <f>E7+F7</f>
        <v>1457</v>
      </c>
      <c r="H7" s="1670">
        <f>D7+G7</f>
        <v>1478</v>
      </c>
      <c r="I7" s="1676" t="s">
        <v>4439</v>
      </c>
    </row>
    <row r="8" spans="1:9" ht="33" customHeight="1">
      <c r="A8" s="1675" t="s">
        <v>4440</v>
      </c>
      <c r="B8" s="1669">
        <v>62</v>
      </c>
      <c r="C8" s="1669">
        <v>16</v>
      </c>
      <c r="D8" s="1669">
        <f t="shared" ref="D8:D14" si="0">B8+C8</f>
        <v>78</v>
      </c>
      <c r="E8" s="1669">
        <v>1881</v>
      </c>
      <c r="F8" s="1669">
        <v>892</v>
      </c>
      <c r="G8" s="1669">
        <f t="shared" ref="G8:G14" si="1">E8+F8</f>
        <v>2773</v>
      </c>
      <c r="H8" s="1669">
        <f t="shared" ref="H8:H14" si="2">D8+G8</f>
        <v>2851</v>
      </c>
      <c r="I8" s="1676" t="s">
        <v>1211</v>
      </c>
    </row>
    <row r="9" spans="1:9" ht="33" customHeight="1">
      <c r="A9" s="1675" t="s">
        <v>4441</v>
      </c>
      <c r="B9" s="1670">
        <v>174</v>
      </c>
      <c r="C9" s="1670">
        <v>16</v>
      </c>
      <c r="D9" s="1670">
        <f t="shared" si="0"/>
        <v>190</v>
      </c>
      <c r="E9" s="1670">
        <v>1079</v>
      </c>
      <c r="F9" s="1670">
        <v>266</v>
      </c>
      <c r="G9" s="1670">
        <f t="shared" si="1"/>
        <v>1345</v>
      </c>
      <c r="H9" s="1670">
        <f t="shared" si="2"/>
        <v>1535</v>
      </c>
      <c r="I9" s="1676" t="s">
        <v>4442</v>
      </c>
    </row>
    <row r="10" spans="1:9" ht="33" customHeight="1">
      <c r="A10" s="1675" t="s">
        <v>4443</v>
      </c>
      <c r="B10" s="1669">
        <v>342</v>
      </c>
      <c r="C10" s="1669">
        <v>331</v>
      </c>
      <c r="D10" s="1669">
        <f t="shared" si="0"/>
        <v>673</v>
      </c>
      <c r="E10" s="1669">
        <v>3165</v>
      </c>
      <c r="F10" s="1669">
        <v>5550</v>
      </c>
      <c r="G10" s="1669">
        <f t="shared" si="1"/>
        <v>8715</v>
      </c>
      <c r="H10" s="1669">
        <f t="shared" si="2"/>
        <v>9388</v>
      </c>
      <c r="I10" s="1676" t="s">
        <v>4444</v>
      </c>
    </row>
    <row r="11" spans="1:9" ht="33" customHeight="1">
      <c r="A11" s="1675" t="s">
        <v>986</v>
      </c>
      <c r="B11" s="1670">
        <v>339</v>
      </c>
      <c r="C11" s="1670">
        <v>163</v>
      </c>
      <c r="D11" s="1670">
        <f t="shared" si="0"/>
        <v>502</v>
      </c>
      <c r="E11" s="1670">
        <v>3510</v>
      </c>
      <c r="F11" s="1670">
        <v>1599</v>
      </c>
      <c r="G11" s="1670">
        <f t="shared" si="1"/>
        <v>5109</v>
      </c>
      <c r="H11" s="1670">
        <f t="shared" si="2"/>
        <v>5611</v>
      </c>
      <c r="I11" s="1676" t="s">
        <v>182</v>
      </c>
    </row>
    <row r="12" spans="1:9" ht="33" customHeight="1">
      <c r="A12" s="1675" t="s">
        <v>4445</v>
      </c>
      <c r="B12" s="1669">
        <v>858</v>
      </c>
      <c r="C12" s="1669">
        <v>154</v>
      </c>
      <c r="D12" s="1669">
        <f t="shared" si="0"/>
        <v>1012</v>
      </c>
      <c r="E12" s="1669">
        <v>6021</v>
      </c>
      <c r="F12" s="1669">
        <v>1365</v>
      </c>
      <c r="G12" s="1669">
        <f t="shared" si="1"/>
        <v>7386</v>
      </c>
      <c r="H12" s="1669">
        <f t="shared" si="2"/>
        <v>8398</v>
      </c>
      <c r="I12" s="1676" t="s">
        <v>1306</v>
      </c>
    </row>
    <row r="13" spans="1:9" ht="33" customHeight="1">
      <c r="A13" s="1675" t="s">
        <v>4446</v>
      </c>
      <c r="B13" s="1670">
        <v>25</v>
      </c>
      <c r="C13" s="1670">
        <v>2</v>
      </c>
      <c r="D13" s="1670">
        <f t="shared" si="0"/>
        <v>27</v>
      </c>
      <c r="E13" s="1670">
        <v>128</v>
      </c>
      <c r="F13" s="1670">
        <v>3</v>
      </c>
      <c r="G13" s="1670">
        <f t="shared" si="1"/>
        <v>131</v>
      </c>
      <c r="H13" s="1670">
        <f t="shared" si="2"/>
        <v>158</v>
      </c>
      <c r="I13" s="1676" t="s">
        <v>4447</v>
      </c>
    </row>
    <row r="14" spans="1:9" ht="33" customHeight="1">
      <c r="A14" s="1675" t="s">
        <v>4448</v>
      </c>
      <c r="B14" s="1669">
        <v>159</v>
      </c>
      <c r="C14" s="1669">
        <v>8</v>
      </c>
      <c r="D14" s="1669">
        <f t="shared" si="0"/>
        <v>167</v>
      </c>
      <c r="E14" s="1669">
        <v>644</v>
      </c>
      <c r="F14" s="1669">
        <v>68</v>
      </c>
      <c r="G14" s="1669">
        <f t="shared" si="1"/>
        <v>712</v>
      </c>
      <c r="H14" s="1669">
        <f t="shared" si="2"/>
        <v>879</v>
      </c>
      <c r="I14" s="1676" t="s">
        <v>4449</v>
      </c>
    </row>
    <row r="15" spans="1:9" ht="33" customHeight="1">
      <c r="A15" s="1674" t="s">
        <v>106</v>
      </c>
      <c r="B15" s="1674">
        <f>SUM(B6:B14)</f>
        <v>2097</v>
      </c>
      <c r="C15" s="1674">
        <f>SUM(C6:C14)</f>
        <v>758</v>
      </c>
      <c r="D15" s="1674">
        <f>SUM(B15:C15)</f>
        <v>2855</v>
      </c>
      <c r="E15" s="1674">
        <f>SUM(E6:E14)</f>
        <v>18111</v>
      </c>
      <c r="F15" s="1674">
        <f>SUM(F6:F14)</f>
        <v>10284</v>
      </c>
      <c r="G15" s="1674">
        <f>SUM(E15:F15)</f>
        <v>28395</v>
      </c>
      <c r="H15" s="1674">
        <f>SUM(G15,D15)</f>
        <v>31250</v>
      </c>
      <c r="I15" s="1674" t="s">
        <v>68</v>
      </c>
    </row>
  </sheetData>
  <mergeCells count="8">
    <mergeCell ref="A1:I1"/>
    <mergeCell ref="A2:I2"/>
    <mergeCell ref="A3:E3"/>
    <mergeCell ref="F3:I3"/>
    <mergeCell ref="A4:A5"/>
    <mergeCell ref="B4:D4"/>
    <mergeCell ref="E4:G4"/>
    <mergeCell ref="I4:I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5"/>
  <sheetViews>
    <sheetView showGridLines="0" rightToLeft="1" view="pageBreakPreview" zoomScale="90" zoomScaleNormal="100" zoomScaleSheetLayoutView="90" workbookViewId="0">
      <selection activeCell="I34" sqref="I34"/>
    </sheetView>
  </sheetViews>
  <sheetFormatPr defaultColWidth="9.1796875" defaultRowHeight="33" customHeight="1"/>
  <cols>
    <col min="1" max="1" width="25.7265625" style="1678" customWidth="1"/>
    <col min="2" max="7" width="21.7265625" style="1678" customWidth="1"/>
    <col min="8" max="8" width="30.453125" style="1678" customWidth="1"/>
    <col min="9" max="237" width="9.1796875" style="1678"/>
    <col min="238" max="238" width="28.1796875" style="1678" customWidth="1"/>
    <col min="239" max="493" width="9.1796875" style="1678"/>
    <col min="494" max="494" width="28.1796875" style="1678" customWidth="1"/>
    <col min="495" max="749" width="9.1796875" style="1678"/>
    <col min="750" max="750" width="28.1796875" style="1678" customWidth="1"/>
    <col min="751" max="1005" width="9.1796875" style="1678"/>
    <col min="1006" max="1006" width="28.1796875" style="1678" customWidth="1"/>
    <col min="1007" max="1261" width="9.1796875" style="1678"/>
    <col min="1262" max="1262" width="28.1796875" style="1678" customWidth="1"/>
    <col min="1263" max="1517" width="9.1796875" style="1678"/>
    <col min="1518" max="1518" width="28.1796875" style="1678" customWidth="1"/>
    <col min="1519" max="1773" width="9.1796875" style="1678"/>
    <col min="1774" max="1774" width="28.1796875" style="1678" customWidth="1"/>
    <col min="1775" max="2029" width="9.1796875" style="1678"/>
    <col min="2030" max="2030" width="28.1796875" style="1678" customWidth="1"/>
    <col min="2031" max="2285" width="9.1796875" style="1678"/>
    <col min="2286" max="2286" width="28.1796875" style="1678" customWidth="1"/>
    <col min="2287" max="2541" width="9.1796875" style="1678"/>
    <col min="2542" max="2542" width="28.1796875" style="1678" customWidth="1"/>
    <col min="2543" max="2797" width="9.1796875" style="1678"/>
    <col min="2798" max="2798" width="28.1796875" style="1678" customWidth="1"/>
    <col min="2799" max="3053" width="9.1796875" style="1678"/>
    <col min="3054" max="3054" width="28.1796875" style="1678" customWidth="1"/>
    <col min="3055" max="3309" width="9.1796875" style="1678"/>
    <col min="3310" max="3310" width="28.1796875" style="1678" customWidth="1"/>
    <col min="3311" max="3565" width="9.1796875" style="1678"/>
    <col min="3566" max="3566" width="28.1796875" style="1678" customWidth="1"/>
    <col min="3567" max="3821" width="9.1796875" style="1678"/>
    <col min="3822" max="3822" width="28.1796875" style="1678" customWidth="1"/>
    <col min="3823" max="4077" width="9.1796875" style="1678"/>
    <col min="4078" max="4078" width="28.1796875" style="1678" customWidth="1"/>
    <col min="4079" max="4333" width="9.1796875" style="1678"/>
    <col min="4334" max="4334" width="28.1796875" style="1678" customWidth="1"/>
    <col min="4335" max="4589" width="9.1796875" style="1678"/>
    <col min="4590" max="4590" width="28.1796875" style="1678" customWidth="1"/>
    <col min="4591" max="4845" width="9.1796875" style="1678"/>
    <col min="4846" max="4846" width="28.1796875" style="1678" customWidth="1"/>
    <col min="4847" max="5101" width="9.1796875" style="1678"/>
    <col min="5102" max="5102" width="28.1796875" style="1678" customWidth="1"/>
    <col min="5103" max="5357" width="9.1796875" style="1678"/>
    <col min="5358" max="5358" width="28.1796875" style="1678" customWidth="1"/>
    <col min="5359" max="5613" width="9.1796875" style="1678"/>
    <col min="5614" max="5614" width="28.1796875" style="1678" customWidth="1"/>
    <col min="5615" max="5869" width="9.1796875" style="1678"/>
    <col min="5870" max="5870" width="28.1796875" style="1678" customWidth="1"/>
    <col min="5871" max="6125" width="9.1796875" style="1678"/>
    <col min="6126" max="6126" width="28.1796875" style="1678" customWidth="1"/>
    <col min="6127" max="6381" width="9.1796875" style="1678"/>
    <col min="6382" max="6382" width="28.1796875" style="1678" customWidth="1"/>
    <col min="6383" max="6637" width="9.1796875" style="1678"/>
    <col min="6638" max="6638" width="28.1796875" style="1678" customWidth="1"/>
    <col min="6639" max="6893" width="9.1796875" style="1678"/>
    <col min="6894" max="6894" width="28.1796875" style="1678" customWidth="1"/>
    <col min="6895" max="7149" width="9.1796875" style="1678"/>
    <col min="7150" max="7150" width="28.1796875" style="1678" customWidth="1"/>
    <col min="7151" max="7405" width="9.1796875" style="1678"/>
    <col min="7406" max="7406" width="28.1796875" style="1678" customWidth="1"/>
    <col min="7407" max="7661" width="9.1796875" style="1678"/>
    <col min="7662" max="7662" width="28.1796875" style="1678" customWidth="1"/>
    <col min="7663" max="7917" width="9.1796875" style="1678"/>
    <col min="7918" max="7918" width="28.1796875" style="1678" customWidth="1"/>
    <col min="7919" max="8173" width="9.1796875" style="1678"/>
    <col min="8174" max="8174" width="28.1796875" style="1678" customWidth="1"/>
    <col min="8175" max="8429" width="9.1796875" style="1678"/>
    <col min="8430" max="8430" width="28.1796875" style="1678" customWidth="1"/>
    <col min="8431" max="8685" width="9.1796875" style="1678"/>
    <col min="8686" max="8686" width="28.1796875" style="1678" customWidth="1"/>
    <col min="8687" max="8941" width="9.1796875" style="1678"/>
    <col min="8942" max="8942" width="28.1796875" style="1678" customWidth="1"/>
    <col min="8943" max="9197" width="9.1796875" style="1678"/>
    <col min="9198" max="9198" width="28.1796875" style="1678" customWidth="1"/>
    <col min="9199" max="9453" width="9.1796875" style="1678"/>
    <col min="9454" max="9454" width="28.1796875" style="1678" customWidth="1"/>
    <col min="9455" max="9709" width="9.1796875" style="1678"/>
    <col min="9710" max="9710" width="28.1796875" style="1678" customWidth="1"/>
    <col min="9711" max="9965" width="9.1796875" style="1678"/>
    <col min="9966" max="9966" width="28.1796875" style="1678" customWidth="1"/>
    <col min="9967" max="10221" width="9.1796875" style="1678"/>
    <col min="10222" max="10222" width="28.1796875" style="1678" customWidth="1"/>
    <col min="10223" max="10477" width="9.1796875" style="1678"/>
    <col min="10478" max="10478" width="28.1796875" style="1678" customWidth="1"/>
    <col min="10479" max="10733" width="9.1796875" style="1678"/>
    <col min="10734" max="10734" width="28.1796875" style="1678" customWidth="1"/>
    <col min="10735" max="10989" width="9.1796875" style="1678"/>
    <col min="10990" max="10990" width="28.1796875" style="1678" customWidth="1"/>
    <col min="10991" max="11245" width="9.1796875" style="1678"/>
    <col min="11246" max="11246" width="28.1796875" style="1678" customWidth="1"/>
    <col min="11247" max="11501" width="9.1796875" style="1678"/>
    <col min="11502" max="11502" width="28.1796875" style="1678" customWidth="1"/>
    <col min="11503" max="11757" width="9.1796875" style="1678"/>
    <col min="11758" max="11758" width="28.1796875" style="1678" customWidth="1"/>
    <col min="11759" max="12013" width="9.1796875" style="1678"/>
    <col min="12014" max="12014" width="28.1796875" style="1678" customWidth="1"/>
    <col min="12015" max="12269" width="9.1796875" style="1678"/>
    <col min="12270" max="12270" width="28.1796875" style="1678" customWidth="1"/>
    <col min="12271" max="12525" width="9.1796875" style="1678"/>
    <col min="12526" max="12526" width="28.1796875" style="1678" customWidth="1"/>
    <col min="12527" max="12781" width="9.1796875" style="1678"/>
    <col min="12782" max="12782" width="28.1796875" style="1678" customWidth="1"/>
    <col min="12783" max="13037" width="9.1796875" style="1678"/>
    <col min="13038" max="13038" width="28.1796875" style="1678" customWidth="1"/>
    <col min="13039" max="13293" width="9.1796875" style="1678"/>
    <col min="13294" max="13294" width="28.1796875" style="1678" customWidth="1"/>
    <col min="13295" max="13549" width="9.1796875" style="1678"/>
    <col min="13550" max="13550" width="28.1796875" style="1678" customWidth="1"/>
    <col min="13551" max="13805" width="9.1796875" style="1678"/>
    <col min="13806" max="13806" width="28.1796875" style="1678" customWidth="1"/>
    <col min="13807" max="14061" width="9.1796875" style="1678"/>
    <col min="14062" max="14062" width="28.1796875" style="1678" customWidth="1"/>
    <col min="14063" max="14317" width="9.1796875" style="1678"/>
    <col min="14318" max="14318" width="28.1796875" style="1678" customWidth="1"/>
    <col min="14319" max="14573" width="9.1796875" style="1678"/>
    <col min="14574" max="14574" width="28.1796875" style="1678" customWidth="1"/>
    <col min="14575" max="14829" width="9.1796875" style="1678"/>
    <col min="14830" max="14830" width="28.1796875" style="1678" customWidth="1"/>
    <col min="14831" max="15085" width="9.1796875" style="1678"/>
    <col min="15086" max="15086" width="28.1796875" style="1678" customWidth="1"/>
    <col min="15087" max="15341" width="9.1796875" style="1678"/>
    <col min="15342" max="15342" width="28.1796875" style="1678" customWidth="1"/>
    <col min="15343" max="15597" width="9.1796875" style="1678"/>
    <col min="15598" max="15598" width="28.1796875" style="1678" customWidth="1"/>
    <col min="15599" max="15853" width="9.1796875" style="1678"/>
    <col min="15854" max="15854" width="28.1796875" style="1678" customWidth="1"/>
    <col min="15855" max="16109" width="9.1796875" style="1678"/>
    <col min="16110" max="16110" width="28.1796875" style="1678" customWidth="1"/>
    <col min="16111" max="16384" width="9.1796875" style="1678"/>
  </cols>
  <sheetData>
    <row r="1" spans="1:8" ht="33" customHeight="1">
      <c r="A1" s="1707" t="s">
        <v>4356</v>
      </c>
      <c r="B1" s="1708"/>
      <c r="C1" s="1708"/>
      <c r="D1" s="1708"/>
      <c r="E1" s="1708"/>
      <c r="F1" s="1708"/>
      <c r="G1" s="1708"/>
      <c r="H1" s="1708"/>
    </row>
    <row r="2" spans="1:8" ht="33" customHeight="1">
      <c r="A2" s="1699" t="s">
        <v>4357</v>
      </c>
      <c r="B2" s="1700"/>
      <c r="C2" s="1700"/>
      <c r="D2" s="1700"/>
      <c r="E2" s="1700"/>
      <c r="F2" s="1700"/>
      <c r="G2" s="1700"/>
      <c r="H2" s="1700"/>
    </row>
    <row r="3" spans="1:8" ht="18.75" customHeight="1">
      <c r="A3" s="2431" t="s">
        <v>4450</v>
      </c>
      <c r="B3" s="2431"/>
      <c r="C3" s="2432"/>
      <c r="D3" s="2432"/>
      <c r="E3" s="2432"/>
      <c r="F3" s="2432"/>
      <c r="G3" s="2433" t="s">
        <v>4451</v>
      </c>
      <c r="H3" s="2433"/>
    </row>
    <row r="4" spans="1:8" ht="75" customHeight="1">
      <c r="A4" s="2434" t="s">
        <v>4452</v>
      </c>
      <c r="B4" s="1679" t="s">
        <v>4453</v>
      </c>
      <c r="C4" s="1679" t="s">
        <v>4454</v>
      </c>
      <c r="D4" s="1679" t="s">
        <v>4455</v>
      </c>
      <c r="E4" s="1679" t="s">
        <v>4456</v>
      </c>
      <c r="F4" s="1679" t="s">
        <v>4457</v>
      </c>
      <c r="G4" s="1679" t="s">
        <v>4458</v>
      </c>
      <c r="H4" s="2434" t="s">
        <v>4459</v>
      </c>
    </row>
    <row r="5" spans="1:8" ht="75" customHeight="1">
      <c r="A5" s="2006"/>
      <c r="B5" s="1397" t="s">
        <v>4460</v>
      </c>
      <c r="C5" s="1397" t="s">
        <v>4461</v>
      </c>
      <c r="D5" s="1397" t="s">
        <v>4462</v>
      </c>
      <c r="E5" s="1397" t="s">
        <v>4463</v>
      </c>
      <c r="F5" s="1397" t="s">
        <v>4464</v>
      </c>
      <c r="G5" s="1397" t="s">
        <v>4465</v>
      </c>
      <c r="H5" s="2006"/>
    </row>
    <row r="6" spans="1:8" ht="45" customHeight="1">
      <c r="A6" s="1273" t="s">
        <v>4466</v>
      </c>
      <c r="B6" s="1680">
        <v>1205801</v>
      </c>
      <c r="C6" s="1681">
        <v>86</v>
      </c>
      <c r="D6" s="1681">
        <v>94</v>
      </c>
      <c r="E6" s="1681">
        <v>57</v>
      </c>
      <c r="F6" s="1680">
        <v>167782</v>
      </c>
      <c r="G6" s="1680">
        <v>137990</v>
      </c>
      <c r="H6" s="1240" t="s">
        <v>4467</v>
      </c>
    </row>
    <row r="7" spans="1:8" ht="45" customHeight="1">
      <c r="A7" s="1273" t="s">
        <v>4468</v>
      </c>
      <c r="B7" s="1682">
        <v>4704</v>
      </c>
      <c r="C7" s="1683">
        <v>100</v>
      </c>
      <c r="D7" s="1683">
        <v>100</v>
      </c>
      <c r="E7" s="1683" t="s">
        <v>2785</v>
      </c>
      <c r="F7" s="1682">
        <v>4700</v>
      </c>
      <c r="G7" s="1682" t="s">
        <v>2785</v>
      </c>
      <c r="H7" s="1240" t="s">
        <v>4469</v>
      </c>
    </row>
    <row r="8" spans="1:8" ht="45" customHeight="1">
      <c r="A8" s="1273" t="s">
        <v>4470</v>
      </c>
      <c r="B8" s="1680">
        <v>61151</v>
      </c>
      <c r="C8" s="1681">
        <v>57</v>
      </c>
      <c r="D8" s="1684" t="s">
        <v>2785</v>
      </c>
      <c r="E8" s="1681">
        <v>2</v>
      </c>
      <c r="F8" s="1680" t="s">
        <v>2785</v>
      </c>
      <c r="G8" s="1680">
        <v>12423</v>
      </c>
      <c r="H8" s="1240" t="s">
        <v>4471</v>
      </c>
    </row>
    <row r="9" spans="1:8" ht="45" customHeight="1">
      <c r="A9" s="1073" t="s">
        <v>750</v>
      </c>
      <c r="B9" s="1073">
        <f>SUM(B6:B8)</f>
        <v>1271656</v>
      </c>
      <c r="C9" s="1685">
        <v>85</v>
      </c>
      <c r="D9" s="1685">
        <v>94.4</v>
      </c>
      <c r="E9" s="1685">
        <v>56</v>
      </c>
      <c r="F9" s="1073">
        <f>SUM(F6:F8)</f>
        <v>172482</v>
      </c>
      <c r="G9" s="1073">
        <f>SUM(G6:G8)</f>
        <v>150413</v>
      </c>
      <c r="H9" s="1073" t="s">
        <v>68</v>
      </c>
    </row>
    <row r="10" spans="1:8" ht="33" customHeight="1">
      <c r="A10" s="2427" t="s">
        <v>4472</v>
      </c>
      <c r="B10" s="2428"/>
      <c r="C10" s="1686"/>
      <c r="D10" s="1686"/>
      <c r="E10" s="1686"/>
      <c r="F10" s="2429" t="s">
        <v>4473</v>
      </c>
      <c r="G10" s="2429"/>
      <c r="H10" s="2430"/>
    </row>
    <row r="24" ht="15.5"/>
    <row r="25" ht="15.5"/>
  </sheetData>
  <mergeCells count="8">
    <mergeCell ref="A10:B10"/>
    <mergeCell ref="F10:H10"/>
    <mergeCell ref="A1:H1"/>
    <mergeCell ref="A2:H2"/>
    <mergeCell ref="A3:F3"/>
    <mergeCell ref="G3:H3"/>
    <mergeCell ref="A4:A5"/>
    <mergeCell ref="H4:H5"/>
  </mergeCells>
  <printOptions horizontalCentered="1" verticalCentered="1"/>
  <pageMargins left="0.59055118110236227" right="0.59055118110236227" top="0.98425196850393704" bottom="0.98425196850393704" header="0.51181102362204722" footer="0.51181102362204722"/>
  <pageSetup paperSize="9" scale="71"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9"/>
  <sheetViews>
    <sheetView rightToLeft="1" view="pageBreakPreview" zoomScale="60" zoomScaleNormal="90" workbookViewId="0">
      <selection activeCell="D114" sqref="D114"/>
    </sheetView>
  </sheetViews>
  <sheetFormatPr defaultColWidth="33.7265625" defaultRowHeight="15.5"/>
  <cols>
    <col min="1" max="16384" width="33.7265625" style="278"/>
  </cols>
  <sheetData>
    <row r="1" spans="1:5" s="273" customFormat="1" ht="36.75" customHeight="1">
      <c r="A1" s="1695" t="s">
        <v>544</v>
      </c>
      <c r="B1" s="1695"/>
      <c r="C1" s="1695"/>
      <c r="D1" s="1695"/>
    </row>
    <row r="2" spans="1:5" s="273" customFormat="1" ht="30" customHeight="1">
      <c r="A2" s="1696" t="s">
        <v>723</v>
      </c>
      <c r="B2" s="1696"/>
      <c r="C2" s="1696"/>
      <c r="D2" s="1696"/>
    </row>
    <row r="3" spans="1:5" ht="26.25" customHeight="1">
      <c r="A3" s="274" t="s">
        <v>724</v>
      </c>
      <c r="B3" s="275"/>
      <c r="C3" s="275"/>
      <c r="D3" s="276" t="s">
        <v>725</v>
      </c>
      <c r="E3" s="277"/>
    </row>
    <row r="4" spans="1:5" s="282" customFormat="1" ht="33" customHeight="1">
      <c r="A4" s="279" t="s">
        <v>726</v>
      </c>
      <c r="B4" s="280" t="s">
        <v>727</v>
      </c>
      <c r="C4" s="280" t="s">
        <v>728</v>
      </c>
      <c r="D4" s="281" t="s">
        <v>729</v>
      </c>
    </row>
    <row r="5" spans="1:5" s="282" customFormat="1" ht="33" customHeight="1">
      <c r="A5" s="283" t="s">
        <v>730</v>
      </c>
      <c r="B5" s="284" t="s">
        <v>731</v>
      </c>
      <c r="C5" s="284" t="s">
        <v>732</v>
      </c>
      <c r="D5" s="281" t="s">
        <v>733</v>
      </c>
    </row>
    <row r="6" spans="1:5" ht="33" customHeight="1">
      <c r="A6" s="285">
        <v>2020</v>
      </c>
      <c r="B6" s="286">
        <v>1020</v>
      </c>
      <c r="C6" s="287">
        <v>101</v>
      </c>
      <c r="D6" s="288">
        <f t="shared" ref="D6:D10" si="0">C6/B6</f>
        <v>9.901960784313725E-2</v>
      </c>
    </row>
    <row r="7" spans="1:5" ht="33" customHeight="1">
      <c r="A7" s="285">
        <v>2021</v>
      </c>
      <c r="B7" s="289">
        <v>990</v>
      </c>
      <c r="C7" s="290">
        <v>102.5</v>
      </c>
      <c r="D7" s="291">
        <f t="shared" si="0"/>
        <v>0.10353535353535354</v>
      </c>
    </row>
    <row r="8" spans="1:5" ht="33" customHeight="1">
      <c r="A8" s="285">
        <v>2022</v>
      </c>
      <c r="B8" s="286">
        <v>995</v>
      </c>
      <c r="C8" s="287">
        <v>106.4</v>
      </c>
      <c r="D8" s="288">
        <f t="shared" si="0"/>
        <v>0.10693467336683418</v>
      </c>
    </row>
    <row r="9" spans="1:5" ht="33" customHeight="1">
      <c r="A9" s="285">
        <v>2023</v>
      </c>
      <c r="B9" s="289">
        <v>1114</v>
      </c>
      <c r="C9" s="290">
        <v>104.3</v>
      </c>
      <c r="D9" s="291">
        <f t="shared" si="0"/>
        <v>9.3626570915619392E-2</v>
      </c>
    </row>
    <row r="10" spans="1:5" ht="33" customHeight="1">
      <c r="A10" s="285">
        <v>2024</v>
      </c>
      <c r="B10" s="286">
        <v>1172</v>
      </c>
      <c r="C10" s="287">
        <v>128.5</v>
      </c>
      <c r="D10" s="288">
        <f t="shared" si="0"/>
        <v>0.10964163822525597</v>
      </c>
    </row>
    <row r="11" spans="1:5" s="292" customFormat="1" ht="33" customHeight="1">
      <c r="A11" s="1727" t="s">
        <v>734</v>
      </c>
      <c r="B11" s="1728"/>
      <c r="C11" s="1723" t="s">
        <v>735</v>
      </c>
      <c r="D11" s="1724"/>
    </row>
    <row r="12" spans="1:5" ht="20.25" customHeight="1"/>
    <row r="14" spans="1:5">
      <c r="B14" s="293"/>
      <c r="C14" s="294"/>
    </row>
    <row r="19" ht="63.75" customHeight="1"/>
  </sheetData>
  <mergeCells count="4">
    <mergeCell ref="A1:D1"/>
    <mergeCell ref="A2:D2"/>
    <mergeCell ref="A11:B11"/>
    <mergeCell ref="C11:D11"/>
  </mergeCells>
  <printOptions horizontalCentered="1" verticalCentered="1"/>
  <pageMargins left="0.7" right="0.7" top="0.75" bottom="0.75" header="0.3" footer="0.3"/>
  <pageSetup paperSize="9" scale="97" orientation="landscape" r:id="rId1"/>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50" zoomScaleNormal="120" zoomScaleSheetLayoutView="5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4359</v>
      </c>
      <c r="B1" s="1708"/>
      <c r="C1" s="1708"/>
      <c r="D1" s="1708"/>
      <c r="E1" s="1708"/>
      <c r="F1" s="1708"/>
      <c r="G1" s="1709"/>
    </row>
    <row r="2" spans="1:7" ht="24" customHeight="1">
      <c r="A2" s="1699" t="s">
        <v>4474</v>
      </c>
      <c r="B2" s="1700"/>
      <c r="C2" s="1700"/>
      <c r="D2" s="1700"/>
      <c r="E2" s="1700"/>
      <c r="F2" s="1700"/>
      <c r="G2" s="1710"/>
    </row>
    <row r="3" spans="1:7" ht="21" customHeight="1">
      <c r="A3" s="197" t="s">
        <v>4475</v>
      </c>
      <c r="B3" s="136"/>
      <c r="C3" s="136"/>
      <c r="D3" s="136"/>
      <c r="E3" s="136"/>
      <c r="F3" s="136"/>
      <c r="G3" s="201" t="s">
        <v>4476</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60</v>
      </c>
      <c r="D5" s="286">
        <v>31191</v>
      </c>
      <c r="E5" s="286">
        <v>30053</v>
      </c>
      <c r="F5" s="286">
        <v>22028</v>
      </c>
      <c r="G5" s="1273" t="s">
        <v>102</v>
      </c>
    </row>
    <row r="6" spans="1:7" ht="33" customHeight="1">
      <c r="A6" s="1273" t="s">
        <v>50</v>
      </c>
      <c r="B6" s="289">
        <v>0</v>
      </c>
      <c r="C6" s="289">
        <v>0</v>
      </c>
      <c r="D6" s="289">
        <v>62208</v>
      </c>
      <c r="E6" s="289">
        <v>82054</v>
      </c>
      <c r="F6" s="289">
        <v>65524</v>
      </c>
      <c r="G6" s="1273" t="s">
        <v>435</v>
      </c>
    </row>
    <row r="7" spans="1:7" ht="33" customHeight="1">
      <c r="A7" s="1273" t="s">
        <v>4484</v>
      </c>
      <c r="B7" s="286">
        <v>0</v>
      </c>
      <c r="C7" s="286">
        <v>817</v>
      </c>
      <c r="D7" s="286">
        <v>59278</v>
      </c>
      <c r="E7" s="286">
        <v>72270</v>
      </c>
      <c r="F7" s="286">
        <v>63606</v>
      </c>
      <c r="G7" s="1273" t="s">
        <v>4485</v>
      </c>
    </row>
    <row r="8" spans="1:7" ht="33" customHeight="1">
      <c r="A8" s="1273" t="s">
        <v>4486</v>
      </c>
      <c r="B8" s="289">
        <v>28</v>
      </c>
      <c r="C8" s="289">
        <v>174</v>
      </c>
      <c r="D8" s="289">
        <v>6885</v>
      </c>
      <c r="E8" s="289">
        <v>11597</v>
      </c>
      <c r="F8" s="289">
        <v>8267</v>
      </c>
      <c r="G8" s="1273" t="s">
        <v>4487</v>
      </c>
    </row>
    <row r="9" spans="1:7" ht="40" customHeight="1">
      <c r="A9" s="1073" t="s">
        <v>106</v>
      </c>
      <c r="B9" s="1073">
        <f t="shared" ref="B9:F9" si="0">SUM(B5:B8)</f>
        <v>28</v>
      </c>
      <c r="C9" s="1073">
        <f t="shared" si="0"/>
        <v>1051</v>
      </c>
      <c r="D9" s="1073">
        <f t="shared" ref="D9" si="1">SUM(D5:D8)</f>
        <v>159562</v>
      </c>
      <c r="E9" s="1073">
        <f t="shared" si="0"/>
        <v>195974</v>
      </c>
      <c r="F9" s="1073">
        <f t="shared" si="0"/>
        <v>159425</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1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4362</v>
      </c>
      <c r="B1" s="1708"/>
      <c r="C1" s="1708"/>
      <c r="D1" s="1708"/>
      <c r="E1" s="1708"/>
      <c r="F1" s="1708"/>
      <c r="G1" s="1709"/>
    </row>
    <row r="2" spans="1:7" ht="24" customHeight="1">
      <c r="A2" s="1699" t="s">
        <v>4490</v>
      </c>
      <c r="B2" s="1700"/>
      <c r="C2" s="1700"/>
      <c r="D2" s="1700"/>
      <c r="E2" s="1700"/>
      <c r="F2" s="1700"/>
      <c r="G2" s="1710"/>
    </row>
    <row r="3" spans="1:7" ht="21" customHeight="1">
      <c r="A3" s="197" t="s">
        <v>4491</v>
      </c>
      <c r="B3" s="136"/>
      <c r="C3" s="136"/>
      <c r="D3" s="136"/>
      <c r="E3" s="136"/>
      <c r="F3" s="136"/>
      <c r="G3" s="201" t="s">
        <v>4492</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41</v>
      </c>
      <c r="D5" s="286">
        <v>13061</v>
      </c>
      <c r="E5" s="286">
        <v>21671</v>
      </c>
      <c r="F5" s="286">
        <v>34052</v>
      </c>
      <c r="G5" s="1273" t="s">
        <v>102</v>
      </c>
    </row>
    <row r="6" spans="1:7" ht="33" customHeight="1">
      <c r="A6" s="1273" t="s">
        <v>50</v>
      </c>
      <c r="B6" s="289">
        <v>0</v>
      </c>
      <c r="C6" s="289">
        <v>0</v>
      </c>
      <c r="D6" s="289">
        <v>1203</v>
      </c>
      <c r="E6" s="289">
        <v>10825</v>
      </c>
      <c r="F6" s="289">
        <v>13952</v>
      </c>
      <c r="G6" s="1273" t="s">
        <v>435</v>
      </c>
    </row>
    <row r="7" spans="1:7" ht="33" customHeight="1">
      <c r="A7" s="1273" t="s">
        <v>4484</v>
      </c>
      <c r="B7" s="286">
        <v>4</v>
      </c>
      <c r="C7" s="286">
        <v>318</v>
      </c>
      <c r="D7" s="286">
        <v>3218</v>
      </c>
      <c r="E7" s="286">
        <v>5029</v>
      </c>
      <c r="F7" s="286">
        <v>5293</v>
      </c>
      <c r="G7" s="1273" t="s">
        <v>4485</v>
      </c>
    </row>
    <row r="8" spans="1:7" ht="33" customHeight="1">
      <c r="A8" s="1273" t="s">
        <v>4486</v>
      </c>
      <c r="B8" s="289">
        <v>0</v>
      </c>
      <c r="C8" s="289">
        <v>88</v>
      </c>
      <c r="D8" s="289">
        <v>795</v>
      </c>
      <c r="E8" s="289">
        <v>1593</v>
      </c>
      <c r="F8" s="289">
        <v>2420</v>
      </c>
      <c r="G8" s="1273" t="s">
        <v>4487</v>
      </c>
    </row>
    <row r="9" spans="1:7" ht="40" customHeight="1">
      <c r="A9" s="1073" t="s">
        <v>106</v>
      </c>
      <c r="B9" s="1073">
        <f t="shared" ref="B9:F9" si="0">SUM(B5:B8)</f>
        <v>4</v>
      </c>
      <c r="C9" s="1073">
        <f t="shared" si="0"/>
        <v>447</v>
      </c>
      <c r="D9" s="1073">
        <f t="shared" ref="D9" si="1">SUM(D5:D8)</f>
        <v>18277</v>
      </c>
      <c r="E9" s="1073">
        <f t="shared" si="0"/>
        <v>39118</v>
      </c>
      <c r="F9" s="1073">
        <f t="shared" si="0"/>
        <v>55717</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0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4365</v>
      </c>
      <c r="B1" s="1708"/>
      <c r="C1" s="1708"/>
      <c r="D1" s="1708"/>
      <c r="E1" s="1708"/>
      <c r="F1" s="1708"/>
      <c r="G1" s="1709"/>
    </row>
    <row r="2" spans="1:7" ht="24" customHeight="1">
      <c r="A2" s="1699" t="s">
        <v>4493</v>
      </c>
      <c r="B2" s="1700"/>
      <c r="C2" s="1700"/>
      <c r="D2" s="1700"/>
      <c r="E2" s="1700"/>
      <c r="F2" s="1700"/>
      <c r="G2" s="1710"/>
    </row>
    <row r="3" spans="1:7" ht="21" customHeight="1">
      <c r="A3" s="197" t="s">
        <v>4494</v>
      </c>
      <c r="B3" s="136"/>
      <c r="C3" s="136"/>
      <c r="D3" s="136"/>
      <c r="E3" s="136"/>
      <c r="F3" s="136"/>
      <c r="G3" s="201" t="s">
        <v>4495</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358</v>
      </c>
      <c r="E5" s="286">
        <v>1753</v>
      </c>
      <c r="F5" s="286">
        <v>10825</v>
      </c>
      <c r="G5" s="1273" t="s">
        <v>102</v>
      </c>
    </row>
    <row r="6" spans="1:7" ht="33" customHeight="1">
      <c r="A6" s="1273" t="s">
        <v>50</v>
      </c>
      <c r="B6" s="289">
        <v>0</v>
      </c>
      <c r="C6" s="289">
        <v>0</v>
      </c>
      <c r="D6" s="289">
        <v>54</v>
      </c>
      <c r="E6" s="289">
        <v>95</v>
      </c>
      <c r="F6" s="289">
        <v>120</v>
      </c>
      <c r="G6" s="1273" t="s">
        <v>435</v>
      </c>
    </row>
    <row r="7" spans="1:7" ht="33" customHeight="1">
      <c r="A7" s="1273" t="s">
        <v>4484</v>
      </c>
      <c r="B7" s="286">
        <v>133</v>
      </c>
      <c r="C7" s="286">
        <v>0</v>
      </c>
      <c r="D7" s="286">
        <v>18202</v>
      </c>
      <c r="E7" s="286">
        <v>22878</v>
      </c>
      <c r="F7" s="286">
        <v>16643</v>
      </c>
      <c r="G7" s="1273" t="s">
        <v>4485</v>
      </c>
    </row>
    <row r="8" spans="1:7" ht="33" customHeight="1">
      <c r="A8" s="1273" t="s">
        <v>4486</v>
      </c>
      <c r="B8" s="289">
        <v>31</v>
      </c>
      <c r="C8" s="289">
        <v>123</v>
      </c>
      <c r="D8" s="289">
        <v>2606</v>
      </c>
      <c r="E8" s="289">
        <v>3254</v>
      </c>
      <c r="F8" s="289">
        <v>3246</v>
      </c>
      <c r="G8" s="1273" t="s">
        <v>4487</v>
      </c>
    </row>
    <row r="9" spans="1:7" ht="40" customHeight="1">
      <c r="A9" s="1073" t="s">
        <v>106</v>
      </c>
      <c r="B9" s="1073">
        <f t="shared" ref="B9:F9" si="0">SUM(B5:B8)</f>
        <v>164</v>
      </c>
      <c r="C9" s="1073">
        <f t="shared" si="0"/>
        <v>123</v>
      </c>
      <c r="D9" s="1073">
        <f t="shared" ref="D9" si="1">SUM(D5:D8)</f>
        <v>21220</v>
      </c>
      <c r="E9" s="1073">
        <f t="shared" si="0"/>
        <v>27980</v>
      </c>
      <c r="F9" s="1073">
        <f t="shared" si="0"/>
        <v>30834</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80" zoomScaleNormal="100" zoomScaleSheetLayoutView="8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4368</v>
      </c>
      <c r="B1" s="1708"/>
      <c r="C1" s="1708"/>
      <c r="D1" s="1708"/>
      <c r="E1" s="1708"/>
      <c r="F1" s="1708"/>
      <c r="G1" s="1709"/>
    </row>
    <row r="2" spans="1:7" ht="24" customHeight="1">
      <c r="A2" s="1699" t="s">
        <v>4496</v>
      </c>
      <c r="B2" s="1700"/>
      <c r="C2" s="1700"/>
      <c r="D2" s="1700"/>
      <c r="E2" s="1700"/>
      <c r="F2" s="1700"/>
      <c r="G2" s="1710"/>
    </row>
    <row r="3" spans="1:7" ht="21" customHeight="1">
      <c r="A3" s="197" t="s">
        <v>4497</v>
      </c>
      <c r="B3" s="136"/>
      <c r="C3" s="136"/>
      <c r="D3" s="136"/>
      <c r="E3" s="136"/>
      <c r="F3" s="136"/>
      <c r="G3" s="201" t="s">
        <v>4498</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13</v>
      </c>
      <c r="D5" s="286">
        <v>1313</v>
      </c>
      <c r="E5" s="286">
        <v>3770</v>
      </c>
      <c r="F5" s="286">
        <v>3655</v>
      </c>
      <c r="G5" s="1273" t="s">
        <v>102</v>
      </c>
    </row>
    <row r="6" spans="1:7" ht="33" customHeight="1">
      <c r="A6" s="1273" t="s">
        <v>50</v>
      </c>
      <c r="B6" s="289">
        <v>0</v>
      </c>
      <c r="C6" s="289">
        <v>0</v>
      </c>
      <c r="D6" s="289">
        <v>236</v>
      </c>
      <c r="E6" s="289">
        <v>719</v>
      </c>
      <c r="F6" s="289">
        <v>716</v>
      </c>
      <c r="G6" s="1273" t="s">
        <v>435</v>
      </c>
    </row>
    <row r="7" spans="1:7" ht="33" customHeight="1">
      <c r="A7" s="1273" t="s">
        <v>4484</v>
      </c>
      <c r="B7" s="286">
        <v>0</v>
      </c>
      <c r="C7" s="286">
        <v>46</v>
      </c>
      <c r="D7" s="286">
        <v>735</v>
      </c>
      <c r="E7" s="286">
        <v>1854</v>
      </c>
      <c r="F7" s="286">
        <v>2139</v>
      </c>
      <c r="G7" s="1273" t="s">
        <v>4485</v>
      </c>
    </row>
    <row r="8" spans="1:7" ht="33" customHeight="1">
      <c r="A8" s="1273" t="s">
        <v>4486</v>
      </c>
      <c r="B8" s="289">
        <v>0</v>
      </c>
      <c r="C8" s="289">
        <v>15</v>
      </c>
      <c r="D8" s="289">
        <v>179</v>
      </c>
      <c r="E8" s="289">
        <v>620</v>
      </c>
      <c r="F8" s="289">
        <v>716</v>
      </c>
      <c r="G8" s="1273" t="s">
        <v>4487</v>
      </c>
    </row>
    <row r="9" spans="1:7" ht="40" customHeight="1">
      <c r="A9" s="1073" t="s">
        <v>106</v>
      </c>
      <c r="B9" s="1073">
        <f t="shared" ref="B9:F9" si="0">SUM(B5:B8)</f>
        <v>0</v>
      </c>
      <c r="C9" s="1073">
        <f t="shared" si="0"/>
        <v>74</v>
      </c>
      <c r="D9" s="1073">
        <f t="shared" ref="D9" si="1">SUM(D5:D8)</f>
        <v>2463</v>
      </c>
      <c r="E9" s="1073">
        <f t="shared" si="0"/>
        <v>6963</v>
      </c>
      <c r="F9" s="1073">
        <f t="shared" si="0"/>
        <v>7226</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1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4371</v>
      </c>
      <c r="B1" s="1708"/>
      <c r="C1" s="1708"/>
      <c r="D1" s="1708"/>
      <c r="E1" s="1708"/>
      <c r="F1" s="1708"/>
      <c r="G1" s="1709"/>
    </row>
    <row r="2" spans="1:7" ht="24" customHeight="1">
      <c r="A2" s="1699" t="s">
        <v>4499</v>
      </c>
      <c r="B2" s="1700"/>
      <c r="C2" s="1700"/>
      <c r="D2" s="1700"/>
      <c r="E2" s="1700"/>
      <c r="F2" s="1700"/>
      <c r="G2" s="1710"/>
    </row>
    <row r="3" spans="1:7" ht="21" customHeight="1">
      <c r="A3" s="197" t="s">
        <v>4500</v>
      </c>
      <c r="B3" s="136"/>
      <c r="C3" s="136"/>
      <c r="D3" s="136"/>
      <c r="E3" s="136"/>
      <c r="F3" s="136"/>
      <c r="G3" s="201" t="s">
        <v>4501</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17</v>
      </c>
      <c r="E5" s="286">
        <v>76</v>
      </c>
      <c r="F5" s="286">
        <v>73</v>
      </c>
      <c r="G5" s="1273" t="s">
        <v>102</v>
      </c>
    </row>
    <row r="6" spans="1:7" ht="33" customHeight="1">
      <c r="A6" s="1273" t="s">
        <v>50</v>
      </c>
      <c r="B6" s="289">
        <v>0</v>
      </c>
      <c r="C6" s="289">
        <v>0</v>
      </c>
      <c r="D6" s="289">
        <v>2</v>
      </c>
      <c r="E6" s="289">
        <v>3</v>
      </c>
      <c r="F6" s="289">
        <v>17</v>
      </c>
      <c r="G6" s="1273" t="s">
        <v>435</v>
      </c>
    </row>
    <row r="7" spans="1:7" ht="33" customHeight="1">
      <c r="A7" s="1273" t="s">
        <v>4484</v>
      </c>
      <c r="B7" s="286">
        <v>0</v>
      </c>
      <c r="C7" s="286">
        <v>14</v>
      </c>
      <c r="D7" s="286">
        <v>32</v>
      </c>
      <c r="E7" s="286">
        <v>8521</v>
      </c>
      <c r="F7" s="286">
        <v>12775</v>
      </c>
      <c r="G7" s="1273" t="s">
        <v>4485</v>
      </c>
    </row>
    <row r="8" spans="1:7" ht="33" customHeight="1">
      <c r="A8" s="1273" t="s">
        <v>4486</v>
      </c>
      <c r="B8" s="289">
        <v>0</v>
      </c>
      <c r="C8" s="289">
        <v>32</v>
      </c>
      <c r="D8" s="289">
        <v>29</v>
      </c>
      <c r="E8" s="289">
        <v>1955</v>
      </c>
      <c r="F8" s="289">
        <v>2132</v>
      </c>
      <c r="G8" s="1273" t="s">
        <v>4487</v>
      </c>
    </row>
    <row r="9" spans="1:7" ht="40" customHeight="1">
      <c r="A9" s="1073" t="s">
        <v>106</v>
      </c>
      <c r="B9" s="1073">
        <f t="shared" ref="B9:F9" si="0">SUM(B5:B8)</f>
        <v>0</v>
      </c>
      <c r="C9" s="1073">
        <f t="shared" si="0"/>
        <v>46</v>
      </c>
      <c r="D9" s="1073">
        <f t="shared" ref="D9" si="1">SUM(D5:D8)</f>
        <v>80</v>
      </c>
      <c r="E9" s="1073">
        <f t="shared" si="0"/>
        <v>10555</v>
      </c>
      <c r="F9" s="1073">
        <f t="shared" si="0"/>
        <v>14997</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90" zoomScaleNormal="100" zoomScaleSheetLayoutView="9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4374</v>
      </c>
      <c r="B1" s="1708"/>
      <c r="C1" s="1708"/>
      <c r="D1" s="1708"/>
      <c r="E1" s="1708"/>
      <c r="F1" s="1708"/>
      <c r="G1" s="1709"/>
    </row>
    <row r="2" spans="1:7" ht="24" customHeight="1">
      <c r="A2" s="1699" t="s">
        <v>4502</v>
      </c>
      <c r="B2" s="1700"/>
      <c r="C2" s="1700"/>
      <c r="D2" s="1700"/>
      <c r="E2" s="1700"/>
      <c r="F2" s="1700"/>
      <c r="G2" s="1710"/>
    </row>
    <row r="3" spans="1:7" ht="21" customHeight="1">
      <c r="A3" s="197" t="s">
        <v>4503</v>
      </c>
      <c r="B3" s="136"/>
      <c r="C3" s="136"/>
      <c r="D3" s="136"/>
      <c r="E3" s="136"/>
      <c r="F3" s="136"/>
      <c r="G3" s="201" t="s">
        <v>4504</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12</v>
      </c>
      <c r="E5" s="286">
        <v>166</v>
      </c>
      <c r="F5" s="286">
        <v>136</v>
      </c>
      <c r="G5" s="1273" t="s">
        <v>102</v>
      </c>
    </row>
    <row r="6" spans="1:7" ht="33" customHeight="1">
      <c r="A6" s="1273" t="s">
        <v>50</v>
      </c>
      <c r="B6" s="289">
        <v>0</v>
      </c>
      <c r="C6" s="289">
        <v>0</v>
      </c>
      <c r="D6" s="289">
        <v>0</v>
      </c>
      <c r="E6" s="289">
        <v>0</v>
      </c>
      <c r="F6" s="289">
        <v>3</v>
      </c>
      <c r="G6" s="1273" t="s">
        <v>435</v>
      </c>
    </row>
    <row r="7" spans="1:7" ht="33" customHeight="1">
      <c r="A7" s="1273" t="s">
        <v>4484</v>
      </c>
      <c r="B7" s="286">
        <v>0</v>
      </c>
      <c r="C7" s="286">
        <v>0</v>
      </c>
      <c r="D7" s="286">
        <v>33</v>
      </c>
      <c r="E7" s="286">
        <v>623</v>
      </c>
      <c r="F7" s="286">
        <v>1149</v>
      </c>
      <c r="G7" s="1273" t="s">
        <v>4485</v>
      </c>
    </row>
    <row r="8" spans="1:7" ht="33" customHeight="1">
      <c r="A8" s="1273" t="s">
        <v>4486</v>
      </c>
      <c r="B8" s="289">
        <v>0</v>
      </c>
      <c r="C8" s="289">
        <v>0</v>
      </c>
      <c r="D8" s="289">
        <v>31</v>
      </c>
      <c r="E8" s="289">
        <v>331</v>
      </c>
      <c r="F8" s="289">
        <v>654</v>
      </c>
      <c r="G8" s="1273" t="s">
        <v>4487</v>
      </c>
    </row>
    <row r="9" spans="1:7" ht="40" customHeight="1">
      <c r="A9" s="1073" t="s">
        <v>106</v>
      </c>
      <c r="B9" s="1073">
        <f t="shared" ref="B9:F9" si="0">SUM(B5:B8)</f>
        <v>0</v>
      </c>
      <c r="C9" s="1073">
        <f t="shared" si="0"/>
        <v>0</v>
      </c>
      <c r="D9" s="1073">
        <f t="shared" ref="D9" si="1">SUM(D5:D8)</f>
        <v>76</v>
      </c>
      <c r="E9" s="1073">
        <f t="shared" si="0"/>
        <v>1120</v>
      </c>
      <c r="F9" s="1073">
        <f t="shared" si="0"/>
        <v>1942</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zoomScale="60" zoomScaleNormal="110" workbookViewId="0">
      <selection activeCell="I34" sqref="I34"/>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4377</v>
      </c>
      <c r="B1" s="1708"/>
      <c r="C1" s="1708"/>
      <c r="D1" s="1708"/>
      <c r="E1" s="1708"/>
      <c r="F1" s="1708"/>
      <c r="G1" s="1709"/>
    </row>
    <row r="2" spans="1:7" ht="24" customHeight="1">
      <c r="A2" s="1699" t="s">
        <v>4505</v>
      </c>
      <c r="B2" s="1700"/>
      <c r="C2" s="1700"/>
      <c r="D2" s="1700"/>
      <c r="E2" s="1700"/>
      <c r="F2" s="1700"/>
      <c r="G2" s="1710"/>
    </row>
    <row r="3" spans="1:7" ht="21" customHeight="1">
      <c r="A3" s="197" t="s">
        <v>4506</v>
      </c>
      <c r="B3" s="136"/>
      <c r="C3" s="136"/>
      <c r="D3" s="136"/>
      <c r="E3" s="136"/>
      <c r="F3" s="136"/>
      <c r="G3" s="201" t="s">
        <v>4507</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8</v>
      </c>
      <c r="D5" s="286">
        <v>495</v>
      </c>
      <c r="E5" s="286">
        <v>945</v>
      </c>
      <c r="F5" s="286">
        <v>1150</v>
      </c>
      <c r="G5" s="1273" t="s">
        <v>102</v>
      </c>
    </row>
    <row r="6" spans="1:7" ht="33" customHeight="1">
      <c r="A6" s="1273" t="s">
        <v>50</v>
      </c>
      <c r="B6" s="289">
        <v>0</v>
      </c>
      <c r="C6" s="289">
        <v>0</v>
      </c>
      <c r="D6" s="289">
        <v>36</v>
      </c>
      <c r="E6" s="289">
        <v>316</v>
      </c>
      <c r="F6" s="289">
        <v>120</v>
      </c>
      <c r="G6" s="1273" t="s">
        <v>435</v>
      </c>
    </row>
    <row r="7" spans="1:7" ht="33" customHeight="1">
      <c r="A7" s="1273" t="s">
        <v>4484</v>
      </c>
      <c r="B7" s="286">
        <v>0</v>
      </c>
      <c r="C7" s="286">
        <v>0</v>
      </c>
      <c r="D7" s="286">
        <v>0</v>
      </c>
      <c r="E7" s="286">
        <v>0</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8</v>
      </c>
      <c r="D9" s="1073">
        <f t="shared" ref="D9" si="1">SUM(D5:D8)</f>
        <v>531</v>
      </c>
      <c r="E9" s="1073">
        <f t="shared" si="0"/>
        <v>1261</v>
      </c>
      <c r="F9" s="1073">
        <f t="shared" si="0"/>
        <v>1270</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1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4380</v>
      </c>
      <c r="B1" s="1708"/>
      <c r="C1" s="1708"/>
      <c r="D1" s="1708"/>
      <c r="E1" s="1708"/>
      <c r="F1" s="1708"/>
      <c r="G1" s="1709"/>
    </row>
    <row r="2" spans="1:7" ht="24" customHeight="1">
      <c r="A2" s="1699" t="s">
        <v>4508</v>
      </c>
      <c r="B2" s="1700"/>
      <c r="C2" s="1700"/>
      <c r="D2" s="1700"/>
      <c r="E2" s="1700"/>
      <c r="F2" s="1700"/>
      <c r="G2" s="1710"/>
    </row>
    <row r="3" spans="1:7" ht="21" customHeight="1">
      <c r="A3" s="197" t="s">
        <v>4509</v>
      </c>
      <c r="B3" s="136"/>
      <c r="C3" s="136"/>
      <c r="D3" s="136"/>
      <c r="E3" s="136"/>
      <c r="F3" s="136"/>
      <c r="G3" s="201" t="s">
        <v>4510</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43</v>
      </c>
      <c r="E5" s="286">
        <v>81</v>
      </c>
      <c r="F5" s="286">
        <v>71</v>
      </c>
      <c r="G5" s="1273" t="s">
        <v>102</v>
      </c>
    </row>
    <row r="6" spans="1:7" ht="33" customHeight="1">
      <c r="A6" s="1273" t="s">
        <v>50</v>
      </c>
      <c r="B6" s="289">
        <v>0</v>
      </c>
      <c r="C6" s="289">
        <v>0</v>
      </c>
      <c r="D6" s="289">
        <v>2</v>
      </c>
      <c r="E6" s="289">
        <v>10</v>
      </c>
      <c r="F6" s="289">
        <v>3</v>
      </c>
      <c r="G6" s="1273" t="s">
        <v>435</v>
      </c>
    </row>
    <row r="7" spans="1:7" ht="33" customHeight="1">
      <c r="A7" s="1273" t="s">
        <v>4484</v>
      </c>
      <c r="B7" s="286">
        <v>0</v>
      </c>
      <c r="C7" s="286">
        <v>0</v>
      </c>
      <c r="D7" s="286">
        <v>0</v>
      </c>
      <c r="E7" s="286">
        <v>0</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0</v>
      </c>
      <c r="D9" s="1073">
        <f t="shared" ref="D9" si="1">SUM(D5:D8)</f>
        <v>45</v>
      </c>
      <c r="E9" s="1073">
        <f t="shared" si="0"/>
        <v>91</v>
      </c>
      <c r="F9" s="1073">
        <f t="shared" si="0"/>
        <v>74</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Normal="120" zoomScaleSheetLayoutView="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4383</v>
      </c>
      <c r="B1" s="1708"/>
      <c r="C1" s="1708"/>
      <c r="D1" s="1708"/>
      <c r="E1" s="1708"/>
      <c r="F1" s="1708"/>
      <c r="G1" s="1709"/>
    </row>
    <row r="2" spans="1:7" ht="24" customHeight="1">
      <c r="A2" s="1699" t="s">
        <v>4511</v>
      </c>
      <c r="B2" s="1700"/>
      <c r="C2" s="1700"/>
      <c r="D2" s="1700"/>
      <c r="E2" s="1700"/>
      <c r="F2" s="1700"/>
      <c r="G2" s="1710"/>
    </row>
    <row r="3" spans="1:7" ht="21" customHeight="1">
      <c r="A3" s="197" t="s">
        <v>4512</v>
      </c>
      <c r="B3" s="136"/>
      <c r="C3" s="136"/>
      <c r="D3" s="136"/>
      <c r="E3" s="136"/>
      <c r="F3" s="136"/>
      <c r="G3" s="201" t="s">
        <v>4513</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983</v>
      </c>
      <c r="E5" s="286">
        <v>2489</v>
      </c>
      <c r="F5" s="286">
        <v>1664</v>
      </c>
      <c r="G5" s="1273" t="s">
        <v>102</v>
      </c>
    </row>
    <row r="6" spans="1:7" ht="33" customHeight="1">
      <c r="A6" s="1273" t="s">
        <v>50</v>
      </c>
      <c r="B6" s="289">
        <v>0</v>
      </c>
      <c r="C6" s="289">
        <v>0</v>
      </c>
      <c r="D6" s="289">
        <v>48</v>
      </c>
      <c r="E6" s="289">
        <v>222</v>
      </c>
      <c r="F6" s="289">
        <v>243</v>
      </c>
      <c r="G6" s="1273" t="s">
        <v>435</v>
      </c>
    </row>
    <row r="7" spans="1:7" ht="33" customHeight="1">
      <c r="A7" s="1273" t="s">
        <v>4484</v>
      </c>
      <c r="B7" s="286">
        <v>0</v>
      </c>
      <c r="C7" s="286">
        <v>0</v>
      </c>
      <c r="D7" s="286">
        <v>39</v>
      </c>
      <c r="E7" s="286">
        <v>156</v>
      </c>
      <c r="F7" s="286">
        <v>320</v>
      </c>
      <c r="G7" s="1273" t="s">
        <v>4485</v>
      </c>
    </row>
    <row r="8" spans="1:7" ht="33" customHeight="1">
      <c r="A8" s="1273" t="s">
        <v>4486</v>
      </c>
      <c r="B8" s="289">
        <v>0</v>
      </c>
      <c r="C8" s="289">
        <v>0</v>
      </c>
      <c r="D8" s="289">
        <v>6</v>
      </c>
      <c r="E8" s="289">
        <v>36</v>
      </c>
      <c r="F8" s="289">
        <v>102</v>
      </c>
      <c r="G8" s="1273" t="s">
        <v>4487</v>
      </c>
    </row>
    <row r="9" spans="1:7" ht="40" customHeight="1">
      <c r="A9" s="1073" t="s">
        <v>106</v>
      </c>
      <c r="B9" s="1073">
        <f t="shared" ref="B9:F9" si="0">SUM(B5:B8)</f>
        <v>0</v>
      </c>
      <c r="C9" s="1073">
        <f t="shared" si="0"/>
        <v>0</v>
      </c>
      <c r="D9" s="1073">
        <f t="shared" ref="D9" si="1">SUM(D5:D8)</f>
        <v>1076</v>
      </c>
      <c r="E9" s="1073">
        <f t="shared" si="0"/>
        <v>2903</v>
      </c>
      <c r="F9" s="1073">
        <f t="shared" si="0"/>
        <v>2329</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4386</v>
      </c>
      <c r="B1" s="1708"/>
      <c r="C1" s="1708"/>
      <c r="D1" s="1708"/>
      <c r="E1" s="1708"/>
      <c r="F1" s="1708"/>
      <c r="G1" s="1709"/>
    </row>
    <row r="2" spans="1:7" ht="24" customHeight="1">
      <c r="A2" s="1699" t="s">
        <v>4514</v>
      </c>
      <c r="B2" s="1700"/>
      <c r="C2" s="1700"/>
      <c r="D2" s="1700"/>
      <c r="E2" s="1700"/>
      <c r="F2" s="1700"/>
      <c r="G2" s="1710"/>
    </row>
    <row r="3" spans="1:7" ht="21" customHeight="1">
      <c r="A3" s="197" t="s">
        <v>4515</v>
      </c>
      <c r="B3" s="136"/>
      <c r="C3" s="136"/>
      <c r="D3" s="136"/>
      <c r="E3" s="136"/>
      <c r="F3" s="136"/>
      <c r="G3" s="201" t="s">
        <v>4516</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34</v>
      </c>
      <c r="E5" s="286">
        <v>147</v>
      </c>
      <c r="F5" s="286">
        <v>132</v>
      </c>
      <c r="G5" s="1273" t="s">
        <v>102</v>
      </c>
    </row>
    <row r="6" spans="1:7" ht="33" customHeight="1">
      <c r="A6" s="1273" t="s">
        <v>50</v>
      </c>
      <c r="B6" s="289">
        <v>0</v>
      </c>
      <c r="C6" s="289">
        <v>0</v>
      </c>
      <c r="D6" s="289">
        <v>0</v>
      </c>
      <c r="E6" s="289">
        <v>0</v>
      </c>
      <c r="F6" s="289">
        <v>2</v>
      </c>
      <c r="G6" s="1273" t="s">
        <v>435</v>
      </c>
    </row>
    <row r="7" spans="1:7" ht="33" customHeight="1">
      <c r="A7" s="1273" t="s">
        <v>4484</v>
      </c>
      <c r="B7" s="286">
        <v>0</v>
      </c>
      <c r="C7" s="286">
        <v>0</v>
      </c>
      <c r="D7" s="286">
        <v>1</v>
      </c>
      <c r="E7" s="286">
        <v>4</v>
      </c>
      <c r="F7" s="286">
        <v>0</v>
      </c>
      <c r="G7" s="1273" t="s">
        <v>4485</v>
      </c>
    </row>
    <row r="8" spans="1:7" ht="33" customHeight="1">
      <c r="A8" s="1273" t="s">
        <v>4486</v>
      </c>
      <c r="B8" s="289">
        <v>0</v>
      </c>
      <c r="C8" s="289">
        <v>0</v>
      </c>
      <c r="D8" s="289">
        <v>0</v>
      </c>
      <c r="E8" s="289">
        <v>0</v>
      </c>
      <c r="F8" s="289">
        <v>0</v>
      </c>
      <c r="G8" s="1273" t="s">
        <v>4487</v>
      </c>
    </row>
    <row r="9" spans="1:7" ht="40" customHeight="1">
      <c r="A9" s="1073" t="s">
        <v>106</v>
      </c>
      <c r="B9" s="1073">
        <f t="shared" ref="B9:F9" si="0">SUM(B5:B8)</f>
        <v>0</v>
      </c>
      <c r="C9" s="1073">
        <f t="shared" si="0"/>
        <v>0</v>
      </c>
      <c r="D9" s="1073">
        <f t="shared" ref="D9" si="1">SUM(D5:D8)</f>
        <v>35</v>
      </c>
      <c r="E9" s="1073">
        <f t="shared" si="0"/>
        <v>151</v>
      </c>
      <c r="F9" s="1073">
        <f t="shared" si="0"/>
        <v>134</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25"/>
  <sheetViews>
    <sheetView rightToLeft="1" view="pageBreakPreview" topLeftCell="A13" zoomScale="60" zoomScaleNormal="70" workbookViewId="0">
      <selection activeCell="G7" sqref="G7"/>
    </sheetView>
  </sheetViews>
  <sheetFormatPr defaultColWidth="51.7265625" defaultRowHeight="55" customHeight="1"/>
  <cols>
    <col min="1" max="1" width="15.81640625" style="143" customWidth="1"/>
    <col min="2" max="2" width="51.7265625" style="143"/>
    <col min="3" max="3" width="30.453125" style="143" customWidth="1"/>
    <col min="4" max="4" width="51.7265625" style="143"/>
    <col min="5" max="5" width="76" style="143" customWidth="1"/>
    <col min="6" max="16384" width="51.7265625" style="143"/>
  </cols>
  <sheetData>
    <row r="1" spans="2:6" s="141" customFormat="1" ht="105" customHeight="1" thickBot="1">
      <c r="B1" s="1691" t="s">
        <v>410</v>
      </c>
      <c r="C1" s="1691"/>
      <c r="D1" s="1691"/>
      <c r="E1" s="1691"/>
      <c r="F1" s="1691"/>
    </row>
    <row r="2" spans="2:6" ht="109.5" customHeight="1" thickBot="1">
      <c r="B2" s="142" t="s">
        <v>411</v>
      </c>
      <c r="C2" s="142" t="s">
        <v>412</v>
      </c>
      <c r="D2" s="142" t="s">
        <v>413</v>
      </c>
      <c r="E2" s="142" t="s">
        <v>414</v>
      </c>
      <c r="F2" s="142" t="s">
        <v>415</v>
      </c>
    </row>
    <row r="3" spans="2:6" ht="55" customHeight="1" thickBot="1">
      <c r="B3" s="1689" t="s">
        <v>44</v>
      </c>
      <c r="C3" s="1689" t="s">
        <v>44</v>
      </c>
      <c r="D3" s="1689" t="s">
        <v>416</v>
      </c>
      <c r="E3" s="1689" t="s">
        <v>417</v>
      </c>
      <c r="F3" s="155" t="s">
        <v>418</v>
      </c>
    </row>
    <row r="4" spans="2:6" ht="55" customHeight="1" thickBot="1">
      <c r="B4" s="1689"/>
      <c r="C4" s="1689"/>
      <c r="D4" s="1689"/>
      <c r="E4" s="1689"/>
      <c r="F4" s="155" t="s">
        <v>419</v>
      </c>
    </row>
    <row r="5" spans="2:6" ht="55" customHeight="1" thickBot="1">
      <c r="B5" s="1689"/>
      <c r="C5" s="1689"/>
      <c r="D5" s="1689"/>
      <c r="E5" s="1689"/>
      <c r="F5" s="155" t="s">
        <v>420</v>
      </c>
    </row>
    <row r="6" spans="2:6" ht="94.5" customHeight="1" thickBot="1">
      <c r="B6" s="155" t="s">
        <v>46</v>
      </c>
      <c r="C6" s="1689" t="s">
        <v>102</v>
      </c>
      <c r="D6" s="155" t="s">
        <v>421</v>
      </c>
      <c r="E6" s="155" t="s">
        <v>422</v>
      </c>
      <c r="F6" s="1689" t="s">
        <v>423</v>
      </c>
    </row>
    <row r="7" spans="2:6" ht="55" customHeight="1" thickBot="1">
      <c r="B7" s="155" t="s">
        <v>67</v>
      </c>
      <c r="C7" s="1689"/>
      <c r="D7" s="155" t="s">
        <v>424</v>
      </c>
      <c r="E7" s="155" t="s">
        <v>425</v>
      </c>
      <c r="F7" s="1689"/>
    </row>
    <row r="8" spans="2:6" ht="55" customHeight="1" thickBot="1">
      <c r="B8" s="1689" t="s">
        <v>426</v>
      </c>
      <c r="C8" s="1689"/>
      <c r="D8" s="1689" t="s">
        <v>427</v>
      </c>
      <c r="E8" s="1689" t="s">
        <v>428</v>
      </c>
      <c r="F8" s="155" t="s">
        <v>429</v>
      </c>
    </row>
    <row r="9" spans="2:6" ht="55" customHeight="1" thickBot="1">
      <c r="B9" s="1689"/>
      <c r="C9" s="1689"/>
      <c r="D9" s="1689"/>
      <c r="E9" s="1689"/>
      <c r="F9" s="155" t="s">
        <v>430</v>
      </c>
    </row>
    <row r="10" spans="2:6" ht="55" customHeight="1" thickBot="1">
      <c r="B10" s="155" t="s">
        <v>431</v>
      </c>
      <c r="C10" s="1689"/>
      <c r="D10" s="155" t="s">
        <v>432</v>
      </c>
      <c r="E10" s="155" t="s">
        <v>433</v>
      </c>
      <c r="F10" s="155" t="s">
        <v>434</v>
      </c>
    </row>
    <row r="11" spans="2:6" ht="55" customHeight="1" thickBot="1">
      <c r="B11" s="155" t="s">
        <v>435</v>
      </c>
      <c r="C11" s="155" t="s">
        <v>435</v>
      </c>
      <c r="D11" s="155" t="s">
        <v>436</v>
      </c>
      <c r="E11" s="155" t="s">
        <v>437</v>
      </c>
      <c r="F11" s="155" t="s">
        <v>438</v>
      </c>
    </row>
    <row r="12" spans="2:6" ht="55" customHeight="1" thickBot="1">
      <c r="B12" s="155" t="s">
        <v>439</v>
      </c>
      <c r="C12" s="155" t="s">
        <v>439</v>
      </c>
      <c r="D12" s="155" t="s">
        <v>440</v>
      </c>
      <c r="E12" s="155" t="s">
        <v>441</v>
      </c>
      <c r="F12" s="155" t="s">
        <v>442</v>
      </c>
    </row>
    <row r="13" spans="2:6" ht="55" customHeight="1" thickBot="1">
      <c r="B13" s="155" t="s">
        <v>443</v>
      </c>
      <c r="C13" s="1689" t="s">
        <v>443</v>
      </c>
      <c r="D13" s="155" t="s">
        <v>444</v>
      </c>
      <c r="E13" s="155" t="s">
        <v>445</v>
      </c>
      <c r="F13" s="155" t="s">
        <v>446</v>
      </c>
    </row>
    <row r="14" spans="2:6" ht="55" customHeight="1" thickBot="1">
      <c r="B14" s="155" t="s">
        <v>447</v>
      </c>
      <c r="C14" s="1689"/>
      <c r="D14" s="155" t="s">
        <v>448</v>
      </c>
      <c r="E14" s="155" t="s">
        <v>449</v>
      </c>
      <c r="F14" s="155" t="s">
        <v>450</v>
      </c>
    </row>
    <row r="15" spans="2:6" ht="55" customHeight="1" thickBot="1">
      <c r="B15" s="155" t="s">
        <v>451</v>
      </c>
      <c r="C15" s="1689"/>
      <c r="D15" s="155" t="s">
        <v>452</v>
      </c>
      <c r="E15" s="155" t="s">
        <v>453</v>
      </c>
      <c r="F15" s="155" t="s">
        <v>454</v>
      </c>
    </row>
    <row r="16" spans="2:6" ht="55" customHeight="1" thickBot="1">
      <c r="B16" s="155" t="s">
        <v>455</v>
      </c>
      <c r="C16" s="1689" t="s">
        <v>455</v>
      </c>
      <c r="D16" s="155" t="s">
        <v>456</v>
      </c>
      <c r="E16" s="155" t="s">
        <v>457</v>
      </c>
      <c r="F16" s="1689" t="s">
        <v>458</v>
      </c>
    </row>
    <row r="17" spans="2:6" ht="100.5" customHeight="1" thickBot="1">
      <c r="B17" s="155" t="s">
        <v>56</v>
      </c>
      <c r="C17" s="1689"/>
      <c r="D17" s="155" t="s">
        <v>459</v>
      </c>
      <c r="E17" s="155" t="s">
        <v>460</v>
      </c>
      <c r="F17" s="1689"/>
    </row>
    <row r="18" spans="2:6" ht="55" customHeight="1" thickBot="1">
      <c r="B18" s="155" t="s">
        <v>461</v>
      </c>
      <c r="C18" s="155" t="s">
        <v>461</v>
      </c>
      <c r="D18" s="155" t="s">
        <v>462</v>
      </c>
      <c r="E18" s="155" t="s">
        <v>463</v>
      </c>
      <c r="F18" s="155" t="s">
        <v>464</v>
      </c>
    </row>
    <row r="19" spans="2:6" ht="55" customHeight="1" thickBot="1">
      <c r="B19" s="155" t="s">
        <v>465</v>
      </c>
      <c r="C19" s="155" t="s">
        <v>465</v>
      </c>
      <c r="D19" s="155" t="s">
        <v>466</v>
      </c>
      <c r="E19" s="155" t="s">
        <v>467</v>
      </c>
      <c r="F19" s="155" t="s">
        <v>468</v>
      </c>
    </row>
    <row r="20" spans="2:6" ht="55" customHeight="1" thickBot="1">
      <c r="B20" s="155" t="s">
        <v>203</v>
      </c>
      <c r="C20" s="155" t="s">
        <v>203</v>
      </c>
      <c r="D20" s="155" t="s">
        <v>469</v>
      </c>
      <c r="E20" s="155" t="s">
        <v>470</v>
      </c>
      <c r="F20" s="155" t="s">
        <v>471</v>
      </c>
    </row>
    <row r="21" spans="2:6" ht="55" customHeight="1" thickBot="1">
      <c r="B21" s="155" t="s">
        <v>60</v>
      </c>
      <c r="C21" s="155" t="s">
        <v>60</v>
      </c>
      <c r="D21" s="155" t="s">
        <v>472</v>
      </c>
      <c r="E21" s="155" t="s">
        <v>473</v>
      </c>
      <c r="F21" s="155" t="s">
        <v>474</v>
      </c>
    </row>
    <row r="22" spans="2:6" ht="55" customHeight="1" thickBot="1">
      <c r="B22" s="155" t="s">
        <v>475</v>
      </c>
      <c r="C22" s="155" t="s">
        <v>475</v>
      </c>
      <c r="D22" s="155" t="s">
        <v>476</v>
      </c>
      <c r="E22" s="155" t="s">
        <v>477</v>
      </c>
      <c r="F22" s="155" t="s">
        <v>478</v>
      </c>
    </row>
    <row r="23" spans="2:6" s="145" customFormat="1" ht="55" customHeight="1" thickBot="1">
      <c r="B23" s="155" t="s">
        <v>479</v>
      </c>
      <c r="C23" s="155" t="s">
        <v>479</v>
      </c>
      <c r="D23" s="155" t="s">
        <v>480</v>
      </c>
      <c r="E23" s="155" t="s">
        <v>481</v>
      </c>
      <c r="F23" s="155" t="s">
        <v>482</v>
      </c>
    </row>
    <row r="24" spans="2:6" s="146" customFormat="1" ht="55" customHeight="1" thickBot="1">
      <c r="B24" s="155" t="s">
        <v>483</v>
      </c>
      <c r="C24" s="1689" t="s">
        <v>483</v>
      </c>
      <c r="D24" s="155" t="s">
        <v>484</v>
      </c>
      <c r="E24" s="155" t="s">
        <v>485</v>
      </c>
      <c r="F24" s="1689" t="s">
        <v>486</v>
      </c>
    </row>
    <row r="25" spans="2:6" s="145" customFormat="1" ht="55" customHeight="1" thickBot="1">
      <c r="B25" s="155" t="s">
        <v>65</v>
      </c>
      <c r="C25" s="1689"/>
      <c r="D25" s="155" t="s">
        <v>487</v>
      </c>
      <c r="E25" s="155" t="s">
        <v>488</v>
      </c>
      <c r="F25" s="1689"/>
    </row>
  </sheetData>
  <protectedRanges>
    <protectedRange sqref="F7 F10:F20 D7:D8 D1:D2 F1:F2 B7:B8 B10:B20 B4:D4 B2:C2 C7:C20 D10:D25" name="نطاق1"/>
  </protectedRanges>
  <mergeCells count="15">
    <mergeCell ref="C13:C15"/>
    <mergeCell ref="C16:C17"/>
    <mergeCell ref="F16:F17"/>
    <mergeCell ref="C24:C25"/>
    <mergeCell ref="F24:F25"/>
    <mergeCell ref="B1:F1"/>
    <mergeCell ref="B3:B5"/>
    <mergeCell ref="C3:C5"/>
    <mergeCell ref="D3:D5"/>
    <mergeCell ref="E3:E5"/>
    <mergeCell ref="C6:C10"/>
    <mergeCell ref="F6:F7"/>
    <mergeCell ref="B8:B9"/>
    <mergeCell ref="D8:D9"/>
    <mergeCell ref="E8:E9"/>
  </mergeCells>
  <pageMargins left="0.7" right="0.7" top="0.75" bottom="0.75" header="0.3" footer="0.3"/>
  <pageSetup paperSize="9" scale="34" orientation="portrait" horizontalDpi="300" verticalDpi="300" r:id="rId1"/>
  <colBreaks count="1" manualBreakCount="1">
    <brk id="6" max="2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7"/>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35.81640625" style="295" bestFit="1" customWidth="1"/>
    <col min="2" max="21" width="5.7265625" style="295" customWidth="1"/>
    <col min="22" max="22" width="42" style="295" bestFit="1" customWidth="1"/>
    <col min="23" max="23" width="24" style="295" customWidth="1"/>
    <col min="24" max="25" width="7.7265625" style="295" customWidth="1"/>
    <col min="26" max="255" width="7.7265625" style="295"/>
    <col min="256" max="256" width="19.1796875" style="295" customWidth="1"/>
    <col min="257" max="257" width="23.453125" style="295" customWidth="1"/>
    <col min="258" max="258" width="6.7265625" style="295" customWidth="1"/>
    <col min="259" max="259" width="3.26953125" style="295" customWidth="1"/>
    <col min="260" max="260" width="5" style="295" customWidth="1"/>
    <col min="261" max="261" width="3.26953125" style="295" customWidth="1"/>
    <col min="262" max="262" width="6.1796875" style="295" customWidth="1"/>
    <col min="263" max="263" width="3.26953125" style="295" customWidth="1"/>
    <col min="264" max="264" width="5" style="295" customWidth="1"/>
    <col min="265" max="265" width="3.26953125" style="295" customWidth="1"/>
    <col min="266" max="266" width="6.453125" style="295" customWidth="1"/>
    <col min="267" max="267" width="3.26953125" style="295" customWidth="1"/>
    <col min="268" max="268" width="5" style="295" customWidth="1"/>
    <col min="269" max="269" width="3.26953125" style="295" customWidth="1"/>
    <col min="270" max="270" width="5" style="295" customWidth="1"/>
    <col min="271" max="271" width="3.26953125" style="295" customWidth="1"/>
    <col min="272" max="272" width="5" style="295" customWidth="1"/>
    <col min="273" max="273" width="3.26953125" style="295" customWidth="1"/>
    <col min="274" max="274" width="5" style="295" customWidth="1"/>
    <col min="275" max="275" width="3.26953125" style="295" customWidth="1"/>
    <col min="276" max="276" width="5" style="295" customWidth="1"/>
    <col min="277" max="277" width="3.26953125" style="295" customWidth="1"/>
    <col min="278" max="511" width="7.7265625" style="295"/>
    <col min="512" max="512" width="19.1796875" style="295" customWidth="1"/>
    <col min="513" max="513" width="23.453125" style="295" customWidth="1"/>
    <col min="514" max="514" width="6.7265625" style="295" customWidth="1"/>
    <col min="515" max="515" width="3.26953125" style="295" customWidth="1"/>
    <col min="516" max="516" width="5" style="295" customWidth="1"/>
    <col min="517" max="517" width="3.26953125" style="295" customWidth="1"/>
    <col min="518" max="518" width="6.1796875" style="295" customWidth="1"/>
    <col min="519" max="519" width="3.26953125" style="295" customWidth="1"/>
    <col min="520" max="520" width="5" style="295" customWidth="1"/>
    <col min="521" max="521" width="3.26953125" style="295" customWidth="1"/>
    <col min="522" max="522" width="6.453125" style="295" customWidth="1"/>
    <col min="523" max="523" width="3.26953125" style="295" customWidth="1"/>
    <col min="524" max="524" width="5" style="295" customWidth="1"/>
    <col min="525" max="525" width="3.26953125" style="295" customWidth="1"/>
    <col min="526" max="526" width="5" style="295" customWidth="1"/>
    <col min="527" max="527" width="3.26953125" style="295" customWidth="1"/>
    <col min="528" max="528" width="5" style="295" customWidth="1"/>
    <col min="529" max="529" width="3.26953125" style="295" customWidth="1"/>
    <col min="530" max="530" width="5" style="295" customWidth="1"/>
    <col min="531" max="531" width="3.26953125" style="295" customWidth="1"/>
    <col min="532" max="532" width="5" style="295" customWidth="1"/>
    <col min="533" max="533" width="3.26953125" style="295" customWidth="1"/>
    <col min="534" max="767" width="7.7265625" style="295"/>
    <col min="768" max="768" width="19.1796875" style="295" customWidth="1"/>
    <col min="769" max="769" width="23.453125" style="295" customWidth="1"/>
    <col min="770" max="770" width="6.7265625" style="295" customWidth="1"/>
    <col min="771" max="771" width="3.26953125" style="295" customWidth="1"/>
    <col min="772" max="772" width="5" style="295" customWidth="1"/>
    <col min="773" max="773" width="3.26953125" style="295" customWidth="1"/>
    <col min="774" max="774" width="6.1796875" style="295" customWidth="1"/>
    <col min="775" max="775" width="3.26953125" style="295" customWidth="1"/>
    <col min="776" max="776" width="5" style="295" customWidth="1"/>
    <col min="777" max="777" width="3.26953125" style="295" customWidth="1"/>
    <col min="778" max="778" width="6.453125" style="295" customWidth="1"/>
    <col min="779" max="779" width="3.26953125" style="295" customWidth="1"/>
    <col min="780" max="780" width="5" style="295" customWidth="1"/>
    <col min="781" max="781" width="3.26953125" style="295" customWidth="1"/>
    <col min="782" max="782" width="5" style="295" customWidth="1"/>
    <col min="783" max="783" width="3.26953125" style="295" customWidth="1"/>
    <col min="784" max="784" width="5" style="295" customWidth="1"/>
    <col min="785" max="785" width="3.26953125" style="295" customWidth="1"/>
    <col min="786" max="786" width="5" style="295" customWidth="1"/>
    <col min="787" max="787" width="3.26953125" style="295" customWidth="1"/>
    <col min="788" max="788" width="5" style="295" customWidth="1"/>
    <col min="789" max="789" width="3.26953125" style="295" customWidth="1"/>
    <col min="790" max="1023" width="7.7265625" style="295"/>
    <col min="1024" max="1024" width="19.1796875" style="295" customWidth="1"/>
    <col min="1025" max="1025" width="23.453125" style="295" customWidth="1"/>
    <col min="1026" max="1026" width="6.7265625" style="295" customWidth="1"/>
    <col min="1027" max="1027" width="3.26953125" style="295" customWidth="1"/>
    <col min="1028" max="1028" width="5" style="295" customWidth="1"/>
    <col min="1029" max="1029" width="3.26953125" style="295" customWidth="1"/>
    <col min="1030" max="1030" width="6.1796875" style="295" customWidth="1"/>
    <col min="1031" max="1031" width="3.26953125" style="295" customWidth="1"/>
    <col min="1032" max="1032" width="5" style="295" customWidth="1"/>
    <col min="1033" max="1033" width="3.26953125" style="295" customWidth="1"/>
    <col min="1034" max="1034" width="6.453125" style="295" customWidth="1"/>
    <col min="1035" max="1035" width="3.26953125" style="295" customWidth="1"/>
    <col min="1036" max="1036" width="5" style="295" customWidth="1"/>
    <col min="1037" max="1037" width="3.26953125" style="295" customWidth="1"/>
    <col min="1038" max="1038" width="5" style="295" customWidth="1"/>
    <col min="1039" max="1039" width="3.26953125" style="295" customWidth="1"/>
    <col min="1040" max="1040" width="5" style="295" customWidth="1"/>
    <col min="1041" max="1041" width="3.26953125" style="295" customWidth="1"/>
    <col min="1042" max="1042" width="5" style="295" customWidth="1"/>
    <col min="1043" max="1043" width="3.26953125" style="295" customWidth="1"/>
    <col min="1044" max="1044" width="5" style="295" customWidth="1"/>
    <col min="1045" max="1045" width="3.26953125" style="295" customWidth="1"/>
    <col min="1046" max="1279" width="7.7265625" style="295"/>
    <col min="1280" max="1280" width="19.1796875" style="295" customWidth="1"/>
    <col min="1281" max="1281" width="23.453125" style="295" customWidth="1"/>
    <col min="1282" max="1282" width="6.7265625" style="295" customWidth="1"/>
    <col min="1283" max="1283" width="3.26953125" style="295" customWidth="1"/>
    <col min="1284" max="1284" width="5" style="295" customWidth="1"/>
    <col min="1285" max="1285" width="3.26953125" style="295" customWidth="1"/>
    <col min="1286" max="1286" width="6.1796875" style="295" customWidth="1"/>
    <col min="1287" max="1287" width="3.26953125" style="295" customWidth="1"/>
    <col min="1288" max="1288" width="5" style="295" customWidth="1"/>
    <col min="1289" max="1289" width="3.26953125" style="295" customWidth="1"/>
    <col min="1290" max="1290" width="6.453125" style="295" customWidth="1"/>
    <col min="1291" max="1291" width="3.26953125" style="295" customWidth="1"/>
    <col min="1292" max="1292" width="5" style="295" customWidth="1"/>
    <col min="1293" max="1293" width="3.26953125" style="295" customWidth="1"/>
    <col min="1294" max="1294" width="5" style="295" customWidth="1"/>
    <col min="1295" max="1295" width="3.26953125" style="295" customWidth="1"/>
    <col min="1296" max="1296" width="5" style="295" customWidth="1"/>
    <col min="1297" max="1297" width="3.26953125" style="295" customWidth="1"/>
    <col min="1298" max="1298" width="5" style="295" customWidth="1"/>
    <col min="1299" max="1299" width="3.26953125" style="295" customWidth="1"/>
    <col min="1300" max="1300" width="5" style="295" customWidth="1"/>
    <col min="1301" max="1301" width="3.26953125" style="295" customWidth="1"/>
    <col min="1302" max="1535" width="7.7265625" style="295"/>
    <col min="1536" max="1536" width="19.1796875" style="295" customWidth="1"/>
    <col min="1537" max="1537" width="23.453125" style="295" customWidth="1"/>
    <col min="1538" max="1538" width="6.7265625" style="295" customWidth="1"/>
    <col min="1539" max="1539" width="3.26953125" style="295" customWidth="1"/>
    <col min="1540" max="1540" width="5" style="295" customWidth="1"/>
    <col min="1541" max="1541" width="3.26953125" style="295" customWidth="1"/>
    <col min="1542" max="1542" width="6.1796875" style="295" customWidth="1"/>
    <col min="1543" max="1543" width="3.26953125" style="295" customWidth="1"/>
    <col min="1544" max="1544" width="5" style="295" customWidth="1"/>
    <col min="1545" max="1545" width="3.26953125" style="295" customWidth="1"/>
    <col min="1546" max="1546" width="6.453125" style="295" customWidth="1"/>
    <col min="1547" max="1547" width="3.26953125" style="295" customWidth="1"/>
    <col min="1548" max="1548" width="5" style="295" customWidth="1"/>
    <col min="1549" max="1549" width="3.26953125" style="295" customWidth="1"/>
    <col min="1550" max="1550" width="5" style="295" customWidth="1"/>
    <col min="1551" max="1551" width="3.26953125" style="295" customWidth="1"/>
    <col min="1552" max="1552" width="5" style="295" customWidth="1"/>
    <col min="1553" max="1553" width="3.26953125" style="295" customWidth="1"/>
    <col min="1554" max="1554" width="5" style="295" customWidth="1"/>
    <col min="1555" max="1555" width="3.26953125" style="295" customWidth="1"/>
    <col min="1556" max="1556" width="5" style="295" customWidth="1"/>
    <col min="1557" max="1557" width="3.26953125" style="295" customWidth="1"/>
    <col min="1558" max="1791" width="7.7265625" style="295"/>
    <col min="1792" max="1792" width="19.1796875" style="295" customWidth="1"/>
    <col min="1793" max="1793" width="23.453125" style="295" customWidth="1"/>
    <col min="1794" max="1794" width="6.7265625" style="295" customWidth="1"/>
    <col min="1795" max="1795" width="3.26953125" style="295" customWidth="1"/>
    <col min="1796" max="1796" width="5" style="295" customWidth="1"/>
    <col min="1797" max="1797" width="3.26953125" style="295" customWidth="1"/>
    <col min="1798" max="1798" width="6.1796875" style="295" customWidth="1"/>
    <col min="1799" max="1799" width="3.26953125" style="295" customWidth="1"/>
    <col min="1800" max="1800" width="5" style="295" customWidth="1"/>
    <col min="1801" max="1801" width="3.26953125" style="295" customWidth="1"/>
    <col min="1802" max="1802" width="6.453125" style="295" customWidth="1"/>
    <col min="1803" max="1803" width="3.26953125" style="295" customWidth="1"/>
    <col min="1804" max="1804" width="5" style="295" customWidth="1"/>
    <col min="1805" max="1805" width="3.26953125" style="295" customWidth="1"/>
    <col min="1806" max="1806" width="5" style="295" customWidth="1"/>
    <col min="1807" max="1807" width="3.26953125" style="295" customWidth="1"/>
    <col min="1808" max="1808" width="5" style="295" customWidth="1"/>
    <col min="1809" max="1809" width="3.26953125" style="295" customWidth="1"/>
    <col min="1810" max="1810" width="5" style="295" customWidth="1"/>
    <col min="1811" max="1811" width="3.26953125" style="295" customWidth="1"/>
    <col min="1812" max="1812" width="5" style="295" customWidth="1"/>
    <col min="1813" max="1813" width="3.26953125" style="295" customWidth="1"/>
    <col min="1814" max="2047" width="7.7265625" style="295"/>
    <col min="2048" max="2048" width="19.1796875" style="295" customWidth="1"/>
    <col min="2049" max="2049" width="23.453125" style="295" customWidth="1"/>
    <col min="2050" max="2050" width="6.7265625" style="295" customWidth="1"/>
    <col min="2051" max="2051" width="3.26953125" style="295" customWidth="1"/>
    <col min="2052" max="2052" width="5" style="295" customWidth="1"/>
    <col min="2053" max="2053" width="3.26953125" style="295" customWidth="1"/>
    <col min="2054" max="2054" width="6.1796875" style="295" customWidth="1"/>
    <col min="2055" max="2055" width="3.26953125" style="295" customWidth="1"/>
    <col min="2056" max="2056" width="5" style="295" customWidth="1"/>
    <col min="2057" max="2057" width="3.26953125" style="295" customWidth="1"/>
    <col min="2058" max="2058" width="6.453125" style="295" customWidth="1"/>
    <col min="2059" max="2059" width="3.26953125" style="295" customWidth="1"/>
    <col min="2060" max="2060" width="5" style="295" customWidth="1"/>
    <col min="2061" max="2061" width="3.26953125" style="295" customWidth="1"/>
    <col min="2062" max="2062" width="5" style="295" customWidth="1"/>
    <col min="2063" max="2063" width="3.26953125" style="295" customWidth="1"/>
    <col min="2064" max="2064" width="5" style="295" customWidth="1"/>
    <col min="2065" max="2065" width="3.26953125" style="295" customWidth="1"/>
    <col min="2066" max="2066" width="5" style="295" customWidth="1"/>
    <col min="2067" max="2067" width="3.26953125" style="295" customWidth="1"/>
    <col min="2068" max="2068" width="5" style="295" customWidth="1"/>
    <col min="2069" max="2069" width="3.26953125" style="295" customWidth="1"/>
    <col min="2070" max="2303" width="7.7265625" style="295"/>
    <col min="2304" max="2304" width="19.1796875" style="295" customWidth="1"/>
    <col min="2305" max="2305" width="23.453125" style="295" customWidth="1"/>
    <col min="2306" max="2306" width="6.7265625" style="295" customWidth="1"/>
    <col min="2307" max="2307" width="3.26953125" style="295" customWidth="1"/>
    <col min="2308" max="2308" width="5" style="295" customWidth="1"/>
    <col min="2309" max="2309" width="3.26953125" style="295" customWidth="1"/>
    <col min="2310" max="2310" width="6.1796875" style="295" customWidth="1"/>
    <col min="2311" max="2311" width="3.26953125" style="295" customWidth="1"/>
    <col min="2312" max="2312" width="5" style="295" customWidth="1"/>
    <col min="2313" max="2313" width="3.26953125" style="295" customWidth="1"/>
    <col min="2314" max="2314" width="6.453125" style="295" customWidth="1"/>
    <col min="2315" max="2315" width="3.26953125" style="295" customWidth="1"/>
    <col min="2316" max="2316" width="5" style="295" customWidth="1"/>
    <col min="2317" max="2317" width="3.26953125" style="295" customWidth="1"/>
    <col min="2318" max="2318" width="5" style="295" customWidth="1"/>
    <col min="2319" max="2319" width="3.26953125" style="295" customWidth="1"/>
    <col min="2320" max="2320" width="5" style="295" customWidth="1"/>
    <col min="2321" max="2321" width="3.26953125" style="295" customWidth="1"/>
    <col min="2322" max="2322" width="5" style="295" customWidth="1"/>
    <col min="2323" max="2323" width="3.26953125" style="295" customWidth="1"/>
    <col min="2324" max="2324" width="5" style="295" customWidth="1"/>
    <col min="2325" max="2325" width="3.26953125" style="295" customWidth="1"/>
    <col min="2326" max="2559" width="7.7265625" style="295"/>
    <col min="2560" max="2560" width="19.1796875" style="295" customWidth="1"/>
    <col min="2561" max="2561" width="23.453125" style="295" customWidth="1"/>
    <col min="2562" max="2562" width="6.7265625" style="295" customWidth="1"/>
    <col min="2563" max="2563" width="3.26953125" style="295" customWidth="1"/>
    <col min="2564" max="2564" width="5" style="295" customWidth="1"/>
    <col min="2565" max="2565" width="3.26953125" style="295" customWidth="1"/>
    <col min="2566" max="2566" width="6.1796875" style="295" customWidth="1"/>
    <col min="2567" max="2567" width="3.26953125" style="295" customWidth="1"/>
    <col min="2568" max="2568" width="5" style="295" customWidth="1"/>
    <col min="2569" max="2569" width="3.26953125" style="295" customWidth="1"/>
    <col min="2570" max="2570" width="6.453125" style="295" customWidth="1"/>
    <col min="2571" max="2571" width="3.26953125" style="295" customWidth="1"/>
    <col min="2572" max="2572" width="5" style="295" customWidth="1"/>
    <col min="2573" max="2573" width="3.26953125" style="295" customWidth="1"/>
    <col min="2574" max="2574" width="5" style="295" customWidth="1"/>
    <col min="2575" max="2575" width="3.26953125" style="295" customWidth="1"/>
    <col min="2576" max="2576" width="5" style="295" customWidth="1"/>
    <col min="2577" max="2577" width="3.26953125" style="295" customWidth="1"/>
    <col min="2578" max="2578" width="5" style="295" customWidth="1"/>
    <col min="2579" max="2579" width="3.26953125" style="295" customWidth="1"/>
    <col min="2580" max="2580" width="5" style="295" customWidth="1"/>
    <col min="2581" max="2581" width="3.26953125" style="295" customWidth="1"/>
    <col min="2582" max="2815" width="7.7265625" style="295"/>
    <col min="2816" max="2816" width="19.1796875" style="295" customWidth="1"/>
    <col min="2817" max="2817" width="23.453125" style="295" customWidth="1"/>
    <col min="2818" max="2818" width="6.7265625" style="295" customWidth="1"/>
    <col min="2819" max="2819" width="3.26953125" style="295" customWidth="1"/>
    <col min="2820" max="2820" width="5" style="295" customWidth="1"/>
    <col min="2821" max="2821" width="3.26953125" style="295" customWidth="1"/>
    <col min="2822" max="2822" width="6.1796875" style="295" customWidth="1"/>
    <col min="2823" max="2823" width="3.26953125" style="295" customWidth="1"/>
    <col min="2824" max="2824" width="5" style="295" customWidth="1"/>
    <col min="2825" max="2825" width="3.26953125" style="295" customWidth="1"/>
    <col min="2826" max="2826" width="6.453125" style="295" customWidth="1"/>
    <col min="2827" max="2827" width="3.26953125" style="295" customWidth="1"/>
    <col min="2828" max="2828" width="5" style="295" customWidth="1"/>
    <col min="2829" max="2829" width="3.26953125" style="295" customWidth="1"/>
    <col min="2830" max="2830" width="5" style="295" customWidth="1"/>
    <col min="2831" max="2831" width="3.26953125" style="295" customWidth="1"/>
    <col min="2832" max="2832" width="5" style="295" customWidth="1"/>
    <col min="2833" max="2833" width="3.26953125" style="295" customWidth="1"/>
    <col min="2834" max="2834" width="5" style="295" customWidth="1"/>
    <col min="2835" max="2835" width="3.26953125" style="295" customWidth="1"/>
    <col min="2836" max="2836" width="5" style="295" customWidth="1"/>
    <col min="2837" max="2837" width="3.26953125" style="295" customWidth="1"/>
    <col min="2838" max="3071" width="7.7265625" style="295"/>
    <col min="3072" max="3072" width="19.1796875" style="295" customWidth="1"/>
    <col min="3073" max="3073" width="23.453125" style="295" customWidth="1"/>
    <col min="3074" max="3074" width="6.7265625" style="295" customWidth="1"/>
    <col min="3075" max="3075" width="3.26953125" style="295" customWidth="1"/>
    <col min="3076" max="3076" width="5" style="295" customWidth="1"/>
    <col min="3077" max="3077" width="3.26953125" style="295" customWidth="1"/>
    <col min="3078" max="3078" width="6.1796875" style="295" customWidth="1"/>
    <col min="3079" max="3079" width="3.26953125" style="295" customWidth="1"/>
    <col min="3080" max="3080" width="5" style="295" customWidth="1"/>
    <col min="3081" max="3081" width="3.26953125" style="295" customWidth="1"/>
    <col min="3082" max="3082" width="6.453125" style="295" customWidth="1"/>
    <col min="3083" max="3083" width="3.26953125" style="295" customWidth="1"/>
    <col min="3084" max="3084" width="5" style="295" customWidth="1"/>
    <col min="3085" max="3085" width="3.26953125" style="295" customWidth="1"/>
    <col min="3086" max="3086" width="5" style="295" customWidth="1"/>
    <col min="3087" max="3087" width="3.26953125" style="295" customWidth="1"/>
    <col min="3088" max="3088" width="5" style="295" customWidth="1"/>
    <col min="3089" max="3089" width="3.26953125" style="295" customWidth="1"/>
    <col min="3090" max="3090" width="5" style="295" customWidth="1"/>
    <col min="3091" max="3091" width="3.26953125" style="295" customWidth="1"/>
    <col min="3092" max="3092" width="5" style="295" customWidth="1"/>
    <col min="3093" max="3093" width="3.26953125" style="295" customWidth="1"/>
    <col min="3094" max="3327" width="7.7265625" style="295"/>
    <col min="3328" max="3328" width="19.1796875" style="295" customWidth="1"/>
    <col min="3329" max="3329" width="23.453125" style="295" customWidth="1"/>
    <col min="3330" max="3330" width="6.7265625" style="295" customWidth="1"/>
    <col min="3331" max="3331" width="3.26953125" style="295" customWidth="1"/>
    <col min="3332" max="3332" width="5" style="295" customWidth="1"/>
    <col min="3333" max="3333" width="3.26953125" style="295" customWidth="1"/>
    <col min="3334" max="3334" width="6.1796875" style="295" customWidth="1"/>
    <col min="3335" max="3335" width="3.26953125" style="295" customWidth="1"/>
    <col min="3336" max="3336" width="5" style="295" customWidth="1"/>
    <col min="3337" max="3337" width="3.26953125" style="295" customWidth="1"/>
    <col min="3338" max="3338" width="6.453125" style="295" customWidth="1"/>
    <col min="3339" max="3339" width="3.26953125" style="295" customWidth="1"/>
    <col min="3340" max="3340" width="5" style="295" customWidth="1"/>
    <col min="3341" max="3341" width="3.26953125" style="295" customWidth="1"/>
    <col min="3342" max="3342" width="5" style="295" customWidth="1"/>
    <col min="3343" max="3343" width="3.26953125" style="295" customWidth="1"/>
    <col min="3344" max="3344" width="5" style="295" customWidth="1"/>
    <col min="3345" max="3345" width="3.26953125" style="295" customWidth="1"/>
    <col min="3346" max="3346" width="5" style="295" customWidth="1"/>
    <col min="3347" max="3347" width="3.26953125" style="295" customWidth="1"/>
    <col min="3348" max="3348" width="5" style="295" customWidth="1"/>
    <col min="3349" max="3349" width="3.26953125" style="295" customWidth="1"/>
    <col min="3350" max="3583" width="7.7265625" style="295"/>
    <col min="3584" max="3584" width="19.1796875" style="295" customWidth="1"/>
    <col min="3585" max="3585" width="23.453125" style="295" customWidth="1"/>
    <col min="3586" max="3586" width="6.7265625" style="295" customWidth="1"/>
    <col min="3587" max="3587" width="3.26953125" style="295" customWidth="1"/>
    <col min="3588" max="3588" width="5" style="295" customWidth="1"/>
    <col min="3589" max="3589" width="3.26953125" style="295" customWidth="1"/>
    <col min="3590" max="3590" width="6.1796875" style="295" customWidth="1"/>
    <col min="3591" max="3591" width="3.26953125" style="295" customWidth="1"/>
    <col min="3592" max="3592" width="5" style="295" customWidth="1"/>
    <col min="3593" max="3593" width="3.26953125" style="295" customWidth="1"/>
    <col min="3594" max="3594" width="6.453125" style="295" customWidth="1"/>
    <col min="3595" max="3595" width="3.26953125" style="295" customWidth="1"/>
    <col min="3596" max="3596" width="5" style="295" customWidth="1"/>
    <col min="3597" max="3597" width="3.26953125" style="295" customWidth="1"/>
    <col min="3598" max="3598" width="5" style="295" customWidth="1"/>
    <col min="3599" max="3599" width="3.26953125" style="295" customWidth="1"/>
    <col min="3600" max="3600" width="5" style="295" customWidth="1"/>
    <col min="3601" max="3601" width="3.26953125" style="295" customWidth="1"/>
    <col min="3602" max="3602" width="5" style="295" customWidth="1"/>
    <col min="3603" max="3603" width="3.26953125" style="295" customWidth="1"/>
    <col min="3604" max="3604" width="5" style="295" customWidth="1"/>
    <col min="3605" max="3605" width="3.26953125" style="295" customWidth="1"/>
    <col min="3606" max="3839" width="7.7265625" style="295"/>
    <col min="3840" max="3840" width="19.1796875" style="295" customWidth="1"/>
    <col min="3841" max="3841" width="23.453125" style="295" customWidth="1"/>
    <col min="3842" max="3842" width="6.7265625" style="295" customWidth="1"/>
    <col min="3843" max="3843" width="3.26953125" style="295" customWidth="1"/>
    <col min="3844" max="3844" width="5" style="295" customWidth="1"/>
    <col min="3845" max="3845" width="3.26953125" style="295" customWidth="1"/>
    <col min="3846" max="3846" width="6.1796875" style="295" customWidth="1"/>
    <col min="3847" max="3847" width="3.26953125" style="295" customWidth="1"/>
    <col min="3848" max="3848" width="5" style="295" customWidth="1"/>
    <col min="3849" max="3849" width="3.26953125" style="295" customWidth="1"/>
    <col min="3850" max="3850" width="6.453125" style="295" customWidth="1"/>
    <col min="3851" max="3851" width="3.26953125" style="295" customWidth="1"/>
    <col min="3852" max="3852" width="5" style="295" customWidth="1"/>
    <col min="3853" max="3853" width="3.26953125" style="295" customWidth="1"/>
    <col min="3854" max="3854" width="5" style="295" customWidth="1"/>
    <col min="3855" max="3855" width="3.26953125" style="295" customWidth="1"/>
    <col min="3856" max="3856" width="5" style="295" customWidth="1"/>
    <col min="3857" max="3857" width="3.26953125" style="295" customWidth="1"/>
    <col min="3858" max="3858" width="5" style="295" customWidth="1"/>
    <col min="3859" max="3859" width="3.26953125" style="295" customWidth="1"/>
    <col min="3860" max="3860" width="5" style="295" customWidth="1"/>
    <col min="3861" max="3861" width="3.26953125" style="295" customWidth="1"/>
    <col min="3862" max="4095" width="7.7265625" style="295"/>
    <col min="4096" max="4096" width="19.1796875" style="295" customWidth="1"/>
    <col min="4097" max="4097" width="23.453125" style="295" customWidth="1"/>
    <col min="4098" max="4098" width="6.7265625" style="295" customWidth="1"/>
    <col min="4099" max="4099" width="3.26953125" style="295" customWidth="1"/>
    <col min="4100" max="4100" width="5" style="295" customWidth="1"/>
    <col min="4101" max="4101" width="3.26953125" style="295" customWidth="1"/>
    <col min="4102" max="4102" width="6.1796875" style="295" customWidth="1"/>
    <col min="4103" max="4103" width="3.26953125" style="295" customWidth="1"/>
    <col min="4104" max="4104" width="5" style="295" customWidth="1"/>
    <col min="4105" max="4105" width="3.26953125" style="295" customWidth="1"/>
    <col min="4106" max="4106" width="6.453125" style="295" customWidth="1"/>
    <col min="4107" max="4107" width="3.26953125" style="295" customWidth="1"/>
    <col min="4108" max="4108" width="5" style="295" customWidth="1"/>
    <col min="4109" max="4109" width="3.26953125" style="295" customWidth="1"/>
    <col min="4110" max="4110" width="5" style="295" customWidth="1"/>
    <col min="4111" max="4111" width="3.26953125" style="295" customWidth="1"/>
    <col min="4112" max="4112" width="5" style="295" customWidth="1"/>
    <col min="4113" max="4113" width="3.26953125" style="295" customWidth="1"/>
    <col min="4114" max="4114" width="5" style="295" customWidth="1"/>
    <col min="4115" max="4115" width="3.26953125" style="295" customWidth="1"/>
    <col min="4116" max="4116" width="5" style="295" customWidth="1"/>
    <col min="4117" max="4117" width="3.26953125" style="295" customWidth="1"/>
    <col min="4118" max="4351" width="7.7265625" style="295"/>
    <col min="4352" max="4352" width="19.1796875" style="295" customWidth="1"/>
    <col min="4353" max="4353" width="23.453125" style="295" customWidth="1"/>
    <col min="4354" max="4354" width="6.7265625" style="295" customWidth="1"/>
    <col min="4355" max="4355" width="3.26953125" style="295" customWidth="1"/>
    <col min="4356" max="4356" width="5" style="295" customWidth="1"/>
    <col min="4357" max="4357" width="3.26953125" style="295" customWidth="1"/>
    <col min="4358" max="4358" width="6.1796875" style="295" customWidth="1"/>
    <col min="4359" max="4359" width="3.26953125" style="295" customWidth="1"/>
    <col min="4360" max="4360" width="5" style="295" customWidth="1"/>
    <col min="4361" max="4361" width="3.26953125" style="295" customWidth="1"/>
    <col min="4362" max="4362" width="6.453125" style="295" customWidth="1"/>
    <col min="4363" max="4363" width="3.26953125" style="295" customWidth="1"/>
    <col min="4364" max="4364" width="5" style="295" customWidth="1"/>
    <col min="4365" max="4365" width="3.26953125" style="295" customWidth="1"/>
    <col min="4366" max="4366" width="5" style="295" customWidth="1"/>
    <col min="4367" max="4367" width="3.26953125" style="295" customWidth="1"/>
    <col min="4368" max="4368" width="5" style="295" customWidth="1"/>
    <col min="4369" max="4369" width="3.26953125" style="295" customWidth="1"/>
    <col min="4370" max="4370" width="5" style="295" customWidth="1"/>
    <col min="4371" max="4371" width="3.26953125" style="295" customWidth="1"/>
    <col min="4372" max="4372" width="5" style="295" customWidth="1"/>
    <col min="4373" max="4373" width="3.26953125" style="295" customWidth="1"/>
    <col min="4374" max="4607" width="7.7265625" style="295"/>
    <col min="4608" max="4608" width="19.1796875" style="295" customWidth="1"/>
    <col min="4609" max="4609" width="23.453125" style="295" customWidth="1"/>
    <col min="4610" max="4610" width="6.7265625" style="295" customWidth="1"/>
    <col min="4611" max="4611" width="3.26953125" style="295" customWidth="1"/>
    <col min="4612" max="4612" width="5" style="295" customWidth="1"/>
    <col min="4613" max="4613" width="3.26953125" style="295" customWidth="1"/>
    <col min="4614" max="4614" width="6.1796875" style="295" customWidth="1"/>
    <col min="4615" max="4615" width="3.26953125" style="295" customWidth="1"/>
    <col min="4616" max="4616" width="5" style="295" customWidth="1"/>
    <col min="4617" max="4617" width="3.26953125" style="295" customWidth="1"/>
    <col min="4618" max="4618" width="6.453125" style="295" customWidth="1"/>
    <col min="4619" max="4619" width="3.26953125" style="295" customWidth="1"/>
    <col min="4620" max="4620" width="5" style="295" customWidth="1"/>
    <col min="4621" max="4621" width="3.26953125" style="295" customWidth="1"/>
    <col min="4622" max="4622" width="5" style="295" customWidth="1"/>
    <col min="4623" max="4623" width="3.26953125" style="295" customWidth="1"/>
    <col min="4624" max="4624" width="5" style="295" customWidth="1"/>
    <col min="4625" max="4625" width="3.26953125" style="295" customWidth="1"/>
    <col min="4626" max="4626" width="5" style="295" customWidth="1"/>
    <col min="4627" max="4627" width="3.26953125" style="295" customWidth="1"/>
    <col min="4628" max="4628" width="5" style="295" customWidth="1"/>
    <col min="4629" max="4629" width="3.26953125" style="295" customWidth="1"/>
    <col min="4630" max="4863" width="7.7265625" style="295"/>
    <col min="4864" max="4864" width="19.1796875" style="295" customWidth="1"/>
    <col min="4865" max="4865" width="23.453125" style="295" customWidth="1"/>
    <col min="4866" max="4866" width="6.7265625" style="295" customWidth="1"/>
    <col min="4867" max="4867" width="3.26953125" style="295" customWidth="1"/>
    <col min="4868" max="4868" width="5" style="295" customWidth="1"/>
    <col min="4869" max="4869" width="3.26953125" style="295" customWidth="1"/>
    <col min="4870" max="4870" width="6.1796875" style="295" customWidth="1"/>
    <col min="4871" max="4871" width="3.26953125" style="295" customWidth="1"/>
    <col min="4872" max="4872" width="5" style="295" customWidth="1"/>
    <col min="4873" max="4873" width="3.26953125" style="295" customWidth="1"/>
    <col min="4874" max="4874" width="6.453125" style="295" customWidth="1"/>
    <col min="4875" max="4875" width="3.26953125" style="295" customWidth="1"/>
    <col min="4876" max="4876" width="5" style="295" customWidth="1"/>
    <col min="4877" max="4877" width="3.26953125" style="295" customWidth="1"/>
    <col min="4878" max="4878" width="5" style="295" customWidth="1"/>
    <col min="4879" max="4879" width="3.26953125" style="295" customWidth="1"/>
    <col min="4880" max="4880" width="5" style="295" customWidth="1"/>
    <col min="4881" max="4881" width="3.26953125" style="295" customWidth="1"/>
    <col min="4882" max="4882" width="5" style="295" customWidth="1"/>
    <col min="4883" max="4883" width="3.26953125" style="295" customWidth="1"/>
    <col min="4884" max="4884" width="5" style="295" customWidth="1"/>
    <col min="4885" max="4885" width="3.26953125" style="295" customWidth="1"/>
    <col min="4886" max="5119" width="7.7265625" style="295"/>
    <col min="5120" max="5120" width="19.1796875" style="295" customWidth="1"/>
    <col min="5121" max="5121" width="23.453125" style="295" customWidth="1"/>
    <col min="5122" max="5122" width="6.7265625" style="295" customWidth="1"/>
    <col min="5123" max="5123" width="3.26953125" style="295" customWidth="1"/>
    <col min="5124" max="5124" width="5" style="295" customWidth="1"/>
    <col min="5125" max="5125" width="3.26953125" style="295" customWidth="1"/>
    <col min="5126" max="5126" width="6.1796875" style="295" customWidth="1"/>
    <col min="5127" max="5127" width="3.26953125" style="295" customWidth="1"/>
    <col min="5128" max="5128" width="5" style="295" customWidth="1"/>
    <col min="5129" max="5129" width="3.26953125" style="295" customWidth="1"/>
    <col min="5130" max="5130" width="6.453125" style="295" customWidth="1"/>
    <col min="5131" max="5131" width="3.26953125" style="295" customWidth="1"/>
    <col min="5132" max="5132" width="5" style="295" customWidth="1"/>
    <col min="5133" max="5133" width="3.26953125" style="295" customWidth="1"/>
    <col min="5134" max="5134" width="5" style="295" customWidth="1"/>
    <col min="5135" max="5135" width="3.26953125" style="295" customWidth="1"/>
    <col min="5136" max="5136" width="5" style="295" customWidth="1"/>
    <col min="5137" max="5137" width="3.26953125" style="295" customWidth="1"/>
    <col min="5138" max="5138" width="5" style="295" customWidth="1"/>
    <col min="5139" max="5139" width="3.26953125" style="295" customWidth="1"/>
    <col min="5140" max="5140" width="5" style="295" customWidth="1"/>
    <col min="5141" max="5141" width="3.26953125" style="295" customWidth="1"/>
    <col min="5142" max="5375" width="7.7265625" style="295"/>
    <col min="5376" max="5376" width="19.1796875" style="295" customWidth="1"/>
    <col min="5377" max="5377" width="23.453125" style="295" customWidth="1"/>
    <col min="5378" max="5378" width="6.7265625" style="295" customWidth="1"/>
    <col min="5379" max="5379" width="3.26953125" style="295" customWidth="1"/>
    <col min="5380" max="5380" width="5" style="295" customWidth="1"/>
    <col min="5381" max="5381" width="3.26953125" style="295" customWidth="1"/>
    <col min="5382" max="5382" width="6.1796875" style="295" customWidth="1"/>
    <col min="5383" max="5383" width="3.26953125" style="295" customWidth="1"/>
    <col min="5384" max="5384" width="5" style="295" customWidth="1"/>
    <col min="5385" max="5385" width="3.26953125" style="295" customWidth="1"/>
    <col min="5386" max="5386" width="6.453125" style="295" customWidth="1"/>
    <col min="5387" max="5387" width="3.26953125" style="295" customWidth="1"/>
    <col min="5388" max="5388" width="5" style="295" customWidth="1"/>
    <col min="5389" max="5389" width="3.26953125" style="295" customWidth="1"/>
    <col min="5390" max="5390" width="5" style="295" customWidth="1"/>
    <col min="5391" max="5391" width="3.26953125" style="295" customWidth="1"/>
    <col min="5392" max="5392" width="5" style="295" customWidth="1"/>
    <col min="5393" max="5393" width="3.26953125" style="295" customWidth="1"/>
    <col min="5394" max="5394" width="5" style="295" customWidth="1"/>
    <col min="5395" max="5395" width="3.26953125" style="295" customWidth="1"/>
    <col min="5396" max="5396" width="5" style="295" customWidth="1"/>
    <col min="5397" max="5397" width="3.26953125" style="295" customWidth="1"/>
    <col min="5398" max="5631" width="7.7265625" style="295"/>
    <col min="5632" max="5632" width="19.1796875" style="295" customWidth="1"/>
    <col min="5633" max="5633" width="23.453125" style="295" customWidth="1"/>
    <col min="5634" max="5634" width="6.7265625" style="295" customWidth="1"/>
    <col min="5635" max="5635" width="3.26953125" style="295" customWidth="1"/>
    <col min="5636" max="5636" width="5" style="295" customWidth="1"/>
    <col min="5637" max="5637" width="3.26953125" style="295" customWidth="1"/>
    <col min="5638" max="5638" width="6.1796875" style="295" customWidth="1"/>
    <col min="5639" max="5639" width="3.26953125" style="295" customWidth="1"/>
    <col min="5640" max="5640" width="5" style="295" customWidth="1"/>
    <col min="5641" max="5641" width="3.26953125" style="295" customWidth="1"/>
    <col min="5642" max="5642" width="6.453125" style="295" customWidth="1"/>
    <col min="5643" max="5643" width="3.26953125" style="295" customWidth="1"/>
    <col min="5644" max="5644" width="5" style="295" customWidth="1"/>
    <col min="5645" max="5645" width="3.26953125" style="295" customWidth="1"/>
    <col min="5646" max="5646" width="5" style="295" customWidth="1"/>
    <col min="5647" max="5647" width="3.26953125" style="295" customWidth="1"/>
    <col min="5648" max="5648" width="5" style="295" customWidth="1"/>
    <col min="5649" max="5649" width="3.26953125" style="295" customWidth="1"/>
    <col min="5650" max="5650" width="5" style="295" customWidth="1"/>
    <col min="5651" max="5651" width="3.26953125" style="295" customWidth="1"/>
    <col min="5652" max="5652" width="5" style="295" customWidth="1"/>
    <col min="5653" max="5653" width="3.26953125" style="295" customWidth="1"/>
    <col min="5654" max="5887" width="7.7265625" style="295"/>
    <col min="5888" max="5888" width="19.1796875" style="295" customWidth="1"/>
    <col min="5889" max="5889" width="23.453125" style="295" customWidth="1"/>
    <col min="5890" max="5890" width="6.7265625" style="295" customWidth="1"/>
    <col min="5891" max="5891" width="3.26953125" style="295" customWidth="1"/>
    <col min="5892" max="5892" width="5" style="295" customWidth="1"/>
    <col min="5893" max="5893" width="3.26953125" style="295" customWidth="1"/>
    <col min="5894" max="5894" width="6.1796875" style="295" customWidth="1"/>
    <col min="5895" max="5895" width="3.26953125" style="295" customWidth="1"/>
    <col min="5896" max="5896" width="5" style="295" customWidth="1"/>
    <col min="5897" max="5897" width="3.26953125" style="295" customWidth="1"/>
    <col min="5898" max="5898" width="6.453125" style="295" customWidth="1"/>
    <col min="5899" max="5899" width="3.26953125" style="295" customWidth="1"/>
    <col min="5900" max="5900" width="5" style="295" customWidth="1"/>
    <col min="5901" max="5901" width="3.26953125" style="295" customWidth="1"/>
    <col min="5902" max="5902" width="5" style="295" customWidth="1"/>
    <col min="5903" max="5903" width="3.26953125" style="295" customWidth="1"/>
    <col min="5904" max="5904" width="5" style="295" customWidth="1"/>
    <col min="5905" max="5905" width="3.26953125" style="295" customWidth="1"/>
    <col min="5906" max="5906" width="5" style="295" customWidth="1"/>
    <col min="5907" max="5907" width="3.26953125" style="295" customWidth="1"/>
    <col min="5908" max="5908" width="5" style="295" customWidth="1"/>
    <col min="5909" max="5909" width="3.26953125" style="295" customWidth="1"/>
    <col min="5910" max="6143" width="7.7265625" style="295"/>
    <col min="6144" max="6144" width="19.1796875" style="295" customWidth="1"/>
    <col min="6145" max="6145" width="23.453125" style="295" customWidth="1"/>
    <col min="6146" max="6146" width="6.7265625" style="295" customWidth="1"/>
    <col min="6147" max="6147" width="3.26953125" style="295" customWidth="1"/>
    <col min="6148" max="6148" width="5" style="295" customWidth="1"/>
    <col min="6149" max="6149" width="3.26953125" style="295" customWidth="1"/>
    <col min="6150" max="6150" width="6.1796875" style="295" customWidth="1"/>
    <col min="6151" max="6151" width="3.26953125" style="295" customWidth="1"/>
    <col min="6152" max="6152" width="5" style="295" customWidth="1"/>
    <col min="6153" max="6153" width="3.26953125" style="295" customWidth="1"/>
    <col min="6154" max="6154" width="6.453125" style="295" customWidth="1"/>
    <col min="6155" max="6155" width="3.26953125" style="295" customWidth="1"/>
    <col min="6156" max="6156" width="5" style="295" customWidth="1"/>
    <col min="6157" max="6157" width="3.26953125" style="295" customWidth="1"/>
    <col min="6158" max="6158" width="5" style="295" customWidth="1"/>
    <col min="6159" max="6159" width="3.26953125" style="295" customWidth="1"/>
    <col min="6160" max="6160" width="5" style="295" customWidth="1"/>
    <col min="6161" max="6161" width="3.26953125" style="295" customWidth="1"/>
    <col min="6162" max="6162" width="5" style="295" customWidth="1"/>
    <col min="6163" max="6163" width="3.26953125" style="295" customWidth="1"/>
    <col min="6164" max="6164" width="5" style="295" customWidth="1"/>
    <col min="6165" max="6165" width="3.26953125" style="295" customWidth="1"/>
    <col min="6166" max="6399" width="7.7265625" style="295"/>
    <col min="6400" max="6400" width="19.1796875" style="295" customWidth="1"/>
    <col min="6401" max="6401" width="23.453125" style="295" customWidth="1"/>
    <col min="6402" max="6402" width="6.7265625" style="295" customWidth="1"/>
    <col min="6403" max="6403" width="3.26953125" style="295" customWidth="1"/>
    <col min="6404" max="6404" width="5" style="295" customWidth="1"/>
    <col min="6405" max="6405" width="3.26953125" style="295" customWidth="1"/>
    <col min="6406" max="6406" width="6.1796875" style="295" customWidth="1"/>
    <col min="6407" max="6407" width="3.26953125" style="295" customWidth="1"/>
    <col min="6408" max="6408" width="5" style="295" customWidth="1"/>
    <col min="6409" max="6409" width="3.26953125" style="295" customWidth="1"/>
    <col min="6410" max="6410" width="6.453125" style="295" customWidth="1"/>
    <col min="6411" max="6411" width="3.26953125" style="295" customWidth="1"/>
    <col min="6412" max="6412" width="5" style="295" customWidth="1"/>
    <col min="6413" max="6413" width="3.26953125" style="295" customWidth="1"/>
    <col min="6414" max="6414" width="5" style="295" customWidth="1"/>
    <col min="6415" max="6415" width="3.26953125" style="295" customWidth="1"/>
    <col min="6416" max="6416" width="5" style="295" customWidth="1"/>
    <col min="6417" max="6417" width="3.26953125" style="295" customWidth="1"/>
    <col min="6418" max="6418" width="5" style="295" customWidth="1"/>
    <col min="6419" max="6419" width="3.26953125" style="295" customWidth="1"/>
    <col min="6420" max="6420" width="5" style="295" customWidth="1"/>
    <col min="6421" max="6421" width="3.26953125" style="295" customWidth="1"/>
    <col min="6422" max="6655" width="7.7265625" style="295"/>
    <col min="6656" max="6656" width="19.1796875" style="295" customWidth="1"/>
    <col min="6657" max="6657" width="23.453125" style="295" customWidth="1"/>
    <col min="6658" max="6658" width="6.7265625" style="295" customWidth="1"/>
    <col min="6659" max="6659" width="3.26953125" style="295" customWidth="1"/>
    <col min="6660" max="6660" width="5" style="295" customWidth="1"/>
    <col min="6661" max="6661" width="3.26953125" style="295" customWidth="1"/>
    <col min="6662" max="6662" width="6.1796875" style="295" customWidth="1"/>
    <col min="6663" max="6663" width="3.26953125" style="295" customWidth="1"/>
    <col min="6664" max="6664" width="5" style="295" customWidth="1"/>
    <col min="6665" max="6665" width="3.26953125" style="295" customWidth="1"/>
    <col min="6666" max="6666" width="6.453125" style="295" customWidth="1"/>
    <col min="6667" max="6667" width="3.26953125" style="295" customWidth="1"/>
    <col min="6668" max="6668" width="5" style="295" customWidth="1"/>
    <col min="6669" max="6669" width="3.26953125" style="295" customWidth="1"/>
    <col min="6670" max="6670" width="5" style="295" customWidth="1"/>
    <col min="6671" max="6671" width="3.26953125" style="295" customWidth="1"/>
    <col min="6672" max="6672" width="5" style="295" customWidth="1"/>
    <col min="6673" max="6673" width="3.26953125" style="295" customWidth="1"/>
    <col min="6674" max="6674" width="5" style="295" customWidth="1"/>
    <col min="6675" max="6675" width="3.26953125" style="295" customWidth="1"/>
    <col min="6676" max="6676" width="5" style="295" customWidth="1"/>
    <col min="6677" max="6677" width="3.26953125" style="295" customWidth="1"/>
    <col min="6678" max="6911" width="7.7265625" style="295"/>
    <col min="6912" max="6912" width="19.1796875" style="295" customWidth="1"/>
    <col min="6913" max="6913" width="23.453125" style="295" customWidth="1"/>
    <col min="6914" max="6914" width="6.7265625" style="295" customWidth="1"/>
    <col min="6915" max="6915" width="3.26953125" style="295" customWidth="1"/>
    <col min="6916" max="6916" width="5" style="295" customWidth="1"/>
    <col min="6917" max="6917" width="3.26953125" style="295" customWidth="1"/>
    <col min="6918" max="6918" width="6.1796875" style="295" customWidth="1"/>
    <col min="6919" max="6919" width="3.26953125" style="295" customWidth="1"/>
    <col min="6920" max="6920" width="5" style="295" customWidth="1"/>
    <col min="6921" max="6921" width="3.26953125" style="295" customWidth="1"/>
    <col min="6922" max="6922" width="6.453125" style="295" customWidth="1"/>
    <col min="6923" max="6923" width="3.26953125" style="295" customWidth="1"/>
    <col min="6924" max="6924" width="5" style="295" customWidth="1"/>
    <col min="6925" max="6925" width="3.26953125" style="295" customWidth="1"/>
    <col min="6926" max="6926" width="5" style="295" customWidth="1"/>
    <col min="6927" max="6927" width="3.26953125" style="295" customWidth="1"/>
    <col min="6928" max="6928" width="5" style="295" customWidth="1"/>
    <col min="6929" max="6929" width="3.26953125" style="295" customWidth="1"/>
    <col min="6930" max="6930" width="5" style="295" customWidth="1"/>
    <col min="6931" max="6931" width="3.26953125" style="295" customWidth="1"/>
    <col min="6932" max="6932" width="5" style="295" customWidth="1"/>
    <col min="6933" max="6933" width="3.26953125" style="295" customWidth="1"/>
    <col min="6934" max="7167" width="7.7265625" style="295"/>
    <col min="7168" max="7168" width="19.1796875" style="295" customWidth="1"/>
    <col min="7169" max="7169" width="23.453125" style="295" customWidth="1"/>
    <col min="7170" max="7170" width="6.7265625" style="295" customWidth="1"/>
    <col min="7171" max="7171" width="3.26953125" style="295" customWidth="1"/>
    <col min="7172" max="7172" width="5" style="295" customWidth="1"/>
    <col min="7173" max="7173" width="3.26953125" style="295" customWidth="1"/>
    <col min="7174" max="7174" width="6.1796875" style="295" customWidth="1"/>
    <col min="7175" max="7175" width="3.26953125" style="295" customWidth="1"/>
    <col min="7176" max="7176" width="5" style="295" customWidth="1"/>
    <col min="7177" max="7177" width="3.26953125" style="295" customWidth="1"/>
    <col min="7178" max="7178" width="6.453125" style="295" customWidth="1"/>
    <col min="7179" max="7179" width="3.26953125" style="295" customWidth="1"/>
    <col min="7180" max="7180" width="5" style="295" customWidth="1"/>
    <col min="7181" max="7181" width="3.26953125" style="295" customWidth="1"/>
    <col min="7182" max="7182" width="5" style="295" customWidth="1"/>
    <col min="7183" max="7183" width="3.26953125" style="295" customWidth="1"/>
    <col min="7184" max="7184" width="5" style="295" customWidth="1"/>
    <col min="7185" max="7185" width="3.26953125" style="295" customWidth="1"/>
    <col min="7186" max="7186" width="5" style="295" customWidth="1"/>
    <col min="7187" max="7187" width="3.26953125" style="295" customWidth="1"/>
    <col min="7188" max="7188" width="5" style="295" customWidth="1"/>
    <col min="7189" max="7189" width="3.26953125" style="295" customWidth="1"/>
    <col min="7190" max="7423" width="7.7265625" style="295"/>
    <col min="7424" max="7424" width="19.1796875" style="295" customWidth="1"/>
    <col min="7425" max="7425" width="23.453125" style="295" customWidth="1"/>
    <col min="7426" max="7426" width="6.7265625" style="295" customWidth="1"/>
    <col min="7427" max="7427" width="3.26953125" style="295" customWidth="1"/>
    <col min="7428" max="7428" width="5" style="295" customWidth="1"/>
    <col min="7429" max="7429" width="3.26953125" style="295" customWidth="1"/>
    <col min="7430" max="7430" width="6.1796875" style="295" customWidth="1"/>
    <col min="7431" max="7431" width="3.26953125" style="295" customWidth="1"/>
    <col min="7432" max="7432" width="5" style="295" customWidth="1"/>
    <col min="7433" max="7433" width="3.26953125" style="295" customWidth="1"/>
    <col min="7434" max="7434" width="6.453125" style="295" customWidth="1"/>
    <col min="7435" max="7435" width="3.26953125" style="295" customWidth="1"/>
    <col min="7436" max="7436" width="5" style="295" customWidth="1"/>
    <col min="7437" max="7437" width="3.26953125" style="295" customWidth="1"/>
    <col min="7438" max="7438" width="5" style="295" customWidth="1"/>
    <col min="7439" max="7439" width="3.26953125" style="295" customWidth="1"/>
    <col min="7440" max="7440" width="5" style="295" customWidth="1"/>
    <col min="7441" max="7441" width="3.26953125" style="295" customWidth="1"/>
    <col min="7442" max="7442" width="5" style="295" customWidth="1"/>
    <col min="7443" max="7443" width="3.26953125" style="295" customWidth="1"/>
    <col min="7444" max="7444" width="5" style="295" customWidth="1"/>
    <col min="7445" max="7445" width="3.26953125" style="295" customWidth="1"/>
    <col min="7446" max="7679" width="7.7265625" style="295"/>
    <col min="7680" max="7680" width="19.1796875" style="295" customWidth="1"/>
    <col min="7681" max="7681" width="23.453125" style="295" customWidth="1"/>
    <col min="7682" max="7682" width="6.7265625" style="295" customWidth="1"/>
    <col min="7683" max="7683" width="3.26953125" style="295" customWidth="1"/>
    <col min="7684" max="7684" width="5" style="295" customWidth="1"/>
    <col min="7685" max="7685" width="3.26953125" style="295" customWidth="1"/>
    <col min="7686" max="7686" width="6.1796875" style="295" customWidth="1"/>
    <col min="7687" max="7687" width="3.26953125" style="295" customWidth="1"/>
    <col min="7688" max="7688" width="5" style="295" customWidth="1"/>
    <col min="7689" max="7689" width="3.26953125" style="295" customWidth="1"/>
    <col min="7690" max="7690" width="6.453125" style="295" customWidth="1"/>
    <col min="7691" max="7691" width="3.26953125" style="295" customWidth="1"/>
    <col min="7692" max="7692" width="5" style="295" customWidth="1"/>
    <col min="7693" max="7693" width="3.26953125" style="295" customWidth="1"/>
    <col min="7694" max="7694" width="5" style="295" customWidth="1"/>
    <col min="7695" max="7695" width="3.26953125" style="295" customWidth="1"/>
    <col min="7696" max="7696" width="5" style="295" customWidth="1"/>
    <col min="7697" max="7697" width="3.26953125" style="295" customWidth="1"/>
    <col min="7698" max="7698" width="5" style="295" customWidth="1"/>
    <col min="7699" max="7699" width="3.26953125" style="295" customWidth="1"/>
    <col min="7700" max="7700" width="5" style="295" customWidth="1"/>
    <col min="7701" max="7701" width="3.26953125" style="295" customWidth="1"/>
    <col min="7702" max="7935" width="7.7265625" style="295"/>
    <col min="7936" max="7936" width="19.1796875" style="295" customWidth="1"/>
    <col min="7937" max="7937" width="23.453125" style="295" customWidth="1"/>
    <col min="7938" max="7938" width="6.7265625" style="295" customWidth="1"/>
    <col min="7939" max="7939" width="3.26953125" style="295" customWidth="1"/>
    <col min="7940" max="7940" width="5" style="295" customWidth="1"/>
    <col min="7941" max="7941" width="3.26953125" style="295" customWidth="1"/>
    <col min="7942" max="7942" width="6.1796875" style="295" customWidth="1"/>
    <col min="7943" max="7943" width="3.26953125" style="295" customWidth="1"/>
    <col min="7944" max="7944" width="5" style="295" customWidth="1"/>
    <col min="7945" max="7945" width="3.26953125" style="295" customWidth="1"/>
    <col min="7946" max="7946" width="6.453125" style="295" customWidth="1"/>
    <col min="7947" max="7947" width="3.26953125" style="295" customWidth="1"/>
    <col min="7948" max="7948" width="5" style="295" customWidth="1"/>
    <col min="7949" max="7949" width="3.26953125" style="295" customWidth="1"/>
    <col min="7950" max="7950" width="5" style="295" customWidth="1"/>
    <col min="7951" max="7951" width="3.26953125" style="295" customWidth="1"/>
    <col min="7952" max="7952" width="5" style="295" customWidth="1"/>
    <col min="7953" max="7953" width="3.26953125" style="295" customWidth="1"/>
    <col min="7954" max="7954" width="5" style="295" customWidth="1"/>
    <col min="7955" max="7955" width="3.26953125" style="295" customWidth="1"/>
    <col min="7956" max="7956" width="5" style="295" customWidth="1"/>
    <col min="7957" max="7957" width="3.26953125" style="295" customWidth="1"/>
    <col min="7958" max="8191" width="7.7265625" style="295"/>
    <col min="8192" max="8192" width="19.1796875" style="295" customWidth="1"/>
    <col min="8193" max="8193" width="23.453125" style="295" customWidth="1"/>
    <col min="8194" max="8194" width="6.7265625" style="295" customWidth="1"/>
    <col min="8195" max="8195" width="3.26953125" style="295" customWidth="1"/>
    <col min="8196" max="8196" width="5" style="295" customWidth="1"/>
    <col min="8197" max="8197" width="3.26953125" style="295" customWidth="1"/>
    <col min="8198" max="8198" width="6.1796875" style="295" customWidth="1"/>
    <col min="8199" max="8199" width="3.26953125" style="295" customWidth="1"/>
    <col min="8200" max="8200" width="5" style="295" customWidth="1"/>
    <col min="8201" max="8201" width="3.26953125" style="295" customWidth="1"/>
    <col min="8202" max="8202" width="6.453125" style="295" customWidth="1"/>
    <col min="8203" max="8203" width="3.26953125" style="295" customWidth="1"/>
    <col min="8204" max="8204" width="5" style="295" customWidth="1"/>
    <col min="8205" max="8205" width="3.26953125" style="295" customWidth="1"/>
    <col min="8206" max="8206" width="5" style="295" customWidth="1"/>
    <col min="8207" max="8207" width="3.26953125" style="295" customWidth="1"/>
    <col min="8208" max="8208" width="5" style="295" customWidth="1"/>
    <col min="8209" max="8209" width="3.26953125" style="295" customWidth="1"/>
    <col min="8210" max="8210" width="5" style="295" customWidth="1"/>
    <col min="8211" max="8211" width="3.26953125" style="295" customWidth="1"/>
    <col min="8212" max="8212" width="5" style="295" customWidth="1"/>
    <col min="8213" max="8213" width="3.26953125" style="295" customWidth="1"/>
    <col min="8214" max="8447" width="7.7265625" style="295"/>
    <col min="8448" max="8448" width="19.1796875" style="295" customWidth="1"/>
    <col min="8449" max="8449" width="23.453125" style="295" customWidth="1"/>
    <col min="8450" max="8450" width="6.7265625" style="295" customWidth="1"/>
    <col min="8451" max="8451" width="3.26953125" style="295" customWidth="1"/>
    <col min="8452" max="8452" width="5" style="295" customWidth="1"/>
    <col min="8453" max="8453" width="3.26953125" style="295" customWidth="1"/>
    <col min="8454" max="8454" width="6.1796875" style="295" customWidth="1"/>
    <col min="8455" max="8455" width="3.26953125" style="295" customWidth="1"/>
    <col min="8456" max="8456" width="5" style="295" customWidth="1"/>
    <col min="8457" max="8457" width="3.26953125" style="295" customWidth="1"/>
    <col min="8458" max="8458" width="6.453125" style="295" customWidth="1"/>
    <col min="8459" max="8459" width="3.26953125" style="295" customWidth="1"/>
    <col min="8460" max="8460" width="5" style="295" customWidth="1"/>
    <col min="8461" max="8461" width="3.26953125" style="295" customWidth="1"/>
    <col min="8462" max="8462" width="5" style="295" customWidth="1"/>
    <col min="8463" max="8463" width="3.26953125" style="295" customWidth="1"/>
    <col min="8464" max="8464" width="5" style="295" customWidth="1"/>
    <col min="8465" max="8465" width="3.26953125" style="295" customWidth="1"/>
    <col min="8466" max="8466" width="5" style="295" customWidth="1"/>
    <col min="8467" max="8467" width="3.26953125" style="295" customWidth="1"/>
    <col min="8468" max="8468" width="5" style="295" customWidth="1"/>
    <col min="8469" max="8469" width="3.26953125" style="295" customWidth="1"/>
    <col min="8470" max="8703" width="7.7265625" style="295"/>
    <col min="8704" max="8704" width="19.1796875" style="295" customWidth="1"/>
    <col min="8705" max="8705" width="23.453125" style="295" customWidth="1"/>
    <col min="8706" max="8706" width="6.7265625" style="295" customWidth="1"/>
    <col min="8707" max="8707" width="3.26953125" style="295" customWidth="1"/>
    <col min="8708" max="8708" width="5" style="295" customWidth="1"/>
    <col min="8709" max="8709" width="3.26953125" style="295" customWidth="1"/>
    <col min="8710" max="8710" width="6.1796875" style="295" customWidth="1"/>
    <col min="8711" max="8711" width="3.26953125" style="295" customWidth="1"/>
    <col min="8712" max="8712" width="5" style="295" customWidth="1"/>
    <col min="8713" max="8713" width="3.26953125" style="295" customWidth="1"/>
    <col min="8714" max="8714" width="6.453125" style="295" customWidth="1"/>
    <col min="8715" max="8715" width="3.26953125" style="295" customWidth="1"/>
    <col min="8716" max="8716" width="5" style="295" customWidth="1"/>
    <col min="8717" max="8717" width="3.26953125" style="295" customWidth="1"/>
    <col min="8718" max="8718" width="5" style="295" customWidth="1"/>
    <col min="8719" max="8719" width="3.26953125" style="295" customWidth="1"/>
    <col min="8720" max="8720" width="5" style="295" customWidth="1"/>
    <col min="8721" max="8721" width="3.26953125" style="295" customWidth="1"/>
    <col min="8722" max="8722" width="5" style="295" customWidth="1"/>
    <col min="8723" max="8723" width="3.26953125" style="295" customWidth="1"/>
    <col min="8724" max="8724" width="5" style="295" customWidth="1"/>
    <col min="8725" max="8725" width="3.26953125" style="295" customWidth="1"/>
    <col min="8726" max="8959" width="7.7265625" style="295"/>
    <col min="8960" max="8960" width="19.1796875" style="295" customWidth="1"/>
    <col min="8961" max="8961" width="23.453125" style="295" customWidth="1"/>
    <col min="8962" max="8962" width="6.7265625" style="295" customWidth="1"/>
    <col min="8963" max="8963" width="3.26953125" style="295" customWidth="1"/>
    <col min="8964" max="8964" width="5" style="295" customWidth="1"/>
    <col min="8965" max="8965" width="3.26953125" style="295" customWidth="1"/>
    <col min="8966" max="8966" width="6.1796875" style="295" customWidth="1"/>
    <col min="8967" max="8967" width="3.26953125" style="295" customWidth="1"/>
    <col min="8968" max="8968" width="5" style="295" customWidth="1"/>
    <col min="8969" max="8969" width="3.26953125" style="295" customWidth="1"/>
    <col min="8970" max="8970" width="6.453125" style="295" customWidth="1"/>
    <col min="8971" max="8971" width="3.26953125" style="295" customWidth="1"/>
    <col min="8972" max="8972" width="5" style="295" customWidth="1"/>
    <col min="8973" max="8973" width="3.26953125" style="295" customWidth="1"/>
    <col min="8974" max="8974" width="5" style="295" customWidth="1"/>
    <col min="8975" max="8975" width="3.26953125" style="295" customWidth="1"/>
    <col min="8976" max="8976" width="5" style="295" customWidth="1"/>
    <col min="8977" max="8977" width="3.26953125" style="295" customWidth="1"/>
    <col min="8978" max="8978" width="5" style="295" customWidth="1"/>
    <col min="8979" max="8979" width="3.26953125" style="295" customWidth="1"/>
    <col min="8980" max="8980" width="5" style="295" customWidth="1"/>
    <col min="8981" max="8981" width="3.26953125" style="295" customWidth="1"/>
    <col min="8982" max="9215" width="7.7265625" style="295"/>
    <col min="9216" max="9216" width="19.1796875" style="295" customWidth="1"/>
    <col min="9217" max="9217" width="23.453125" style="295" customWidth="1"/>
    <col min="9218" max="9218" width="6.7265625" style="295" customWidth="1"/>
    <col min="9219" max="9219" width="3.26953125" style="295" customWidth="1"/>
    <col min="9220" max="9220" width="5" style="295" customWidth="1"/>
    <col min="9221" max="9221" width="3.26953125" style="295" customWidth="1"/>
    <col min="9222" max="9222" width="6.1796875" style="295" customWidth="1"/>
    <col min="9223" max="9223" width="3.26953125" style="295" customWidth="1"/>
    <col min="9224" max="9224" width="5" style="295" customWidth="1"/>
    <col min="9225" max="9225" width="3.26953125" style="295" customWidth="1"/>
    <col min="9226" max="9226" width="6.453125" style="295" customWidth="1"/>
    <col min="9227" max="9227" width="3.26953125" style="295" customWidth="1"/>
    <col min="9228" max="9228" width="5" style="295" customWidth="1"/>
    <col min="9229" max="9229" width="3.26953125" style="295" customWidth="1"/>
    <col min="9230" max="9230" width="5" style="295" customWidth="1"/>
    <col min="9231" max="9231" width="3.26953125" style="295" customWidth="1"/>
    <col min="9232" max="9232" width="5" style="295" customWidth="1"/>
    <col min="9233" max="9233" width="3.26953125" style="295" customWidth="1"/>
    <col min="9234" max="9234" width="5" style="295" customWidth="1"/>
    <col min="9235" max="9235" width="3.26953125" style="295" customWidth="1"/>
    <col min="9236" max="9236" width="5" style="295" customWidth="1"/>
    <col min="9237" max="9237" width="3.26953125" style="295" customWidth="1"/>
    <col min="9238" max="9471" width="7.7265625" style="295"/>
    <col min="9472" max="9472" width="19.1796875" style="295" customWidth="1"/>
    <col min="9473" max="9473" width="23.453125" style="295" customWidth="1"/>
    <col min="9474" max="9474" width="6.7265625" style="295" customWidth="1"/>
    <col min="9475" max="9475" width="3.26953125" style="295" customWidth="1"/>
    <col min="9476" max="9476" width="5" style="295" customWidth="1"/>
    <col min="9477" max="9477" width="3.26953125" style="295" customWidth="1"/>
    <col min="9478" max="9478" width="6.1796875" style="295" customWidth="1"/>
    <col min="9479" max="9479" width="3.26953125" style="295" customWidth="1"/>
    <col min="9480" max="9480" width="5" style="295" customWidth="1"/>
    <col min="9481" max="9481" width="3.26953125" style="295" customWidth="1"/>
    <col min="9482" max="9482" width="6.453125" style="295" customWidth="1"/>
    <col min="9483" max="9483" width="3.26953125" style="295" customWidth="1"/>
    <col min="9484" max="9484" width="5" style="295" customWidth="1"/>
    <col min="9485" max="9485" width="3.26953125" style="295" customWidth="1"/>
    <col min="9486" max="9486" width="5" style="295" customWidth="1"/>
    <col min="9487" max="9487" width="3.26953125" style="295" customWidth="1"/>
    <col min="9488" max="9488" width="5" style="295" customWidth="1"/>
    <col min="9489" max="9489" width="3.26953125" style="295" customWidth="1"/>
    <col min="9490" max="9490" width="5" style="295" customWidth="1"/>
    <col min="9491" max="9491" width="3.26953125" style="295" customWidth="1"/>
    <col min="9492" max="9492" width="5" style="295" customWidth="1"/>
    <col min="9493" max="9493" width="3.26953125" style="295" customWidth="1"/>
    <col min="9494" max="9727" width="7.7265625" style="295"/>
    <col min="9728" max="9728" width="19.1796875" style="295" customWidth="1"/>
    <col min="9729" max="9729" width="23.453125" style="295" customWidth="1"/>
    <col min="9730" max="9730" width="6.7265625" style="295" customWidth="1"/>
    <col min="9731" max="9731" width="3.26953125" style="295" customWidth="1"/>
    <col min="9732" max="9732" width="5" style="295" customWidth="1"/>
    <col min="9733" max="9733" width="3.26953125" style="295" customWidth="1"/>
    <col min="9734" max="9734" width="6.1796875" style="295" customWidth="1"/>
    <col min="9735" max="9735" width="3.26953125" style="295" customWidth="1"/>
    <col min="9736" max="9736" width="5" style="295" customWidth="1"/>
    <col min="9737" max="9737" width="3.26953125" style="295" customWidth="1"/>
    <col min="9738" max="9738" width="6.453125" style="295" customWidth="1"/>
    <col min="9739" max="9739" width="3.26953125" style="295" customWidth="1"/>
    <col min="9740" max="9740" width="5" style="295" customWidth="1"/>
    <col min="9741" max="9741" width="3.26953125" style="295" customWidth="1"/>
    <col min="9742" max="9742" width="5" style="295" customWidth="1"/>
    <col min="9743" max="9743" width="3.26953125" style="295" customWidth="1"/>
    <col min="9744" max="9744" width="5" style="295" customWidth="1"/>
    <col min="9745" max="9745" width="3.26953125" style="295" customWidth="1"/>
    <col min="9746" max="9746" width="5" style="295" customWidth="1"/>
    <col min="9747" max="9747" width="3.26953125" style="295" customWidth="1"/>
    <col min="9748" max="9748" width="5" style="295" customWidth="1"/>
    <col min="9749" max="9749" width="3.26953125" style="295" customWidth="1"/>
    <col min="9750" max="9983" width="7.7265625" style="295"/>
    <col min="9984" max="9984" width="19.1796875" style="295" customWidth="1"/>
    <col min="9985" max="9985" width="23.453125" style="295" customWidth="1"/>
    <col min="9986" max="9986" width="6.7265625" style="295" customWidth="1"/>
    <col min="9987" max="9987" width="3.26953125" style="295" customWidth="1"/>
    <col min="9988" max="9988" width="5" style="295" customWidth="1"/>
    <col min="9989" max="9989" width="3.26953125" style="295" customWidth="1"/>
    <col min="9990" max="9990" width="6.1796875" style="295" customWidth="1"/>
    <col min="9991" max="9991" width="3.26953125" style="295" customWidth="1"/>
    <col min="9992" max="9992" width="5" style="295" customWidth="1"/>
    <col min="9993" max="9993" width="3.26953125" style="295" customWidth="1"/>
    <col min="9994" max="9994" width="6.453125" style="295" customWidth="1"/>
    <col min="9995" max="9995" width="3.26953125" style="295" customWidth="1"/>
    <col min="9996" max="9996" width="5" style="295" customWidth="1"/>
    <col min="9997" max="9997" width="3.26953125" style="295" customWidth="1"/>
    <col min="9998" max="9998" width="5" style="295" customWidth="1"/>
    <col min="9999" max="9999" width="3.26953125" style="295" customWidth="1"/>
    <col min="10000" max="10000" width="5" style="295" customWidth="1"/>
    <col min="10001" max="10001" width="3.26953125" style="295" customWidth="1"/>
    <col min="10002" max="10002" width="5" style="295" customWidth="1"/>
    <col min="10003" max="10003" width="3.26953125" style="295" customWidth="1"/>
    <col min="10004" max="10004" width="5" style="295" customWidth="1"/>
    <col min="10005" max="10005" width="3.26953125" style="295" customWidth="1"/>
    <col min="10006" max="10239" width="7.7265625" style="295"/>
    <col min="10240" max="10240" width="19.1796875" style="295" customWidth="1"/>
    <col min="10241" max="10241" width="23.453125" style="295" customWidth="1"/>
    <col min="10242" max="10242" width="6.7265625" style="295" customWidth="1"/>
    <col min="10243" max="10243" width="3.26953125" style="295" customWidth="1"/>
    <col min="10244" max="10244" width="5" style="295" customWidth="1"/>
    <col min="10245" max="10245" width="3.26953125" style="295" customWidth="1"/>
    <col min="10246" max="10246" width="6.1796875" style="295" customWidth="1"/>
    <col min="10247" max="10247" width="3.26953125" style="295" customWidth="1"/>
    <col min="10248" max="10248" width="5" style="295" customWidth="1"/>
    <col min="10249" max="10249" width="3.26953125" style="295" customWidth="1"/>
    <col min="10250" max="10250" width="6.453125" style="295" customWidth="1"/>
    <col min="10251" max="10251" width="3.26953125" style="295" customWidth="1"/>
    <col min="10252" max="10252" width="5" style="295" customWidth="1"/>
    <col min="10253" max="10253" width="3.26953125" style="295" customWidth="1"/>
    <col min="10254" max="10254" width="5" style="295" customWidth="1"/>
    <col min="10255" max="10255" width="3.26953125" style="295" customWidth="1"/>
    <col min="10256" max="10256" width="5" style="295" customWidth="1"/>
    <col min="10257" max="10257" width="3.26953125" style="295" customWidth="1"/>
    <col min="10258" max="10258" width="5" style="295" customWidth="1"/>
    <col min="10259" max="10259" width="3.26953125" style="295" customWidth="1"/>
    <col min="10260" max="10260" width="5" style="295" customWidth="1"/>
    <col min="10261" max="10261" width="3.26953125" style="295" customWidth="1"/>
    <col min="10262" max="10495" width="7.7265625" style="295"/>
    <col min="10496" max="10496" width="19.1796875" style="295" customWidth="1"/>
    <col min="10497" max="10497" width="23.453125" style="295" customWidth="1"/>
    <col min="10498" max="10498" width="6.7265625" style="295" customWidth="1"/>
    <col min="10499" max="10499" width="3.26953125" style="295" customWidth="1"/>
    <col min="10500" max="10500" width="5" style="295" customWidth="1"/>
    <col min="10501" max="10501" width="3.26953125" style="295" customWidth="1"/>
    <col min="10502" max="10502" width="6.1796875" style="295" customWidth="1"/>
    <col min="10503" max="10503" width="3.26953125" style="295" customWidth="1"/>
    <col min="10504" max="10504" width="5" style="295" customWidth="1"/>
    <col min="10505" max="10505" width="3.26953125" style="295" customWidth="1"/>
    <col min="10506" max="10506" width="6.453125" style="295" customWidth="1"/>
    <col min="10507" max="10507" width="3.26953125" style="295" customWidth="1"/>
    <col min="10508" max="10508" width="5" style="295" customWidth="1"/>
    <col min="10509" max="10509" width="3.26953125" style="295" customWidth="1"/>
    <col min="10510" max="10510" width="5" style="295" customWidth="1"/>
    <col min="10511" max="10511" width="3.26953125" style="295" customWidth="1"/>
    <col min="10512" max="10512" width="5" style="295" customWidth="1"/>
    <col min="10513" max="10513" width="3.26953125" style="295" customWidth="1"/>
    <col min="10514" max="10514" width="5" style="295" customWidth="1"/>
    <col min="10515" max="10515" width="3.26953125" style="295" customWidth="1"/>
    <col min="10516" max="10516" width="5" style="295" customWidth="1"/>
    <col min="10517" max="10517" width="3.26953125" style="295" customWidth="1"/>
    <col min="10518" max="10751" width="7.7265625" style="295"/>
    <col min="10752" max="10752" width="19.1796875" style="295" customWidth="1"/>
    <col min="10753" max="10753" width="23.453125" style="295" customWidth="1"/>
    <col min="10754" max="10754" width="6.7265625" style="295" customWidth="1"/>
    <col min="10755" max="10755" width="3.26953125" style="295" customWidth="1"/>
    <col min="10756" max="10756" width="5" style="295" customWidth="1"/>
    <col min="10757" max="10757" width="3.26953125" style="295" customWidth="1"/>
    <col min="10758" max="10758" width="6.1796875" style="295" customWidth="1"/>
    <col min="10759" max="10759" width="3.26953125" style="295" customWidth="1"/>
    <col min="10760" max="10760" width="5" style="295" customWidth="1"/>
    <col min="10761" max="10761" width="3.26953125" style="295" customWidth="1"/>
    <col min="10762" max="10762" width="6.453125" style="295" customWidth="1"/>
    <col min="10763" max="10763" width="3.26953125" style="295" customWidth="1"/>
    <col min="10764" max="10764" width="5" style="295" customWidth="1"/>
    <col min="10765" max="10765" width="3.26953125" style="295" customWidth="1"/>
    <col min="10766" max="10766" width="5" style="295" customWidth="1"/>
    <col min="10767" max="10767" width="3.26953125" style="295" customWidth="1"/>
    <col min="10768" max="10768" width="5" style="295" customWidth="1"/>
    <col min="10769" max="10769" width="3.26953125" style="295" customWidth="1"/>
    <col min="10770" max="10770" width="5" style="295" customWidth="1"/>
    <col min="10771" max="10771" width="3.26953125" style="295" customWidth="1"/>
    <col min="10772" max="10772" width="5" style="295" customWidth="1"/>
    <col min="10773" max="10773" width="3.26953125" style="295" customWidth="1"/>
    <col min="10774" max="11007" width="7.7265625" style="295"/>
    <col min="11008" max="11008" width="19.1796875" style="295" customWidth="1"/>
    <col min="11009" max="11009" width="23.453125" style="295" customWidth="1"/>
    <col min="11010" max="11010" width="6.7265625" style="295" customWidth="1"/>
    <col min="11011" max="11011" width="3.26953125" style="295" customWidth="1"/>
    <col min="11012" max="11012" width="5" style="295" customWidth="1"/>
    <col min="11013" max="11013" width="3.26953125" style="295" customWidth="1"/>
    <col min="11014" max="11014" width="6.1796875" style="295" customWidth="1"/>
    <col min="11015" max="11015" width="3.26953125" style="295" customWidth="1"/>
    <col min="11016" max="11016" width="5" style="295" customWidth="1"/>
    <col min="11017" max="11017" width="3.26953125" style="295" customWidth="1"/>
    <col min="11018" max="11018" width="6.453125" style="295" customWidth="1"/>
    <col min="11019" max="11019" width="3.26953125" style="295" customWidth="1"/>
    <col min="11020" max="11020" width="5" style="295" customWidth="1"/>
    <col min="11021" max="11021" width="3.26953125" style="295" customWidth="1"/>
    <col min="11022" max="11022" width="5" style="295" customWidth="1"/>
    <col min="11023" max="11023" width="3.26953125" style="295" customWidth="1"/>
    <col min="11024" max="11024" width="5" style="295" customWidth="1"/>
    <col min="11025" max="11025" width="3.26953125" style="295" customWidth="1"/>
    <col min="11026" max="11026" width="5" style="295" customWidth="1"/>
    <col min="11027" max="11027" width="3.26953125" style="295" customWidth="1"/>
    <col min="11028" max="11028" width="5" style="295" customWidth="1"/>
    <col min="11029" max="11029" width="3.26953125" style="295" customWidth="1"/>
    <col min="11030" max="11263" width="7.7265625" style="295"/>
    <col min="11264" max="11264" width="19.1796875" style="295" customWidth="1"/>
    <col min="11265" max="11265" width="23.453125" style="295" customWidth="1"/>
    <col min="11266" max="11266" width="6.7265625" style="295" customWidth="1"/>
    <col min="11267" max="11267" width="3.26953125" style="295" customWidth="1"/>
    <col min="11268" max="11268" width="5" style="295" customWidth="1"/>
    <col min="11269" max="11269" width="3.26953125" style="295" customWidth="1"/>
    <col min="11270" max="11270" width="6.1796875" style="295" customWidth="1"/>
    <col min="11271" max="11271" width="3.26953125" style="295" customWidth="1"/>
    <col min="11272" max="11272" width="5" style="295" customWidth="1"/>
    <col min="11273" max="11273" width="3.26953125" style="295" customWidth="1"/>
    <col min="11274" max="11274" width="6.453125" style="295" customWidth="1"/>
    <col min="11275" max="11275" width="3.26953125" style="295" customWidth="1"/>
    <col min="11276" max="11276" width="5" style="295" customWidth="1"/>
    <col min="11277" max="11277" width="3.26953125" style="295" customWidth="1"/>
    <col min="11278" max="11278" width="5" style="295" customWidth="1"/>
    <col min="11279" max="11279" width="3.26953125" style="295" customWidth="1"/>
    <col min="11280" max="11280" width="5" style="295" customWidth="1"/>
    <col min="11281" max="11281" width="3.26953125" style="295" customWidth="1"/>
    <col min="11282" max="11282" width="5" style="295" customWidth="1"/>
    <col min="11283" max="11283" width="3.26953125" style="295" customWidth="1"/>
    <col min="11284" max="11284" width="5" style="295" customWidth="1"/>
    <col min="11285" max="11285" width="3.26953125" style="295" customWidth="1"/>
    <col min="11286" max="11519" width="7.7265625" style="295"/>
    <col min="11520" max="11520" width="19.1796875" style="295" customWidth="1"/>
    <col min="11521" max="11521" width="23.453125" style="295" customWidth="1"/>
    <col min="11522" max="11522" width="6.7265625" style="295" customWidth="1"/>
    <col min="11523" max="11523" width="3.26953125" style="295" customWidth="1"/>
    <col min="11524" max="11524" width="5" style="295" customWidth="1"/>
    <col min="11525" max="11525" width="3.26953125" style="295" customWidth="1"/>
    <col min="11526" max="11526" width="6.1796875" style="295" customWidth="1"/>
    <col min="11527" max="11527" width="3.26953125" style="295" customWidth="1"/>
    <col min="11528" max="11528" width="5" style="295" customWidth="1"/>
    <col min="11529" max="11529" width="3.26953125" style="295" customWidth="1"/>
    <col min="11530" max="11530" width="6.453125" style="295" customWidth="1"/>
    <col min="11531" max="11531" width="3.26953125" style="295" customWidth="1"/>
    <col min="11532" max="11532" width="5" style="295" customWidth="1"/>
    <col min="11533" max="11533" width="3.26953125" style="295" customWidth="1"/>
    <col min="11534" max="11534" width="5" style="295" customWidth="1"/>
    <col min="11535" max="11535" width="3.26953125" style="295" customWidth="1"/>
    <col min="11536" max="11536" width="5" style="295" customWidth="1"/>
    <col min="11537" max="11537" width="3.26953125" style="295" customWidth="1"/>
    <col min="11538" max="11538" width="5" style="295" customWidth="1"/>
    <col min="11539" max="11539" width="3.26953125" style="295" customWidth="1"/>
    <col min="11540" max="11540" width="5" style="295" customWidth="1"/>
    <col min="11541" max="11541" width="3.26953125" style="295" customWidth="1"/>
    <col min="11542" max="11775" width="7.7265625" style="295"/>
    <col min="11776" max="11776" width="19.1796875" style="295" customWidth="1"/>
    <col min="11777" max="11777" width="23.453125" style="295" customWidth="1"/>
    <col min="11778" max="11778" width="6.7265625" style="295" customWidth="1"/>
    <col min="11779" max="11779" width="3.26953125" style="295" customWidth="1"/>
    <col min="11780" max="11780" width="5" style="295" customWidth="1"/>
    <col min="11781" max="11781" width="3.26953125" style="295" customWidth="1"/>
    <col min="11782" max="11782" width="6.1796875" style="295" customWidth="1"/>
    <col min="11783" max="11783" width="3.26953125" style="295" customWidth="1"/>
    <col min="11784" max="11784" width="5" style="295" customWidth="1"/>
    <col min="11785" max="11785" width="3.26953125" style="295" customWidth="1"/>
    <col min="11786" max="11786" width="6.453125" style="295" customWidth="1"/>
    <col min="11787" max="11787" width="3.26953125" style="295" customWidth="1"/>
    <col min="11788" max="11788" width="5" style="295" customWidth="1"/>
    <col min="11789" max="11789" width="3.26953125" style="295" customWidth="1"/>
    <col min="11790" max="11790" width="5" style="295" customWidth="1"/>
    <col min="11791" max="11791" width="3.26953125" style="295" customWidth="1"/>
    <col min="11792" max="11792" width="5" style="295" customWidth="1"/>
    <col min="11793" max="11793" width="3.26953125" style="295" customWidth="1"/>
    <col min="11794" max="11794" width="5" style="295" customWidth="1"/>
    <col min="11795" max="11795" width="3.26953125" style="295" customWidth="1"/>
    <col min="11796" max="11796" width="5" style="295" customWidth="1"/>
    <col min="11797" max="11797" width="3.26953125" style="295" customWidth="1"/>
    <col min="11798" max="12031" width="7.7265625" style="295"/>
    <col min="12032" max="12032" width="19.1796875" style="295" customWidth="1"/>
    <col min="12033" max="12033" width="23.453125" style="295" customWidth="1"/>
    <col min="12034" max="12034" width="6.7265625" style="295" customWidth="1"/>
    <col min="12035" max="12035" width="3.26953125" style="295" customWidth="1"/>
    <col min="12036" max="12036" width="5" style="295" customWidth="1"/>
    <col min="12037" max="12037" width="3.26953125" style="295" customWidth="1"/>
    <col min="12038" max="12038" width="6.1796875" style="295" customWidth="1"/>
    <col min="12039" max="12039" width="3.26953125" style="295" customWidth="1"/>
    <col min="12040" max="12040" width="5" style="295" customWidth="1"/>
    <col min="12041" max="12041" width="3.26953125" style="295" customWidth="1"/>
    <col min="12042" max="12042" width="6.453125" style="295" customWidth="1"/>
    <col min="12043" max="12043" width="3.26953125" style="295" customWidth="1"/>
    <col min="12044" max="12044" width="5" style="295" customWidth="1"/>
    <col min="12045" max="12045" width="3.26953125" style="295" customWidth="1"/>
    <col min="12046" max="12046" width="5" style="295" customWidth="1"/>
    <col min="12047" max="12047" width="3.26953125" style="295" customWidth="1"/>
    <col min="12048" max="12048" width="5" style="295" customWidth="1"/>
    <col min="12049" max="12049" width="3.26953125" style="295" customWidth="1"/>
    <col min="12050" max="12050" width="5" style="295" customWidth="1"/>
    <col min="12051" max="12051" width="3.26953125" style="295" customWidth="1"/>
    <col min="12052" max="12052" width="5" style="295" customWidth="1"/>
    <col min="12053" max="12053" width="3.26953125" style="295" customWidth="1"/>
    <col min="12054" max="12287" width="7.7265625" style="295"/>
    <col min="12288" max="12288" width="19.1796875" style="295" customWidth="1"/>
    <col min="12289" max="12289" width="23.453125" style="295" customWidth="1"/>
    <col min="12290" max="12290" width="6.7265625" style="295" customWidth="1"/>
    <col min="12291" max="12291" width="3.26953125" style="295" customWidth="1"/>
    <col min="12292" max="12292" width="5" style="295" customWidth="1"/>
    <col min="12293" max="12293" width="3.26953125" style="295" customWidth="1"/>
    <col min="12294" max="12294" width="6.1796875" style="295" customWidth="1"/>
    <col min="12295" max="12295" width="3.26953125" style="295" customWidth="1"/>
    <col min="12296" max="12296" width="5" style="295" customWidth="1"/>
    <col min="12297" max="12297" width="3.26953125" style="295" customWidth="1"/>
    <col min="12298" max="12298" width="6.453125" style="295" customWidth="1"/>
    <col min="12299" max="12299" width="3.26953125" style="295" customWidth="1"/>
    <col min="12300" max="12300" width="5" style="295" customWidth="1"/>
    <col min="12301" max="12301" width="3.26953125" style="295" customWidth="1"/>
    <col min="12302" max="12302" width="5" style="295" customWidth="1"/>
    <col min="12303" max="12303" width="3.26953125" style="295" customWidth="1"/>
    <col min="12304" max="12304" width="5" style="295" customWidth="1"/>
    <col min="12305" max="12305" width="3.26953125" style="295" customWidth="1"/>
    <col min="12306" max="12306" width="5" style="295" customWidth="1"/>
    <col min="12307" max="12307" width="3.26953125" style="295" customWidth="1"/>
    <col min="12308" max="12308" width="5" style="295" customWidth="1"/>
    <col min="12309" max="12309" width="3.26953125" style="295" customWidth="1"/>
    <col min="12310" max="12543" width="7.7265625" style="295"/>
    <col min="12544" max="12544" width="19.1796875" style="295" customWidth="1"/>
    <col min="12545" max="12545" width="23.453125" style="295" customWidth="1"/>
    <col min="12546" max="12546" width="6.7265625" style="295" customWidth="1"/>
    <col min="12547" max="12547" width="3.26953125" style="295" customWidth="1"/>
    <col min="12548" max="12548" width="5" style="295" customWidth="1"/>
    <col min="12549" max="12549" width="3.26953125" style="295" customWidth="1"/>
    <col min="12550" max="12550" width="6.1796875" style="295" customWidth="1"/>
    <col min="12551" max="12551" width="3.26953125" style="295" customWidth="1"/>
    <col min="12552" max="12552" width="5" style="295" customWidth="1"/>
    <col min="12553" max="12553" width="3.26953125" style="295" customWidth="1"/>
    <col min="12554" max="12554" width="6.453125" style="295" customWidth="1"/>
    <col min="12555" max="12555" width="3.26953125" style="295" customWidth="1"/>
    <col min="12556" max="12556" width="5" style="295" customWidth="1"/>
    <col min="12557" max="12557" width="3.26953125" style="295" customWidth="1"/>
    <col min="12558" max="12558" width="5" style="295" customWidth="1"/>
    <col min="12559" max="12559" width="3.26953125" style="295" customWidth="1"/>
    <col min="12560" max="12560" width="5" style="295" customWidth="1"/>
    <col min="12561" max="12561" width="3.26953125" style="295" customWidth="1"/>
    <col min="12562" max="12562" width="5" style="295" customWidth="1"/>
    <col min="12563" max="12563" width="3.26953125" style="295" customWidth="1"/>
    <col min="12564" max="12564" width="5" style="295" customWidth="1"/>
    <col min="12565" max="12565" width="3.26953125" style="295" customWidth="1"/>
    <col min="12566" max="12799" width="7.7265625" style="295"/>
    <col min="12800" max="12800" width="19.1796875" style="295" customWidth="1"/>
    <col min="12801" max="12801" width="23.453125" style="295" customWidth="1"/>
    <col min="12802" max="12802" width="6.7265625" style="295" customWidth="1"/>
    <col min="12803" max="12803" width="3.26953125" style="295" customWidth="1"/>
    <col min="12804" max="12804" width="5" style="295" customWidth="1"/>
    <col min="12805" max="12805" width="3.26953125" style="295" customWidth="1"/>
    <col min="12806" max="12806" width="6.1796875" style="295" customWidth="1"/>
    <col min="12807" max="12807" width="3.26953125" style="295" customWidth="1"/>
    <col min="12808" max="12808" width="5" style="295" customWidth="1"/>
    <col min="12809" max="12809" width="3.26953125" style="295" customWidth="1"/>
    <col min="12810" max="12810" width="6.453125" style="295" customWidth="1"/>
    <col min="12811" max="12811" width="3.26953125" style="295" customWidth="1"/>
    <col min="12812" max="12812" width="5" style="295" customWidth="1"/>
    <col min="12813" max="12813" width="3.26953125" style="295" customWidth="1"/>
    <col min="12814" max="12814" width="5" style="295" customWidth="1"/>
    <col min="12815" max="12815" width="3.26953125" style="295" customWidth="1"/>
    <col min="12816" max="12816" width="5" style="295" customWidth="1"/>
    <col min="12817" max="12817" width="3.26953125" style="295" customWidth="1"/>
    <col min="12818" max="12818" width="5" style="295" customWidth="1"/>
    <col min="12819" max="12819" width="3.26953125" style="295" customWidth="1"/>
    <col min="12820" max="12820" width="5" style="295" customWidth="1"/>
    <col min="12821" max="12821" width="3.26953125" style="295" customWidth="1"/>
    <col min="12822" max="13055" width="7.7265625" style="295"/>
    <col min="13056" max="13056" width="19.1796875" style="295" customWidth="1"/>
    <col min="13057" max="13057" width="23.453125" style="295" customWidth="1"/>
    <col min="13058" max="13058" width="6.7265625" style="295" customWidth="1"/>
    <col min="13059" max="13059" width="3.26953125" style="295" customWidth="1"/>
    <col min="13060" max="13060" width="5" style="295" customWidth="1"/>
    <col min="13061" max="13061" width="3.26953125" style="295" customWidth="1"/>
    <col min="13062" max="13062" width="6.1796875" style="295" customWidth="1"/>
    <col min="13063" max="13063" width="3.26953125" style="295" customWidth="1"/>
    <col min="13064" max="13064" width="5" style="295" customWidth="1"/>
    <col min="13065" max="13065" width="3.26953125" style="295" customWidth="1"/>
    <col min="13066" max="13066" width="6.453125" style="295" customWidth="1"/>
    <col min="13067" max="13067" width="3.26953125" style="295" customWidth="1"/>
    <col min="13068" max="13068" width="5" style="295" customWidth="1"/>
    <col min="13069" max="13069" width="3.26953125" style="295" customWidth="1"/>
    <col min="13070" max="13070" width="5" style="295" customWidth="1"/>
    <col min="13071" max="13071" width="3.26953125" style="295" customWidth="1"/>
    <col min="13072" max="13072" width="5" style="295" customWidth="1"/>
    <col min="13073" max="13073" width="3.26953125" style="295" customWidth="1"/>
    <col min="13074" max="13074" width="5" style="295" customWidth="1"/>
    <col min="13075" max="13075" width="3.26953125" style="295" customWidth="1"/>
    <col min="13076" max="13076" width="5" style="295" customWidth="1"/>
    <col min="13077" max="13077" width="3.26953125" style="295" customWidth="1"/>
    <col min="13078" max="13311" width="7.7265625" style="295"/>
    <col min="13312" max="13312" width="19.1796875" style="295" customWidth="1"/>
    <col min="13313" max="13313" width="23.453125" style="295" customWidth="1"/>
    <col min="13314" max="13314" width="6.7265625" style="295" customWidth="1"/>
    <col min="13315" max="13315" width="3.26953125" style="295" customWidth="1"/>
    <col min="13316" max="13316" width="5" style="295" customWidth="1"/>
    <col min="13317" max="13317" width="3.26953125" style="295" customWidth="1"/>
    <col min="13318" max="13318" width="6.1796875" style="295" customWidth="1"/>
    <col min="13319" max="13319" width="3.26953125" style="295" customWidth="1"/>
    <col min="13320" max="13320" width="5" style="295" customWidth="1"/>
    <col min="13321" max="13321" width="3.26953125" style="295" customWidth="1"/>
    <col min="13322" max="13322" width="6.453125" style="295" customWidth="1"/>
    <col min="13323" max="13323" width="3.26953125" style="295" customWidth="1"/>
    <col min="13324" max="13324" width="5" style="295" customWidth="1"/>
    <col min="13325" max="13325" width="3.26953125" style="295" customWidth="1"/>
    <col min="13326" max="13326" width="5" style="295" customWidth="1"/>
    <col min="13327" max="13327" width="3.26953125" style="295" customWidth="1"/>
    <col min="13328" max="13328" width="5" style="295" customWidth="1"/>
    <col min="13329" max="13329" width="3.26953125" style="295" customWidth="1"/>
    <col min="13330" max="13330" width="5" style="295" customWidth="1"/>
    <col min="13331" max="13331" width="3.26953125" style="295" customWidth="1"/>
    <col min="13332" max="13332" width="5" style="295" customWidth="1"/>
    <col min="13333" max="13333" width="3.26953125" style="295" customWidth="1"/>
    <col min="13334" max="13567" width="7.7265625" style="295"/>
    <col min="13568" max="13568" width="19.1796875" style="295" customWidth="1"/>
    <col min="13569" max="13569" width="23.453125" style="295" customWidth="1"/>
    <col min="13570" max="13570" width="6.7265625" style="295" customWidth="1"/>
    <col min="13571" max="13571" width="3.26953125" style="295" customWidth="1"/>
    <col min="13572" max="13572" width="5" style="295" customWidth="1"/>
    <col min="13573" max="13573" width="3.26953125" style="295" customWidth="1"/>
    <col min="13574" max="13574" width="6.1796875" style="295" customWidth="1"/>
    <col min="13575" max="13575" width="3.26953125" style="295" customWidth="1"/>
    <col min="13576" max="13576" width="5" style="295" customWidth="1"/>
    <col min="13577" max="13577" width="3.26953125" style="295" customWidth="1"/>
    <col min="13578" max="13578" width="6.453125" style="295" customWidth="1"/>
    <col min="13579" max="13579" width="3.26953125" style="295" customWidth="1"/>
    <col min="13580" max="13580" width="5" style="295" customWidth="1"/>
    <col min="13581" max="13581" width="3.26953125" style="295" customWidth="1"/>
    <col min="13582" max="13582" width="5" style="295" customWidth="1"/>
    <col min="13583" max="13583" width="3.26953125" style="295" customWidth="1"/>
    <col min="13584" max="13584" width="5" style="295" customWidth="1"/>
    <col min="13585" max="13585" width="3.26953125" style="295" customWidth="1"/>
    <col min="13586" max="13586" width="5" style="295" customWidth="1"/>
    <col min="13587" max="13587" width="3.26953125" style="295" customWidth="1"/>
    <col min="13588" max="13588" width="5" style="295" customWidth="1"/>
    <col min="13589" max="13589" width="3.26953125" style="295" customWidth="1"/>
    <col min="13590" max="13823" width="7.7265625" style="295"/>
    <col min="13824" max="13824" width="19.1796875" style="295" customWidth="1"/>
    <col min="13825" max="13825" width="23.453125" style="295" customWidth="1"/>
    <col min="13826" max="13826" width="6.7265625" style="295" customWidth="1"/>
    <col min="13827" max="13827" width="3.26953125" style="295" customWidth="1"/>
    <col min="13828" max="13828" width="5" style="295" customWidth="1"/>
    <col min="13829" max="13829" width="3.26953125" style="295" customWidth="1"/>
    <col min="13830" max="13830" width="6.1796875" style="295" customWidth="1"/>
    <col min="13831" max="13831" width="3.26953125" style="295" customWidth="1"/>
    <col min="13832" max="13832" width="5" style="295" customWidth="1"/>
    <col min="13833" max="13833" width="3.26953125" style="295" customWidth="1"/>
    <col min="13834" max="13834" width="6.453125" style="295" customWidth="1"/>
    <col min="13835" max="13835" width="3.26953125" style="295" customWidth="1"/>
    <col min="13836" max="13836" width="5" style="295" customWidth="1"/>
    <col min="13837" max="13837" width="3.26953125" style="295" customWidth="1"/>
    <col min="13838" max="13838" width="5" style="295" customWidth="1"/>
    <col min="13839" max="13839" width="3.26953125" style="295" customWidth="1"/>
    <col min="13840" max="13840" width="5" style="295" customWidth="1"/>
    <col min="13841" max="13841" width="3.26953125" style="295" customWidth="1"/>
    <col min="13842" max="13842" width="5" style="295" customWidth="1"/>
    <col min="13843" max="13843" width="3.26953125" style="295" customWidth="1"/>
    <col min="13844" max="13844" width="5" style="295" customWidth="1"/>
    <col min="13845" max="13845" width="3.26953125" style="295" customWidth="1"/>
    <col min="13846" max="14079" width="7.7265625" style="295"/>
    <col min="14080" max="14080" width="19.1796875" style="295" customWidth="1"/>
    <col min="14081" max="14081" width="23.453125" style="295" customWidth="1"/>
    <col min="14082" max="14082" width="6.7265625" style="295" customWidth="1"/>
    <col min="14083" max="14083" width="3.26953125" style="295" customWidth="1"/>
    <col min="14084" max="14084" width="5" style="295" customWidth="1"/>
    <col min="14085" max="14085" width="3.26953125" style="295" customWidth="1"/>
    <col min="14086" max="14086" width="6.1796875" style="295" customWidth="1"/>
    <col min="14087" max="14087" width="3.26953125" style="295" customWidth="1"/>
    <col min="14088" max="14088" width="5" style="295" customWidth="1"/>
    <col min="14089" max="14089" width="3.26953125" style="295" customWidth="1"/>
    <col min="14090" max="14090" width="6.453125" style="295" customWidth="1"/>
    <col min="14091" max="14091" width="3.26953125" style="295" customWidth="1"/>
    <col min="14092" max="14092" width="5" style="295" customWidth="1"/>
    <col min="14093" max="14093" width="3.26953125" style="295" customWidth="1"/>
    <col min="14094" max="14094" width="5" style="295" customWidth="1"/>
    <col min="14095" max="14095" width="3.26953125" style="295" customWidth="1"/>
    <col min="14096" max="14096" width="5" style="295" customWidth="1"/>
    <col min="14097" max="14097" width="3.26953125" style="295" customWidth="1"/>
    <col min="14098" max="14098" width="5" style="295" customWidth="1"/>
    <col min="14099" max="14099" width="3.26953125" style="295" customWidth="1"/>
    <col min="14100" max="14100" width="5" style="295" customWidth="1"/>
    <col min="14101" max="14101" width="3.26953125" style="295" customWidth="1"/>
    <col min="14102" max="14335" width="7.7265625" style="295"/>
    <col min="14336" max="14336" width="19.1796875" style="295" customWidth="1"/>
    <col min="14337" max="14337" width="23.453125" style="295" customWidth="1"/>
    <col min="14338" max="14338" width="6.7265625" style="295" customWidth="1"/>
    <col min="14339" max="14339" width="3.26953125" style="295" customWidth="1"/>
    <col min="14340" max="14340" width="5" style="295" customWidth="1"/>
    <col min="14341" max="14341" width="3.26953125" style="295" customWidth="1"/>
    <col min="14342" max="14342" width="6.1796875" style="295" customWidth="1"/>
    <col min="14343" max="14343" width="3.26953125" style="295" customWidth="1"/>
    <col min="14344" max="14344" width="5" style="295" customWidth="1"/>
    <col min="14345" max="14345" width="3.26953125" style="295" customWidth="1"/>
    <col min="14346" max="14346" width="6.453125" style="295" customWidth="1"/>
    <col min="14347" max="14347" width="3.26953125" style="295" customWidth="1"/>
    <col min="14348" max="14348" width="5" style="295" customWidth="1"/>
    <col min="14349" max="14349" width="3.26953125" style="295" customWidth="1"/>
    <col min="14350" max="14350" width="5" style="295" customWidth="1"/>
    <col min="14351" max="14351" width="3.26953125" style="295" customWidth="1"/>
    <col min="14352" max="14352" width="5" style="295" customWidth="1"/>
    <col min="14353" max="14353" width="3.26953125" style="295" customWidth="1"/>
    <col min="14354" max="14354" width="5" style="295" customWidth="1"/>
    <col min="14355" max="14355" width="3.26953125" style="295" customWidth="1"/>
    <col min="14356" max="14356" width="5" style="295" customWidth="1"/>
    <col min="14357" max="14357" width="3.26953125" style="295" customWidth="1"/>
    <col min="14358" max="14591" width="7.7265625" style="295"/>
    <col min="14592" max="14592" width="19.1796875" style="295" customWidth="1"/>
    <col min="14593" max="14593" width="23.453125" style="295" customWidth="1"/>
    <col min="14594" max="14594" width="6.7265625" style="295" customWidth="1"/>
    <col min="14595" max="14595" width="3.26953125" style="295" customWidth="1"/>
    <col min="14596" max="14596" width="5" style="295" customWidth="1"/>
    <col min="14597" max="14597" width="3.26953125" style="295" customWidth="1"/>
    <col min="14598" max="14598" width="6.1796875" style="295" customWidth="1"/>
    <col min="14599" max="14599" width="3.26953125" style="295" customWidth="1"/>
    <col min="14600" max="14600" width="5" style="295" customWidth="1"/>
    <col min="14601" max="14601" width="3.26953125" style="295" customWidth="1"/>
    <col min="14602" max="14602" width="6.453125" style="295" customWidth="1"/>
    <col min="14603" max="14603" width="3.26953125" style="295" customWidth="1"/>
    <col min="14604" max="14604" width="5" style="295" customWidth="1"/>
    <col min="14605" max="14605" width="3.26953125" style="295" customWidth="1"/>
    <col min="14606" max="14606" width="5" style="295" customWidth="1"/>
    <col min="14607" max="14607" width="3.26953125" style="295" customWidth="1"/>
    <col min="14608" max="14608" width="5" style="295" customWidth="1"/>
    <col min="14609" max="14609" width="3.26953125" style="295" customWidth="1"/>
    <col min="14610" max="14610" width="5" style="295" customWidth="1"/>
    <col min="14611" max="14611" width="3.26953125" style="295" customWidth="1"/>
    <col min="14612" max="14612" width="5" style="295" customWidth="1"/>
    <col min="14613" max="14613" width="3.26953125" style="295" customWidth="1"/>
    <col min="14614" max="14847" width="7.7265625" style="295"/>
    <col min="14848" max="14848" width="19.1796875" style="295" customWidth="1"/>
    <col min="14849" max="14849" width="23.453125" style="295" customWidth="1"/>
    <col min="14850" max="14850" width="6.7265625" style="295" customWidth="1"/>
    <col min="14851" max="14851" width="3.26953125" style="295" customWidth="1"/>
    <col min="14852" max="14852" width="5" style="295" customWidth="1"/>
    <col min="14853" max="14853" width="3.26953125" style="295" customWidth="1"/>
    <col min="14854" max="14854" width="6.1796875" style="295" customWidth="1"/>
    <col min="14855" max="14855" width="3.26953125" style="295" customWidth="1"/>
    <col min="14856" max="14856" width="5" style="295" customWidth="1"/>
    <col min="14857" max="14857" width="3.26953125" style="295" customWidth="1"/>
    <col min="14858" max="14858" width="6.453125" style="295" customWidth="1"/>
    <col min="14859" max="14859" width="3.26953125" style="295" customWidth="1"/>
    <col min="14860" max="14860" width="5" style="295" customWidth="1"/>
    <col min="14861" max="14861" width="3.26953125" style="295" customWidth="1"/>
    <col min="14862" max="14862" width="5" style="295" customWidth="1"/>
    <col min="14863" max="14863" width="3.26953125" style="295" customWidth="1"/>
    <col min="14864" max="14864" width="5" style="295" customWidth="1"/>
    <col min="14865" max="14865" width="3.26953125" style="295" customWidth="1"/>
    <col min="14866" max="14866" width="5" style="295" customWidth="1"/>
    <col min="14867" max="14867" width="3.26953125" style="295" customWidth="1"/>
    <col min="14868" max="14868" width="5" style="295" customWidth="1"/>
    <col min="14869" max="14869" width="3.26953125" style="295" customWidth="1"/>
    <col min="14870" max="15103" width="7.7265625" style="295"/>
    <col min="15104" max="15104" width="19.1796875" style="295" customWidth="1"/>
    <col min="15105" max="15105" width="23.453125" style="295" customWidth="1"/>
    <col min="15106" max="15106" width="6.7265625" style="295" customWidth="1"/>
    <col min="15107" max="15107" width="3.26953125" style="295" customWidth="1"/>
    <col min="15108" max="15108" width="5" style="295" customWidth="1"/>
    <col min="15109" max="15109" width="3.26953125" style="295" customWidth="1"/>
    <col min="15110" max="15110" width="6.1796875" style="295" customWidth="1"/>
    <col min="15111" max="15111" width="3.26953125" style="295" customWidth="1"/>
    <col min="15112" max="15112" width="5" style="295" customWidth="1"/>
    <col min="15113" max="15113" width="3.26953125" style="295" customWidth="1"/>
    <col min="15114" max="15114" width="6.453125" style="295" customWidth="1"/>
    <col min="15115" max="15115" width="3.26953125" style="295" customWidth="1"/>
    <col min="15116" max="15116" width="5" style="295" customWidth="1"/>
    <col min="15117" max="15117" width="3.26953125" style="295" customWidth="1"/>
    <col min="15118" max="15118" width="5" style="295" customWidth="1"/>
    <col min="15119" max="15119" width="3.26953125" style="295" customWidth="1"/>
    <col min="15120" max="15120" width="5" style="295" customWidth="1"/>
    <col min="15121" max="15121" width="3.26953125" style="295" customWidth="1"/>
    <col min="15122" max="15122" width="5" style="295" customWidth="1"/>
    <col min="15123" max="15123" width="3.26953125" style="295" customWidth="1"/>
    <col min="15124" max="15124" width="5" style="295" customWidth="1"/>
    <col min="15125" max="15125" width="3.26953125" style="295" customWidth="1"/>
    <col min="15126" max="15359" width="7.7265625" style="295"/>
    <col min="15360" max="15360" width="19.1796875" style="295" customWidth="1"/>
    <col min="15361" max="15361" width="23.453125" style="295" customWidth="1"/>
    <col min="15362" max="15362" width="6.7265625" style="295" customWidth="1"/>
    <col min="15363" max="15363" width="3.26953125" style="295" customWidth="1"/>
    <col min="15364" max="15364" width="5" style="295" customWidth="1"/>
    <col min="15365" max="15365" width="3.26953125" style="295" customWidth="1"/>
    <col min="15366" max="15366" width="6.1796875" style="295" customWidth="1"/>
    <col min="15367" max="15367" width="3.26953125" style="295" customWidth="1"/>
    <col min="15368" max="15368" width="5" style="295" customWidth="1"/>
    <col min="15369" max="15369" width="3.26953125" style="295" customWidth="1"/>
    <col min="15370" max="15370" width="6.453125" style="295" customWidth="1"/>
    <col min="15371" max="15371" width="3.26953125" style="295" customWidth="1"/>
    <col min="15372" max="15372" width="5" style="295" customWidth="1"/>
    <col min="15373" max="15373" width="3.26953125" style="295" customWidth="1"/>
    <col min="15374" max="15374" width="5" style="295" customWidth="1"/>
    <col min="15375" max="15375" width="3.26953125" style="295" customWidth="1"/>
    <col min="15376" max="15376" width="5" style="295" customWidth="1"/>
    <col min="15377" max="15377" width="3.26953125" style="295" customWidth="1"/>
    <col min="15378" max="15378" width="5" style="295" customWidth="1"/>
    <col min="15379" max="15379" width="3.26953125" style="295" customWidth="1"/>
    <col min="15380" max="15380" width="5" style="295" customWidth="1"/>
    <col min="15381" max="15381" width="3.26953125" style="295" customWidth="1"/>
    <col min="15382" max="15615" width="7.7265625" style="295"/>
    <col min="15616" max="15616" width="19.1796875" style="295" customWidth="1"/>
    <col min="15617" max="15617" width="23.453125" style="295" customWidth="1"/>
    <col min="15618" max="15618" width="6.7265625" style="295" customWidth="1"/>
    <col min="15619" max="15619" width="3.26953125" style="295" customWidth="1"/>
    <col min="15620" max="15620" width="5" style="295" customWidth="1"/>
    <col min="15621" max="15621" width="3.26953125" style="295" customWidth="1"/>
    <col min="15622" max="15622" width="6.1796875" style="295" customWidth="1"/>
    <col min="15623" max="15623" width="3.26953125" style="295" customWidth="1"/>
    <col min="15624" max="15624" width="5" style="295" customWidth="1"/>
    <col min="15625" max="15625" width="3.26953125" style="295" customWidth="1"/>
    <col min="15626" max="15626" width="6.453125" style="295" customWidth="1"/>
    <col min="15627" max="15627" width="3.26953125" style="295" customWidth="1"/>
    <col min="15628" max="15628" width="5" style="295" customWidth="1"/>
    <col min="15629" max="15629" width="3.26953125" style="295" customWidth="1"/>
    <col min="15630" max="15630" width="5" style="295" customWidth="1"/>
    <col min="15631" max="15631" width="3.26953125" style="295" customWidth="1"/>
    <col min="15632" max="15632" width="5" style="295" customWidth="1"/>
    <col min="15633" max="15633" width="3.26953125" style="295" customWidth="1"/>
    <col min="15634" max="15634" width="5" style="295" customWidth="1"/>
    <col min="15635" max="15635" width="3.26953125" style="295" customWidth="1"/>
    <col min="15636" max="15636" width="5" style="295" customWidth="1"/>
    <col min="15637" max="15637" width="3.26953125" style="295" customWidth="1"/>
    <col min="15638" max="15871" width="7.7265625" style="295"/>
    <col min="15872" max="15872" width="19.1796875" style="295" customWidth="1"/>
    <col min="15873" max="15873" width="23.453125" style="295" customWidth="1"/>
    <col min="15874" max="15874" width="6.7265625" style="295" customWidth="1"/>
    <col min="15875" max="15875" width="3.26953125" style="295" customWidth="1"/>
    <col min="15876" max="15876" width="5" style="295" customWidth="1"/>
    <col min="15877" max="15877" width="3.26953125" style="295" customWidth="1"/>
    <col min="15878" max="15878" width="6.1796875" style="295" customWidth="1"/>
    <col min="15879" max="15879" width="3.26953125" style="295" customWidth="1"/>
    <col min="15880" max="15880" width="5" style="295" customWidth="1"/>
    <col min="15881" max="15881" width="3.26953125" style="295" customWidth="1"/>
    <col min="15882" max="15882" width="6.453125" style="295" customWidth="1"/>
    <col min="15883" max="15883" width="3.26953125" style="295" customWidth="1"/>
    <col min="15884" max="15884" width="5" style="295" customWidth="1"/>
    <col min="15885" max="15885" width="3.26953125" style="295" customWidth="1"/>
    <col min="15886" max="15886" width="5" style="295" customWidth="1"/>
    <col min="15887" max="15887" width="3.26953125" style="295" customWidth="1"/>
    <col min="15888" max="15888" width="5" style="295" customWidth="1"/>
    <col min="15889" max="15889" width="3.26953125" style="295" customWidth="1"/>
    <col min="15890" max="15890" width="5" style="295" customWidth="1"/>
    <col min="15891" max="15891" width="3.26953125" style="295" customWidth="1"/>
    <col min="15892" max="15892" width="5" style="295" customWidth="1"/>
    <col min="15893" max="15893" width="3.26953125" style="295" customWidth="1"/>
    <col min="15894" max="16127" width="7.7265625" style="295"/>
    <col min="16128" max="16128" width="19.1796875" style="295" customWidth="1"/>
    <col min="16129" max="16129" width="23.453125" style="295" customWidth="1"/>
    <col min="16130" max="16130" width="6.7265625" style="295" customWidth="1"/>
    <col min="16131" max="16131" width="3.26953125" style="295" customWidth="1"/>
    <col min="16132" max="16132" width="5" style="295" customWidth="1"/>
    <col min="16133" max="16133" width="3.26953125" style="295" customWidth="1"/>
    <col min="16134" max="16134" width="6.1796875" style="295" customWidth="1"/>
    <col min="16135" max="16135" width="3.26953125" style="295" customWidth="1"/>
    <col min="16136" max="16136" width="5" style="295" customWidth="1"/>
    <col min="16137" max="16137" width="3.26953125" style="295" customWidth="1"/>
    <col min="16138" max="16138" width="6.453125" style="295" customWidth="1"/>
    <col min="16139" max="16139" width="3.26953125" style="295" customWidth="1"/>
    <col min="16140" max="16140" width="5" style="295" customWidth="1"/>
    <col min="16141" max="16141" width="3.26953125" style="295" customWidth="1"/>
    <col min="16142" max="16142" width="5" style="295" customWidth="1"/>
    <col min="16143" max="16143" width="3.26953125" style="295" customWidth="1"/>
    <col min="16144" max="16144" width="5" style="295" customWidth="1"/>
    <col min="16145" max="16145" width="3.26953125" style="295" customWidth="1"/>
    <col min="16146" max="16146" width="5" style="295" customWidth="1"/>
    <col min="16147" max="16147" width="3.26953125" style="295" customWidth="1"/>
    <col min="16148" max="16148" width="5" style="295" customWidth="1"/>
    <col min="16149" max="16149" width="3.26953125" style="295" customWidth="1"/>
    <col min="16150" max="16384" width="7.7265625" style="295"/>
  </cols>
  <sheetData>
    <row r="1" spans="1:29" ht="33" customHeight="1">
      <c r="A1" s="1725" t="s">
        <v>547</v>
      </c>
      <c r="B1" s="1725"/>
      <c r="C1" s="1725"/>
      <c r="D1" s="1725"/>
      <c r="E1" s="1725"/>
      <c r="F1" s="1725"/>
      <c r="G1" s="1725"/>
      <c r="H1" s="1725"/>
      <c r="I1" s="1725"/>
      <c r="J1" s="1725"/>
      <c r="K1" s="1725"/>
      <c r="L1" s="1725"/>
      <c r="M1" s="1725"/>
      <c r="N1" s="1725"/>
      <c r="O1" s="1725"/>
      <c r="P1" s="1725"/>
      <c r="Q1" s="1725"/>
      <c r="R1" s="1725"/>
      <c r="S1" s="1725"/>
      <c r="T1" s="1725"/>
      <c r="U1" s="1725"/>
      <c r="V1" s="1725"/>
    </row>
    <row r="2" spans="1:29" ht="33" customHeight="1">
      <c r="A2" s="1726" t="s">
        <v>548</v>
      </c>
      <c r="B2" s="1726"/>
      <c r="C2" s="1726"/>
      <c r="D2" s="1726"/>
      <c r="E2" s="1726"/>
      <c r="F2" s="1726"/>
      <c r="G2" s="1726"/>
      <c r="H2" s="1726"/>
      <c r="I2" s="1726"/>
      <c r="J2" s="1726"/>
      <c r="K2" s="1726"/>
      <c r="L2" s="1726"/>
      <c r="M2" s="1726"/>
      <c r="N2" s="1726"/>
      <c r="O2" s="1726"/>
      <c r="P2" s="1726"/>
      <c r="Q2" s="1726"/>
      <c r="R2" s="1726"/>
      <c r="S2" s="1726"/>
      <c r="T2" s="1726"/>
      <c r="U2" s="1726"/>
      <c r="V2" s="1726"/>
    </row>
    <row r="3" spans="1:29" ht="33" customHeight="1">
      <c r="A3" s="197" t="s">
        <v>736</v>
      </c>
      <c r="B3" s="136"/>
      <c r="C3" s="136"/>
      <c r="D3" s="136"/>
      <c r="E3" s="136"/>
      <c r="F3" s="136"/>
      <c r="G3" s="136"/>
      <c r="H3" s="136"/>
      <c r="I3" s="136"/>
      <c r="J3" s="136"/>
      <c r="K3" s="136"/>
      <c r="L3" s="136"/>
      <c r="M3" s="136"/>
      <c r="N3" s="136"/>
      <c r="O3" s="136"/>
      <c r="P3" s="136"/>
      <c r="Q3" s="136"/>
      <c r="R3" s="136"/>
      <c r="S3" s="136"/>
      <c r="T3" s="136"/>
      <c r="U3" s="136"/>
      <c r="V3" s="201" t="s">
        <v>737</v>
      </c>
    </row>
    <row r="4" spans="1:29" s="298" customFormat="1" ht="27" customHeight="1">
      <c r="A4" s="1761" t="s">
        <v>738</v>
      </c>
      <c r="B4" s="296" t="s">
        <v>109</v>
      </c>
      <c r="C4" s="297"/>
      <c r="D4" s="297"/>
      <c r="E4" s="297"/>
      <c r="F4" s="297"/>
      <c r="G4" s="297"/>
      <c r="H4" s="297"/>
      <c r="I4" s="297"/>
      <c r="J4" s="297"/>
      <c r="K4" s="297"/>
      <c r="L4" s="297"/>
      <c r="M4" s="297"/>
      <c r="N4" s="297"/>
      <c r="O4" s="297"/>
      <c r="P4" s="297"/>
      <c r="Q4" s="297"/>
      <c r="R4" s="297"/>
      <c r="S4" s="297"/>
      <c r="T4" s="297"/>
      <c r="U4" s="297" t="s">
        <v>113</v>
      </c>
      <c r="V4" s="1761" t="s">
        <v>739</v>
      </c>
    </row>
    <row r="5" spans="1:29" s="298" customFormat="1" ht="30.75" customHeight="1">
      <c r="A5" s="1762"/>
      <c r="B5" s="1764" t="s">
        <v>166</v>
      </c>
      <c r="C5" s="1764"/>
      <c r="D5" s="1764"/>
      <c r="E5" s="1764"/>
      <c r="F5" s="1764" t="s">
        <v>131</v>
      </c>
      <c r="G5" s="1764"/>
      <c r="H5" s="1764"/>
      <c r="I5" s="1765"/>
      <c r="J5" s="1764" t="s">
        <v>132</v>
      </c>
      <c r="K5" s="1764"/>
      <c r="L5" s="1764"/>
      <c r="M5" s="1765"/>
      <c r="N5" s="1764" t="s">
        <v>133</v>
      </c>
      <c r="O5" s="1764"/>
      <c r="P5" s="1764"/>
      <c r="Q5" s="1765"/>
      <c r="R5" s="1764" t="s">
        <v>275</v>
      </c>
      <c r="S5" s="1764"/>
      <c r="T5" s="1764"/>
      <c r="U5" s="1765"/>
      <c r="V5" s="1762"/>
    </row>
    <row r="6" spans="1:29" s="298" customFormat="1" ht="81.75" customHeight="1">
      <c r="A6" s="1763"/>
      <c r="B6" s="299" t="s">
        <v>740</v>
      </c>
      <c r="C6" s="299" t="s">
        <v>741</v>
      </c>
      <c r="D6" s="299" t="s">
        <v>742</v>
      </c>
      <c r="E6" s="299" t="s">
        <v>743</v>
      </c>
      <c r="F6" s="299" t="s">
        <v>740</v>
      </c>
      <c r="G6" s="299" t="s">
        <v>741</v>
      </c>
      <c r="H6" s="299" t="s">
        <v>742</v>
      </c>
      <c r="I6" s="300" t="s">
        <v>743</v>
      </c>
      <c r="J6" s="299" t="s">
        <v>740</v>
      </c>
      <c r="K6" s="299" t="s">
        <v>741</v>
      </c>
      <c r="L6" s="299" t="s">
        <v>742</v>
      </c>
      <c r="M6" s="300" t="s">
        <v>743</v>
      </c>
      <c r="N6" s="299" t="s">
        <v>740</v>
      </c>
      <c r="O6" s="299" t="s">
        <v>741</v>
      </c>
      <c r="P6" s="299" t="s">
        <v>742</v>
      </c>
      <c r="Q6" s="300" t="s">
        <v>743</v>
      </c>
      <c r="R6" s="299" t="s">
        <v>740</v>
      </c>
      <c r="S6" s="299" t="s">
        <v>741</v>
      </c>
      <c r="T6" s="299" t="s">
        <v>742</v>
      </c>
      <c r="U6" s="300" t="s">
        <v>743</v>
      </c>
      <c r="V6" s="1763"/>
    </row>
    <row r="7" spans="1:29" ht="33" customHeight="1">
      <c r="A7" s="285" t="s">
        <v>744</v>
      </c>
      <c r="B7" s="1766">
        <v>287</v>
      </c>
      <c r="C7" s="1766"/>
      <c r="D7" s="1766">
        <v>45180</v>
      </c>
      <c r="E7" s="1766"/>
      <c r="F7" s="1766">
        <v>287</v>
      </c>
      <c r="G7" s="1766"/>
      <c r="H7" s="1766">
        <v>45330</v>
      </c>
      <c r="I7" s="1766"/>
      <c r="J7" s="1766">
        <v>287</v>
      </c>
      <c r="K7" s="1766"/>
      <c r="L7" s="1766">
        <v>45470</v>
      </c>
      <c r="M7" s="1766"/>
      <c r="N7" s="1766">
        <v>290</v>
      </c>
      <c r="O7" s="1766"/>
      <c r="P7" s="1766">
        <v>47305</v>
      </c>
      <c r="Q7" s="1766"/>
      <c r="R7" s="1766">
        <v>290</v>
      </c>
      <c r="S7" s="1766"/>
      <c r="T7" s="1766">
        <v>46905</v>
      </c>
      <c r="U7" s="1766"/>
      <c r="V7" s="285" t="s">
        <v>745</v>
      </c>
      <c r="X7" s="301"/>
      <c r="AC7" s="302"/>
    </row>
    <row r="8" spans="1:29" ht="33" customHeight="1">
      <c r="A8" s="285" t="s">
        <v>746</v>
      </c>
      <c r="B8" s="1767">
        <v>56</v>
      </c>
      <c r="C8" s="1767"/>
      <c r="D8" s="1767">
        <v>13989</v>
      </c>
      <c r="E8" s="1767"/>
      <c r="F8" s="1767">
        <v>57</v>
      </c>
      <c r="G8" s="1767"/>
      <c r="H8" s="1767">
        <v>14005</v>
      </c>
      <c r="I8" s="1767"/>
      <c r="J8" s="1767">
        <v>58</v>
      </c>
      <c r="K8" s="1767"/>
      <c r="L8" s="1767">
        <v>15157</v>
      </c>
      <c r="M8" s="1767"/>
      <c r="N8" s="1767">
        <v>59</v>
      </c>
      <c r="O8" s="1767"/>
      <c r="P8" s="1767">
        <v>14570</v>
      </c>
      <c r="Q8" s="1767"/>
      <c r="R8" s="1767">
        <v>60</v>
      </c>
      <c r="S8" s="1767"/>
      <c r="T8" s="1767">
        <v>15192</v>
      </c>
      <c r="U8" s="1767"/>
      <c r="V8" s="285" t="s">
        <v>747</v>
      </c>
      <c r="X8" s="301"/>
      <c r="AC8" s="302"/>
    </row>
    <row r="9" spans="1:29" ht="33" customHeight="1">
      <c r="A9" s="285" t="s">
        <v>748</v>
      </c>
      <c r="B9" s="1766">
        <v>167</v>
      </c>
      <c r="C9" s="1766"/>
      <c r="D9" s="1766">
        <v>19427</v>
      </c>
      <c r="E9" s="1766"/>
      <c r="F9" s="1766">
        <v>159</v>
      </c>
      <c r="G9" s="1766"/>
      <c r="H9" s="1766">
        <v>17889</v>
      </c>
      <c r="I9" s="1766"/>
      <c r="J9" s="1766">
        <v>154</v>
      </c>
      <c r="K9" s="1766"/>
      <c r="L9" s="1766">
        <v>17813</v>
      </c>
      <c r="M9" s="1766"/>
      <c r="N9" s="1766">
        <v>150</v>
      </c>
      <c r="O9" s="1766"/>
      <c r="P9" s="1766">
        <v>18197</v>
      </c>
      <c r="Q9" s="1766"/>
      <c r="R9" s="1766">
        <v>166</v>
      </c>
      <c r="S9" s="1766"/>
      <c r="T9" s="1766">
        <v>20624</v>
      </c>
      <c r="U9" s="1766"/>
      <c r="V9" s="285" t="s">
        <v>749</v>
      </c>
      <c r="X9" s="301"/>
      <c r="AC9" s="302"/>
    </row>
    <row r="10" spans="1:29" ht="33" customHeight="1">
      <c r="A10" s="285" t="s">
        <v>750</v>
      </c>
      <c r="B10" s="1767">
        <f>SUM(B7:C9)</f>
        <v>510</v>
      </c>
      <c r="C10" s="1767"/>
      <c r="D10" s="1767">
        <f>SUM(D7:E9)</f>
        <v>78596</v>
      </c>
      <c r="E10" s="1767"/>
      <c r="F10" s="1767">
        <f>SUM(F7:G9)</f>
        <v>503</v>
      </c>
      <c r="G10" s="1767"/>
      <c r="H10" s="1767">
        <f>SUM(H7:I9)</f>
        <v>77224</v>
      </c>
      <c r="I10" s="1767"/>
      <c r="J10" s="1767">
        <f>SUM(J7:K9)</f>
        <v>499</v>
      </c>
      <c r="K10" s="1767"/>
      <c r="L10" s="1767">
        <f>SUM(L7:M9)</f>
        <v>78440</v>
      </c>
      <c r="M10" s="1767"/>
      <c r="N10" s="1767">
        <f>SUM(N7:O9)</f>
        <v>499</v>
      </c>
      <c r="O10" s="1767"/>
      <c r="P10" s="1767">
        <f>SUM(P7:Q9)</f>
        <v>80072</v>
      </c>
      <c r="Q10" s="1767"/>
      <c r="R10" s="1767">
        <f>SUM(R7:S9)</f>
        <v>516</v>
      </c>
      <c r="S10" s="1767"/>
      <c r="T10" s="1767">
        <f>SUM(T7:U9)</f>
        <v>82721</v>
      </c>
      <c r="U10" s="1767"/>
      <c r="V10" s="285" t="s">
        <v>68</v>
      </c>
      <c r="X10" s="301"/>
      <c r="AC10" s="302"/>
    </row>
    <row r="11" spans="1:29" ht="33" customHeight="1">
      <c r="A11" s="285" t="s">
        <v>751</v>
      </c>
      <c r="B11" s="1768"/>
      <c r="C11" s="1768"/>
      <c r="D11" s="1769">
        <v>24.9</v>
      </c>
      <c r="E11" s="1770"/>
      <c r="F11" s="1768"/>
      <c r="G11" s="1768"/>
      <c r="H11" s="1769">
        <v>25</v>
      </c>
      <c r="I11" s="1770"/>
      <c r="J11" s="1768"/>
      <c r="K11" s="1768"/>
      <c r="L11" s="1769">
        <v>24.3</v>
      </c>
      <c r="M11" s="1770"/>
      <c r="N11" s="1768"/>
      <c r="O11" s="1768"/>
      <c r="P11" s="1769">
        <v>23.7</v>
      </c>
      <c r="Q11" s="1770"/>
      <c r="R11" s="1768"/>
      <c r="S11" s="1768"/>
      <c r="T11" s="1769">
        <v>23.433525173171432</v>
      </c>
      <c r="U11" s="1770"/>
      <c r="V11" s="285" t="s">
        <v>752</v>
      </c>
      <c r="AC11" s="303"/>
    </row>
    <row r="12" spans="1:29">
      <c r="A12" s="304"/>
      <c r="V12" s="304"/>
    </row>
    <row r="14" spans="1:29">
      <c r="T14" s="1771"/>
      <c r="U14" s="1771"/>
    </row>
    <row r="17" spans="11:11">
      <c r="K17" s="305"/>
    </row>
  </sheetData>
  <mergeCells count="60">
    <mergeCell ref="T14:U14"/>
    <mergeCell ref="L11:M11"/>
    <mergeCell ref="N11:O11"/>
    <mergeCell ref="P11:Q11"/>
    <mergeCell ref="R11:S11"/>
    <mergeCell ref="T11:U11"/>
    <mergeCell ref="B11:C11"/>
    <mergeCell ref="D11:E11"/>
    <mergeCell ref="F11:G11"/>
    <mergeCell ref="H11:I11"/>
    <mergeCell ref="J11:K11"/>
    <mergeCell ref="L10:M10"/>
    <mergeCell ref="N10:O10"/>
    <mergeCell ref="P10:Q10"/>
    <mergeCell ref="R10:S10"/>
    <mergeCell ref="T10:U10"/>
    <mergeCell ref="B10:C10"/>
    <mergeCell ref="D10:E10"/>
    <mergeCell ref="F10:G10"/>
    <mergeCell ref="H10:I10"/>
    <mergeCell ref="J10:K10"/>
    <mergeCell ref="N8:O8"/>
    <mergeCell ref="P8:Q8"/>
    <mergeCell ref="R8:S8"/>
    <mergeCell ref="T8:U8"/>
    <mergeCell ref="B9:C9"/>
    <mergeCell ref="D9:E9"/>
    <mergeCell ref="F9:G9"/>
    <mergeCell ref="H9:I9"/>
    <mergeCell ref="J9:K9"/>
    <mergeCell ref="L9:M9"/>
    <mergeCell ref="N9:O9"/>
    <mergeCell ref="P9:Q9"/>
    <mergeCell ref="R9:S9"/>
    <mergeCell ref="T9:U9"/>
    <mergeCell ref="N7:O7"/>
    <mergeCell ref="P7:Q7"/>
    <mergeCell ref="R7:S7"/>
    <mergeCell ref="T7:U7"/>
    <mergeCell ref="B8:C8"/>
    <mergeCell ref="D8:E8"/>
    <mergeCell ref="F8:G8"/>
    <mergeCell ref="H8:I8"/>
    <mergeCell ref="J8:K8"/>
    <mergeCell ref="L8:M8"/>
    <mergeCell ref="B7:C7"/>
    <mergeCell ref="D7:E7"/>
    <mergeCell ref="F7:G7"/>
    <mergeCell ref="H7:I7"/>
    <mergeCell ref="J7:K7"/>
    <mergeCell ref="L7:M7"/>
    <mergeCell ref="A1:V1"/>
    <mergeCell ref="A2:V2"/>
    <mergeCell ref="A4:A6"/>
    <mergeCell ref="V4:V6"/>
    <mergeCell ref="B5:E5"/>
    <mergeCell ref="F5:I5"/>
    <mergeCell ref="J5:M5"/>
    <mergeCell ref="N5:Q5"/>
    <mergeCell ref="R5:U5"/>
  </mergeCells>
  <printOptions horizontalCentered="1" verticalCentered="1"/>
  <pageMargins left="0.59055118110236227" right="0.59055118110236227" top="0.98425196850393704" bottom="0.98425196850393704" header="0.51181102362204722" footer="0.51181102362204722"/>
  <pageSetup paperSize="9" scale="69" orientation="landscape" r:id="rId1"/>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2"/>
  <sheetViews>
    <sheetView rightToLeft="1" view="pageBreakPreview" zoomScale="60" zoomScaleNormal="100" workbookViewId="0">
      <selection activeCell="I34" sqref="I34"/>
    </sheetView>
  </sheetViews>
  <sheetFormatPr defaultColWidth="9.1796875" defaultRowHeight="15.5"/>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4389</v>
      </c>
      <c r="B1" s="1708"/>
      <c r="C1" s="1708"/>
      <c r="D1" s="1708"/>
      <c r="E1" s="1708"/>
      <c r="F1" s="1708"/>
      <c r="G1" s="1709"/>
    </row>
    <row r="2" spans="1:7" ht="24" customHeight="1">
      <c r="A2" s="1699" t="s">
        <v>4517</v>
      </c>
      <c r="B2" s="1700"/>
      <c r="C2" s="1700"/>
      <c r="D2" s="1700"/>
      <c r="E2" s="1700"/>
      <c r="F2" s="1700"/>
      <c r="G2" s="1710"/>
    </row>
    <row r="3" spans="1:7" ht="21" customHeight="1">
      <c r="A3" s="197" t="s">
        <v>4518</v>
      </c>
      <c r="B3" s="136"/>
      <c r="C3" s="136"/>
      <c r="D3" s="136"/>
      <c r="E3" s="136"/>
      <c r="F3" s="136"/>
      <c r="G3" s="201" t="s">
        <v>4519</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10</v>
      </c>
      <c r="E5" s="286">
        <v>9</v>
      </c>
      <c r="F5" s="286">
        <v>15</v>
      </c>
      <c r="G5" s="1273" t="s">
        <v>102</v>
      </c>
    </row>
    <row r="6" spans="1:7" ht="33" customHeight="1">
      <c r="A6" s="1273" t="s">
        <v>50</v>
      </c>
      <c r="B6" s="289">
        <v>0</v>
      </c>
      <c r="C6" s="289">
        <v>0</v>
      </c>
      <c r="D6" s="289">
        <v>0</v>
      </c>
      <c r="E6" s="289">
        <v>2</v>
      </c>
      <c r="F6" s="289">
        <v>1</v>
      </c>
      <c r="G6" s="1273" t="s">
        <v>435</v>
      </c>
    </row>
    <row r="7" spans="1:7" ht="33" customHeight="1">
      <c r="A7" s="1273" t="s">
        <v>4484</v>
      </c>
      <c r="B7" s="286">
        <v>0</v>
      </c>
      <c r="C7" s="286">
        <v>0</v>
      </c>
      <c r="D7" s="286">
        <v>0</v>
      </c>
      <c r="E7" s="286">
        <v>3</v>
      </c>
      <c r="F7" s="286">
        <v>2</v>
      </c>
      <c r="G7" s="1273" t="s">
        <v>4485</v>
      </c>
    </row>
    <row r="8" spans="1:7" ht="33" customHeight="1">
      <c r="A8" s="1273" t="s">
        <v>4486</v>
      </c>
      <c r="B8" s="289">
        <v>0</v>
      </c>
      <c r="C8" s="289">
        <v>0</v>
      </c>
      <c r="D8" s="289">
        <v>0</v>
      </c>
      <c r="E8" s="289">
        <v>0</v>
      </c>
      <c r="F8" s="289">
        <v>1</v>
      </c>
      <c r="G8" s="1273" t="s">
        <v>4487</v>
      </c>
    </row>
    <row r="9" spans="1:7" ht="40" customHeight="1">
      <c r="A9" s="1073" t="s">
        <v>106</v>
      </c>
      <c r="B9" s="1073">
        <f t="shared" ref="B9:F9" si="0">SUM(B5:B8)</f>
        <v>0</v>
      </c>
      <c r="C9" s="1073">
        <f t="shared" si="0"/>
        <v>0</v>
      </c>
      <c r="D9" s="1073">
        <f t="shared" ref="D9" si="1">SUM(D5:D8)</f>
        <v>10</v>
      </c>
      <c r="E9" s="1073">
        <f t="shared" si="0"/>
        <v>14</v>
      </c>
      <c r="F9" s="1073">
        <f t="shared" si="0"/>
        <v>19</v>
      </c>
      <c r="G9" s="1073" t="s">
        <v>68</v>
      </c>
    </row>
    <row r="10" spans="1:7" ht="24" customHeight="1">
      <c r="A10" s="2435" t="s">
        <v>4488</v>
      </c>
      <c r="B10" s="2436"/>
      <c r="C10" s="2437" t="s">
        <v>4489</v>
      </c>
      <c r="D10" s="2437"/>
      <c r="E10" s="2437"/>
      <c r="F10" s="2437"/>
      <c r="G10" s="2438"/>
    </row>
    <row r="11" spans="1:7" ht="33" customHeight="1"/>
    <row r="12" spans="1:7" ht="33" customHeight="1"/>
    <row r="13" spans="1:7" ht="33" customHeight="1"/>
    <row r="14" spans="1:7" ht="33" customHeight="1"/>
    <row r="15" spans="1:7" ht="33" customHeight="1"/>
    <row r="16" spans="1:7"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4">
    <mergeCell ref="A1:G1"/>
    <mergeCell ref="A2:G2"/>
    <mergeCell ref="A10:B10"/>
    <mergeCell ref="C10:G10"/>
  </mergeCells>
  <pageMargins left="0.7" right="0.7" top="0.75" bottom="0.75" header="0.3" footer="0.3"/>
  <pageSetup paperSize="9" orientation="landscape" r:id="rId1"/>
  <colBreaks count="1" manualBreakCount="1">
    <brk id="16" max="10" man="1"/>
  </colBreaks>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1"/>
  <sheetViews>
    <sheetView rightToLeft="1" view="pageBreakPreview" topLeftCell="A2" zoomScaleNormal="120" zoomScaleSheetLayoutView="100" workbookViewId="0">
      <selection activeCell="F7" sqref="F7"/>
    </sheetView>
  </sheetViews>
  <sheetFormatPr defaultColWidth="9.1796875" defaultRowHeight="33" customHeight="1"/>
  <cols>
    <col min="1" max="1" width="29.7265625" style="1687" customWidth="1"/>
    <col min="2" max="6" width="11.54296875" style="1687" customWidth="1"/>
    <col min="7" max="7" width="29.7265625" style="1687" customWidth="1"/>
    <col min="8" max="240" width="9.1796875" style="1687"/>
    <col min="241" max="241" width="28.1796875" style="1687" customWidth="1"/>
    <col min="242" max="496" width="9.1796875" style="1687"/>
    <col min="497" max="497" width="28.1796875" style="1687" customWidth="1"/>
    <col min="498" max="752" width="9.1796875" style="1687"/>
    <col min="753" max="753" width="28.1796875" style="1687" customWidth="1"/>
    <col min="754" max="1008" width="9.1796875" style="1687"/>
    <col min="1009" max="1009" width="28.1796875" style="1687" customWidth="1"/>
    <col min="1010" max="1264" width="9.1796875" style="1687"/>
    <col min="1265" max="1265" width="28.1796875" style="1687" customWidth="1"/>
    <col min="1266" max="1520" width="9.1796875" style="1687"/>
    <col min="1521" max="1521" width="28.1796875" style="1687" customWidth="1"/>
    <col min="1522" max="1776" width="9.1796875" style="1687"/>
    <col min="1777" max="1777" width="28.1796875" style="1687" customWidth="1"/>
    <col min="1778" max="2032" width="9.1796875" style="1687"/>
    <col min="2033" max="2033" width="28.1796875" style="1687" customWidth="1"/>
    <col min="2034" max="2288" width="9.1796875" style="1687"/>
    <col min="2289" max="2289" width="28.1796875" style="1687" customWidth="1"/>
    <col min="2290" max="2544" width="9.1796875" style="1687"/>
    <col min="2545" max="2545" width="28.1796875" style="1687" customWidth="1"/>
    <col min="2546" max="2800" width="9.1796875" style="1687"/>
    <col min="2801" max="2801" width="28.1796875" style="1687" customWidth="1"/>
    <col min="2802" max="3056" width="9.1796875" style="1687"/>
    <col min="3057" max="3057" width="28.1796875" style="1687" customWidth="1"/>
    <col min="3058" max="3312" width="9.1796875" style="1687"/>
    <col min="3313" max="3313" width="28.1796875" style="1687" customWidth="1"/>
    <col min="3314" max="3568" width="9.1796875" style="1687"/>
    <col min="3569" max="3569" width="28.1796875" style="1687" customWidth="1"/>
    <col min="3570" max="3824" width="9.1796875" style="1687"/>
    <col min="3825" max="3825" width="28.1796875" style="1687" customWidth="1"/>
    <col min="3826" max="4080" width="9.1796875" style="1687"/>
    <col min="4081" max="4081" width="28.1796875" style="1687" customWidth="1"/>
    <col min="4082" max="4336" width="9.1796875" style="1687"/>
    <col min="4337" max="4337" width="28.1796875" style="1687" customWidth="1"/>
    <col min="4338" max="4592" width="9.1796875" style="1687"/>
    <col min="4593" max="4593" width="28.1796875" style="1687" customWidth="1"/>
    <col min="4594" max="4848" width="9.1796875" style="1687"/>
    <col min="4849" max="4849" width="28.1796875" style="1687" customWidth="1"/>
    <col min="4850" max="5104" width="9.1796875" style="1687"/>
    <col min="5105" max="5105" width="28.1796875" style="1687" customWidth="1"/>
    <col min="5106" max="5360" width="9.1796875" style="1687"/>
    <col min="5361" max="5361" width="28.1796875" style="1687" customWidth="1"/>
    <col min="5362" max="5616" width="9.1796875" style="1687"/>
    <col min="5617" max="5617" width="28.1796875" style="1687" customWidth="1"/>
    <col min="5618" max="5872" width="9.1796875" style="1687"/>
    <col min="5873" max="5873" width="28.1796875" style="1687" customWidth="1"/>
    <col min="5874" max="6128" width="9.1796875" style="1687"/>
    <col min="6129" max="6129" width="28.1796875" style="1687" customWidth="1"/>
    <col min="6130" max="6384" width="9.1796875" style="1687"/>
    <col min="6385" max="6385" width="28.1796875" style="1687" customWidth="1"/>
    <col min="6386" max="6640" width="9.1796875" style="1687"/>
    <col min="6641" max="6641" width="28.1796875" style="1687" customWidth="1"/>
    <col min="6642" max="6896" width="9.1796875" style="1687"/>
    <col min="6897" max="6897" width="28.1796875" style="1687" customWidth="1"/>
    <col min="6898" max="7152" width="9.1796875" style="1687"/>
    <col min="7153" max="7153" width="28.1796875" style="1687" customWidth="1"/>
    <col min="7154" max="7408" width="9.1796875" style="1687"/>
    <col min="7409" max="7409" width="28.1796875" style="1687" customWidth="1"/>
    <col min="7410" max="7664" width="9.1796875" style="1687"/>
    <col min="7665" max="7665" width="28.1796875" style="1687" customWidth="1"/>
    <col min="7666" max="7920" width="9.1796875" style="1687"/>
    <col min="7921" max="7921" width="28.1796875" style="1687" customWidth="1"/>
    <col min="7922" max="8176" width="9.1796875" style="1687"/>
    <col min="8177" max="8177" width="28.1796875" style="1687" customWidth="1"/>
    <col min="8178" max="8432" width="9.1796875" style="1687"/>
    <col min="8433" max="8433" width="28.1796875" style="1687" customWidth="1"/>
    <col min="8434" max="8688" width="9.1796875" style="1687"/>
    <col min="8689" max="8689" width="28.1796875" style="1687" customWidth="1"/>
    <col min="8690" max="8944" width="9.1796875" style="1687"/>
    <col min="8945" max="8945" width="28.1796875" style="1687" customWidth="1"/>
    <col min="8946" max="9200" width="9.1796875" style="1687"/>
    <col min="9201" max="9201" width="28.1796875" style="1687" customWidth="1"/>
    <col min="9202" max="9456" width="9.1796875" style="1687"/>
    <col min="9457" max="9457" width="28.1796875" style="1687" customWidth="1"/>
    <col min="9458" max="9712" width="9.1796875" style="1687"/>
    <col min="9713" max="9713" width="28.1796875" style="1687" customWidth="1"/>
    <col min="9714" max="9968" width="9.1796875" style="1687"/>
    <col min="9969" max="9969" width="28.1796875" style="1687" customWidth="1"/>
    <col min="9970" max="10224" width="9.1796875" style="1687"/>
    <col min="10225" max="10225" width="28.1796875" style="1687" customWidth="1"/>
    <col min="10226" max="10480" width="9.1796875" style="1687"/>
    <col min="10481" max="10481" width="28.1796875" style="1687" customWidth="1"/>
    <col min="10482" max="10736" width="9.1796875" style="1687"/>
    <col min="10737" max="10737" width="28.1796875" style="1687" customWidth="1"/>
    <col min="10738" max="10992" width="9.1796875" style="1687"/>
    <col min="10993" max="10993" width="28.1796875" style="1687" customWidth="1"/>
    <col min="10994" max="11248" width="9.1796875" style="1687"/>
    <col min="11249" max="11249" width="28.1796875" style="1687" customWidth="1"/>
    <col min="11250" max="11504" width="9.1796875" style="1687"/>
    <col min="11505" max="11505" width="28.1796875" style="1687" customWidth="1"/>
    <col min="11506" max="11760" width="9.1796875" style="1687"/>
    <col min="11761" max="11761" width="28.1796875" style="1687" customWidth="1"/>
    <col min="11762" max="12016" width="9.1796875" style="1687"/>
    <col min="12017" max="12017" width="28.1796875" style="1687" customWidth="1"/>
    <col min="12018" max="12272" width="9.1796875" style="1687"/>
    <col min="12273" max="12273" width="28.1796875" style="1687" customWidth="1"/>
    <col min="12274" max="12528" width="9.1796875" style="1687"/>
    <col min="12529" max="12529" width="28.1796875" style="1687" customWidth="1"/>
    <col min="12530" max="12784" width="9.1796875" style="1687"/>
    <col min="12785" max="12785" width="28.1796875" style="1687" customWidth="1"/>
    <col min="12786" max="13040" width="9.1796875" style="1687"/>
    <col min="13041" max="13041" width="28.1796875" style="1687" customWidth="1"/>
    <col min="13042" max="13296" width="9.1796875" style="1687"/>
    <col min="13297" max="13297" width="28.1796875" style="1687" customWidth="1"/>
    <col min="13298" max="13552" width="9.1796875" style="1687"/>
    <col min="13553" max="13553" width="28.1796875" style="1687" customWidth="1"/>
    <col min="13554" max="13808" width="9.1796875" style="1687"/>
    <col min="13809" max="13809" width="28.1796875" style="1687" customWidth="1"/>
    <col min="13810" max="14064" width="9.1796875" style="1687"/>
    <col min="14065" max="14065" width="28.1796875" style="1687" customWidth="1"/>
    <col min="14066" max="14320" width="9.1796875" style="1687"/>
    <col min="14321" max="14321" width="28.1796875" style="1687" customWidth="1"/>
    <col min="14322" max="14576" width="9.1796875" style="1687"/>
    <col min="14577" max="14577" width="28.1796875" style="1687" customWidth="1"/>
    <col min="14578" max="14832" width="9.1796875" style="1687"/>
    <col min="14833" max="14833" width="28.1796875" style="1687" customWidth="1"/>
    <col min="14834" max="15088" width="9.1796875" style="1687"/>
    <col min="15089" max="15089" width="28.1796875" style="1687" customWidth="1"/>
    <col min="15090" max="15344" width="9.1796875" style="1687"/>
    <col min="15345" max="15345" width="28.1796875" style="1687" customWidth="1"/>
    <col min="15346" max="15600" width="9.1796875" style="1687"/>
    <col min="15601" max="15601" width="28.1796875" style="1687" customWidth="1"/>
    <col min="15602" max="15856" width="9.1796875" style="1687"/>
    <col min="15857" max="15857" width="28.1796875" style="1687" customWidth="1"/>
    <col min="15858" max="16112" width="9.1796875" style="1687"/>
    <col min="16113" max="16113" width="28.1796875" style="1687" customWidth="1"/>
    <col min="16114" max="16384" width="9.1796875" style="1687"/>
  </cols>
  <sheetData>
    <row r="1" spans="1:7" ht="29.15" customHeight="1">
      <c r="A1" s="1707" t="s">
        <v>4392</v>
      </c>
      <c r="B1" s="1708"/>
      <c r="C1" s="1708"/>
      <c r="D1" s="1708"/>
      <c r="E1" s="1708"/>
      <c r="F1" s="1708"/>
      <c r="G1" s="1709"/>
    </row>
    <row r="2" spans="1:7" ht="24" customHeight="1">
      <c r="A2" s="1699" t="s">
        <v>4520</v>
      </c>
      <c r="B2" s="1700"/>
      <c r="C2" s="1700"/>
      <c r="D2" s="1700"/>
      <c r="E2" s="1700"/>
      <c r="F2" s="1700"/>
      <c r="G2" s="1710"/>
    </row>
    <row r="3" spans="1:7" ht="21" customHeight="1">
      <c r="A3" s="197" t="s">
        <v>4521</v>
      </c>
      <c r="B3" s="136"/>
      <c r="C3" s="136"/>
      <c r="D3" s="136"/>
      <c r="E3" s="136"/>
      <c r="F3" s="136"/>
      <c r="G3" s="201" t="s">
        <v>4522</v>
      </c>
    </row>
    <row r="4" spans="1:7" ht="40" customHeight="1">
      <c r="A4" s="1073" t="s">
        <v>4477</v>
      </c>
      <c r="B4" s="1688" t="s">
        <v>4478</v>
      </c>
      <c r="C4" s="1688" t="s">
        <v>4479</v>
      </c>
      <c r="D4" s="1688" t="s">
        <v>4480</v>
      </c>
      <c r="E4" s="1688" t="s">
        <v>4481</v>
      </c>
      <c r="F4" s="1688" t="s">
        <v>4482</v>
      </c>
      <c r="G4" s="1073" t="s">
        <v>4483</v>
      </c>
    </row>
    <row r="5" spans="1:7" ht="33" customHeight="1">
      <c r="A5" s="1273" t="s">
        <v>101</v>
      </c>
      <c r="B5" s="286">
        <v>0</v>
      </c>
      <c r="C5" s="286">
        <v>0</v>
      </c>
      <c r="D5" s="286">
        <v>154</v>
      </c>
      <c r="E5" s="286">
        <v>1341</v>
      </c>
      <c r="F5" s="286">
        <v>1017</v>
      </c>
      <c r="G5" s="1273" t="s">
        <v>102</v>
      </c>
    </row>
    <row r="6" spans="1:7" ht="33" customHeight="1">
      <c r="A6" s="1273" t="s">
        <v>50</v>
      </c>
      <c r="B6" s="289">
        <v>0</v>
      </c>
      <c r="C6" s="289">
        <v>0</v>
      </c>
      <c r="D6" s="289">
        <v>34</v>
      </c>
      <c r="E6" s="289">
        <v>145</v>
      </c>
      <c r="F6" s="289">
        <v>130</v>
      </c>
      <c r="G6" s="1273" t="s">
        <v>435</v>
      </c>
    </row>
    <row r="7" spans="1:7" ht="33" customHeight="1">
      <c r="A7" s="1273" t="s">
        <v>4484</v>
      </c>
      <c r="B7" s="286">
        <v>0</v>
      </c>
      <c r="C7" s="286">
        <v>0</v>
      </c>
      <c r="D7" s="286">
        <v>22</v>
      </c>
      <c r="E7" s="286">
        <v>157</v>
      </c>
      <c r="F7" s="286">
        <v>75</v>
      </c>
      <c r="G7" s="1273" t="s">
        <v>4485</v>
      </c>
    </row>
    <row r="8" spans="1:7" ht="33" customHeight="1">
      <c r="A8" s="1273" t="s">
        <v>4486</v>
      </c>
      <c r="B8" s="289">
        <v>0</v>
      </c>
      <c r="C8" s="289">
        <v>0</v>
      </c>
      <c r="D8" s="289">
        <v>2</v>
      </c>
      <c r="E8" s="289">
        <v>53</v>
      </c>
      <c r="F8" s="289">
        <v>44</v>
      </c>
      <c r="G8" s="1273" t="s">
        <v>4487</v>
      </c>
    </row>
    <row r="9" spans="1:7" ht="40" customHeight="1">
      <c r="A9" s="1073" t="s">
        <v>106</v>
      </c>
      <c r="B9" s="1073">
        <f t="shared" ref="B9:F9" si="0">SUM(B5:B8)</f>
        <v>0</v>
      </c>
      <c r="C9" s="1073">
        <f t="shared" si="0"/>
        <v>0</v>
      </c>
      <c r="D9" s="1073">
        <f t="shared" ref="D9" si="1">SUM(D5:D8)</f>
        <v>212</v>
      </c>
      <c r="E9" s="1073">
        <f t="shared" si="0"/>
        <v>1696</v>
      </c>
      <c r="F9" s="1073">
        <f t="shared" si="0"/>
        <v>1266</v>
      </c>
      <c r="G9" s="1073" t="s">
        <v>68</v>
      </c>
    </row>
    <row r="10" spans="1:7" ht="24" customHeight="1">
      <c r="A10" s="2435" t="s">
        <v>4488</v>
      </c>
      <c r="B10" s="2436"/>
      <c r="C10" s="2437" t="s">
        <v>4489</v>
      </c>
      <c r="D10" s="2437"/>
      <c r="E10" s="2437"/>
      <c r="F10" s="2437"/>
      <c r="G10" s="2438"/>
    </row>
    <row r="30" ht="15.5"/>
    <row r="31" ht="15.5"/>
  </sheetData>
  <mergeCells count="4">
    <mergeCell ref="A1:G1"/>
    <mergeCell ref="A2:G2"/>
    <mergeCell ref="A10:B10"/>
    <mergeCell ref="C10:G10"/>
  </mergeCell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1"/>
  <sheetViews>
    <sheetView rightToLeft="1" view="pageBreakPreview" topLeftCell="A17" zoomScale="60" zoomScaleNormal="100" workbookViewId="0">
      <selection activeCell="D114" sqref="D114"/>
    </sheetView>
  </sheetViews>
  <sheetFormatPr defaultColWidth="13.453125" defaultRowHeight="15.5"/>
  <cols>
    <col min="1" max="1" width="23.7265625" style="307" customWidth="1"/>
    <col min="2" max="9" width="13.7265625" style="307" customWidth="1"/>
    <col min="10" max="10" width="23.7265625" style="307" customWidth="1"/>
    <col min="11" max="12" width="13.453125" style="307"/>
    <col min="13" max="13" width="15" style="307" bestFit="1" customWidth="1"/>
    <col min="14" max="249" width="13.453125" style="307"/>
    <col min="250" max="251" width="23" style="307" customWidth="1"/>
    <col min="252" max="259" width="9.453125" style="307" customWidth="1"/>
    <col min="260" max="505" width="13.453125" style="307"/>
    <col min="506" max="507" width="23" style="307" customWidth="1"/>
    <col min="508" max="515" width="9.453125" style="307" customWidth="1"/>
    <col min="516" max="761" width="13.453125" style="307"/>
    <col min="762" max="763" width="23" style="307" customWidth="1"/>
    <col min="764" max="771" width="9.453125" style="307" customWidth="1"/>
    <col min="772" max="1017" width="13.453125" style="307"/>
    <col min="1018" max="1019" width="23" style="307" customWidth="1"/>
    <col min="1020" max="1027" width="9.453125" style="307" customWidth="1"/>
    <col min="1028" max="1273" width="13.453125" style="307"/>
    <col min="1274" max="1275" width="23" style="307" customWidth="1"/>
    <col min="1276" max="1283" width="9.453125" style="307" customWidth="1"/>
    <col min="1284" max="1529" width="13.453125" style="307"/>
    <col min="1530" max="1531" width="23" style="307" customWidth="1"/>
    <col min="1532" max="1539" width="9.453125" style="307" customWidth="1"/>
    <col min="1540" max="1785" width="13.453125" style="307"/>
    <col min="1786" max="1787" width="23" style="307" customWidth="1"/>
    <col min="1788" max="1795" width="9.453125" style="307" customWidth="1"/>
    <col min="1796" max="2041" width="13.453125" style="307"/>
    <col min="2042" max="2043" width="23" style="307" customWidth="1"/>
    <col min="2044" max="2051" width="9.453125" style="307" customWidth="1"/>
    <col min="2052" max="2297" width="13.453125" style="307"/>
    <col min="2298" max="2299" width="23" style="307" customWidth="1"/>
    <col min="2300" max="2307" width="9.453125" style="307" customWidth="1"/>
    <col min="2308" max="2553" width="13.453125" style="307"/>
    <col min="2554" max="2555" width="23" style="307" customWidth="1"/>
    <col min="2556" max="2563" width="9.453125" style="307" customWidth="1"/>
    <col min="2564" max="2809" width="13.453125" style="307"/>
    <col min="2810" max="2811" width="23" style="307" customWidth="1"/>
    <col min="2812" max="2819" width="9.453125" style="307" customWidth="1"/>
    <col min="2820" max="3065" width="13.453125" style="307"/>
    <col min="3066" max="3067" width="23" style="307" customWidth="1"/>
    <col min="3068" max="3075" width="9.453125" style="307" customWidth="1"/>
    <col min="3076" max="3321" width="13.453125" style="307"/>
    <col min="3322" max="3323" width="23" style="307" customWidth="1"/>
    <col min="3324" max="3331" width="9.453125" style="307" customWidth="1"/>
    <col min="3332" max="3577" width="13.453125" style="307"/>
    <col min="3578" max="3579" width="23" style="307" customWidth="1"/>
    <col min="3580" max="3587" width="9.453125" style="307" customWidth="1"/>
    <col min="3588" max="3833" width="13.453125" style="307"/>
    <col min="3834" max="3835" width="23" style="307" customWidth="1"/>
    <col min="3836" max="3843" width="9.453125" style="307" customWidth="1"/>
    <col min="3844" max="4089" width="13.453125" style="307"/>
    <col min="4090" max="4091" width="23" style="307" customWidth="1"/>
    <col min="4092" max="4099" width="9.453125" style="307" customWidth="1"/>
    <col min="4100" max="4345" width="13.453125" style="307"/>
    <col min="4346" max="4347" width="23" style="307" customWidth="1"/>
    <col min="4348" max="4355" width="9.453125" style="307" customWidth="1"/>
    <col min="4356" max="4601" width="13.453125" style="307"/>
    <col min="4602" max="4603" width="23" style="307" customWidth="1"/>
    <col min="4604" max="4611" width="9.453125" style="307" customWidth="1"/>
    <col min="4612" max="4857" width="13.453125" style="307"/>
    <col min="4858" max="4859" width="23" style="307" customWidth="1"/>
    <col min="4860" max="4867" width="9.453125" style="307" customWidth="1"/>
    <col min="4868" max="5113" width="13.453125" style="307"/>
    <col min="5114" max="5115" width="23" style="307" customWidth="1"/>
    <col min="5116" max="5123" width="9.453125" style="307" customWidth="1"/>
    <col min="5124" max="5369" width="13.453125" style="307"/>
    <col min="5370" max="5371" width="23" style="307" customWidth="1"/>
    <col min="5372" max="5379" width="9.453125" style="307" customWidth="1"/>
    <col min="5380" max="5625" width="13.453125" style="307"/>
    <col min="5626" max="5627" width="23" style="307" customWidth="1"/>
    <col min="5628" max="5635" width="9.453125" style="307" customWidth="1"/>
    <col min="5636" max="5881" width="13.453125" style="307"/>
    <col min="5882" max="5883" width="23" style="307" customWidth="1"/>
    <col min="5884" max="5891" width="9.453125" style="307" customWidth="1"/>
    <col min="5892" max="6137" width="13.453125" style="307"/>
    <col min="6138" max="6139" width="23" style="307" customWidth="1"/>
    <col min="6140" max="6147" width="9.453125" style="307" customWidth="1"/>
    <col min="6148" max="6393" width="13.453125" style="307"/>
    <col min="6394" max="6395" width="23" style="307" customWidth="1"/>
    <col min="6396" max="6403" width="9.453125" style="307" customWidth="1"/>
    <col min="6404" max="6649" width="13.453125" style="307"/>
    <col min="6650" max="6651" width="23" style="307" customWidth="1"/>
    <col min="6652" max="6659" width="9.453125" style="307" customWidth="1"/>
    <col min="6660" max="6905" width="13.453125" style="307"/>
    <col min="6906" max="6907" width="23" style="307" customWidth="1"/>
    <col min="6908" max="6915" width="9.453125" style="307" customWidth="1"/>
    <col min="6916" max="7161" width="13.453125" style="307"/>
    <col min="7162" max="7163" width="23" style="307" customWidth="1"/>
    <col min="7164" max="7171" width="9.453125" style="307" customWidth="1"/>
    <col min="7172" max="7417" width="13.453125" style="307"/>
    <col min="7418" max="7419" width="23" style="307" customWidth="1"/>
    <col min="7420" max="7427" width="9.453125" style="307" customWidth="1"/>
    <col min="7428" max="7673" width="13.453125" style="307"/>
    <col min="7674" max="7675" width="23" style="307" customWidth="1"/>
    <col min="7676" max="7683" width="9.453125" style="307" customWidth="1"/>
    <col min="7684" max="7929" width="13.453125" style="307"/>
    <col min="7930" max="7931" width="23" style="307" customWidth="1"/>
    <col min="7932" max="7939" width="9.453125" style="307" customWidth="1"/>
    <col min="7940" max="8185" width="13.453125" style="307"/>
    <col min="8186" max="8187" width="23" style="307" customWidth="1"/>
    <col min="8188" max="8195" width="9.453125" style="307" customWidth="1"/>
    <col min="8196" max="8441" width="13.453125" style="307"/>
    <col min="8442" max="8443" width="23" style="307" customWidth="1"/>
    <col min="8444" max="8451" width="9.453125" style="307" customWidth="1"/>
    <col min="8452" max="8697" width="13.453125" style="307"/>
    <col min="8698" max="8699" width="23" style="307" customWidth="1"/>
    <col min="8700" max="8707" width="9.453125" style="307" customWidth="1"/>
    <col min="8708" max="8953" width="13.453125" style="307"/>
    <col min="8954" max="8955" width="23" style="307" customWidth="1"/>
    <col min="8956" max="8963" width="9.453125" style="307" customWidth="1"/>
    <col min="8964" max="9209" width="13.453125" style="307"/>
    <col min="9210" max="9211" width="23" style="307" customWidth="1"/>
    <col min="9212" max="9219" width="9.453125" style="307" customWidth="1"/>
    <col min="9220" max="9465" width="13.453125" style="307"/>
    <col min="9466" max="9467" width="23" style="307" customWidth="1"/>
    <col min="9468" max="9475" width="9.453125" style="307" customWidth="1"/>
    <col min="9476" max="9721" width="13.453125" style="307"/>
    <col min="9722" max="9723" width="23" style="307" customWidth="1"/>
    <col min="9724" max="9731" width="9.453125" style="307" customWidth="1"/>
    <col min="9732" max="9977" width="13.453125" style="307"/>
    <col min="9978" max="9979" width="23" style="307" customWidth="1"/>
    <col min="9980" max="9987" width="9.453125" style="307" customWidth="1"/>
    <col min="9988" max="10233" width="13.453125" style="307"/>
    <col min="10234" max="10235" width="23" style="307" customWidth="1"/>
    <col min="10236" max="10243" width="9.453125" style="307" customWidth="1"/>
    <col min="10244" max="10489" width="13.453125" style="307"/>
    <col min="10490" max="10491" width="23" style="307" customWidth="1"/>
    <col min="10492" max="10499" width="9.453125" style="307" customWidth="1"/>
    <col min="10500" max="10745" width="13.453125" style="307"/>
    <col min="10746" max="10747" width="23" style="307" customWidth="1"/>
    <col min="10748" max="10755" width="9.453125" style="307" customWidth="1"/>
    <col min="10756" max="11001" width="13.453125" style="307"/>
    <col min="11002" max="11003" width="23" style="307" customWidth="1"/>
    <col min="11004" max="11011" width="9.453125" style="307" customWidth="1"/>
    <col min="11012" max="11257" width="13.453125" style="307"/>
    <col min="11258" max="11259" width="23" style="307" customWidth="1"/>
    <col min="11260" max="11267" width="9.453125" style="307" customWidth="1"/>
    <col min="11268" max="11513" width="13.453125" style="307"/>
    <col min="11514" max="11515" width="23" style="307" customWidth="1"/>
    <col min="11516" max="11523" width="9.453125" style="307" customWidth="1"/>
    <col min="11524" max="11769" width="13.453125" style="307"/>
    <col min="11770" max="11771" width="23" style="307" customWidth="1"/>
    <col min="11772" max="11779" width="9.453125" style="307" customWidth="1"/>
    <col min="11780" max="12025" width="13.453125" style="307"/>
    <col min="12026" max="12027" width="23" style="307" customWidth="1"/>
    <col min="12028" max="12035" width="9.453125" style="307" customWidth="1"/>
    <col min="12036" max="12281" width="13.453125" style="307"/>
    <col min="12282" max="12283" width="23" style="307" customWidth="1"/>
    <col min="12284" max="12291" width="9.453125" style="307" customWidth="1"/>
    <col min="12292" max="12537" width="13.453125" style="307"/>
    <col min="12538" max="12539" width="23" style="307" customWidth="1"/>
    <col min="12540" max="12547" width="9.453125" style="307" customWidth="1"/>
    <col min="12548" max="12793" width="13.453125" style="307"/>
    <col min="12794" max="12795" width="23" style="307" customWidth="1"/>
    <col min="12796" max="12803" width="9.453125" style="307" customWidth="1"/>
    <col min="12804" max="13049" width="13.453125" style="307"/>
    <col min="13050" max="13051" width="23" style="307" customWidth="1"/>
    <col min="13052" max="13059" width="9.453125" style="307" customWidth="1"/>
    <col min="13060" max="13305" width="13.453125" style="307"/>
    <col min="13306" max="13307" width="23" style="307" customWidth="1"/>
    <col min="13308" max="13315" width="9.453125" style="307" customWidth="1"/>
    <col min="13316" max="13561" width="13.453125" style="307"/>
    <col min="13562" max="13563" width="23" style="307" customWidth="1"/>
    <col min="13564" max="13571" width="9.453125" style="307" customWidth="1"/>
    <col min="13572" max="13817" width="13.453125" style="307"/>
    <col min="13818" max="13819" width="23" style="307" customWidth="1"/>
    <col min="13820" max="13827" width="9.453125" style="307" customWidth="1"/>
    <col min="13828" max="14073" width="13.453125" style="307"/>
    <col min="14074" max="14075" width="23" style="307" customWidth="1"/>
    <col min="14076" max="14083" width="9.453125" style="307" customWidth="1"/>
    <col min="14084" max="14329" width="13.453125" style="307"/>
    <col min="14330" max="14331" width="23" style="307" customWidth="1"/>
    <col min="14332" max="14339" width="9.453125" style="307" customWidth="1"/>
    <col min="14340" max="14585" width="13.453125" style="307"/>
    <col min="14586" max="14587" width="23" style="307" customWidth="1"/>
    <col min="14588" max="14595" width="9.453125" style="307" customWidth="1"/>
    <col min="14596" max="14841" width="13.453125" style="307"/>
    <col min="14842" max="14843" width="23" style="307" customWidth="1"/>
    <col min="14844" max="14851" width="9.453125" style="307" customWidth="1"/>
    <col min="14852" max="15097" width="13.453125" style="307"/>
    <col min="15098" max="15099" width="23" style="307" customWidth="1"/>
    <col min="15100" max="15107" width="9.453125" style="307" customWidth="1"/>
    <col min="15108" max="15353" width="13.453125" style="307"/>
    <col min="15354" max="15355" width="23" style="307" customWidth="1"/>
    <col min="15356" max="15363" width="9.453125" style="307" customWidth="1"/>
    <col min="15364" max="15609" width="13.453125" style="307"/>
    <col min="15610" max="15611" width="23" style="307" customWidth="1"/>
    <col min="15612" max="15619" width="9.453125" style="307" customWidth="1"/>
    <col min="15620" max="15865" width="13.453125" style="307"/>
    <col min="15866" max="15867" width="23" style="307" customWidth="1"/>
    <col min="15868" max="15875" width="9.453125" style="307" customWidth="1"/>
    <col min="15876" max="16121" width="13.453125" style="307"/>
    <col min="16122" max="16123" width="23" style="307" customWidth="1"/>
    <col min="16124" max="16131" width="9.453125" style="307" customWidth="1"/>
    <col min="16132" max="16384" width="13.453125" style="307"/>
  </cols>
  <sheetData>
    <row r="1" spans="1:14" ht="33" customHeight="1">
      <c r="A1" s="1725" t="s">
        <v>753</v>
      </c>
      <c r="B1" s="1725"/>
      <c r="C1" s="1725"/>
      <c r="D1" s="1725"/>
      <c r="E1" s="1725"/>
      <c r="F1" s="1725"/>
      <c r="G1" s="1725"/>
      <c r="H1" s="1725"/>
      <c r="I1" s="1725"/>
      <c r="J1" s="1725"/>
      <c r="K1" s="306"/>
    </row>
    <row r="2" spans="1:14" ht="33" customHeight="1">
      <c r="A2" s="1726" t="s">
        <v>754</v>
      </c>
      <c r="B2" s="1726"/>
      <c r="C2" s="1726"/>
      <c r="D2" s="1726"/>
      <c r="E2" s="1726"/>
      <c r="F2" s="1726"/>
      <c r="G2" s="1726"/>
      <c r="H2" s="1726"/>
      <c r="I2" s="1726"/>
      <c r="J2" s="1726"/>
      <c r="K2" s="306"/>
    </row>
    <row r="3" spans="1:14" ht="33" customHeight="1">
      <c r="A3" s="197" t="s">
        <v>755</v>
      </c>
      <c r="B3" s="136"/>
      <c r="C3" s="136"/>
      <c r="D3" s="136"/>
      <c r="E3" s="136"/>
      <c r="F3" s="136"/>
      <c r="G3" s="136"/>
      <c r="H3" s="136"/>
      <c r="I3" s="136"/>
      <c r="J3" s="200" t="s">
        <v>756</v>
      </c>
      <c r="K3" s="306"/>
    </row>
    <row r="4" spans="1:14" s="309" customFormat="1" ht="43.5" customHeight="1">
      <c r="A4" s="1772" t="s">
        <v>322</v>
      </c>
      <c r="B4" s="1772" t="s">
        <v>757</v>
      </c>
      <c r="C4" s="1772"/>
      <c r="D4" s="1772" t="s">
        <v>758</v>
      </c>
      <c r="E4" s="1772"/>
      <c r="F4" s="1772" t="s">
        <v>748</v>
      </c>
      <c r="G4" s="1772"/>
      <c r="H4" s="1772" t="s">
        <v>106</v>
      </c>
      <c r="I4" s="1772"/>
      <c r="J4" s="1772" t="s">
        <v>759</v>
      </c>
      <c r="K4" s="308"/>
    </row>
    <row r="5" spans="1:14" s="309" customFormat="1" ht="53.25" customHeight="1">
      <c r="A5" s="1772"/>
      <c r="B5" s="1772" t="s">
        <v>760</v>
      </c>
      <c r="C5" s="1772"/>
      <c r="D5" s="1772" t="s">
        <v>747</v>
      </c>
      <c r="E5" s="1772"/>
      <c r="F5" s="1772" t="s">
        <v>749</v>
      </c>
      <c r="G5" s="1772"/>
      <c r="H5" s="1772" t="s">
        <v>68</v>
      </c>
      <c r="I5" s="1772"/>
      <c r="J5" s="1772"/>
      <c r="K5" s="308"/>
    </row>
    <row r="6" spans="1:14" s="309" customFormat="1" ht="50.25" customHeight="1">
      <c r="A6" s="1772"/>
      <c r="B6" s="310" t="s">
        <v>761</v>
      </c>
      <c r="C6" s="310" t="s">
        <v>762</v>
      </c>
      <c r="D6" s="310" t="s">
        <v>761</v>
      </c>
      <c r="E6" s="310" t="s">
        <v>762</v>
      </c>
      <c r="F6" s="310" t="s">
        <v>761</v>
      </c>
      <c r="G6" s="310" t="s">
        <v>762</v>
      </c>
      <c r="H6" s="310" t="s">
        <v>761</v>
      </c>
      <c r="I6" s="310" t="s">
        <v>762</v>
      </c>
      <c r="J6" s="1772"/>
      <c r="K6" s="308"/>
    </row>
    <row r="7" spans="1:14" s="309" customFormat="1" ht="33" customHeight="1">
      <c r="A7" s="1772"/>
      <c r="B7" s="310" t="s">
        <v>740</v>
      </c>
      <c r="C7" s="310" t="s">
        <v>742</v>
      </c>
      <c r="D7" s="310" t="s">
        <v>740</v>
      </c>
      <c r="E7" s="310" t="s">
        <v>742</v>
      </c>
      <c r="F7" s="310" t="s">
        <v>740</v>
      </c>
      <c r="G7" s="310" t="s">
        <v>742</v>
      </c>
      <c r="H7" s="310" t="s">
        <v>740</v>
      </c>
      <c r="I7" s="310" t="s">
        <v>742</v>
      </c>
      <c r="J7" s="1772"/>
      <c r="K7" s="308"/>
      <c r="M7" s="311"/>
      <c r="N7" s="311"/>
    </row>
    <row r="8" spans="1:14" ht="33" customHeight="1">
      <c r="A8" s="285" t="s">
        <v>43</v>
      </c>
      <c r="B8" s="312">
        <v>48</v>
      </c>
      <c r="C8" s="312">
        <v>8457</v>
      </c>
      <c r="D8" s="312">
        <v>17</v>
      </c>
      <c r="E8" s="312">
        <v>6215</v>
      </c>
      <c r="F8" s="312">
        <v>50</v>
      </c>
      <c r="G8" s="312">
        <v>7428</v>
      </c>
      <c r="H8" s="312">
        <f>B8+D8+F8</f>
        <v>115</v>
      </c>
      <c r="I8" s="312">
        <f>C8+E8+G8</f>
        <v>22100</v>
      </c>
      <c r="J8" s="285" t="s">
        <v>44</v>
      </c>
      <c r="K8" s="306"/>
      <c r="L8" s="313"/>
      <c r="M8" s="314"/>
      <c r="N8" s="314"/>
    </row>
    <row r="9" spans="1:14" ht="33" customHeight="1">
      <c r="A9" s="285" t="s">
        <v>45</v>
      </c>
      <c r="B9" s="315">
        <v>10</v>
      </c>
      <c r="C9" s="315">
        <v>2694</v>
      </c>
      <c r="D9" s="315">
        <v>1</v>
      </c>
      <c r="E9" s="315">
        <v>171</v>
      </c>
      <c r="F9" s="315">
        <v>7</v>
      </c>
      <c r="G9" s="315">
        <v>703</v>
      </c>
      <c r="H9" s="315">
        <f>B9+D9+F9</f>
        <v>18</v>
      </c>
      <c r="I9" s="315">
        <f>C9+E9+G9</f>
        <v>3568</v>
      </c>
      <c r="J9" s="285" t="s">
        <v>763</v>
      </c>
      <c r="K9" s="306"/>
      <c r="L9" s="313"/>
    </row>
    <row r="10" spans="1:14" ht="33" customHeight="1">
      <c r="A10" s="285" t="s">
        <v>47</v>
      </c>
      <c r="B10" s="312">
        <v>14</v>
      </c>
      <c r="C10" s="312">
        <v>3491</v>
      </c>
      <c r="D10" s="312">
        <v>5</v>
      </c>
      <c r="E10" s="312">
        <v>2565</v>
      </c>
      <c r="F10" s="312">
        <v>29</v>
      </c>
      <c r="G10" s="312">
        <v>3443</v>
      </c>
      <c r="H10" s="312">
        <f t="shared" ref="H10:I27" si="0">B10+D10+F10</f>
        <v>48</v>
      </c>
      <c r="I10" s="312">
        <f t="shared" si="0"/>
        <v>9499</v>
      </c>
      <c r="J10" s="285" t="s">
        <v>48</v>
      </c>
      <c r="K10" s="306"/>
      <c r="L10" s="313"/>
    </row>
    <row r="11" spans="1:14" ht="33" customHeight="1">
      <c r="A11" s="285" t="s">
        <v>49</v>
      </c>
      <c r="B11" s="315">
        <v>16</v>
      </c>
      <c r="C11" s="315">
        <v>2640</v>
      </c>
      <c r="D11" s="315">
        <v>7</v>
      </c>
      <c r="E11" s="315">
        <v>1124</v>
      </c>
      <c r="F11" s="315">
        <v>4</v>
      </c>
      <c r="G11" s="315">
        <v>372</v>
      </c>
      <c r="H11" s="315">
        <f t="shared" si="0"/>
        <v>27</v>
      </c>
      <c r="I11" s="315">
        <f t="shared" si="0"/>
        <v>4136</v>
      </c>
      <c r="J11" s="285" t="s">
        <v>431</v>
      </c>
      <c r="K11" s="306"/>
      <c r="L11" s="313"/>
    </row>
    <row r="12" spans="1:14" ht="33" customHeight="1">
      <c r="A12" s="285" t="s">
        <v>50</v>
      </c>
      <c r="B12" s="312">
        <v>18</v>
      </c>
      <c r="C12" s="312">
        <v>3118</v>
      </c>
      <c r="D12" s="312">
        <v>5</v>
      </c>
      <c r="E12" s="312">
        <v>804</v>
      </c>
      <c r="F12" s="312">
        <v>10</v>
      </c>
      <c r="G12" s="312">
        <v>1026</v>
      </c>
      <c r="H12" s="312">
        <f t="shared" si="0"/>
        <v>33</v>
      </c>
      <c r="I12" s="312">
        <f t="shared" si="0"/>
        <v>4948</v>
      </c>
      <c r="J12" s="285" t="s">
        <v>435</v>
      </c>
      <c r="K12" s="306"/>
      <c r="L12" s="313"/>
    </row>
    <row r="13" spans="1:14" ht="33" customHeight="1">
      <c r="A13" s="285" t="s">
        <v>51</v>
      </c>
      <c r="B13" s="315">
        <v>19</v>
      </c>
      <c r="C13" s="315">
        <v>3324</v>
      </c>
      <c r="D13" s="315">
        <v>2</v>
      </c>
      <c r="E13" s="315">
        <v>400</v>
      </c>
      <c r="F13" s="315">
        <v>4</v>
      </c>
      <c r="G13" s="315">
        <v>363</v>
      </c>
      <c r="H13" s="315">
        <f t="shared" si="0"/>
        <v>25</v>
      </c>
      <c r="I13" s="315">
        <f t="shared" si="0"/>
        <v>4087</v>
      </c>
      <c r="J13" s="285" t="s">
        <v>490</v>
      </c>
      <c r="K13" s="306"/>
      <c r="L13" s="313"/>
    </row>
    <row r="14" spans="1:14" ht="33" customHeight="1">
      <c r="A14" s="285" t="s">
        <v>201</v>
      </c>
      <c r="B14" s="312">
        <v>21</v>
      </c>
      <c r="C14" s="312">
        <v>3456</v>
      </c>
      <c r="D14" s="312">
        <v>9</v>
      </c>
      <c r="E14" s="312">
        <v>1673</v>
      </c>
      <c r="F14" s="312">
        <v>29</v>
      </c>
      <c r="G14" s="312">
        <v>3789</v>
      </c>
      <c r="H14" s="312">
        <f t="shared" si="0"/>
        <v>59</v>
      </c>
      <c r="I14" s="312">
        <f t="shared" si="0"/>
        <v>8918</v>
      </c>
      <c r="J14" s="285" t="s">
        <v>52</v>
      </c>
      <c r="K14" s="306"/>
      <c r="L14" s="313"/>
    </row>
    <row r="15" spans="1:14" ht="33" customHeight="1">
      <c r="A15" s="285" t="s">
        <v>53</v>
      </c>
      <c r="B15" s="315">
        <v>10</v>
      </c>
      <c r="C15" s="315">
        <v>2055</v>
      </c>
      <c r="D15" s="315">
        <v>1</v>
      </c>
      <c r="E15" s="315">
        <v>270</v>
      </c>
      <c r="F15" s="315">
        <v>7</v>
      </c>
      <c r="G15" s="315">
        <v>1170</v>
      </c>
      <c r="H15" s="315">
        <f t="shared" si="0"/>
        <v>18</v>
      </c>
      <c r="I15" s="315">
        <f t="shared" si="0"/>
        <v>3495</v>
      </c>
      <c r="J15" s="285" t="s">
        <v>447</v>
      </c>
      <c r="K15" s="306"/>
      <c r="L15" s="313"/>
      <c r="M15" s="314"/>
      <c r="N15" s="314"/>
    </row>
    <row r="16" spans="1:14" ht="33" customHeight="1">
      <c r="A16" s="285" t="s">
        <v>54</v>
      </c>
      <c r="B16" s="312">
        <v>7</v>
      </c>
      <c r="C16" s="312">
        <v>1000</v>
      </c>
      <c r="D16" s="312">
        <v>1</v>
      </c>
      <c r="E16" s="312">
        <v>299</v>
      </c>
      <c r="F16" s="312">
        <v>2</v>
      </c>
      <c r="G16" s="312">
        <v>150</v>
      </c>
      <c r="H16" s="312">
        <f t="shared" si="0"/>
        <v>10</v>
      </c>
      <c r="I16" s="312">
        <f t="shared" si="0"/>
        <v>1449</v>
      </c>
      <c r="J16" s="285" t="s">
        <v>451</v>
      </c>
      <c r="K16" s="306"/>
      <c r="L16" s="313"/>
    </row>
    <row r="17" spans="1:14" ht="33" customHeight="1">
      <c r="A17" s="285" t="s">
        <v>55</v>
      </c>
      <c r="B17" s="315">
        <v>20</v>
      </c>
      <c r="C17" s="315">
        <v>2480</v>
      </c>
      <c r="D17" s="315">
        <v>4</v>
      </c>
      <c r="E17" s="315">
        <v>681</v>
      </c>
      <c r="F17" s="315">
        <v>11</v>
      </c>
      <c r="G17" s="315">
        <v>1294</v>
      </c>
      <c r="H17" s="315">
        <f t="shared" si="0"/>
        <v>35</v>
      </c>
      <c r="I17" s="315">
        <f t="shared" si="0"/>
        <v>4455</v>
      </c>
      <c r="J17" s="285" t="s">
        <v>455</v>
      </c>
      <c r="K17" s="306"/>
      <c r="L17" s="313"/>
    </row>
    <row r="18" spans="1:14" ht="33" customHeight="1">
      <c r="A18" s="285" t="s">
        <v>764</v>
      </c>
      <c r="B18" s="312">
        <v>8</v>
      </c>
      <c r="C18" s="312">
        <v>920</v>
      </c>
      <c r="D18" s="312">
        <v>0</v>
      </c>
      <c r="E18" s="312">
        <v>0</v>
      </c>
      <c r="F18" s="312">
        <v>0</v>
      </c>
      <c r="G18" s="312">
        <v>0</v>
      </c>
      <c r="H18" s="312">
        <f t="shared" si="0"/>
        <v>8</v>
      </c>
      <c r="I18" s="312">
        <f t="shared" si="0"/>
        <v>920</v>
      </c>
      <c r="J18" s="285" t="s">
        <v>56</v>
      </c>
      <c r="K18" s="306"/>
      <c r="L18" s="313"/>
      <c r="M18" s="314"/>
      <c r="N18" s="314"/>
    </row>
    <row r="19" spans="1:14" ht="33" customHeight="1">
      <c r="A19" s="285" t="s">
        <v>57</v>
      </c>
      <c r="B19" s="315">
        <v>12</v>
      </c>
      <c r="C19" s="315">
        <v>1920</v>
      </c>
      <c r="D19" s="315">
        <v>2</v>
      </c>
      <c r="E19" s="315">
        <v>593</v>
      </c>
      <c r="F19" s="315">
        <v>2</v>
      </c>
      <c r="G19" s="315">
        <v>136</v>
      </c>
      <c r="H19" s="315">
        <f t="shared" si="0"/>
        <v>16</v>
      </c>
      <c r="I19" s="315">
        <f t="shared" si="0"/>
        <v>2649</v>
      </c>
      <c r="J19" s="285" t="s">
        <v>491</v>
      </c>
      <c r="K19" s="306"/>
      <c r="L19" s="313"/>
    </row>
    <row r="20" spans="1:14" ht="33" customHeight="1">
      <c r="A20" s="285" t="s">
        <v>58</v>
      </c>
      <c r="B20" s="312">
        <v>14</v>
      </c>
      <c r="C20" s="312">
        <v>1940</v>
      </c>
      <c r="D20" s="312">
        <v>0</v>
      </c>
      <c r="E20" s="312">
        <v>0</v>
      </c>
      <c r="F20" s="312">
        <v>3</v>
      </c>
      <c r="G20" s="312">
        <v>260</v>
      </c>
      <c r="H20" s="312">
        <f t="shared" si="0"/>
        <v>17</v>
      </c>
      <c r="I20" s="312">
        <f t="shared" si="0"/>
        <v>2200</v>
      </c>
      <c r="J20" s="285" t="s">
        <v>465</v>
      </c>
      <c r="K20" s="306"/>
      <c r="L20" s="313"/>
    </row>
    <row r="21" spans="1:14" ht="33" customHeight="1">
      <c r="A21" s="285" t="s">
        <v>104</v>
      </c>
      <c r="B21" s="315">
        <v>11</v>
      </c>
      <c r="C21" s="315">
        <v>1460</v>
      </c>
      <c r="D21" s="315">
        <v>0</v>
      </c>
      <c r="E21" s="315">
        <v>0</v>
      </c>
      <c r="F21" s="315">
        <v>0</v>
      </c>
      <c r="G21" s="315">
        <v>0</v>
      </c>
      <c r="H21" s="315">
        <f t="shared" si="0"/>
        <v>11</v>
      </c>
      <c r="I21" s="315">
        <f t="shared" si="0"/>
        <v>1460</v>
      </c>
      <c r="J21" s="285" t="s">
        <v>203</v>
      </c>
      <c r="K21" s="306"/>
      <c r="L21" s="313"/>
    </row>
    <row r="22" spans="1:14" ht="33" customHeight="1">
      <c r="A22" s="285" t="s">
        <v>59</v>
      </c>
      <c r="B22" s="312">
        <v>22</v>
      </c>
      <c r="C22" s="312">
        <v>2915</v>
      </c>
      <c r="D22" s="312">
        <v>3</v>
      </c>
      <c r="E22" s="312">
        <v>71</v>
      </c>
      <c r="F22" s="312">
        <v>3</v>
      </c>
      <c r="G22" s="312">
        <v>250</v>
      </c>
      <c r="H22" s="312">
        <f t="shared" si="0"/>
        <v>28</v>
      </c>
      <c r="I22" s="312">
        <f t="shared" si="0"/>
        <v>3236</v>
      </c>
      <c r="J22" s="285" t="s">
        <v>60</v>
      </c>
      <c r="K22" s="306"/>
      <c r="L22" s="313"/>
    </row>
    <row r="23" spans="1:14" ht="33" customHeight="1">
      <c r="A23" s="285" t="s">
        <v>61</v>
      </c>
      <c r="B23" s="315">
        <v>11</v>
      </c>
      <c r="C23" s="315">
        <v>1400</v>
      </c>
      <c r="D23" s="315">
        <v>3</v>
      </c>
      <c r="E23" s="315">
        <v>326</v>
      </c>
      <c r="F23" s="315">
        <v>3</v>
      </c>
      <c r="G23" s="315">
        <v>180</v>
      </c>
      <c r="H23" s="315">
        <f t="shared" si="0"/>
        <v>17</v>
      </c>
      <c r="I23" s="315">
        <f t="shared" si="0"/>
        <v>1906</v>
      </c>
      <c r="J23" s="285" t="s">
        <v>62</v>
      </c>
      <c r="K23" s="306"/>
      <c r="L23" s="313"/>
    </row>
    <row r="24" spans="1:14" ht="33" customHeight="1">
      <c r="A24" s="285" t="s">
        <v>105</v>
      </c>
      <c r="B24" s="312">
        <v>10</v>
      </c>
      <c r="C24" s="312">
        <v>1295</v>
      </c>
      <c r="D24" s="312">
        <v>0</v>
      </c>
      <c r="E24" s="312">
        <v>0</v>
      </c>
      <c r="F24" s="312">
        <v>0</v>
      </c>
      <c r="G24" s="312">
        <v>0</v>
      </c>
      <c r="H24" s="312">
        <f t="shared" si="0"/>
        <v>10</v>
      </c>
      <c r="I24" s="312">
        <f t="shared" si="0"/>
        <v>1295</v>
      </c>
      <c r="J24" s="285" t="s">
        <v>479</v>
      </c>
      <c r="K24" s="306"/>
      <c r="L24" s="313"/>
    </row>
    <row r="25" spans="1:14" ht="33" customHeight="1">
      <c r="A25" s="285" t="s">
        <v>63</v>
      </c>
      <c r="B25" s="315">
        <v>9</v>
      </c>
      <c r="C25" s="315">
        <v>1330</v>
      </c>
      <c r="D25" s="315">
        <v>0</v>
      </c>
      <c r="E25" s="315">
        <v>0</v>
      </c>
      <c r="F25" s="315">
        <v>1</v>
      </c>
      <c r="G25" s="315">
        <v>30</v>
      </c>
      <c r="H25" s="315">
        <f t="shared" si="0"/>
        <v>10</v>
      </c>
      <c r="I25" s="315">
        <f t="shared" si="0"/>
        <v>1360</v>
      </c>
      <c r="J25" s="285" t="s">
        <v>483</v>
      </c>
      <c r="K25" s="306"/>
      <c r="L25" s="313"/>
    </row>
    <row r="26" spans="1:14" ht="33" customHeight="1">
      <c r="A26" s="285" t="s">
        <v>64</v>
      </c>
      <c r="B26" s="312">
        <v>5</v>
      </c>
      <c r="C26" s="312">
        <v>610</v>
      </c>
      <c r="D26" s="312">
        <v>0</v>
      </c>
      <c r="E26" s="312">
        <v>0</v>
      </c>
      <c r="F26" s="312">
        <v>0</v>
      </c>
      <c r="G26" s="312">
        <v>0</v>
      </c>
      <c r="H26" s="312">
        <f t="shared" si="0"/>
        <v>5</v>
      </c>
      <c r="I26" s="312">
        <f t="shared" si="0"/>
        <v>610</v>
      </c>
      <c r="J26" s="285" t="s">
        <v>65</v>
      </c>
      <c r="K26" s="306"/>
      <c r="L26" s="313"/>
    </row>
    <row r="27" spans="1:14" ht="33" customHeight="1">
      <c r="A27" s="285" t="s">
        <v>66</v>
      </c>
      <c r="B27" s="315">
        <v>5</v>
      </c>
      <c r="C27" s="315">
        <v>400</v>
      </c>
      <c r="D27" s="315">
        <v>0</v>
      </c>
      <c r="E27" s="315">
        <v>0</v>
      </c>
      <c r="F27" s="315">
        <v>1</v>
      </c>
      <c r="G27" s="315">
        <v>30</v>
      </c>
      <c r="H27" s="315">
        <f t="shared" si="0"/>
        <v>6</v>
      </c>
      <c r="I27" s="315">
        <f t="shared" si="0"/>
        <v>430</v>
      </c>
      <c r="J27" s="285" t="s">
        <v>67</v>
      </c>
      <c r="K27" s="306"/>
      <c r="L27" s="313"/>
    </row>
    <row r="28" spans="1:14" s="309" customFormat="1" ht="33" customHeight="1">
      <c r="A28" s="310" t="s">
        <v>106</v>
      </c>
      <c r="B28" s="316">
        <f t="shared" ref="B28:I28" si="1">SUM(B8:B27)</f>
        <v>290</v>
      </c>
      <c r="C28" s="316">
        <f t="shared" si="1"/>
        <v>46905</v>
      </c>
      <c r="D28" s="316">
        <f t="shared" si="1"/>
        <v>60</v>
      </c>
      <c r="E28" s="316">
        <f t="shared" si="1"/>
        <v>15192</v>
      </c>
      <c r="F28" s="316">
        <f t="shared" si="1"/>
        <v>166</v>
      </c>
      <c r="G28" s="316">
        <f t="shared" si="1"/>
        <v>20624</v>
      </c>
      <c r="H28" s="316">
        <f t="shared" si="1"/>
        <v>516</v>
      </c>
      <c r="I28" s="316">
        <f t="shared" si="1"/>
        <v>82721</v>
      </c>
      <c r="J28" s="310" t="s">
        <v>68</v>
      </c>
      <c r="K28" s="308"/>
      <c r="L28" s="317"/>
    </row>
    <row r="29" spans="1:14" ht="33" customHeight="1">
      <c r="A29" s="318"/>
      <c r="B29" s="318"/>
      <c r="C29" s="318"/>
      <c r="D29" s="318"/>
      <c r="E29" s="318"/>
      <c r="F29" s="318"/>
      <c r="G29" s="318"/>
      <c r="H29" s="318"/>
      <c r="I29" s="318"/>
      <c r="J29" s="318"/>
    </row>
    <row r="31" spans="1:14">
      <c r="D31" s="313"/>
    </row>
  </sheetData>
  <protectedRanges>
    <protectedRange sqref="J20" name="نطاق1"/>
  </protectedRanges>
  <mergeCells count="12">
    <mergeCell ref="F5:G5"/>
    <mergeCell ref="H5:I5"/>
    <mergeCell ref="A1:J1"/>
    <mergeCell ref="A2:J2"/>
    <mergeCell ref="A4:A7"/>
    <mergeCell ref="B4:C4"/>
    <mergeCell ref="D4:E4"/>
    <mergeCell ref="F4:G4"/>
    <mergeCell ref="H4:I4"/>
    <mergeCell ref="J4:J7"/>
    <mergeCell ref="B5:C5"/>
    <mergeCell ref="D5:E5"/>
  </mergeCells>
  <pageMargins left="0.7" right="0.7" top="0.75" bottom="0.75" header="0.3" footer="0.3"/>
  <pageSetup paperSize="9" scale="5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5"/>
  <sheetViews>
    <sheetView showGridLines="0" rightToLeft="1" view="pageBreakPreview" zoomScale="30" zoomScaleNormal="70" zoomScaleSheetLayoutView="30" workbookViewId="0">
      <selection activeCell="D114" sqref="D114"/>
    </sheetView>
  </sheetViews>
  <sheetFormatPr defaultColWidth="7.7265625" defaultRowHeight="21"/>
  <cols>
    <col min="1" max="1" width="51.7265625" style="324" customWidth="1"/>
    <col min="2" max="2" width="19.7265625" style="339" customWidth="1"/>
    <col min="3" max="9" width="19.7265625" style="332" customWidth="1"/>
    <col min="10" max="10" width="19.7265625" style="342" customWidth="1"/>
    <col min="11" max="11" width="19.7265625" style="332" customWidth="1"/>
    <col min="12" max="12" width="19.7265625" style="342" customWidth="1"/>
    <col min="13" max="13" width="19.7265625" style="332" customWidth="1"/>
    <col min="14" max="14" width="51.7265625" style="324" customWidth="1"/>
    <col min="15" max="15" width="42.453125" style="324" customWidth="1"/>
    <col min="16" max="16" width="30.81640625" style="324" customWidth="1"/>
    <col min="17" max="246" width="7.7265625" style="324"/>
    <col min="247" max="247" width="10.26953125" style="324" customWidth="1"/>
    <col min="248" max="249" width="12.26953125" style="324" customWidth="1"/>
    <col min="250" max="260" width="10.26953125" style="324" customWidth="1"/>
    <col min="261" max="264" width="7.7265625" style="324" customWidth="1"/>
    <col min="265" max="502" width="7.7265625" style="324"/>
    <col min="503" max="503" width="10.26953125" style="324" customWidth="1"/>
    <col min="504" max="505" width="12.26953125" style="324" customWidth="1"/>
    <col min="506" max="516" width="10.26953125" style="324" customWidth="1"/>
    <col min="517" max="520" width="7.7265625" style="324" customWidth="1"/>
    <col min="521" max="758" width="7.7265625" style="324"/>
    <col min="759" max="759" width="10.26953125" style="324" customWidth="1"/>
    <col min="760" max="761" width="12.26953125" style="324" customWidth="1"/>
    <col min="762" max="772" width="10.26953125" style="324" customWidth="1"/>
    <col min="773" max="776" width="7.7265625" style="324" customWidth="1"/>
    <col min="777" max="1014" width="7.7265625" style="324"/>
    <col min="1015" max="1015" width="10.26953125" style="324" customWidth="1"/>
    <col min="1016" max="1017" width="12.26953125" style="324" customWidth="1"/>
    <col min="1018" max="1028" width="10.26953125" style="324" customWidth="1"/>
    <col min="1029" max="1032" width="7.7265625" style="324" customWidth="1"/>
    <col min="1033" max="1270" width="7.7265625" style="324"/>
    <col min="1271" max="1271" width="10.26953125" style="324" customWidth="1"/>
    <col min="1272" max="1273" width="12.26953125" style="324" customWidth="1"/>
    <col min="1274" max="1284" width="10.26953125" style="324" customWidth="1"/>
    <col min="1285" max="1288" width="7.7265625" style="324" customWidth="1"/>
    <col min="1289" max="1526" width="7.7265625" style="324"/>
    <col min="1527" max="1527" width="10.26953125" style="324" customWidth="1"/>
    <col min="1528" max="1529" width="12.26953125" style="324" customWidth="1"/>
    <col min="1530" max="1540" width="10.26953125" style="324" customWidth="1"/>
    <col min="1541" max="1544" width="7.7265625" style="324" customWidth="1"/>
    <col min="1545" max="1782" width="7.7265625" style="324"/>
    <col min="1783" max="1783" width="10.26953125" style="324" customWidth="1"/>
    <col min="1784" max="1785" width="12.26953125" style="324" customWidth="1"/>
    <col min="1786" max="1796" width="10.26953125" style="324" customWidth="1"/>
    <col min="1797" max="1800" width="7.7265625" style="324" customWidth="1"/>
    <col min="1801" max="2038" width="7.7265625" style="324"/>
    <col min="2039" max="2039" width="10.26953125" style="324" customWidth="1"/>
    <col min="2040" max="2041" width="12.26953125" style="324" customWidth="1"/>
    <col min="2042" max="2052" width="10.26953125" style="324" customWidth="1"/>
    <col min="2053" max="2056" width="7.7265625" style="324" customWidth="1"/>
    <col min="2057" max="2294" width="7.7265625" style="324"/>
    <col min="2295" max="2295" width="10.26953125" style="324" customWidth="1"/>
    <col min="2296" max="2297" width="12.26953125" style="324" customWidth="1"/>
    <col min="2298" max="2308" width="10.26953125" style="324" customWidth="1"/>
    <col min="2309" max="2312" width="7.7265625" style="324" customWidth="1"/>
    <col min="2313" max="2550" width="7.7265625" style="324"/>
    <col min="2551" max="2551" width="10.26953125" style="324" customWidth="1"/>
    <col min="2552" max="2553" width="12.26953125" style="324" customWidth="1"/>
    <col min="2554" max="2564" width="10.26953125" style="324" customWidth="1"/>
    <col min="2565" max="2568" width="7.7265625" style="324" customWidth="1"/>
    <col min="2569" max="2806" width="7.7265625" style="324"/>
    <col min="2807" max="2807" width="10.26953125" style="324" customWidth="1"/>
    <col min="2808" max="2809" width="12.26953125" style="324" customWidth="1"/>
    <col min="2810" max="2820" width="10.26953125" style="324" customWidth="1"/>
    <col min="2821" max="2824" width="7.7265625" style="324" customWidth="1"/>
    <col min="2825" max="3062" width="7.7265625" style="324"/>
    <col min="3063" max="3063" width="10.26953125" style="324" customWidth="1"/>
    <col min="3064" max="3065" width="12.26953125" style="324" customWidth="1"/>
    <col min="3066" max="3076" width="10.26953125" style="324" customWidth="1"/>
    <col min="3077" max="3080" width="7.7265625" style="324" customWidth="1"/>
    <col min="3081" max="3318" width="7.7265625" style="324"/>
    <col min="3319" max="3319" width="10.26953125" style="324" customWidth="1"/>
    <col min="3320" max="3321" width="12.26953125" style="324" customWidth="1"/>
    <col min="3322" max="3332" width="10.26953125" style="324" customWidth="1"/>
    <col min="3333" max="3336" width="7.7265625" style="324" customWidth="1"/>
    <col min="3337" max="3574" width="7.7265625" style="324"/>
    <col min="3575" max="3575" width="10.26953125" style="324" customWidth="1"/>
    <col min="3576" max="3577" width="12.26953125" style="324" customWidth="1"/>
    <col min="3578" max="3588" width="10.26953125" style="324" customWidth="1"/>
    <col min="3589" max="3592" width="7.7265625" style="324" customWidth="1"/>
    <col min="3593" max="3830" width="7.7265625" style="324"/>
    <col min="3831" max="3831" width="10.26953125" style="324" customWidth="1"/>
    <col min="3832" max="3833" width="12.26953125" style="324" customWidth="1"/>
    <col min="3834" max="3844" width="10.26953125" style="324" customWidth="1"/>
    <col min="3845" max="3848" width="7.7265625" style="324" customWidth="1"/>
    <col min="3849" max="4086" width="7.7265625" style="324"/>
    <col min="4087" max="4087" width="10.26953125" style="324" customWidth="1"/>
    <col min="4088" max="4089" width="12.26953125" style="324" customWidth="1"/>
    <col min="4090" max="4100" width="10.26953125" style="324" customWidth="1"/>
    <col min="4101" max="4104" width="7.7265625" style="324" customWidth="1"/>
    <col min="4105" max="4342" width="7.7265625" style="324"/>
    <col min="4343" max="4343" width="10.26953125" style="324" customWidth="1"/>
    <col min="4344" max="4345" width="12.26953125" style="324" customWidth="1"/>
    <col min="4346" max="4356" width="10.26953125" style="324" customWidth="1"/>
    <col min="4357" max="4360" width="7.7265625" style="324" customWidth="1"/>
    <col min="4361" max="4598" width="7.7265625" style="324"/>
    <col min="4599" max="4599" width="10.26953125" style="324" customWidth="1"/>
    <col min="4600" max="4601" width="12.26953125" style="324" customWidth="1"/>
    <col min="4602" max="4612" width="10.26953125" style="324" customWidth="1"/>
    <col min="4613" max="4616" width="7.7265625" style="324" customWidth="1"/>
    <col min="4617" max="4854" width="7.7265625" style="324"/>
    <col min="4855" max="4855" width="10.26953125" style="324" customWidth="1"/>
    <col min="4856" max="4857" width="12.26953125" style="324" customWidth="1"/>
    <col min="4858" max="4868" width="10.26953125" style="324" customWidth="1"/>
    <col min="4869" max="4872" width="7.7265625" style="324" customWidth="1"/>
    <col min="4873" max="5110" width="7.7265625" style="324"/>
    <col min="5111" max="5111" width="10.26953125" style="324" customWidth="1"/>
    <col min="5112" max="5113" width="12.26953125" style="324" customWidth="1"/>
    <col min="5114" max="5124" width="10.26953125" style="324" customWidth="1"/>
    <col min="5125" max="5128" width="7.7265625" style="324" customWidth="1"/>
    <col min="5129" max="5366" width="7.7265625" style="324"/>
    <col min="5367" max="5367" width="10.26953125" style="324" customWidth="1"/>
    <col min="5368" max="5369" width="12.26953125" style="324" customWidth="1"/>
    <col min="5370" max="5380" width="10.26953125" style="324" customWidth="1"/>
    <col min="5381" max="5384" width="7.7265625" style="324" customWidth="1"/>
    <col min="5385" max="5622" width="7.7265625" style="324"/>
    <col min="5623" max="5623" width="10.26953125" style="324" customWidth="1"/>
    <col min="5624" max="5625" width="12.26953125" style="324" customWidth="1"/>
    <col min="5626" max="5636" width="10.26953125" style="324" customWidth="1"/>
    <col min="5637" max="5640" width="7.7265625" style="324" customWidth="1"/>
    <col min="5641" max="5878" width="7.7265625" style="324"/>
    <col min="5879" max="5879" width="10.26953125" style="324" customWidth="1"/>
    <col min="5880" max="5881" width="12.26953125" style="324" customWidth="1"/>
    <col min="5882" max="5892" width="10.26953125" style="324" customWidth="1"/>
    <col min="5893" max="5896" width="7.7265625" style="324" customWidth="1"/>
    <col min="5897" max="6134" width="7.7265625" style="324"/>
    <col min="6135" max="6135" width="10.26953125" style="324" customWidth="1"/>
    <col min="6136" max="6137" width="12.26953125" style="324" customWidth="1"/>
    <col min="6138" max="6148" width="10.26953125" style="324" customWidth="1"/>
    <col min="6149" max="6152" width="7.7265625" style="324" customWidth="1"/>
    <col min="6153" max="6390" width="7.7265625" style="324"/>
    <col min="6391" max="6391" width="10.26953125" style="324" customWidth="1"/>
    <col min="6392" max="6393" width="12.26953125" style="324" customWidth="1"/>
    <col min="6394" max="6404" width="10.26953125" style="324" customWidth="1"/>
    <col min="6405" max="6408" width="7.7265625" style="324" customWidth="1"/>
    <col min="6409" max="6646" width="7.7265625" style="324"/>
    <col min="6647" max="6647" width="10.26953125" style="324" customWidth="1"/>
    <col min="6648" max="6649" width="12.26953125" style="324" customWidth="1"/>
    <col min="6650" max="6660" width="10.26953125" style="324" customWidth="1"/>
    <col min="6661" max="6664" width="7.7265625" style="324" customWidth="1"/>
    <col min="6665" max="6902" width="7.7265625" style="324"/>
    <col min="6903" max="6903" width="10.26953125" style="324" customWidth="1"/>
    <col min="6904" max="6905" width="12.26953125" style="324" customWidth="1"/>
    <col min="6906" max="6916" width="10.26953125" style="324" customWidth="1"/>
    <col min="6917" max="6920" width="7.7265625" style="324" customWidth="1"/>
    <col min="6921" max="7158" width="7.7265625" style="324"/>
    <col min="7159" max="7159" width="10.26953125" style="324" customWidth="1"/>
    <col min="7160" max="7161" width="12.26953125" style="324" customWidth="1"/>
    <col min="7162" max="7172" width="10.26953125" style="324" customWidth="1"/>
    <col min="7173" max="7176" width="7.7265625" style="324" customWidth="1"/>
    <col min="7177" max="7414" width="7.7265625" style="324"/>
    <col min="7415" max="7415" width="10.26953125" style="324" customWidth="1"/>
    <col min="7416" max="7417" width="12.26953125" style="324" customWidth="1"/>
    <col min="7418" max="7428" width="10.26953125" style="324" customWidth="1"/>
    <col min="7429" max="7432" width="7.7265625" style="324" customWidth="1"/>
    <col min="7433" max="7670" width="7.7265625" style="324"/>
    <col min="7671" max="7671" width="10.26953125" style="324" customWidth="1"/>
    <col min="7672" max="7673" width="12.26953125" style="324" customWidth="1"/>
    <col min="7674" max="7684" width="10.26953125" style="324" customWidth="1"/>
    <col min="7685" max="7688" width="7.7265625" style="324" customWidth="1"/>
    <col min="7689" max="7926" width="7.7265625" style="324"/>
    <col min="7927" max="7927" width="10.26953125" style="324" customWidth="1"/>
    <col min="7928" max="7929" width="12.26953125" style="324" customWidth="1"/>
    <col min="7930" max="7940" width="10.26953125" style="324" customWidth="1"/>
    <col min="7941" max="7944" width="7.7265625" style="324" customWidth="1"/>
    <col min="7945" max="8182" width="7.7265625" style="324"/>
    <col min="8183" max="8183" width="10.26953125" style="324" customWidth="1"/>
    <col min="8184" max="8185" width="12.26953125" style="324" customWidth="1"/>
    <col min="8186" max="8196" width="10.26953125" style="324" customWidth="1"/>
    <col min="8197" max="8200" width="7.7265625" style="324" customWidth="1"/>
    <col min="8201" max="8438" width="7.7265625" style="324"/>
    <col min="8439" max="8439" width="10.26953125" style="324" customWidth="1"/>
    <col min="8440" max="8441" width="12.26953125" style="324" customWidth="1"/>
    <col min="8442" max="8452" width="10.26953125" style="324" customWidth="1"/>
    <col min="8453" max="8456" width="7.7265625" style="324" customWidth="1"/>
    <col min="8457" max="8694" width="7.7265625" style="324"/>
    <col min="8695" max="8695" width="10.26953125" style="324" customWidth="1"/>
    <col min="8696" max="8697" width="12.26953125" style="324" customWidth="1"/>
    <col min="8698" max="8708" width="10.26953125" style="324" customWidth="1"/>
    <col min="8709" max="8712" width="7.7265625" style="324" customWidth="1"/>
    <col min="8713" max="8950" width="7.7265625" style="324"/>
    <col min="8951" max="8951" width="10.26953125" style="324" customWidth="1"/>
    <col min="8952" max="8953" width="12.26953125" style="324" customWidth="1"/>
    <col min="8954" max="8964" width="10.26953125" style="324" customWidth="1"/>
    <col min="8965" max="8968" width="7.7265625" style="324" customWidth="1"/>
    <col min="8969" max="9206" width="7.7265625" style="324"/>
    <col min="9207" max="9207" width="10.26953125" style="324" customWidth="1"/>
    <col min="9208" max="9209" width="12.26953125" style="324" customWidth="1"/>
    <col min="9210" max="9220" width="10.26953125" style="324" customWidth="1"/>
    <col min="9221" max="9224" width="7.7265625" style="324" customWidth="1"/>
    <col min="9225" max="9462" width="7.7265625" style="324"/>
    <col min="9463" max="9463" width="10.26953125" style="324" customWidth="1"/>
    <col min="9464" max="9465" width="12.26953125" style="324" customWidth="1"/>
    <col min="9466" max="9476" width="10.26953125" style="324" customWidth="1"/>
    <col min="9477" max="9480" width="7.7265625" style="324" customWidth="1"/>
    <col min="9481" max="9718" width="7.7265625" style="324"/>
    <col min="9719" max="9719" width="10.26953125" style="324" customWidth="1"/>
    <col min="9720" max="9721" width="12.26953125" style="324" customWidth="1"/>
    <col min="9722" max="9732" width="10.26953125" style="324" customWidth="1"/>
    <col min="9733" max="9736" width="7.7265625" style="324" customWidth="1"/>
    <col min="9737" max="9974" width="7.7265625" style="324"/>
    <col min="9975" max="9975" width="10.26953125" style="324" customWidth="1"/>
    <col min="9976" max="9977" width="12.26953125" style="324" customWidth="1"/>
    <col min="9978" max="9988" width="10.26953125" style="324" customWidth="1"/>
    <col min="9989" max="9992" width="7.7265625" style="324" customWidth="1"/>
    <col min="9993" max="10230" width="7.7265625" style="324"/>
    <col min="10231" max="10231" width="10.26953125" style="324" customWidth="1"/>
    <col min="10232" max="10233" width="12.26953125" style="324" customWidth="1"/>
    <col min="10234" max="10244" width="10.26953125" style="324" customWidth="1"/>
    <col min="10245" max="10248" width="7.7265625" style="324" customWidth="1"/>
    <col min="10249" max="10486" width="7.7265625" style="324"/>
    <col min="10487" max="10487" width="10.26953125" style="324" customWidth="1"/>
    <col min="10488" max="10489" width="12.26953125" style="324" customWidth="1"/>
    <col min="10490" max="10500" width="10.26953125" style="324" customWidth="1"/>
    <col min="10501" max="10504" width="7.7265625" style="324" customWidth="1"/>
    <col min="10505" max="10742" width="7.7265625" style="324"/>
    <col min="10743" max="10743" width="10.26953125" style="324" customWidth="1"/>
    <col min="10744" max="10745" width="12.26953125" style="324" customWidth="1"/>
    <col min="10746" max="10756" width="10.26953125" style="324" customWidth="1"/>
    <col min="10757" max="10760" width="7.7265625" style="324" customWidth="1"/>
    <col min="10761" max="10998" width="7.7265625" style="324"/>
    <col min="10999" max="10999" width="10.26953125" style="324" customWidth="1"/>
    <col min="11000" max="11001" width="12.26953125" style="324" customWidth="1"/>
    <col min="11002" max="11012" width="10.26953125" style="324" customWidth="1"/>
    <col min="11013" max="11016" width="7.7265625" style="324" customWidth="1"/>
    <col min="11017" max="11254" width="7.7265625" style="324"/>
    <col min="11255" max="11255" width="10.26953125" style="324" customWidth="1"/>
    <col min="11256" max="11257" width="12.26953125" style="324" customWidth="1"/>
    <col min="11258" max="11268" width="10.26953125" style="324" customWidth="1"/>
    <col min="11269" max="11272" width="7.7265625" style="324" customWidth="1"/>
    <col min="11273" max="11510" width="7.7265625" style="324"/>
    <col min="11511" max="11511" width="10.26953125" style="324" customWidth="1"/>
    <col min="11512" max="11513" width="12.26953125" style="324" customWidth="1"/>
    <col min="11514" max="11524" width="10.26953125" style="324" customWidth="1"/>
    <col min="11525" max="11528" width="7.7265625" style="324" customWidth="1"/>
    <col min="11529" max="11766" width="7.7265625" style="324"/>
    <col min="11767" max="11767" width="10.26953125" style="324" customWidth="1"/>
    <col min="11768" max="11769" width="12.26953125" style="324" customWidth="1"/>
    <col min="11770" max="11780" width="10.26953125" style="324" customWidth="1"/>
    <col min="11781" max="11784" width="7.7265625" style="324" customWidth="1"/>
    <col min="11785" max="12022" width="7.7265625" style="324"/>
    <col min="12023" max="12023" width="10.26953125" style="324" customWidth="1"/>
    <col min="12024" max="12025" width="12.26953125" style="324" customWidth="1"/>
    <col min="12026" max="12036" width="10.26953125" style="324" customWidth="1"/>
    <col min="12037" max="12040" width="7.7265625" style="324" customWidth="1"/>
    <col min="12041" max="12278" width="7.7265625" style="324"/>
    <col min="12279" max="12279" width="10.26953125" style="324" customWidth="1"/>
    <col min="12280" max="12281" width="12.26953125" style="324" customWidth="1"/>
    <col min="12282" max="12292" width="10.26953125" style="324" customWidth="1"/>
    <col min="12293" max="12296" width="7.7265625" style="324" customWidth="1"/>
    <col min="12297" max="12534" width="7.7265625" style="324"/>
    <col min="12535" max="12535" width="10.26953125" style="324" customWidth="1"/>
    <col min="12536" max="12537" width="12.26953125" style="324" customWidth="1"/>
    <col min="12538" max="12548" width="10.26953125" style="324" customWidth="1"/>
    <col min="12549" max="12552" width="7.7265625" style="324" customWidth="1"/>
    <col min="12553" max="12790" width="7.7265625" style="324"/>
    <col min="12791" max="12791" width="10.26953125" style="324" customWidth="1"/>
    <col min="12792" max="12793" width="12.26953125" style="324" customWidth="1"/>
    <col min="12794" max="12804" width="10.26953125" style="324" customWidth="1"/>
    <col min="12805" max="12808" width="7.7265625" style="324" customWidth="1"/>
    <col min="12809" max="13046" width="7.7265625" style="324"/>
    <col min="13047" max="13047" width="10.26953125" style="324" customWidth="1"/>
    <col min="13048" max="13049" width="12.26953125" style="324" customWidth="1"/>
    <col min="13050" max="13060" width="10.26953125" style="324" customWidth="1"/>
    <col min="13061" max="13064" width="7.7265625" style="324" customWidth="1"/>
    <col min="13065" max="13302" width="7.7265625" style="324"/>
    <col min="13303" max="13303" width="10.26953125" style="324" customWidth="1"/>
    <col min="13304" max="13305" width="12.26953125" style="324" customWidth="1"/>
    <col min="13306" max="13316" width="10.26953125" style="324" customWidth="1"/>
    <col min="13317" max="13320" width="7.7265625" style="324" customWidth="1"/>
    <col min="13321" max="13558" width="7.7265625" style="324"/>
    <col min="13559" max="13559" width="10.26953125" style="324" customWidth="1"/>
    <col min="13560" max="13561" width="12.26953125" style="324" customWidth="1"/>
    <col min="13562" max="13572" width="10.26953125" style="324" customWidth="1"/>
    <col min="13573" max="13576" width="7.7265625" style="324" customWidth="1"/>
    <col min="13577" max="13814" width="7.7265625" style="324"/>
    <col min="13815" max="13815" width="10.26953125" style="324" customWidth="1"/>
    <col min="13816" max="13817" width="12.26953125" style="324" customWidth="1"/>
    <col min="13818" max="13828" width="10.26953125" style="324" customWidth="1"/>
    <col min="13829" max="13832" width="7.7265625" style="324" customWidth="1"/>
    <col min="13833" max="14070" width="7.7265625" style="324"/>
    <col min="14071" max="14071" width="10.26953125" style="324" customWidth="1"/>
    <col min="14072" max="14073" width="12.26953125" style="324" customWidth="1"/>
    <col min="14074" max="14084" width="10.26953125" style="324" customWidth="1"/>
    <col min="14085" max="14088" width="7.7265625" style="324" customWidth="1"/>
    <col min="14089" max="14326" width="7.7265625" style="324"/>
    <col min="14327" max="14327" width="10.26953125" style="324" customWidth="1"/>
    <col min="14328" max="14329" width="12.26953125" style="324" customWidth="1"/>
    <col min="14330" max="14340" width="10.26953125" style="324" customWidth="1"/>
    <col min="14341" max="14344" width="7.7265625" style="324" customWidth="1"/>
    <col min="14345" max="14582" width="7.7265625" style="324"/>
    <col min="14583" max="14583" width="10.26953125" style="324" customWidth="1"/>
    <col min="14584" max="14585" width="12.26953125" style="324" customWidth="1"/>
    <col min="14586" max="14596" width="10.26953125" style="324" customWidth="1"/>
    <col min="14597" max="14600" width="7.7265625" style="324" customWidth="1"/>
    <col min="14601" max="14838" width="7.7265625" style="324"/>
    <col min="14839" max="14839" width="10.26953125" style="324" customWidth="1"/>
    <col min="14840" max="14841" width="12.26953125" style="324" customWidth="1"/>
    <col min="14842" max="14852" width="10.26953125" style="324" customWidth="1"/>
    <col min="14853" max="14856" width="7.7265625" style="324" customWidth="1"/>
    <col min="14857" max="15094" width="7.7265625" style="324"/>
    <col min="15095" max="15095" width="10.26953125" style="324" customWidth="1"/>
    <col min="15096" max="15097" width="12.26953125" style="324" customWidth="1"/>
    <col min="15098" max="15108" width="10.26953125" style="324" customWidth="1"/>
    <col min="15109" max="15112" width="7.7265625" style="324" customWidth="1"/>
    <col min="15113" max="15350" width="7.7265625" style="324"/>
    <col min="15351" max="15351" width="10.26953125" style="324" customWidth="1"/>
    <col min="15352" max="15353" width="12.26953125" style="324" customWidth="1"/>
    <col min="15354" max="15364" width="10.26953125" style="324" customWidth="1"/>
    <col min="15365" max="15368" width="7.7265625" style="324" customWidth="1"/>
    <col min="15369" max="15606" width="7.7265625" style="324"/>
    <col min="15607" max="15607" width="10.26953125" style="324" customWidth="1"/>
    <col min="15608" max="15609" width="12.26953125" style="324" customWidth="1"/>
    <col min="15610" max="15620" width="10.26953125" style="324" customWidth="1"/>
    <col min="15621" max="15624" width="7.7265625" style="324" customWidth="1"/>
    <col min="15625" max="15862" width="7.7265625" style="324"/>
    <col min="15863" max="15863" width="10.26953125" style="324" customWidth="1"/>
    <col min="15864" max="15865" width="12.26953125" style="324" customWidth="1"/>
    <col min="15866" max="15876" width="10.26953125" style="324" customWidth="1"/>
    <col min="15877" max="15880" width="7.7265625" style="324" customWidth="1"/>
    <col min="15881" max="16118" width="7.7265625" style="324"/>
    <col min="16119" max="16119" width="10.26953125" style="324" customWidth="1"/>
    <col min="16120" max="16121" width="12.26953125" style="324" customWidth="1"/>
    <col min="16122" max="16132" width="10.26953125" style="324" customWidth="1"/>
    <col min="16133" max="16136" width="7.7265625" style="324" customWidth="1"/>
    <col min="16137" max="16384" width="7.7265625" style="324"/>
  </cols>
  <sheetData>
    <row r="1" spans="1:16" s="319" customFormat="1" ht="41.15" customHeight="1">
      <c r="A1" s="1776" t="s">
        <v>553</v>
      </c>
      <c r="B1" s="1776"/>
      <c r="C1" s="1776"/>
      <c r="D1" s="1776"/>
      <c r="E1" s="1776"/>
      <c r="F1" s="1776"/>
      <c r="G1" s="1776"/>
      <c r="H1" s="1776"/>
      <c r="I1" s="1776"/>
      <c r="J1" s="1776"/>
      <c r="K1" s="1776"/>
      <c r="L1" s="1776"/>
      <c r="M1" s="1776"/>
      <c r="N1" s="1776"/>
    </row>
    <row r="2" spans="1:16" s="319" customFormat="1" ht="41.15" customHeight="1">
      <c r="A2" s="1777" t="s">
        <v>554</v>
      </c>
      <c r="B2" s="1777"/>
      <c r="C2" s="1777"/>
      <c r="D2" s="1777"/>
      <c r="E2" s="1777"/>
      <c r="F2" s="1777"/>
      <c r="G2" s="1777"/>
      <c r="H2" s="1777"/>
      <c r="I2" s="1777"/>
      <c r="J2" s="1777"/>
      <c r="K2" s="1777"/>
      <c r="L2" s="1777"/>
      <c r="M2" s="1777"/>
      <c r="N2" s="1777"/>
    </row>
    <row r="3" spans="1:16" ht="30.75" customHeight="1">
      <c r="A3" s="320" t="s">
        <v>765</v>
      </c>
      <c r="B3" s="321"/>
      <c r="C3" s="321" t="s">
        <v>766</v>
      </c>
      <c r="D3" s="321"/>
      <c r="E3" s="321"/>
      <c r="F3" s="321"/>
      <c r="G3" s="321"/>
      <c r="H3" s="321"/>
      <c r="I3" s="322"/>
      <c r="J3" s="322"/>
      <c r="K3" s="322"/>
      <c r="L3" s="322"/>
      <c r="M3" s="322"/>
      <c r="N3" s="323" t="s">
        <v>767</v>
      </c>
    </row>
    <row r="4" spans="1:16" s="326" customFormat="1" ht="85.5" customHeight="1">
      <c r="A4" s="1778" t="s">
        <v>324</v>
      </c>
      <c r="B4" s="325" t="s">
        <v>768</v>
      </c>
      <c r="C4" s="325" t="s">
        <v>769</v>
      </c>
      <c r="D4" s="325" t="s">
        <v>770</v>
      </c>
      <c r="E4" s="325" t="s">
        <v>771</v>
      </c>
      <c r="F4" s="325" t="s">
        <v>772</v>
      </c>
      <c r="G4" s="325" t="s">
        <v>773</v>
      </c>
      <c r="H4" s="325" t="s">
        <v>774</v>
      </c>
      <c r="I4" s="325" t="s">
        <v>775</v>
      </c>
      <c r="J4" s="325" t="s">
        <v>776</v>
      </c>
      <c r="K4" s="325" t="s">
        <v>777</v>
      </c>
      <c r="L4" s="325" t="s">
        <v>778</v>
      </c>
      <c r="M4" s="325" t="s">
        <v>779</v>
      </c>
      <c r="N4" s="1778" t="s">
        <v>415</v>
      </c>
    </row>
    <row r="5" spans="1:16" s="326" customFormat="1" ht="87" customHeight="1">
      <c r="A5" s="1778"/>
      <c r="B5" s="327" t="s">
        <v>780</v>
      </c>
      <c r="C5" s="327" t="s">
        <v>781</v>
      </c>
      <c r="D5" s="327" t="s">
        <v>782</v>
      </c>
      <c r="E5" s="327" t="s">
        <v>783</v>
      </c>
      <c r="F5" s="327" t="s">
        <v>784</v>
      </c>
      <c r="G5" s="327" t="s">
        <v>785</v>
      </c>
      <c r="H5" s="327" t="s">
        <v>786</v>
      </c>
      <c r="I5" s="327" t="s">
        <v>787</v>
      </c>
      <c r="J5" s="327" t="s">
        <v>788</v>
      </c>
      <c r="K5" s="327" t="s">
        <v>789</v>
      </c>
      <c r="L5" s="327" t="s">
        <v>790</v>
      </c>
      <c r="M5" s="327" t="s">
        <v>791</v>
      </c>
      <c r="N5" s="1778"/>
    </row>
    <row r="6" spans="1:16" ht="33" customHeight="1">
      <c r="A6" s="328" t="s">
        <v>327</v>
      </c>
      <c r="B6" s="329">
        <v>161</v>
      </c>
      <c r="C6" s="329">
        <v>21</v>
      </c>
      <c r="D6" s="329">
        <v>1</v>
      </c>
      <c r="E6" s="329">
        <v>1</v>
      </c>
      <c r="F6" s="329">
        <v>2</v>
      </c>
      <c r="G6" s="329">
        <v>18</v>
      </c>
      <c r="H6" s="329">
        <v>3</v>
      </c>
      <c r="I6" s="329">
        <v>1</v>
      </c>
      <c r="J6" s="330">
        <v>1</v>
      </c>
      <c r="K6" s="329">
        <v>0</v>
      </c>
      <c r="L6" s="329">
        <v>80</v>
      </c>
      <c r="M6" s="1773">
        <v>1</v>
      </c>
      <c r="N6" s="328" t="s">
        <v>418</v>
      </c>
      <c r="O6" s="331"/>
      <c r="P6" s="332"/>
    </row>
    <row r="7" spans="1:16" ht="33" customHeight="1">
      <c r="A7" s="328" t="s">
        <v>328</v>
      </c>
      <c r="B7" s="333">
        <v>93</v>
      </c>
      <c r="C7" s="333">
        <v>13</v>
      </c>
      <c r="D7" s="333">
        <v>1</v>
      </c>
      <c r="E7" s="333">
        <v>1</v>
      </c>
      <c r="F7" s="333">
        <v>1</v>
      </c>
      <c r="G7" s="333">
        <v>12</v>
      </c>
      <c r="H7" s="333">
        <v>2</v>
      </c>
      <c r="I7" s="333">
        <v>0</v>
      </c>
      <c r="J7" s="334">
        <v>0</v>
      </c>
      <c r="K7" s="333">
        <v>1</v>
      </c>
      <c r="L7" s="333">
        <v>27</v>
      </c>
      <c r="M7" s="1774"/>
      <c r="N7" s="328" t="s">
        <v>419</v>
      </c>
      <c r="O7" s="331"/>
      <c r="P7" s="332"/>
    </row>
    <row r="8" spans="1:16" ht="33" customHeight="1">
      <c r="A8" s="328" t="s">
        <v>329</v>
      </c>
      <c r="B8" s="329">
        <v>150</v>
      </c>
      <c r="C8" s="329">
        <v>14</v>
      </c>
      <c r="D8" s="329">
        <v>0</v>
      </c>
      <c r="E8" s="329">
        <v>0</v>
      </c>
      <c r="F8" s="329">
        <v>1</v>
      </c>
      <c r="G8" s="329">
        <v>10</v>
      </c>
      <c r="H8" s="329">
        <v>0</v>
      </c>
      <c r="I8" s="329">
        <v>0</v>
      </c>
      <c r="J8" s="330">
        <v>0</v>
      </c>
      <c r="K8" s="329">
        <v>0</v>
      </c>
      <c r="L8" s="329">
        <v>24</v>
      </c>
      <c r="M8" s="1774"/>
      <c r="N8" s="328" t="s">
        <v>420</v>
      </c>
      <c r="O8" s="331"/>
      <c r="P8" s="332"/>
    </row>
    <row r="9" spans="1:16" ht="33" customHeight="1">
      <c r="A9" s="328" t="s">
        <v>792</v>
      </c>
      <c r="B9" s="333">
        <f>B6+B7+B8</f>
        <v>404</v>
      </c>
      <c r="C9" s="333">
        <f>C6+C7+C8</f>
        <v>48</v>
      </c>
      <c r="D9" s="333">
        <f t="shared" ref="D9:L9" si="0">D6+D7+D8</f>
        <v>2</v>
      </c>
      <c r="E9" s="333">
        <f t="shared" si="0"/>
        <v>2</v>
      </c>
      <c r="F9" s="333">
        <f t="shared" si="0"/>
        <v>4</v>
      </c>
      <c r="G9" s="333">
        <f t="shared" si="0"/>
        <v>40</v>
      </c>
      <c r="H9" s="333">
        <f t="shared" si="0"/>
        <v>5</v>
      </c>
      <c r="I9" s="333">
        <f t="shared" si="0"/>
        <v>1</v>
      </c>
      <c r="J9" s="334">
        <f t="shared" si="0"/>
        <v>1</v>
      </c>
      <c r="K9" s="333">
        <v>1</v>
      </c>
      <c r="L9" s="333">
        <f t="shared" si="0"/>
        <v>131</v>
      </c>
      <c r="M9" s="1775"/>
      <c r="N9" s="328" t="s">
        <v>793</v>
      </c>
      <c r="O9" s="331"/>
      <c r="P9" s="332"/>
    </row>
    <row r="10" spans="1:16" ht="33" customHeight="1">
      <c r="A10" s="335" t="s">
        <v>794</v>
      </c>
      <c r="B10" s="329">
        <v>78</v>
      </c>
      <c r="C10" s="329">
        <v>10</v>
      </c>
      <c r="D10" s="329">
        <v>2</v>
      </c>
      <c r="E10" s="329">
        <v>2</v>
      </c>
      <c r="F10" s="329">
        <v>2</v>
      </c>
      <c r="G10" s="329">
        <v>6</v>
      </c>
      <c r="H10" s="329">
        <v>3</v>
      </c>
      <c r="I10" s="329">
        <v>1</v>
      </c>
      <c r="J10" s="330">
        <v>1</v>
      </c>
      <c r="K10" s="329">
        <v>0</v>
      </c>
      <c r="L10" s="329">
        <v>25</v>
      </c>
      <c r="M10" s="329">
        <v>1</v>
      </c>
      <c r="N10" s="328" t="s">
        <v>795</v>
      </c>
      <c r="O10" s="331"/>
      <c r="P10" s="332"/>
    </row>
    <row r="11" spans="1:16" ht="33" customHeight="1">
      <c r="A11" s="328" t="s">
        <v>796</v>
      </c>
      <c r="B11" s="333">
        <v>37</v>
      </c>
      <c r="C11" s="333">
        <v>5</v>
      </c>
      <c r="D11" s="333">
        <v>0</v>
      </c>
      <c r="E11" s="333">
        <v>0</v>
      </c>
      <c r="F11" s="333">
        <v>1</v>
      </c>
      <c r="G11" s="333">
        <v>4</v>
      </c>
      <c r="H11" s="333">
        <v>1</v>
      </c>
      <c r="I11" s="333">
        <v>0</v>
      </c>
      <c r="J11" s="334">
        <v>1</v>
      </c>
      <c r="K11" s="333">
        <v>0</v>
      </c>
      <c r="L11" s="333">
        <v>10</v>
      </c>
      <c r="M11" s="333">
        <v>1</v>
      </c>
      <c r="N11" s="328" t="s">
        <v>797</v>
      </c>
      <c r="O11" s="331"/>
      <c r="P11" s="332"/>
    </row>
    <row r="12" spans="1:16" ht="33" customHeight="1">
      <c r="A12" s="328" t="s">
        <v>798</v>
      </c>
      <c r="B12" s="329">
        <f>B10+B11</f>
        <v>115</v>
      </c>
      <c r="C12" s="329">
        <f t="shared" ref="C12:M12" si="1">C10+C11</f>
        <v>15</v>
      </c>
      <c r="D12" s="329">
        <f t="shared" si="1"/>
        <v>2</v>
      </c>
      <c r="E12" s="329">
        <f t="shared" si="1"/>
        <v>2</v>
      </c>
      <c r="F12" s="329">
        <f t="shared" si="1"/>
        <v>3</v>
      </c>
      <c r="G12" s="329">
        <f t="shared" si="1"/>
        <v>10</v>
      </c>
      <c r="H12" s="329">
        <f t="shared" si="1"/>
        <v>4</v>
      </c>
      <c r="I12" s="329">
        <f t="shared" si="1"/>
        <v>1</v>
      </c>
      <c r="J12" s="330">
        <f t="shared" si="1"/>
        <v>2</v>
      </c>
      <c r="K12" s="329">
        <f t="shared" si="1"/>
        <v>0</v>
      </c>
      <c r="L12" s="329">
        <f t="shared" si="1"/>
        <v>35</v>
      </c>
      <c r="M12" s="329">
        <f t="shared" si="1"/>
        <v>2</v>
      </c>
      <c r="N12" s="328" t="s">
        <v>799</v>
      </c>
      <c r="O12" s="331"/>
      <c r="P12" s="332"/>
    </row>
    <row r="13" spans="1:16" ht="33" customHeight="1">
      <c r="A13" s="328" t="s">
        <v>339</v>
      </c>
      <c r="B13" s="333">
        <v>56</v>
      </c>
      <c r="C13" s="333">
        <v>6</v>
      </c>
      <c r="D13" s="333">
        <v>0</v>
      </c>
      <c r="E13" s="333">
        <v>1</v>
      </c>
      <c r="F13" s="333">
        <v>1</v>
      </c>
      <c r="G13" s="333">
        <v>7</v>
      </c>
      <c r="H13" s="333">
        <v>1</v>
      </c>
      <c r="I13" s="333">
        <v>1</v>
      </c>
      <c r="J13" s="334">
        <v>1</v>
      </c>
      <c r="K13" s="333">
        <v>1</v>
      </c>
      <c r="L13" s="333">
        <v>24</v>
      </c>
      <c r="M13" s="1773">
        <v>1</v>
      </c>
      <c r="N13" s="328" t="s">
        <v>429</v>
      </c>
      <c r="O13" s="331"/>
      <c r="P13" s="332"/>
    </row>
    <row r="14" spans="1:16" ht="33" customHeight="1">
      <c r="A14" s="328" t="s">
        <v>340</v>
      </c>
      <c r="B14" s="329">
        <v>38</v>
      </c>
      <c r="C14" s="330">
        <v>8</v>
      </c>
      <c r="D14" s="329">
        <v>0</v>
      </c>
      <c r="E14" s="329">
        <v>0</v>
      </c>
      <c r="F14" s="329">
        <v>0</v>
      </c>
      <c r="G14" s="329">
        <v>3</v>
      </c>
      <c r="H14" s="329">
        <v>2</v>
      </c>
      <c r="I14" s="329">
        <v>0</v>
      </c>
      <c r="J14" s="330"/>
      <c r="K14" s="329">
        <v>2</v>
      </c>
      <c r="L14" s="329">
        <v>22</v>
      </c>
      <c r="M14" s="1774"/>
      <c r="N14" s="328" t="s">
        <v>430</v>
      </c>
      <c r="O14" s="331"/>
      <c r="P14" s="332"/>
    </row>
    <row r="15" spans="1:16" ht="33" customHeight="1">
      <c r="A15" s="328" t="s">
        <v>800</v>
      </c>
      <c r="B15" s="333">
        <f t="shared" ref="B15:I15" si="2">B13+B14</f>
        <v>94</v>
      </c>
      <c r="C15" s="333">
        <f t="shared" si="2"/>
        <v>14</v>
      </c>
      <c r="D15" s="333">
        <f t="shared" si="2"/>
        <v>0</v>
      </c>
      <c r="E15" s="333">
        <f t="shared" si="2"/>
        <v>1</v>
      </c>
      <c r="F15" s="333">
        <f t="shared" si="2"/>
        <v>1</v>
      </c>
      <c r="G15" s="333">
        <f t="shared" si="2"/>
        <v>10</v>
      </c>
      <c r="H15" s="333">
        <f t="shared" si="2"/>
        <v>3</v>
      </c>
      <c r="I15" s="333">
        <f t="shared" si="2"/>
        <v>1</v>
      </c>
      <c r="J15" s="334">
        <v>1</v>
      </c>
      <c r="K15" s="333">
        <v>3</v>
      </c>
      <c r="L15" s="333">
        <v>46</v>
      </c>
      <c r="M15" s="1775"/>
      <c r="N15" s="328" t="s">
        <v>801</v>
      </c>
      <c r="O15" s="331"/>
      <c r="P15" s="332"/>
    </row>
    <row r="16" spans="1:16" ht="33" customHeight="1">
      <c r="A16" s="328" t="s">
        <v>344</v>
      </c>
      <c r="B16" s="329">
        <v>109</v>
      </c>
      <c r="C16" s="329">
        <v>16</v>
      </c>
      <c r="D16" s="329">
        <v>0</v>
      </c>
      <c r="E16" s="329">
        <v>1</v>
      </c>
      <c r="F16" s="329">
        <v>1</v>
      </c>
      <c r="G16" s="329">
        <v>13</v>
      </c>
      <c r="H16" s="329">
        <v>1</v>
      </c>
      <c r="I16" s="329">
        <v>0</v>
      </c>
      <c r="J16" s="330">
        <v>1</v>
      </c>
      <c r="K16" s="329">
        <v>1</v>
      </c>
      <c r="L16" s="329">
        <v>22</v>
      </c>
      <c r="M16" s="329">
        <v>1</v>
      </c>
      <c r="N16" s="328" t="s">
        <v>434</v>
      </c>
      <c r="O16" s="331"/>
      <c r="P16" s="332"/>
    </row>
    <row r="17" spans="1:16" ht="33" customHeight="1">
      <c r="A17" s="328" t="s">
        <v>348</v>
      </c>
      <c r="B17" s="333">
        <v>154</v>
      </c>
      <c r="C17" s="333">
        <v>18</v>
      </c>
      <c r="D17" s="333">
        <v>1</v>
      </c>
      <c r="E17" s="333">
        <v>1</v>
      </c>
      <c r="F17" s="333">
        <v>2</v>
      </c>
      <c r="G17" s="333">
        <v>16</v>
      </c>
      <c r="H17" s="333">
        <v>3</v>
      </c>
      <c r="I17" s="333">
        <v>0</v>
      </c>
      <c r="J17" s="334">
        <v>1</v>
      </c>
      <c r="K17" s="333">
        <v>5</v>
      </c>
      <c r="L17" s="333">
        <v>27</v>
      </c>
      <c r="M17" s="333">
        <v>1</v>
      </c>
      <c r="N17" s="328" t="s">
        <v>438</v>
      </c>
      <c r="O17" s="331"/>
      <c r="P17" s="332"/>
    </row>
    <row r="18" spans="1:16" ht="33" customHeight="1">
      <c r="A18" s="328" t="s">
        <v>352</v>
      </c>
      <c r="B18" s="329">
        <v>156</v>
      </c>
      <c r="C18" s="329">
        <v>19</v>
      </c>
      <c r="D18" s="329">
        <v>1</v>
      </c>
      <c r="E18" s="329">
        <v>1</v>
      </c>
      <c r="F18" s="329">
        <v>3</v>
      </c>
      <c r="G18" s="329">
        <v>22</v>
      </c>
      <c r="H18" s="329">
        <v>5</v>
      </c>
      <c r="I18" s="329">
        <v>0</v>
      </c>
      <c r="J18" s="330">
        <v>1</v>
      </c>
      <c r="K18" s="329">
        <v>1</v>
      </c>
      <c r="L18" s="329">
        <v>22</v>
      </c>
      <c r="M18" s="329">
        <v>1</v>
      </c>
      <c r="N18" s="328" t="s">
        <v>442</v>
      </c>
      <c r="O18" s="331"/>
      <c r="P18" s="332"/>
    </row>
    <row r="19" spans="1:16" ht="33" customHeight="1">
      <c r="A19" s="328" t="s">
        <v>356</v>
      </c>
      <c r="B19" s="333">
        <v>126</v>
      </c>
      <c r="C19" s="333">
        <v>21</v>
      </c>
      <c r="D19" s="333">
        <v>1</v>
      </c>
      <c r="E19" s="333">
        <v>1</v>
      </c>
      <c r="F19" s="333">
        <v>1</v>
      </c>
      <c r="G19" s="333">
        <v>16</v>
      </c>
      <c r="H19" s="333">
        <v>2</v>
      </c>
      <c r="I19" s="333">
        <v>1</v>
      </c>
      <c r="J19" s="334">
        <v>1</v>
      </c>
      <c r="K19" s="333">
        <v>12</v>
      </c>
      <c r="L19" s="333">
        <v>41</v>
      </c>
      <c r="M19" s="333">
        <v>1</v>
      </c>
      <c r="N19" s="328" t="s">
        <v>446</v>
      </c>
      <c r="O19" s="331"/>
      <c r="P19" s="332"/>
    </row>
    <row r="20" spans="1:16" ht="33" customHeight="1">
      <c r="A20" s="328" t="s">
        <v>360</v>
      </c>
      <c r="B20" s="329">
        <v>65</v>
      </c>
      <c r="C20" s="329">
        <v>10</v>
      </c>
      <c r="D20" s="329">
        <v>1</v>
      </c>
      <c r="E20" s="329">
        <v>1</v>
      </c>
      <c r="F20" s="329">
        <v>1</v>
      </c>
      <c r="G20" s="329">
        <v>5</v>
      </c>
      <c r="H20" s="329">
        <v>2</v>
      </c>
      <c r="I20" s="329">
        <v>0</v>
      </c>
      <c r="J20" s="330">
        <v>0</v>
      </c>
      <c r="K20" s="329">
        <v>1</v>
      </c>
      <c r="L20" s="329">
        <v>12</v>
      </c>
      <c r="M20" s="329">
        <v>1</v>
      </c>
      <c r="N20" s="328" t="s">
        <v>450</v>
      </c>
      <c r="O20" s="331"/>
      <c r="P20" s="332"/>
    </row>
    <row r="21" spans="1:16" ht="33" customHeight="1">
      <c r="A21" s="328" t="s">
        <v>364</v>
      </c>
      <c r="B21" s="333">
        <v>38</v>
      </c>
      <c r="C21" s="333">
        <v>7</v>
      </c>
      <c r="D21" s="333">
        <v>0</v>
      </c>
      <c r="E21" s="333">
        <v>1</v>
      </c>
      <c r="F21" s="333">
        <v>1</v>
      </c>
      <c r="G21" s="333">
        <v>4</v>
      </c>
      <c r="H21" s="333">
        <v>1</v>
      </c>
      <c r="I21" s="333">
        <v>0</v>
      </c>
      <c r="J21" s="334">
        <v>1</v>
      </c>
      <c r="K21" s="333">
        <v>2</v>
      </c>
      <c r="L21" s="333">
        <v>11</v>
      </c>
      <c r="M21" s="333">
        <v>1</v>
      </c>
      <c r="N21" s="328" t="s">
        <v>454</v>
      </c>
      <c r="O21" s="331"/>
      <c r="P21" s="332"/>
    </row>
    <row r="22" spans="1:16" ht="33" customHeight="1">
      <c r="A22" s="328" t="s">
        <v>802</v>
      </c>
      <c r="B22" s="329">
        <v>215</v>
      </c>
      <c r="C22" s="329">
        <v>20</v>
      </c>
      <c r="D22" s="329">
        <v>1</v>
      </c>
      <c r="E22" s="329">
        <v>1</v>
      </c>
      <c r="F22" s="329">
        <v>2</v>
      </c>
      <c r="G22" s="329">
        <v>20</v>
      </c>
      <c r="H22" s="329">
        <v>5</v>
      </c>
      <c r="I22" s="329">
        <v>1</v>
      </c>
      <c r="J22" s="330">
        <v>1</v>
      </c>
      <c r="K22" s="329">
        <v>1</v>
      </c>
      <c r="L22" s="329">
        <v>25</v>
      </c>
      <c r="M22" s="329">
        <v>1</v>
      </c>
      <c r="N22" s="328" t="s">
        <v>803</v>
      </c>
      <c r="O22" s="331"/>
      <c r="P22" s="332"/>
    </row>
    <row r="23" spans="1:16" ht="33" customHeight="1">
      <c r="A23" s="328" t="s">
        <v>804</v>
      </c>
      <c r="B23" s="333">
        <v>66</v>
      </c>
      <c r="C23" s="333">
        <v>8</v>
      </c>
      <c r="D23" s="333">
        <v>0</v>
      </c>
      <c r="E23" s="333">
        <v>0</v>
      </c>
      <c r="F23" s="333">
        <v>1</v>
      </c>
      <c r="G23" s="333">
        <v>5</v>
      </c>
      <c r="H23" s="333">
        <v>1</v>
      </c>
      <c r="I23" s="333">
        <v>1</v>
      </c>
      <c r="J23" s="334">
        <v>0</v>
      </c>
      <c r="K23" s="333">
        <v>0</v>
      </c>
      <c r="L23" s="333">
        <v>12</v>
      </c>
      <c r="M23" s="333">
        <v>1</v>
      </c>
      <c r="N23" s="328" t="s">
        <v>805</v>
      </c>
      <c r="O23" s="331"/>
      <c r="P23" s="332"/>
    </row>
    <row r="24" spans="1:16" ht="33" customHeight="1">
      <c r="A24" s="328" t="s">
        <v>806</v>
      </c>
      <c r="B24" s="329">
        <f>B22+B23</f>
        <v>281</v>
      </c>
      <c r="C24" s="329">
        <f t="shared" ref="C24:M24" si="3">C22+C23</f>
        <v>28</v>
      </c>
      <c r="D24" s="329">
        <f t="shared" si="3"/>
        <v>1</v>
      </c>
      <c r="E24" s="329">
        <f t="shared" si="3"/>
        <v>1</v>
      </c>
      <c r="F24" s="329">
        <f t="shared" si="3"/>
        <v>3</v>
      </c>
      <c r="G24" s="329">
        <f t="shared" si="3"/>
        <v>25</v>
      </c>
      <c r="H24" s="329">
        <f t="shared" si="3"/>
        <v>6</v>
      </c>
      <c r="I24" s="329">
        <f t="shared" si="3"/>
        <v>2</v>
      </c>
      <c r="J24" s="330">
        <f t="shared" si="3"/>
        <v>1</v>
      </c>
      <c r="K24" s="329">
        <f t="shared" si="3"/>
        <v>1</v>
      </c>
      <c r="L24" s="329">
        <f t="shared" si="3"/>
        <v>37</v>
      </c>
      <c r="M24" s="329">
        <f t="shared" si="3"/>
        <v>2</v>
      </c>
      <c r="N24" s="328" t="s">
        <v>807</v>
      </c>
      <c r="O24" s="331"/>
      <c r="P24" s="332"/>
    </row>
    <row r="25" spans="1:16" ht="33" customHeight="1">
      <c r="A25" s="328" t="s">
        <v>374</v>
      </c>
      <c r="B25" s="333">
        <v>85</v>
      </c>
      <c r="C25" s="333">
        <v>12</v>
      </c>
      <c r="D25" s="333">
        <v>0</v>
      </c>
      <c r="E25" s="333">
        <v>1</v>
      </c>
      <c r="F25" s="333">
        <v>1</v>
      </c>
      <c r="G25" s="333">
        <v>8</v>
      </c>
      <c r="H25" s="333">
        <v>1</v>
      </c>
      <c r="I25" s="333">
        <v>0</v>
      </c>
      <c r="J25" s="334">
        <v>0</v>
      </c>
      <c r="K25" s="333">
        <v>4</v>
      </c>
      <c r="L25" s="333">
        <v>45</v>
      </c>
      <c r="M25" s="333">
        <v>1</v>
      </c>
      <c r="N25" s="328" t="s">
        <v>464</v>
      </c>
      <c r="O25" s="331"/>
      <c r="P25" s="332"/>
    </row>
    <row r="26" spans="1:16" ht="33" customHeight="1">
      <c r="A26" s="328" t="s">
        <v>377</v>
      </c>
      <c r="B26" s="329">
        <v>110</v>
      </c>
      <c r="C26" s="329">
        <v>14</v>
      </c>
      <c r="D26" s="329">
        <v>1</v>
      </c>
      <c r="E26" s="329">
        <v>1</v>
      </c>
      <c r="F26" s="329">
        <v>1</v>
      </c>
      <c r="G26" s="329">
        <v>10</v>
      </c>
      <c r="H26" s="329">
        <v>1</v>
      </c>
      <c r="I26" s="329">
        <v>1</v>
      </c>
      <c r="J26" s="330">
        <v>1</v>
      </c>
      <c r="K26" s="329">
        <v>1</v>
      </c>
      <c r="L26" s="329">
        <v>47</v>
      </c>
      <c r="M26" s="329">
        <v>1</v>
      </c>
      <c r="N26" s="328" t="s">
        <v>468</v>
      </c>
      <c r="O26" s="331"/>
      <c r="P26" s="332"/>
    </row>
    <row r="27" spans="1:16" ht="33" customHeight="1">
      <c r="A27" s="328" t="s">
        <v>492</v>
      </c>
      <c r="B27" s="333">
        <v>42</v>
      </c>
      <c r="C27" s="333">
        <v>11</v>
      </c>
      <c r="D27" s="333">
        <v>1</v>
      </c>
      <c r="E27" s="333">
        <v>1</v>
      </c>
      <c r="F27" s="333">
        <v>3</v>
      </c>
      <c r="G27" s="333">
        <v>6</v>
      </c>
      <c r="H27" s="333">
        <v>3</v>
      </c>
      <c r="I27" s="333">
        <v>1</v>
      </c>
      <c r="J27" s="334">
        <v>1</v>
      </c>
      <c r="K27" s="333">
        <v>2</v>
      </c>
      <c r="L27" s="333">
        <v>24</v>
      </c>
      <c r="M27" s="333">
        <v>1</v>
      </c>
      <c r="N27" s="328" t="s">
        <v>471</v>
      </c>
      <c r="O27" s="331"/>
      <c r="P27" s="332"/>
    </row>
    <row r="28" spans="1:16" ht="33" customHeight="1">
      <c r="A28" s="328" t="s">
        <v>382</v>
      </c>
      <c r="B28" s="329">
        <v>174</v>
      </c>
      <c r="C28" s="329">
        <v>22</v>
      </c>
      <c r="D28" s="329">
        <v>0</v>
      </c>
      <c r="E28" s="329">
        <v>1</v>
      </c>
      <c r="F28" s="329">
        <v>2</v>
      </c>
      <c r="G28" s="329">
        <v>17</v>
      </c>
      <c r="H28" s="329">
        <v>1</v>
      </c>
      <c r="I28" s="329">
        <v>0</v>
      </c>
      <c r="J28" s="330">
        <v>1</v>
      </c>
      <c r="K28" s="329">
        <v>3</v>
      </c>
      <c r="L28" s="329">
        <v>44</v>
      </c>
      <c r="M28" s="329">
        <v>1</v>
      </c>
      <c r="N28" s="328" t="s">
        <v>474</v>
      </c>
      <c r="O28" s="331"/>
      <c r="P28" s="332"/>
    </row>
    <row r="29" spans="1:16" ht="33" customHeight="1">
      <c r="A29" s="328" t="s">
        <v>386</v>
      </c>
      <c r="B29" s="333">
        <v>68</v>
      </c>
      <c r="C29" s="333">
        <v>11</v>
      </c>
      <c r="D29" s="333">
        <v>1</v>
      </c>
      <c r="E29" s="333">
        <v>1</v>
      </c>
      <c r="F29" s="333">
        <v>1</v>
      </c>
      <c r="G29" s="333">
        <v>7</v>
      </c>
      <c r="H29" s="333">
        <v>1</v>
      </c>
      <c r="I29" s="333">
        <v>1</v>
      </c>
      <c r="J29" s="334">
        <v>1</v>
      </c>
      <c r="K29" s="333">
        <v>2</v>
      </c>
      <c r="L29" s="333">
        <v>11</v>
      </c>
      <c r="M29" s="333">
        <v>1</v>
      </c>
      <c r="N29" s="328" t="s">
        <v>478</v>
      </c>
      <c r="O29" s="331"/>
      <c r="P29" s="332"/>
    </row>
    <row r="30" spans="1:16" ht="33" customHeight="1">
      <c r="A30" s="328" t="s">
        <v>390</v>
      </c>
      <c r="B30" s="329">
        <v>93</v>
      </c>
      <c r="C30" s="330">
        <v>10</v>
      </c>
      <c r="D30" s="329">
        <v>0</v>
      </c>
      <c r="E30" s="329">
        <v>0</v>
      </c>
      <c r="F30" s="329">
        <v>1</v>
      </c>
      <c r="G30" s="329">
        <v>8</v>
      </c>
      <c r="H30" s="329">
        <v>2</v>
      </c>
      <c r="I30" s="329">
        <v>0</v>
      </c>
      <c r="J30" s="330">
        <v>1</v>
      </c>
      <c r="K30" s="329">
        <v>0</v>
      </c>
      <c r="L30" s="329">
        <v>31</v>
      </c>
      <c r="M30" s="329">
        <v>1</v>
      </c>
      <c r="N30" s="328" t="s">
        <v>482</v>
      </c>
      <c r="O30" s="331"/>
      <c r="P30" s="332"/>
    </row>
    <row r="31" spans="1:16" ht="33" customHeight="1">
      <c r="A31" s="328" t="s">
        <v>808</v>
      </c>
      <c r="B31" s="333">
        <v>40</v>
      </c>
      <c r="C31" s="333">
        <v>9</v>
      </c>
      <c r="D31" s="333">
        <v>0</v>
      </c>
      <c r="E31" s="333">
        <v>1</v>
      </c>
      <c r="F31" s="333">
        <v>1</v>
      </c>
      <c r="G31" s="333">
        <v>6</v>
      </c>
      <c r="H31" s="333">
        <v>2</v>
      </c>
      <c r="I31" s="333">
        <v>1</v>
      </c>
      <c r="J31" s="334">
        <v>1</v>
      </c>
      <c r="K31" s="333">
        <v>1</v>
      </c>
      <c r="L31" s="333">
        <v>20</v>
      </c>
      <c r="M31" s="333">
        <v>1</v>
      </c>
      <c r="N31" s="328" t="s">
        <v>809</v>
      </c>
      <c r="O31" s="331"/>
      <c r="P31" s="332"/>
    </row>
    <row r="32" spans="1:16" ht="33" customHeight="1">
      <c r="A32" s="328" t="s">
        <v>810</v>
      </c>
      <c r="B32" s="329">
        <v>18</v>
      </c>
      <c r="C32" s="329">
        <v>5</v>
      </c>
      <c r="D32" s="329">
        <v>0</v>
      </c>
      <c r="E32" s="329">
        <v>0</v>
      </c>
      <c r="F32" s="329">
        <v>1</v>
      </c>
      <c r="G32" s="329">
        <v>2</v>
      </c>
      <c r="H32" s="329">
        <v>1</v>
      </c>
      <c r="I32" s="329">
        <v>1</v>
      </c>
      <c r="J32" s="330">
        <v>1</v>
      </c>
      <c r="K32" s="329">
        <v>1</v>
      </c>
      <c r="L32" s="329">
        <v>2</v>
      </c>
      <c r="M32" s="329">
        <v>1</v>
      </c>
      <c r="N32" s="328" t="s">
        <v>811</v>
      </c>
      <c r="O32" s="331"/>
      <c r="P32" s="332"/>
    </row>
    <row r="33" spans="1:16" ht="33" customHeight="1">
      <c r="A33" s="328" t="s">
        <v>812</v>
      </c>
      <c r="B33" s="333">
        <f>B31+B32</f>
        <v>58</v>
      </c>
      <c r="C33" s="333">
        <f t="shared" ref="C33:M33" si="4">C31+C32</f>
        <v>14</v>
      </c>
      <c r="D33" s="333">
        <f t="shared" si="4"/>
        <v>0</v>
      </c>
      <c r="E33" s="333">
        <f t="shared" si="4"/>
        <v>1</v>
      </c>
      <c r="F33" s="333">
        <f t="shared" si="4"/>
        <v>2</v>
      </c>
      <c r="G33" s="333">
        <f t="shared" si="4"/>
        <v>8</v>
      </c>
      <c r="H33" s="333">
        <f t="shared" si="4"/>
        <v>3</v>
      </c>
      <c r="I33" s="333">
        <f t="shared" si="4"/>
        <v>2</v>
      </c>
      <c r="J33" s="334">
        <f t="shared" si="4"/>
        <v>2</v>
      </c>
      <c r="K33" s="333">
        <f t="shared" si="4"/>
        <v>2</v>
      </c>
      <c r="L33" s="333">
        <f t="shared" si="4"/>
        <v>22</v>
      </c>
      <c r="M33" s="333">
        <f t="shared" si="4"/>
        <v>2</v>
      </c>
      <c r="N33" s="328" t="s">
        <v>813</v>
      </c>
      <c r="O33" s="331"/>
      <c r="P33" s="332"/>
    </row>
    <row r="34" spans="1:16" s="326" customFormat="1" ht="33" customHeight="1">
      <c r="A34" s="336" t="s">
        <v>814</v>
      </c>
      <c r="B34" s="337">
        <f>B9+B12+B15+B16+B17+B18+B19+B20+B21+B24+B25+B26+B27+B28+B29+B30+B33</f>
        <v>2172</v>
      </c>
      <c r="C34" s="337">
        <f t="shared" ref="C34:L34" si="5">C9+C12+C15+C16+C17+C18+C19+C20+C21+C24+C25+C26+C27+C28+C29+C30+C33</f>
        <v>290</v>
      </c>
      <c r="D34" s="337">
        <f t="shared" si="5"/>
        <v>12</v>
      </c>
      <c r="E34" s="337">
        <f t="shared" si="5"/>
        <v>18</v>
      </c>
      <c r="F34" s="337">
        <f t="shared" si="5"/>
        <v>31</v>
      </c>
      <c r="G34" s="337">
        <f t="shared" si="5"/>
        <v>225</v>
      </c>
      <c r="H34" s="337">
        <f t="shared" si="5"/>
        <v>44</v>
      </c>
      <c r="I34" s="337">
        <f t="shared" si="5"/>
        <v>11</v>
      </c>
      <c r="J34" s="337">
        <f>J9+J12+J15+J16+J17+J18+J19+J20+J21+J24+J25+J26+J27+J28+J29+J30+J33</f>
        <v>17</v>
      </c>
      <c r="K34" s="337">
        <f t="shared" si="5"/>
        <v>41</v>
      </c>
      <c r="L34" s="337">
        <f t="shared" si="5"/>
        <v>608</v>
      </c>
      <c r="M34" s="337">
        <f>M6+M12+M13+M16+M17+M18+M19+M20+M21+M24+M25+M26+M27+M28+M29+M30+M33</f>
        <v>20</v>
      </c>
      <c r="N34" s="336" t="s">
        <v>68</v>
      </c>
      <c r="O34" s="338"/>
    </row>
    <row r="35" spans="1:16" s="341" customFormat="1" ht="23.15" customHeight="1">
      <c r="A35" s="324"/>
      <c r="B35" s="339"/>
      <c r="C35" s="340"/>
    </row>
  </sheetData>
  <mergeCells count="6">
    <mergeCell ref="M13:M15"/>
    <mergeCell ref="A1:N1"/>
    <mergeCell ref="A2:N2"/>
    <mergeCell ref="A4:A5"/>
    <mergeCell ref="N4:N5"/>
    <mergeCell ref="M6:M9"/>
  </mergeCells>
  <printOptions horizontalCentered="1" verticalCentered="1"/>
  <pageMargins left="0.78740157480314965" right="0.78740157480314965" top="0.59055118110236227" bottom="0.59055118110236227" header="0.51181102362204722" footer="0.51181102362204722"/>
  <pageSetup paperSize="9" scale="37"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26"/>
  <sheetViews>
    <sheetView showGridLines="0" rightToLeft="1" showRuler="0" view="pageBreakPreview" zoomScale="60" zoomScaleNormal="100" workbookViewId="0">
      <selection activeCell="D114" sqref="D114"/>
    </sheetView>
  </sheetViews>
  <sheetFormatPr defaultColWidth="7.7265625" defaultRowHeight="55" customHeight="1"/>
  <cols>
    <col min="1" max="1" width="25.7265625" style="349" customWidth="1"/>
    <col min="2" max="6" width="13.7265625" style="347" customWidth="1"/>
    <col min="7" max="7" width="25.7265625" style="349" customWidth="1"/>
    <col min="8" max="247" width="7.7265625" style="347"/>
    <col min="248" max="252" width="9.26953125" style="347" customWidth="1"/>
    <col min="253" max="253" width="11.453125" style="347" customWidth="1"/>
    <col min="254" max="254" width="17.26953125" style="347" customWidth="1"/>
    <col min="255" max="503" width="7.7265625" style="347"/>
    <col min="504" max="508" width="9.26953125" style="347" customWidth="1"/>
    <col min="509" max="509" width="11.453125" style="347" customWidth="1"/>
    <col min="510" max="510" width="17.26953125" style="347" customWidth="1"/>
    <col min="511" max="759" width="7.7265625" style="347"/>
    <col min="760" max="764" width="9.26953125" style="347" customWidth="1"/>
    <col min="765" max="765" width="11.453125" style="347" customWidth="1"/>
    <col min="766" max="766" width="17.26953125" style="347" customWidth="1"/>
    <col min="767" max="1015" width="7.7265625" style="347"/>
    <col min="1016" max="1020" width="9.26953125" style="347" customWidth="1"/>
    <col min="1021" max="1021" width="11.453125" style="347" customWidth="1"/>
    <col min="1022" max="1022" width="17.26953125" style="347" customWidth="1"/>
    <col min="1023" max="1271" width="7.7265625" style="347"/>
    <col min="1272" max="1276" width="9.26953125" style="347" customWidth="1"/>
    <col min="1277" max="1277" width="11.453125" style="347" customWidth="1"/>
    <col min="1278" max="1278" width="17.26953125" style="347" customWidth="1"/>
    <col min="1279" max="1527" width="7.7265625" style="347"/>
    <col min="1528" max="1532" width="9.26953125" style="347" customWidth="1"/>
    <col min="1533" max="1533" width="11.453125" style="347" customWidth="1"/>
    <col min="1534" max="1534" width="17.26953125" style="347" customWidth="1"/>
    <col min="1535" max="1783" width="7.7265625" style="347"/>
    <col min="1784" max="1788" width="9.26953125" style="347" customWidth="1"/>
    <col min="1789" max="1789" width="11.453125" style="347" customWidth="1"/>
    <col min="1790" max="1790" width="17.26953125" style="347" customWidth="1"/>
    <col min="1791" max="2039" width="7.7265625" style="347"/>
    <col min="2040" max="2044" width="9.26953125" style="347" customWidth="1"/>
    <col min="2045" max="2045" width="11.453125" style="347" customWidth="1"/>
    <col min="2046" max="2046" width="17.26953125" style="347" customWidth="1"/>
    <col min="2047" max="2295" width="7.7265625" style="347"/>
    <col min="2296" max="2300" width="9.26953125" style="347" customWidth="1"/>
    <col min="2301" max="2301" width="11.453125" style="347" customWidth="1"/>
    <col min="2302" max="2302" width="17.26953125" style="347" customWidth="1"/>
    <col min="2303" max="2551" width="7.7265625" style="347"/>
    <col min="2552" max="2556" width="9.26953125" style="347" customWidth="1"/>
    <col min="2557" max="2557" width="11.453125" style="347" customWidth="1"/>
    <col min="2558" max="2558" width="17.26953125" style="347" customWidth="1"/>
    <col min="2559" max="2807" width="7.7265625" style="347"/>
    <col min="2808" max="2812" width="9.26953125" style="347" customWidth="1"/>
    <col min="2813" max="2813" width="11.453125" style="347" customWidth="1"/>
    <col min="2814" max="2814" width="17.26953125" style="347" customWidth="1"/>
    <col min="2815" max="3063" width="7.7265625" style="347"/>
    <col min="3064" max="3068" width="9.26953125" style="347" customWidth="1"/>
    <col min="3069" max="3069" width="11.453125" style="347" customWidth="1"/>
    <col min="3070" max="3070" width="17.26953125" style="347" customWidth="1"/>
    <col min="3071" max="3319" width="7.7265625" style="347"/>
    <col min="3320" max="3324" width="9.26953125" style="347" customWidth="1"/>
    <col min="3325" max="3325" width="11.453125" style="347" customWidth="1"/>
    <col min="3326" max="3326" width="17.26953125" style="347" customWidth="1"/>
    <col min="3327" max="3575" width="7.7265625" style="347"/>
    <col min="3576" max="3580" width="9.26953125" style="347" customWidth="1"/>
    <col min="3581" max="3581" width="11.453125" style="347" customWidth="1"/>
    <col min="3582" max="3582" width="17.26953125" style="347" customWidth="1"/>
    <col min="3583" max="3831" width="7.7265625" style="347"/>
    <col min="3832" max="3836" width="9.26953125" style="347" customWidth="1"/>
    <col min="3837" max="3837" width="11.453125" style="347" customWidth="1"/>
    <col min="3838" max="3838" width="17.26953125" style="347" customWidth="1"/>
    <col min="3839" max="4087" width="7.7265625" style="347"/>
    <col min="4088" max="4092" width="9.26953125" style="347" customWidth="1"/>
    <col min="4093" max="4093" width="11.453125" style="347" customWidth="1"/>
    <col min="4094" max="4094" width="17.26953125" style="347" customWidth="1"/>
    <col min="4095" max="4343" width="7.7265625" style="347"/>
    <col min="4344" max="4348" width="9.26953125" style="347" customWidth="1"/>
    <col min="4349" max="4349" width="11.453125" style="347" customWidth="1"/>
    <col min="4350" max="4350" width="17.26953125" style="347" customWidth="1"/>
    <col min="4351" max="4599" width="7.7265625" style="347"/>
    <col min="4600" max="4604" width="9.26953125" style="347" customWidth="1"/>
    <col min="4605" max="4605" width="11.453125" style="347" customWidth="1"/>
    <col min="4606" max="4606" width="17.26953125" style="347" customWidth="1"/>
    <col min="4607" max="4855" width="7.7265625" style="347"/>
    <col min="4856" max="4860" width="9.26953125" style="347" customWidth="1"/>
    <col min="4861" max="4861" width="11.453125" style="347" customWidth="1"/>
    <col min="4862" max="4862" width="17.26953125" style="347" customWidth="1"/>
    <col min="4863" max="5111" width="7.7265625" style="347"/>
    <col min="5112" max="5116" width="9.26953125" style="347" customWidth="1"/>
    <col min="5117" max="5117" width="11.453125" style="347" customWidth="1"/>
    <col min="5118" max="5118" width="17.26953125" style="347" customWidth="1"/>
    <col min="5119" max="5367" width="7.7265625" style="347"/>
    <col min="5368" max="5372" width="9.26953125" style="347" customWidth="1"/>
    <col min="5373" max="5373" width="11.453125" style="347" customWidth="1"/>
    <col min="5374" max="5374" width="17.26953125" style="347" customWidth="1"/>
    <col min="5375" max="5623" width="7.7265625" style="347"/>
    <col min="5624" max="5628" width="9.26953125" style="347" customWidth="1"/>
    <col min="5629" max="5629" width="11.453125" style="347" customWidth="1"/>
    <col min="5630" max="5630" width="17.26953125" style="347" customWidth="1"/>
    <col min="5631" max="5879" width="7.7265625" style="347"/>
    <col min="5880" max="5884" width="9.26953125" style="347" customWidth="1"/>
    <col min="5885" max="5885" width="11.453125" style="347" customWidth="1"/>
    <col min="5886" max="5886" width="17.26953125" style="347" customWidth="1"/>
    <col min="5887" max="6135" width="7.7265625" style="347"/>
    <col min="6136" max="6140" width="9.26953125" style="347" customWidth="1"/>
    <col min="6141" max="6141" width="11.453125" style="347" customWidth="1"/>
    <col min="6142" max="6142" width="17.26953125" style="347" customWidth="1"/>
    <col min="6143" max="6391" width="7.7265625" style="347"/>
    <col min="6392" max="6396" width="9.26953125" style="347" customWidth="1"/>
    <col min="6397" max="6397" width="11.453125" style="347" customWidth="1"/>
    <col min="6398" max="6398" width="17.26953125" style="347" customWidth="1"/>
    <col min="6399" max="6647" width="7.7265625" style="347"/>
    <col min="6648" max="6652" width="9.26953125" style="347" customWidth="1"/>
    <col min="6653" max="6653" width="11.453125" style="347" customWidth="1"/>
    <col min="6654" max="6654" width="17.26953125" style="347" customWidth="1"/>
    <col min="6655" max="6903" width="7.7265625" style="347"/>
    <col min="6904" max="6908" width="9.26953125" style="347" customWidth="1"/>
    <col min="6909" max="6909" width="11.453125" style="347" customWidth="1"/>
    <col min="6910" max="6910" width="17.26953125" style="347" customWidth="1"/>
    <col min="6911" max="7159" width="7.7265625" style="347"/>
    <col min="7160" max="7164" width="9.26953125" style="347" customWidth="1"/>
    <col min="7165" max="7165" width="11.453125" style="347" customWidth="1"/>
    <col min="7166" max="7166" width="17.26953125" style="347" customWidth="1"/>
    <col min="7167" max="7415" width="7.7265625" style="347"/>
    <col min="7416" max="7420" width="9.26953125" style="347" customWidth="1"/>
    <col min="7421" max="7421" width="11.453125" style="347" customWidth="1"/>
    <col min="7422" max="7422" width="17.26953125" style="347" customWidth="1"/>
    <col min="7423" max="7671" width="7.7265625" style="347"/>
    <col min="7672" max="7676" width="9.26953125" style="347" customWidth="1"/>
    <col min="7677" max="7677" width="11.453125" style="347" customWidth="1"/>
    <col min="7678" max="7678" width="17.26953125" style="347" customWidth="1"/>
    <col min="7679" max="7927" width="7.7265625" style="347"/>
    <col min="7928" max="7932" width="9.26953125" style="347" customWidth="1"/>
    <col min="7933" max="7933" width="11.453125" style="347" customWidth="1"/>
    <col min="7934" max="7934" width="17.26953125" style="347" customWidth="1"/>
    <col min="7935" max="8183" width="7.7265625" style="347"/>
    <col min="8184" max="8188" width="9.26953125" style="347" customWidth="1"/>
    <col min="8189" max="8189" width="11.453125" style="347" customWidth="1"/>
    <col min="8190" max="8190" width="17.26953125" style="347" customWidth="1"/>
    <col min="8191" max="8439" width="7.7265625" style="347"/>
    <col min="8440" max="8444" width="9.26953125" style="347" customWidth="1"/>
    <col min="8445" max="8445" width="11.453125" style="347" customWidth="1"/>
    <col min="8446" max="8446" width="17.26953125" style="347" customWidth="1"/>
    <col min="8447" max="8695" width="7.7265625" style="347"/>
    <col min="8696" max="8700" width="9.26953125" style="347" customWidth="1"/>
    <col min="8701" max="8701" width="11.453125" style="347" customWidth="1"/>
    <col min="8702" max="8702" width="17.26953125" style="347" customWidth="1"/>
    <col min="8703" max="8951" width="7.7265625" style="347"/>
    <col min="8952" max="8956" width="9.26953125" style="347" customWidth="1"/>
    <col min="8957" max="8957" width="11.453125" style="347" customWidth="1"/>
    <col min="8958" max="8958" width="17.26953125" style="347" customWidth="1"/>
    <col min="8959" max="9207" width="7.7265625" style="347"/>
    <col min="9208" max="9212" width="9.26953125" style="347" customWidth="1"/>
    <col min="9213" max="9213" width="11.453125" style="347" customWidth="1"/>
    <col min="9214" max="9214" width="17.26953125" style="347" customWidth="1"/>
    <col min="9215" max="9463" width="7.7265625" style="347"/>
    <col min="9464" max="9468" width="9.26953125" style="347" customWidth="1"/>
    <col min="9469" max="9469" width="11.453125" style="347" customWidth="1"/>
    <col min="9470" max="9470" width="17.26953125" style="347" customWidth="1"/>
    <col min="9471" max="9719" width="7.7265625" style="347"/>
    <col min="9720" max="9724" width="9.26953125" style="347" customWidth="1"/>
    <col min="9725" max="9725" width="11.453125" style="347" customWidth="1"/>
    <col min="9726" max="9726" width="17.26953125" style="347" customWidth="1"/>
    <col min="9727" max="9975" width="7.7265625" style="347"/>
    <col min="9976" max="9980" width="9.26953125" style="347" customWidth="1"/>
    <col min="9981" max="9981" width="11.453125" style="347" customWidth="1"/>
    <col min="9982" max="9982" width="17.26953125" style="347" customWidth="1"/>
    <col min="9983" max="10231" width="7.7265625" style="347"/>
    <col min="10232" max="10236" width="9.26953125" style="347" customWidth="1"/>
    <col min="10237" max="10237" width="11.453125" style="347" customWidth="1"/>
    <col min="10238" max="10238" width="17.26953125" style="347" customWidth="1"/>
    <col min="10239" max="10487" width="7.7265625" style="347"/>
    <col min="10488" max="10492" width="9.26953125" style="347" customWidth="1"/>
    <col min="10493" max="10493" width="11.453125" style="347" customWidth="1"/>
    <col min="10494" max="10494" width="17.26953125" style="347" customWidth="1"/>
    <col min="10495" max="10743" width="7.7265625" style="347"/>
    <col min="10744" max="10748" width="9.26953125" style="347" customWidth="1"/>
    <col min="10749" max="10749" width="11.453125" style="347" customWidth="1"/>
    <col min="10750" max="10750" width="17.26953125" style="347" customWidth="1"/>
    <col min="10751" max="10999" width="7.7265625" style="347"/>
    <col min="11000" max="11004" width="9.26953125" style="347" customWidth="1"/>
    <col min="11005" max="11005" width="11.453125" style="347" customWidth="1"/>
    <col min="11006" max="11006" width="17.26953125" style="347" customWidth="1"/>
    <col min="11007" max="11255" width="7.7265625" style="347"/>
    <col min="11256" max="11260" width="9.26953125" style="347" customWidth="1"/>
    <col min="11261" max="11261" width="11.453125" style="347" customWidth="1"/>
    <col min="11262" max="11262" width="17.26953125" style="347" customWidth="1"/>
    <col min="11263" max="11511" width="7.7265625" style="347"/>
    <col min="11512" max="11516" width="9.26953125" style="347" customWidth="1"/>
    <col min="11517" max="11517" width="11.453125" style="347" customWidth="1"/>
    <col min="11518" max="11518" width="17.26953125" style="347" customWidth="1"/>
    <col min="11519" max="11767" width="7.7265625" style="347"/>
    <col min="11768" max="11772" width="9.26953125" style="347" customWidth="1"/>
    <col min="11773" max="11773" width="11.453125" style="347" customWidth="1"/>
    <col min="11774" max="11774" width="17.26953125" style="347" customWidth="1"/>
    <col min="11775" max="12023" width="7.7265625" style="347"/>
    <col min="12024" max="12028" width="9.26953125" style="347" customWidth="1"/>
    <col min="12029" max="12029" width="11.453125" style="347" customWidth="1"/>
    <col min="12030" max="12030" width="17.26953125" style="347" customWidth="1"/>
    <col min="12031" max="12279" width="7.7265625" style="347"/>
    <col min="12280" max="12284" width="9.26953125" style="347" customWidth="1"/>
    <col min="12285" max="12285" width="11.453125" style="347" customWidth="1"/>
    <col min="12286" max="12286" width="17.26953125" style="347" customWidth="1"/>
    <col min="12287" max="12535" width="7.7265625" style="347"/>
    <col min="12536" max="12540" width="9.26953125" style="347" customWidth="1"/>
    <col min="12541" max="12541" width="11.453125" style="347" customWidth="1"/>
    <col min="12542" max="12542" width="17.26953125" style="347" customWidth="1"/>
    <col min="12543" max="12791" width="7.7265625" style="347"/>
    <col min="12792" max="12796" width="9.26953125" style="347" customWidth="1"/>
    <col min="12797" max="12797" width="11.453125" style="347" customWidth="1"/>
    <col min="12798" max="12798" width="17.26953125" style="347" customWidth="1"/>
    <col min="12799" max="13047" width="7.7265625" style="347"/>
    <col min="13048" max="13052" width="9.26953125" style="347" customWidth="1"/>
    <col min="13053" max="13053" width="11.453125" style="347" customWidth="1"/>
    <col min="13054" max="13054" width="17.26953125" style="347" customWidth="1"/>
    <col min="13055" max="13303" width="7.7265625" style="347"/>
    <col min="13304" max="13308" width="9.26953125" style="347" customWidth="1"/>
    <col min="13309" max="13309" width="11.453125" style="347" customWidth="1"/>
    <col min="13310" max="13310" width="17.26953125" style="347" customWidth="1"/>
    <col min="13311" max="13559" width="7.7265625" style="347"/>
    <col min="13560" max="13564" width="9.26953125" style="347" customWidth="1"/>
    <col min="13565" max="13565" width="11.453125" style="347" customWidth="1"/>
    <col min="13566" max="13566" width="17.26953125" style="347" customWidth="1"/>
    <col min="13567" max="13815" width="7.7265625" style="347"/>
    <col min="13816" max="13820" width="9.26953125" style="347" customWidth="1"/>
    <col min="13821" max="13821" width="11.453125" style="347" customWidth="1"/>
    <col min="13822" max="13822" width="17.26953125" style="347" customWidth="1"/>
    <col min="13823" max="14071" width="7.7265625" style="347"/>
    <col min="14072" max="14076" width="9.26953125" style="347" customWidth="1"/>
    <col min="14077" max="14077" width="11.453125" style="347" customWidth="1"/>
    <col min="14078" max="14078" width="17.26953125" style="347" customWidth="1"/>
    <col min="14079" max="14327" width="7.7265625" style="347"/>
    <col min="14328" max="14332" width="9.26953125" style="347" customWidth="1"/>
    <col min="14333" max="14333" width="11.453125" style="347" customWidth="1"/>
    <col min="14334" max="14334" width="17.26953125" style="347" customWidth="1"/>
    <col min="14335" max="14583" width="7.7265625" style="347"/>
    <col min="14584" max="14588" width="9.26953125" style="347" customWidth="1"/>
    <col min="14589" max="14589" width="11.453125" style="347" customWidth="1"/>
    <col min="14590" max="14590" width="17.26953125" style="347" customWidth="1"/>
    <col min="14591" max="14839" width="7.7265625" style="347"/>
    <col min="14840" max="14844" width="9.26953125" style="347" customWidth="1"/>
    <col min="14845" max="14845" width="11.453125" style="347" customWidth="1"/>
    <col min="14846" max="14846" width="17.26953125" style="347" customWidth="1"/>
    <col min="14847" max="15095" width="7.7265625" style="347"/>
    <col min="15096" max="15100" width="9.26953125" style="347" customWidth="1"/>
    <col min="15101" max="15101" width="11.453125" style="347" customWidth="1"/>
    <col min="15102" max="15102" width="17.26953125" style="347" customWidth="1"/>
    <col min="15103" max="15351" width="7.7265625" style="347"/>
    <col min="15352" max="15356" width="9.26953125" style="347" customWidth="1"/>
    <col min="15357" max="15357" width="11.453125" style="347" customWidth="1"/>
    <col min="15358" max="15358" width="17.26953125" style="347" customWidth="1"/>
    <col min="15359" max="15607" width="7.7265625" style="347"/>
    <col min="15608" max="15612" width="9.26953125" style="347" customWidth="1"/>
    <col min="15613" max="15613" width="11.453125" style="347" customWidth="1"/>
    <col min="15614" max="15614" width="17.26953125" style="347" customWidth="1"/>
    <col min="15615" max="15863" width="7.7265625" style="347"/>
    <col min="15864" max="15868" width="9.26953125" style="347" customWidth="1"/>
    <col min="15869" max="15869" width="11.453125" style="347" customWidth="1"/>
    <col min="15870" max="15870" width="17.26953125" style="347" customWidth="1"/>
    <col min="15871" max="16119" width="7.7265625" style="347"/>
    <col min="16120" max="16124" width="9.26953125" style="347" customWidth="1"/>
    <col min="16125" max="16125" width="11.453125" style="347" customWidth="1"/>
    <col min="16126" max="16126" width="17.26953125" style="347" customWidth="1"/>
    <col min="16127" max="16384" width="7.7265625" style="347"/>
  </cols>
  <sheetData>
    <row r="1" spans="1:8" s="324" customFormat="1" ht="45" customHeight="1">
      <c r="A1" s="1697" t="s">
        <v>556</v>
      </c>
      <c r="B1" s="1698"/>
      <c r="C1" s="1698"/>
      <c r="D1" s="1698"/>
      <c r="E1" s="1698"/>
      <c r="F1" s="1698"/>
      <c r="G1" s="1698"/>
    </row>
    <row r="2" spans="1:8" s="324" customFormat="1" ht="45" customHeight="1">
      <c r="A2" s="1779" t="s">
        <v>557</v>
      </c>
      <c r="B2" s="1780"/>
      <c r="C2" s="1780"/>
      <c r="D2" s="1780"/>
      <c r="E2" s="1780"/>
      <c r="F2" s="1780"/>
      <c r="G2" s="1780"/>
    </row>
    <row r="3" spans="1:8" ht="33" customHeight="1" thickBot="1">
      <c r="A3" s="343" t="s">
        <v>815</v>
      </c>
      <c r="B3" s="344"/>
      <c r="C3" s="345"/>
      <c r="D3" s="345"/>
      <c r="E3" s="345"/>
      <c r="F3" s="345"/>
      <c r="G3" s="346" t="s">
        <v>816</v>
      </c>
    </row>
    <row r="4" spans="1:8" s="349" customFormat="1" ht="45" customHeight="1" thickTop="1">
      <c r="A4" s="202" t="s">
        <v>322</v>
      </c>
      <c r="B4" s="348" t="s">
        <v>166</v>
      </c>
      <c r="C4" s="348" t="s">
        <v>131</v>
      </c>
      <c r="D4" s="348" t="s">
        <v>132</v>
      </c>
      <c r="E4" s="348" t="s">
        <v>133</v>
      </c>
      <c r="F4" s="348" t="s">
        <v>275</v>
      </c>
      <c r="G4" s="202" t="s">
        <v>759</v>
      </c>
    </row>
    <row r="5" spans="1:8" ht="27" customHeight="1">
      <c r="A5" s="350" t="s">
        <v>43</v>
      </c>
      <c r="B5" s="286">
        <v>415</v>
      </c>
      <c r="C5" s="286">
        <v>390</v>
      </c>
      <c r="D5" s="286">
        <v>390</v>
      </c>
      <c r="E5" s="286">
        <v>397</v>
      </c>
      <c r="F5" s="286">
        <v>404</v>
      </c>
      <c r="G5" s="350" t="s">
        <v>44</v>
      </c>
      <c r="H5" s="351"/>
    </row>
    <row r="6" spans="1:8" ht="27" customHeight="1">
      <c r="A6" s="350" t="s">
        <v>45</v>
      </c>
      <c r="B6" s="289">
        <v>79</v>
      </c>
      <c r="C6" s="289">
        <v>77</v>
      </c>
      <c r="D6" s="289">
        <v>80</v>
      </c>
      <c r="E6" s="289">
        <v>80</v>
      </c>
      <c r="F6" s="289">
        <v>78</v>
      </c>
      <c r="G6" s="350" t="s">
        <v>46</v>
      </c>
      <c r="H6" s="351"/>
    </row>
    <row r="7" spans="1:8" ht="27" customHeight="1">
      <c r="A7" s="350" t="s">
        <v>47</v>
      </c>
      <c r="B7" s="286">
        <v>96</v>
      </c>
      <c r="C7" s="286">
        <v>92</v>
      </c>
      <c r="D7" s="286">
        <v>99</v>
      </c>
      <c r="E7" s="286">
        <v>94</v>
      </c>
      <c r="F7" s="286">
        <v>94</v>
      </c>
      <c r="G7" s="350" t="s">
        <v>48</v>
      </c>
      <c r="H7" s="351"/>
    </row>
    <row r="8" spans="1:8" ht="27" customHeight="1">
      <c r="A8" s="350" t="s">
        <v>49</v>
      </c>
      <c r="B8" s="289">
        <v>116</v>
      </c>
      <c r="C8" s="289">
        <v>109</v>
      </c>
      <c r="D8" s="289">
        <v>106</v>
      </c>
      <c r="E8" s="289">
        <v>107</v>
      </c>
      <c r="F8" s="289">
        <v>109</v>
      </c>
      <c r="G8" s="350" t="s">
        <v>489</v>
      </c>
      <c r="H8" s="351"/>
    </row>
    <row r="9" spans="1:8" ht="27" customHeight="1">
      <c r="A9" s="350" t="s">
        <v>50</v>
      </c>
      <c r="B9" s="286">
        <v>156</v>
      </c>
      <c r="C9" s="286">
        <v>144</v>
      </c>
      <c r="D9" s="286">
        <v>146</v>
      </c>
      <c r="E9" s="286">
        <v>144</v>
      </c>
      <c r="F9" s="286">
        <v>154</v>
      </c>
      <c r="G9" s="350" t="s">
        <v>435</v>
      </c>
      <c r="H9" s="351"/>
    </row>
    <row r="10" spans="1:8" ht="27" customHeight="1">
      <c r="A10" s="350" t="s">
        <v>51</v>
      </c>
      <c r="B10" s="289">
        <v>155</v>
      </c>
      <c r="C10" s="289">
        <v>155</v>
      </c>
      <c r="D10" s="289">
        <v>152</v>
      </c>
      <c r="E10" s="289">
        <v>153</v>
      </c>
      <c r="F10" s="289">
        <v>156</v>
      </c>
      <c r="G10" s="350" t="s">
        <v>490</v>
      </c>
      <c r="H10" s="351"/>
    </row>
    <row r="11" spans="1:8" ht="27" customHeight="1">
      <c r="A11" s="350" t="s">
        <v>201</v>
      </c>
      <c r="B11" s="286">
        <v>137</v>
      </c>
      <c r="C11" s="286">
        <v>119</v>
      </c>
      <c r="D11" s="286">
        <v>120</v>
      </c>
      <c r="E11" s="286">
        <v>120</v>
      </c>
      <c r="F11" s="286">
        <v>126</v>
      </c>
      <c r="G11" s="350" t="s">
        <v>52</v>
      </c>
      <c r="H11" s="351"/>
    </row>
    <row r="12" spans="1:8" ht="27" customHeight="1">
      <c r="A12" s="350" t="s">
        <v>53</v>
      </c>
      <c r="B12" s="289">
        <v>66</v>
      </c>
      <c r="C12" s="289">
        <v>63</v>
      </c>
      <c r="D12" s="289">
        <v>61</v>
      </c>
      <c r="E12" s="289">
        <v>63</v>
      </c>
      <c r="F12" s="289">
        <v>65</v>
      </c>
      <c r="G12" s="350" t="s">
        <v>447</v>
      </c>
      <c r="H12" s="351"/>
    </row>
    <row r="13" spans="1:8" ht="27" customHeight="1">
      <c r="A13" s="350" t="s">
        <v>54</v>
      </c>
      <c r="B13" s="286">
        <v>37</v>
      </c>
      <c r="C13" s="286">
        <v>36</v>
      </c>
      <c r="D13" s="286">
        <v>38</v>
      </c>
      <c r="E13" s="286">
        <v>38</v>
      </c>
      <c r="F13" s="286">
        <v>38</v>
      </c>
      <c r="G13" s="350" t="s">
        <v>451</v>
      </c>
      <c r="H13" s="351"/>
    </row>
    <row r="14" spans="1:8" ht="27" customHeight="1">
      <c r="A14" s="350" t="s">
        <v>55</v>
      </c>
      <c r="B14" s="289">
        <v>243</v>
      </c>
      <c r="C14" s="289">
        <v>213</v>
      </c>
      <c r="D14" s="289">
        <v>211</v>
      </c>
      <c r="E14" s="289">
        <v>213</v>
      </c>
      <c r="F14" s="289">
        <v>215</v>
      </c>
      <c r="G14" s="350" t="s">
        <v>455</v>
      </c>
      <c r="H14" s="351"/>
    </row>
    <row r="15" spans="1:8" ht="27" customHeight="1">
      <c r="A15" s="350" t="s">
        <v>764</v>
      </c>
      <c r="B15" s="286">
        <v>73</v>
      </c>
      <c r="C15" s="286">
        <v>64</v>
      </c>
      <c r="D15" s="286">
        <v>63</v>
      </c>
      <c r="E15" s="286">
        <v>63</v>
      </c>
      <c r="F15" s="286">
        <v>66</v>
      </c>
      <c r="G15" s="350" t="s">
        <v>817</v>
      </c>
      <c r="H15" s="351"/>
    </row>
    <row r="16" spans="1:8" ht="27" customHeight="1">
      <c r="A16" s="350" t="s">
        <v>57</v>
      </c>
      <c r="B16" s="289">
        <v>94</v>
      </c>
      <c r="C16" s="289">
        <v>90</v>
      </c>
      <c r="D16" s="289">
        <v>85</v>
      </c>
      <c r="E16" s="289">
        <v>82</v>
      </c>
      <c r="F16" s="289">
        <v>85</v>
      </c>
      <c r="G16" s="350" t="s">
        <v>491</v>
      </c>
      <c r="H16" s="351"/>
    </row>
    <row r="17" spans="1:8" ht="27" customHeight="1">
      <c r="A17" s="350" t="s">
        <v>58</v>
      </c>
      <c r="B17" s="286">
        <v>110</v>
      </c>
      <c r="C17" s="286">
        <v>109</v>
      </c>
      <c r="D17" s="286">
        <v>109</v>
      </c>
      <c r="E17" s="286">
        <v>109</v>
      </c>
      <c r="F17" s="286">
        <v>110</v>
      </c>
      <c r="G17" s="350" t="s">
        <v>465</v>
      </c>
      <c r="H17" s="351"/>
    </row>
    <row r="18" spans="1:8" ht="27" customHeight="1">
      <c r="A18" s="350" t="s">
        <v>104</v>
      </c>
      <c r="B18" s="289">
        <v>42</v>
      </c>
      <c r="C18" s="289">
        <v>41</v>
      </c>
      <c r="D18" s="289">
        <v>41</v>
      </c>
      <c r="E18" s="289">
        <v>42</v>
      </c>
      <c r="F18" s="289">
        <v>42</v>
      </c>
      <c r="G18" s="350" t="s">
        <v>203</v>
      </c>
      <c r="H18" s="351"/>
    </row>
    <row r="19" spans="1:8" ht="27" customHeight="1">
      <c r="A19" s="350" t="s">
        <v>59</v>
      </c>
      <c r="B19" s="286">
        <v>168</v>
      </c>
      <c r="C19" s="286">
        <v>155</v>
      </c>
      <c r="D19" s="286">
        <v>165</v>
      </c>
      <c r="E19" s="286">
        <v>169</v>
      </c>
      <c r="F19" s="286">
        <v>174</v>
      </c>
      <c r="G19" s="350" t="s">
        <v>60</v>
      </c>
      <c r="H19" s="351"/>
    </row>
    <row r="20" spans="1:8" ht="27" customHeight="1">
      <c r="A20" s="350" t="s">
        <v>61</v>
      </c>
      <c r="B20" s="289">
        <v>69</v>
      </c>
      <c r="C20" s="289">
        <v>68</v>
      </c>
      <c r="D20" s="289">
        <v>68</v>
      </c>
      <c r="E20" s="289">
        <v>68</v>
      </c>
      <c r="F20" s="289">
        <v>68</v>
      </c>
      <c r="G20" s="350" t="s">
        <v>62</v>
      </c>
      <c r="H20" s="351"/>
    </row>
    <row r="21" spans="1:8" ht="27" customHeight="1">
      <c r="A21" s="350" t="s">
        <v>105</v>
      </c>
      <c r="B21" s="286">
        <v>94</v>
      </c>
      <c r="C21" s="286">
        <v>94</v>
      </c>
      <c r="D21" s="286">
        <v>93</v>
      </c>
      <c r="E21" s="286">
        <v>92</v>
      </c>
      <c r="F21" s="286">
        <v>93</v>
      </c>
      <c r="G21" s="350" t="s">
        <v>479</v>
      </c>
      <c r="H21" s="351"/>
    </row>
    <row r="22" spans="1:8" ht="27" customHeight="1">
      <c r="A22" s="350" t="s">
        <v>63</v>
      </c>
      <c r="B22" s="289">
        <v>43</v>
      </c>
      <c r="C22" s="289">
        <v>41</v>
      </c>
      <c r="D22" s="289">
        <v>40</v>
      </c>
      <c r="E22" s="289">
        <v>40</v>
      </c>
      <c r="F22" s="289">
        <v>40</v>
      </c>
      <c r="G22" s="350" t="s">
        <v>483</v>
      </c>
      <c r="H22" s="351"/>
    </row>
    <row r="23" spans="1:8" ht="27" customHeight="1">
      <c r="A23" s="350" t="s">
        <v>64</v>
      </c>
      <c r="B23" s="286">
        <v>20</v>
      </c>
      <c r="C23" s="286">
        <v>17</v>
      </c>
      <c r="D23" s="286">
        <v>16</v>
      </c>
      <c r="E23" s="286">
        <v>16</v>
      </c>
      <c r="F23" s="286">
        <v>18</v>
      </c>
      <c r="G23" s="350" t="s">
        <v>65</v>
      </c>
      <c r="H23" s="351"/>
    </row>
    <row r="24" spans="1:8" ht="27" customHeight="1" thickBot="1">
      <c r="A24" s="350" t="s">
        <v>66</v>
      </c>
      <c r="B24" s="289">
        <v>44</v>
      </c>
      <c r="C24" s="289">
        <v>44</v>
      </c>
      <c r="D24" s="289">
        <v>37</v>
      </c>
      <c r="E24" s="289">
        <v>36</v>
      </c>
      <c r="F24" s="289">
        <v>37</v>
      </c>
      <c r="G24" s="350" t="s">
        <v>67</v>
      </c>
      <c r="H24" s="351"/>
    </row>
    <row r="25" spans="1:8" s="349" customFormat="1" ht="27" customHeight="1">
      <c r="A25" s="352" t="s">
        <v>750</v>
      </c>
      <c r="B25" s="353">
        <f>SUM(B5:B24)</f>
        <v>2257</v>
      </c>
      <c r="C25" s="353">
        <f>SUM(C5:C24)</f>
        <v>2121</v>
      </c>
      <c r="D25" s="353">
        <f>SUM(D5:D24)</f>
        <v>2120</v>
      </c>
      <c r="E25" s="353">
        <f>SUM(E5:E24)</f>
        <v>2126</v>
      </c>
      <c r="F25" s="353">
        <f>SUM(F5:F24)</f>
        <v>2172</v>
      </c>
      <c r="G25" s="354" t="s">
        <v>68</v>
      </c>
    </row>
    <row r="26" spans="1:8" ht="55" customHeight="1">
      <c r="A26" s="355"/>
      <c r="F26" s="356"/>
    </row>
  </sheetData>
  <mergeCells count="2">
    <mergeCell ref="A1:G1"/>
    <mergeCell ref="A2:G2"/>
  </mergeCells>
  <printOptions horizontalCentered="1"/>
  <pageMargins left="0.25" right="0.25" top="0.75" bottom="0.75" header="0.3" footer="0.3"/>
  <pageSetup paperSize="9" scale="82" orientation="portrait" r:id="rId1"/>
  <headerFooter alignWithMargins="0"/>
  <colBreaks count="1" manualBreakCount="1">
    <brk id="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29"/>
  <sheetViews>
    <sheetView showGridLines="0" rightToLeft="1" view="pageBreakPreview" zoomScale="80" zoomScaleNormal="100" zoomScaleSheetLayoutView="80" workbookViewId="0">
      <selection activeCell="D114" sqref="D114"/>
    </sheetView>
  </sheetViews>
  <sheetFormatPr defaultColWidth="7.7265625" defaultRowHeight="33" customHeight="1"/>
  <cols>
    <col min="1" max="1" width="18.453125" style="357" bestFit="1" customWidth="1"/>
    <col min="2" max="11" width="13.7265625" style="357" customWidth="1"/>
    <col min="12" max="12" width="21.26953125" style="357" bestFit="1" customWidth="1"/>
    <col min="13" max="244" width="7.7265625" style="357"/>
    <col min="245" max="245" width="12.81640625" style="357" customWidth="1"/>
    <col min="246" max="246" width="14" style="357" customWidth="1"/>
    <col min="247" max="247" width="8.453125" style="357" customWidth="1"/>
    <col min="248" max="248" width="6.453125" style="357" bestFit="1" customWidth="1"/>
    <col min="249" max="249" width="8.26953125" style="357" customWidth="1"/>
    <col min="250" max="250" width="6.453125" style="357" bestFit="1" customWidth="1"/>
    <col min="251" max="251" width="8.26953125" style="357" customWidth="1"/>
    <col min="252" max="252" width="6.453125" style="357" bestFit="1" customWidth="1"/>
    <col min="253" max="253" width="8.26953125" style="357" customWidth="1"/>
    <col min="254" max="254" width="7.26953125" style="357" customWidth="1"/>
    <col min="255" max="256" width="7.7265625" style="357"/>
    <col min="257" max="257" width="7.7265625" style="357" customWidth="1"/>
    <col min="258" max="500" width="7.7265625" style="357"/>
    <col min="501" max="501" width="12.81640625" style="357" customWidth="1"/>
    <col min="502" max="502" width="14" style="357" customWidth="1"/>
    <col min="503" max="503" width="8.453125" style="357" customWidth="1"/>
    <col min="504" max="504" width="6.453125" style="357" bestFit="1" customWidth="1"/>
    <col min="505" max="505" width="8.26953125" style="357" customWidth="1"/>
    <col min="506" max="506" width="6.453125" style="357" bestFit="1" customWidth="1"/>
    <col min="507" max="507" width="8.26953125" style="357" customWidth="1"/>
    <col min="508" max="508" width="6.453125" style="357" bestFit="1" customWidth="1"/>
    <col min="509" max="509" width="8.26953125" style="357" customWidth="1"/>
    <col min="510" max="510" width="7.26953125" style="357" customWidth="1"/>
    <col min="511" max="512" width="7.7265625" style="357"/>
    <col min="513" max="513" width="7.7265625" style="357" customWidth="1"/>
    <col min="514" max="756" width="7.7265625" style="357"/>
    <col min="757" max="757" width="12.81640625" style="357" customWidth="1"/>
    <col min="758" max="758" width="14" style="357" customWidth="1"/>
    <col min="759" max="759" width="8.453125" style="357" customWidth="1"/>
    <col min="760" max="760" width="6.453125" style="357" bestFit="1" customWidth="1"/>
    <col min="761" max="761" width="8.26953125" style="357" customWidth="1"/>
    <col min="762" max="762" width="6.453125" style="357" bestFit="1" customWidth="1"/>
    <col min="763" max="763" width="8.26953125" style="357" customWidth="1"/>
    <col min="764" max="764" width="6.453125" style="357" bestFit="1" customWidth="1"/>
    <col min="765" max="765" width="8.26953125" style="357" customWidth="1"/>
    <col min="766" max="766" width="7.26953125" style="357" customWidth="1"/>
    <col min="767" max="768" width="7.7265625" style="357"/>
    <col min="769" max="769" width="7.7265625" style="357" customWidth="1"/>
    <col min="770" max="1012" width="7.7265625" style="357"/>
    <col min="1013" max="1013" width="12.81640625" style="357" customWidth="1"/>
    <col min="1014" max="1014" width="14" style="357" customWidth="1"/>
    <col min="1015" max="1015" width="8.453125" style="357" customWidth="1"/>
    <col min="1016" max="1016" width="6.453125" style="357" bestFit="1" customWidth="1"/>
    <col min="1017" max="1017" width="8.26953125" style="357" customWidth="1"/>
    <col min="1018" max="1018" width="6.453125" style="357" bestFit="1" customWidth="1"/>
    <col min="1019" max="1019" width="8.26953125" style="357" customWidth="1"/>
    <col min="1020" max="1020" width="6.453125" style="357" bestFit="1" customWidth="1"/>
    <col min="1021" max="1021" width="8.26953125" style="357" customWidth="1"/>
    <col min="1022" max="1022" width="7.26953125" style="357" customWidth="1"/>
    <col min="1023" max="1024" width="7.7265625" style="357"/>
    <col min="1025" max="1025" width="7.7265625" style="357" customWidth="1"/>
    <col min="1026" max="1268" width="7.7265625" style="357"/>
    <col min="1269" max="1269" width="12.81640625" style="357" customWidth="1"/>
    <col min="1270" max="1270" width="14" style="357" customWidth="1"/>
    <col min="1271" max="1271" width="8.453125" style="357" customWidth="1"/>
    <col min="1272" max="1272" width="6.453125" style="357" bestFit="1" customWidth="1"/>
    <col min="1273" max="1273" width="8.26953125" style="357" customWidth="1"/>
    <col min="1274" max="1274" width="6.453125" style="357" bestFit="1" customWidth="1"/>
    <col min="1275" max="1275" width="8.26953125" style="357" customWidth="1"/>
    <col min="1276" max="1276" width="6.453125" style="357" bestFit="1" customWidth="1"/>
    <col min="1277" max="1277" width="8.26953125" style="357" customWidth="1"/>
    <col min="1278" max="1278" width="7.26953125" style="357" customWidth="1"/>
    <col min="1279" max="1280" width="7.7265625" style="357"/>
    <col min="1281" max="1281" width="7.7265625" style="357" customWidth="1"/>
    <col min="1282" max="1524" width="7.7265625" style="357"/>
    <col min="1525" max="1525" width="12.81640625" style="357" customWidth="1"/>
    <col min="1526" max="1526" width="14" style="357" customWidth="1"/>
    <col min="1527" max="1527" width="8.453125" style="357" customWidth="1"/>
    <col min="1528" max="1528" width="6.453125" style="357" bestFit="1" customWidth="1"/>
    <col min="1529" max="1529" width="8.26953125" style="357" customWidth="1"/>
    <col min="1530" max="1530" width="6.453125" style="357" bestFit="1" customWidth="1"/>
    <col min="1531" max="1531" width="8.26953125" style="357" customWidth="1"/>
    <col min="1532" max="1532" width="6.453125" style="357" bestFit="1" customWidth="1"/>
    <col min="1533" max="1533" width="8.26953125" style="357" customWidth="1"/>
    <col min="1534" max="1534" width="7.26953125" style="357" customWidth="1"/>
    <col min="1535" max="1536" width="7.7265625" style="357"/>
    <col min="1537" max="1537" width="7.7265625" style="357" customWidth="1"/>
    <col min="1538" max="1780" width="7.7265625" style="357"/>
    <col min="1781" max="1781" width="12.81640625" style="357" customWidth="1"/>
    <col min="1782" max="1782" width="14" style="357" customWidth="1"/>
    <col min="1783" max="1783" width="8.453125" style="357" customWidth="1"/>
    <col min="1784" max="1784" width="6.453125" style="357" bestFit="1" customWidth="1"/>
    <col min="1785" max="1785" width="8.26953125" style="357" customWidth="1"/>
    <col min="1786" max="1786" width="6.453125" style="357" bestFit="1" customWidth="1"/>
    <col min="1787" max="1787" width="8.26953125" style="357" customWidth="1"/>
    <col min="1788" max="1788" width="6.453125" style="357" bestFit="1" customWidth="1"/>
    <col min="1789" max="1789" width="8.26953125" style="357" customWidth="1"/>
    <col min="1790" max="1790" width="7.26953125" style="357" customWidth="1"/>
    <col min="1791" max="1792" width="7.7265625" style="357"/>
    <col min="1793" max="1793" width="7.7265625" style="357" customWidth="1"/>
    <col min="1794" max="2036" width="7.7265625" style="357"/>
    <col min="2037" max="2037" width="12.81640625" style="357" customWidth="1"/>
    <col min="2038" max="2038" width="14" style="357" customWidth="1"/>
    <col min="2039" max="2039" width="8.453125" style="357" customWidth="1"/>
    <col min="2040" max="2040" width="6.453125" style="357" bestFit="1" customWidth="1"/>
    <col min="2041" max="2041" width="8.26953125" style="357" customWidth="1"/>
    <col min="2042" max="2042" width="6.453125" style="357" bestFit="1" customWidth="1"/>
    <col min="2043" max="2043" width="8.26953125" style="357" customWidth="1"/>
    <col min="2044" max="2044" width="6.453125" style="357" bestFit="1" customWidth="1"/>
    <col min="2045" max="2045" width="8.26953125" style="357" customWidth="1"/>
    <col min="2046" max="2046" width="7.26953125" style="357" customWidth="1"/>
    <col min="2047" max="2048" width="7.7265625" style="357"/>
    <col min="2049" max="2049" width="7.7265625" style="357" customWidth="1"/>
    <col min="2050" max="2292" width="7.7265625" style="357"/>
    <col min="2293" max="2293" width="12.81640625" style="357" customWidth="1"/>
    <col min="2294" max="2294" width="14" style="357" customWidth="1"/>
    <col min="2295" max="2295" width="8.453125" style="357" customWidth="1"/>
    <col min="2296" max="2296" width="6.453125" style="357" bestFit="1" customWidth="1"/>
    <col min="2297" max="2297" width="8.26953125" style="357" customWidth="1"/>
    <col min="2298" max="2298" width="6.453125" style="357" bestFit="1" customWidth="1"/>
    <col min="2299" max="2299" width="8.26953125" style="357" customWidth="1"/>
    <col min="2300" max="2300" width="6.453125" style="357" bestFit="1" customWidth="1"/>
    <col min="2301" max="2301" width="8.26953125" style="357" customWidth="1"/>
    <col min="2302" max="2302" width="7.26953125" style="357" customWidth="1"/>
    <col min="2303" max="2304" width="7.7265625" style="357"/>
    <col min="2305" max="2305" width="7.7265625" style="357" customWidth="1"/>
    <col min="2306" max="2548" width="7.7265625" style="357"/>
    <col min="2549" max="2549" width="12.81640625" style="357" customWidth="1"/>
    <col min="2550" max="2550" width="14" style="357" customWidth="1"/>
    <col min="2551" max="2551" width="8.453125" style="357" customWidth="1"/>
    <col min="2552" max="2552" width="6.453125" style="357" bestFit="1" customWidth="1"/>
    <col min="2553" max="2553" width="8.26953125" style="357" customWidth="1"/>
    <col min="2554" max="2554" width="6.453125" style="357" bestFit="1" customWidth="1"/>
    <col min="2555" max="2555" width="8.26953125" style="357" customWidth="1"/>
    <col min="2556" max="2556" width="6.453125" style="357" bestFit="1" customWidth="1"/>
    <col min="2557" max="2557" width="8.26953125" style="357" customWidth="1"/>
    <col min="2558" max="2558" width="7.26953125" style="357" customWidth="1"/>
    <col min="2559" max="2560" width="7.7265625" style="357"/>
    <col min="2561" max="2561" width="7.7265625" style="357" customWidth="1"/>
    <col min="2562" max="2804" width="7.7265625" style="357"/>
    <col min="2805" max="2805" width="12.81640625" style="357" customWidth="1"/>
    <col min="2806" max="2806" width="14" style="357" customWidth="1"/>
    <col min="2807" max="2807" width="8.453125" style="357" customWidth="1"/>
    <col min="2808" max="2808" width="6.453125" style="357" bestFit="1" customWidth="1"/>
    <col min="2809" max="2809" width="8.26953125" style="357" customWidth="1"/>
    <col min="2810" max="2810" width="6.453125" style="357" bestFit="1" customWidth="1"/>
    <col min="2811" max="2811" width="8.26953125" style="357" customWidth="1"/>
    <col min="2812" max="2812" width="6.453125" style="357" bestFit="1" customWidth="1"/>
    <col min="2813" max="2813" width="8.26953125" style="357" customWidth="1"/>
    <col min="2814" max="2814" width="7.26953125" style="357" customWidth="1"/>
    <col min="2815" max="2816" width="7.7265625" style="357"/>
    <col min="2817" max="2817" width="7.7265625" style="357" customWidth="1"/>
    <col min="2818" max="3060" width="7.7265625" style="357"/>
    <col min="3061" max="3061" width="12.81640625" style="357" customWidth="1"/>
    <col min="3062" max="3062" width="14" style="357" customWidth="1"/>
    <col min="3063" max="3063" width="8.453125" style="357" customWidth="1"/>
    <col min="3064" max="3064" width="6.453125" style="357" bestFit="1" customWidth="1"/>
    <col min="3065" max="3065" width="8.26953125" style="357" customWidth="1"/>
    <col min="3066" max="3066" width="6.453125" style="357" bestFit="1" customWidth="1"/>
    <col min="3067" max="3067" width="8.26953125" style="357" customWidth="1"/>
    <col min="3068" max="3068" width="6.453125" style="357" bestFit="1" customWidth="1"/>
    <col min="3069" max="3069" width="8.26953125" style="357" customWidth="1"/>
    <col min="3070" max="3070" width="7.26953125" style="357" customWidth="1"/>
    <col min="3071" max="3072" width="7.7265625" style="357"/>
    <col min="3073" max="3073" width="7.7265625" style="357" customWidth="1"/>
    <col min="3074" max="3316" width="7.7265625" style="357"/>
    <col min="3317" max="3317" width="12.81640625" style="357" customWidth="1"/>
    <col min="3318" max="3318" width="14" style="357" customWidth="1"/>
    <col min="3319" max="3319" width="8.453125" style="357" customWidth="1"/>
    <col min="3320" max="3320" width="6.453125" style="357" bestFit="1" customWidth="1"/>
    <col min="3321" max="3321" width="8.26953125" style="357" customWidth="1"/>
    <col min="3322" max="3322" width="6.453125" style="357" bestFit="1" customWidth="1"/>
    <col min="3323" max="3323" width="8.26953125" style="357" customWidth="1"/>
    <col min="3324" max="3324" width="6.453125" style="357" bestFit="1" customWidth="1"/>
    <col min="3325" max="3325" width="8.26953125" style="357" customWidth="1"/>
    <col min="3326" max="3326" width="7.26953125" style="357" customWidth="1"/>
    <col min="3327" max="3328" width="7.7265625" style="357"/>
    <col min="3329" max="3329" width="7.7265625" style="357" customWidth="1"/>
    <col min="3330" max="3572" width="7.7265625" style="357"/>
    <col min="3573" max="3573" width="12.81640625" style="357" customWidth="1"/>
    <col min="3574" max="3574" width="14" style="357" customWidth="1"/>
    <col min="3575" max="3575" width="8.453125" style="357" customWidth="1"/>
    <col min="3576" max="3576" width="6.453125" style="357" bestFit="1" customWidth="1"/>
    <col min="3577" max="3577" width="8.26953125" style="357" customWidth="1"/>
    <col min="3578" max="3578" width="6.453125" style="357" bestFit="1" customWidth="1"/>
    <col min="3579" max="3579" width="8.26953125" style="357" customWidth="1"/>
    <col min="3580" max="3580" width="6.453125" style="357" bestFit="1" customWidth="1"/>
    <col min="3581" max="3581" width="8.26953125" style="357" customWidth="1"/>
    <col min="3582" max="3582" width="7.26953125" style="357" customWidth="1"/>
    <col min="3583" max="3584" width="7.7265625" style="357"/>
    <col min="3585" max="3585" width="7.7265625" style="357" customWidth="1"/>
    <col min="3586" max="3828" width="7.7265625" style="357"/>
    <col min="3829" max="3829" width="12.81640625" style="357" customWidth="1"/>
    <col min="3830" max="3830" width="14" style="357" customWidth="1"/>
    <col min="3831" max="3831" width="8.453125" style="357" customWidth="1"/>
    <col min="3832" max="3832" width="6.453125" style="357" bestFit="1" customWidth="1"/>
    <col min="3833" max="3833" width="8.26953125" style="357" customWidth="1"/>
    <col min="3834" max="3834" width="6.453125" style="357" bestFit="1" customWidth="1"/>
    <col min="3835" max="3835" width="8.26953125" style="357" customWidth="1"/>
    <col min="3836" max="3836" width="6.453125" style="357" bestFit="1" customWidth="1"/>
    <col min="3837" max="3837" width="8.26953125" style="357" customWidth="1"/>
    <col min="3838" max="3838" width="7.26953125" style="357" customWidth="1"/>
    <col min="3839" max="3840" width="7.7265625" style="357"/>
    <col min="3841" max="3841" width="7.7265625" style="357" customWidth="1"/>
    <col min="3842" max="4084" width="7.7265625" style="357"/>
    <col min="4085" max="4085" width="12.81640625" style="357" customWidth="1"/>
    <col min="4086" max="4086" width="14" style="357" customWidth="1"/>
    <col min="4087" max="4087" width="8.453125" style="357" customWidth="1"/>
    <col min="4088" max="4088" width="6.453125" style="357" bestFit="1" customWidth="1"/>
    <col min="4089" max="4089" width="8.26953125" style="357" customWidth="1"/>
    <col min="4090" max="4090" width="6.453125" style="357" bestFit="1" customWidth="1"/>
    <col min="4091" max="4091" width="8.26953125" style="357" customWidth="1"/>
    <col min="4092" max="4092" width="6.453125" style="357" bestFit="1" customWidth="1"/>
    <col min="4093" max="4093" width="8.26953125" style="357" customWidth="1"/>
    <col min="4094" max="4094" width="7.26953125" style="357" customWidth="1"/>
    <col min="4095" max="4096" width="7.7265625" style="357"/>
    <col min="4097" max="4097" width="7.7265625" style="357" customWidth="1"/>
    <col min="4098" max="4340" width="7.7265625" style="357"/>
    <col min="4341" max="4341" width="12.81640625" style="357" customWidth="1"/>
    <col min="4342" max="4342" width="14" style="357" customWidth="1"/>
    <col min="4343" max="4343" width="8.453125" style="357" customWidth="1"/>
    <col min="4344" max="4344" width="6.453125" style="357" bestFit="1" customWidth="1"/>
    <col min="4345" max="4345" width="8.26953125" style="357" customWidth="1"/>
    <col min="4346" max="4346" width="6.453125" style="357" bestFit="1" customWidth="1"/>
    <col min="4347" max="4347" width="8.26953125" style="357" customWidth="1"/>
    <col min="4348" max="4348" width="6.453125" style="357" bestFit="1" customWidth="1"/>
    <col min="4349" max="4349" width="8.26953125" style="357" customWidth="1"/>
    <col min="4350" max="4350" width="7.26953125" style="357" customWidth="1"/>
    <col min="4351" max="4352" width="7.7265625" style="357"/>
    <col min="4353" max="4353" width="7.7265625" style="357" customWidth="1"/>
    <col min="4354" max="4596" width="7.7265625" style="357"/>
    <col min="4597" max="4597" width="12.81640625" style="357" customWidth="1"/>
    <col min="4598" max="4598" width="14" style="357" customWidth="1"/>
    <col min="4599" max="4599" width="8.453125" style="357" customWidth="1"/>
    <col min="4600" max="4600" width="6.453125" style="357" bestFit="1" customWidth="1"/>
    <col min="4601" max="4601" width="8.26953125" style="357" customWidth="1"/>
    <col min="4602" max="4602" width="6.453125" style="357" bestFit="1" customWidth="1"/>
    <col min="4603" max="4603" width="8.26953125" style="357" customWidth="1"/>
    <col min="4604" max="4604" width="6.453125" style="357" bestFit="1" customWidth="1"/>
    <col min="4605" max="4605" width="8.26953125" style="357" customWidth="1"/>
    <col min="4606" max="4606" width="7.26953125" style="357" customWidth="1"/>
    <col min="4607" max="4608" width="7.7265625" style="357"/>
    <col min="4609" max="4609" width="7.7265625" style="357" customWidth="1"/>
    <col min="4610" max="4852" width="7.7265625" style="357"/>
    <col min="4853" max="4853" width="12.81640625" style="357" customWidth="1"/>
    <col min="4854" max="4854" width="14" style="357" customWidth="1"/>
    <col min="4855" max="4855" width="8.453125" style="357" customWidth="1"/>
    <col min="4856" max="4856" width="6.453125" style="357" bestFit="1" customWidth="1"/>
    <col min="4857" max="4857" width="8.26953125" style="357" customWidth="1"/>
    <col min="4858" max="4858" width="6.453125" style="357" bestFit="1" customWidth="1"/>
    <col min="4859" max="4859" width="8.26953125" style="357" customWidth="1"/>
    <col min="4860" max="4860" width="6.453125" style="357" bestFit="1" customWidth="1"/>
    <col min="4861" max="4861" width="8.26953125" style="357" customWidth="1"/>
    <col min="4862" max="4862" width="7.26953125" style="357" customWidth="1"/>
    <col min="4863" max="4864" width="7.7265625" style="357"/>
    <col min="4865" max="4865" width="7.7265625" style="357" customWidth="1"/>
    <col min="4866" max="5108" width="7.7265625" style="357"/>
    <col min="5109" max="5109" width="12.81640625" style="357" customWidth="1"/>
    <col min="5110" max="5110" width="14" style="357" customWidth="1"/>
    <col min="5111" max="5111" width="8.453125" style="357" customWidth="1"/>
    <col min="5112" max="5112" width="6.453125" style="357" bestFit="1" customWidth="1"/>
    <col min="5113" max="5113" width="8.26953125" style="357" customWidth="1"/>
    <col min="5114" max="5114" width="6.453125" style="357" bestFit="1" customWidth="1"/>
    <col min="5115" max="5115" width="8.26953125" style="357" customWidth="1"/>
    <col min="5116" max="5116" width="6.453125" style="357" bestFit="1" customWidth="1"/>
    <col min="5117" max="5117" width="8.26953125" style="357" customWidth="1"/>
    <col min="5118" max="5118" width="7.26953125" style="357" customWidth="1"/>
    <col min="5119" max="5120" width="7.7265625" style="357"/>
    <col min="5121" max="5121" width="7.7265625" style="357" customWidth="1"/>
    <col min="5122" max="5364" width="7.7265625" style="357"/>
    <col min="5365" max="5365" width="12.81640625" style="357" customWidth="1"/>
    <col min="5366" max="5366" width="14" style="357" customWidth="1"/>
    <col min="5367" max="5367" width="8.453125" style="357" customWidth="1"/>
    <col min="5368" max="5368" width="6.453125" style="357" bestFit="1" customWidth="1"/>
    <col min="5369" max="5369" width="8.26953125" style="357" customWidth="1"/>
    <col min="5370" max="5370" width="6.453125" style="357" bestFit="1" customWidth="1"/>
    <col min="5371" max="5371" width="8.26953125" style="357" customWidth="1"/>
    <col min="5372" max="5372" width="6.453125" style="357" bestFit="1" customWidth="1"/>
    <col min="5373" max="5373" width="8.26953125" style="357" customWidth="1"/>
    <col min="5374" max="5374" width="7.26953125" style="357" customWidth="1"/>
    <col min="5375" max="5376" width="7.7265625" style="357"/>
    <col min="5377" max="5377" width="7.7265625" style="357" customWidth="1"/>
    <col min="5378" max="5620" width="7.7265625" style="357"/>
    <col min="5621" max="5621" width="12.81640625" style="357" customWidth="1"/>
    <col min="5622" max="5622" width="14" style="357" customWidth="1"/>
    <col min="5623" max="5623" width="8.453125" style="357" customWidth="1"/>
    <col min="5624" max="5624" width="6.453125" style="357" bestFit="1" customWidth="1"/>
    <col min="5625" max="5625" width="8.26953125" style="357" customWidth="1"/>
    <col min="5626" max="5626" width="6.453125" style="357" bestFit="1" customWidth="1"/>
    <col min="5627" max="5627" width="8.26953125" style="357" customWidth="1"/>
    <col min="5628" max="5628" width="6.453125" style="357" bestFit="1" customWidth="1"/>
    <col min="5629" max="5629" width="8.26953125" style="357" customWidth="1"/>
    <col min="5630" max="5630" width="7.26953125" style="357" customWidth="1"/>
    <col min="5631" max="5632" width="7.7265625" style="357"/>
    <col min="5633" max="5633" width="7.7265625" style="357" customWidth="1"/>
    <col min="5634" max="5876" width="7.7265625" style="357"/>
    <col min="5877" max="5877" width="12.81640625" style="357" customWidth="1"/>
    <col min="5878" max="5878" width="14" style="357" customWidth="1"/>
    <col min="5879" max="5879" width="8.453125" style="357" customWidth="1"/>
    <col min="5880" max="5880" width="6.453125" style="357" bestFit="1" customWidth="1"/>
    <col min="5881" max="5881" width="8.26953125" style="357" customWidth="1"/>
    <col min="5882" max="5882" width="6.453125" style="357" bestFit="1" customWidth="1"/>
    <col min="5883" max="5883" width="8.26953125" style="357" customWidth="1"/>
    <col min="5884" max="5884" width="6.453125" style="357" bestFit="1" customWidth="1"/>
    <col min="5885" max="5885" width="8.26953125" style="357" customWidth="1"/>
    <col min="5886" max="5886" width="7.26953125" style="357" customWidth="1"/>
    <col min="5887" max="5888" width="7.7265625" style="357"/>
    <col min="5889" max="5889" width="7.7265625" style="357" customWidth="1"/>
    <col min="5890" max="6132" width="7.7265625" style="357"/>
    <col min="6133" max="6133" width="12.81640625" style="357" customWidth="1"/>
    <col min="6134" max="6134" width="14" style="357" customWidth="1"/>
    <col min="6135" max="6135" width="8.453125" style="357" customWidth="1"/>
    <col min="6136" max="6136" width="6.453125" style="357" bestFit="1" customWidth="1"/>
    <col min="6137" max="6137" width="8.26953125" style="357" customWidth="1"/>
    <col min="6138" max="6138" width="6.453125" style="357" bestFit="1" customWidth="1"/>
    <col min="6139" max="6139" width="8.26953125" style="357" customWidth="1"/>
    <col min="6140" max="6140" width="6.453125" style="357" bestFit="1" customWidth="1"/>
    <col min="6141" max="6141" width="8.26953125" style="357" customWidth="1"/>
    <col min="6142" max="6142" width="7.26953125" style="357" customWidth="1"/>
    <col min="6143" max="6144" width="7.7265625" style="357"/>
    <col min="6145" max="6145" width="7.7265625" style="357" customWidth="1"/>
    <col min="6146" max="6388" width="7.7265625" style="357"/>
    <col min="6389" max="6389" width="12.81640625" style="357" customWidth="1"/>
    <col min="6390" max="6390" width="14" style="357" customWidth="1"/>
    <col min="6391" max="6391" width="8.453125" style="357" customWidth="1"/>
    <col min="6392" max="6392" width="6.453125" style="357" bestFit="1" customWidth="1"/>
    <col min="6393" max="6393" width="8.26953125" style="357" customWidth="1"/>
    <col min="6394" max="6394" width="6.453125" style="357" bestFit="1" customWidth="1"/>
    <col min="6395" max="6395" width="8.26953125" style="357" customWidth="1"/>
    <col min="6396" max="6396" width="6.453125" style="357" bestFit="1" customWidth="1"/>
    <col min="6397" max="6397" width="8.26953125" style="357" customWidth="1"/>
    <col min="6398" max="6398" width="7.26953125" style="357" customWidth="1"/>
    <col min="6399" max="6400" width="7.7265625" style="357"/>
    <col min="6401" max="6401" width="7.7265625" style="357" customWidth="1"/>
    <col min="6402" max="6644" width="7.7265625" style="357"/>
    <col min="6645" max="6645" width="12.81640625" style="357" customWidth="1"/>
    <col min="6646" max="6646" width="14" style="357" customWidth="1"/>
    <col min="6647" max="6647" width="8.453125" style="357" customWidth="1"/>
    <col min="6648" max="6648" width="6.453125" style="357" bestFit="1" customWidth="1"/>
    <col min="6649" max="6649" width="8.26953125" style="357" customWidth="1"/>
    <col min="6650" max="6650" width="6.453125" style="357" bestFit="1" customWidth="1"/>
    <col min="6651" max="6651" width="8.26953125" style="357" customWidth="1"/>
    <col min="6652" max="6652" width="6.453125" style="357" bestFit="1" customWidth="1"/>
    <col min="6653" max="6653" width="8.26953125" style="357" customWidth="1"/>
    <col min="6654" max="6654" width="7.26953125" style="357" customWidth="1"/>
    <col min="6655" max="6656" width="7.7265625" style="357"/>
    <col min="6657" max="6657" width="7.7265625" style="357" customWidth="1"/>
    <col min="6658" max="6900" width="7.7265625" style="357"/>
    <col min="6901" max="6901" width="12.81640625" style="357" customWidth="1"/>
    <col min="6902" max="6902" width="14" style="357" customWidth="1"/>
    <col min="6903" max="6903" width="8.453125" style="357" customWidth="1"/>
    <col min="6904" max="6904" width="6.453125" style="357" bestFit="1" customWidth="1"/>
    <col min="6905" max="6905" width="8.26953125" style="357" customWidth="1"/>
    <col min="6906" max="6906" width="6.453125" style="357" bestFit="1" customWidth="1"/>
    <col min="6907" max="6907" width="8.26953125" style="357" customWidth="1"/>
    <col min="6908" max="6908" width="6.453125" style="357" bestFit="1" customWidth="1"/>
    <col min="6909" max="6909" width="8.26953125" style="357" customWidth="1"/>
    <col min="6910" max="6910" width="7.26953125" style="357" customWidth="1"/>
    <col min="6911" max="6912" width="7.7265625" style="357"/>
    <col min="6913" max="6913" width="7.7265625" style="357" customWidth="1"/>
    <col min="6914" max="7156" width="7.7265625" style="357"/>
    <col min="7157" max="7157" width="12.81640625" style="357" customWidth="1"/>
    <col min="7158" max="7158" width="14" style="357" customWidth="1"/>
    <col min="7159" max="7159" width="8.453125" style="357" customWidth="1"/>
    <col min="7160" max="7160" width="6.453125" style="357" bestFit="1" customWidth="1"/>
    <col min="7161" max="7161" width="8.26953125" style="357" customWidth="1"/>
    <col min="7162" max="7162" width="6.453125" style="357" bestFit="1" customWidth="1"/>
    <col min="7163" max="7163" width="8.26953125" style="357" customWidth="1"/>
    <col min="7164" max="7164" width="6.453125" style="357" bestFit="1" customWidth="1"/>
    <col min="7165" max="7165" width="8.26953125" style="357" customWidth="1"/>
    <col min="7166" max="7166" width="7.26953125" style="357" customWidth="1"/>
    <col min="7167" max="7168" width="7.7265625" style="357"/>
    <col min="7169" max="7169" width="7.7265625" style="357" customWidth="1"/>
    <col min="7170" max="7412" width="7.7265625" style="357"/>
    <col min="7413" max="7413" width="12.81640625" style="357" customWidth="1"/>
    <col min="7414" max="7414" width="14" style="357" customWidth="1"/>
    <col min="7415" max="7415" width="8.453125" style="357" customWidth="1"/>
    <col min="7416" max="7416" width="6.453125" style="357" bestFit="1" customWidth="1"/>
    <col min="7417" max="7417" width="8.26953125" style="357" customWidth="1"/>
    <col min="7418" max="7418" width="6.453125" style="357" bestFit="1" customWidth="1"/>
    <col min="7419" max="7419" width="8.26953125" style="357" customWidth="1"/>
    <col min="7420" max="7420" width="6.453125" style="357" bestFit="1" customWidth="1"/>
    <col min="7421" max="7421" width="8.26953125" style="357" customWidth="1"/>
    <col min="7422" max="7422" width="7.26953125" style="357" customWidth="1"/>
    <col min="7423" max="7424" width="7.7265625" style="357"/>
    <col min="7425" max="7425" width="7.7265625" style="357" customWidth="1"/>
    <col min="7426" max="7668" width="7.7265625" style="357"/>
    <col min="7669" max="7669" width="12.81640625" style="357" customWidth="1"/>
    <col min="7670" max="7670" width="14" style="357" customWidth="1"/>
    <col min="7671" max="7671" width="8.453125" style="357" customWidth="1"/>
    <col min="7672" max="7672" width="6.453125" style="357" bestFit="1" customWidth="1"/>
    <col min="7673" max="7673" width="8.26953125" style="357" customWidth="1"/>
    <col min="7674" max="7674" width="6.453125" style="357" bestFit="1" customWidth="1"/>
    <col min="7675" max="7675" width="8.26953125" style="357" customWidth="1"/>
    <col min="7676" max="7676" width="6.453125" style="357" bestFit="1" customWidth="1"/>
    <col min="7677" max="7677" width="8.26953125" style="357" customWidth="1"/>
    <col min="7678" max="7678" width="7.26953125" style="357" customWidth="1"/>
    <col min="7679" max="7680" width="7.7265625" style="357"/>
    <col min="7681" max="7681" width="7.7265625" style="357" customWidth="1"/>
    <col min="7682" max="7924" width="7.7265625" style="357"/>
    <col min="7925" max="7925" width="12.81640625" style="357" customWidth="1"/>
    <col min="7926" max="7926" width="14" style="357" customWidth="1"/>
    <col min="7927" max="7927" width="8.453125" style="357" customWidth="1"/>
    <col min="7928" max="7928" width="6.453125" style="357" bestFit="1" customWidth="1"/>
    <col min="7929" max="7929" width="8.26953125" style="357" customWidth="1"/>
    <col min="7930" max="7930" width="6.453125" style="357" bestFit="1" customWidth="1"/>
    <col min="7931" max="7931" width="8.26953125" style="357" customWidth="1"/>
    <col min="7932" max="7932" width="6.453125" style="357" bestFit="1" customWidth="1"/>
    <col min="7933" max="7933" width="8.26953125" style="357" customWidth="1"/>
    <col min="7934" max="7934" width="7.26953125" style="357" customWidth="1"/>
    <col min="7935" max="7936" width="7.7265625" style="357"/>
    <col min="7937" max="7937" width="7.7265625" style="357" customWidth="1"/>
    <col min="7938" max="8180" width="7.7265625" style="357"/>
    <col min="8181" max="8181" width="12.81640625" style="357" customWidth="1"/>
    <col min="8182" max="8182" width="14" style="357" customWidth="1"/>
    <col min="8183" max="8183" width="8.453125" style="357" customWidth="1"/>
    <col min="8184" max="8184" width="6.453125" style="357" bestFit="1" customWidth="1"/>
    <col min="8185" max="8185" width="8.26953125" style="357" customWidth="1"/>
    <col min="8186" max="8186" width="6.453125" style="357" bestFit="1" customWidth="1"/>
    <col min="8187" max="8187" width="8.26953125" style="357" customWidth="1"/>
    <col min="8188" max="8188" width="6.453125" style="357" bestFit="1" customWidth="1"/>
    <col min="8189" max="8189" width="8.26953125" style="357" customWidth="1"/>
    <col min="8190" max="8190" width="7.26953125" style="357" customWidth="1"/>
    <col min="8191" max="8192" width="7.7265625" style="357"/>
    <col min="8193" max="8193" width="7.7265625" style="357" customWidth="1"/>
    <col min="8194" max="8436" width="7.7265625" style="357"/>
    <col min="8437" max="8437" width="12.81640625" style="357" customWidth="1"/>
    <col min="8438" max="8438" width="14" style="357" customWidth="1"/>
    <col min="8439" max="8439" width="8.453125" style="357" customWidth="1"/>
    <col min="8440" max="8440" width="6.453125" style="357" bestFit="1" customWidth="1"/>
    <col min="8441" max="8441" width="8.26953125" style="357" customWidth="1"/>
    <col min="8442" max="8442" width="6.453125" style="357" bestFit="1" customWidth="1"/>
    <col min="8443" max="8443" width="8.26953125" style="357" customWidth="1"/>
    <col min="8444" max="8444" width="6.453125" style="357" bestFit="1" customWidth="1"/>
    <col min="8445" max="8445" width="8.26953125" style="357" customWidth="1"/>
    <col min="8446" max="8446" width="7.26953125" style="357" customWidth="1"/>
    <col min="8447" max="8448" width="7.7265625" style="357"/>
    <col min="8449" max="8449" width="7.7265625" style="357" customWidth="1"/>
    <col min="8450" max="8692" width="7.7265625" style="357"/>
    <col min="8693" max="8693" width="12.81640625" style="357" customWidth="1"/>
    <col min="8694" max="8694" width="14" style="357" customWidth="1"/>
    <col min="8695" max="8695" width="8.453125" style="357" customWidth="1"/>
    <col min="8696" max="8696" width="6.453125" style="357" bestFit="1" customWidth="1"/>
    <col min="8697" max="8697" width="8.26953125" style="357" customWidth="1"/>
    <col min="8698" max="8698" width="6.453125" style="357" bestFit="1" customWidth="1"/>
    <col min="8699" max="8699" width="8.26953125" style="357" customWidth="1"/>
    <col min="8700" max="8700" width="6.453125" style="357" bestFit="1" customWidth="1"/>
    <col min="8701" max="8701" width="8.26953125" style="357" customWidth="1"/>
    <col min="8702" max="8702" width="7.26953125" style="357" customWidth="1"/>
    <col min="8703" max="8704" width="7.7265625" style="357"/>
    <col min="8705" max="8705" width="7.7265625" style="357" customWidth="1"/>
    <col min="8706" max="8948" width="7.7265625" style="357"/>
    <col min="8949" max="8949" width="12.81640625" style="357" customWidth="1"/>
    <col min="8950" max="8950" width="14" style="357" customWidth="1"/>
    <col min="8951" max="8951" width="8.453125" style="357" customWidth="1"/>
    <col min="8952" max="8952" width="6.453125" style="357" bestFit="1" customWidth="1"/>
    <col min="8953" max="8953" width="8.26953125" style="357" customWidth="1"/>
    <col min="8954" max="8954" width="6.453125" style="357" bestFit="1" customWidth="1"/>
    <col min="8955" max="8955" width="8.26953125" style="357" customWidth="1"/>
    <col min="8956" max="8956" width="6.453125" style="357" bestFit="1" customWidth="1"/>
    <col min="8957" max="8957" width="8.26953125" style="357" customWidth="1"/>
    <col min="8958" max="8958" width="7.26953125" style="357" customWidth="1"/>
    <col min="8959" max="8960" width="7.7265625" style="357"/>
    <col min="8961" max="8961" width="7.7265625" style="357" customWidth="1"/>
    <col min="8962" max="9204" width="7.7265625" style="357"/>
    <col min="9205" max="9205" width="12.81640625" style="357" customWidth="1"/>
    <col min="9206" max="9206" width="14" style="357" customWidth="1"/>
    <col min="9207" max="9207" width="8.453125" style="357" customWidth="1"/>
    <col min="9208" max="9208" width="6.453125" style="357" bestFit="1" customWidth="1"/>
    <col min="9209" max="9209" width="8.26953125" style="357" customWidth="1"/>
    <col min="9210" max="9210" width="6.453125" style="357" bestFit="1" customWidth="1"/>
    <col min="9211" max="9211" width="8.26953125" style="357" customWidth="1"/>
    <col min="9212" max="9212" width="6.453125" style="357" bestFit="1" customWidth="1"/>
    <col min="9213" max="9213" width="8.26953125" style="357" customWidth="1"/>
    <col min="9214" max="9214" width="7.26953125" style="357" customWidth="1"/>
    <col min="9215" max="9216" width="7.7265625" style="357"/>
    <col min="9217" max="9217" width="7.7265625" style="357" customWidth="1"/>
    <col min="9218" max="9460" width="7.7265625" style="357"/>
    <col min="9461" max="9461" width="12.81640625" style="357" customWidth="1"/>
    <col min="9462" max="9462" width="14" style="357" customWidth="1"/>
    <col min="9463" max="9463" width="8.453125" style="357" customWidth="1"/>
    <col min="9464" max="9464" width="6.453125" style="357" bestFit="1" customWidth="1"/>
    <col min="9465" max="9465" width="8.26953125" style="357" customWidth="1"/>
    <col min="9466" max="9466" width="6.453125" style="357" bestFit="1" customWidth="1"/>
    <col min="9467" max="9467" width="8.26953125" style="357" customWidth="1"/>
    <col min="9468" max="9468" width="6.453125" style="357" bestFit="1" customWidth="1"/>
    <col min="9469" max="9469" width="8.26953125" style="357" customWidth="1"/>
    <col min="9470" max="9470" width="7.26953125" style="357" customWidth="1"/>
    <col min="9471" max="9472" width="7.7265625" style="357"/>
    <col min="9473" max="9473" width="7.7265625" style="357" customWidth="1"/>
    <col min="9474" max="9716" width="7.7265625" style="357"/>
    <col min="9717" max="9717" width="12.81640625" style="357" customWidth="1"/>
    <col min="9718" max="9718" width="14" style="357" customWidth="1"/>
    <col min="9719" max="9719" width="8.453125" style="357" customWidth="1"/>
    <col min="9720" max="9720" width="6.453125" style="357" bestFit="1" customWidth="1"/>
    <col min="9721" max="9721" width="8.26953125" style="357" customWidth="1"/>
    <col min="9722" max="9722" width="6.453125" style="357" bestFit="1" customWidth="1"/>
    <col min="9723" max="9723" width="8.26953125" style="357" customWidth="1"/>
    <col min="9724" max="9724" width="6.453125" style="357" bestFit="1" customWidth="1"/>
    <col min="9725" max="9725" width="8.26953125" style="357" customWidth="1"/>
    <col min="9726" max="9726" width="7.26953125" style="357" customWidth="1"/>
    <col min="9727" max="9728" width="7.7265625" style="357"/>
    <col min="9729" max="9729" width="7.7265625" style="357" customWidth="1"/>
    <col min="9730" max="9972" width="7.7265625" style="357"/>
    <col min="9973" max="9973" width="12.81640625" style="357" customWidth="1"/>
    <col min="9974" max="9974" width="14" style="357" customWidth="1"/>
    <col min="9975" max="9975" width="8.453125" style="357" customWidth="1"/>
    <col min="9976" max="9976" width="6.453125" style="357" bestFit="1" customWidth="1"/>
    <col min="9977" max="9977" width="8.26953125" style="357" customWidth="1"/>
    <col min="9978" max="9978" width="6.453125" style="357" bestFit="1" customWidth="1"/>
    <col min="9979" max="9979" width="8.26953125" style="357" customWidth="1"/>
    <col min="9980" max="9980" width="6.453125" style="357" bestFit="1" customWidth="1"/>
    <col min="9981" max="9981" width="8.26953125" style="357" customWidth="1"/>
    <col min="9982" max="9982" width="7.26953125" style="357" customWidth="1"/>
    <col min="9983" max="9984" width="7.7265625" style="357"/>
    <col min="9985" max="9985" width="7.7265625" style="357" customWidth="1"/>
    <col min="9986" max="10228" width="7.7265625" style="357"/>
    <col min="10229" max="10229" width="12.81640625" style="357" customWidth="1"/>
    <col min="10230" max="10230" width="14" style="357" customWidth="1"/>
    <col min="10231" max="10231" width="8.453125" style="357" customWidth="1"/>
    <col min="10232" max="10232" width="6.453125" style="357" bestFit="1" customWidth="1"/>
    <col min="10233" max="10233" width="8.26953125" style="357" customWidth="1"/>
    <col min="10234" max="10234" width="6.453125" style="357" bestFit="1" customWidth="1"/>
    <col min="10235" max="10235" width="8.26953125" style="357" customWidth="1"/>
    <col min="10236" max="10236" width="6.453125" style="357" bestFit="1" customWidth="1"/>
    <col min="10237" max="10237" width="8.26953125" style="357" customWidth="1"/>
    <col min="10238" max="10238" width="7.26953125" style="357" customWidth="1"/>
    <col min="10239" max="10240" width="7.7265625" style="357"/>
    <col min="10241" max="10241" width="7.7265625" style="357" customWidth="1"/>
    <col min="10242" max="10484" width="7.7265625" style="357"/>
    <col min="10485" max="10485" width="12.81640625" style="357" customWidth="1"/>
    <col min="10486" max="10486" width="14" style="357" customWidth="1"/>
    <col min="10487" max="10487" width="8.453125" style="357" customWidth="1"/>
    <col min="10488" max="10488" width="6.453125" style="357" bestFit="1" customWidth="1"/>
    <col min="10489" max="10489" width="8.26953125" style="357" customWidth="1"/>
    <col min="10490" max="10490" width="6.453125" style="357" bestFit="1" customWidth="1"/>
    <col min="10491" max="10491" width="8.26953125" style="357" customWidth="1"/>
    <col min="10492" max="10492" width="6.453125" style="357" bestFit="1" customWidth="1"/>
    <col min="10493" max="10493" width="8.26953125" style="357" customWidth="1"/>
    <col min="10494" max="10494" width="7.26953125" style="357" customWidth="1"/>
    <col min="10495" max="10496" width="7.7265625" style="357"/>
    <col min="10497" max="10497" width="7.7265625" style="357" customWidth="1"/>
    <col min="10498" max="10740" width="7.7265625" style="357"/>
    <col min="10741" max="10741" width="12.81640625" style="357" customWidth="1"/>
    <col min="10742" max="10742" width="14" style="357" customWidth="1"/>
    <col min="10743" max="10743" width="8.453125" style="357" customWidth="1"/>
    <col min="10744" max="10744" width="6.453125" style="357" bestFit="1" customWidth="1"/>
    <col min="10745" max="10745" width="8.26953125" style="357" customWidth="1"/>
    <col min="10746" max="10746" width="6.453125" style="357" bestFit="1" customWidth="1"/>
    <col min="10747" max="10747" width="8.26953125" style="357" customWidth="1"/>
    <col min="10748" max="10748" width="6.453125" style="357" bestFit="1" customWidth="1"/>
    <col min="10749" max="10749" width="8.26953125" style="357" customWidth="1"/>
    <col min="10750" max="10750" width="7.26953125" style="357" customWidth="1"/>
    <col min="10751" max="10752" width="7.7265625" style="357"/>
    <col min="10753" max="10753" width="7.7265625" style="357" customWidth="1"/>
    <col min="10754" max="10996" width="7.7265625" style="357"/>
    <col min="10997" max="10997" width="12.81640625" style="357" customWidth="1"/>
    <col min="10998" max="10998" width="14" style="357" customWidth="1"/>
    <col min="10999" max="10999" width="8.453125" style="357" customWidth="1"/>
    <col min="11000" max="11000" width="6.453125" style="357" bestFit="1" customWidth="1"/>
    <col min="11001" max="11001" width="8.26953125" style="357" customWidth="1"/>
    <col min="11002" max="11002" width="6.453125" style="357" bestFit="1" customWidth="1"/>
    <col min="11003" max="11003" width="8.26953125" style="357" customWidth="1"/>
    <col min="11004" max="11004" width="6.453125" style="357" bestFit="1" customWidth="1"/>
    <col min="11005" max="11005" width="8.26953125" style="357" customWidth="1"/>
    <col min="11006" max="11006" width="7.26953125" style="357" customWidth="1"/>
    <col min="11007" max="11008" width="7.7265625" style="357"/>
    <col min="11009" max="11009" width="7.7265625" style="357" customWidth="1"/>
    <col min="11010" max="11252" width="7.7265625" style="357"/>
    <col min="11253" max="11253" width="12.81640625" style="357" customWidth="1"/>
    <col min="11254" max="11254" width="14" style="357" customWidth="1"/>
    <col min="11255" max="11255" width="8.453125" style="357" customWidth="1"/>
    <col min="11256" max="11256" width="6.453125" style="357" bestFit="1" customWidth="1"/>
    <col min="11257" max="11257" width="8.26953125" style="357" customWidth="1"/>
    <col min="11258" max="11258" width="6.453125" style="357" bestFit="1" customWidth="1"/>
    <col min="11259" max="11259" width="8.26953125" style="357" customWidth="1"/>
    <col min="11260" max="11260" width="6.453125" style="357" bestFit="1" customWidth="1"/>
    <col min="11261" max="11261" width="8.26953125" style="357" customWidth="1"/>
    <col min="11262" max="11262" width="7.26953125" style="357" customWidth="1"/>
    <col min="11263" max="11264" width="7.7265625" style="357"/>
    <col min="11265" max="11265" width="7.7265625" style="357" customWidth="1"/>
    <col min="11266" max="11508" width="7.7265625" style="357"/>
    <col min="11509" max="11509" width="12.81640625" style="357" customWidth="1"/>
    <col min="11510" max="11510" width="14" style="357" customWidth="1"/>
    <col min="11511" max="11511" width="8.453125" style="357" customWidth="1"/>
    <col min="11512" max="11512" width="6.453125" style="357" bestFit="1" customWidth="1"/>
    <col min="11513" max="11513" width="8.26953125" style="357" customWidth="1"/>
    <col min="11514" max="11514" width="6.453125" style="357" bestFit="1" customWidth="1"/>
    <col min="11515" max="11515" width="8.26953125" style="357" customWidth="1"/>
    <col min="11516" max="11516" width="6.453125" style="357" bestFit="1" customWidth="1"/>
    <col min="11517" max="11517" width="8.26953125" style="357" customWidth="1"/>
    <col min="11518" max="11518" width="7.26953125" style="357" customWidth="1"/>
    <col min="11519" max="11520" width="7.7265625" style="357"/>
    <col min="11521" max="11521" width="7.7265625" style="357" customWidth="1"/>
    <col min="11522" max="11764" width="7.7265625" style="357"/>
    <col min="11765" max="11765" width="12.81640625" style="357" customWidth="1"/>
    <col min="11766" max="11766" width="14" style="357" customWidth="1"/>
    <col min="11767" max="11767" width="8.453125" style="357" customWidth="1"/>
    <col min="11768" max="11768" width="6.453125" style="357" bestFit="1" customWidth="1"/>
    <col min="11769" max="11769" width="8.26953125" style="357" customWidth="1"/>
    <col min="11770" max="11770" width="6.453125" style="357" bestFit="1" customWidth="1"/>
    <col min="11771" max="11771" width="8.26953125" style="357" customWidth="1"/>
    <col min="11772" max="11772" width="6.453125" style="357" bestFit="1" customWidth="1"/>
    <col min="11773" max="11773" width="8.26953125" style="357" customWidth="1"/>
    <col min="11774" max="11774" width="7.26953125" style="357" customWidth="1"/>
    <col min="11775" max="11776" width="7.7265625" style="357"/>
    <col min="11777" max="11777" width="7.7265625" style="357" customWidth="1"/>
    <col min="11778" max="12020" width="7.7265625" style="357"/>
    <col min="12021" max="12021" width="12.81640625" style="357" customWidth="1"/>
    <col min="12022" max="12022" width="14" style="357" customWidth="1"/>
    <col min="12023" max="12023" width="8.453125" style="357" customWidth="1"/>
    <col min="12024" max="12024" width="6.453125" style="357" bestFit="1" customWidth="1"/>
    <col min="12025" max="12025" width="8.26953125" style="357" customWidth="1"/>
    <col min="12026" max="12026" width="6.453125" style="357" bestFit="1" customWidth="1"/>
    <col min="12027" max="12027" width="8.26953125" style="357" customWidth="1"/>
    <col min="12028" max="12028" width="6.453125" style="357" bestFit="1" customWidth="1"/>
    <col min="12029" max="12029" width="8.26953125" style="357" customWidth="1"/>
    <col min="12030" max="12030" width="7.26953125" style="357" customWidth="1"/>
    <col min="12031" max="12032" width="7.7265625" style="357"/>
    <col min="12033" max="12033" width="7.7265625" style="357" customWidth="1"/>
    <col min="12034" max="12276" width="7.7265625" style="357"/>
    <col min="12277" max="12277" width="12.81640625" style="357" customWidth="1"/>
    <col min="12278" max="12278" width="14" style="357" customWidth="1"/>
    <col min="12279" max="12279" width="8.453125" style="357" customWidth="1"/>
    <col min="12280" max="12280" width="6.453125" style="357" bestFit="1" customWidth="1"/>
    <col min="12281" max="12281" width="8.26953125" style="357" customWidth="1"/>
    <col min="12282" max="12282" width="6.453125" style="357" bestFit="1" customWidth="1"/>
    <col min="12283" max="12283" width="8.26953125" style="357" customWidth="1"/>
    <col min="12284" max="12284" width="6.453125" style="357" bestFit="1" customWidth="1"/>
    <col min="12285" max="12285" width="8.26953125" style="357" customWidth="1"/>
    <col min="12286" max="12286" width="7.26953125" style="357" customWidth="1"/>
    <col min="12287" max="12288" width="7.7265625" style="357"/>
    <col min="12289" max="12289" width="7.7265625" style="357" customWidth="1"/>
    <col min="12290" max="12532" width="7.7265625" style="357"/>
    <col min="12533" max="12533" width="12.81640625" style="357" customWidth="1"/>
    <col min="12534" max="12534" width="14" style="357" customWidth="1"/>
    <col min="12535" max="12535" width="8.453125" style="357" customWidth="1"/>
    <col min="12536" max="12536" width="6.453125" style="357" bestFit="1" customWidth="1"/>
    <col min="12537" max="12537" width="8.26953125" style="357" customWidth="1"/>
    <col min="12538" max="12538" width="6.453125" style="357" bestFit="1" customWidth="1"/>
    <col min="12539" max="12539" width="8.26953125" style="357" customWidth="1"/>
    <col min="12540" max="12540" width="6.453125" style="357" bestFit="1" customWidth="1"/>
    <col min="12541" max="12541" width="8.26953125" style="357" customWidth="1"/>
    <col min="12542" max="12542" width="7.26953125" style="357" customWidth="1"/>
    <col min="12543" max="12544" width="7.7265625" style="357"/>
    <col min="12545" max="12545" width="7.7265625" style="357" customWidth="1"/>
    <col min="12546" max="12788" width="7.7265625" style="357"/>
    <col min="12789" max="12789" width="12.81640625" style="357" customWidth="1"/>
    <col min="12790" max="12790" width="14" style="357" customWidth="1"/>
    <col min="12791" max="12791" width="8.453125" style="357" customWidth="1"/>
    <col min="12792" max="12792" width="6.453125" style="357" bestFit="1" customWidth="1"/>
    <col min="12793" max="12793" width="8.26953125" style="357" customWidth="1"/>
    <col min="12794" max="12794" width="6.453125" style="357" bestFit="1" customWidth="1"/>
    <col min="12795" max="12795" width="8.26953125" style="357" customWidth="1"/>
    <col min="12796" max="12796" width="6.453125" style="357" bestFit="1" customWidth="1"/>
    <col min="12797" max="12797" width="8.26953125" style="357" customWidth="1"/>
    <col min="12798" max="12798" width="7.26953125" style="357" customWidth="1"/>
    <col min="12799" max="12800" width="7.7265625" style="357"/>
    <col min="12801" max="12801" width="7.7265625" style="357" customWidth="1"/>
    <col min="12802" max="13044" width="7.7265625" style="357"/>
    <col min="13045" max="13045" width="12.81640625" style="357" customWidth="1"/>
    <col min="13046" max="13046" width="14" style="357" customWidth="1"/>
    <col min="13047" max="13047" width="8.453125" style="357" customWidth="1"/>
    <col min="13048" max="13048" width="6.453125" style="357" bestFit="1" customWidth="1"/>
    <col min="13049" max="13049" width="8.26953125" style="357" customWidth="1"/>
    <col min="13050" max="13050" width="6.453125" style="357" bestFit="1" customWidth="1"/>
    <col min="13051" max="13051" width="8.26953125" style="357" customWidth="1"/>
    <col min="13052" max="13052" width="6.453125" style="357" bestFit="1" customWidth="1"/>
    <col min="13053" max="13053" width="8.26953125" style="357" customWidth="1"/>
    <col min="13054" max="13054" width="7.26953125" style="357" customWidth="1"/>
    <col min="13055" max="13056" width="7.7265625" style="357"/>
    <col min="13057" max="13057" width="7.7265625" style="357" customWidth="1"/>
    <col min="13058" max="13300" width="7.7265625" style="357"/>
    <col min="13301" max="13301" width="12.81640625" style="357" customWidth="1"/>
    <col min="13302" max="13302" width="14" style="357" customWidth="1"/>
    <col min="13303" max="13303" width="8.453125" style="357" customWidth="1"/>
    <col min="13304" max="13304" width="6.453125" style="357" bestFit="1" customWidth="1"/>
    <col min="13305" max="13305" width="8.26953125" style="357" customWidth="1"/>
    <col min="13306" max="13306" width="6.453125" style="357" bestFit="1" customWidth="1"/>
    <col min="13307" max="13307" width="8.26953125" style="357" customWidth="1"/>
    <col min="13308" max="13308" width="6.453125" style="357" bestFit="1" customWidth="1"/>
    <col min="13309" max="13309" width="8.26953125" style="357" customWidth="1"/>
    <col min="13310" max="13310" width="7.26953125" style="357" customWidth="1"/>
    <col min="13311" max="13312" width="7.7265625" style="357"/>
    <col min="13313" max="13313" width="7.7265625" style="357" customWidth="1"/>
    <col min="13314" max="13556" width="7.7265625" style="357"/>
    <col min="13557" max="13557" width="12.81640625" style="357" customWidth="1"/>
    <col min="13558" max="13558" width="14" style="357" customWidth="1"/>
    <col min="13559" max="13559" width="8.453125" style="357" customWidth="1"/>
    <col min="13560" max="13560" width="6.453125" style="357" bestFit="1" customWidth="1"/>
    <col min="13561" max="13561" width="8.26953125" style="357" customWidth="1"/>
    <col min="13562" max="13562" width="6.453125" style="357" bestFit="1" customWidth="1"/>
    <col min="13563" max="13563" width="8.26953125" style="357" customWidth="1"/>
    <col min="13564" max="13564" width="6.453125" style="357" bestFit="1" customWidth="1"/>
    <col min="13565" max="13565" width="8.26953125" style="357" customWidth="1"/>
    <col min="13566" max="13566" width="7.26953125" style="357" customWidth="1"/>
    <col min="13567" max="13568" width="7.7265625" style="357"/>
    <col min="13569" max="13569" width="7.7265625" style="357" customWidth="1"/>
    <col min="13570" max="13812" width="7.7265625" style="357"/>
    <col min="13813" max="13813" width="12.81640625" style="357" customWidth="1"/>
    <col min="13814" max="13814" width="14" style="357" customWidth="1"/>
    <col min="13815" max="13815" width="8.453125" style="357" customWidth="1"/>
    <col min="13816" max="13816" width="6.453125" style="357" bestFit="1" customWidth="1"/>
    <col min="13817" max="13817" width="8.26953125" style="357" customWidth="1"/>
    <col min="13818" max="13818" width="6.453125" style="357" bestFit="1" customWidth="1"/>
    <col min="13819" max="13819" width="8.26953125" style="357" customWidth="1"/>
    <col min="13820" max="13820" width="6.453125" style="357" bestFit="1" customWidth="1"/>
    <col min="13821" max="13821" width="8.26953125" style="357" customWidth="1"/>
    <col min="13822" max="13822" width="7.26953125" style="357" customWidth="1"/>
    <col min="13823" max="13824" width="7.7265625" style="357"/>
    <col min="13825" max="13825" width="7.7265625" style="357" customWidth="1"/>
    <col min="13826" max="14068" width="7.7265625" style="357"/>
    <col min="14069" max="14069" width="12.81640625" style="357" customWidth="1"/>
    <col min="14070" max="14070" width="14" style="357" customWidth="1"/>
    <col min="14071" max="14071" width="8.453125" style="357" customWidth="1"/>
    <col min="14072" max="14072" width="6.453125" style="357" bestFit="1" customWidth="1"/>
    <col min="14073" max="14073" width="8.26953125" style="357" customWidth="1"/>
    <col min="14074" max="14074" width="6.453125" style="357" bestFit="1" customWidth="1"/>
    <col min="14075" max="14075" width="8.26953125" style="357" customWidth="1"/>
    <col min="14076" max="14076" width="6.453125" style="357" bestFit="1" customWidth="1"/>
    <col min="14077" max="14077" width="8.26953125" style="357" customWidth="1"/>
    <col min="14078" max="14078" width="7.26953125" style="357" customWidth="1"/>
    <col min="14079" max="14080" width="7.7265625" style="357"/>
    <col min="14081" max="14081" width="7.7265625" style="357" customWidth="1"/>
    <col min="14082" max="14324" width="7.7265625" style="357"/>
    <col min="14325" max="14325" width="12.81640625" style="357" customWidth="1"/>
    <col min="14326" max="14326" width="14" style="357" customWidth="1"/>
    <col min="14327" max="14327" width="8.453125" style="357" customWidth="1"/>
    <col min="14328" max="14328" width="6.453125" style="357" bestFit="1" customWidth="1"/>
    <col min="14329" max="14329" width="8.26953125" style="357" customWidth="1"/>
    <col min="14330" max="14330" width="6.453125" style="357" bestFit="1" customWidth="1"/>
    <col min="14331" max="14331" width="8.26953125" style="357" customWidth="1"/>
    <col min="14332" max="14332" width="6.453125" style="357" bestFit="1" customWidth="1"/>
    <col min="14333" max="14333" width="8.26953125" style="357" customWidth="1"/>
    <col min="14334" max="14334" width="7.26953125" style="357" customWidth="1"/>
    <col min="14335" max="14336" width="7.7265625" style="357"/>
    <col min="14337" max="14337" width="7.7265625" style="357" customWidth="1"/>
    <col min="14338" max="14580" width="7.7265625" style="357"/>
    <col min="14581" max="14581" width="12.81640625" style="357" customWidth="1"/>
    <col min="14582" max="14582" width="14" style="357" customWidth="1"/>
    <col min="14583" max="14583" width="8.453125" style="357" customWidth="1"/>
    <col min="14584" max="14584" width="6.453125" style="357" bestFit="1" customWidth="1"/>
    <col min="14585" max="14585" width="8.26953125" style="357" customWidth="1"/>
    <col min="14586" max="14586" width="6.453125" style="357" bestFit="1" customWidth="1"/>
    <col min="14587" max="14587" width="8.26953125" style="357" customWidth="1"/>
    <col min="14588" max="14588" width="6.453125" style="357" bestFit="1" customWidth="1"/>
    <col min="14589" max="14589" width="8.26953125" style="357" customWidth="1"/>
    <col min="14590" max="14590" width="7.26953125" style="357" customWidth="1"/>
    <col min="14591" max="14592" width="7.7265625" style="357"/>
    <col min="14593" max="14593" width="7.7265625" style="357" customWidth="1"/>
    <col min="14594" max="14836" width="7.7265625" style="357"/>
    <col min="14837" max="14837" width="12.81640625" style="357" customWidth="1"/>
    <col min="14838" max="14838" width="14" style="357" customWidth="1"/>
    <col min="14839" max="14839" width="8.453125" style="357" customWidth="1"/>
    <col min="14840" max="14840" width="6.453125" style="357" bestFit="1" customWidth="1"/>
    <col min="14841" max="14841" width="8.26953125" style="357" customWidth="1"/>
    <col min="14842" max="14842" width="6.453125" style="357" bestFit="1" customWidth="1"/>
    <col min="14843" max="14843" width="8.26953125" style="357" customWidth="1"/>
    <col min="14844" max="14844" width="6.453125" style="357" bestFit="1" customWidth="1"/>
    <col min="14845" max="14845" width="8.26953125" style="357" customWidth="1"/>
    <col min="14846" max="14846" width="7.26953125" style="357" customWidth="1"/>
    <col min="14847" max="14848" width="7.7265625" style="357"/>
    <col min="14849" max="14849" width="7.7265625" style="357" customWidth="1"/>
    <col min="14850" max="15092" width="7.7265625" style="357"/>
    <col min="15093" max="15093" width="12.81640625" style="357" customWidth="1"/>
    <col min="15094" max="15094" width="14" style="357" customWidth="1"/>
    <col min="15095" max="15095" width="8.453125" style="357" customWidth="1"/>
    <col min="15096" max="15096" width="6.453125" style="357" bestFit="1" customWidth="1"/>
    <col min="15097" max="15097" width="8.26953125" style="357" customWidth="1"/>
    <col min="15098" max="15098" width="6.453125" style="357" bestFit="1" customWidth="1"/>
    <col min="15099" max="15099" width="8.26953125" style="357" customWidth="1"/>
    <col min="15100" max="15100" width="6.453125" style="357" bestFit="1" customWidth="1"/>
    <col min="15101" max="15101" width="8.26953125" style="357" customWidth="1"/>
    <col min="15102" max="15102" width="7.26953125" style="357" customWidth="1"/>
    <col min="15103" max="15104" width="7.7265625" style="357"/>
    <col min="15105" max="15105" width="7.7265625" style="357" customWidth="1"/>
    <col min="15106" max="15348" width="7.7265625" style="357"/>
    <col min="15349" max="15349" width="12.81640625" style="357" customWidth="1"/>
    <col min="15350" max="15350" width="14" style="357" customWidth="1"/>
    <col min="15351" max="15351" width="8.453125" style="357" customWidth="1"/>
    <col min="15352" max="15352" width="6.453125" style="357" bestFit="1" customWidth="1"/>
    <col min="15353" max="15353" width="8.26953125" style="357" customWidth="1"/>
    <col min="15354" max="15354" width="6.453125" style="357" bestFit="1" customWidth="1"/>
    <col min="15355" max="15355" width="8.26953125" style="357" customWidth="1"/>
    <col min="15356" max="15356" width="6.453125" style="357" bestFit="1" customWidth="1"/>
    <col min="15357" max="15357" width="8.26953125" style="357" customWidth="1"/>
    <col min="15358" max="15358" width="7.26953125" style="357" customWidth="1"/>
    <col min="15359" max="15360" width="7.7265625" style="357"/>
    <col min="15361" max="15361" width="7.7265625" style="357" customWidth="1"/>
    <col min="15362" max="15604" width="7.7265625" style="357"/>
    <col min="15605" max="15605" width="12.81640625" style="357" customWidth="1"/>
    <col min="15606" max="15606" width="14" style="357" customWidth="1"/>
    <col min="15607" max="15607" width="8.453125" style="357" customWidth="1"/>
    <col min="15608" max="15608" width="6.453125" style="357" bestFit="1" customWidth="1"/>
    <col min="15609" max="15609" width="8.26953125" style="357" customWidth="1"/>
    <col min="15610" max="15610" width="6.453125" style="357" bestFit="1" customWidth="1"/>
    <col min="15611" max="15611" width="8.26953125" style="357" customWidth="1"/>
    <col min="15612" max="15612" width="6.453125" style="357" bestFit="1" customWidth="1"/>
    <col min="15613" max="15613" width="8.26953125" style="357" customWidth="1"/>
    <col min="15614" max="15614" width="7.26953125" style="357" customWidth="1"/>
    <col min="15615" max="15616" width="7.7265625" style="357"/>
    <col min="15617" max="15617" width="7.7265625" style="357" customWidth="1"/>
    <col min="15618" max="15860" width="7.7265625" style="357"/>
    <col min="15861" max="15861" width="12.81640625" style="357" customWidth="1"/>
    <col min="15862" max="15862" width="14" style="357" customWidth="1"/>
    <col min="15863" max="15863" width="8.453125" style="357" customWidth="1"/>
    <col min="15864" max="15864" width="6.453125" style="357" bestFit="1" customWidth="1"/>
    <col min="15865" max="15865" width="8.26953125" style="357" customWidth="1"/>
    <col min="15866" max="15866" width="6.453125" style="357" bestFit="1" customWidth="1"/>
    <col min="15867" max="15867" width="8.26953125" style="357" customWidth="1"/>
    <col min="15868" max="15868" width="6.453125" style="357" bestFit="1" customWidth="1"/>
    <col min="15869" max="15869" width="8.26953125" style="357" customWidth="1"/>
    <col min="15870" max="15870" width="7.26953125" style="357" customWidth="1"/>
    <col min="15871" max="15872" width="7.7265625" style="357"/>
    <col min="15873" max="15873" width="7.7265625" style="357" customWidth="1"/>
    <col min="15874" max="16116" width="7.7265625" style="357"/>
    <col min="16117" max="16117" width="12.81640625" style="357" customWidth="1"/>
    <col min="16118" max="16118" width="14" style="357" customWidth="1"/>
    <col min="16119" max="16119" width="8.453125" style="357" customWidth="1"/>
    <col min="16120" max="16120" width="6.453125" style="357" bestFit="1" customWidth="1"/>
    <col min="16121" max="16121" width="8.26953125" style="357" customWidth="1"/>
    <col min="16122" max="16122" width="6.453125" style="357" bestFit="1" customWidth="1"/>
    <col min="16123" max="16123" width="8.26953125" style="357" customWidth="1"/>
    <col min="16124" max="16124" width="6.453125" style="357" bestFit="1" customWidth="1"/>
    <col min="16125" max="16125" width="8.26953125" style="357" customWidth="1"/>
    <col min="16126" max="16126" width="7.26953125" style="357" customWidth="1"/>
    <col min="16127" max="16128" width="7.7265625" style="357"/>
    <col min="16129" max="16129" width="7.7265625" style="357" customWidth="1"/>
    <col min="16130" max="16384" width="7.7265625" style="357"/>
  </cols>
  <sheetData>
    <row r="1" spans="1:20" ht="33" customHeight="1">
      <c r="A1" s="1707" t="s">
        <v>559</v>
      </c>
      <c r="B1" s="1708"/>
      <c r="C1" s="1708"/>
      <c r="D1" s="1708"/>
      <c r="E1" s="1708"/>
      <c r="F1" s="1708"/>
      <c r="G1" s="1708"/>
      <c r="H1" s="1708"/>
      <c r="I1" s="1708"/>
      <c r="J1" s="1708"/>
      <c r="K1" s="1708"/>
      <c r="L1" s="1708"/>
    </row>
    <row r="2" spans="1:20" ht="33" customHeight="1">
      <c r="A2" s="1699" t="s">
        <v>560</v>
      </c>
      <c r="B2" s="1781"/>
      <c r="C2" s="1781"/>
      <c r="D2" s="1781"/>
      <c r="E2" s="1781"/>
      <c r="F2" s="1781"/>
      <c r="G2" s="1781"/>
      <c r="H2" s="1781"/>
      <c r="I2" s="1781"/>
      <c r="J2" s="1781"/>
      <c r="K2" s="1781"/>
      <c r="L2" s="1781"/>
    </row>
    <row r="3" spans="1:20" ht="33" customHeight="1" thickBot="1">
      <c r="A3" s="358" t="s">
        <v>818</v>
      </c>
      <c r="B3" s="136"/>
      <c r="C3" s="136"/>
      <c r="D3" s="136"/>
      <c r="E3" s="136"/>
      <c r="F3" s="136"/>
      <c r="G3" s="136"/>
      <c r="H3" s="136"/>
      <c r="I3" s="136"/>
      <c r="J3" s="136"/>
      <c r="K3" s="136"/>
      <c r="L3" s="200" t="s">
        <v>819</v>
      </c>
    </row>
    <row r="4" spans="1:20" s="359" customFormat="1" ht="33" customHeight="1" thickTop="1">
      <c r="A4" s="1782" t="s">
        <v>820</v>
      </c>
      <c r="B4" s="1785" t="s">
        <v>166</v>
      </c>
      <c r="C4" s="1786"/>
      <c r="D4" s="1785" t="s">
        <v>131</v>
      </c>
      <c r="E4" s="1786"/>
      <c r="F4" s="1785" t="s">
        <v>132</v>
      </c>
      <c r="G4" s="1786"/>
      <c r="H4" s="1785" t="s">
        <v>133</v>
      </c>
      <c r="I4" s="1786"/>
      <c r="J4" s="1785" t="s">
        <v>275</v>
      </c>
      <c r="K4" s="1786"/>
      <c r="L4" s="1787" t="s">
        <v>821</v>
      </c>
    </row>
    <row r="5" spans="1:20" s="359" customFormat="1" ht="33" customHeight="1">
      <c r="A5" s="1783"/>
      <c r="B5" s="360" t="s">
        <v>822</v>
      </c>
      <c r="C5" s="360" t="s">
        <v>823</v>
      </c>
      <c r="D5" s="360" t="s">
        <v>822</v>
      </c>
      <c r="E5" s="360" t="s">
        <v>823</v>
      </c>
      <c r="F5" s="360" t="s">
        <v>822</v>
      </c>
      <c r="G5" s="360" t="s">
        <v>823</v>
      </c>
      <c r="H5" s="360" t="s">
        <v>822</v>
      </c>
      <c r="I5" s="360" t="s">
        <v>823</v>
      </c>
      <c r="J5" s="360" t="s">
        <v>822</v>
      </c>
      <c r="K5" s="360" t="s">
        <v>823</v>
      </c>
      <c r="L5" s="1788"/>
    </row>
    <row r="6" spans="1:20" s="359" customFormat="1" ht="33" customHeight="1">
      <c r="A6" s="1784"/>
      <c r="B6" s="360" t="s">
        <v>740</v>
      </c>
      <c r="C6" s="360" t="s">
        <v>742</v>
      </c>
      <c r="D6" s="360" t="s">
        <v>740</v>
      </c>
      <c r="E6" s="360" t="s">
        <v>742</v>
      </c>
      <c r="F6" s="360" t="s">
        <v>740</v>
      </c>
      <c r="G6" s="360" t="s">
        <v>742</v>
      </c>
      <c r="H6" s="360" t="s">
        <v>740</v>
      </c>
      <c r="I6" s="360" t="s">
        <v>742</v>
      </c>
      <c r="J6" s="360" t="s">
        <v>740</v>
      </c>
      <c r="K6" s="360" t="s">
        <v>742</v>
      </c>
      <c r="L6" s="1789"/>
      <c r="M6" s="361"/>
    </row>
    <row r="7" spans="1:20" ht="33" customHeight="1">
      <c r="A7" s="285" t="s">
        <v>43</v>
      </c>
      <c r="B7" s="286">
        <v>49</v>
      </c>
      <c r="C7" s="286">
        <v>8707</v>
      </c>
      <c r="D7" s="286">
        <v>49</v>
      </c>
      <c r="E7" s="286">
        <v>8707</v>
      </c>
      <c r="F7" s="286">
        <v>49</v>
      </c>
      <c r="G7" s="286">
        <v>8707</v>
      </c>
      <c r="H7" s="286">
        <v>49</v>
      </c>
      <c r="I7" s="286">
        <v>9107</v>
      </c>
      <c r="J7" s="286">
        <v>48</v>
      </c>
      <c r="K7" s="286">
        <v>8457</v>
      </c>
      <c r="L7" s="285" t="s">
        <v>44</v>
      </c>
      <c r="M7" s="362"/>
    </row>
    <row r="8" spans="1:20" ht="33" customHeight="1">
      <c r="A8" s="285" t="s">
        <v>45</v>
      </c>
      <c r="B8" s="289">
        <v>10</v>
      </c>
      <c r="C8" s="289">
        <v>2694</v>
      </c>
      <c r="D8" s="289">
        <v>10</v>
      </c>
      <c r="E8" s="289">
        <v>2694</v>
      </c>
      <c r="F8" s="289">
        <v>10</v>
      </c>
      <c r="G8" s="289">
        <v>2694</v>
      </c>
      <c r="H8" s="289">
        <v>10</v>
      </c>
      <c r="I8" s="289">
        <v>2694</v>
      </c>
      <c r="J8" s="289">
        <v>10</v>
      </c>
      <c r="K8" s="289">
        <v>2694</v>
      </c>
      <c r="L8" s="285" t="s">
        <v>46</v>
      </c>
      <c r="M8" s="362"/>
    </row>
    <row r="9" spans="1:20" ht="33" customHeight="1">
      <c r="A9" s="285" t="s">
        <v>47</v>
      </c>
      <c r="B9" s="286">
        <v>13</v>
      </c>
      <c r="C9" s="286">
        <v>3091</v>
      </c>
      <c r="D9" s="286">
        <v>13</v>
      </c>
      <c r="E9" s="286">
        <v>3091</v>
      </c>
      <c r="F9" s="286">
        <v>13</v>
      </c>
      <c r="G9" s="286">
        <v>3091</v>
      </c>
      <c r="H9" s="286">
        <v>14</v>
      </c>
      <c r="I9" s="286">
        <v>3491</v>
      </c>
      <c r="J9" s="286">
        <v>14</v>
      </c>
      <c r="K9" s="286">
        <v>3491</v>
      </c>
      <c r="L9" s="285" t="s">
        <v>48</v>
      </c>
      <c r="M9" s="362"/>
      <c r="T9" s="363"/>
    </row>
    <row r="10" spans="1:20" ht="33" customHeight="1">
      <c r="A10" s="285" t="s">
        <v>49</v>
      </c>
      <c r="B10" s="289">
        <v>16</v>
      </c>
      <c r="C10" s="289">
        <v>2640</v>
      </c>
      <c r="D10" s="289">
        <v>16</v>
      </c>
      <c r="E10" s="289">
        <v>2640</v>
      </c>
      <c r="F10" s="289">
        <v>16</v>
      </c>
      <c r="G10" s="289">
        <v>2640</v>
      </c>
      <c r="H10" s="289">
        <v>16</v>
      </c>
      <c r="I10" s="289">
        <v>2640</v>
      </c>
      <c r="J10" s="289">
        <v>16</v>
      </c>
      <c r="K10" s="289">
        <v>2640</v>
      </c>
      <c r="L10" s="285" t="s">
        <v>489</v>
      </c>
      <c r="M10" s="362"/>
    </row>
    <row r="11" spans="1:20" ht="33" customHeight="1">
      <c r="A11" s="285" t="s">
        <v>50</v>
      </c>
      <c r="B11" s="286">
        <v>18</v>
      </c>
      <c r="C11" s="286">
        <v>3118</v>
      </c>
      <c r="D11" s="286">
        <v>18</v>
      </c>
      <c r="E11" s="286">
        <v>3118</v>
      </c>
      <c r="F11" s="286">
        <v>18</v>
      </c>
      <c r="G11" s="286">
        <v>3118</v>
      </c>
      <c r="H11" s="286">
        <v>18</v>
      </c>
      <c r="I11" s="286">
        <v>3118</v>
      </c>
      <c r="J11" s="286">
        <v>18</v>
      </c>
      <c r="K11" s="286">
        <v>3118</v>
      </c>
      <c r="L11" s="285" t="s">
        <v>435</v>
      </c>
      <c r="M11" s="362"/>
      <c r="Q11" s="364"/>
    </row>
    <row r="12" spans="1:20" ht="33" customHeight="1">
      <c r="A12" s="285" t="s">
        <v>51</v>
      </c>
      <c r="B12" s="289">
        <v>19</v>
      </c>
      <c r="C12" s="289">
        <v>2909</v>
      </c>
      <c r="D12" s="289">
        <v>19</v>
      </c>
      <c r="E12" s="289">
        <v>2909</v>
      </c>
      <c r="F12" s="289">
        <v>19</v>
      </c>
      <c r="G12" s="289">
        <v>2909</v>
      </c>
      <c r="H12" s="289">
        <v>19</v>
      </c>
      <c r="I12" s="289">
        <v>3324</v>
      </c>
      <c r="J12" s="289">
        <v>19</v>
      </c>
      <c r="K12" s="289">
        <v>3324</v>
      </c>
      <c r="L12" s="285" t="s">
        <v>490</v>
      </c>
      <c r="M12" s="362"/>
    </row>
    <row r="13" spans="1:20" ht="33" customHeight="1">
      <c r="A13" s="285" t="s">
        <v>201</v>
      </c>
      <c r="B13" s="286">
        <v>21</v>
      </c>
      <c r="C13" s="286">
        <v>3456</v>
      </c>
      <c r="D13" s="286">
        <v>21</v>
      </c>
      <c r="E13" s="286">
        <v>3456</v>
      </c>
      <c r="F13" s="286">
        <v>21</v>
      </c>
      <c r="G13" s="286">
        <v>3456</v>
      </c>
      <c r="H13" s="286">
        <v>21</v>
      </c>
      <c r="I13" s="286">
        <v>3456</v>
      </c>
      <c r="J13" s="286">
        <v>21</v>
      </c>
      <c r="K13" s="286">
        <v>3456</v>
      </c>
      <c r="L13" s="285" t="s">
        <v>52</v>
      </c>
      <c r="M13" s="362"/>
      <c r="Q13" s="364"/>
      <c r="S13" s="363"/>
    </row>
    <row r="14" spans="1:20" ht="33" customHeight="1">
      <c r="A14" s="285" t="s">
        <v>53</v>
      </c>
      <c r="B14" s="289">
        <v>10</v>
      </c>
      <c r="C14" s="289">
        <v>2055</v>
      </c>
      <c r="D14" s="289">
        <v>10</v>
      </c>
      <c r="E14" s="289">
        <v>2055</v>
      </c>
      <c r="F14" s="289">
        <v>10</v>
      </c>
      <c r="G14" s="289">
        <v>2055</v>
      </c>
      <c r="H14" s="289">
        <v>10</v>
      </c>
      <c r="I14" s="289">
        <v>2055</v>
      </c>
      <c r="J14" s="289">
        <v>10</v>
      </c>
      <c r="K14" s="289">
        <v>2055</v>
      </c>
      <c r="L14" s="285" t="s">
        <v>447</v>
      </c>
      <c r="M14" s="362"/>
      <c r="Q14" s="364"/>
    </row>
    <row r="15" spans="1:20" ht="33" customHeight="1">
      <c r="A15" s="285" t="s">
        <v>54</v>
      </c>
      <c r="B15" s="286">
        <v>7</v>
      </c>
      <c r="C15" s="286">
        <v>1000</v>
      </c>
      <c r="D15" s="286">
        <v>7</v>
      </c>
      <c r="E15" s="286">
        <v>1000</v>
      </c>
      <c r="F15" s="286">
        <v>7</v>
      </c>
      <c r="G15" s="286">
        <v>1000</v>
      </c>
      <c r="H15" s="286">
        <v>7</v>
      </c>
      <c r="I15" s="286">
        <v>1000</v>
      </c>
      <c r="J15" s="286">
        <v>7</v>
      </c>
      <c r="K15" s="286">
        <v>1000</v>
      </c>
      <c r="L15" s="285" t="s">
        <v>451</v>
      </c>
      <c r="M15" s="362"/>
    </row>
    <row r="16" spans="1:20" ht="33" customHeight="1">
      <c r="A16" s="285" t="s">
        <v>55</v>
      </c>
      <c r="B16" s="289">
        <v>20</v>
      </c>
      <c r="C16" s="289">
        <v>2330</v>
      </c>
      <c r="D16" s="289">
        <v>20</v>
      </c>
      <c r="E16" s="289">
        <v>2330</v>
      </c>
      <c r="F16" s="289">
        <v>20</v>
      </c>
      <c r="G16" s="289">
        <v>2330</v>
      </c>
      <c r="H16" s="289">
        <v>20</v>
      </c>
      <c r="I16" s="289">
        <v>2330</v>
      </c>
      <c r="J16" s="289">
        <v>20</v>
      </c>
      <c r="K16" s="289">
        <v>2480</v>
      </c>
      <c r="L16" s="285" t="s">
        <v>455</v>
      </c>
      <c r="M16" s="362"/>
      <c r="Q16" s="364"/>
    </row>
    <row r="17" spans="1:20" ht="33" customHeight="1">
      <c r="A17" s="285" t="s">
        <v>764</v>
      </c>
      <c r="B17" s="286">
        <v>8</v>
      </c>
      <c r="C17" s="286">
        <v>920</v>
      </c>
      <c r="D17" s="286">
        <v>8</v>
      </c>
      <c r="E17" s="286">
        <v>920</v>
      </c>
      <c r="F17" s="286">
        <v>8</v>
      </c>
      <c r="G17" s="286">
        <v>920</v>
      </c>
      <c r="H17" s="286">
        <v>8</v>
      </c>
      <c r="I17" s="286">
        <v>920</v>
      </c>
      <c r="J17" s="286">
        <v>8</v>
      </c>
      <c r="K17" s="286">
        <v>920</v>
      </c>
      <c r="L17" s="285" t="s">
        <v>56</v>
      </c>
      <c r="M17" s="362"/>
    </row>
    <row r="18" spans="1:20" ht="33" customHeight="1">
      <c r="A18" s="285" t="s">
        <v>57</v>
      </c>
      <c r="B18" s="289">
        <v>12</v>
      </c>
      <c r="C18" s="289">
        <v>1820</v>
      </c>
      <c r="D18" s="289">
        <v>12</v>
      </c>
      <c r="E18" s="289">
        <v>1920</v>
      </c>
      <c r="F18" s="289">
        <v>12</v>
      </c>
      <c r="G18" s="289">
        <v>1920</v>
      </c>
      <c r="H18" s="289">
        <v>12</v>
      </c>
      <c r="I18" s="289">
        <v>1920</v>
      </c>
      <c r="J18" s="289">
        <v>12</v>
      </c>
      <c r="K18" s="289">
        <v>1920</v>
      </c>
      <c r="L18" s="285" t="s">
        <v>491</v>
      </c>
      <c r="M18" s="362"/>
      <c r="Q18" s="364"/>
      <c r="T18" s="363"/>
    </row>
    <row r="19" spans="1:20" ht="33" customHeight="1">
      <c r="A19" s="285" t="s">
        <v>58</v>
      </c>
      <c r="B19" s="286">
        <v>14</v>
      </c>
      <c r="C19" s="286">
        <v>1940</v>
      </c>
      <c r="D19" s="286">
        <v>14</v>
      </c>
      <c r="E19" s="286">
        <v>1940</v>
      </c>
      <c r="F19" s="286">
        <v>14</v>
      </c>
      <c r="G19" s="286">
        <v>1940</v>
      </c>
      <c r="H19" s="286">
        <v>14</v>
      </c>
      <c r="I19" s="286">
        <v>1940</v>
      </c>
      <c r="J19" s="286">
        <v>14</v>
      </c>
      <c r="K19" s="286">
        <v>1940</v>
      </c>
      <c r="L19" s="285" t="s">
        <v>465</v>
      </c>
      <c r="M19" s="362"/>
    </row>
    <row r="20" spans="1:20" ht="33" customHeight="1">
      <c r="A20" s="285" t="s">
        <v>104</v>
      </c>
      <c r="B20" s="289">
        <v>11</v>
      </c>
      <c r="C20" s="289">
        <v>1460</v>
      </c>
      <c r="D20" s="289">
        <v>11</v>
      </c>
      <c r="E20" s="289">
        <v>1460</v>
      </c>
      <c r="F20" s="289">
        <v>11</v>
      </c>
      <c r="G20" s="289">
        <v>1460</v>
      </c>
      <c r="H20" s="289">
        <v>11</v>
      </c>
      <c r="I20" s="289">
        <v>1460</v>
      </c>
      <c r="J20" s="289">
        <v>11</v>
      </c>
      <c r="K20" s="289">
        <v>1460</v>
      </c>
      <c r="L20" s="285" t="s">
        <v>203</v>
      </c>
      <c r="M20" s="362"/>
    </row>
    <row r="21" spans="1:20" ht="33" customHeight="1">
      <c r="A21" s="285" t="s">
        <v>59</v>
      </c>
      <c r="B21" s="286">
        <v>21</v>
      </c>
      <c r="C21" s="286">
        <v>2225</v>
      </c>
      <c r="D21" s="286">
        <v>21</v>
      </c>
      <c r="E21" s="286">
        <v>2275</v>
      </c>
      <c r="F21" s="286">
        <v>21</v>
      </c>
      <c r="G21" s="286">
        <v>2415</v>
      </c>
      <c r="H21" s="286">
        <v>22</v>
      </c>
      <c r="I21" s="286">
        <v>2915</v>
      </c>
      <c r="J21" s="286">
        <v>22</v>
      </c>
      <c r="K21" s="286">
        <v>2915</v>
      </c>
      <c r="L21" s="285" t="s">
        <v>60</v>
      </c>
      <c r="M21" s="362"/>
    </row>
    <row r="22" spans="1:20" ht="33" customHeight="1">
      <c r="A22" s="285" t="s">
        <v>61</v>
      </c>
      <c r="B22" s="289">
        <v>10</v>
      </c>
      <c r="C22" s="289">
        <v>1300</v>
      </c>
      <c r="D22" s="289">
        <v>10</v>
      </c>
      <c r="E22" s="289">
        <v>1300</v>
      </c>
      <c r="F22" s="289">
        <v>10</v>
      </c>
      <c r="G22" s="289">
        <v>1300</v>
      </c>
      <c r="H22" s="289">
        <v>10</v>
      </c>
      <c r="I22" s="289">
        <v>1300</v>
      </c>
      <c r="J22" s="289">
        <v>11</v>
      </c>
      <c r="K22" s="289">
        <v>1400</v>
      </c>
      <c r="L22" s="285" t="s">
        <v>62</v>
      </c>
      <c r="M22" s="362"/>
    </row>
    <row r="23" spans="1:20" ht="33" customHeight="1">
      <c r="A23" s="285" t="s">
        <v>105</v>
      </c>
      <c r="B23" s="286">
        <v>10</v>
      </c>
      <c r="C23" s="286">
        <v>1295</v>
      </c>
      <c r="D23" s="286">
        <v>10</v>
      </c>
      <c r="E23" s="286">
        <v>1295</v>
      </c>
      <c r="F23" s="286">
        <v>10</v>
      </c>
      <c r="G23" s="286">
        <v>1295</v>
      </c>
      <c r="H23" s="286">
        <v>10</v>
      </c>
      <c r="I23" s="286">
        <v>1295</v>
      </c>
      <c r="J23" s="286">
        <v>10</v>
      </c>
      <c r="K23" s="286">
        <v>1295</v>
      </c>
      <c r="L23" s="285" t="s">
        <v>479</v>
      </c>
      <c r="M23" s="362"/>
    </row>
    <row r="24" spans="1:20" ht="33" customHeight="1">
      <c r="A24" s="285" t="s">
        <v>63</v>
      </c>
      <c r="B24" s="289">
        <v>9</v>
      </c>
      <c r="C24" s="289">
        <v>1330</v>
      </c>
      <c r="D24" s="289">
        <v>9</v>
      </c>
      <c r="E24" s="289">
        <v>1330</v>
      </c>
      <c r="F24" s="289">
        <v>9</v>
      </c>
      <c r="G24" s="289">
        <v>1330</v>
      </c>
      <c r="H24" s="289">
        <v>9</v>
      </c>
      <c r="I24" s="289">
        <v>1330</v>
      </c>
      <c r="J24" s="289">
        <v>9</v>
      </c>
      <c r="K24" s="289">
        <v>1330</v>
      </c>
      <c r="L24" s="285" t="s">
        <v>483</v>
      </c>
      <c r="M24" s="362"/>
    </row>
    <row r="25" spans="1:20" ht="33" customHeight="1">
      <c r="A25" s="285" t="s">
        <v>64</v>
      </c>
      <c r="B25" s="286">
        <v>4</v>
      </c>
      <c r="C25" s="286">
        <v>490</v>
      </c>
      <c r="D25" s="286">
        <v>4</v>
      </c>
      <c r="E25" s="286">
        <v>490</v>
      </c>
      <c r="F25" s="286">
        <v>4</v>
      </c>
      <c r="G25" s="286">
        <v>490</v>
      </c>
      <c r="H25" s="286">
        <v>5</v>
      </c>
      <c r="I25" s="286">
        <v>610</v>
      </c>
      <c r="J25" s="286">
        <v>5</v>
      </c>
      <c r="K25" s="286">
        <v>610</v>
      </c>
      <c r="L25" s="285" t="s">
        <v>65</v>
      </c>
      <c r="M25" s="362"/>
    </row>
    <row r="26" spans="1:20" ht="33" customHeight="1">
      <c r="A26" s="285" t="s">
        <v>66</v>
      </c>
      <c r="B26" s="289">
        <v>5</v>
      </c>
      <c r="C26" s="289">
        <v>400</v>
      </c>
      <c r="D26" s="289">
        <v>5</v>
      </c>
      <c r="E26" s="289">
        <v>400</v>
      </c>
      <c r="F26" s="289">
        <v>5</v>
      </c>
      <c r="G26" s="289">
        <v>400</v>
      </c>
      <c r="H26" s="289">
        <v>5</v>
      </c>
      <c r="I26" s="289">
        <v>400</v>
      </c>
      <c r="J26" s="289">
        <v>5</v>
      </c>
      <c r="K26" s="289">
        <v>400</v>
      </c>
      <c r="L26" s="285" t="s">
        <v>67</v>
      </c>
      <c r="M26" s="362"/>
    </row>
    <row r="27" spans="1:20" s="359" customFormat="1" ht="33" customHeight="1">
      <c r="A27" s="365" t="s">
        <v>750</v>
      </c>
      <c r="B27" s="366">
        <f t="shared" ref="B27:K27" si="0">SUM(B7:B26)</f>
        <v>287</v>
      </c>
      <c r="C27" s="367">
        <f t="shared" si="0"/>
        <v>45180</v>
      </c>
      <c r="D27" s="368">
        <f t="shared" si="0"/>
        <v>287</v>
      </c>
      <c r="E27" s="366">
        <f t="shared" si="0"/>
        <v>45330</v>
      </c>
      <c r="F27" s="368">
        <f>SUM(F7:F26)</f>
        <v>287</v>
      </c>
      <c r="G27" s="366">
        <f>SUM(G7:G26)</f>
        <v>45470</v>
      </c>
      <c r="H27" s="368">
        <f t="shared" ref="H27:I27" si="1">SUM(H7:H26)</f>
        <v>290</v>
      </c>
      <c r="I27" s="366">
        <f t="shared" si="1"/>
        <v>47305</v>
      </c>
      <c r="J27" s="368">
        <f t="shared" si="0"/>
        <v>290</v>
      </c>
      <c r="K27" s="366">
        <f t="shared" si="0"/>
        <v>46905</v>
      </c>
      <c r="L27" s="281" t="s">
        <v>68</v>
      </c>
    </row>
    <row r="29" spans="1:20" ht="33" customHeight="1">
      <c r="A29" s="369"/>
      <c r="C29" s="357" t="s">
        <v>766</v>
      </c>
    </row>
  </sheetData>
  <mergeCells count="9">
    <mergeCell ref="A1:L1"/>
    <mergeCell ref="A2:L2"/>
    <mergeCell ref="A4:A6"/>
    <mergeCell ref="B4:C4"/>
    <mergeCell ref="D4:E4"/>
    <mergeCell ref="F4:G4"/>
    <mergeCell ref="H4:I4"/>
    <mergeCell ref="J4:K4"/>
    <mergeCell ref="L4:L6"/>
  </mergeCells>
  <printOptions horizontalCentered="1" verticalCentered="1"/>
  <pageMargins left="0.59055118110236227" right="0.59055118110236227" top="0.98425196850393704" bottom="0.98425196850393704" header="0.5" footer="0.5"/>
  <pageSetup paperSize="9" scale="5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8"/>
  <sheetViews>
    <sheetView showGridLines="0" rightToLeft="1" view="pageBreakPreview" topLeftCell="A10" zoomScale="60" zoomScaleNormal="80" workbookViewId="0">
      <selection activeCell="D114" sqref="D114"/>
    </sheetView>
  </sheetViews>
  <sheetFormatPr defaultColWidth="8.81640625" defaultRowHeight="25" customHeight="1"/>
  <cols>
    <col min="1" max="1" width="51.7265625" style="295" customWidth="1"/>
    <col min="2" max="17" width="11.7265625" style="295" customWidth="1"/>
    <col min="18" max="18" width="51.7265625" style="295" customWidth="1"/>
    <col min="19" max="245" width="8.81640625" style="295"/>
    <col min="246" max="246" width="15.1796875" style="295" customWidth="1"/>
    <col min="247" max="247" width="16.26953125" style="295" customWidth="1"/>
    <col min="248" max="248" width="8.453125" style="295" customWidth="1"/>
    <col min="249" max="249" width="7" style="295" customWidth="1"/>
    <col min="250" max="250" width="8.453125" style="295" customWidth="1"/>
    <col min="251" max="251" width="7" style="295" customWidth="1"/>
    <col min="252" max="252" width="8.453125" style="295" customWidth="1"/>
    <col min="253" max="253" width="7" style="295" customWidth="1"/>
    <col min="254" max="254" width="8.453125" style="295" customWidth="1"/>
    <col min="255" max="255" width="7" style="295" customWidth="1"/>
    <col min="256" max="256" width="8.1796875" style="295" customWidth="1"/>
    <col min="257" max="257" width="7.26953125" style="295" customWidth="1"/>
    <col min="258" max="263" width="7" style="295" customWidth="1"/>
    <col min="264" max="265" width="8.453125" style="295" customWidth="1"/>
    <col min="266" max="267" width="8.81640625" style="295"/>
    <col min="268" max="273" width="9" style="295" customWidth="1"/>
    <col min="274" max="501" width="8.81640625" style="295"/>
    <col min="502" max="502" width="15.1796875" style="295" customWidth="1"/>
    <col min="503" max="503" width="16.26953125" style="295" customWidth="1"/>
    <col min="504" max="504" width="8.453125" style="295" customWidth="1"/>
    <col min="505" max="505" width="7" style="295" customWidth="1"/>
    <col min="506" max="506" width="8.453125" style="295" customWidth="1"/>
    <col min="507" max="507" width="7" style="295" customWidth="1"/>
    <col min="508" max="508" width="8.453125" style="295" customWidth="1"/>
    <col min="509" max="509" width="7" style="295" customWidth="1"/>
    <col min="510" max="510" width="8.453125" style="295" customWidth="1"/>
    <col min="511" max="511" width="7" style="295" customWidth="1"/>
    <col min="512" max="512" width="8.1796875" style="295" customWidth="1"/>
    <col min="513" max="513" width="7.26953125" style="295" customWidth="1"/>
    <col min="514" max="519" width="7" style="295" customWidth="1"/>
    <col min="520" max="521" width="8.453125" style="295" customWidth="1"/>
    <col min="522" max="523" width="8.81640625" style="295"/>
    <col min="524" max="529" width="9" style="295" customWidth="1"/>
    <col min="530" max="757" width="8.81640625" style="295"/>
    <col min="758" max="758" width="15.1796875" style="295" customWidth="1"/>
    <col min="759" max="759" width="16.26953125" style="295" customWidth="1"/>
    <col min="760" max="760" width="8.453125" style="295" customWidth="1"/>
    <col min="761" max="761" width="7" style="295" customWidth="1"/>
    <col min="762" max="762" width="8.453125" style="295" customWidth="1"/>
    <col min="763" max="763" width="7" style="295" customWidth="1"/>
    <col min="764" max="764" width="8.453125" style="295" customWidth="1"/>
    <col min="765" max="765" width="7" style="295" customWidth="1"/>
    <col min="766" max="766" width="8.453125" style="295" customWidth="1"/>
    <col min="767" max="767" width="7" style="295" customWidth="1"/>
    <col min="768" max="768" width="8.1796875" style="295" customWidth="1"/>
    <col min="769" max="769" width="7.26953125" style="295" customWidth="1"/>
    <col min="770" max="775" width="7" style="295" customWidth="1"/>
    <col min="776" max="777" width="8.453125" style="295" customWidth="1"/>
    <col min="778" max="779" width="8.81640625" style="295"/>
    <col min="780" max="785" width="9" style="295" customWidth="1"/>
    <col min="786" max="1013" width="8.81640625" style="295"/>
    <col min="1014" max="1014" width="15.1796875" style="295" customWidth="1"/>
    <col min="1015" max="1015" width="16.26953125" style="295" customWidth="1"/>
    <col min="1016" max="1016" width="8.453125" style="295" customWidth="1"/>
    <col min="1017" max="1017" width="7" style="295" customWidth="1"/>
    <col min="1018" max="1018" width="8.453125" style="295" customWidth="1"/>
    <col min="1019" max="1019" width="7" style="295" customWidth="1"/>
    <col min="1020" max="1020" width="8.453125" style="295" customWidth="1"/>
    <col min="1021" max="1021" width="7" style="295" customWidth="1"/>
    <col min="1022" max="1022" width="8.453125" style="295" customWidth="1"/>
    <col min="1023" max="1023" width="7" style="295" customWidth="1"/>
    <col min="1024" max="1024" width="8.1796875" style="295" customWidth="1"/>
    <col min="1025" max="1025" width="7.26953125" style="295" customWidth="1"/>
    <col min="1026" max="1031" width="7" style="295" customWidth="1"/>
    <col min="1032" max="1033" width="8.453125" style="295" customWidth="1"/>
    <col min="1034" max="1035" width="8.81640625" style="295"/>
    <col min="1036" max="1041" width="9" style="295" customWidth="1"/>
    <col min="1042" max="1269" width="8.81640625" style="295"/>
    <col min="1270" max="1270" width="15.1796875" style="295" customWidth="1"/>
    <col min="1271" max="1271" width="16.26953125" style="295" customWidth="1"/>
    <col min="1272" max="1272" width="8.453125" style="295" customWidth="1"/>
    <col min="1273" max="1273" width="7" style="295" customWidth="1"/>
    <col min="1274" max="1274" width="8.453125" style="295" customWidth="1"/>
    <col min="1275" max="1275" width="7" style="295" customWidth="1"/>
    <col min="1276" max="1276" width="8.453125" style="295" customWidth="1"/>
    <col min="1277" max="1277" width="7" style="295" customWidth="1"/>
    <col min="1278" max="1278" width="8.453125" style="295" customWidth="1"/>
    <col min="1279" max="1279" width="7" style="295" customWidth="1"/>
    <col min="1280" max="1280" width="8.1796875" style="295" customWidth="1"/>
    <col min="1281" max="1281" width="7.26953125" style="295" customWidth="1"/>
    <col min="1282" max="1287" width="7" style="295" customWidth="1"/>
    <col min="1288" max="1289" width="8.453125" style="295" customWidth="1"/>
    <col min="1290" max="1291" width="8.81640625" style="295"/>
    <col min="1292" max="1297" width="9" style="295" customWidth="1"/>
    <col min="1298" max="1525" width="8.81640625" style="295"/>
    <col min="1526" max="1526" width="15.1796875" style="295" customWidth="1"/>
    <col min="1527" max="1527" width="16.26953125" style="295" customWidth="1"/>
    <col min="1528" max="1528" width="8.453125" style="295" customWidth="1"/>
    <col min="1529" max="1529" width="7" style="295" customWidth="1"/>
    <col min="1530" max="1530" width="8.453125" style="295" customWidth="1"/>
    <col min="1531" max="1531" width="7" style="295" customWidth="1"/>
    <col min="1532" max="1532" width="8.453125" style="295" customWidth="1"/>
    <col min="1533" max="1533" width="7" style="295" customWidth="1"/>
    <col min="1534" max="1534" width="8.453125" style="295" customWidth="1"/>
    <col min="1535" max="1535" width="7" style="295" customWidth="1"/>
    <col min="1536" max="1536" width="8.1796875" style="295" customWidth="1"/>
    <col min="1537" max="1537" width="7.26953125" style="295" customWidth="1"/>
    <col min="1538" max="1543" width="7" style="295" customWidth="1"/>
    <col min="1544" max="1545" width="8.453125" style="295" customWidth="1"/>
    <col min="1546" max="1547" width="8.81640625" style="295"/>
    <col min="1548" max="1553" width="9" style="295" customWidth="1"/>
    <col min="1554" max="1781" width="8.81640625" style="295"/>
    <col min="1782" max="1782" width="15.1796875" style="295" customWidth="1"/>
    <col min="1783" max="1783" width="16.26953125" style="295" customWidth="1"/>
    <col min="1784" max="1784" width="8.453125" style="295" customWidth="1"/>
    <col min="1785" max="1785" width="7" style="295" customWidth="1"/>
    <col min="1786" max="1786" width="8.453125" style="295" customWidth="1"/>
    <col min="1787" max="1787" width="7" style="295" customWidth="1"/>
    <col min="1788" max="1788" width="8.453125" style="295" customWidth="1"/>
    <col min="1789" max="1789" width="7" style="295" customWidth="1"/>
    <col min="1790" max="1790" width="8.453125" style="295" customWidth="1"/>
    <col min="1791" max="1791" width="7" style="295" customWidth="1"/>
    <col min="1792" max="1792" width="8.1796875" style="295" customWidth="1"/>
    <col min="1793" max="1793" width="7.26953125" style="295" customWidth="1"/>
    <col min="1794" max="1799" width="7" style="295" customWidth="1"/>
    <col min="1800" max="1801" width="8.453125" style="295" customWidth="1"/>
    <col min="1802" max="1803" width="8.81640625" style="295"/>
    <col min="1804" max="1809" width="9" style="295" customWidth="1"/>
    <col min="1810" max="2037" width="8.81640625" style="295"/>
    <col min="2038" max="2038" width="15.1796875" style="295" customWidth="1"/>
    <col min="2039" max="2039" width="16.26953125" style="295" customWidth="1"/>
    <col min="2040" max="2040" width="8.453125" style="295" customWidth="1"/>
    <col min="2041" max="2041" width="7" style="295" customWidth="1"/>
    <col min="2042" max="2042" width="8.453125" style="295" customWidth="1"/>
    <col min="2043" max="2043" width="7" style="295" customWidth="1"/>
    <col min="2044" max="2044" width="8.453125" style="295" customWidth="1"/>
    <col min="2045" max="2045" width="7" style="295" customWidth="1"/>
    <col min="2046" max="2046" width="8.453125" style="295" customWidth="1"/>
    <col min="2047" max="2047" width="7" style="295" customWidth="1"/>
    <col min="2048" max="2048" width="8.1796875" style="295" customWidth="1"/>
    <col min="2049" max="2049" width="7.26953125" style="295" customWidth="1"/>
    <col min="2050" max="2055" width="7" style="295" customWidth="1"/>
    <col min="2056" max="2057" width="8.453125" style="295" customWidth="1"/>
    <col min="2058" max="2059" width="8.81640625" style="295"/>
    <col min="2060" max="2065" width="9" style="295" customWidth="1"/>
    <col min="2066" max="2293" width="8.81640625" style="295"/>
    <col min="2294" max="2294" width="15.1796875" style="295" customWidth="1"/>
    <col min="2295" max="2295" width="16.26953125" style="295" customWidth="1"/>
    <col min="2296" max="2296" width="8.453125" style="295" customWidth="1"/>
    <col min="2297" max="2297" width="7" style="295" customWidth="1"/>
    <col min="2298" max="2298" width="8.453125" style="295" customWidth="1"/>
    <col min="2299" max="2299" width="7" style="295" customWidth="1"/>
    <col min="2300" max="2300" width="8.453125" style="295" customWidth="1"/>
    <col min="2301" max="2301" width="7" style="295" customWidth="1"/>
    <col min="2302" max="2302" width="8.453125" style="295" customWidth="1"/>
    <col min="2303" max="2303" width="7" style="295" customWidth="1"/>
    <col min="2304" max="2304" width="8.1796875" style="295" customWidth="1"/>
    <col min="2305" max="2305" width="7.26953125" style="295" customWidth="1"/>
    <col min="2306" max="2311" width="7" style="295" customWidth="1"/>
    <col min="2312" max="2313" width="8.453125" style="295" customWidth="1"/>
    <col min="2314" max="2315" width="8.81640625" style="295"/>
    <col min="2316" max="2321" width="9" style="295" customWidth="1"/>
    <col min="2322" max="2549" width="8.81640625" style="295"/>
    <col min="2550" max="2550" width="15.1796875" style="295" customWidth="1"/>
    <col min="2551" max="2551" width="16.26953125" style="295" customWidth="1"/>
    <col min="2552" max="2552" width="8.453125" style="295" customWidth="1"/>
    <col min="2553" max="2553" width="7" style="295" customWidth="1"/>
    <col min="2554" max="2554" width="8.453125" style="295" customWidth="1"/>
    <col min="2555" max="2555" width="7" style="295" customWidth="1"/>
    <col min="2556" max="2556" width="8.453125" style="295" customWidth="1"/>
    <col min="2557" max="2557" width="7" style="295" customWidth="1"/>
    <col min="2558" max="2558" width="8.453125" style="295" customWidth="1"/>
    <col min="2559" max="2559" width="7" style="295" customWidth="1"/>
    <col min="2560" max="2560" width="8.1796875" style="295" customWidth="1"/>
    <col min="2561" max="2561" width="7.26953125" style="295" customWidth="1"/>
    <col min="2562" max="2567" width="7" style="295" customWidth="1"/>
    <col min="2568" max="2569" width="8.453125" style="295" customWidth="1"/>
    <col min="2570" max="2571" width="8.81640625" style="295"/>
    <col min="2572" max="2577" width="9" style="295" customWidth="1"/>
    <col min="2578" max="2805" width="8.81640625" style="295"/>
    <col min="2806" max="2806" width="15.1796875" style="295" customWidth="1"/>
    <col min="2807" max="2807" width="16.26953125" style="295" customWidth="1"/>
    <col min="2808" max="2808" width="8.453125" style="295" customWidth="1"/>
    <col min="2809" max="2809" width="7" style="295" customWidth="1"/>
    <col min="2810" max="2810" width="8.453125" style="295" customWidth="1"/>
    <col min="2811" max="2811" width="7" style="295" customWidth="1"/>
    <col min="2812" max="2812" width="8.453125" style="295" customWidth="1"/>
    <col min="2813" max="2813" width="7" style="295" customWidth="1"/>
    <col min="2814" max="2814" width="8.453125" style="295" customWidth="1"/>
    <col min="2815" max="2815" width="7" style="295" customWidth="1"/>
    <col min="2816" max="2816" width="8.1796875" style="295" customWidth="1"/>
    <col min="2817" max="2817" width="7.26953125" style="295" customWidth="1"/>
    <col min="2818" max="2823" width="7" style="295" customWidth="1"/>
    <col min="2824" max="2825" width="8.453125" style="295" customWidth="1"/>
    <col min="2826" max="2827" width="8.81640625" style="295"/>
    <col min="2828" max="2833" width="9" style="295" customWidth="1"/>
    <col min="2834" max="3061" width="8.81640625" style="295"/>
    <col min="3062" max="3062" width="15.1796875" style="295" customWidth="1"/>
    <col min="3063" max="3063" width="16.26953125" style="295" customWidth="1"/>
    <col min="3064" max="3064" width="8.453125" style="295" customWidth="1"/>
    <col min="3065" max="3065" width="7" style="295" customWidth="1"/>
    <col min="3066" max="3066" width="8.453125" style="295" customWidth="1"/>
    <col min="3067" max="3067" width="7" style="295" customWidth="1"/>
    <col min="3068" max="3068" width="8.453125" style="295" customWidth="1"/>
    <col min="3069" max="3069" width="7" style="295" customWidth="1"/>
    <col min="3070" max="3070" width="8.453125" style="295" customWidth="1"/>
    <col min="3071" max="3071" width="7" style="295" customWidth="1"/>
    <col min="3072" max="3072" width="8.1796875" style="295" customWidth="1"/>
    <col min="3073" max="3073" width="7.26953125" style="295" customWidth="1"/>
    <col min="3074" max="3079" width="7" style="295" customWidth="1"/>
    <col min="3080" max="3081" width="8.453125" style="295" customWidth="1"/>
    <col min="3082" max="3083" width="8.81640625" style="295"/>
    <col min="3084" max="3089" width="9" style="295" customWidth="1"/>
    <col min="3090" max="3317" width="8.81640625" style="295"/>
    <col min="3318" max="3318" width="15.1796875" style="295" customWidth="1"/>
    <col min="3319" max="3319" width="16.26953125" style="295" customWidth="1"/>
    <col min="3320" max="3320" width="8.453125" style="295" customWidth="1"/>
    <col min="3321" max="3321" width="7" style="295" customWidth="1"/>
    <col min="3322" max="3322" width="8.453125" style="295" customWidth="1"/>
    <col min="3323" max="3323" width="7" style="295" customWidth="1"/>
    <col min="3324" max="3324" width="8.453125" style="295" customWidth="1"/>
    <col min="3325" max="3325" width="7" style="295" customWidth="1"/>
    <col min="3326" max="3326" width="8.453125" style="295" customWidth="1"/>
    <col min="3327" max="3327" width="7" style="295" customWidth="1"/>
    <col min="3328" max="3328" width="8.1796875" style="295" customWidth="1"/>
    <col min="3329" max="3329" width="7.26953125" style="295" customWidth="1"/>
    <col min="3330" max="3335" width="7" style="295" customWidth="1"/>
    <col min="3336" max="3337" width="8.453125" style="295" customWidth="1"/>
    <col min="3338" max="3339" width="8.81640625" style="295"/>
    <col min="3340" max="3345" width="9" style="295" customWidth="1"/>
    <col min="3346" max="3573" width="8.81640625" style="295"/>
    <col min="3574" max="3574" width="15.1796875" style="295" customWidth="1"/>
    <col min="3575" max="3575" width="16.26953125" style="295" customWidth="1"/>
    <col min="3576" max="3576" width="8.453125" style="295" customWidth="1"/>
    <col min="3577" max="3577" width="7" style="295" customWidth="1"/>
    <col min="3578" max="3578" width="8.453125" style="295" customWidth="1"/>
    <col min="3579" max="3579" width="7" style="295" customWidth="1"/>
    <col min="3580" max="3580" width="8.453125" style="295" customWidth="1"/>
    <col min="3581" max="3581" width="7" style="295" customWidth="1"/>
    <col min="3582" max="3582" width="8.453125" style="295" customWidth="1"/>
    <col min="3583" max="3583" width="7" style="295" customWidth="1"/>
    <col min="3584" max="3584" width="8.1796875" style="295" customWidth="1"/>
    <col min="3585" max="3585" width="7.26953125" style="295" customWidth="1"/>
    <col min="3586" max="3591" width="7" style="295" customWidth="1"/>
    <col min="3592" max="3593" width="8.453125" style="295" customWidth="1"/>
    <col min="3594" max="3595" width="8.81640625" style="295"/>
    <col min="3596" max="3601" width="9" style="295" customWidth="1"/>
    <col min="3602" max="3829" width="8.81640625" style="295"/>
    <col min="3830" max="3830" width="15.1796875" style="295" customWidth="1"/>
    <col min="3831" max="3831" width="16.26953125" style="295" customWidth="1"/>
    <col min="3832" max="3832" width="8.453125" style="295" customWidth="1"/>
    <col min="3833" max="3833" width="7" style="295" customWidth="1"/>
    <col min="3834" max="3834" width="8.453125" style="295" customWidth="1"/>
    <col min="3835" max="3835" width="7" style="295" customWidth="1"/>
    <col min="3836" max="3836" width="8.453125" style="295" customWidth="1"/>
    <col min="3837" max="3837" width="7" style="295" customWidth="1"/>
    <col min="3838" max="3838" width="8.453125" style="295" customWidth="1"/>
    <col min="3839" max="3839" width="7" style="295" customWidth="1"/>
    <col min="3840" max="3840" width="8.1796875" style="295" customWidth="1"/>
    <col min="3841" max="3841" width="7.26953125" style="295" customWidth="1"/>
    <col min="3842" max="3847" width="7" style="295" customWidth="1"/>
    <col min="3848" max="3849" width="8.453125" style="295" customWidth="1"/>
    <col min="3850" max="3851" width="8.81640625" style="295"/>
    <col min="3852" max="3857" width="9" style="295" customWidth="1"/>
    <col min="3858" max="4085" width="8.81640625" style="295"/>
    <col min="4086" max="4086" width="15.1796875" style="295" customWidth="1"/>
    <col min="4087" max="4087" width="16.26953125" style="295" customWidth="1"/>
    <col min="4088" max="4088" width="8.453125" style="295" customWidth="1"/>
    <col min="4089" max="4089" width="7" style="295" customWidth="1"/>
    <col min="4090" max="4090" width="8.453125" style="295" customWidth="1"/>
    <col min="4091" max="4091" width="7" style="295" customWidth="1"/>
    <col min="4092" max="4092" width="8.453125" style="295" customWidth="1"/>
    <col min="4093" max="4093" width="7" style="295" customWidth="1"/>
    <col min="4094" max="4094" width="8.453125" style="295" customWidth="1"/>
    <col min="4095" max="4095" width="7" style="295" customWidth="1"/>
    <col min="4096" max="4096" width="8.1796875" style="295" customWidth="1"/>
    <col min="4097" max="4097" width="7.26953125" style="295" customWidth="1"/>
    <col min="4098" max="4103" width="7" style="295" customWidth="1"/>
    <col min="4104" max="4105" width="8.453125" style="295" customWidth="1"/>
    <col min="4106" max="4107" width="8.81640625" style="295"/>
    <col min="4108" max="4113" width="9" style="295" customWidth="1"/>
    <col min="4114" max="4341" width="8.81640625" style="295"/>
    <col min="4342" max="4342" width="15.1796875" style="295" customWidth="1"/>
    <col min="4343" max="4343" width="16.26953125" style="295" customWidth="1"/>
    <col min="4344" max="4344" width="8.453125" style="295" customWidth="1"/>
    <col min="4345" max="4345" width="7" style="295" customWidth="1"/>
    <col min="4346" max="4346" width="8.453125" style="295" customWidth="1"/>
    <col min="4347" max="4347" width="7" style="295" customWidth="1"/>
    <col min="4348" max="4348" width="8.453125" style="295" customWidth="1"/>
    <col min="4349" max="4349" width="7" style="295" customWidth="1"/>
    <col min="4350" max="4350" width="8.453125" style="295" customWidth="1"/>
    <col min="4351" max="4351" width="7" style="295" customWidth="1"/>
    <col min="4352" max="4352" width="8.1796875" style="295" customWidth="1"/>
    <col min="4353" max="4353" width="7.26953125" style="295" customWidth="1"/>
    <col min="4354" max="4359" width="7" style="295" customWidth="1"/>
    <col min="4360" max="4361" width="8.453125" style="295" customWidth="1"/>
    <col min="4362" max="4363" width="8.81640625" style="295"/>
    <col min="4364" max="4369" width="9" style="295" customWidth="1"/>
    <col min="4370" max="4597" width="8.81640625" style="295"/>
    <col min="4598" max="4598" width="15.1796875" style="295" customWidth="1"/>
    <col min="4599" max="4599" width="16.26953125" style="295" customWidth="1"/>
    <col min="4600" max="4600" width="8.453125" style="295" customWidth="1"/>
    <col min="4601" max="4601" width="7" style="295" customWidth="1"/>
    <col min="4602" max="4602" width="8.453125" style="295" customWidth="1"/>
    <col min="4603" max="4603" width="7" style="295" customWidth="1"/>
    <col min="4604" max="4604" width="8.453125" style="295" customWidth="1"/>
    <col min="4605" max="4605" width="7" style="295" customWidth="1"/>
    <col min="4606" max="4606" width="8.453125" style="295" customWidth="1"/>
    <col min="4607" max="4607" width="7" style="295" customWidth="1"/>
    <col min="4608" max="4608" width="8.1796875" style="295" customWidth="1"/>
    <col min="4609" max="4609" width="7.26953125" style="295" customWidth="1"/>
    <col min="4610" max="4615" width="7" style="295" customWidth="1"/>
    <col min="4616" max="4617" width="8.453125" style="295" customWidth="1"/>
    <col min="4618" max="4619" width="8.81640625" style="295"/>
    <col min="4620" max="4625" width="9" style="295" customWidth="1"/>
    <col min="4626" max="4853" width="8.81640625" style="295"/>
    <col min="4854" max="4854" width="15.1796875" style="295" customWidth="1"/>
    <col min="4855" max="4855" width="16.26953125" style="295" customWidth="1"/>
    <col min="4856" max="4856" width="8.453125" style="295" customWidth="1"/>
    <col min="4857" max="4857" width="7" style="295" customWidth="1"/>
    <col min="4858" max="4858" width="8.453125" style="295" customWidth="1"/>
    <col min="4859" max="4859" width="7" style="295" customWidth="1"/>
    <col min="4860" max="4860" width="8.453125" style="295" customWidth="1"/>
    <col min="4861" max="4861" width="7" style="295" customWidth="1"/>
    <col min="4862" max="4862" width="8.453125" style="295" customWidth="1"/>
    <col min="4863" max="4863" width="7" style="295" customWidth="1"/>
    <col min="4864" max="4864" width="8.1796875" style="295" customWidth="1"/>
    <col min="4865" max="4865" width="7.26953125" style="295" customWidth="1"/>
    <col min="4866" max="4871" width="7" style="295" customWidth="1"/>
    <col min="4872" max="4873" width="8.453125" style="295" customWidth="1"/>
    <col min="4874" max="4875" width="8.81640625" style="295"/>
    <col min="4876" max="4881" width="9" style="295" customWidth="1"/>
    <col min="4882" max="5109" width="8.81640625" style="295"/>
    <col min="5110" max="5110" width="15.1796875" style="295" customWidth="1"/>
    <col min="5111" max="5111" width="16.26953125" style="295" customWidth="1"/>
    <col min="5112" max="5112" width="8.453125" style="295" customWidth="1"/>
    <col min="5113" max="5113" width="7" style="295" customWidth="1"/>
    <col min="5114" max="5114" width="8.453125" style="295" customWidth="1"/>
    <col min="5115" max="5115" width="7" style="295" customWidth="1"/>
    <col min="5116" max="5116" width="8.453125" style="295" customWidth="1"/>
    <col min="5117" max="5117" width="7" style="295" customWidth="1"/>
    <col min="5118" max="5118" width="8.453125" style="295" customWidth="1"/>
    <col min="5119" max="5119" width="7" style="295" customWidth="1"/>
    <col min="5120" max="5120" width="8.1796875" style="295" customWidth="1"/>
    <col min="5121" max="5121" width="7.26953125" style="295" customWidth="1"/>
    <col min="5122" max="5127" width="7" style="295" customWidth="1"/>
    <col min="5128" max="5129" width="8.453125" style="295" customWidth="1"/>
    <col min="5130" max="5131" width="8.81640625" style="295"/>
    <col min="5132" max="5137" width="9" style="295" customWidth="1"/>
    <col min="5138" max="5365" width="8.81640625" style="295"/>
    <col min="5366" max="5366" width="15.1796875" style="295" customWidth="1"/>
    <col min="5367" max="5367" width="16.26953125" style="295" customWidth="1"/>
    <col min="5368" max="5368" width="8.453125" style="295" customWidth="1"/>
    <col min="5369" max="5369" width="7" style="295" customWidth="1"/>
    <col min="5370" max="5370" width="8.453125" style="295" customWidth="1"/>
    <col min="5371" max="5371" width="7" style="295" customWidth="1"/>
    <col min="5372" max="5372" width="8.453125" style="295" customWidth="1"/>
    <col min="5373" max="5373" width="7" style="295" customWidth="1"/>
    <col min="5374" max="5374" width="8.453125" style="295" customWidth="1"/>
    <col min="5375" max="5375" width="7" style="295" customWidth="1"/>
    <col min="5376" max="5376" width="8.1796875" style="295" customWidth="1"/>
    <col min="5377" max="5377" width="7.26953125" style="295" customWidth="1"/>
    <col min="5378" max="5383" width="7" style="295" customWidth="1"/>
    <col min="5384" max="5385" width="8.453125" style="295" customWidth="1"/>
    <col min="5386" max="5387" width="8.81640625" style="295"/>
    <col min="5388" max="5393" width="9" style="295" customWidth="1"/>
    <col min="5394" max="5621" width="8.81640625" style="295"/>
    <col min="5622" max="5622" width="15.1796875" style="295" customWidth="1"/>
    <col min="5623" max="5623" width="16.26953125" style="295" customWidth="1"/>
    <col min="5624" max="5624" width="8.453125" style="295" customWidth="1"/>
    <col min="5625" max="5625" width="7" style="295" customWidth="1"/>
    <col min="5626" max="5626" width="8.453125" style="295" customWidth="1"/>
    <col min="5627" max="5627" width="7" style="295" customWidth="1"/>
    <col min="5628" max="5628" width="8.453125" style="295" customWidth="1"/>
    <col min="5629" max="5629" width="7" style="295" customWidth="1"/>
    <col min="5630" max="5630" width="8.453125" style="295" customWidth="1"/>
    <col min="5631" max="5631" width="7" style="295" customWidth="1"/>
    <col min="5632" max="5632" width="8.1796875" style="295" customWidth="1"/>
    <col min="5633" max="5633" width="7.26953125" style="295" customWidth="1"/>
    <col min="5634" max="5639" width="7" style="295" customWidth="1"/>
    <col min="5640" max="5641" width="8.453125" style="295" customWidth="1"/>
    <col min="5642" max="5643" width="8.81640625" style="295"/>
    <col min="5644" max="5649" width="9" style="295" customWidth="1"/>
    <col min="5650" max="5877" width="8.81640625" style="295"/>
    <col min="5878" max="5878" width="15.1796875" style="295" customWidth="1"/>
    <col min="5879" max="5879" width="16.26953125" style="295" customWidth="1"/>
    <col min="5880" max="5880" width="8.453125" style="295" customWidth="1"/>
    <col min="5881" max="5881" width="7" style="295" customWidth="1"/>
    <col min="5882" max="5882" width="8.453125" style="295" customWidth="1"/>
    <col min="5883" max="5883" width="7" style="295" customWidth="1"/>
    <col min="5884" max="5884" width="8.453125" style="295" customWidth="1"/>
    <col min="5885" max="5885" width="7" style="295" customWidth="1"/>
    <col min="5886" max="5886" width="8.453125" style="295" customWidth="1"/>
    <col min="5887" max="5887" width="7" style="295" customWidth="1"/>
    <col min="5888" max="5888" width="8.1796875" style="295" customWidth="1"/>
    <col min="5889" max="5889" width="7.26953125" style="295" customWidth="1"/>
    <col min="5890" max="5895" width="7" style="295" customWidth="1"/>
    <col min="5896" max="5897" width="8.453125" style="295" customWidth="1"/>
    <col min="5898" max="5899" width="8.81640625" style="295"/>
    <col min="5900" max="5905" width="9" style="295" customWidth="1"/>
    <col min="5906" max="6133" width="8.81640625" style="295"/>
    <col min="6134" max="6134" width="15.1796875" style="295" customWidth="1"/>
    <col min="6135" max="6135" width="16.26953125" style="295" customWidth="1"/>
    <col min="6136" max="6136" width="8.453125" style="295" customWidth="1"/>
    <col min="6137" max="6137" width="7" style="295" customWidth="1"/>
    <col min="6138" max="6138" width="8.453125" style="295" customWidth="1"/>
    <col min="6139" max="6139" width="7" style="295" customWidth="1"/>
    <col min="6140" max="6140" width="8.453125" style="295" customWidth="1"/>
    <col min="6141" max="6141" width="7" style="295" customWidth="1"/>
    <col min="6142" max="6142" width="8.453125" style="295" customWidth="1"/>
    <col min="6143" max="6143" width="7" style="295" customWidth="1"/>
    <col min="6144" max="6144" width="8.1796875" style="295" customWidth="1"/>
    <col min="6145" max="6145" width="7.26953125" style="295" customWidth="1"/>
    <col min="6146" max="6151" width="7" style="295" customWidth="1"/>
    <col min="6152" max="6153" width="8.453125" style="295" customWidth="1"/>
    <col min="6154" max="6155" width="8.81640625" style="295"/>
    <col min="6156" max="6161" width="9" style="295" customWidth="1"/>
    <col min="6162" max="6389" width="8.81640625" style="295"/>
    <col min="6390" max="6390" width="15.1796875" style="295" customWidth="1"/>
    <col min="6391" max="6391" width="16.26953125" style="295" customWidth="1"/>
    <col min="6392" max="6392" width="8.453125" style="295" customWidth="1"/>
    <col min="6393" max="6393" width="7" style="295" customWidth="1"/>
    <col min="6394" max="6394" width="8.453125" style="295" customWidth="1"/>
    <col min="6395" max="6395" width="7" style="295" customWidth="1"/>
    <col min="6396" max="6396" width="8.453125" style="295" customWidth="1"/>
    <col min="6397" max="6397" width="7" style="295" customWidth="1"/>
    <col min="6398" max="6398" width="8.453125" style="295" customWidth="1"/>
    <col min="6399" max="6399" width="7" style="295" customWidth="1"/>
    <col min="6400" max="6400" width="8.1796875" style="295" customWidth="1"/>
    <col min="6401" max="6401" width="7.26953125" style="295" customWidth="1"/>
    <col min="6402" max="6407" width="7" style="295" customWidth="1"/>
    <col min="6408" max="6409" width="8.453125" style="295" customWidth="1"/>
    <col min="6410" max="6411" width="8.81640625" style="295"/>
    <col min="6412" max="6417" width="9" style="295" customWidth="1"/>
    <col min="6418" max="6645" width="8.81640625" style="295"/>
    <col min="6646" max="6646" width="15.1796875" style="295" customWidth="1"/>
    <col min="6647" max="6647" width="16.26953125" style="295" customWidth="1"/>
    <col min="6648" max="6648" width="8.453125" style="295" customWidth="1"/>
    <col min="6649" max="6649" width="7" style="295" customWidth="1"/>
    <col min="6650" max="6650" width="8.453125" style="295" customWidth="1"/>
    <col min="6651" max="6651" width="7" style="295" customWidth="1"/>
    <col min="6652" max="6652" width="8.453125" style="295" customWidth="1"/>
    <col min="6653" max="6653" width="7" style="295" customWidth="1"/>
    <col min="6654" max="6654" width="8.453125" style="295" customWidth="1"/>
    <col min="6655" max="6655" width="7" style="295" customWidth="1"/>
    <col min="6656" max="6656" width="8.1796875" style="295" customWidth="1"/>
    <col min="6657" max="6657" width="7.26953125" style="295" customWidth="1"/>
    <col min="6658" max="6663" width="7" style="295" customWidth="1"/>
    <col min="6664" max="6665" width="8.453125" style="295" customWidth="1"/>
    <col min="6666" max="6667" width="8.81640625" style="295"/>
    <col min="6668" max="6673" width="9" style="295" customWidth="1"/>
    <col min="6674" max="6901" width="8.81640625" style="295"/>
    <col min="6902" max="6902" width="15.1796875" style="295" customWidth="1"/>
    <col min="6903" max="6903" width="16.26953125" style="295" customWidth="1"/>
    <col min="6904" max="6904" width="8.453125" style="295" customWidth="1"/>
    <col min="6905" max="6905" width="7" style="295" customWidth="1"/>
    <col min="6906" max="6906" width="8.453125" style="295" customWidth="1"/>
    <col min="6907" max="6907" width="7" style="295" customWidth="1"/>
    <col min="6908" max="6908" width="8.453125" style="295" customWidth="1"/>
    <col min="6909" max="6909" width="7" style="295" customWidth="1"/>
    <col min="6910" max="6910" width="8.453125" style="295" customWidth="1"/>
    <col min="6911" max="6911" width="7" style="295" customWidth="1"/>
    <col min="6912" max="6912" width="8.1796875" style="295" customWidth="1"/>
    <col min="6913" max="6913" width="7.26953125" style="295" customWidth="1"/>
    <col min="6914" max="6919" width="7" style="295" customWidth="1"/>
    <col min="6920" max="6921" width="8.453125" style="295" customWidth="1"/>
    <col min="6922" max="6923" width="8.81640625" style="295"/>
    <col min="6924" max="6929" width="9" style="295" customWidth="1"/>
    <col min="6930" max="7157" width="8.81640625" style="295"/>
    <col min="7158" max="7158" width="15.1796875" style="295" customWidth="1"/>
    <col min="7159" max="7159" width="16.26953125" style="295" customWidth="1"/>
    <col min="7160" max="7160" width="8.453125" style="295" customWidth="1"/>
    <col min="7161" max="7161" width="7" style="295" customWidth="1"/>
    <col min="7162" max="7162" width="8.453125" style="295" customWidth="1"/>
    <col min="7163" max="7163" width="7" style="295" customWidth="1"/>
    <col min="7164" max="7164" width="8.453125" style="295" customWidth="1"/>
    <col min="7165" max="7165" width="7" style="295" customWidth="1"/>
    <col min="7166" max="7166" width="8.453125" style="295" customWidth="1"/>
    <col min="7167" max="7167" width="7" style="295" customWidth="1"/>
    <col min="7168" max="7168" width="8.1796875" style="295" customWidth="1"/>
    <col min="7169" max="7169" width="7.26953125" style="295" customWidth="1"/>
    <col min="7170" max="7175" width="7" style="295" customWidth="1"/>
    <col min="7176" max="7177" width="8.453125" style="295" customWidth="1"/>
    <col min="7178" max="7179" width="8.81640625" style="295"/>
    <col min="7180" max="7185" width="9" style="295" customWidth="1"/>
    <col min="7186" max="7413" width="8.81640625" style="295"/>
    <col min="7414" max="7414" width="15.1796875" style="295" customWidth="1"/>
    <col min="7415" max="7415" width="16.26953125" style="295" customWidth="1"/>
    <col min="7416" max="7416" width="8.453125" style="295" customWidth="1"/>
    <col min="7417" max="7417" width="7" style="295" customWidth="1"/>
    <col min="7418" max="7418" width="8.453125" style="295" customWidth="1"/>
    <col min="7419" max="7419" width="7" style="295" customWidth="1"/>
    <col min="7420" max="7420" width="8.453125" style="295" customWidth="1"/>
    <col min="7421" max="7421" width="7" style="295" customWidth="1"/>
    <col min="7422" max="7422" width="8.453125" style="295" customWidth="1"/>
    <col min="7423" max="7423" width="7" style="295" customWidth="1"/>
    <col min="7424" max="7424" width="8.1796875" style="295" customWidth="1"/>
    <col min="7425" max="7425" width="7.26953125" style="295" customWidth="1"/>
    <col min="7426" max="7431" width="7" style="295" customWidth="1"/>
    <col min="7432" max="7433" width="8.453125" style="295" customWidth="1"/>
    <col min="7434" max="7435" width="8.81640625" style="295"/>
    <col min="7436" max="7441" width="9" style="295" customWidth="1"/>
    <col min="7442" max="7669" width="8.81640625" style="295"/>
    <col min="7670" max="7670" width="15.1796875" style="295" customWidth="1"/>
    <col min="7671" max="7671" width="16.26953125" style="295" customWidth="1"/>
    <col min="7672" max="7672" width="8.453125" style="295" customWidth="1"/>
    <col min="7673" max="7673" width="7" style="295" customWidth="1"/>
    <col min="7674" max="7674" width="8.453125" style="295" customWidth="1"/>
    <col min="7675" max="7675" width="7" style="295" customWidth="1"/>
    <col min="7676" max="7676" width="8.453125" style="295" customWidth="1"/>
    <col min="7677" max="7677" width="7" style="295" customWidth="1"/>
    <col min="7678" max="7678" width="8.453125" style="295" customWidth="1"/>
    <col min="7679" max="7679" width="7" style="295" customWidth="1"/>
    <col min="7680" max="7680" width="8.1796875" style="295" customWidth="1"/>
    <col min="7681" max="7681" width="7.26953125" style="295" customWidth="1"/>
    <col min="7682" max="7687" width="7" style="295" customWidth="1"/>
    <col min="7688" max="7689" width="8.453125" style="295" customWidth="1"/>
    <col min="7690" max="7691" width="8.81640625" style="295"/>
    <col min="7692" max="7697" width="9" style="295" customWidth="1"/>
    <col min="7698" max="7925" width="8.81640625" style="295"/>
    <col min="7926" max="7926" width="15.1796875" style="295" customWidth="1"/>
    <col min="7927" max="7927" width="16.26953125" style="295" customWidth="1"/>
    <col min="7928" max="7928" width="8.453125" style="295" customWidth="1"/>
    <col min="7929" max="7929" width="7" style="295" customWidth="1"/>
    <col min="7930" max="7930" width="8.453125" style="295" customWidth="1"/>
    <col min="7931" max="7931" width="7" style="295" customWidth="1"/>
    <col min="7932" max="7932" width="8.453125" style="295" customWidth="1"/>
    <col min="7933" max="7933" width="7" style="295" customWidth="1"/>
    <col min="7934" max="7934" width="8.453125" style="295" customWidth="1"/>
    <col min="7935" max="7935" width="7" style="295" customWidth="1"/>
    <col min="7936" max="7936" width="8.1796875" style="295" customWidth="1"/>
    <col min="7937" max="7937" width="7.26953125" style="295" customWidth="1"/>
    <col min="7938" max="7943" width="7" style="295" customWidth="1"/>
    <col min="7944" max="7945" width="8.453125" style="295" customWidth="1"/>
    <col min="7946" max="7947" width="8.81640625" style="295"/>
    <col min="7948" max="7953" width="9" style="295" customWidth="1"/>
    <col min="7954" max="8181" width="8.81640625" style="295"/>
    <col min="8182" max="8182" width="15.1796875" style="295" customWidth="1"/>
    <col min="8183" max="8183" width="16.26953125" style="295" customWidth="1"/>
    <col min="8184" max="8184" width="8.453125" style="295" customWidth="1"/>
    <col min="8185" max="8185" width="7" style="295" customWidth="1"/>
    <col min="8186" max="8186" width="8.453125" style="295" customWidth="1"/>
    <col min="8187" max="8187" width="7" style="295" customWidth="1"/>
    <col min="8188" max="8188" width="8.453125" style="295" customWidth="1"/>
    <col min="8189" max="8189" width="7" style="295" customWidth="1"/>
    <col min="8190" max="8190" width="8.453125" style="295" customWidth="1"/>
    <col min="8191" max="8191" width="7" style="295" customWidth="1"/>
    <col min="8192" max="8192" width="8.1796875" style="295" customWidth="1"/>
    <col min="8193" max="8193" width="7.26953125" style="295" customWidth="1"/>
    <col min="8194" max="8199" width="7" style="295" customWidth="1"/>
    <col min="8200" max="8201" width="8.453125" style="295" customWidth="1"/>
    <col min="8202" max="8203" width="8.81640625" style="295"/>
    <col min="8204" max="8209" width="9" style="295" customWidth="1"/>
    <col min="8210" max="8437" width="8.81640625" style="295"/>
    <col min="8438" max="8438" width="15.1796875" style="295" customWidth="1"/>
    <col min="8439" max="8439" width="16.26953125" style="295" customWidth="1"/>
    <col min="8440" max="8440" width="8.453125" style="295" customWidth="1"/>
    <col min="8441" max="8441" width="7" style="295" customWidth="1"/>
    <col min="8442" max="8442" width="8.453125" style="295" customWidth="1"/>
    <col min="8443" max="8443" width="7" style="295" customWidth="1"/>
    <col min="8444" max="8444" width="8.453125" style="295" customWidth="1"/>
    <col min="8445" max="8445" width="7" style="295" customWidth="1"/>
    <col min="8446" max="8446" width="8.453125" style="295" customWidth="1"/>
    <col min="8447" max="8447" width="7" style="295" customWidth="1"/>
    <col min="8448" max="8448" width="8.1796875" style="295" customWidth="1"/>
    <col min="8449" max="8449" width="7.26953125" style="295" customWidth="1"/>
    <col min="8450" max="8455" width="7" style="295" customWidth="1"/>
    <col min="8456" max="8457" width="8.453125" style="295" customWidth="1"/>
    <col min="8458" max="8459" width="8.81640625" style="295"/>
    <col min="8460" max="8465" width="9" style="295" customWidth="1"/>
    <col min="8466" max="8693" width="8.81640625" style="295"/>
    <col min="8694" max="8694" width="15.1796875" style="295" customWidth="1"/>
    <col min="8695" max="8695" width="16.26953125" style="295" customWidth="1"/>
    <col min="8696" max="8696" width="8.453125" style="295" customWidth="1"/>
    <col min="8697" max="8697" width="7" style="295" customWidth="1"/>
    <col min="8698" max="8698" width="8.453125" style="295" customWidth="1"/>
    <col min="8699" max="8699" width="7" style="295" customWidth="1"/>
    <col min="8700" max="8700" width="8.453125" style="295" customWidth="1"/>
    <col min="8701" max="8701" width="7" style="295" customWidth="1"/>
    <col min="8702" max="8702" width="8.453125" style="295" customWidth="1"/>
    <col min="8703" max="8703" width="7" style="295" customWidth="1"/>
    <col min="8704" max="8704" width="8.1796875" style="295" customWidth="1"/>
    <col min="8705" max="8705" width="7.26953125" style="295" customWidth="1"/>
    <col min="8706" max="8711" width="7" style="295" customWidth="1"/>
    <col min="8712" max="8713" width="8.453125" style="295" customWidth="1"/>
    <col min="8714" max="8715" width="8.81640625" style="295"/>
    <col min="8716" max="8721" width="9" style="295" customWidth="1"/>
    <col min="8722" max="8949" width="8.81640625" style="295"/>
    <col min="8950" max="8950" width="15.1796875" style="295" customWidth="1"/>
    <col min="8951" max="8951" width="16.26953125" style="295" customWidth="1"/>
    <col min="8952" max="8952" width="8.453125" style="295" customWidth="1"/>
    <col min="8953" max="8953" width="7" style="295" customWidth="1"/>
    <col min="8954" max="8954" width="8.453125" style="295" customWidth="1"/>
    <col min="8955" max="8955" width="7" style="295" customWidth="1"/>
    <col min="8956" max="8956" width="8.453125" style="295" customWidth="1"/>
    <col min="8957" max="8957" width="7" style="295" customWidth="1"/>
    <col min="8958" max="8958" width="8.453125" style="295" customWidth="1"/>
    <col min="8959" max="8959" width="7" style="295" customWidth="1"/>
    <col min="8960" max="8960" width="8.1796875" style="295" customWidth="1"/>
    <col min="8961" max="8961" width="7.26953125" style="295" customWidth="1"/>
    <col min="8962" max="8967" width="7" style="295" customWidth="1"/>
    <col min="8968" max="8969" width="8.453125" style="295" customWidth="1"/>
    <col min="8970" max="8971" width="8.81640625" style="295"/>
    <col min="8972" max="8977" width="9" style="295" customWidth="1"/>
    <col min="8978" max="9205" width="8.81640625" style="295"/>
    <col min="9206" max="9206" width="15.1796875" style="295" customWidth="1"/>
    <col min="9207" max="9207" width="16.26953125" style="295" customWidth="1"/>
    <col min="9208" max="9208" width="8.453125" style="295" customWidth="1"/>
    <col min="9209" max="9209" width="7" style="295" customWidth="1"/>
    <col min="9210" max="9210" width="8.453125" style="295" customWidth="1"/>
    <col min="9211" max="9211" width="7" style="295" customWidth="1"/>
    <col min="9212" max="9212" width="8.453125" style="295" customWidth="1"/>
    <col min="9213" max="9213" width="7" style="295" customWidth="1"/>
    <col min="9214" max="9214" width="8.453125" style="295" customWidth="1"/>
    <col min="9215" max="9215" width="7" style="295" customWidth="1"/>
    <col min="9216" max="9216" width="8.1796875" style="295" customWidth="1"/>
    <col min="9217" max="9217" width="7.26953125" style="295" customWidth="1"/>
    <col min="9218" max="9223" width="7" style="295" customWidth="1"/>
    <col min="9224" max="9225" width="8.453125" style="295" customWidth="1"/>
    <col min="9226" max="9227" width="8.81640625" style="295"/>
    <col min="9228" max="9233" width="9" style="295" customWidth="1"/>
    <col min="9234" max="9461" width="8.81640625" style="295"/>
    <col min="9462" max="9462" width="15.1796875" style="295" customWidth="1"/>
    <col min="9463" max="9463" width="16.26953125" style="295" customWidth="1"/>
    <col min="9464" max="9464" width="8.453125" style="295" customWidth="1"/>
    <col min="9465" max="9465" width="7" style="295" customWidth="1"/>
    <col min="9466" max="9466" width="8.453125" style="295" customWidth="1"/>
    <col min="9467" max="9467" width="7" style="295" customWidth="1"/>
    <col min="9468" max="9468" width="8.453125" style="295" customWidth="1"/>
    <col min="9469" max="9469" width="7" style="295" customWidth="1"/>
    <col min="9470" max="9470" width="8.453125" style="295" customWidth="1"/>
    <col min="9471" max="9471" width="7" style="295" customWidth="1"/>
    <col min="9472" max="9472" width="8.1796875" style="295" customWidth="1"/>
    <col min="9473" max="9473" width="7.26953125" style="295" customWidth="1"/>
    <col min="9474" max="9479" width="7" style="295" customWidth="1"/>
    <col min="9480" max="9481" width="8.453125" style="295" customWidth="1"/>
    <col min="9482" max="9483" width="8.81640625" style="295"/>
    <col min="9484" max="9489" width="9" style="295" customWidth="1"/>
    <col min="9490" max="9717" width="8.81640625" style="295"/>
    <col min="9718" max="9718" width="15.1796875" style="295" customWidth="1"/>
    <col min="9719" max="9719" width="16.26953125" style="295" customWidth="1"/>
    <col min="9720" max="9720" width="8.453125" style="295" customWidth="1"/>
    <col min="9721" max="9721" width="7" style="295" customWidth="1"/>
    <col min="9722" max="9722" width="8.453125" style="295" customWidth="1"/>
    <col min="9723" max="9723" width="7" style="295" customWidth="1"/>
    <col min="9724" max="9724" width="8.453125" style="295" customWidth="1"/>
    <col min="9725" max="9725" width="7" style="295" customWidth="1"/>
    <col min="9726" max="9726" width="8.453125" style="295" customWidth="1"/>
    <col min="9727" max="9727" width="7" style="295" customWidth="1"/>
    <col min="9728" max="9728" width="8.1796875" style="295" customWidth="1"/>
    <col min="9729" max="9729" width="7.26953125" style="295" customWidth="1"/>
    <col min="9730" max="9735" width="7" style="295" customWidth="1"/>
    <col min="9736" max="9737" width="8.453125" style="295" customWidth="1"/>
    <col min="9738" max="9739" width="8.81640625" style="295"/>
    <col min="9740" max="9745" width="9" style="295" customWidth="1"/>
    <col min="9746" max="9973" width="8.81640625" style="295"/>
    <col min="9974" max="9974" width="15.1796875" style="295" customWidth="1"/>
    <col min="9975" max="9975" width="16.26953125" style="295" customWidth="1"/>
    <col min="9976" max="9976" width="8.453125" style="295" customWidth="1"/>
    <col min="9977" max="9977" width="7" style="295" customWidth="1"/>
    <col min="9978" max="9978" width="8.453125" style="295" customWidth="1"/>
    <col min="9979" max="9979" width="7" style="295" customWidth="1"/>
    <col min="9980" max="9980" width="8.453125" style="295" customWidth="1"/>
    <col min="9981" max="9981" width="7" style="295" customWidth="1"/>
    <col min="9982" max="9982" width="8.453125" style="295" customWidth="1"/>
    <col min="9983" max="9983" width="7" style="295" customWidth="1"/>
    <col min="9984" max="9984" width="8.1796875" style="295" customWidth="1"/>
    <col min="9985" max="9985" width="7.26953125" style="295" customWidth="1"/>
    <col min="9986" max="9991" width="7" style="295" customWidth="1"/>
    <col min="9992" max="9993" width="8.453125" style="295" customWidth="1"/>
    <col min="9994" max="9995" width="8.81640625" style="295"/>
    <col min="9996" max="10001" width="9" style="295" customWidth="1"/>
    <col min="10002" max="10229" width="8.81640625" style="295"/>
    <col min="10230" max="10230" width="15.1796875" style="295" customWidth="1"/>
    <col min="10231" max="10231" width="16.26953125" style="295" customWidth="1"/>
    <col min="10232" max="10232" width="8.453125" style="295" customWidth="1"/>
    <col min="10233" max="10233" width="7" style="295" customWidth="1"/>
    <col min="10234" max="10234" width="8.453125" style="295" customWidth="1"/>
    <col min="10235" max="10235" width="7" style="295" customWidth="1"/>
    <col min="10236" max="10236" width="8.453125" style="295" customWidth="1"/>
    <col min="10237" max="10237" width="7" style="295" customWidth="1"/>
    <col min="10238" max="10238" width="8.453125" style="295" customWidth="1"/>
    <col min="10239" max="10239" width="7" style="295" customWidth="1"/>
    <col min="10240" max="10240" width="8.1796875" style="295" customWidth="1"/>
    <col min="10241" max="10241" width="7.26953125" style="295" customWidth="1"/>
    <col min="10242" max="10247" width="7" style="295" customWidth="1"/>
    <col min="10248" max="10249" width="8.453125" style="295" customWidth="1"/>
    <col min="10250" max="10251" width="8.81640625" style="295"/>
    <col min="10252" max="10257" width="9" style="295" customWidth="1"/>
    <col min="10258" max="10485" width="8.81640625" style="295"/>
    <col min="10486" max="10486" width="15.1796875" style="295" customWidth="1"/>
    <col min="10487" max="10487" width="16.26953125" style="295" customWidth="1"/>
    <col min="10488" max="10488" width="8.453125" style="295" customWidth="1"/>
    <col min="10489" max="10489" width="7" style="295" customWidth="1"/>
    <col min="10490" max="10490" width="8.453125" style="295" customWidth="1"/>
    <col min="10491" max="10491" width="7" style="295" customWidth="1"/>
    <col min="10492" max="10492" width="8.453125" style="295" customWidth="1"/>
    <col min="10493" max="10493" width="7" style="295" customWidth="1"/>
    <col min="10494" max="10494" width="8.453125" style="295" customWidth="1"/>
    <col min="10495" max="10495" width="7" style="295" customWidth="1"/>
    <col min="10496" max="10496" width="8.1796875" style="295" customWidth="1"/>
    <col min="10497" max="10497" width="7.26953125" style="295" customWidth="1"/>
    <col min="10498" max="10503" width="7" style="295" customWidth="1"/>
    <col min="10504" max="10505" width="8.453125" style="295" customWidth="1"/>
    <col min="10506" max="10507" width="8.81640625" style="295"/>
    <col min="10508" max="10513" width="9" style="295" customWidth="1"/>
    <col min="10514" max="10741" width="8.81640625" style="295"/>
    <col min="10742" max="10742" width="15.1796875" style="295" customWidth="1"/>
    <col min="10743" max="10743" width="16.26953125" style="295" customWidth="1"/>
    <col min="10744" max="10744" width="8.453125" style="295" customWidth="1"/>
    <col min="10745" max="10745" width="7" style="295" customWidth="1"/>
    <col min="10746" max="10746" width="8.453125" style="295" customWidth="1"/>
    <col min="10747" max="10747" width="7" style="295" customWidth="1"/>
    <col min="10748" max="10748" width="8.453125" style="295" customWidth="1"/>
    <col min="10749" max="10749" width="7" style="295" customWidth="1"/>
    <col min="10750" max="10750" width="8.453125" style="295" customWidth="1"/>
    <col min="10751" max="10751" width="7" style="295" customWidth="1"/>
    <col min="10752" max="10752" width="8.1796875" style="295" customWidth="1"/>
    <col min="10753" max="10753" width="7.26953125" style="295" customWidth="1"/>
    <col min="10754" max="10759" width="7" style="295" customWidth="1"/>
    <col min="10760" max="10761" width="8.453125" style="295" customWidth="1"/>
    <col min="10762" max="10763" width="8.81640625" style="295"/>
    <col min="10764" max="10769" width="9" style="295" customWidth="1"/>
    <col min="10770" max="10997" width="8.81640625" style="295"/>
    <col min="10998" max="10998" width="15.1796875" style="295" customWidth="1"/>
    <col min="10999" max="10999" width="16.26953125" style="295" customWidth="1"/>
    <col min="11000" max="11000" width="8.453125" style="295" customWidth="1"/>
    <col min="11001" max="11001" width="7" style="295" customWidth="1"/>
    <col min="11002" max="11002" width="8.453125" style="295" customWidth="1"/>
    <col min="11003" max="11003" width="7" style="295" customWidth="1"/>
    <col min="11004" max="11004" width="8.453125" style="295" customWidth="1"/>
    <col min="11005" max="11005" width="7" style="295" customWidth="1"/>
    <col min="11006" max="11006" width="8.453125" style="295" customWidth="1"/>
    <col min="11007" max="11007" width="7" style="295" customWidth="1"/>
    <col min="11008" max="11008" width="8.1796875" style="295" customWidth="1"/>
    <col min="11009" max="11009" width="7.26953125" style="295" customWidth="1"/>
    <col min="11010" max="11015" width="7" style="295" customWidth="1"/>
    <col min="11016" max="11017" width="8.453125" style="295" customWidth="1"/>
    <col min="11018" max="11019" width="8.81640625" style="295"/>
    <col min="11020" max="11025" width="9" style="295" customWidth="1"/>
    <col min="11026" max="11253" width="8.81640625" style="295"/>
    <col min="11254" max="11254" width="15.1796875" style="295" customWidth="1"/>
    <col min="11255" max="11255" width="16.26953125" style="295" customWidth="1"/>
    <col min="11256" max="11256" width="8.453125" style="295" customWidth="1"/>
    <col min="11257" max="11257" width="7" style="295" customWidth="1"/>
    <col min="11258" max="11258" width="8.453125" style="295" customWidth="1"/>
    <col min="11259" max="11259" width="7" style="295" customWidth="1"/>
    <col min="11260" max="11260" width="8.453125" style="295" customWidth="1"/>
    <col min="11261" max="11261" width="7" style="295" customWidth="1"/>
    <col min="11262" max="11262" width="8.453125" style="295" customWidth="1"/>
    <col min="11263" max="11263" width="7" style="295" customWidth="1"/>
    <col min="11264" max="11264" width="8.1796875" style="295" customWidth="1"/>
    <col min="11265" max="11265" width="7.26953125" style="295" customWidth="1"/>
    <col min="11266" max="11271" width="7" style="295" customWidth="1"/>
    <col min="11272" max="11273" width="8.453125" style="295" customWidth="1"/>
    <col min="11274" max="11275" width="8.81640625" style="295"/>
    <col min="11276" max="11281" width="9" style="295" customWidth="1"/>
    <col min="11282" max="11509" width="8.81640625" style="295"/>
    <col min="11510" max="11510" width="15.1796875" style="295" customWidth="1"/>
    <col min="11511" max="11511" width="16.26953125" style="295" customWidth="1"/>
    <col min="11512" max="11512" width="8.453125" style="295" customWidth="1"/>
    <col min="11513" max="11513" width="7" style="295" customWidth="1"/>
    <col min="11514" max="11514" width="8.453125" style="295" customWidth="1"/>
    <col min="11515" max="11515" width="7" style="295" customWidth="1"/>
    <col min="11516" max="11516" width="8.453125" style="295" customWidth="1"/>
    <col min="11517" max="11517" width="7" style="295" customWidth="1"/>
    <col min="11518" max="11518" width="8.453125" style="295" customWidth="1"/>
    <col min="11519" max="11519" width="7" style="295" customWidth="1"/>
    <col min="11520" max="11520" width="8.1796875" style="295" customWidth="1"/>
    <col min="11521" max="11521" width="7.26953125" style="295" customWidth="1"/>
    <col min="11522" max="11527" width="7" style="295" customWidth="1"/>
    <col min="11528" max="11529" width="8.453125" style="295" customWidth="1"/>
    <col min="11530" max="11531" width="8.81640625" style="295"/>
    <col min="11532" max="11537" width="9" style="295" customWidth="1"/>
    <col min="11538" max="11765" width="8.81640625" style="295"/>
    <col min="11766" max="11766" width="15.1796875" style="295" customWidth="1"/>
    <col min="11767" max="11767" width="16.26953125" style="295" customWidth="1"/>
    <col min="11768" max="11768" width="8.453125" style="295" customWidth="1"/>
    <col min="11769" max="11769" width="7" style="295" customWidth="1"/>
    <col min="11770" max="11770" width="8.453125" style="295" customWidth="1"/>
    <col min="11771" max="11771" width="7" style="295" customWidth="1"/>
    <col min="11772" max="11772" width="8.453125" style="295" customWidth="1"/>
    <col min="11773" max="11773" width="7" style="295" customWidth="1"/>
    <col min="11774" max="11774" width="8.453125" style="295" customWidth="1"/>
    <col min="11775" max="11775" width="7" style="295" customWidth="1"/>
    <col min="11776" max="11776" width="8.1796875" style="295" customWidth="1"/>
    <col min="11777" max="11777" width="7.26953125" style="295" customWidth="1"/>
    <col min="11778" max="11783" width="7" style="295" customWidth="1"/>
    <col min="11784" max="11785" width="8.453125" style="295" customWidth="1"/>
    <col min="11786" max="11787" width="8.81640625" style="295"/>
    <col min="11788" max="11793" width="9" style="295" customWidth="1"/>
    <col min="11794" max="12021" width="8.81640625" style="295"/>
    <col min="12022" max="12022" width="15.1796875" style="295" customWidth="1"/>
    <col min="12023" max="12023" width="16.26953125" style="295" customWidth="1"/>
    <col min="12024" max="12024" width="8.453125" style="295" customWidth="1"/>
    <col min="12025" max="12025" width="7" style="295" customWidth="1"/>
    <col min="12026" max="12026" width="8.453125" style="295" customWidth="1"/>
    <col min="12027" max="12027" width="7" style="295" customWidth="1"/>
    <col min="12028" max="12028" width="8.453125" style="295" customWidth="1"/>
    <col min="12029" max="12029" width="7" style="295" customWidth="1"/>
    <col min="12030" max="12030" width="8.453125" style="295" customWidth="1"/>
    <col min="12031" max="12031" width="7" style="295" customWidth="1"/>
    <col min="12032" max="12032" width="8.1796875" style="295" customWidth="1"/>
    <col min="12033" max="12033" width="7.26953125" style="295" customWidth="1"/>
    <col min="12034" max="12039" width="7" style="295" customWidth="1"/>
    <col min="12040" max="12041" width="8.453125" style="295" customWidth="1"/>
    <col min="12042" max="12043" width="8.81640625" style="295"/>
    <col min="12044" max="12049" width="9" style="295" customWidth="1"/>
    <col min="12050" max="12277" width="8.81640625" style="295"/>
    <col min="12278" max="12278" width="15.1796875" style="295" customWidth="1"/>
    <col min="12279" max="12279" width="16.26953125" style="295" customWidth="1"/>
    <col min="12280" max="12280" width="8.453125" style="295" customWidth="1"/>
    <col min="12281" max="12281" width="7" style="295" customWidth="1"/>
    <col min="12282" max="12282" width="8.453125" style="295" customWidth="1"/>
    <col min="12283" max="12283" width="7" style="295" customWidth="1"/>
    <col min="12284" max="12284" width="8.453125" style="295" customWidth="1"/>
    <col min="12285" max="12285" width="7" style="295" customWidth="1"/>
    <col min="12286" max="12286" width="8.453125" style="295" customWidth="1"/>
    <col min="12287" max="12287" width="7" style="295" customWidth="1"/>
    <col min="12288" max="12288" width="8.1796875" style="295" customWidth="1"/>
    <col min="12289" max="12289" width="7.26953125" style="295" customWidth="1"/>
    <col min="12290" max="12295" width="7" style="295" customWidth="1"/>
    <col min="12296" max="12297" width="8.453125" style="295" customWidth="1"/>
    <col min="12298" max="12299" width="8.81640625" style="295"/>
    <col min="12300" max="12305" width="9" style="295" customWidth="1"/>
    <col min="12306" max="12533" width="8.81640625" style="295"/>
    <col min="12534" max="12534" width="15.1796875" style="295" customWidth="1"/>
    <col min="12535" max="12535" width="16.26953125" style="295" customWidth="1"/>
    <col min="12536" max="12536" width="8.453125" style="295" customWidth="1"/>
    <col min="12537" max="12537" width="7" style="295" customWidth="1"/>
    <col min="12538" max="12538" width="8.453125" style="295" customWidth="1"/>
    <col min="12539" max="12539" width="7" style="295" customWidth="1"/>
    <col min="12540" max="12540" width="8.453125" style="295" customWidth="1"/>
    <col min="12541" max="12541" width="7" style="295" customWidth="1"/>
    <col min="12542" max="12542" width="8.453125" style="295" customWidth="1"/>
    <col min="12543" max="12543" width="7" style="295" customWidth="1"/>
    <col min="12544" max="12544" width="8.1796875" style="295" customWidth="1"/>
    <col min="12545" max="12545" width="7.26953125" style="295" customWidth="1"/>
    <col min="12546" max="12551" width="7" style="295" customWidth="1"/>
    <col min="12552" max="12553" width="8.453125" style="295" customWidth="1"/>
    <col min="12554" max="12555" width="8.81640625" style="295"/>
    <col min="12556" max="12561" width="9" style="295" customWidth="1"/>
    <col min="12562" max="12789" width="8.81640625" style="295"/>
    <col min="12790" max="12790" width="15.1796875" style="295" customWidth="1"/>
    <col min="12791" max="12791" width="16.26953125" style="295" customWidth="1"/>
    <col min="12792" max="12792" width="8.453125" style="295" customWidth="1"/>
    <col min="12793" max="12793" width="7" style="295" customWidth="1"/>
    <col min="12794" max="12794" width="8.453125" style="295" customWidth="1"/>
    <col min="12795" max="12795" width="7" style="295" customWidth="1"/>
    <col min="12796" max="12796" width="8.453125" style="295" customWidth="1"/>
    <col min="12797" max="12797" width="7" style="295" customWidth="1"/>
    <col min="12798" max="12798" width="8.453125" style="295" customWidth="1"/>
    <col min="12799" max="12799" width="7" style="295" customWidth="1"/>
    <col min="12800" max="12800" width="8.1796875" style="295" customWidth="1"/>
    <col min="12801" max="12801" width="7.26953125" style="295" customWidth="1"/>
    <col min="12802" max="12807" width="7" style="295" customWidth="1"/>
    <col min="12808" max="12809" width="8.453125" style="295" customWidth="1"/>
    <col min="12810" max="12811" width="8.81640625" style="295"/>
    <col min="12812" max="12817" width="9" style="295" customWidth="1"/>
    <col min="12818" max="13045" width="8.81640625" style="295"/>
    <col min="13046" max="13046" width="15.1796875" style="295" customWidth="1"/>
    <col min="13047" max="13047" width="16.26953125" style="295" customWidth="1"/>
    <col min="13048" max="13048" width="8.453125" style="295" customWidth="1"/>
    <col min="13049" max="13049" width="7" style="295" customWidth="1"/>
    <col min="13050" max="13050" width="8.453125" style="295" customWidth="1"/>
    <col min="13051" max="13051" width="7" style="295" customWidth="1"/>
    <col min="13052" max="13052" width="8.453125" style="295" customWidth="1"/>
    <col min="13053" max="13053" width="7" style="295" customWidth="1"/>
    <col min="13054" max="13054" width="8.453125" style="295" customWidth="1"/>
    <col min="13055" max="13055" width="7" style="295" customWidth="1"/>
    <col min="13056" max="13056" width="8.1796875" style="295" customWidth="1"/>
    <col min="13057" max="13057" width="7.26953125" style="295" customWidth="1"/>
    <col min="13058" max="13063" width="7" style="295" customWidth="1"/>
    <col min="13064" max="13065" width="8.453125" style="295" customWidth="1"/>
    <col min="13066" max="13067" width="8.81640625" style="295"/>
    <col min="13068" max="13073" width="9" style="295" customWidth="1"/>
    <col min="13074" max="13301" width="8.81640625" style="295"/>
    <col min="13302" max="13302" width="15.1796875" style="295" customWidth="1"/>
    <col min="13303" max="13303" width="16.26953125" style="295" customWidth="1"/>
    <col min="13304" max="13304" width="8.453125" style="295" customWidth="1"/>
    <col min="13305" max="13305" width="7" style="295" customWidth="1"/>
    <col min="13306" max="13306" width="8.453125" style="295" customWidth="1"/>
    <col min="13307" max="13307" width="7" style="295" customWidth="1"/>
    <col min="13308" max="13308" width="8.453125" style="295" customWidth="1"/>
    <col min="13309" max="13309" width="7" style="295" customWidth="1"/>
    <col min="13310" max="13310" width="8.453125" style="295" customWidth="1"/>
    <col min="13311" max="13311" width="7" style="295" customWidth="1"/>
    <col min="13312" max="13312" width="8.1796875" style="295" customWidth="1"/>
    <col min="13313" max="13313" width="7.26953125" style="295" customWidth="1"/>
    <col min="13314" max="13319" width="7" style="295" customWidth="1"/>
    <col min="13320" max="13321" width="8.453125" style="295" customWidth="1"/>
    <col min="13322" max="13323" width="8.81640625" style="295"/>
    <col min="13324" max="13329" width="9" style="295" customWidth="1"/>
    <col min="13330" max="13557" width="8.81640625" style="295"/>
    <col min="13558" max="13558" width="15.1796875" style="295" customWidth="1"/>
    <col min="13559" max="13559" width="16.26953125" style="295" customWidth="1"/>
    <col min="13560" max="13560" width="8.453125" style="295" customWidth="1"/>
    <col min="13561" max="13561" width="7" style="295" customWidth="1"/>
    <col min="13562" max="13562" width="8.453125" style="295" customWidth="1"/>
    <col min="13563" max="13563" width="7" style="295" customWidth="1"/>
    <col min="13564" max="13564" width="8.453125" style="295" customWidth="1"/>
    <col min="13565" max="13565" width="7" style="295" customWidth="1"/>
    <col min="13566" max="13566" width="8.453125" style="295" customWidth="1"/>
    <col min="13567" max="13567" width="7" style="295" customWidth="1"/>
    <col min="13568" max="13568" width="8.1796875" style="295" customWidth="1"/>
    <col min="13569" max="13569" width="7.26953125" style="295" customWidth="1"/>
    <col min="13570" max="13575" width="7" style="295" customWidth="1"/>
    <col min="13576" max="13577" width="8.453125" style="295" customWidth="1"/>
    <col min="13578" max="13579" width="8.81640625" style="295"/>
    <col min="13580" max="13585" width="9" style="295" customWidth="1"/>
    <col min="13586" max="13813" width="8.81640625" style="295"/>
    <col min="13814" max="13814" width="15.1796875" style="295" customWidth="1"/>
    <col min="13815" max="13815" width="16.26953125" style="295" customWidth="1"/>
    <col min="13816" max="13816" width="8.453125" style="295" customWidth="1"/>
    <col min="13817" max="13817" width="7" style="295" customWidth="1"/>
    <col min="13818" max="13818" width="8.453125" style="295" customWidth="1"/>
    <col min="13819" max="13819" width="7" style="295" customWidth="1"/>
    <col min="13820" max="13820" width="8.453125" style="295" customWidth="1"/>
    <col min="13821" max="13821" width="7" style="295" customWidth="1"/>
    <col min="13822" max="13822" width="8.453125" style="295" customWidth="1"/>
    <col min="13823" max="13823" width="7" style="295" customWidth="1"/>
    <col min="13824" max="13824" width="8.1796875" style="295" customWidth="1"/>
    <col min="13825" max="13825" width="7.26953125" style="295" customWidth="1"/>
    <col min="13826" max="13831" width="7" style="295" customWidth="1"/>
    <col min="13832" max="13833" width="8.453125" style="295" customWidth="1"/>
    <col min="13834" max="13835" width="8.81640625" style="295"/>
    <col min="13836" max="13841" width="9" style="295" customWidth="1"/>
    <col min="13842" max="14069" width="8.81640625" style="295"/>
    <col min="14070" max="14070" width="15.1796875" style="295" customWidth="1"/>
    <col min="14071" max="14071" width="16.26953125" style="295" customWidth="1"/>
    <col min="14072" max="14072" width="8.453125" style="295" customWidth="1"/>
    <col min="14073" max="14073" width="7" style="295" customWidth="1"/>
    <col min="14074" max="14074" width="8.453125" style="295" customWidth="1"/>
    <col min="14075" max="14075" width="7" style="295" customWidth="1"/>
    <col min="14076" max="14076" width="8.453125" style="295" customWidth="1"/>
    <col min="14077" max="14077" width="7" style="295" customWidth="1"/>
    <col min="14078" max="14078" width="8.453125" style="295" customWidth="1"/>
    <col min="14079" max="14079" width="7" style="295" customWidth="1"/>
    <col min="14080" max="14080" width="8.1796875" style="295" customWidth="1"/>
    <col min="14081" max="14081" width="7.26953125" style="295" customWidth="1"/>
    <col min="14082" max="14087" width="7" style="295" customWidth="1"/>
    <col min="14088" max="14089" width="8.453125" style="295" customWidth="1"/>
    <col min="14090" max="14091" width="8.81640625" style="295"/>
    <col min="14092" max="14097" width="9" style="295" customWidth="1"/>
    <col min="14098" max="14325" width="8.81640625" style="295"/>
    <col min="14326" max="14326" width="15.1796875" style="295" customWidth="1"/>
    <col min="14327" max="14327" width="16.26953125" style="295" customWidth="1"/>
    <col min="14328" max="14328" width="8.453125" style="295" customWidth="1"/>
    <col min="14329" max="14329" width="7" style="295" customWidth="1"/>
    <col min="14330" max="14330" width="8.453125" style="295" customWidth="1"/>
    <col min="14331" max="14331" width="7" style="295" customWidth="1"/>
    <col min="14332" max="14332" width="8.453125" style="295" customWidth="1"/>
    <col min="14333" max="14333" width="7" style="295" customWidth="1"/>
    <col min="14334" max="14334" width="8.453125" style="295" customWidth="1"/>
    <col min="14335" max="14335" width="7" style="295" customWidth="1"/>
    <col min="14336" max="14336" width="8.1796875" style="295" customWidth="1"/>
    <col min="14337" max="14337" width="7.26953125" style="295" customWidth="1"/>
    <col min="14338" max="14343" width="7" style="295" customWidth="1"/>
    <col min="14344" max="14345" width="8.453125" style="295" customWidth="1"/>
    <col min="14346" max="14347" width="8.81640625" style="295"/>
    <col min="14348" max="14353" width="9" style="295" customWidth="1"/>
    <col min="14354" max="14581" width="8.81640625" style="295"/>
    <col min="14582" max="14582" width="15.1796875" style="295" customWidth="1"/>
    <col min="14583" max="14583" width="16.26953125" style="295" customWidth="1"/>
    <col min="14584" max="14584" width="8.453125" style="295" customWidth="1"/>
    <col min="14585" max="14585" width="7" style="295" customWidth="1"/>
    <col min="14586" max="14586" width="8.453125" style="295" customWidth="1"/>
    <col min="14587" max="14587" width="7" style="295" customWidth="1"/>
    <col min="14588" max="14588" width="8.453125" style="295" customWidth="1"/>
    <col min="14589" max="14589" width="7" style="295" customWidth="1"/>
    <col min="14590" max="14590" width="8.453125" style="295" customWidth="1"/>
    <col min="14591" max="14591" width="7" style="295" customWidth="1"/>
    <col min="14592" max="14592" width="8.1796875" style="295" customWidth="1"/>
    <col min="14593" max="14593" width="7.26953125" style="295" customWidth="1"/>
    <col min="14594" max="14599" width="7" style="295" customWidth="1"/>
    <col min="14600" max="14601" width="8.453125" style="295" customWidth="1"/>
    <col min="14602" max="14603" width="8.81640625" style="295"/>
    <col min="14604" max="14609" width="9" style="295" customWidth="1"/>
    <col min="14610" max="14837" width="8.81640625" style="295"/>
    <col min="14838" max="14838" width="15.1796875" style="295" customWidth="1"/>
    <col min="14839" max="14839" width="16.26953125" style="295" customWidth="1"/>
    <col min="14840" max="14840" width="8.453125" style="295" customWidth="1"/>
    <col min="14841" max="14841" width="7" style="295" customWidth="1"/>
    <col min="14842" max="14842" width="8.453125" style="295" customWidth="1"/>
    <col min="14843" max="14843" width="7" style="295" customWidth="1"/>
    <col min="14844" max="14844" width="8.453125" style="295" customWidth="1"/>
    <col min="14845" max="14845" width="7" style="295" customWidth="1"/>
    <col min="14846" max="14846" width="8.453125" style="295" customWidth="1"/>
    <col min="14847" max="14847" width="7" style="295" customWidth="1"/>
    <col min="14848" max="14848" width="8.1796875" style="295" customWidth="1"/>
    <col min="14849" max="14849" width="7.26953125" style="295" customWidth="1"/>
    <col min="14850" max="14855" width="7" style="295" customWidth="1"/>
    <col min="14856" max="14857" width="8.453125" style="295" customWidth="1"/>
    <col min="14858" max="14859" width="8.81640625" style="295"/>
    <col min="14860" max="14865" width="9" style="295" customWidth="1"/>
    <col min="14866" max="15093" width="8.81640625" style="295"/>
    <col min="15094" max="15094" width="15.1796875" style="295" customWidth="1"/>
    <col min="15095" max="15095" width="16.26953125" style="295" customWidth="1"/>
    <col min="15096" max="15096" width="8.453125" style="295" customWidth="1"/>
    <col min="15097" max="15097" width="7" style="295" customWidth="1"/>
    <col min="15098" max="15098" width="8.453125" style="295" customWidth="1"/>
    <col min="15099" max="15099" width="7" style="295" customWidth="1"/>
    <col min="15100" max="15100" width="8.453125" style="295" customWidth="1"/>
    <col min="15101" max="15101" width="7" style="295" customWidth="1"/>
    <col min="15102" max="15102" width="8.453125" style="295" customWidth="1"/>
    <col min="15103" max="15103" width="7" style="295" customWidth="1"/>
    <col min="15104" max="15104" width="8.1796875" style="295" customWidth="1"/>
    <col min="15105" max="15105" width="7.26953125" style="295" customWidth="1"/>
    <col min="15106" max="15111" width="7" style="295" customWidth="1"/>
    <col min="15112" max="15113" width="8.453125" style="295" customWidth="1"/>
    <col min="15114" max="15115" width="8.81640625" style="295"/>
    <col min="15116" max="15121" width="9" style="295" customWidth="1"/>
    <col min="15122" max="15349" width="8.81640625" style="295"/>
    <col min="15350" max="15350" width="15.1796875" style="295" customWidth="1"/>
    <col min="15351" max="15351" width="16.26953125" style="295" customWidth="1"/>
    <col min="15352" max="15352" width="8.453125" style="295" customWidth="1"/>
    <col min="15353" max="15353" width="7" style="295" customWidth="1"/>
    <col min="15354" max="15354" width="8.453125" style="295" customWidth="1"/>
    <col min="15355" max="15355" width="7" style="295" customWidth="1"/>
    <col min="15356" max="15356" width="8.453125" style="295" customWidth="1"/>
    <col min="15357" max="15357" width="7" style="295" customWidth="1"/>
    <col min="15358" max="15358" width="8.453125" style="295" customWidth="1"/>
    <col min="15359" max="15359" width="7" style="295" customWidth="1"/>
    <col min="15360" max="15360" width="8.1796875" style="295" customWidth="1"/>
    <col min="15361" max="15361" width="7.26953125" style="295" customWidth="1"/>
    <col min="15362" max="15367" width="7" style="295" customWidth="1"/>
    <col min="15368" max="15369" width="8.453125" style="295" customWidth="1"/>
    <col min="15370" max="15371" width="8.81640625" style="295"/>
    <col min="15372" max="15377" width="9" style="295" customWidth="1"/>
    <col min="15378" max="15605" width="8.81640625" style="295"/>
    <col min="15606" max="15606" width="15.1796875" style="295" customWidth="1"/>
    <col min="15607" max="15607" width="16.26953125" style="295" customWidth="1"/>
    <col min="15608" max="15608" width="8.453125" style="295" customWidth="1"/>
    <col min="15609" max="15609" width="7" style="295" customWidth="1"/>
    <col min="15610" max="15610" width="8.453125" style="295" customWidth="1"/>
    <col min="15611" max="15611" width="7" style="295" customWidth="1"/>
    <col min="15612" max="15612" width="8.453125" style="295" customWidth="1"/>
    <col min="15613" max="15613" width="7" style="295" customWidth="1"/>
    <col min="15614" max="15614" width="8.453125" style="295" customWidth="1"/>
    <col min="15615" max="15615" width="7" style="295" customWidth="1"/>
    <col min="15616" max="15616" width="8.1796875" style="295" customWidth="1"/>
    <col min="15617" max="15617" width="7.26953125" style="295" customWidth="1"/>
    <col min="15618" max="15623" width="7" style="295" customWidth="1"/>
    <col min="15624" max="15625" width="8.453125" style="295" customWidth="1"/>
    <col min="15626" max="15627" width="8.81640625" style="295"/>
    <col min="15628" max="15633" width="9" style="295" customWidth="1"/>
    <col min="15634" max="15861" width="8.81640625" style="295"/>
    <col min="15862" max="15862" width="15.1796875" style="295" customWidth="1"/>
    <col min="15863" max="15863" width="16.26953125" style="295" customWidth="1"/>
    <col min="15864" max="15864" width="8.453125" style="295" customWidth="1"/>
    <col min="15865" max="15865" width="7" style="295" customWidth="1"/>
    <col min="15866" max="15866" width="8.453125" style="295" customWidth="1"/>
    <col min="15867" max="15867" width="7" style="295" customWidth="1"/>
    <col min="15868" max="15868" width="8.453125" style="295" customWidth="1"/>
    <col min="15869" max="15869" width="7" style="295" customWidth="1"/>
    <col min="15870" max="15870" width="8.453125" style="295" customWidth="1"/>
    <col min="15871" max="15871" width="7" style="295" customWidth="1"/>
    <col min="15872" max="15872" width="8.1796875" style="295" customWidth="1"/>
    <col min="15873" max="15873" width="7.26953125" style="295" customWidth="1"/>
    <col min="15874" max="15879" width="7" style="295" customWidth="1"/>
    <col min="15880" max="15881" width="8.453125" style="295" customWidth="1"/>
    <col min="15882" max="15883" width="8.81640625" style="295"/>
    <col min="15884" max="15889" width="9" style="295" customWidth="1"/>
    <col min="15890" max="16117" width="8.81640625" style="295"/>
    <col min="16118" max="16118" width="15.1796875" style="295" customWidth="1"/>
    <col min="16119" max="16119" width="16.26953125" style="295" customWidth="1"/>
    <col min="16120" max="16120" width="8.453125" style="295" customWidth="1"/>
    <col min="16121" max="16121" width="7" style="295" customWidth="1"/>
    <col min="16122" max="16122" width="8.453125" style="295" customWidth="1"/>
    <col min="16123" max="16123" width="7" style="295" customWidth="1"/>
    <col min="16124" max="16124" width="8.453125" style="295" customWidth="1"/>
    <col min="16125" max="16125" width="7" style="295" customWidth="1"/>
    <col min="16126" max="16126" width="8.453125" style="295" customWidth="1"/>
    <col min="16127" max="16127" width="7" style="295" customWidth="1"/>
    <col min="16128" max="16128" width="8.1796875" style="295" customWidth="1"/>
    <col min="16129" max="16129" width="7.26953125" style="295" customWidth="1"/>
    <col min="16130" max="16135" width="7" style="295" customWidth="1"/>
    <col min="16136" max="16137" width="8.453125" style="295" customWidth="1"/>
    <col min="16138" max="16139" width="8.81640625" style="295"/>
    <col min="16140" max="16145" width="9" style="295" customWidth="1"/>
    <col min="16146" max="16384" width="8.81640625" style="295"/>
  </cols>
  <sheetData>
    <row r="1" spans="1:18" ht="33" customHeight="1">
      <c r="A1" s="1753" t="s">
        <v>562</v>
      </c>
      <c r="B1" s="1754"/>
      <c r="C1" s="1754"/>
      <c r="D1" s="1754"/>
      <c r="E1" s="1754"/>
      <c r="F1" s="1754"/>
      <c r="G1" s="1754"/>
      <c r="H1" s="1754"/>
      <c r="I1" s="1754"/>
      <c r="J1" s="1754"/>
      <c r="K1" s="1754"/>
      <c r="L1" s="1754"/>
      <c r="M1" s="1754"/>
      <c r="N1" s="1754"/>
      <c r="O1" s="1754"/>
      <c r="P1" s="1754"/>
      <c r="Q1" s="1754"/>
      <c r="R1" s="1754"/>
    </row>
    <row r="2" spans="1:18" ht="33" customHeight="1">
      <c r="A2" s="1791" t="s">
        <v>563</v>
      </c>
      <c r="B2" s="1792"/>
      <c r="C2" s="1792"/>
      <c r="D2" s="1792"/>
      <c r="E2" s="1792"/>
      <c r="F2" s="1792"/>
      <c r="G2" s="1792"/>
      <c r="H2" s="1792"/>
      <c r="I2" s="1792"/>
      <c r="J2" s="1792"/>
      <c r="K2" s="1792"/>
      <c r="L2" s="1792"/>
      <c r="M2" s="1792"/>
      <c r="N2" s="1792"/>
      <c r="O2" s="1792"/>
      <c r="P2" s="1792"/>
      <c r="Q2" s="1792"/>
      <c r="R2" s="1792"/>
    </row>
    <row r="3" spans="1:18" s="298" customFormat="1" ht="25" customHeight="1" thickBot="1">
      <c r="A3" s="370" t="s">
        <v>824</v>
      </c>
      <c r="B3" s="371"/>
      <c r="C3" s="371"/>
      <c r="D3" s="371"/>
      <c r="E3" s="371"/>
      <c r="F3" s="371"/>
      <c r="G3" s="371"/>
      <c r="H3" s="371"/>
      <c r="I3" s="371"/>
      <c r="J3" s="371" t="s">
        <v>766</v>
      </c>
      <c r="K3" s="371"/>
      <c r="L3" s="161"/>
      <c r="M3" s="161"/>
      <c r="N3" s="161"/>
      <c r="O3" s="161"/>
      <c r="P3" s="161"/>
      <c r="Q3" s="161"/>
      <c r="R3" s="372" t="s">
        <v>825</v>
      </c>
    </row>
    <row r="4" spans="1:18" s="359" customFormat="1" ht="25" customHeight="1" thickTop="1">
      <c r="A4" s="1793" t="s">
        <v>324</v>
      </c>
      <c r="B4" s="1761" t="s">
        <v>826</v>
      </c>
      <c r="C4" s="1761"/>
      <c r="D4" s="1761" t="s">
        <v>827</v>
      </c>
      <c r="E4" s="1761"/>
      <c r="F4" s="1761" t="s">
        <v>828</v>
      </c>
      <c r="G4" s="1761"/>
      <c r="H4" s="1761" t="s">
        <v>829</v>
      </c>
      <c r="I4" s="1761"/>
      <c r="J4" s="1761" t="s">
        <v>830</v>
      </c>
      <c r="K4" s="1761"/>
      <c r="L4" s="1761" t="s">
        <v>831</v>
      </c>
      <c r="M4" s="1761"/>
      <c r="N4" s="1761" t="s">
        <v>832</v>
      </c>
      <c r="O4" s="1761"/>
      <c r="P4" s="1761" t="s">
        <v>750</v>
      </c>
      <c r="Q4" s="1761"/>
      <c r="R4" s="1796" t="s">
        <v>415</v>
      </c>
    </row>
    <row r="5" spans="1:18" s="359" customFormat="1" ht="42.75" customHeight="1">
      <c r="A5" s="1794"/>
      <c r="B5" s="1790" t="s">
        <v>833</v>
      </c>
      <c r="C5" s="1790"/>
      <c r="D5" s="1790" t="s">
        <v>834</v>
      </c>
      <c r="E5" s="1790"/>
      <c r="F5" s="1790" t="s">
        <v>835</v>
      </c>
      <c r="G5" s="1790"/>
      <c r="H5" s="1790" t="s">
        <v>836</v>
      </c>
      <c r="I5" s="1790"/>
      <c r="J5" s="1790" t="s">
        <v>837</v>
      </c>
      <c r="K5" s="1790"/>
      <c r="L5" s="1790" t="s">
        <v>838</v>
      </c>
      <c r="M5" s="1790"/>
      <c r="N5" s="1790" t="s">
        <v>839</v>
      </c>
      <c r="O5" s="1790"/>
      <c r="P5" s="1790" t="s">
        <v>68</v>
      </c>
      <c r="Q5" s="1790"/>
      <c r="R5" s="1794"/>
    </row>
    <row r="6" spans="1:18" s="359" customFormat="1" ht="25" customHeight="1">
      <c r="A6" s="1794"/>
      <c r="B6" s="360" t="s">
        <v>822</v>
      </c>
      <c r="C6" s="360" t="s">
        <v>823</v>
      </c>
      <c r="D6" s="360" t="s">
        <v>822</v>
      </c>
      <c r="E6" s="360" t="s">
        <v>823</v>
      </c>
      <c r="F6" s="360" t="s">
        <v>822</v>
      </c>
      <c r="G6" s="360" t="s">
        <v>823</v>
      </c>
      <c r="H6" s="360" t="s">
        <v>822</v>
      </c>
      <c r="I6" s="360" t="s">
        <v>823</v>
      </c>
      <c r="J6" s="360" t="s">
        <v>822</v>
      </c>
      <c r="K6" s="360" t="s">
        <v>823</v>
      </c>
      <c r="L6" s="360" t="s">
        <v>822</v>
      </c>
      <c r="M6" s="360" t="s">
        <v>823</v>
      </c>
      <c r="N6" s="360" t="s">
        <v>822</v>
      </c>
      <c r="O6" s="360" t="s">
        <v>823</v>
      </c>
      <c r="P6" s="360" t="s">
        <v>822</v>
      </c>
      <c r="Q6" s="360" t="s">
        <v>823</v>
      </c>
      <c r="R6" s="1794"/>
    </row>
    <row r="7" spans="1:18" s="359" customFormat="1" ht="25" customHeight="1">
      <c r="A7" s="1795"/>
      <c r="B7" s="360" t="s">
        <v>740</v>
      </c>
      <c r="C7" s="360" t="s">
        <v>742</v>
      </c>
      <c r="D7" s="360" t="s">
        <v>740</v>
      </c>
      <c r="E7" s="360" t="s">
        <v>742</v>
      </c>
      <c r="F7" s="360" t="s">
        <v>740</v>
      </c>
      <c r="G7" s="360" t="s">
        <v>742</v>
      </c>
      <c r="H7" s="360" t="s">
        <v>740</v>
      </c>
      <c r="I7" s="360" t="s">
        <v>742</v>
      </c>
      <c r="J7" s="360" t="s">
        <v>740</v>
      </c>
      <c r="K7" s="360" t="s">
        <v>742</v>
      </c>
      <c r="L7" s="360" t="s">
        <v>740</v>
      </c>
      <c r="M7" s="360" t="s">
        <v>742</v>
      </c>
      <c r="N7" s="360" t="s">
        <v>740</v>
      </c>
      <c r="O7" s="360" t="s">
        <v>742</v>
      </c>
      <c r="P7" s="360" t="s">
        <v>740</v>
      </c>
      <c r="Q7" s="360" t="s">
        <v>742</v>
      </c>
      <c r="R7" s="1795"/>
    </row>
    <row r="8" spans="1:18" ht="25" customHeight="1">
      <c r="A8" s="373" t="s">
        <v>327</v>
      </c>
      <c r="B8" s="286">
        <v>16</v>
      </c>
      <c r="C8" s="286">
        <v>2952</v>
      </c>
      <c r="D8" s="286">
        <v>3</v>
      </c>
      <c r="E8" s="286">
        <v>583</v>
      </c>
      <c r="F8" s="286">
        <v>0</v>
      </c>
      <c r="G8" s="286">
        <v>0</v>
      </c>
      <c r="H8" s="286">
        <v>1</v>
      </c>
      <c r="I8" s="286">
        <v>200</v>
      </c>
      <c r="J8" s="286">
        <v>0</v>
      </c>
      <c r="K8" s="286">
        <v>0</v>
      </c>
      <c r="L8" s="286">
        <v>1</v>
      </c>
      <c r="M8" s="286">
        <v>265</v>
      </c>
      <c r="N8" s="286">
        <v>0</v>
      </c>
      <c r="O8" s="286">
        <v>0</v>
      </c>
      <c r="P8" s="374">
        <f>B8+D8+F8+H8+J8+L8+N8</f>
        <v>21</v>
      </c>
      <c r="Q8" s="374">
        <f>C8+E8+G8+I8+K8+M8+O8</f>
        <v>4000</v>
      </c>
      <c r="R8" s="375" t="s">
        <v>418</v>
      </c>
    </row>
    <row r="9" spans="1:18" ht="25" customHeight="1">
      <c r="A9" s="373" t="s">
        <v>328</v>
      </c>
      <c r="B9" s="289">
        <v>9</v>
      </c>
      <c r="C9" s="289">
        <v>1954</v>
      </c>
      <c r="D9" s="289">
        <v>3</v>
      </c>
      <c r="E9" s="289">
        <v>633</v>
      </c>
      <c r="F9" s="289">
        <v>0</v>
      </c>
      <c r="G9" s="289">
        <v>0</v>
      </c>
      <c r="H9" s="289">
        <v>0</v>
      </c>
      <c r="I9" s="289">
        <v>0</v>
      </c>
      <c r="J9" s="289">
        <v>0</v>
      </c>
      <c r="K9" s="289">
        <v>0</v>
      </c>
      <c r="L9" s="289">
        <v>0</v>
      </c>
      <c r="M9" s="289">
        <v>0</v>
      </c>
      <c r="N9" s="289">
        <v>1</v>
      </c>
      <c r="O9" s="289">
        <v>90</v>
      </c>
      <c r="P9" s="374">
        <f t="shared" ref="P9:Q35" si="0">B9+D9+F9+H9+J9+L9+N9</f>
        <v>13</v>
      </c>
      <c r="Q9" s="374">
        <f t="shared" si="0"/>
        <v>2677</v>
      </c>
      <c r="R9" s="375" t="s">
        <v>419</v>
      </c>
    </row>
    <row r="10" spans="1:18" ht="25" customHeight="1">
      <c r="A10" s="373" t="s">
        <v>329</v>
      </c>
      <c r="B10" s="286">
        <v>13</v>
      </c>
      <c r="C10" s="286">
        <v>1280</v>
      </c>
      <c r="D10" s="286">
        <v>0</v>
      </c>
      <c r="E10" s="286">
        <v>0</v>
      </c>
      <c r="F10" s="286">
        <v>0</v>
      </c>
      <c r="G10" s="286">
        <v>0</v>
      </c>
      <c r="H10" s="286">
        <v>1</v>
      </c>
      <c r="I10" s="286">
        <v>500</v>
      </c>
      <c r="J10" s="286">
        <v>0</v>
      </c>
      <c r="K10" s="286">
        <v>0</v>
      </c>
      <c r="L10" s="286">
        <v>0</v>
      </c>
      <c r="M10" s="286">
        <v>0</v>
      </c>
      <c r="N10" s="286">
        <v>0</v>
      </c>
      <c r="O10" s="286">
        <v>0</v>
      </c>
      <c r="P10" s="374">
        <f t="shared" si="0"/>
        <v>14</v>
      </c>
      <c r="Q10" s="374">
        <f t="shared" si="0"/>
        <v>1780</v>
      </c>
      <c r="R10" s="375" t="s">
        <v>420</v>
      </c>
    </row>
    <row r="11" spans="1:18" ht="25" customHeight="1">
      <c r="A11" s="373" t="s">
        <v>792</v>
      </c>
      <c r="B11" s="289">
        <f>SUM(B8:B10)</f>
        <v>38</v>
      </c>
      <c r="C11" s="289">
        <f t="shared" ref="C11:O11" si="1">SUM(C8:C10)</f>
        <v>6186</v>
      </c>
      <c r="D11" s="289">
        <f t="shared" si="1"/>
        <v>6</v>
      </c>
      <c r="E11" s="289">
        <f t="shared" si="1"/>
        <v>1216</v>
      </c>
      <c r="F11" s="289">
        <f t="shared" si="1"/>
        <v>0</v>
      </c>
      <c r="G11" s="289">
        <f t="shared" si="1"/>
        <v>0</v>
      </c>
      <c r="H11" s="289">
        <f t="shared" si="1"/>
        <v>2</v>
      </c>
      <c r="I11" s="289">
        <f t="shared" si="1"/>
        <v>700</v>
      </c>
      <c r="J11" s="289">
        <f t="shared" si="1"/>
        <v>0</v>
      </c>
      <c r="K11" s="289">
        <f t="shared" si="1"/>
        <v>0</v>
      </c>
      <c r="L11" s="289">
        <f t="shared" si="1"/>
        <v>1</v>
      </c>
      <c r="M11" s="289">
        <f t="shared" si="1"/>
        <v>265</v>
      </c>
      <c r="N11" s="289">
        <f t="shared" si="1"/>
        <v>1</v>
      </c>
      <c r="O11" s="289">
        <f t="shared" si="1"/>
        <v>90</v>
      </c>
      <c r="P11" s="374">
        <f t="shared" si="0"/>
        <v>48</v>
      </c>
      <c r="Q11" s="374">
        <f t="shared" si="0"/>
        <v>8457</v>
      </c>
      <c r="R11" s="375" t="s">
        <v>793</v>
      </c>
    </row>
    <row r="12" spans="1:18" ht="25" customHeight="1">
      <c r="A12" s="376" t="s">
        <v>794</v>
      </c>
      <c r="B12" s="286">
        <v>8</v>
      </c>
      <c r="C12" s="286">
        <v>2044</v>
      </c>
      <c r="D12" s="286">
        <v>1</v>
      </c>
      <c r="E12" s="286">
        <v>500</v>
      </c>
      <c r="F12" s="286">
        <v>0</v>
      </c>
      <c r="G12" s="286">
        <v>0</v>
      </c>
      <c r="H12" s="286">
        <v>0</v>
      </c>
      <c r="I12" s="286">
        <v>0</v>
      </c>
      <c r="J12" s="286">
        <v>0</v>
      </c>
      <c r="K12" s="286">
        <v>0</v>
      </c>
      <c r="L12" s="286">
        <v>1</v>
      </c>
      <c r="M12" s="286">
        <v>150</v>
      </c>
      <c r="N12" s="286">
        <v>0</v>
      </c>
      <c r="O12" s="286">
        <v>0</v>
      </c>
      <c r="P12" s="374">
        <f t="shared" si="0"/>
        <v>10</v>
      </c>
      <c r="Q12" s="374">
        <f t="shared" si="0"/>
        <v>2694</v>
      </c>
      <c r="R12" s="375" t="s">
        <v>795</v>
      </c>
    </row>
    <row r="13" spans="1:18" ht="25" customHeight="1">
      <c r="A13" s="373" t="s">
        <v>796</v>
      </c>
      <c r="B13" s="289">
        <v>5</v>
      </c>
      <c r="C13" s="289">
        <v>400</v>
      </c>
      <c r="D13" s="289">
        <v>0</v>
      </c>
      <c r="E13" s="289">
        <v>0</v>
      </c>
      <c r="F13" s="289">
        <v>0</v>
      </c>
      <c r="G13" s="289">
        <v>0</v>
      </c>
      <c r="H13" s="289">
        <v>0</v>
      </c>
      <c r="I13" s="289">
        <v>0</v>
      </c>
      <c r="J13" s="289">
        <v>0</v>
      </c>
      <c r="K13" s="289">
        <v>0</v>
      </c>
      <c r="L13" s="289">
        <v>0</v>
      </c>
      <c r="M13" s="289">
        <v>0</v>
      </c>
      <c r="N13" s="289">
        <v>0</v>
      </c>
      <c r="O13" s="289">
        <v>0</v>
      </c>
      <c r="P13" s="374">
        <f t="shared" si="0"/>
        <v>5</v>
      </c>
      <c r="Q13" s="374">
        <f t="shared" si="0"/>
        <v>400</v>
      </c>
      <c r="R13" s="375" t="s">
        <v>797</v>
      </c>
    </row>
    <row r="14" spans="1:18" ht="25" customHeight="1">
      <c r="A14" s="373" t="s">
        <v>798</v>
      </c>
      <c r="B14" s="286">
        <f>B12+B13</f>
        <v>13</v>
      </c>
      <c r="C14" s="286">
        <f t="shared" ref="C14:O14" si="2">C12+C13</f>
        <v>2444</v>
      </c>
      <c r="D14" s="286">
        <f t="shared" si="2"/>
        <v>1</v>
      </c>
      <c r="E14" s="286">
        <f t="shared" si="2"/>
        <v>500</v>
      </c>
      <c r="F14" s="286">
        <f t="shared" si="2"/>
        <v>0</v>
      </c>
      <c r="G14" s="286">
        <f t="shared" si="2"/>
        <v>0</v>
      </c>
      <c r="H14" s="286">
        <f t="shared" si="2"/>
        <v>0</v>
      </c>
      <c r="I14" s="286">
        <f t="shared" si="2"/>
        <v>0</v>
      </c>
      <c r="J14" s="286">
        <f t="shared" si="2"/>
        <v>0</v>
      </c>
      <c r="K14" s="286">
        <f t="shared" si="2"/>
        <v>0</v>
      </c>
      <c r="L14" s="286">
        <f t="shared" si="2"/>
        <v>1</v>
      </c>
      <c r="M14" s="286">
        <f t="shared" si="2"/>
        <v>150</v>
      </c>
      <c r="N14" s="286">
        <f t="shared" si="2"/>
        <v>0</v>
      </c>
      <c r="O14" s="286">
        <f t="shared" si="2"/>
        <v>0</v>
      </c>
      <c r="P14" s="374">
        <f t="shared" si="0"/>
        <v>15</v>
      </c>
      <c r="Q14" s="374">
        <f t="shared" si="0"/>
        <v>3094</v>
      </c>
      <c r="R14" s="375" t="s">
        <v>799</v>
      </c>
    </row>
    <row r="15" spans="1:18" ht="25" customHeight="1">
      <c r="A15" s="373" t="s">
        <v>339</v>
      </c>
      <c r="B15" s="289">
        <v>5</v>
      </c>
      <c r="C15" s="289">
        <v>986</v>
      </c>
      <c r="D15" s="289">
        <v>0</v>
      </c>
      <c r="E15" s="289">
        <v>0</v>
      </c>
      <c r="F15" s="289">
        <v>0</v>
      </c>
      <c r="G15" s="289">
        <v>0</v>
      </c>
      <c r="H15" s="289">
        <v>1</v>
      </c>
      <c r="I15" s="289">
        <v>125</v>
      </c>
      <c r="J15" s="289">
        <v>0</v>
      </c>
      <c r="K15" s="289">
        <v>0</v>
      </c>
      <c r="L15" s="289">
        <v>0</v>
      </c>
      <c r="M15" s="289">
        <v>0</v>
      </c>
      <c r="N15" s="289">
        <v>0</v>
      </c>
      <c r="O15" s="289">
        <v>0</v>
      </c>
      <c r="P15" s="374">
        <f t="shared" si="0"/>
        <v>6</v>
      </c>
      <c r="Q15" s="374">
        <f t="shared" si="0"/>
        <v>1111</v>
      </c>
      <c r="R15" s="375" t="s">
        <v>429</v>
      </c>
    </row>
    <row r="16" spans="1:18" ht="25" customHeight="1">
      <c r="A16" s="373" t="s">
        <v>340</v>
      </c>
      <c r="B16" s="286">
        <v>3</v>
      </c>
      <c r="C16" s="286">
        <v>1331</v>
      </c>
      <c r="D16" s="377">
        <v>3</v>
      </c>
      <c r="E16" s="377">
        <v>754</v>
      </c>
      <c r="F16" s="286">
        <v>1</v>
      </c>
      <c r="G16" s="286">
        <v>85</v>
      </c>
      <c r="H16" s="286">
        <v>1</v>
      </c>
      <c r="I16" s="286">
        <v>210</v>
      </c>
      <c r="J16" s="286">
        <v>0</v>
      </c>
      <c r="K16" s="286">
        <v>0</v>
      </c>
      <c r="L16" s="286">
        <v>0</v>
      </c>
      <c r="M16" s="286">
        <v>0</v>
      </c>
      <c r="N16" s="286">
        <v>0</v>
      </c>
      <c r="O16" s="286">
        <v>0</v>
      </c>
      <c r="P16" s="374">
        <f t="shared" si="0"/>
        <v>8</v>
      </c>
      <c r="Q16" s="374">
        <f t="shared" si="0"/>
        <v>2380</v>
      </c>
      <c r="R16" s="375" t="s">
        <v>430</v>
      </c>
    </row>
    <row r="17" spans="1:18" ht="25" customHeight="1">
      <c r="A17" s="373" t="s">
        <v>800</v>
      </c>
      <c r="B17" s="289">
        <f>B15+B16</f>
        <v>8</v>
      </c>
      <c r="C17" s="289">
        <f t="shared" ref="C17:O17" si="3">C15+C16</f>
        <v>2317</v>
      </c>
      <c r="D17" s="289">
        <f t="shared" si="3"/>
        <v>3</v>
      </c>
      <c r="E17" s="289">
        <f t="shared" si="3"/>
        <v>754</v>
      </c>
      <c r="F17" s="289">
        <f t="shared" si="3"/>
        <v>1</v>
      </c>
      <c r="G17" s="289">
        <f t="shared" si="3"/>
        <v>85</v>
      </c>
      <c r="H17" s="289">
        <f t="shared" si="3"/>
        <v>2</v>
      </c>
      <c r="I17" s="289">
        <f t="shared" si="3"/>
        <v>335</v>
      </c>
      <c r="J17" s="289">
        <f t="shared" si="3"/>
        <v>0</v>
      </c>
      <c r="K17" s="289">
        <f t="shared" si="3"/>
        <v>0</v>
      </c>
      <c r="L17" s="289">
        <f t="shared" si="3"/>
        <v>0</v>
      </c>
      <c r="M17" s="289">
        <f t="shared" si="3"/>
        <v>0</v>
      </c>
      <c r="N17" s="289">
        <f t="shared" si="3"/>
        <v>0</v>
      </c>
      <c r="O17" s="289">
        <f t="shared" si="3"/>
        <v>0</v>
      </c>
      <c r="P17" s="374">
        <f t="shared" si="0"/>
        <v>14</v>
      </c>
      <c r="Q17" s="374">
        <f t="shared" si="0"/>
        <v>3491</v>
      </c>
      <c r="R17" s="375" t="s">
        <v>801</v>
      </c>
    </row>
    <row r="18" spans="1:18" ht="25" customHeight="1">
      <c r="A18" s="373" t="s">
        <v>344</v>
      </c>
      <c r="B18" s="286">
        <v>13</v>
      </c>
      <c r="C18" s="286">
        <v>1550</v>
      </c>
      <c r="D18" s="286">
        <v>2</v>
      </c>
      <c r="E18" s="286">
        <v>420</v>
      </c>
      <c r="F18" s="286">
        <v>0</v>
      </c>
      <c r="G18" s="286">
        <v>0</v>
      </c>
      <c r="H18" s="286">
        <v>1</v>
      </c>
      <c r="I18" s="286">
        <v>670</v>
      </c>
      <c r="J18" s="286">
        <v>0</v>
      </c>
      <c r="K18" s="286">
        <v>0</v>
      </c>
      <c r="L18" s="286">
        <v>0</v>
      </c>
      <c r="M18" s="286">
        <v>0</v>
      </c>
      <c r="N18" s="286">
        <v>0</v>
      </c>
      <c r="O18" s="286">
        <v>0</v>
      </c>
      <c r="P18" s="374">
        <f t="shared" si="0"/>
        <v>16</v>
      </c>
      <c r="Q18" s="374">
        <f t="shared" si="0"/>
        <v>2640</v>
      </c>
      <c r="R18" s="375" t="s">
        <v>434</v>
      </c>
    </row>
    <row r="19" spans="1:18" ht="25" customHeight="1">
      <c r="A19" s="373" t="s">
        <v>348</v>
      </c>
      <c r="B19" s="289">
        <v>15</v>
      </c>
      <c r="C19" s="289">
        <v>2277</v>
      </c>
      <c r="D19" s="289">
        <v>1</v>
      </c>
      <c r="E19" s="289">
        <v>500</v>
      </c>
      <c r="F19" s="289">
        <v>0</v>
      </c>
      <c r="G19" s="289">
        <v>0</v>
      </c>
      <c r="H19" s="289">
        <v>1</v>
      </c>
      <c r="I19" s="289">
        <v>200</v>
      </c>
      <c r="J19" s="289">
        <v>0</v>
      </c>
      <c r="K19" s="289">
        <v>0</v>
      </c>
      <c r="L19" s="289">
        <v>0</v>
      </c>
      <c r="M19" s="289">
        <v>0</v>
      </c>
      <c r="N19" s="289">
        <v>1</v>
      </c>
      <c r="O19" s="289">
        <v>141</v>
      </c>
      <c r="P19" s="374">
        <f t="shared" si="0"/>
        <v>18</v>
      </c>
      <c r="Q19" s="374">
        <f t="shared" si="0"/>
        <v>3118</v>
      </c>
      <c r="R19" s="375" t="s">
        <v>438</v>
      </c>
    </row>
    <row r="20" spans="1:18" ht="25" customHeight="1">
      <c r="A20" s="373" t="s">
        <v>352</v>
      </c>
      <c r="B20" s="286">
        <v>16</v>
      </c>
      <c r="C20" s="286">
        <v>2574</v>
      </c>
      <c r="D20" s="286">
        <v>1</v>
      </c>
      <c r="E20" s="286">
        <v>500</v>
      </c>
      <c r="F20" s="286">
        <v>0</v>
      </c>
      <c r="G20" s="286">
        <v>0</v>
      </c>
      <c r="H20" s="286">
        <v>1</v>
      </c>
      <c r="I20" s="286">
        <v>200</v>
      </c>
      <c r="J20" s="286">
        <v>0</v>
      </c>
      <c r="K20" s="286">
        <v>0</v>
      </c>
      <c r="L20" s="286">
        <v>1</v>
      </c>
      <c r="M20" s="286">
        <v>50</v>
      </c>
      <c r="N20" s="286">
        <v>0</v>
      </c>
      <c r="O20" s="286">
        <v>0</v>
      </c>
      <c r="P20" s="374">
        <f t="shared" si="0"/>
        <v>19</v>
      </c>
      <c r="Q20" s="374">
        <f t="shared" si="0"/>
        <v>3324</v>
      </c>
      <c r="R20" s="375" t="s">
        <v>442</v>
      </c>
    </row>
    <row r="21" spans="1:18" ht="25" customHeight="1">
      <c r="A21" s="373" t="s">
        <v>356</v>
      </c>
      <c r="B21" s="289">
        <v>17</v>
      </c>
      <c r="C21" s="289">
        <v>2416</v>
      </c>
      <c r="D21" s="289">
        <v>1</v>
      </c>
      <c r="E21" s="289">
        <v>400</v>
      </c>
      <c r="F21" s="289">
        <v>1</v>
      </c>
      <c r="G21" s="289">
        <v>80</v>
      </c>
      <c r="H21" s="289">
        <v>1</v>
      </c>
      <c r="I21" s="289">
        <v>500</v>
      </c>
      <c r="J21" s="289">
        <v>0</v>
      </c>
      <c r="K21" s="289">
        <v>0</v>
      </c>
      <c r="L21" s="289">
        <v>1</v>
      </c>
      <c r="M21" s="289">
        <v>60</v>
      </c>
      <c r="N21" s="289">
        <v>0</v>
      </c>
      <c r="O21" s="289">
        <v>0</v>
      </c>
      <c r="P21" s="374">
        <f t="shared" si="0"/>
        <v>21</v>
      </c>
      <c r="Q21" s="374">
        <f t="shared" si="0"/>
        <v>3456</v>
      </c>
      <c r="R21" s="375" t="s">
        <v>446</v>
      </c>
    </row>
    <row r="22" spans="1:18" ht="25" customHeight="1">
      <c r="A22" s="373" t="s">
        <v>360</v>
      </c>
      <c r="B22" s="286">
        <v>6</v>
      </c>
      <c r="C22" s="286">
        <v>1225</v>
      </c>
      <c r="D22" s="286">
        <v>1</v>
      </c>
      <c r="E22" s="286">
        <v>450</v>
      </c>
      <c r="F22" s="286">
        <v>1</v>
      </c>
      <c r="G22" s="286">
        <v>100</v>
      </c>
      <c r="H22" s="286">
        <v>1</v>
      </c>
      <c r="I22" s="286">
        <v>200</v>
      </c>
      <c r="J22" s="286">
        <v>0</v>
      </c>
      <c r="K22" s="286">
        <v>0</v>
      </c>
      <c r="L22" s="286">
        <v>1</v>
      </c>
      <c r="M22" s="286">
        <v>80</v>
      </c>
      <c r="N22" s="286">
        <v>0</v>
      </c>
      <c r="O22" s="286">
        <v>0</v>
      </c>
      <c r="P22" s="374">
        <f t="shared" si="0"/>
        <v>10</v>
      </c>
      <c r="Q22" s="374">
        <f t="shared" si="0"/>
        <v>2055</v>
      </c>
      <c r="R22" s="375" t="s">
        <v>450</v>
      </c>
    </row>
    <row r="23" spans="1:18" ht="25" customHeight="1">
      <c r="A23" s="373" t="s">
        <v>364</v>
      </c>
      <c r="B23" s="289">
        <v>4</v>
      </c>
      <c r="C23" s="289">
        <v>600</v>
      </c>
      <c r="D23" s="289">
        <v>1</v>
      </c>
      <c r="E23" s="289">
        <v>300</v>
      </c>
      <c r="F23" s="289">
        <v>0</v>
      </c>
      <c r="G23" s="289">
        <v>0</v>
      </c>
      <c r="H23" s="289">
        <v>1</v>
      </c>
      <c r="I23" s="289">
        <v>50</v>
      </c>
      <c r="J23" s="289">
        <v>0</v>
      </c>
      <c r="K23" s="289">
        <v>0</v>
      </c>
      <c r="L23" s="289">
        <v>1</v>
      </c>
      <c r="M23" s="289">
        <v>50</v>
      </c>
      <c r="N23" s="289">
        <v>0</v>
      </c>
      <c r="O23" s="289">
        <v>0</v>
      </c>
      <c r="P23" s="374">
        <f t="shared" si="0"/>
        <v>7</v>
      </c>
      <c r="Q23" s="374">
        <f t="shared" si="0"/>
        <v>1000</v>
      </c>
      <c r="R23" s="375" t="s">
        <v>454</v>
      </c>
    </row>
    <row r="24" spans="1:18" ht="25" customHeight="1">
      <c r="A24" s="373" t="s">
        <v>802</v>
      </c>
      <c r="B24" s="286">
        <v>17</v>
      </c>
      <c r="C24" s="286">
        <v>1980</v>
      </c>
      <c r="D24" s="286">
        <v>2</v>
      </c>
      <c r="E24" s="286">
        <v>400</v>
      </c>
      <c r="F24" s="286">
        <v>0</v>
      </c>
      <c r="G24" s="286">
        <v>0</v>
      </c>
      <c r="H24" s="286">
        <v>1</v>
      </c>
      <c r="I24" s="286">
        <v>100</v>
      </c>
      <c r="J24" s="286">
        <v>0</v>
      </c>
      <c r="K24" s="286">
        <v>0</v>
      </c>
      <c r="L24" s="286">
        <v>0</v>
      </c>
      <c r="M24" s="286">
        <v>0</v>
      </c>
      <c r="N24" s="286">
        <v>0</v>
      </c>
      <c r="O24" s="286">
        <v>0</v>
      </c>
      <c r="P24" s="374">
        <f t="shared" si="0"/>
        <v>20</v>
      </c>
      <c r="Q24" s="374">
        <f t="shared" si="0"/>
        <v>2480</v>
      </c>
      <c r="R24" s="375" t="s">
        <v>803</v>
      </c>
    </row>
    <row r="25" spans="1:18" ht="25" customHeight="1">
      <c r="A25" s="373" t="s">
        <v>804</v>
      </c>
      <c r="B25" s="289">
        <v>6</v>
      </c>
      <c r="C25" s="289">
        <v>720</v>
      </c>
      <c r="D25" s="289">
        <v>1</v>
      </c>
      <c r="E25" s="289">
        <v>100</v>
      </c>
      <c r="F25" s="289">
        <v>0</v>
      </c>
      <c r="G25" s="289">
        <v>0</v>
      </c>
      <c r="H25" s="289">
        <v>1</v>
      </c>
      <c r="I25" s="289">
        <v>100</v>
      </c>
      <c r="J25" s="289">
        <v>0</v>
      </c>
      <c r="K25" s="289">
        <v>0</v>
      </c>
      <c r="L25" s="289">
        <v>0</v>
      </c>
      <c r="M25" s="289">
        <v>0</v>
      </c>
      <c r="N25" s="289">
        <v>0</v>
      </c>
      <c r="O25" s="289">
        <v>0</v>
      </c>
      <c r="P25" s="374">
        <f t="shared" si="0"/>
        <v>8</v>
      </c>
      <c r="Q25" s="374">
        <f t="shared" si="0"/>
        <v>920</v>
      </c>
      <c r="R25" s="375" t="s">
        <v>805</v>
      </c>
    </row>
    <row r="26" spans="1:18" ht="25" customHeight="1">
      <c r="A26" s="373" t="s">
        <v>806</v>
      </c>
      <c r="B26" s="286">
        <f>B24+B25</f>
        <v>23</v>
      </c>
      <c r="C26" s="286">
        <f t="shared" ref="C26:O26" si="4">C24+C25</f>
        <v>2700</v>
      </c>
      <c r="D26" s="286">
        <f t="shared" si="4"/>
        <v>3</v>
      </c>
      <c r="E26" s="286">
        <f t="shared" si="4"/>
        <v>500</v>
      </c>
      <c r="F26" s="286">
        <f t="shared" si="4"/>
        <v>0</v>
      </c>
      <c r="G26" s="286">
        <f t="shared" si="4"/>
        <v>0</v>
      </c>
      <c r="H26" s="286">
        <f t="shared" si="4"/>
        <v>2</v>
      </c>
      <c r="I26" s="286">
        <f t="shared" si="4"/>
        <v>200</v>
      </c>
      <c r="J26" s="286">
        <f t="shared" si="4"/>
        <v>0</v>
      </c>
      <c r="K26" s="286">
        <f t="shared" si="4"/>
        <v>0</v>
      </c>
      <c r="L26" s="286">
        <f t="shared" si="4"/>
        <v>0</v>
      </c>
      <c r="M26" s="286">
        <f t="shared" si="4"/>
        <v>0</v>
      </c>
      <c r="N26" s="286">
        <f t="shared" si="4"/>
        <v>0</v>
      </c>
      <c r="O26" s="286">
        <f t="shared" si="4"/>
        <v>0</v>
      </c>
      <c r="P26" s="374">
        <f t="shared" si="0"/>
        <v>28</v>
      </c>
      <c r="Q26" s="374">
        <f t="shared" si="0"/>
        <v>3400</v>
      </c>
      <c r="R26" s="375" t="s">
        <v>807</v>
      </c>
    </row>
    <row r="27" spans="1:18" ht="25" customHeight="1">
      <c r="A27" s="373" t="s">
        <v>374</v>
      </c>
      <c r="B27" s="289">
        <v>10</v>
      </c>
      <c r="C27" s="289">
        <v>1520</v>
      </c>
      <c r="D27" s="289">
        <v>1</v>
      </c>
      <c r="E27" s="289">
        <v>200</v>
      </c>
      <c r="F27" s="289">
        <v>0</v>
      </c>
      <c r="G27" s="289">
        <v>0</v>
      </c>
      <c r="H27" s="289">
        <v>1</v>
      </c>
      <c r="I27" s="289">
        <v>200</v>
      </c>
      <c r="J27" s="289">
        <v>0</v>
      </c>
      <c r="K27" s="289">
        <v>0</v>
      </c>
      <c r="L27" s="289">
        <v>0</v>
      </c>
      <c r="M27" s="289">
        <v>0</v>
      </c>
      <c r="N27" s="289">
        <v>0</v>
      </c>
      <c r="O27" s="289">
        <v>0</v>
      </c>
      <c r="P27" s="374">
        <f t="shared" si="0"/>
        <v>12</v>
      </c>
      <c r="Q27" s="374">
        <f t="shared" si="0"/>
        <v>1920</v>
      </c>
      <c r="R27" s="375" t="s">
        <v>464</v>
      </c>
    </row>
    <row r="28" spans="1:18" ht="25" customHeight="1">
      <c r="A28" s="373" t="s">
        <v>377</v>
      </c>
      <c r="B28" s="286">
        <v>11</v>
      </c>
      <c r="C28" s="286">
        <v>1455</v>
      </c>
      <c r="D28" s="286">
        <v>1</v>
      </c>
      <c r="E28" s="286">
        <v>200</v>
      </c>
      <c r="F28" s="286">
        <v>0</v>
      </c>
      <c r="G28" s="286">
        <v>0</v>
      </c>
      <c r="H28" s="286">
        <v>1</v>
      </c>
      <c r="I28" s="286">
        <v>200</v>
      </c>
      <c r="J28" s="286">
        <v>0</v>
      </c>
      <c r="K28" s="286">
        <v>0</v>
      </c>
      <c r="L28" s="286">
        <v>1</v>
      </c>
      <c r="M28" s="286">
        <v>85</v>
      </c>
      <c r="N28" s="286">
        <v>0</v>
      </c>
      <c r="O28" s="286">
        <v>0</v>
      </c>
      <c r="P28" s="374">
        <f t="shared" si="0"/>
        <v>14</v>
      </c>
      <c r="Q28" s="374">
        <f t="shared" si="0"/>
        <v>1940</v>
      </c>
      <c r="R28" s="375" t="s">
        <v>468</v>
      </c>
    </row>
    <row r="29" spans="1:18" ht="25" customHeight="1">
      <c r="A29" s="376" t="s">
        <v>492</v>
      </c>
      <c r="B29" s="289">
        <v>7</v>
      </c>
      <c r="C29" s="289">
        <v>910</v>
      </c>
      <c r="D29" s="289">
        <v>2</v>
      </c>
      <c r="E29" s="289">
        <v>400</v>
      </c>
      <c r="F29" s="289">
        <v>0</v>
      </c>
      <c r="G29" s="289">
        <v>0</v>
      </c>
      <c r="H29" s="289">
        <v>1</v>
      </c>
      <c r="I29" s="289">
        <v>100</v>
      </c>
      <c r="J29" s="289">
        <v>0</v>
      </c>
      <c r="K29" s="289">
        <v>0</v>
      </c>
      <c r="L29" s="289">
        <v>1</v>
      </c>
      <c r="M29" s="289">
        <v>50</v>
      </c>
      <c r="N29" s="289">
        <v>0</v>
      </c>
      <c r="O29" s="289">
        <v>0</v>
      </c>
      <c r="P29" s="374">
        <f t="shared" si="0"/>
        <v>11</v>
      </c>
      <c r="Q29" s="374">
        <f t="shared" si="0"/>
        <v>1460</v>
      </c>
      <c r="R29" s="375" t="s">
        <v>471</v>
      </c>
    </row>
    <row r="30" spans="1:18" ht="25" customHeight="1">
      <c r="A30" s="373" t="s">
        <v>382</v>
      </c>
      <c r="B30" s="286">
        <v>20</v>
      </c>
      <c r="C30" s="286">
        <v>2665</v>
      </c>
      <c r="D30" s="286">
        <v>0</v>
      </c>
      <c r="E30" s="286">
        <v>0</v>
      </c>
      <c r="F30" s="286">
        <v>0</v>
      </c>
      <c r="G30" s="286">
        <v>0</v>
      </c>
      <c r="H30" s="286">
        <v>1</v>
      </c>
      <c r="I30" s="286">
        <v>200</v>
      </c>
      <c r="J30" s="286">
        <v>1</v>
      </c>
      <c r="K30" s="286">
        <v>50</v>
      </c>
      <c r="L30" s="286">
        <v>0</v>
      </c>
      <c r="M30" s="286">
        <v>0</v>
      </c>
      <c r="N30" s="286">
        <v>0</v>
      </c>
      <c r="O30" s="286">
        <v>0</v>
      </c>
      <c r="P30" s="374">
        <f t="shared" si="0"/>
        <v>22</v>
      </c>
      <c r="Q30" s="374">
        <f t="shared" si="0"/>
        <v>2915</v>
      </c>
      <c r="R30" s="375" t="s">
        <v>474</v>
      </c>
    </row>
    <row r="31" spans="1:18" ht="25" customHeight="1">
      <c r="A31" s="373" t="s">
        <v>386</v>
      </c>
      <c r="B31" s="289">
        <v>9</v>
      </c>
      <c r="C31" s="289">
        <v>1000</v>
      </c>
      <c r="D31" s="289">
        <v>1</v>
      </c>
      <c r="E31" s="289">
        <v>200</v>
      </c>
      <c r="F31" s="289">
        <v>0</v>
      </c>
      <c r="G31" s="289">
        <v>0</v>
      </c>
      <c r="H31" s="289">
        <v>1</v>
      </c>
      <c r="I31" s="289">
        <v>200</v>
      </c>
      <c r="J31" s="289">
        <v>0</v>
      </c>
      <c r="K31" s="289">
        <v>0</v>
      </c>
      <c r="L31" s="289">
        <v>0</v>
      </c>
      <c r="M31" s="289">
        <v>0</v>
      </c>
      <c r="N31" s="289">
        <v>0</v>
      </c>
      <c r="O31" s="289">
        <v>0</v>
      </c>
      <c r="P31" s="374">
        <f t="shared" si="0"/>
        <v>11</v>
      </c>
      <c r="Q31" s="374">
        <f>C31+E31+G31+I31+K31+M31+O31</f>
        <v>1400</v>
      </c>
      <c r="R31" s="375" t="s">
        <v>478</v>
      </c>
    </row>
    <row r="32" spans="1:18" ht="25" customHeight="1">
      <c r="A32" s="373" t="s">
        <v>390</v>
      </c>
      <c r="B32" s="377">
        <v>8</v>
      </c>
      <c r="C32" s="377">
        <v>1105</v>
      </c>
      <c r="D32" s="286">
        <v>0</v>
      </c>
      <c r="E32" s="286">
        <v>0</v>
      </c>
      <c r="F32" s="286">
        <v>0</v>
      </c>
      <c r="G32" s="286">
        <v>0</v>
      </c>
      <c r="H32" s="286">
        <v>1</v>
      </c>
      <c r="I32" s="286">
        <v>100</v>
      </c>
      <c r="J32" s="286">
        <v>0</v>
      </c>
      <c r="K32" s="286">
        <v>0</v>
      </c>
      <c r="L32" s="286">
        <v>1</v>
      </c>
      <c r="M32" s="286">
        <v>90</v>
      </c>
      <c r="N32" s="286">
        <v>0</v>
      </c>
      <c r="O32" s="286">
        <v>0</v>
      </c>
      <c r="P32" s="374">
        <f t="shared" si="0"/>
        <v>10</v>
      </c>
      <c r="Q32" s="374">
        <f t="shared" si="0"/>
        <v>1295</v>
      </c>
      <c r="R32" s="375" t="s">
        <v>482</v>
      </c>
    </row>
    <row r="33" spans="1:20" ht="25" customHeight="1">
      <c r="A33" s="373" t="s">
        <v>808</v>
      </c>
      <c r="B33" s="289">
        <v>7</v>
      </c>
      <c r="C33" s="289">
        <v>1080</v>
      </c>
      <c r="D33" s="289">
        <v>1</v>
      </c>
      <c r="E33" s="289">
        <v>150</v>
      </c>
      <c r="F33" s="289">
        <v>0</v>
      </c>
      <c r="G33" s="289">
        <v>0</v>
      </c>
      <c r="H33" s="289">
        <v>1</v>
      </c>
      <c r="I33" s="289">
        <v>100</v>
      </c>
      <c r="J33" s="289">
        <v>0</v>
      </c>
      <c r="K33" s="289">
        <v>0</v>
      </c>
      <c r="L33" s="289">
        <v>0</v>
      </c>
      <c r="M33" s="289">
        <v>0</v>
      </c>
      <c r="N33" s="289">
        <v>0</v>
      </c>
      <c r="O33" s="289">
        <v>0</v>
      </c>
      <c r="P33" s="374">
        <f t="shared" si="0"/>
        <v>9</v>
      </c>
      <c r="Q33" s="374">
        <f t="shared" si="0"/>
        <v>1330</v>
      </c>
      <c r="R33" s="375" t="s">
        <v>809</v>
      </c>
    </row>
    <row r="34" spans="1:20" ht="25" customHeight="1">
      <c r="A34" s="373" t="s">
        <v>810</v>
      </c>
      <c r="B34" s="286">
        <v>4</v>
      </c>
      <c r="C34" s="286">
        <v>460</v>
      </c>
      <c r="D34" s="286">
        <v>0</v>
      </c>
      <c r="E34" s="286">
        <v>0</v>
      </c>
      <c r="F34" s="286">
        <v>0</v>
      </c>
      <c r="G34" s="286">
        <v>0</v>
      </c>
      <c r="H34" s="286">
        <v>1</v>
      </c>
      <c r="I34" s="286">
        <v>150</v>
      </c>
      <c r="J34" s="286">
        <v>0</v>
      </c>
      <c r="K34" s="286">
        <v>0</v>
      </c>
      <c r="L34" s="286">
        <v>0</v>
      </c>
      <c r="M34" s="286">
        <v>0</v>
      </c>
      <c r="N34" s="286">
        <v>0</v>
      </c>
      <c r="O34" s="286">
        <v>0</v>
      </c>
      <c r="P34" s="374">
        <f t="shared" si="0"/>
        <v>5</v>
      </c>
      <c r="Q34" s="374">
        <f t="shared" si="0"/>
        <v>610</v>
      </c>
      <c r="R34" s="375" t="s">
        <v>811</v>
      </c>
    </row>
    <row r="35" spans="1:20" ht="25" customHeight="1">
      <c r="A35" s="373" t="s">
        <v>812</v>
      </c>
      <c r="B35" s="289">
        <f>B33+B34</f>
        <v>11</v>
      </c>
      <c r="C35" s="289">
        <f t="shared" ref="C35:O35" si="5">C33+C34</f>
        <v>1540</v>
      </c>
      <c r="D35" s="289">
        <f t="shared" si="5"/>
        <v>1</v>
      </c>
      <c r="E35" s="289">
        <f t="shared" si="5"/>
        <v>150</v>
      </c>
      <c r="F35" s="289">
        <f t="shared" si="5"/>
        <v>0</v>
      </c>
      <c r="G35" s="289">
        <f t="shared" si="5"/>
        <v>0</v>
      </c>
      <c r="H35" s="289">
        <f t="shared" si="5"/>
        <v>2</v>
      </c>
      <c r="I35" s="289">
        <f t="shared" si="5"/>
        <v>250</v>
      </c>
      <c r="J35" s="289">
        <f t="shared" si="5"/>
        <v>0</v>
      </c>
      <c r="K35" s="289">
        <f t="shared" si="5"/>
        <v>0</v>
      </c>
      <c r="L35" s="289">
        <f t="shared" si="5"/>
        <v>0</v>
      </c>
      <c r="M35" s="289">
        <f t="shared" si="5"/>
        <v>0</v>
      </c>
      <c r="N35" s="289">
        <f t="shared" si="5"/>
        <v>0</v>
      </c>
      <c r="O35" s="289">
        <f t="shared" si="5"/>
        <v>0</v>
      </c>
      <c r="P35" s="374">
        <f t="shared" si="0"/>
        <v>14</v>
      </c>
      <c r="Q35" s="374">
        <f t="shared" si="0"/>
        <v>1940</v>
      </c>
      <c r="R35" s="375" t="s">
        <v>813</v>
      </c>
    </row>
    <row r="36" spans="1:20" ht="25" customHeight="1">
      <c r="A36" s="378" t="s">
        <v>814</v>
      </c>
      <c r="B36" s="379">
        <f>B11+B14+B17+B18+B19+B20+B21+B22+B23+B26+B27+B28+B29+B30+B31+B32+B35</f>
        <v>229</v>
      </c>
      <c r="C36" s="379">
        <f t="shared" ref="C36:Q36" si="6">C11+C14+C17+C18+C19+C20+C21+C22+C23+C26+C27+C28+C29+C30+C31+C32+C35</f>
        <v>34484</v>
      </c>
      <c r="D36" s="379">
        <f t="shared" si="6"/>
        <v>26</v>
      </c>
      <c r="E36" s="379">
        <f t="shared" si="6"/>
        <v>6690</v>
      </c>
      <c r="F36" s="379">
        <f t="shared" si="6"/>
        <v>3</v>
      </c>
      <c r="G36" s="379">
        <f t="shared" si="6"/>
        <v>265</v>
      </c>
      <c r="H36" s="379">
        <f t="shared" si="6"/>
        <v>20</v>
      </c>
      <c r="I36" s="379">
        <f t="shared" si="6"/>
        <v>4305</v>
      </c>
      <c r="J36" s="379">
        <f t="shared" si="6"/>
        <v>1</v>
      </c>
      <c r="K36" s="379">
        <f t="shared" si="6"/>
        <v>50</v>
      </c>
      <c r="L36" s="379">
        <f t="shared" si="6"/>
        <v>9</v>
      </c>
      <c r="M36" s="379">
        <f t="shared" si="6"/>
        <v>880</v>
      </c>
      <c r="N36" s="379">
        <f t="shared" si="6"/>
        <v>2</v>
      </c>
      <c r="O36" s="379">
        <f t="shared" si="6"/>
        <v>231</v>
      </c>
      <c r="P36" s="379">
        <f t="shared" si="6"/>
        <v>290</v>
      </c>
      <c r="Q36" s="379">
        <f t="shared" si="6"/>
        <v>46905</v>
      </c>
      <c r="R36" s="378" t="s">
        <v>68</v>
      </c>
    </row>
    <row r="37" spans="1:20" ht="25" customHeight="1">
      <c r="A37" s="380" t="s">
        <v>840</v>
      </c>
      <c r="B37" s="380"/>
      <c r="C37" s="380"/>
      <c r="D37" s="380"/>
      <c r="E37" s="380"/>
      <c r="F37" s="380"/>
      <c r="G37" s="380"/>
      <c r="H37" s="380"/>
      <c r="I37" s="380"/>
      <c r="J37" s="380"/>
      <c r="K37" s="380"/>
      <c r="L37" s="380"/>
      <c r="M37" s="380"/>
      <c r="N37" s="380"/>
      <c r="O37" s="380"/>
      <c r="P37" s="380"/>
      <c r="Q37" s="380"/>
      <c r="R37" s="380" t="s">
        <v>841</v>
      </c>
      <c r="S37" s="305"/>
      <c r="T37" s="305"/>
    </row>
    <row r="38" spans="1:20" ht="25" customHeight="1">
      <c r="A38" s="380" t="s">
        <v>842</v>
      </c>
      <c r="B38" s="380"/>
      <c r="C38" s="380"/>
      <c r="D38" s="380"/>
      <c r="E38" s="380"/>
      <c r="F38" s="380"/>
      <c r="G38" s="380"/>
      <c r="H38" s="380"/>
      <c r="I38" s="380"/>
      <c r="J38" s="380"/>
      <c r="K38" s="380"/>
      <c r="L38" s="380"/>
      <c r="M38" s="380"/>
      <c r="N38" s="380"/>
      <c r="O38" s="380"/>
      <c r="P38" s="380"/>
      <c r="Q38" s="380"/>
      <c r="R38" s="380" t="s">
        <v>843</v>
      </c>
      <c r="S38" s="305"/>
      <c r="T38" s="305"/>
    </row>
  </sheetData>
  <mergeCells count="20">
    <mergeCell ref="L5:M5"/>
    <mergeCell ref="N5:O5"/>
    <mergeCell ref="P5:Q5"/>
    <mergeCell ref="A1:R1"/>
    <mergeCell ref="A2:R2"/>
    <mergeCell ref="A4:A7"/>
    <mergeCell ref="B4:C4"/>
    <mergeCell ref="D4:E4"/>
    <mergeCell ref="F4:G4"/>
    <mergeCell ref="H4:I4"/>
    <mergeCell ref="J4:K4"/>
    <mergeCell ref="L4:M4"/>
    <mergeCell ref="N4:O4"/>
    <mergeCell ref="P4:Q4"/>
    <mergeCell ref="R4:R7"/>
    <mergeCell ref="B5:C5"/>
    <mergeCell ref="D5:E5"/>
    <mergeCell ref="F5:G5"/>
    <mergeCell ref="H5:I5"/>
    <mergeCell ref="J5:K5"/>
  </mergeCells>
  <printOptions horizontalCentered="1" verticalCentered="1"/>
  <pageMargins left="0.59055118110236227" right="0.59055118110236227" top="0.98425196850393704" bottom="0.98425196850393704" header="0.5" footer="0.5"/>
  <pageSetup paperSize="9" scale="4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6"/>
  <sheetViews>
    <sheetView showGridLines="0" rightToLeft="1" view="pageBreakPreview" topLeftCell="A19" zoomScale="90" zoomScaleNormal="100" zoomScaleSheetLayoutView="90" workbookViewId="0">
      <selection activeCell="D114" sqref="D114"/>
    </sheetView>
  </sheetViews>
  <sheetFormatPr defaultColWidth="7.7265625" defaultRowHeight="15.5"/>
  <cols>
    <col min="1" max="1" width="38" style="295" customWidth="1"/>
    <col min="2" max="8" width="12" style="295" customWidth="1"/>
    <col min="9" max="9" width="15.26953125" style="295" customWidth="1"/>
    <col min="10" max="10" width="42" style="295" customWidth="1"/>
    <col min="11" max="11" width="26" style="295" customWidth="1"/>
    <col min="12" max="256" width="7.7265625" style="295"/>
    <col min="257" max="257" width="12.81640625" style="295" customWidth="1"/>
    <col min="258" max="258" width="14" style="295" customWidth="1"/>
    <col min="259" max="266" width="12" style="295" customWidth="1"/>
    <col min="267" max="267" width="7.7265625" style="295" customWidth="1"/>
    <col min="268" max="512" width="7.7265625" style="295"/>
    <col min="513" max="513" width="12.81640625" style="295" customWidth="1"/>
    <col min="514" max="514" width="14" style="295" customWidth="1"/>
    <col min="515" max="522" width="12" style="295" customWidth="1"/>
    <col min="523" max="523" width="7.7265625" style="295" customWidth="1"/>
    <col min="524" max="768" width="7.7265625" style="295"/>
    <col min="769" max="769" width="12.81640625" style="295" customWidth="1"/>
    <col min="770" max="770" width="14" style="295" customWidth="1"/>
    <col min="771" max="778" width="12" style="295" customWidth="1"/>
    <col min="779" max="779" width="7.7265625" style="295" customWidth="1"/>
    <col min="780" max="1024" width="7.7265625" style="295"/>
    <col min="1025" max="1025" width="12.81640625" style="295" customWidth="1"/>
    <col min="1026" max="1026" width="14" style="295" customWidth="1"/>
    <col min="1027" max="1034" width="12" style="295" customWidth="1"/>
    <col min="1035" max="1035" width="7.7265625" style="295" customWidth="1"/>
    <col min="1036" max="1280" width="7.7265625" style="295"/>
    <col min="1281" max="1281" width="12.81640625" style="295" customWidth="1"/>
    <col min="1282" max="1282" width="14" style="295" customWidth="1"/>
    <col min="1283" max="1290" width="12" style="295" customWidth="1"/>
    <col min="1291" max="1291" width="7.7265625" style="295" customWidth="1"/>
    <col min="1292" max="1536" width="7.7265625" style="295"/>
    <col min="1537" max="1537" width="12.81640625" style="295" customWidth="1"/>
    <col min="1538" max="1538" width="14" style="295" customWidth="1"/>
    <col min="1539" max="1546" width="12" style="295" customWidth="1"/>
    <col min="1547" max="1547" width="7.7265625" style="295" customWidth="1"/>
    <col min="1548" max="1792" width="7.7265625" style="295"/>
    <col min="1793" max="1793" width="12.81640625" style="295" customWidth="1"/>
    <col min="1794" max="1794" width="14" style="295" customWidth="1"/>
    <col min="1795" max="1802" width="12" style="295" customWidth="1"/>
    <col min="1803" max="1803" width="7.7265625" style="295" customWidth="1"/>
    <col min="1804" max="2048" width="7.7265625" style="295"/>
    <col min="2049" max="2049" width="12.81640625" style="295" customWidth="1"/>
    <col min="2050" max="2050" width="14" style="295" customWidth="1"/>
    <col min="2051" max="2058" width="12" style="295" customWidth="1"/>
    <col min="2059" max="2059" width="7.7265625" style="295" customWidth="1"/>
    <col min="2060" max="2304" width="7.7265625" style="295"/>
    <col min="2305" max="2305" width="12.81640625" style="295" customWidth="1"/>
    <col min="2306" max="2306" width="14" style="295" customWidth="1"/>
    <col min="2307" max="2314" width="12" style="295" customWidth="1"/>
    <col min="2315" max="2315" width="7.7265625" style="295" customWidth="1"/>
    <col min="2316" max="2560" width="7.7265625" style="295"/>
    <col min="2561" max="2561" width="12.81640625" style="295" customWidth="1"/>
    <col min="2562" max="2562" width="14" style="295" customWidth="1"/>
    <col min="2563" max="2570" width="12" style="295" customWidth="1"/>
    <col min="2571" max="2571" width="7.7265625" style="295" customWidth="1"/>
    <col min="2572" max="2816" width="7.7265625" style="295"/>
    <col min="2817" max="2817" width="12.81640625" style="295" customWidth="1"/>
    <col min="2818" max="2818" width="14" style="295" customWidth="1"/>
    <col min="2819" max="2826" width="12" style="295" customWidth="1"/>
    <col min="2827" max="2827" width="7.7265625" style="295" customWidth="1"/>
    <col min="2828" max="3072" width="7.7265625" style="295"/>
    <col min="3073" max="3073" width="12.81640625" style="295" customWidth="1"/>
    <col min="3074" max="3074" width="14" style="295" customWidth="1"/>
    <col min="3075" max="3082" width="12" style="295" customWidth="1"/>
    <col min="3083" max="3083" width="7.7265625" style="295" customWidth="1"/>
    <col min="3084" max="3328" width="7.7265625" style="295"/>
    <col min="3329" max="3329" width="12.81640625" style="295" customWidth="1"/>
    <col min="3330" max="3330" width="14" style="295" customWidth="1"/>
    <col min="3331" max="3338" width="12" style="295" customWidth="1"/>
    <col min="3339" max="3339" width="7.7265625" style="295" customWidth="1"/>
    <col min="3340" max="3584" width="7.7265625" style="295"/>
    <col min="3585" max="3585" width="12.81640625" style="295" customWidth="1"/>
    <col min="3586" max="3586" width="14" style="295" customWidth="1"/>
    <col min="3587" max="3594" width="12" style="295" customWidth="1"/>
    <col min="3595" max="3595" width="7.7265625" style="295" customWidth="1"/>
    <col min="3596" max="3840" width="7.7265625" style="295"/>
    <col min="3841" max="3841" width="12.81640625" style="295" customWidth="1"/>
    <col min="3842" max="3842" width="14" style="295" customWidth="1"/>
    <col min="3843" max="3850" width="12" style="295" customWidth="1"/>
    <col min="3851" max="3851" width="7.7265625" style="295" customWidth="1"/>
    <col min="3852" max="4096" width="7.7265625" style="295"/>
    <col min="4097" max="4097" width="12.81640625" style="295" customWidth="1"/>
    <col min="4098" max="4098" width="14" style="295" customWidth="1"/>
    <col min="4099" max="4106" width="12" style="295" customWidth="1"/>
    <col min="4107" max="4107" width="7.7265625" style="295" customWidth="1"/>
    <col min="4108" max="4352" width="7.7265625" style="295"/>
    <col min="4353" max="4353" width="12.81640625" style="295" customWidth="1"/>
    <col min="4354" max="4354" width="14" style="295" customWidth="1"/>
    <col min="4355" max="4362" width="12" style="295" customWidth="1"/>
    <col min="4363" max="4363" width="7.7265625" style="295" customWidth="1"/>
    <col min="4364" max="4608" width="7.7265625" style="295"/>
    <col min="4609" max="4609" width="12.81640625" style="295" customWidth="1"/>
    <col min="4610" max="4610" width="14" style="295" customWidth="1"/>
    <col min="4611" max="4618" width="12" style="295" customWidth="1"/>
    <col min="4619" max="4619" width="7.7265625" style="295" customWidth="1"/>
    <col min="4620" max="4864" width="7.7265625" style="295"/>
    <col min="4865" max="4865" width="12.81640625" style="295" customWidth="1"/>
    <col min="4866" max="4866" width="14" style="295" customWidth="1"/>
    <col min="4867" max="4874" width="12" style="295" customWidth="1"/>
    <col min="4875" max="4875" width="7.7265625" style="295" customWidth="1"/>
    <col min="4876" max="5120" width="7.7265625" style="295"/>
    <col min="5121" max="5121" width="12.81640625" style="295" customWidth="1"/>
    <col min="5122" max="5122" width="14" style="295" customWidth="1"/>
    <col min="5123" max="5130" width="12" style="295" customWidth="1"/>
    <col min="5131" max="5131" width="7.7265625" style="295" customWidth="1"/>
    <col min="5132" max="5376" width="7.7265625" style="295"/>
    <col min="5377" max="5377" width="12.81640625" style="295" customWidth="1"/>
    <col min="5378" max="5378" width="14" style="295" customWidth="1"/>
    <col min="5379" max="5386" width="12" style="295" customWidth="1"/>
    <col min="5387" max="5387" width="7.7265625" style="295" customWidth="1"/>
    <col min="5388" max="5632" width="7.7265625" style="295"/>
    <col min="5633" max="5633" width="12.81640625" style="295" customWidth="1"/>
    <col min="5634" max="5634" width="14" style="295" customWidth="1"/>
    <col min="5635" max="5642" width="12" style="295" customWidth="1"/>
    <col min="5643" max="5643" width="7.7265625" style="295" customWidth="1"/>
    <col min="5644" max="5888" width="7.7265625" style="295"/>
    <col min="5889" max="5889" width="12.81640625" style="295" customWidth="1"/>
    <col min="5890" max="5890" width="14" style="295" customWidth="1"/>
    <col min="5891" max="5898" width="12" style="295" customWidth="1"/>
    <col min="5899" max="5899" width="7.7265625" style="295" customWidth="1"/>
    <col min="5900" max="6144" width="7.7265625" style="295"/>
    <col min="6145" max="6145" width="12.81640625" style="295" customWidth="1"/>
    <col min="6146" max="6146" width="14" style="295" customWidth="1"/>
    <col min="6147" max="6154" width="12" style="295" customWidth="1"/>
    <col min="6155" max="6155" width="7.7265625" style="295" customWidth="1"/>
    <col min="6156" max="6400" width="7.7265625" style="295"/>
    <col min="6401" max="6401" width="12.81640625" style="295" customWidth="1"/>
    <col min="6402" max="6402" width="14" style="295" customWidth="1"/>
    <col min="6403" max="6410" width="12" style="295" customWidth="1"/>
    <col min="6411" max="6411" width="7.7265625" style="295" customWidth="1"/>
    <col min="6412" max="6656" width="7.7265625" style="295"/>
    <col min="6657" max="6657" width="12.81640625" style="295" customWidth="1"/>
    <col min="6658" max="6658" width="14" style="295" customWidth="1"/>
    <col min="6659" max="6666" width="12" style="295" customWidth="1"/>
    <col min="6667" max="6667" width="7.7265625" style="295" customWidth="1"/>
    <col min="6668" max="6912" width="7.7265625" style="295"/>
    <col min="6913" max="6913" width="12.81640625" style="295" customWidth="1"/>
    <col min="6914" max="6914" width="14" style="295" customWidth="1"/>
    <col min="6915" max="6922" width="12" style="295" customWidth="1"/>
    <col min="6923" max="6923" width="7.7265625" style="295" customWidth="1"/>
    <col min="6924" max="7168" width="7.7265625" style="295"/>
    <col min="7169" max="7169" width="12.81640625" style="295" customWidth="1"/>
    <col min="7170" max="7170" width="14" style="295" customWidth="1"/>
    <col min="7171" max="7178" width="12" style="295" customWidth="1"/>
    <col min="7179" max="7179" width="7.7265625" style="295" customWidth="1"/>
    <col min="7180" max="7424" width="7.7265625" style="295"/>
    <col min="7425" max="7425" width="12.81640625" style="295" customWidth="1"/>
    <col min="7426" max="7426" width="14" style="295" customWidth="1"/>
    <col min="7427" max="7434" width="12" style="295" customWidth="1"/>
    <col min="7435" max="7435" width="7.7265625" style="295" customWidth="1"/>
    <col min="7436" max="7680" width="7.7265625" style="295"/>
    <col min="7681" max="7681" width="12.81640625" style="295" customWidth="1"/>
    <col min="7682" max="7682" width="14" style="295" customWidth="1"/>
    <col min="7683" max="7690" width="12" style="295" customWidth="1"/>
    <col min="7691" max="7691" width="7.7265625" style="295" customWidth="1"/>
    <col min="7692" max="7936" width="7.7265625" style="295"/>
    <col min="7937" max="7937" width="12.81640625" style="295" customWidth="1"/>
    <col min="7938" max="7938" width="14" style="295" customWidth="1"/>
    <col min="7939" max="7946" width="12" style="295" customWidth="1"/>
    <col min="7947" max="7947" width="7.7265625" style="295" customWidth="1"/>
    <col min="7948" max="8192" width="7.7265625" style="295"/>
    <col min="8193" max="8193" width="12.81640625" style="295" customWidth="1"/>
    <col min="8194" max="8194" width="14" style="295" customWidth="1"/>
    <col min="8195" max="8202" width="12" style="295" customWidth="1"/>
    <col min="8203" max="8203" width="7.7265625" style="295" customWidth="1"/>
    <col min="8204" max="8448" width="7.7265625" style="295"/>
    <col min="8449" max="8449" width="12.81640625" style="295" customWidth="1"/>
    <col min="8450" max="8450" width="14" style="295" customWidth="1"/>
    <col min="8451" max="8458" width="12" style="295" customWidth="1"/>
    <col min="8459" max="8459" width="7.7265625" style="295" customWidth="1"/>
    <col min="8460" max="8704" width="7.7265625" style="295"/>
    <col min="8705" max="8705" width="12.81640625" style="295" customWidth="1"/>
    <col min="8706" max="8706" width="14" style="295" customWidth="1"/>
    <col min="8707" max="8714" width="12" style="295" customWidth="1"/>
    <col min="8715" max="8715" width="7.7265625" style="295" customWidth="1"/>
    <col min="8716" max="8960" width="7.7265625" style="295"/>
    <col min="8961" max="8961" width="12.81640625" style="295" customWidth="1"/>
    <col min="8962" max="8962" width="14" style="295" customWidth="1"/>
    <col min="8963" max="8970" width="12" style="295" customWidth="1"/>
    <col min="8971" max="8971" width="7.7265625" style="295" customWidth="1"/>
    <col min="8972" max="9216" width="7.7265625" style="295"/>
    <col min="9217" max="9217" width="12.81640625" style="295" customWidth="1"/>
    <col min="9218" max="9218" width="14" style="295" customWidth="1"/>
    <col min="9219" max="9226" width="12" style="295" customWidth="1"/>
    <col min="9227" max="9227" width="7.7265625" style="295" customWidth="1"/>
    <col min="9228" max="9472" width="7.7265625" style="295"/>
    <col min="9473" max="9473" width="12.81640625" style="295" customWidth="1"/>
    <col min="9474" max="9474" width="14" style="295" customWidth="1"/>
    <col min="9475" max="9482" width="12" style="295" customWidth="1"/>
    <col min="9483" max="9483" width="7.7265625" style="295" customWidth="1"/>
    <col min="9484" max="9728" width="7.7265625" style="295"/>
    <col min="9729" max="9729" width="12.81640625" style="295" customWidth="1"/>
    <col min="9730" max="9730" width="14" style="295" customWidth="1"/>
    <col min="9731" max="9738" width="12" style="295" customWidth="1"/>
    <col min="9739" max="9739" width="7.7265625" style="295" customWidth="1"/>
    <col min="9740" max="9984" width="7.7265625" style="295"/>
    <col min="9985" max="9985" width="12.81640625" style="295" customWidth="1"/>
    <col min="9986" max="9986" width="14" style="295" customWidth="1"/>
    <col min="9987" max="9994" width="12" style="295" customWidth="1"/>
    <col min="9995" max="9995" width="7.7265625" style="295" customWidth="1"/>
    <col min="9996" max="10240" width="7.7265625" style="295"/>
    <col min="10241" max="10241" width="12.81640625" style="295" customWidth="1"/>
    <col min="10242" max="10242" width="14" style="295" customWidth="1"/>
    <col min="10243" max="10250" width="12" style="295" customWidth="1"/>
    <col min="10251" max="10251" width="7.7265625" style="295" customWidth="1"/>
    <col min="10252" max="10496" width="7.7265625" style="295"/>
    <col min="10497" max="10497" width="12.81640625" style="295" customWidth="1"/>
    <col min="10498" max="10498" width="14" style="295" customWidth="1"/>
    <col min="10499" max="10506" width="12" style="295" customWidth="1"/>
    <col min="10507" max="10507" width="7.7265625" style="295" customWidth="1"/>
    <col min="10508" max="10752" width="7.7265625" style="295"/>
    <col min="10753" max="10753" width="12.81640625" style="295" customWidth="1"/>
    <col min="10754" max="10754" width="14" style="295" customWidth="1"/>
    <col min="10755" max="10762" width="12" style="295" customWidth="1"/>
    <col min="10763" max="10763" width="7.7265625" style="295" customWidth="1"/>
    <col min="10764" max="11008" width="7.7265625" style="295"/>
    <col min="11009" max="11009" width="12.81640625" style="295" customWidth="1"/>
    <col min="11010" max="11010" width="14" style="295" customWidth="1"/>
    <col min="11011" max="11018" width="12" style="295" customWidth="1"/>
    <col min="11019" max="11019" width="7.7265625" style="295" customWidth="1"/>
    <col min="11020" max="11264" width="7.7265625" style="295"/>
    <col min="11265" max="11265" width="12.81640625" style="295" customWidth="1"/>
    <col min="11266" max="11266" width="14" style="295" customWidth="1"/>
    <col min="11267" max="11274" width="12" style="295" customWidth="1"/>
    <col min="11275" max="11275" width="7.7265625" style="295" customWidth="1"/>
    <col min="11276" max="11520" width="7.7265625" style="295"/>
    <col min="11521" max="11521" width="12.81640625" style="295" customWidth="1"/>
    <col min="11522" max="11522" width="14" style="295" customWidth="1"/>
    <col min="11523" max="11530" width="12" style="295" customWidth="1"/>
    <col min="11531" max="11531" width="7.7265625" style="295" customWidth="1"/>
    <col min="11532" max="11776" width="7.7265625" style="295"/>
    <col min="11777" max="11777" width="12.81640625" style="295" customWidth="1"/>
    <col min="11778" max="11778" width="14" style="295" customWidth="1"/>
    <col min="11779" max="11786" width="12" style="295" customWidth="1"/>
    <col min="11787" max="11787" width="7.7265625" style="295" customWidth="1"/>
    <col min="11788" max="12032" width="7.7265625" style="295"/>
    <col min="12033" max="12033" width="12.81640625" style="295" customWidth="1"/>
    <col min="12034" max="12034" width="14" style="295" customWidth="1"/>
    <col min="12035" max="12042" width="12" style="295" customWidth="1"/>
    <col min="12043" max="12043" width="7.7265625" style="295" customWidth="1"/>
    <col min="12044" max="12288" width="7.7265625" style="295"/>
    <col min="12289" max="12289" width="12.81640625" style="295" customWidth="1"/>
    <col min="12290" max="12290" width="14" style="295" customWidth="1"/>
    <col min="12291" max="12298" width="12" style="295" customWidth="1"/>
    <col min="12299" max="12299" width="7.7265625" style="295" customWidth="1"/>
    <col min="12300" max="12544" width="7.7265625" style="295"/>
    <col min="12545" max="12545" width="12.81640625" style="295" customWidth="1"/>
    <col min="12546" max="12546" width="14" style="295" customWidth="1"/>
    <col min="12547" max="12554" width="12" style="295" customWidth="1"/>
    <col min="12555" max="12555" width="7.7265625" style="295" customWidth="1"/>
    <col min="12556" max="12800" width="7.7265625" style="295"/>
    <col min="12801" max="12801" width="12.81640625" style="295" customWidth="1"/>
    <col min="12802" max="12802" width="14" style="295" customWidth="1"/>
    <col min="12803" max="12810" width="12" style="295" customWidth="1"/>
    <col min="12811" max="12811" width="7.7265625" style="295" customWidth="1"/>
    <col min="12812" max="13056" width="7.7265625" style="295"/>
    <col min="13057" max="13057" width="12.81640625" style="295" customWidth="1"/>
    <col min="13058" max="13058" width="14" style="295" customWidth="1"/>
    <col min="13059" max="13066" width="12" style="295" customWidth="1"/>
    <col min="13067" max="13067" width="7.7265625" style="295" customWidth="1"/>
    <col min="13068" max="13312" width="7.7265625" style="295"/>
    <col min="13313" max="13313" width="12.81640625" style="295" customWidth="1"/>
    <col min="13314" max="13314" width="14" style="295" customWidth="1"/>
    <col min="13315" max="13322" width="12" style="295" customWidth="1"/>
    <col min="13323" max="13323" width="7.7265625" style="295" customWidth="1"/>
    <col min="13324" max="13568" width="7.7265625" style="295"/>
    <col min="13569" max="13569" width="12.81640625" style="295" customWidth="1"/>
    <col min="13570" max="13570" width="14" style="295" customWidth="1"/>
    <col min="13571" max="13578" width="12" style="295" customWidth="1"/>
    <col min="13579" max="13579" width="7.7265625" style="295" customWidth="1"/>
    <col min="13580" max="13824" width="7.7265625" style="295"/>
    <col min="13825" max="13825" width="12.81640625" style="295" customWidth="1"/>
    <col min="13826" max="13826" width="14" style="295" customWidth="1"/>
    <col min="13827" max="13834" width="12" style="295" customWidth="1"/>
    <col min="13835" max="13835" width="7.7265625" style="295" customWidth="1"/>
    <col min="13836" max="14080" width="7.7265625" style="295"/>
    <col min="14081" max="14081" width="12.81640625" style="295" customWidth="1"/>
    <col min="14082" max="14082" width="14" style="295" customWidth="1"/>
    <col min="14083" max="14090" width="12" style="295" customWidth="1"/>
    <col min="14091" max="14091" width="7.7265625" style="295" customWidth="1"/>
    <col min="14092" max="14336" width="7.7265625" style="295"/>
    <col min="14337" max="14337" width="12.81640625" style="295" customWidth="1"/>
    <col min="14338" max="14338" width="14" style="295" customWidth="1"/>
    <col min="14339" max="14346" width="12" style="295" customWidth="1"/>
    <col min="14347" max="14347" width="7.7265625" style="295" customWidth="1"/>
    <col min="14348" max="14592" width="7.7265625" style="295"/>
    <col min="14593" max="14593" width="12.81640625" style="295" customWidth="1"/>
    <col min="14594" max="14594" width="14" style="295" customWidth="1"/>
    <col min="14595" max="14602" width="12" style="295" customWidth="1"/>
    <col min="14603" max="14603" width="7.7265625" style="295" customWidth="1"/>
    <col min="14604" max="14848" width="7.7265625" style="295"/>
    <col min="14849" max="14849" width="12.81640625" style="295" customWidth="1"/>
    <col min="14850" max="14850" width="14" style="295" customWidth="1"/>
    <col min="14851" max="14858" width="12" style="295" customWidth="1"/>
    <col min="14859" max="14859" width="7.7265625" style="295" customWidth="1"/>
    <col min="14860" max="15104" width="7.7265625" style="295"/>
    <col min="15105" max="15105" width="12.81640625" style="295" customWidth="1"/>
    <col min="15106" max="15106" width="14" style="295" customWidth="1"/>
    <col min="15107" max="15114" width="12" style="295" customWidth="1"/>
    <col min="15115" max="15115" width="7.7265625" style="295" customWidth="1"/>
    <col min="15116" max="15360" width="7.7265625" style="295"/>
    <col min="15361" max="15361" width="12.81640625" style="295" customWidth="1"/>
    <col min="15362" max="15362" width="14" style="295" customWidth="1"/>
    <col min="15363" max="15370" width="12" style="295" customWidth="1"/>
    <col min="15371" max="15371" width="7.7265625" style="295" customWidth="1"/>
    <col min="15372" max="15616" width="7.7265625" style="295"/>
    <col min="15617" max="15617" width="12.81640625" style="295" customWidth="1"/>
    <col min="15618" max="15618" width="14" style="295" customWidth="1"/>
    <col min="15619" max="15626" width="12" style="295" customWidth="1"/>
    <col min="15627" max="15627" width="7.7265625" style="295" customWidth="1"/>
    <col min="15628" max="15872" width="7.7265625" style="295"/>
    <col min="15873" max="15873" width="12.81640625" style="295" customWidth="1"/>
    <col min="15874" max="15874" width="14" style="295" customWidth="1"/>
    <col min="15875" max="15882" width="12" style="295" customWidth="1"/>
    <col min="15883" max="15883" width="7.7265625" style="295" customWidth="1"/>
    <col min="15884" max="16128" width="7.7265625" style="295"/>
    <col min="16129" max="16129" width="12.81640625" style="295" customWidth="1"/>
    <col min="16130" max="16130" width="14" style="295" customWidth="1"/>
    <col min="16131" max="16138" width="12" style="295" customWidth="1"/>
    <col min="16139" max="16139" width="7.7265625" style="295" customWidth="1"/>
    <col min="16140" max="16384" width="7.7265625" style="295"/>
  </cols>
  <sheetData>
    <row r="1" spans="1:10" ht="39" customHeight="1">
      <c r="A1" s="1725" t="s">
        <v>565</v>
      </c>
      <c r="B1" s="1725"/>
      <c r="C1" s="1725"/>
      <c r="D1" s="1725"/>
      <c r="E1" s="1725"/>
      <c r="F1" s="1725"/>
      <c r="G1" s="1725"/>
      <c r="H1" s="1725"/>
      <c r="I1" s="1725"/>
      <c r="J1" s="1725"/>
    </row>
    <row r="2" spans="1:10" ht="39" customHeight="1">
      <c r="A2" s="1726" t="s">
        <v>566</v>
      </c>
      <c r="B2" s="1726"/>
      <c r="C2" s="1726"/>
      <c r="D2" s="1726"/>
      <c r="E2" s="1726"/>
      <c r="F2" s="1726"/>
      <c r="G2" s="1726"/>
      <c r="H2" s="1726"/>
      <c r="I2" s="1726"/>
      <c r="J2" s="1726"/>
    </row>
    <row r="3" spans="1:10" ht="29.25" customHeight="1">
      <c r="A3" s="197" t="s">
        <v>844</v>
      </c>
      <c r="B3" s="136"/>
      <c r="C3" s="136"/>
      <c r="D3" s="136"/>
      <c r="E3" s="136"/>
      <c r="F3" s="136"/>
      <c r="G3" s="136"/>
      <c r="H3" s="136"/>
      <c r="I3" s="136"/>
      <c r="J3" s="201" t="s">
        <v>845</v>
      </c>
    </row>
    <row r="4" spans="1:10" s="359" customFormat="1" ht="25" customHeight="1">
      <c r="A4" s="1725" t="s">
        <v>324</v>
      </c>
      <c r="B4" s="1765" t="s">
        <v>846</v>
      </c>
      <c r="C4" s="1797"/>
      <c r="D4" s="1797"/>
      <c r="E4" s="1797"/>
      <c r="F4" s="1797" t="s">
        <v>847</v>
      </c>
      <c r="G4" s="1797"/>
      <c r="H4" s="1797"/>
      <c r="I4" s="1798"/>
      <c r="J4" s="1725" t="s">
        <v>415</v>
      </c>
    </row>
    <row r="5" spans="1:10" s="359" customFormat="1" ht="52.5" customHeight="1">
      <c r="A5" s="1725"/>
      <c r="B5" s="281" t="s">
        <v>848</v>
      </c>
      <c r="C5" s="281" t="s">
        <v>849</v>
      </c>
      <c r="D5" s="281" t="s">
        <v>850</v>
      </c>
      <c r="E5" s="281" t="s">
        <v>851</v>
      </c>
      <c r="F5" s="281" t="s">
        <v>852</v>
      </c>
      <c r="G5" s="281" t="s">
        <v>853</v>
      </c>
      <c r="H5" s="281" t="s">
        <v>854</v>
      </c>
      <c r="I5" s="310" t="s">
        <v>855</v>
      </c>
      <c r="J5" s="1725"/>
    </row>
    <row r="6" spans="1:10" ht="35.15" customHeight="1">
      <c r="A6" s="285" t="s">
        <v>327</v>
      </c>
      <c r="B6" s="289">
        <v>6</v>
      </c>
      <c r="C6" s="289">
        <v>2</v>
      </c>
      <c r="D6" s="289">
        <v>7</v>
      </c>
      <c r="E6" s="289">
        <v>3</v>
      </c>
      <c r="F6" s="289">
        <v>1</v>
      </c>
      <c r="G6" s="289">
        <v>1</v>
      </c>
      <c r="H6" s="289">
        <v>1</v>
      </c>
      <c r="I6" s="374">
        <f>SUM(B6:H6)</f>
        <v>21</v>
      </c>
      <c r="J6" s="381" t="s">
        <v>418</v>
      </c>
    </row>
    <row r="7" spans="1:10" ht="35.15" customHeight="1">
      <c r="A7" s="285" t="s">
        <v>328</v>
      </c>
      <c r="B7" s="286">
        <v>4</v>
      </c>
      <c r="C7" s="286">
        <v>2</v>
      </c>
      <c r="D7" s="286">
        <v>2</v>
      </c>
      <c r="E7" s="286">
        <v>3</v>
      </c>
      <c r="F7" s="286">
        <v>0</v>
      </c>
      <c r="G7" s="286">
        <v>1</v>
      </c>
      <c r="H7" s="286">
        <v>1</v>
      </c>
      <c r="I7" s="374">
        <f t="shared" ref="I7:I33" si="0">SUM(B7:H7)</f>
        <v>13</v>
      </c>
      <c r="J7" s="381" t="s">
        <v>419</v>
      </c>
    </row>
    <row r="8" spans="1:10" ht="35.15" customHeight="1">
      <c r="A8" s="285" t="s">
        <v>329</v>
      </c>
      <c r="B8" s="289">
        <v>8</v>
      </c>
      <c r="C8" s="289">
        <v>1</v>
      </c>
      <c r="D8" s="289">
        <v>3</v>
      </c>
      <c r="E8" s="289">
        <v>1</v>
      </c>
      <c r="F8" s="289">
        <v>0</v>
      </c>
      <c r="G8" s="289">
        <v>1</v>
      </c>
      <c r="H8" s="289">
        <v>0</v>
      </c>
      <c r="I8" s="374">
        <f t="shared" si="0"/>
        <v>14</v>
      </c>
      <c r="J8" s="381" t="s">
        <v>420</v>
      </c>
    </row>
    <row r="9" spans="1:10" ht="35.15" customHeight="1">
      <c r="A9" s="285" t="s">
        <v>792</v>
      </c>
      <c r="B9" s="286">
        <f>B6+B7+B8</f>
        <v>18</v>
      </c>
      <c r="C9" s="286">
        <f t="shared" ref="C9:H9" si="1">C6+C7+C8</f>
        <v>5</v>
      </c>
      <c r="D9" s="286">
        <f t="shared" si="1"/>
        <v>12</v>
      </c>
      <c r="E9" s="286">
        <f t="shared" si="1"/>
        <v>7</v>
      </c>
      <c r="F9" s="286">
        <f t="shared" si="1"/>
        <v>1</v>
      </c>
      <c r="G9" s="286">
        <f t="shared" si="1"/>
        <v>3</v>
      </c>
      <c r="H9" s="286">
        <f t="shared" si="1"/>
        <v>2</v>
      </c>
      <c r="I9" s="374">
        <f t="shared" si="0"/>
        <v>48</v>
      </c>
      <c r="J9" s="381" t="s">
        <v>793</v>
      </c>
    </row>
    <row r="10" spans="1:10" ht="35.15" customHeight="1">
      <c r="A10" s="285" t="s">
        <v>794</v>
      </c>
      <c r="B10" s="289">
        <v>2</v>
      </c>
      <c r="C10" s="289">
        <v>1</v>
      </c>
      <c r="D10" s="289">
        <v>1</v>
      </c>
      <c r="E10" s="289">
        <v>3</v>
      </c>
      <c r="F10" s="289">
        <v>0</v>
      </c>
      <c r="G10" s="289">
        <v>3</v>
      </c>
      <c r="H10" s="289">
        <v>0</v>
      </c>
      <c r="I10" s="374">
        <f t="shared" si="0"/>
        <v>10</v>
      </c>
      <c r="J10" s="381" t="s">
        <v>795</v>
      </c>
    </row>
    <row r="11" spans="1:10" ht="35.15" customHeight="1">
      <c r="A11" s="285" t="s">
        <v>796</v>
      </c>
      <c r="B11" s="286">
        <v>3</v>
      </c>
      <c r="C11" s="286">
        <v>1</v>
      </c>
      <c r="D11" s="286">
        <v>1</v>
      </c>
      <c r="E11" s="286">
        <v>0</v>
      </c>
      <c r="F11" s="286">
        <v>0</v>
      </c>
      <c r="G11" s="286">
        <v>0</v>
      </c>
      <c r="H11" s="286">
        <v>0</v>
      </c>
      <c r="I11" s="374">
        <f t="shared" si="0"/>
        <v>5</v>
      </c>
      <c r="J11" s="381" t="s">
        <v>797</v>
      </c>
    </row>
    <row r="12" spans="1:10" ht="35.15" customHeight="1">
      <c r="A12" s="285" t="s">
        <v>798</v>
      </c>
      <c r="B12" s="289">
        <f>B10+B11</f>
        <v>5</v>
      </c>
      <c r="C12" s="289">
        <f t="shared" ref="C12:H12" si="2">C10+C11</f>
        <v>2</v>
      </c>
      <c r="D12" s="289">
        <f t="shared" si="2"/>
        <v>2</v>
      </c>
      <c r="E12" s="289">
        <f t="shared" si="2"/>
        <v>3</v>
      </c>
      <c r="F12" s="289">
        <f t="shared" si="2"/>
        <v>0</v>
      </c>
      <c r="G12" s="289">
        <f t="shared" si="2"/>
        <v>3</v>
      </c>
      <c r="H12" s="289">
        <f t="shared" si="2"/>
        <v>0</v>
      </c>
      <c r="I12" s="374">
        <f t="shared" si="0"/>
        <v>15</v>
      </c>
      <c r="J12" s="381" t="s">
        <v>799</v>
      </c>
    </row>
    <row r="13" spans="1:10" ht="35.15" customHeight="1">
      <c r="A13" s="285" t="s">
        <v>339</v>
      </c>
      <c r="B13" s="286">
        <v>1</v>
      </c>
      <c r="C13" s="286">
        <v>2</v>
      </c>
      <c r="D13" s="286">
        <v>1</v>
      </c>
      <c r="E13" s="286">
        <v>1</v>
      </c>
      <c r="F13" s="286">
        <v>0</v>
      </c>
      <c r="G13" s="286">
        <v>1</v>
      </c>
      <c r="H13" s="286">
        <v>0</v>
      </c>
      <c r="I13" s="374">
        <f t="shared" si="0"/>
        <v>6</v>
      </c>
      <c r="J13" s="381" t="s">
        <v>429</v>
      </c>
    </row>
    <row r="14" spans="1:10" ht="35.15" customHeight="1">
      <c r="A14" s="285" t="s">
        <v>340</v>
      </c>
      <c r="B14" s="289">
        <v>0</v>
      </c>
      <c r="C14" s="289">
        <v>2</v>
      </c>
      <c r="D14" s="289">
        <v>1</v>
      </c>
      <c r="E14" s="289">
        <v>2</v>
      </c>
      <c r="F14" s="289">
        <v>1</v>
      </c>
      <c r="G14" s="289">
        <v>1</v>
      </c>
      <c r="H14" s="289">
        <v>1</v>
      </c>
      <c r="I14" s="374">
        <f t="shared" si="0"/>
        <v>8</v>
      </c>
      <c r="J14" s="381" t="s">
        <v>430</v>
      </c>
    </row>
    <row r="15" spans="1:10" ht="35.15" customHeight="1">
      <c r="A15" s="285" t="s">
        <v>800</v>
      </c>
      <c r="B15" s="286">
        <f>B13+B14</f>
        <v>1</v>
      </c>
      <c r="C15" s="286">
        <f t="shared" ref="C15:H15" si="3">C13+C14</f>
        <v>4</v>
      </c>
      <c r="D15" s="286">
        <f t="shared" si="3"/>
        <v>2</v>
      </c>
      <c r="E15" s="286">
        <f t="shared" si="3"/>
        <v>3</v>
      </c>
      <c r="F15" s="286">
        <f t="shared" si="3"/>
        <v>1</v>
      </c>
      <c r="G15" s="286">
        <f t="shared" si="3"/>
        <v>2</v>
      </c>
      <c r="H15" s="286">
        <f t="shared" si="3"/>
        <v>1</v>
      </c>
      <c r="I15" s="374">
        <f t="shared" si="0"/>
        <v>14</v>
      </c>
      <c r="J15" s="381" t="s">
        <v>801</v>
      </c>
    </row>
    <row r="16" spans="1:10" ht="35.15" customHeight="1">
      <c r="A16" s="285" t="s">
        <v>344</v>
      </c>
      <c r="B16" s="289">
        <v>11</v>
      </c>
      <c r="C16" s="289">
        <v>0</v>
      </c>
      <c r="D16" s="289">
        <v>1</v>
      </c>
      <c r="E16" s="289">
        <v>1</v>
      </c>
      <c r="F16" s="289">
        <v>0</v>
      </c>
      <c r="G16" s="289">
        <v>2</v>
      </c>
      <c r="H16" s="289">
        <v>1</v>
      </c>
      <c r="I16" s="374">
        <f t="shared" si="0"/>
        <v>16</v>
      </c>
      <c r="J16" s="381" t="s">
        <v>434</v>
      </c>
    </row>
    <row r="17" spans="1:10" ht="35.15" customHeight="1">
      <c r="A17" s="285" t="s">
        <v>348</v>
      </c>
      <c r="B17" s="286">
        <v>8</v>
      </c>
      <c r="C17" s="286">
        <v>2</v>
      </c>
      <c r="D17" s="286">
        <v>3</v>
      </c>
      <c r="E17" s="286">
        <v>2</v>
      </c>
      <c r="F17" s="286">
        <v>0</v>
      </c>
      <c r="G17" s="286">
        <v>2</v>
      </c>
      <c r="H17" s="286">
        <v>1</v>
      </c>
      <c r="I17" s="374">
        <f t="shared" si="0"/>
        <v>18</v>
      </c>
      <c r="J17" s="381" t="s">
        <v>438</v>
      </c>
    </row>
    <row r="18" spans="1:10" ht="35.15" customHeight="1">
      <c r="A18" s="285" t="s">
        <v>352</v>
      </c>
      <c r="B18" s="289">
        <v>9</v>
      </c>
      <c r="C18" s="289">
        <v>1</v>
      </c>
      <c r="D18" s="289">
        <v>4</v>
      </c>
      <c r="E18" s="289">
        <v>3</v>
      </c>
      <c r="F18" s="289">
        <v>0</v>
      </c>
      <c r="G18" s="289">
        <v>1</v>
      </c>
      <c r="H18" s="289">
        <v>1</v>
      </c>
      <c r="I18" s="374">
        <f t="shared" si="0"/>
        <v>19</v>
      </c>
      <c r="J18" s="381" t="s">
        <v>442</v>
      </c>
    </row>
    <row r="19" spans="1:10" ht="35.15" customHeight="1">
      <c r="A19" s="285" t="s">
        <v>356</v>
      </c>
      <c r="B19" s="286">
        <v>10</v>
      </c>
      <c r="C19" s="286">
        <v>5</v>
      </c>
      <c r="D19" s="286">
        <v>1</v>
      </c>
      <c r="E19" s="286">
        <v>0</v>
      </c>
      <c r="F19" s="286">
        <v>2</v>
      </c>
      <c r="G19" s="286">
        <v>2</v>
      </c>
      <c r="H19" s="286">
        <v>1</v>
      </c>
      <c r="I19" s="374">
        <f t="shared" si="0"/>
        <v>21</v>
      </c>
      <c r="J19" s="381" t="s">
        <v>446</v>
      </c>
    </row>
    <row r="20" spans="1:10" ht="35.15" customHeight="1">
      <c r="A20" s="285" t="s">
        <v>360</v>
      </c>
      <c r="B20" s="289">
        <v>2</v>
      </c>
      <c r="C20" s="289">
        <v>3</v>
      </c>
      <c r="D20" s="289">
        <v>2</v>
      </c>
      <c r="E20" s="289">
        <v>1</v>
      </c>
      <c r="F20" s="289">
        <v>0</v>
      </c>
      <c r="G20" s="289">
        <v>1</v>
      </c>
      <c r="H20" s="289">
        <v>1</v>
      </c>
      <c r="I20" s="374">
        <f t="shared" si="0"/>
        <v>10</v>
      </c>
      <c r="J20" s="381" t="s">
        <v>450</v>
      </c>
    </row>
    <row r="21" spans="1:10" ht="35.15" customHeight="1">
      <c r="A21" s="285" t="s">
        <v>364</v>
      </c>
      <c r="B21" s="286">
        <v>4</v>
      </c>
      <c r="C21" s="286">
        <v>0</v>
      </c>
      <c r="D21" s="286">
        <v>1</v>
      </c>
      <c r="E21" s="286">
        <v>2</v>
      </c>
      <c r="F21" s="286">
        <v>0</v>
      </c>
      <c r="G21" s="286">
        <v>0</v>
      </c>
      <c r="H21" s="286">
        <v>0</v>
      </c>
      <c r="I21" s="374">
        <f t="shared" si="0"/>
        <v>7</v>
      </c>
      <c r="J21" s="381" t="s">
        <v>454</v>
      </c>
    </row>
    <row r="22" spans="1:10" ht="35.15" customHeight="1">
      <c r="A22" s="285" t="s">
        <v>802</v>
      </c>
      <c r="B22" s="289">
        <v>7</v>
      </c>
      <c r="C22" s="289">
        <v>6</v>
      </c>
      <c r="D22" s="289">
        <v>6</v>
      </c>
      <c r="E22" s="289">
        <v>0</v>
      </c>
      <c r="F22" s="289">
        <v>0</v>
      </c>
      <c r="G22" s="289">
        <v>1</v>
      </c>
      <c r="H22" s="289">
        <v>0</v>
      </c>
      <c r="I22" s="374">
        <f t="shared" si="0"/>
        <v>20</v>
      </c>
      <c r="J22" s="381" t="s">
        <v>803</v>
      </c>
    </row>
    <row r="23" spans="1:10" ht="35.15" customHeight="1">
      <c r="A23" s="285" t="s">
        <v>804</v>
      </c>
      <c r="B23" s="286">
        <v>3</v>
      </c>
      <c r="C23" s="286">
        <v>3</v>
      </c>
      <c r="D23" s="286">
        <v>1</v>
      </c>
      <c r="E23" s="286">
        <v>0</v>
      </c>
      <c r="F23" s="286">
        <v>1</v>
      </c>
      <c r="G23" s="286">
        <v>0</v>
      </c>
      <c r="H23" s="286">
        <v>0</v>
      </c>
      <c r="I23" s="374">
        <f t="shared" si="0"/>
        <v>8</v>
      </c>
      <c r="J23" s="381" t="s">
        <v>805</v>
      </c>
    </row>
    <row r="24" spans="1:10" ht="35.15" customHeight="1">
      <c r="A24" s="285" t="s">
        <v>806</v>
      </c>
      <c r="B24" s="289">
        <f>B22+B23</f>
        <v>10</v>
      </c>
      <c r="C24" s="289">
        <f t="shared" ref="C24:H24" si="4">C22+C23</f>
        <v>9</v>
      </c>
      <c r="D24" s="289">
        <f t="shared" si="4"/>
        <v>7</v>
      </c>
      <c r="E24" s="289">
        <f t="shared" si="4"/>
        <v>0</v>
      </c>
      <c r="F24" s="289">
        <f t="shared" si="4"/>
        <v>1</v>
      </c>
      <c r="G24" s="289">
        <f t="shared" si="4"/>
        <v>1</v>
      </c>
      <c r="H24" s="289">
        <f t="shared" si="4"/>
        <v>0</v>
      </c>
      <c r="I24" s="374">
        <f t="shared" si="0"/>
        <v>28</v>
      </c>
      <c r="J24" s="381" t="s">
        <v>807</v>
      </c>
    </row>
    <row r="25" spans="1:10" ht="35.15" customHeight="1">
      <c r="A25" s="285" t="s">
        <v>374</v>
      </c>
      <c r="B25" s="286">
        <v>3</v>
      </c>
      <c r="C25" s="286">
        <v>4</v>
      </c>
      <c r="D25" s="286">
        <v>3</v>
      </c>
      <c r="E25" s="286">
        <v>1</v>
      </c>
      <c r="F25" s="286">
        <v>0</v>
      </c>
      <c r="G25" s="286">
        <v>1</v>
      </c>
      <c r="H25" s="286">
        <v>0</v>
      </c>
      <c r="I25" s="374">
        <f t="shared" si="0"/>
        <v>12</v>
      </c>
      <c r="J25" s="381" t="s">
        <v>464</v>
      </c>
    </row>
    <row r="26" spans="1:10" ht="35.15" customHeight="1">
      <c r="A26" s="285" t="s">
        <v>377</v>
      </c>
      <c r="B26" s="289">
        <v>8</v>
      </c>
      <c r="C26" s="289">
        <v>1</v>
      </c>
      <c r="D26" s="289">
        <v>2</v>
      </c>
      <c r="E26" s="289">
        <v>1</v>
      </c>
      <c r="F26" s="289">
        <v>1</v>
      </c>
      <c r="G26" s="289">
        <v>1</v>
      </c>
      <c r="H26" s="289">
        <v>0</v>
      </c>
      <c r="I26" s="374">
        <f t="shared" si="0"/>
        <v>14</v>
      </c>
      <c r="J26" s="381" t="s">
        <v>468</v>
      </c>
    </row>
    <row r="27" spans="1:10" ht="35.15" customHeight="1">
      <c r="A27" s="381" t="s">
        <v>856</v>
      </c>
      <c r="B27" s="286">
        <v>4</v>
      </c>
      <c r="C27" s="286">
        <v>3</v>
      </c>
      <c r="D27" s="286">
        <v>2</v>
      </c>
      <c r="E27" s="286">
        <v>1</v>
      </c>
      <c r="F27" s="286">
        <v>1</v>
      </c>
      <c r="G27" s="286">
        <v>0</v>
      </c>
      <c r="H27" s="286">
        <v>0</v>
      </c>
      <c r="I27" s="374">
        <f t="shared" si="0"/>
        <v>11</v>
      </c>
      <c r="J27" s="381" t="s">
        <v>471</v>
      </c>
    </row>
    <row r="28" spans="1:10" ht="35.15" customHeight="1">
      <c r="A28" s="285" t="s">
        <v>382</v>
      </c>
      <c r="B28" s="289">
        <v>10</v>
      </c>
      <c r="C28" s="289">
        <v>3</v>
      </c>
      <c r="D28" s="289">
        <v>7</v>
      </c>
      <c r="E28" s="289">
        <v>0</v>
      </c>
      <c r="F28" s="289">
        <v>0</v>
      </c>
      <c r="G28" s="289">
        <v>2</v>
      </c>
      <c r="H28" s="289">
        <v>0</v>
      </c>
      <c r="I28" s="374">
        <f t="shared" si="0"/>
        <v>22</v>
      </c>
      <c r="J28" s="381" t="s">
        <v>474</v>
      </c>
    </row>
    <row r="29" spans="1:10" ht="35.15" customHeight="1">
      <c r="A29" s="285" t="s">
        <v>386</v>
      </c>
      <c r="B29" s="286">
        <v>4</v>
      </c>
      <c r="C29" s="286">
        <v>3</v>
      </c>
      <c r="D29" s="286">
        <v>3</v>
      </c>
      <c r="E29" s="286">
        <v>0</v>
      </c>
      <c r="F29" s="286">
        <v>1</v>
      </c>
      <c r="G29" s="286">
        <v>0</v>
      </c>
      <c r="H29" s="286">
        <v>0</v>
      </c>
      <c r="I29" s="374">
        <f t="shared" si="0"/>
        <v>11</v>
      </c>
      <c r="J29" s="381" t="s">
        <v>478</v>
      </c>
    </row>
    <row r="30" spans="1:10" ht="35.15" customHeight="1">
      <c r="A30" s="285" t="s">
        <v>390</v>
      </c>
      <c r="B30" s="289">
        <v>4</v>
      </c>
      <c r="C30" s="289">
        <v>3</v>
      </c>
      <c r="D30" s="289">
        <v>1</v>
      </c>
      <c r="E30" s="289">
        <v>0</v>
      </c>
      <c r="F30" s="289">
        <v>2</v>
      </c>
      <c r="G30" s="289">
        <v>0</v>
      </c>
      <c r="H30" s="289">
        <v>0</v>
      </c>
      <c r="I30" s="374">
        <f t="shared" si="0"/>
        <v>10</v>
      </c>
      <c r="J30" s="381" t="s">
        <v>482</v>
      </c>
    </row>
    <row r="31" spans="1:10" ht="35.15" customHeight="1">
      <c r="A31" s="285" t="s">
        <v>808</v>
      </c>
      <c r="B31" s="286">
        <v>3</v>
      </c>
      <c r="C31" s="286">
        <v>1</v>
      </c>
      <c r="D31" s="286">
        <v>3</v>
      </c>
      <c r="E31" s="286">
        <v>2</v>
      </c>
      <c r="F31" s="286">
        <v>0</v>
      </c>
      <c r="G31" s="286">
        <v>0</v>
      </c>
      <c r="H31" s="286">
        <v>0</v>
      </c>
      <c r="I31" s="374">
        <f t="shared" si="0"/>
        <v>9</v>
      </c>
      <c r="J31" s="381" t="s">
        <v>809</v>
      </c>
    </row>
    <row r="32" spans="1:10" ht="35.15" customHeight="1">
      <c r="A32" s="285" t="s">
        <v>810</v>
      </c>
      <c r="B32" s="289">
        <v>3</v>
      </c>
      <c r="C32" s="289">
        <v>0</v>
      </c>
      <c r="D32" s="289">
        <v>1</v>
      </c>
      <c r="E32" s="289">
        <v>0</v>
      </c>
      <c r="F32" s="289">
        <v>1</v>
      </c>
      <c r="G32" s="289">
        <v>0</v>
      </c>
      <c r="H32" s="289">
        <v>0</v>
      </c>
      <c r="I32" s="374">
        <f t="shared" si="0"/>
        <v>5</v>
      </c>
      <c r="J32" s="381" t="s">
        <v>811</v>
      </c>
    </row>
    <row r="33" spans="1:10" ht="35.15" customHeight="1">
      <c r="A33" s="285" t="s">
        <v>812</v>
      </c>
      <c r="B33" s="286">
        <f>B31+B32</f>
        <v>6</v>
      </c>
      <c r="C33" s="286">
        <f t="shared" ref="C33:H33" si="5">C31+C32</f>
        <v>1</v>
      </c>
      <c r="D33" s="286">
        <f t="shared" si="5"/>
        <v>4</v>
      </c>
      <c r="E33" s="286">
        <f t="shared" si="5"/>
        <v>2</v>
      </c>
      <c r="F33" s="286">
        <f t="shared" si="5"/>
        <v>1</v>
      </c>
      <c r="G33" s="286">
        <f t="shared" si="5"/>
        <v>0</v>
      </c>
      <c r="H33" s="286">
        <f t="shared" si="5"/>
        <v>0</v>
      </c>
      <c r="I33" s="374">
        <f t="shared" si="0"/>
        <v>14</v>
      </c>
      <c r="J33" s="381" t="s">
        <v>813</v>
      </c>
    </row>
    <row r="34" spans="1:10" s="298" customFormat="1" ht="35.15" customHeight="1">
      <c r="A34" s="281" t="s">
        <v>750</v>
      </c>
      <c r="B34" s="366">
        <f>B9+B12+B15+B16+B17+B18+B19+B20+B21+B24+B25+B26+B27+B28+B29+B30+B33</f>
        <v>117</v>
      </c>
      <c r="C34" s="366">
        <f t="shared" ref="C34:I34" si="6">C9+C12+C15+C16+C17+C18+C19+C20+C21+C24+C25+C26+C27+C28+C29+C30+C33</f>
        <v>49</v>
      </c>
      <c r="D34" s="366">
        <f t="shared" si="6"/>
        <v>57</v>
      </c>
      <c r="E34" s="366">
        <f t="shared" si="6"/>
        <v>27</v>
      </c>
      <c r="F34" s="366">
        <f t="shared" si="6"/>
        <v>11</v>
      </c>
      <c r="G34" s="366">
        <f t="shared" si="6"/>
        <v>21</v>
      </c>
      <c r="H34" s="366">
        <f t="shared" si="6"/>
        <v>8</v>
      </c>
      <c r="I34" s="366">
        <f t="shared" si="6"/>
        <v>290</v>
      </c>
      <c r="J34" s="281" t="s">
        <v>68</v>
      </c>
    </row>
    <row r="35" spans="1:10" ht="11.25" customHeight="1"/>
    <row r="36" spans="1:10" ht="23.25" customHeight="1">
      <c r="A36" s="382"/>
    </row>
  </sheetData>
  <mergeCells count="6">
    <mergeCell ref="A1:J1"/>
    <mergeCell ref="A2:J2"/>
    <mergeCell ref="A4:A5"/>
    <mergeCell ref="B4:E4"/>
    <mergeCell ref="F4:I4"/>
    <mergeCell ref="J4:J5"/>
  </mergeCells>
  <printOptions horizontalCentered="1" verticalCentered="1"/>
  <pageMargins left="0.59055118110236227" right="0.59055118110236227" top="0.98425196850393704" bottom="0.98425196850393704" header="0.5" footer="0.5"/>
  <pageSetup paperSize="9" scale="50"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34"/>
  <sheetViews>
    <sheetView showGridLines="0" rightToLeft="1" view="pageBreakPreview" topLeftCell="A7" zoomScale="75" zoomScaleNormal="120" zoomScaleSheetLayoutView="75" workbookViewId="0">
      <selection activeCell="D114" sqref="D114"/>
    </sheetView>
  </sheetViews>
  <sheetFormatPr defaultColWidth="7.7265625" defaultRowHeight="15.5"/>
  <cols>
    <col min="1" max="1" width="35.7265625" style="387" customWidth="1"/>
    <col min="2" max="4" width="9.7265625" style="357" customWidth="1"/>
    <col min="5" max="10" width="9.7265625" style="387" customWidth="1"/>
    <col min="11" max="11" width="41.54296875" style="387" customWidth="1"/>
    <col min="12" max="12" width="7.7265625" style="387" customWidth="1"/>
    <col min="13" max="140" width="7.7265625" style="387"/>
    <col min="141" max="141" width="9.26953125" style="387" customWidth="1"/>
    <col min="142" max="142" width="11.1796875" style="387" customWidth="1"/>
    <col min="143" max="144" width="7.7265625" style="387" customWidth="1"/>
    <col min="145" max="145" width="4.1796875" style="387" customWidth="1"/>
    <col min="146" max="146" width="2.81640625" style="387" customWidth="1"/>
    <col min="147" max="147" width="4.1796875" style="387" customWidth="1"/>
    <col min="148" max="148" width="2.81640625" style="387" customWidth="1"/>
    <col min="149" max="149" width="4.1796875" style="387" customWidth="1"/>
    <col min="150" max="150" width="2.81640625" style="387" customWidth="1"/>
    <col min="151" max="151" width="3.26953125" style="387" customWidth="1"/>
    <col min="152" max="152" width="2.81640625" style="387" customWidth="1"/>
    <col min="153" max="153" width="3.26953125" style="387" customWidth="1"/>
    <col min="154" max="154" width="2.81640625" style="387" customWidth="1"/>
    <col min="155" max="155" width="3.26953125" style="387" customWidth="1"/>
    <col min="156" max="156" width="2.81640625" style="387" customWidth="1"/>
    <col min="157" max="157" width="4.1796875" style="387" customWidth="1"/>
    <col min="158" max="158" width="2.81640625" style="387" customWidth="1"/>
    <col min="159" max="159" width="3.7265625" style="387" customWidth="1"/>
    <col min="160" max="160" width="2.81640625" style="387" customWidth="1"/>
    <col min="161" max="161" width="3.26953125" style="387" customWidth="1"/>
    <col min="162" max="162" width="2.81640625" style="387" customWidth="1"/>
    <col min="163" max="163" width="3.26953125" style="387" customWidth="1"/>
    <col min="164" max="164" width="2.81640625" style="387" customWidth="1"/>
    <col min="165" max="165" width="3.7265625" style="387" customWidth="1"/>
    <col min="166" max="166" width="2.81640625" style="387" customWidth="1"/>
    <col min="167" max="167" width="3.26953125" style="387" customWidth="1"/>
    <col min="168" max="168" width="2.81640625" style="387" customWidth="1"/>
    <col min="169" max="169" width="3.26953125" style="387" customWidth="1"/>
    <col min="170" max="170" width="2.81640625" style="387" customWidth="1"/>
    <col min="171" max="171" width="4.1796875" style="387" customWidth="1"/>
    <col min="172" max="172" width="2.81640625" style="387" customWidth="1"/>
    <col min="173" max="173" width="3.26953125" style="387" customWidth="1"/>
    <col min="174" max="174" width="2.81640625" style="387" customWidth="1"/>
    <col min="175" max="175" width="4.1796875" style="387" customWidth="1"/>
    <col min="176" max="176" width="2.81640625" style="387" customWidth="1"/>
    <col min="177" max="177" width="5" style="387" customWidth="1"/>
    <col min="178" max="178" width="2.26953125" style="387" customWidth="1"/>
    <col min="179" max="179" width="7.7265625" style="387" customWidth="1"/>
    <col min="180" max="396" width="7.7265625" style="387"/>
    <col min="397" max="397" width="9.26953125" style="387" customWidth="1"/>
    <col min="398" max="398" width="11.1796875" style="387" customWidth="1"/>
    <col min="399" max="400" width="7.7265625" style="387" customWidth="1"/>
    <col min="401" max="401" width="4.1796875" style="387" customWidth="1"/>
    <col min="402" max="402" width="2.81640625" style="387" customWidth="1"/>
    <col min="403" max="403" width="4.1796875" style="387" customWidth="1"/>
    <col min="404" max="404" width="2.81640625" style="387" customWidth="1"/>
    <col min="405" max="405" width="4.1796875" style="387" customWidth="1"/>
    <col min="406" max="406" width="2.81640625" style="387" customWidth="1"/>
    <col min="407" max="407" width="3.26953125" style="387" customWidth="1"/>
    <col min="408" max="408" width="2.81640625" style="387" customWidth="1"/>
    <col min="409" max="409" width="3.26953125" style="387" customWidth="1"/>
    <col min="410" max="410" width="2.81640625" style="387" customWidth="1"/>
    <col min="411" max="411" width="3.26953125" style="387" customWidth="1"/>
    <col min="412" max="412" width="2.81640625" style="387" customWidth="1"/>
    <col min="413" max="413" width="4.1796875" style="387" customWidth="1"/>
    <col min="414" max="414" width="2.81640625" style="387" customWidth="1"/>
    <col min="415" max="415" width="3.7265625" style="387" customWidth="1"/>
    <col min="416" max="416" width="2.81640625" style="387" customWidth="1"/>
    <col min="417" max="417" width="3.26953125" style="387" customWidth="1"/>
    <col min="418" max="418" width="2.81640625" style="387" customWidth="1"/>
    <col min="419" max="419" width="3.26953125" style="387" customWidth="1"/>
    <col min="420" max="420" width="2.81640625" style="387" customWidth="1"/>
    <col min="421" max="421" width="3.7265625" style="387" customWidth="1"/>
    <col min="422" max="422" width="2.81640625" style="387" customWidth="1"/>
    <col min="423" max="423" width="3.26953125" style="387" customWidth="1"/>
    <col min="424" max="424" width="2.81640625" style="387" customWidth="1"/>
    <col min="425" max="425" width="3.26953125" style="387" customWidth="1"/>
    <col min="426" max="426" width="2.81640625" style="387" customWidth="1"/>
    <col min="427" max="427" width="4.1796875" style="387" customWidth="1"/>
    <col min="428" max="428" width="2.81640625" style="387" customWidth="1"/>
    <col min="429" max="429" width="3.26953125" style="387" customWidth="1"/>
    <col min="430" max="430" width="2.81640625" style="387" customWidth="1"/>
    <col min="431" max="431" width="4.1796875" style="387" customWidth="1"/>
    <col min="432" max="432" width="2.81640625" style="387" customWidth="1"/>
    <col min="433" max="433" width="5" style="387" customWidth="1"/>
    <col min="434" max="434" width="2.26953125" style="387" customWidth="1"/>
    <col min="435" max="435" width="7.7265625" style="387" customWidth="1"/>
    <col min="436" max="652" width="7.7265625" style="387"/>
    <col min="653" max="653" width="9.26953125" style="387" customWidth="1"/>
    <col min="654" max="654" width="11.1796875" style="387" customWidth="1"/>
    <col min="655" max="656" width="7.7265625" style="387" customWidth="1"/>
    <col min="657" max="657" width="4.1796875" style="387" customWidth="1"/>
    <col min="658" max="658" width="2.81640625" style="387" customWidth="1"/>
    <col min="659" max="659" width="4.1796875" style="387" customWidth="1"/>
    <col min="660" max="660" width="2.81640625" style="387" customWidth="1"/>
    <col min="661" max="661" width="4.1796875" style="387" customWidth="1"/>
    <col min="662" max="662" width="2.81640625" style="387" customWidth="1"/>
    <col min="663" max="663" width="3.26953125" style="387" customWidth="1"/>
    <col min="664" max="664" width="2.81640625" style="387" customWidth="1"/>
    <col min="665" max="665" width="3.26953125" style="387" customWidth="1"/>
    <col min="666" max="666" width="2.81640625" style="387" customWidth="1"/>
    <col min="667" max="667" width="3.26953125" style="387" customWidth="1"/>
    <col min="668" max="668" width="2.81640625" style="387" customWidth="1"/>
    <col min="669" max="669" width="4.1796875" style="387" customWidth="1"/>
    <col min="670" max="670" width="2.81640625" style="387" customWidth="1"/>
    <col min="671" max="671" width="3.7265625" style="387" customWidth="1"/>
    <col min="672" max="672" width="2.81640625" style="387" customWidth="1"/>
    <col min="673" max="673" width="3.26953125" style="387" customWidth="1"/>
    <col min="674" max="674" width="2.81640625" style="387" customWidth="1"/>
    <col min="675" max="675" width="3.26953125" style="387" customWidth="1"/>
    <col min="676" max="676" width="2.81640625" style="387" customWidth="1"/>
    <col min="677" max="677" width="3.7265625" style="387" customWidth="1"/>
    <col min="678" max="678" width="2.81640625" style="387" customWidth="1"/>
    <col min="679" max="679" width="3.26953125" style="387" customWidth="1"/>
    <col min="680" max="680" width="2.81640625" style="387" customWidth="1"/>
    <col min="681" max="681" width="3.26953125" style="387" customWidth="1"/>
    <col min="682" max="682" width="2.81640625" style="387" customWidth="1"/>
    <col min="683" max="683" width="4.1796875" style="387" customWidth="1"/>
    <col min="684" max="684" width="2.81640625" style="387" customWidth="1"/>
    <col min="685" max="685" width="3.26953125" style="387" customWidth="1"/>
    <col min="686" max="686" width="2.81640625" style="387" customWidth="1"/>
    <col min="687" max="687" width="4.1796875" style="387" customWidth="1"/>
    <col min="688" max="688" width="2.81640625" style="387" customWidth="1"/>
    <col min="689" max="689" width="5" style="387" customWidth="1"/>
    <col min="690" max="690" width="2.26953125" style="387" customWidth="1"/>
    <col min="691" max="691" width="7.7265625" style="387" customWidth="1"/>
    <col min="692" max="908" width="7.7265625" style="387"/>
    <col min="909" max="909" width="9.26953125" style="387" customWidth="1"/>
    <col min="910" max="910" width="11.1796875" style="387" customWidth="1"/>
    <col min="911" max="912" width="7.7265625" style="387" customWidth="1"/>
    <col min="913" max="913" width="4.1796875" style="387" customWidth="1"/>
    <col min="914" max="914" width="2.81640625" style="387" customWidth="1"/>
    <col min="915" max="915" width="4.1796875" style="387" customWidth="1"/>
    <col min="916" max="916" width="2.81640625" style="387" customWidth="1"/>
    <col min="917" max="917" width="4.1796875" style="387" customWidth="1"/>
    <col min="918" max="918" width="2.81640625" style="387" customWidth="1"/>
    <col min="919" max="919" width="3.26953125" style="387" customWidth="1"/>
    <col min="920" max="920" width="2.81640625" style="387" customWidth="1"/>
    <col min="921" max="921" width="3.26953125" style="387" customWidth="1"/>
    <col min="922" max="922" width="2.81640625" style="387" customWidth="1"/>
    <col min="923" max="923" width="3.26953125" style="387" customWidth="1"/>
    <col min="924" max="924" width="2.81640625" style="387" customWidth="1"/>
    <col min="925" max="925" width="4.1796875" style="387" customWidth="1"/>
    <col min="926" max="926" width="2.81640625" style="387" customWidth="1"/>
    <col min="927" max="927" width="3.7265625" style="387" customWidth="1"/>
    <col min="928" max="928" width="2.81640625" style="387" customWidth="1"/>
    <col min="929" max="929" width="3.26953125" style="387" customWidth="1"/>
    <col min="930" max="930" width="2.81640625" style="387" customWidth="1"/>
    <col min="931" max="931" width="3.26953125" style="387" customWidth="1"/>
    <col min="932" max="932" width="2.81640625" style="387" customWidth="1"/>
    <col min="933" max="933" width="3.7265625" style="387" customWidth="1"/>
    <col min="934" max="934" width="2.81640625" style="387" customWidth="1"/>
    <col min="935" max="935" width="3.26953125" style="387" customWidth="1"/>
    <col min="936" max="936" width="2.81640625" style="387" customWidth="1"/>
    <col min="937" max="937" width="3.26953125" style="387" customWidth="1"/>
    <col min="938" max="938" width="2.81640625" style="387" customWidth="1"/>
    <col min="939" max="939" width="4.1796875" style="387" customWidth="1"/>
    <col min="940" max="940" width="2.81640625" style="387" customWidth="1"/>
    <col min="941" max="941" width="3.26953125" style="387" customWidth="1"/>
    <col min="942" max="942" width="2.81640625" style="387" customWidth="1"/>
    <col min="943" max="943" width="4.1796875" style="387" customWidth="1"/>
    <col min="944" max="944" width="2.81640625" style="387" customWidth="1"/>
    <col min="945" max="945" width="5" style="387" customWidth="1"/>
    <col min="946" max="946" width="2.26953125" style="387" customWidth="1"/>
    <col min="947" max="947" width="7.7265625" style="387" customWidth="1"/>
    <col min="948" max="1164" width="7.7265625" style="387"/>
    <col min="1165" max="1165" width="9.26953125" style="387" customWidth="1"/>
    <col min="1166" max="1166" width="11.1796875" style="387" customWidth="1"/>
    <col min="1167" max="1168" width="7.7265625" style="387" customWidth="1"/>
    <col min="1169" max="1169" width="4.1796875" style="387" customWidth="1"/>
    <col min="1170" max="1170" width="2.81640625" style="387" customWidth="1"/>
    <col min="1171" max="1171" width="4.1796875" style="387" customWidth="1"/>
    <col min="1172" max="1172" width="2.81640625" style="387" customWidth="1"/>
    <col min="1173" max="1173" width="4.1796875" style="387" customWidth="1"/>
    <col min="1174" max="1174" width="2.81640625" style="387" customWidth="1"/>
    <col min="1175" max="1175" width="3.26953125" style="387" customWidth="1"/>
    <col min="1176" max="1176" width="2.81640625" style="387" customWidth="1"/>
    <col min="1177" max="1177" width="3.26953125" style="387" customWidth="1"/>
    <col min="1178" max="1178" width="2.81640625" style="387" customWidth="1"/>
    <col min="1179" max="1179" width="3.26953125" style="387" customWidth="1"/>
    <col min="1180" max="1180" width="2.81640625" style="387" customWidth="1"/>
    <col min="1181" max="1181" width="4.1796875" style="387" customWidth="1"/>
    <col min="1182" max="1182" width="2.81640625" style="387" customWidth="1"/>
    <col min="1183" max="1183" width="3.7265625" style="387" customWidth="1"/>
    <col min="1184" max="1184" width="2.81640625" style="387" customWidth="1"/>
    <col min="1185" max="1185" width="3.26953125" style="387" customWidth="1"/>
    <col min="1186" max="1186" width="2.81640625" style="387" customWidth="1"/>
    <col min="1187" max="1187" width="3.26953125" style="387" customWidth="1"/>
    <col min="1188" max="1188" width="2.81640625" style="387" customWidth="1"/>
    <col min="1189" max="1189" width="3.7265625" style="387" customWidth="1"/>
    <col min="1190" max="1190" width="2.81640625" style="387" customWidth="1"/>
    <col min="1191" max="1191" width="3.26953125" style="387" customWidth="1"/>
    <col min="1192" max="1192" width="2.81640625" style="387" customWidth="1"/>
    <col min="1193" max="1193" width="3.26953125" style="387" customWidth="1"/>
    <col min="1194" max="1194" width="2.81640625" style="387" customWidth="1"/>
    <col min="1195" max="1195" width="4.1796875" style="387" customWidth="1"/>
    <col min="1196" max="1196" width="2.81640625" style="387" customWidth="1"/>
    <col min="1197" max="1197" width="3.26953125" style="387" customWidth="1"/>
    <col min="1198" max="1198" width="2.81640625" style="387" customWidth="1"/>
    <col min="1199" max="1199" width="4.1796875" style="387" customWidth="1"/>
    <col min="1200" max="1200" width="2.81640625" style="387" customWidth="1"/>
    <col min="1201" max="1201" width="5" style="387" customWidth="1"/>
    <col min="1202" max="1202" width="2.26953125" style="387" customWidth="1"/>
    <col min="1203" max="1203" width="7.7265625" style="387" customWidth="1"/>
    <col min="1204" max="1420" width="7.7265625" style="387"/>
    <col min="1421" max="1421" width="9.26953125" style="387" customWidth="1"/>
    <col min="1422" max="1422" width="11.1796875" style="387" customWidth="1"/>
    <col min="1423" max="1424" width="7.7265625" style="387" customWidth="1"/>
    <col min="1425" max="1425" width="4.1796875" style="387" customWidth="1"/>
    <col min="1426" max="1426" width="2.81640625" style="387" customWidth="1"/>
    <col min="1427" max="1427" width="4.1796875" style="387" customWidth="1"/>
    <col min="1428" max="1428" width="2.81640625" style="387" customWidth="1"/>
    <col min="1429" max="1429" width="4.1796875" style="387" customWidth="1"/>
    <col min="1430" max="1430" width="2.81640625" style="387" customWidth="1"/>
    <col min="1431" max="1431" width="3.26953125" style="387" customWidth="1"/>
    <col min="1432" max="1432" width="2.81640625" style="387" customWidth="1"/>
    <col min="1433" max="1433" width="3.26953125" style="387" customWidth="1"/>
    <col min="1434" max="1434" width="2.81640625" style="387" customWidth="1"/>
    <col min="1435" max="1435" width="3.26953125" style="387" customWidth="1"/>
    <col min="1436" max="1436" width="2.81640625" style="387" customWidth="1"/>
    <col min="1437" max="1437" width="4.1796875" style="387" customWidth="1"/>
    <col min="1438" max="1438" width="2.81640625" style="387" customWidth="1"/>
    <col min="1439" max="1439" width="3.7265625" style="387" customWidth="1"/>
    <col min="1440" max="1440" width="2.81640625" style="387" customWidth="1"/>
    <col min="1441" max="1441" width="3.26953125" style="387" customWidth="1"/>
    <col min="1442" max="1442" width="2.81640625" style="387" customWidth="1"/>
    <col min="1443" max="1443" width="3.26953125" style="387" customWidth="1"/>
    <col min="1444" max="1444" width="2.81640625" style="387" customWidth="1"/>
    <col min="1445" max="1445" width="3.7265625" style="387" customWidth="1"/>
    <col min="1446" max="1446" width="2.81640625" style="387" customWidth="1"/>
    <col min="1447" max="1447" width="3.26953125" style="387" customWidth="1"/>
    <col min="1448" max="1448" width="2.81640625" style="387" customWidth="1"/>
    <col min="1449" max="1449" width="3.26953125" style="387" customWidth="1"/>
    <col min="1450" max="1450" width="2.81640625" style="387" customWidth="1"/>
    <col min="1451" max="1451" width="4.1796875" style="387" customWidth="1"/>
    <col min="1452" max="1452" width="2.81640625" style="387" customWidth="1"/>
    <col min="1453" max="1453" width="3.26953125" style="387" customWidth="1"/>
    <col min="1454" max="1454" width="2.81640625" style="387" customWidth="1"/>
    <col min="1455" max="1455" width="4.1796875" style="387" customWidth="1"/>
    <col min="1456" max="1456" width="2.81640625" style="387" customWidth="1"/>
    <col min="1457" max="1457" width="5" style="387" customWidth="1"/>
    <col min="1458" max="1458" width="2.26953125" style="387" customWidth="1"/>
    <col min="1459" max="1459" width="7.7265625" style="387" customWidth="1"/>
    <col min="1460" max="1676" width="7.7265625" style="387"/>
    <col min="1677" max="1677" width="9.26953125" style="387" customWidth="1"/>
    <col min="1678" max="1678" width="11.1796875" style="387" customWidth="1"/>
    <col min="1679" max="1680" width="7.7265625" style="387" customWidth="1"/>
    <col min="1681" max="1681" width="4.1796875" style="387" customWidth="1"/>
    <col min="1682" max="1682" width="2.81640625" style="387" customWidth="1"/>
    <col min="1683" max="1683" width="4.1796875" style="387" customWidth="1"/>
    <col min="1684" max="1684" width="2.81640625" style="387" customWidth="1"/>
    <col min="1685" max="1685" width="4.1796875" style="387" customWidth="1"/>
    <col min="1686" max="1686" width="2.81640625" style="387" customWidth="1"/>
    <col min="1687" max="1687" width="3.26953125" style="387" customWidth="1"/>
    <col min="1688" max="1688" width="2.81640625" style="387" customWidth="1"/>
    <col min="1689" max="1689" width="3.26953125" style="387" customWidth="1"/>
    <col min="1690" max="1690" width="2.81640625" style="387" customWidth="1"/>
    <col min="1691" max="1691" width="3.26953125" style="387" customWidth="1"/>
    <col min="1692" max="1692" width="2.81640625" style="387" customWidth="1"/>
    <col min="1693" max="1693" width="4.1796875" style="387" customWidth="1"/>
    <col min="1694" max="1694" width="2.81640625" style="387" customWidth="1"/>
    <col min="1695" max="1695" width="3.7265625" style="387" customWidth="1"/>
    <col min="1696" max="1696" width="2.81640625" style="387" customWidth="1"/>
    <col min="1697" max="1697" width="3.26953125" style="387" customWidth="1"/>
    <col min="1698" max="1698" width="2.81640625" style="387" customWidth="1"/>
    <col min="1699" max="1699" width="3.26953125" style="387" customWidth="1"/>
    <col min="1700" max="1700" width="2.81640625" style="387" customWidth="1"/>
    <col min="1701" max="1701" width="3.7265625" style="387" customWidth="1"/>
    <col min="1702" max="1702" width="2.81640625" style="387" customWidth="1"/>
    <col min="1703" max="1703" width="3.26953125" style="387" customWidth="1"/>
    <col min="1704" max="1704" width="2.81640625" style="387" customWidth="1"/>
    <col min="1705" max="1705" width="3.26953125" style="387" customWidth="1"/>
    <col min="1706" max="1706" width="2.81640625" style="387" customWidth="1"/>
    <col min="1707" max="1707" width="4.1796875" style="387" customWidth="1"/>
    <col min="1708" max="1708" width="2.81640625" style="387" customWidth="1"/>
    <col min="1709" max="1709" width="3.26953125" style="387" customWidth="1"/>
    <col min="1710" max="1710" width="2.81640625" style="387" customWidth="1"/>
    <col min="1711" max="1711" width="4.1796875" style="387" customWidth="1"/>
    <col min="1712" max="1712" width="2.81640625" style="387" customWidth="1"/>
    <col min="1713" max="1713" width="5" style="387" customWidth="1"/>
    <col min="1714" max="1714" width="2.26953125" style="387" customWidth="1"/>
    <col min="1715" max="1715" width="7.7265625" style="387" customWidth="1"/>
    <col min="1716" max="1932" width="7.7265625" style="387"/>
    <col min="1933" max="1933" width="9.26953125" style="387" customWidth="1"/>
    <col min="1934" max="1934" width="11.1796875" style="387" customWidth="1"/>
    <col min="1935" max="1936" width="7.7265625" style="387" customWidth="1"/>
    <col min="1937" max="1937" width="4.1796875" style="387" customWidth="1"/>
    <col min="1938" max="1938" width="2.81640625" style="387" customWidth="1"/>
    <col min="1939" max="1939" width="4.1796875" style="387" customWidth="1"/>
    <col min="1940" max="1940" width="2.81640625" style="387" customWidth="1"/>
    <col min="1941" max="1941" width="4.1796875" style="387" customWidth="1"/>
    <col min="1942" max="1942" width="2.81640625" style="387" customWidth="1"/>
    <col min="1943" max="1943" width="3.26953125" style="387" customWidth="1"/>
    <col min="1944" max="1944" width="2.81640625" style="387" customWidth="1"/>
    <col min="1945" max="1945" width="3.26953125" style="387" customWidth="1"/>
    <col min="1946" max="1946" width="2.81640625" style="387" customWidth="1"/>
    <col min="1947" max="1947" width="3.26953125" style="387" customWidth="1"/>
    <col min="1948" max="1948" width="2.81640625" style="387" customWidth="1"/>
    <col min="1949" max="1949" width="4.1796875" style="387" customWidth="1"/>
    <col min="1950" max="1950" width="2.81640625" style="387" customWidth="1"/>
    <col min="1951" max="1951" width="3.7265625" style="387" customWidth="1"/>
    <col min="1952" max="1952" width="2.81640625" style="387" customWidth="1"/>
    <col min="1953" max="1953" width="3.26953125" style="387" customWidth="1"/>
    <col min="1954" max="1954" width="2.81640625" style="387" customWidth="1"/>
    <col min="1955" max="1955" width="3.26953125" style="387" customWidth="1"/>
    <col min="1956" max="1956" width="2.81640625" style="387" customWidth="1"/>
    <col min="1957" max="1957" width="3.7265625" style="387" customWidth="1"/>
    <col min="1958" max="1958" width="2.81640625" style="387" customWidth="1"/>
    <col min="1959" max="1959" width="3.26953125" style="387" customWidth="1"/>
    <col min="1960" max="1960" width="2.81640625" style="387" customWidth="1"/>
    <col min="1961" max="1961" width="3.26953125" style="387" customWidth="1"/>
    <col min="1962" max="1962" width="2.81640625" style="387" customWidth="1"/>
    <col min="1963" max="1963" width="4.1796875" style="387" customWidth="1"/>
    <col min="1964" max="1964" width="2.81640625" style="387" customWidth="1"/>
    <col min="1965" max="1965" width="3.26953125" style="387" customWidth="1"/>
    <col min="1966" max="1966" width="2.81640625" style="387" customWidth="1"/>
    <col min="1967" max="1967" width="4.1796875" style="387" customWidth="1"/>
    <col min="1968" max="1968" width="2.81640625" style="387" customWidth="1"/>
    <col min="1969" max="1969" width="5" style="387" customWidth="1"/>
    <col min="1970" max="1970" width="2.26953125" style="387" customWidth="1"/>
    <col min="1971" max="1971" width="7.7265625" style="387" customWidth="1"/>
    <col min="1972" max="2188" width="7.7265625" style="387"/>
    <col min="2189" max="2189" width="9.26953125" style="387" customWidth="1"/>
    <col min="2190" max="2190" width="11.1796875" style="387" customWidth="1"/>
    <col min="2191" max="2192" width="7.7265625" style="387" customWidth="1"/>
    <col min="2193" max="2193" width="4.1796875" style="387" customWidth="1"/>
    <col min="2194" max="2194" width="2.81640625" style="387" customWidth="1"/>
    <col min="2195" max="2195" width="4.1796875" style="387" customWidth="1"/>
    <col min="2196" max="2196" width="2.81640625" style="387" customWidth="1"/>
    <col min="2197" max="2197" width="4.1796875" style="387" customWidth="1"/>
    <col min="2198" max="2198" width="2.81640625" style="387" customWidth="1"/>
    <col min="2199" max="2199" width="3.26953125" style="387" customWidth="1"/>
    <col min="2200" max="2200" width="2.81640625" style="387" customWidth="1"/>
    <col min="2201" max="2201" width="3.26953125" style="387" customWidth="1"/>
    <col min="2202" max="2202" width="2.81640625" style="387" customWidth="1"/>
    <col min="2203" max="2203" width="3.26953125" style="387" customWidth="1"/>
    <col min="2204" max="2204" width="2.81640625" style="387" customWidth="1"/>
    <col min="2205" max="2205" width="4.1796875" style="387" customWidth="1"/>
    <col min="2206" max="2206" width="2.81640625" style="387" customWidth="1"/>
    <col min="2207" max="2207" width="3.7265625" style="387" customWidth="1"/>
    <col min="2208" max="2208" width="2.81640625" style="387" customWidth="1"/>
    <col min="2209" max="2209" width="3.26953125" style="387" customWidth="1"/>
    <col min="2210" max="2210" width="2.81640625" style="387" customWidth="1"/>
    <col min="2211" max="2211" width="3.26953125" style="387" customWidth="1"/>
    <col min="2212" max="2212" width="2.81640625" style="387" customWidth="1"/>
    <col min="2213" max="2213" width="3.7265625" style="387" customWidth="1"/>
    <col min="2214" max="2214" width="2.81640625" style="387" customWidth="1"/>
    <col min="2215" max="2215" width="3.26953125" style="387" customWidth="1"/>
    <col min="2216" max="2216" width="2.81640625" style="387" customWidth="1"/>
    <col min="2217" max="2217" width="3.26953125" style="387" customWidth="1"/>
    <col min="2218" max="2218" width="2.81640625" style="387" customWidth="1"/>
    <col min="2219" max="2219" width="4.1796875" style="387" customWidth="1"/>
    <col min="2220" max="2220" width="2.81640625" style="387" customWidth="1"/>
    <col min="2221" max="2221" width="3.26953125" style="387" customWidth="1"/>
    <col min="2222" max="2222" width="2.81640625" style="387" customWidth="1"/>
    <col min="2223" max="2223" width="4.1796875" style="387" customWidth="1"/>
    <col min="2224" max="2224" width="2.81640625" style="387" customWidth="1"/>
    <col min="2225" max="2225" width="5" style="387" customWidth="1"/>
    <col min="2226" max="2226" width="2.26953125" style="387" customWidth="1"/>
    <col min="2227" max="2227" width="7.7265625" style="387" customWidth="1"/>
    <col min="2228" max="2444" width="7.7265625" style="387"/>
    <col min="2445" max="2445" width="9.26953125" style="387" customWidth="1"/>
    <col min="2446" max="2446" width="11.1796875" style="387" customWidth="1"/>
    <col min="2447" max="2448" width="7.7265625" style="387" customWidth="1"/>
    <col min="2449" max="2449" width="4.1796875" style="387" customWidth="1"/>
    <col min="2450" max="2450" width="2.81640625" style="387" customWidth="1"/>
    <col min="2451" max="2451" width="4.1796875" style="387" customWidth="1"/>
    <col min="2452" max="2452" width="2.81640625" style="387" customWidth="1"/>
    <col min="2453" max="2453" width="4.1796875" style="387" customWidth="1"/>
    <col min="2454" max="2454" width="2.81640625" style="387" customWidth="1"/>
    <col min="2455" max="2455" width="3.26953125" style="387" customWidth="1"/>
    <col min="2456" max="2456" width="2.81640625" style="387" customWidth="1"/>
    <col min="2457" max="2457" width="3.26953125" style="387" customWidth="1"/>
    <col min="2458" max="2458" width="2.81640625" style="387" customWidth="1"/>
    <col min="2459" max="2459" width="3.26953125" style="387" customWidth="1"/>
    <col min="2460" max="2460" width="2.81640625" style="387" customWidth="1"/>
    <col min="2461" max="2461" width="4.1796875" style="387" customWidth="1"/>
    <col min="2462" max="2462" width="2.81640625" style="387" customWidth="1"/>
    <col min="2463" max="2463" width="3.7265625" style="387" customWidth="1"/>
    <col min="2464" max="2464" width="2.81640625" style="387" customWidth="1"/>
    <col min="2465" max="2465" width="3.26953125" style="387" customWidth="1"/>
    <col min="2466" max="2466" width="2.81640625" style="387" customWidth="1"/>
    <col min="2467" max="2467" width="3.26953125" style="387" customWidth="1"/>
    <col min="2468" max="2468" width="2.81640625" style="387" customWidth="1"/>
    <col min="2469" max="2469" width="3.7265625" style="387" customWidth="1"/>
    <col min="2470" max="2470" width="2.81640625" style="387" customWidth="1"/>
    <col min="2471" max="2471" width="3.26953125" style="387" customWidth="1"/>
    <col min="2472" max="2472" width="2.81640625" style="387" customWidth="1"/>
    <col min="2473" max="2473" width="3.26953125" style="387" customWidth="1"/>
    <col min="2474" max="2474" width="2.81640625" style="387" customWidth="1"/>
    <col min="2475" max="2475" width="4.1796875" style="387" customWidth="1"/>
    <col min="2476" max="2476" width="2.81640625" style="387" customWidth="1"/>
    <col min="2477" max="2477" width="3.26953125" style="387" customWidth="1"/>
    <col min="2478" max="2478" width="2.81640625" style="387" customWidth="1"/>
    <col min="2479" max="2479" width="4.1796875" style="387" customWidth="1"/>
    <col min="2480" max="2480" width="2.81640625" style="387" customWidth="1"/>
    <col min="2481" max="2481" width="5" style="387" customWidth="1"/>
    <col min="2482" max="2482" width="2.26953125" style="387" customWidth="1"/>
    <col min="2483" max="2483" width="7.7265625" style="387" customWidth="1"/>
    <col min="2484" max="2700" width="7.7265625" style="387"/>
    <col min="2701" max="2701" width="9.26953125" style="387" customWidth="1"/>
    <col min="2702" max="2702" width="11.1796875" style="387" customWidth="1"/>
    <col min="2703" max="2704" width="7.7265625" style="387" customWidth="1"/>
    <col min="2705" max="2705" width="4.1796875" style="387" customWidth="1"/>
    <col min="2706" max="2706" width="2.81640625" style="387" customWidth="1"/>
    <col min="2707" max="2707" width="4.1796875" style="387" customWidth="1"/>
    <col min="2708" max="2708" width="2.81640625" style="387" customWidth="1"/>
    <col min="2709" max="2709" width="4.1796875" style="387" customWidth="1"/>
    <col min="2710" max="2710" width="2.81640625" style="387" customWidth="1"/>
    <col min="2711" max="2711" width="3.26953125" style="387" customWidth="1"/>
    <col min="2712" max="2712" width="2.81640625" style="387" customWidth="1"/>
    <col min="2713" max="2713" width="3.26953125" style="387" customWidth="1"/>
    <col min="2714" max="2714" width="2.81640625" style="387" customWidth="1"/>
    <col min="2715" max="2715" width="3.26953125" style="387" customWidth="1"/>
    <col min="2716" max="2716" width="2.81640625" style="387" customWidth="1"/>
    <col min="2717" max="2717" width="4.1796875" style="387" customWidth="1"/>
    <col min="2718" max="2718" width="2.81640625" style="387" customWidth="1"/>
    <col min="2719" max="2719" width="3.7265625" style="387" customWidth="1"/>
    <col min="2720" max="2720" width="2.81640625" style="387" customWidth="1"/>
    <col min="2721" max="2721" width="3.26953125" style="387" customWidth="1"/>
    <col min="2722" max="2722" width="2.81640625" style="387" customWidth="1"/>
    <col min="2723" max="2723" width="3.26953125" style="387" customWidth="1"/>
    <col min="2724" max="2724" width="2.81640625" style="387" customWidth="1"/>
    <col min="2725" max="2725" width="3.7265625" style="387" customWidth="1"/>
    <col min="2726" max="2726" width="2.81640625" style="387" customWidth="1"/>
    <col min="2727" max="2727" width="3.26953125" style="387" customWidth="1"/>
    <col min="2728" max="2728" width="2.81640625" style="387" customWidth="1"/>
    <col min="2729" max="2729" width="3.26953125" style="387" customWidth="1"/>
    <col min="2730" max="2730" width="2.81640625" style="387" customWidth="1"/>
    <col min="2731" max="2731" width="4.1796875" style="387" customWidth="1"/>
    <col min="2732" max="2732" width="2.81640625" style="387" customWidth="1"/>
    <col min="2733" max="2733" width="3.26953125" style="387" customWidth="1"/>
    <col min="2734" max="2734" width="2.81640625" style="387" customWidth="1"/>
    <col min="2735" max="2735" width="4.1796875" style="387" customWidth="1"/>
    <col min="2736" max="2736" width="2.81640625" style="387" customWidth="1"/>
    <col min="2737" max="2737" width="5" style="387" customWidth="1"/>
    <col min="2738" max="2738" width="2.26953125" style="387" customWidth="1"/>
    <col min="2739" max="2739" width="7.7265625" style="387" customWidth="1"/>
    <col min="2740" max="2956" width="7.7265625" style="387"/>
    <col min="2957" max="2957" width="9.26953125" style="387" customWidth="1"/>
    <col min="2958" max="2958" width="11.1796875" style="387" customWidth="1"/>
    <col min="2959" max="2960" width="7.7265625" style="387" customWidth="1"/>
    <col min="2961" max="2961" width="4.1796875" style="387" customWidth="1"/>
    <col min="2962" max="2962" width="2.81640625" style="387" customWidth="1"/>
    <col min="2963" max="2963" width="4.1796875" style="387" customWidth="1"/>
    <col min="2964" max="2964" width="2.81640625" style="387" customWidth="1"/>
    <col min="2965" max="2965" width="4.1796875" style="387" customWidth="1"/>
    <col min="2966" max="2966" width="2.81640625" style="387" customWidth="1"/>
    <col min="2967" max="2967" width="3.26953125" style="387" customWidth="1"/>
    <col min="2968" max="2968" width="2.81640625" style="387" customWidth="1"/>
    <col min="2969" max="2969" width="3.26953125" style="387" customWidth="1"/>
    <col min="2970" max="2970" width="2.81640625" style="387" customWidth="1"/>
    <col min="2971" max="2971" width="3.26953125" style="387" customWidth="1"/>
    <col min="2972" max="2972" width="2.81640625" style="387" customWidth="1"/>
    <col min="2973" max="2973" width="4.1796875" style="387" customWidth="1"/>
    <col min="2974" max="2974" width="2.81640625" style="387" customWidth="1"/>
    <col min="2975" max="2975" width="3.7265625" style="387" customWidth="1"/>
    <col min="2976" max="2976" width="2.81640625" style="387" customWidth="1"/>
    <col min="2977" max="2977" width="3.26953125" style="387" customWidth="1"/>
    <col min="2978" max="2978" width="2.81640625" style="387" customWidth="1"/>
    <col min="2979" max="2979" width="3.26953125" style="387" customWidth="1"/>
    <col min="2980" max="2980" width="2.81640625" style="387" customWidth="1"/>
    <col min="2981" max="2981" width="3.7265625" style="387" customWidth="1"/>
    <col min="2982" max="2982" width="2.81640625" style="387" customWidth="1"/>
    <col min="2983" max="2983" width="3.26953125" style="387" customWidth="1"/>
    <col min="2984" max="2984" width="2.81640625" style="387" customWidth="1"/>
    <col min="2985" max="2985" width="3.26953125" style="387" customWidth="1"/>
    <col min="2986" max="2986" width="2.81640625" style="387" customWidth="1"/>
    <col min="2987" max="2987" width="4.1796875" style="387" customWidth="1"/>
    <col min="2988" max="2988" width="2.81640625" style="387" customWidth="1"/>
    <col min="2989" max="2989" width="3.26953125" style="387" customWidth="1"/>
    <col min="2990" max="2990" width="2.81640625" style="387" customWidth="1"/>
    <col min="2991" max="2991" width="4.1796875" style="387" customWidth="1"/>
    <col min="2992" max="2992" width="2.81640625" style="387" customWidth="1"/>
    <col min="2993" max="2993" width="5" style="387" customWidth="1"/>
    <col min="2994" max="2994" width="2.26953125" style="387" customWidth="1"/>
    <col min="2995" max="2995" width="7.7265625" style="387" customWidth="1"/>
    <col min="2996" max="3212" width="7.7265625" style="387"/>
    <col min="3213" max="3213" width="9.26953125" style="387" customWidth="1"/>
    <col min="3214" max="3214" width="11.1796875" style="387" customWidth="1"/>
    <col min="3215" max="3216" width="7.7265625" style="387" customWidth="1"/>
    <col min="3217" max="3217" width="4.1796875" style="387" customWidth="1"/>
    <col min="3218" max="3218" width="2.81640625" style="387" customWidth="1"/>
    <col min="3219" max="3219" width="4.1796875" style="387" customWidth="1"/>
    <col min="3220" max="3220" width="2.81640625" style="387" customWidth="1"/>
    <col min="3221" max="3221" width="4.1796875" style="387" customWidth="1"/>
    <col min="3222" max="3222" width="2.81640625" style="387" customWidth="1"/>
    <col min="3223" max="3223" width="3.26953125" style="387" customWidth="1"/>
    <col min="3224" max="3224" width="2.81640625" style="387" customWidth="1"/>
    <col min="3225" max="3225" width="3.26953125" style="387" customWidth="1"/>
    <col min="3226" max="3226" width="2.81640625" style="387" customWidth="1"/>
    <col min="3227" max="3227" width="3.26953125" style="387" customWidth="1"/>
    <col min="3228" max="3228" width="2.81640625" style="387" customWidth="1"/>
    <col min="3229" max="3229" width="4.1796875" style="387" customWidth="1"/>
    <col min="3230" max="3230" width="2.81640625" style="387" customWidth="1"/>
    <col min="3231" max="3231" width="3.7265625" style="387" customWidth="1"/>
    <col min="3232" max="3232" width="2.81640625" style="387" customWidth="1"/>
    <col min="3233" max="3233" width="3.26953125" style="387" customWidth="1"/>
    <col min="3234" max="3234" width="2.81640625" style="387" customWidth="1"/>
    <col min="3235" max="3235" width="3.26953125" style="387" customWidth="1"/>
    <col min="3236" max="3236" width="2.81640625" style="387" customWidth="1"/>
    <col min="3237" max="3237" width="3.7265625" style="387" customWidth="1"/>
    <col min="3238" max="3238" width="2.81640625" style="387" customWidth="1"/>
    <col min="3239" max="3239" width="3.26953125" style="387" customWidth="1"/>
    <col min="3240" max="3240" width="2.81640625" style="387" customWidth="1"/>
    <col min="3241" max="3241" width="3.26953125" style="387" customWidth="1"/>
    <col min="3242" max="3242" width="2.81640625" style="387" customWidth="1"/>
    <col min="3243" max="3243" width="4.1796875" style="387" customWidth="1"/>
    <col min="3244" max="3244" width="2.81640625" style="387" customWidth="1"/>
    <col min="3245" max="3245" width="3.26953125" style="387" customWidth="1"/>
    <col min="3246" max="3246" width="2.81640625" style="387" customWidth="1"/>
    <col min="3247" max="3247" width="4.1796875" style="387" customWidth="1"/>
    <col min="3248" max="3248" width="2.81640625" style="387" customWidth="1"/>
    <col min="3249" max="3249" width="5" style="387" customWidth="1"/>
    <col min="3250" max="3250" width="2.26953125" style="387" customWidth="1"/>
    <col min="3251" max="3251" width="7.7265625" style="387" customWidth="1"/>
    <col min="3252" max="3468" width="7.7265625" style="387"/>
    <col min="3469" max="3469" width="9.26953125" style="387" customWidth="1"/>
    <col min="3470" max="3470" width="11.1796875" style="387" customWidth="1"/>
    <col min="3471" max="3472" width="7.7265625" style="387" customWidth="1"/>
    <col min="3473" max="3473" width="4.1796875" style="387" customWidth="1"/>
    <col min="3474" max="3474" width="2.81640625" style="387" customWidth="1"/>
    <col min="3475" max="3475" width="4.1796875" style="387" customWidth="1"/>
    <col min="3476" max="3476" width="2.81640625" style="387" customWidth="1"/>
    <col min="3477" max="3477" width="4.1796875" style="387" customWidth="1"/>
    <col min="3478" max="3478" width="2.81640625" style="387" customWidth="1"/>
    <col min="3479" max="3479" width="3.26953125" style="387" customWidth="1"/>
    <col min="3480" max="3480" width="2.81640625" style="387" customWidth="1"/>
    <col min="3481" max="3481" width="3.26953125" style="387" customWidth="1"/>
    <col min="3482" max="3482" width="2.81640625" style="387" customWidth="1"/>
    <col min="3483" max="3483" width="3.26953125" style="387" customWidth="1"/>
    <col min="3484" max="3484" width="2.81640625" style="387" customWidth="1"/>
    <col min="3485" max="3485" width="4.1796875" style="387" customWidth="1"/>
    <col min="3486" max="3486" width="2.81640625" style="387" customWidth="1"/>
    <col min="3487" max="3487" width="3.7265625" style="387" customWidth="1"/>
    <col min="3488" max="3488" width="2.81640625" style="387" customWidth="1"/>
    <col min="3489" max="3489" width="3.26953125" style="387" customWidth="1"/>
    <col min="3490" max="3490" width="2.81640625" style="387" customWidth="1"/>
    <col min="3491" max="3491" width="3.26953125" style="387" customWidth="1"/>
    <col min="3492" max="3492" width="2.81640625" style="387" customWidth="1"/>
    <col min="3493" max="3493" width="3.7265625" style="387" customWidth="1"/>
    <col min="3494" max="3494" width="2.81640625" style="387" customWidth="1"/>
    <col min="3495" max="3495" width="3.26953125" style="387" customWidth="1"/>
    <col min="3496" max="3496" width="2.81640625" style="387" customWidth="1"/>
    <col min="3497" max="3497" width="3.26953125" style="387" customWidth="1"/>
    <col min="3498" max="3498" width="2.81640625" style="387" customWidth="1"/>
    <col min="3499" max="3499" width="4.1796875" style="387" customWidth="1"/>
    <col min="3500" max="3500" width="2.81640625" style="387" customWidth="1"/>
    <col min="3501" max="3501" width="3.26953125" style="387" customWidth="1"/>
    <col min="3502" max="3502" width="2.81640625" style="387" customWidth="1"/>
    <col min="3503" max="3503" width="4.1796875" style="387" customWidth="1"/>
    <col min="3504" max="3504" width="2.81640625" style="387" customWidth="1"/>
    <col min="3505" max="3505" width="5" style="387" customWidth="1"/>
    <col min="3506" max="3506" width="2.26953125" style="387" customWidth="1"/>
    <col min="3507" max="3507" width="7.7265625" style="387" customWidth="1"/>
    <col min="3508" max="3724" width="7.7265625" style="387"/>
    <col min="3725" max="3725" width="9.26953125" style="387" customWidth="1"/>
    <col min="3726" max="3726" width="11.1796875" style="387" customWidth="1"/>
    <col min="3727" max="3728" width="7.7265625" style="387" customWidth="1"/>
    <col min="3729" max="3729" width="4.1796875" style="387" customWidth="1"/>
    <col min="3730" max="3730" width="2.81640625" style="387" customWidth="1"/>
    <col min="3731" max="3731" width="4.1796875" style="387" customWidth="1"/>
    <col min="3732" max="3732" width="2.81640625" style="387" customWidth="1"/>
    <col min="3733" max="3733" width="4.1796875" style="387" customWidth="1"/>
    <col min="3734" max="3734" width="2.81640625" style="387" customWidth="1"/>
    <col min="3735" max="3735" width="3.26953125" style="387" customWidth="1"/>
    <col min="3736" max="3736" width="2.81640625" style="387" customWidth="1"/>
    <col min="3737" max="3737" width="3.26953125" style="387" customWidth="1"/>
    <col min="3738" max="3738" width="2.81640625" style="387" customWidth="1"/>
    <col min="3739" max="3739" width="3.26953125" style="387" customWidth="1"/>
    <col min="3740" max="3740" width="2.81640625" style="387" customWidth="1"/>
    <col min="3741" max="3741" width="4.1796875" style="387" customWidth="1"/>
    <col min="3742" max="3742" width="2.81640625" style="387" customWidth="1"/>
    <col min="3743" max="3743" width="3.7265625" style="387" customWidth="1"/>
    <col min="3744" max="3744" width="2.81640625" style="387" customWidth="1"/>
    <col min="3745" max="3745" width="3.26953125" style="387" customWidth="1"/>
    <col min="3746" max="3746" width="2.81640625" style="387" customWidth="1"/>
    <col min="3747" max="3747" width="3.26953125" style="387" customWidth="1"/>
    <col min="3748" max="3748" width="2.81640625" style="387" customWidth="1"/>
    <col min="3749" max="3749" width="3.7265625" style="387" customWidth="1"/>
    <col min="3750" max="3750" width="2.81640625" style="387" customWidth="1"/>
    <col min="3751" max="3751" width="3.26953125" style="387" customWidth="1"/>
    <col min="3752" max="3752" width="2.81640625" style="387" customWidth="1"/>
    <col min="3753" max="3753" width="3.26953125" style="387" customWidth="1"/>
    <col min="3754" max="3754" width="2.81640625" style="387" customWidth="1"/>
    <col min="3755" max="3755" width="4.1796875" style="387" customWidth="1"/>
    <col min="3756" max="3756" width="2.81640625" style="387" customWidth="1"/>
    <col min="3757" max="3757" width="3.26953125" style="387" customWidth="1"/>
    <col min="3758" max="3758" width="2.81640625" style="387" customWidth="1"/>
    <col min="3759" max="3759" width="4.1796875" style="387" customWidth="1"/>
    <col min="3760" max="3760" width="2.81640625" style="387" customWidth="1"/>
    <col min="3761" max="3761" width="5" style="387" customWidth="1"/>
    <col min="3762" max="3762" width="2.26953125" style="387" customWidth="1"/>
    <col min="3763" max="3763" width="7.7265625" style="387" customWidth="1"/>
    <col min="3764" max="3980" width="7.7265625" style="387"/>
    <col min="3981" max="3981" width="9.26953125" style="387" customWidth="1"/>
    <col min="3982" max="3982" width="11.1796875" style="387" customWidth="1"/>
    <col min="3983" max="3984" width="7.7265625" style="387" customWidth="1"/>
    <col min="3985" max="3985" width="4.1796875" style="387" customWidth="1"/>
    <col min="3986" max="3986" width="2.81640625" style="387" customWidth="1"/>
    <col min="3987" max="3987" width="4.1796875" style="387" customWidth="1"/>
    <col min="3988" max="3988" width="2.81640625" style="387" customWidth="1"/>
    <col min="3989" max="3989" width="4.1796875" style="387" customWidth="1"/>
    <col min="3990" max="3990" width="2.81640625" style="387" customWidth="1"/>
    <col min="3991" max="3991" width="3.26953125" style="387" customWidth="1"/>
    <col min="3992" max="3992" width="2.81640625" style="387" customWidth="1"/>
    <col min="3993" max="3993" width="3.26953125" style="387" customWidth="1"/>
    <col min="3994" max="3994" width="2.81640625" style="387" customWidth="1"/>
    <col min="3995" max="3995" width="3.26953125" style="387" customWidth="1"/>
    <col min="3996" max="3996" width="2.81640625" style="387" customWidth="1"/>
    <col min="3997" max="3997" width="4.1796875" style="387" customWidth="1"/>
    <col min="3998" max="3998" width="2.81640625" style="387" customWidth="1"/>
    <col min="3999" max="3999" width="3.7265625" style="387" customWidth="1"/>
    <col min="4000" max="4000" width="2.81640625" style="387" customWidth="1"/>
    <col min="4001" max="4001" width="3.26953125" style="387" customWidth="1"/>
    <col min="4002" max="4002" width="2.81640625" style="387" customWidth="1"/>
    <col min="4003" max="4003" width="3.26953125" style="387" customWidth="1"/>
    <col min="4004" max="4004" width="2.81640625" style="387" customWidth="1"/>
    <col min="4005" max="4005" width="3.7265625" style="387" customWidth="1"/>
    <col min="4006" max="4006" width="2.81640625" style="387" customWidth="1"/>
    <col min="4007" max="4007" width="3.26953125" style="387" customWidth="1"/>
    <col min="4008" max="4008" width="2.81640625" style="387" customWidth="1"/>
    <col min="4009" max="4009" width="3.26953125" style="387" customWidth="1"/>
    <col min="4010" max="4010" width="2.81640625" style="387" customWidth="1"/>
    <col min="4011" max="4011" width="4.1796875" style="387" customWidth="1"/>
    <col min="4012" max="4012" width="2.81640625" style="387" customWidth="1"/>
    <col min="4013" max="4013" width="3.26953125" style="387" customWidth="1"/>
    <col min="4014" max="4014" width="2.81640625" style="387" customWidth="1"/>
    <col min="4015" max="4015" width="4.1796875" style="387" customWidth="1"/>
    <col min="4016" max="4016" width="2.81640625" style="387" customWidth="1"/>
    <col min="4017" max="4017" width="5" style="387" customWidth="1"/>
    <col min="4018" max="4018" width="2.26953125" style="387" customWidth="1"/>
    <col min="4019" max="4019" width="7.7265625" style="387" customWidth="1"/>
    <col min="4020" max="4236" width="7.7265625" style="387"/>
    <col min="4237" max="4237" width="9.26953125" style="387" customWidth="1"/>
    <col min="4238" max="4238" width="11.1796875" style="387" customWidth="1"/>
    <col min="4239" max="4240" width="7.7265625" style="387" customWidth="1"/>
    <col min="4241" max="4241" width="4.1796875" style="387" customWidth="1"/>
    <col min="4242" max="4242" width="2.81640625" style="387" customWidth="1"/>
    <col min="4243" max="4243" width="4.1796875" style="387" customWidth="1"/>
    <col min="4244" max="4244" width="2.81640625" style="387" customWidth="1"/>
    <col min="4245" max="4245" width="4.1796875" style="387" customWidth="1"/>
    <col min="4246" max="4246" width="2.81640625" style="387" customWidth="1"/>
    <col min="4247" max="4247" width="3.26953125" style="387" customWidth="1"/>
    <col min="4248" max="4248" width="2.81640625" style="387" customWidth="1"/>
    <col min="4249" max="4249" width="3.26953125" style="387" customWidth="1"/>
    <col min="4250" max="4250" width="2.81640625" style="387" customWidth="1"/>
    <col min="4251" max="4251" width="3.26953125" style="387" customWidth="1"/>
    <col min="4252" max="4252" width="2.81640625" style="387" customWidth="1"/>
    <col min="4253" max="4253" width="4.1796875" style="387" customWidth="1"/>
    <col min="4254" max="4254" width="2.81640625" style="387" customWidth="1"/>
    <col min="4255" max="4255" width="3.7265625" style="387" customWidth="1"/>
    <col min="4256" max="4256" width="2.81640625" style="387" customWidth="1"/>
    <col min="4257" max="4257" width="3.26953125" style="387" customWidth="1"/>
    <col min="4258" max="4258" width="2.81640625" style="387" customWidth="1"/>
    <col min="4259" max="4259" width="3.26953125" style="387" customWidth="1"/>
    <col min="4260" max="4260" width="2.81640625" style="387" customWidth="1"/>
    <col min="4261" max="4261" width="3.7265625" style="387" customWidth="1"/>
    <col min="4262" max="4262" width="2.81640625" style="387" customWidth="1"/>
    <col min="4263" max="4263" width="3.26953125" style="387" customWidth="1"/>
    <col min="4264" max="4264" width="2.81640625" style="387" customWidth="1"/>
    <col min="4265" max="4265" width="3.26953125" style="387" customWidth="1"/>
    <col min="4266" max="4266" width="2.81640625" style="387" customWidth="1"/>
    <col min="4267" max="4267" width="4.1796875" style="387" customWidth="1"/>
    <col min="4268" max="4268" width="2.81640625" style="387" customWidth="1"/>
    <col min="4269" max="4269" width="3.26953125" style="387" customWidth="1"/>
    <col min="4270" max="4270" width="2.81640625" style="387" customWidth="1"/>
    <col min="4271" max="4271" width="4.1796875" style="387" customWidth="1"/>
    <col min="4272" max="4272" width="2.81640625" style="387" customWidth="1"/>
    <col min="4273" max="4273" width="5" style="387" customWidth="1"/>
    <col min="4274" max="4274" width="2.26953125" style="387" customWidth="1"/>
    <col min="4275" max="4275" width="7.7265625" style="387" customWidth="1"/>
    <col min="4276" max="4492" width="7.7265625" style="387"/>
    <col min="4493" max="4493" width="9.26953125" style="387" customWidth="1"/>
    <col min="4494" max="4494" width="11.1796875" style="387" customWidth="1"/>
    <col min="4495" max="4496" width="7.7265625" style="387" customWidth="1"/>
    <col min="4497" max="4497" width="4.1796875" style="387" customWidth="1"/>
    <col min="4498" max="4498" width="2.81640625" style="387" customWidth="1"/>
    <col min="4499" max="4499" width="4.1796875" style="387" customWidth="1"/>
    <col min="4500" max="4500" width="2.81640625" style="387" customWidth="1"/>
    <col min="4501" max="4501" width="4.1796875" style="387" customWidth="1"/>
    <col min="4502" max="4502" width="2.81640625" style="387" customWidth="1"/>
    <col min="4503" max="4503" width="3.26953125" style="387" customWidth="1"/>
    <col min="4504" max="4504" width="2.81640625" style="387" customWidth="1"/>
    <col min="4505" max="4505" width="3.26953125" style="387" customWidth="1"/>
    <col min="4506" max="4506" width="2.81640625" style="387" customWidth="1"/>
    <col min="4507" max="4507" width="3.26953125" style="387" customWidth="1"/>
    <col min="4508" max="4508" width="2.81640625" style="387" customWidth="1"/>
    <col min="4509" max="4509" width="4.1796875" style="387" customWidth="1"/>
    <col min="4510" max="4510" width="2.81640625" style="387" customWidth="1"/>
    <col min="4511" max="4511" width="3.7265625" style="387" customWidth="1"/>
    <col min="4512" max="4512" width="2.81640625" style="387" customWidth="1"/>
    <col min="4513" max="4513" width="3.26953125" style="387" customWidth="1"/>
    <col min="4514" max="4514" width="2.81640625" style="387" customWidth="1"/>
    <col min="4515" max="4515" width="3.26953125" style="387" customWidth="1"/>
    <col min="4516" max="4516" width="2.81640625" style="387" customWidth="1"/>
    <col min="4517" max="4517" width="3.7265625" style="387" customWidth="1"/>
    <col min="4518" max="4518" width="2.81640625" style="387" customWidth="1"/>
    <col min="4519" max="4519" width="3.26953125" style="387" customWidth="1"/>
    <col min="4520" max="4520" width="2.81640625" style="387" customWidth="1"/>
    <col min="4521" max="4521" width="3.26953125" style="387" customWidth="1"/>
    <col min="4522" max="4522" width="2.81640625" style="387" customWidth="1"/>
    <col min="4523" max="4523" width="4.1796875" style="387" customWidth="1"/>
    <col min="4524" max="4524" width="2.81640625" style="387" customWidth="1"/>
    <col min="4525" max="4525" width="3.26953125" style="387" customWidth="1"/>
    <col min="4526" max="4526" width="2.81640625" style="387" customWidth="1"/>
    <col min="4527" max="4527" width="4.1796875" style="387" customWidth="1"/>
    <col min="4528" max="4528" width="2.81640625" style="387" customWidth="1"/>
    <col min="4529" max="4529" width="5" style="387" customWidth="1"/>
    <col min="4530" max="4530" width="2.26953125" style="387" customWidth="1"/>
    <col min="4531" max="4531" width="7.7265625" style="387" customWidth="1"/>
    <col min="4532" max="4748" width="7.7265625" style="387"/>
    <col min="4749" max="4749" width="9.26953125" style="387" customWidth="1"/>
    <col min="4750" max="4750" width="11.1796875" style="387" customWidth="1"/>
    <col min="4751" max="4752" width="7.7265625" style="387" customWidth="1"/>
    <col min="4753" max="4753" width="4.1796875" style="387" customWidth="1"/>
    <col min="4754" max="4754" width="2.81640625" style="387" customWidth="1"/>
    <col min="4755" max="4755" width="4.1796875" style="387" customWidth="1"/>
    <col min="4756" max="4756" width="2.81640625" style="387" customWidth="1"/>
    <col min="4757" max="4757" width="4.1796875" style="387" customWidth="1"/>
    <col min="4758" max="4758" width="2.81640625" style="387" customWidth="1"/>
    <col min="4759" max="4759" width="3.26953125" style="387" customWidth="1"/>
    <col min="4760" max="4760" width="2.81640625" style="387" customWidth="1"/>
    <col min="4761" max="4761" width="3.26953125" style="387" customWidth="1"/>
    <col min="4762" max="4762" width="2.81640625" style="387" customWidth="1"/>
    <col min="4763" max="4763" width="3.26953125" style="387" customWidth="1"/>
    <col min="4764" max="4764" width="2.81640625" style="387" customWidth="1"/>
    <col min="4765" max="4765" width="4.1796875" style="387" customWidth="1"/>
    <col min="4766" max="4766" width="2.81640625" style="387" customWidth="1"/>
    <col min="4767" max="4767" width="3.7265625" style="387" customWidth="1"/>
    <col min="4768" max="4768" width="2.81640625" style="387" customWidth="1"/>
    <col min="4769" max="4769" width="3.26953125" style="387" customWidth="1"/>
    <col min="4770" max="4770" width="2.81640625" style="387" customWidth="1"/>
    <col min="4771" max="4771" width="3.26953125" style="387" customWidth="1"/>
    <col min="4772" max="4772" width="2.81640625" style="387" customWidth="1"/>
    <col min="4773" max="4773" width="3.7265625" style="387" customWidth="1"/>
    <col min="4774" max="4774" width="2.81640625" style="387" customWidth="1"/>
    <col min="4775" max="4775" width="3.26953125" style="387" customWidth="1"/>
    <col min="4776" max="4776" width="2.81640625" style="387" customWidth="1"/>
    <col min="4777" max="4777" width="3.26953125" style="387" customWidth="1"/>
    <col min="4778" max="4778" width="2.81640625" style="387" customWidth="1"/>
    <col min="4779" max="4779" width="4.1796875" style="387" customWidth="1"/>
    <col min="4780" max="4780" width="2.81640625" style="387" customWidth="1"/>
    <col min="4781" max="4781" width="3.26953125" style="387" customWidth="1"/>
    <col min="4782" max="4782" width="2.81640625" style="387" customWidth="1"/>
    <col min="4783" max="4783" width="4.1796875" style="387" customWidth="1"/>
    <col min="4784" max="4784" width="2.81640625" style="387" customWidth="1"/>
    <col min="4785" max="4785" width="5" style="387" customWidth="1"/>
    <col min="4786" max="4786" width="2.26953125" style="387" customWidth="1"/>
    <col min="4787" max="4787" width="7.7265625" style="387" customWidth="1"/>
    <col min="4788" max="5004" width="7.7265625" style="387"/>
    <col min="5005" max="5005" width="9.26953125" style="387" customWidth="1"/>
    <col min="5006" max="5006" width="11.1796875" style="387" customWidth="1"/>
    <col min="5007" max="5008" width="7.7265625" style="387" customWidth="1"/>
    <col min="5009" max="5009" width="4.1796875" style="387" customWidth="1"/>
    <col min="5010" max="5010" width="2.81640625" style="387" customWidth="1"/>
    <col min="5011" max="5011" width="4.1796875" style="387" customWidth="1"/>
    <col min="5012" max="5012" width="2.81640625" style="387" customWidth="1"/>
    <col min="5013" max="5013" width="4.1796875" style="387" customWidth="1"/>
    <col min="5014" max="5014" width="2.81640625" style="387" customWidth="1"/>
    <col min="5015" max="5015" width="3.26953125" style="387" customWidth="1"/>
    <col min="5016" max="5016" width="2.81640625" style="387" customWidth="1"/>
    <col min="5017" max="5017" width="3.26953125" style="387" customWidth="1"/>
    <col min="5018" max="5018" width="2.81640625" style="387" customWidth="1"/>
    <col min="5019" max="5019" width="3.26953125" style="387" customWidth="1"/>
    <col min="5020" max="5020" width="2.81640625" style="387" customWidth="1"/>
    <col min="5021" max="5021" width="4.1796875" style="387" customWidth="1"/>
    <col min="5022" max="5022" width="2.81640625" style="387" customWidth="1"/>
    <col min="5023" max="5023" width="3.7265625" style="387" customWidth="1"/>
    <col min="5024" max="5024" width="2.81640625" style="387" customWidth="1"/>
    <col min="5025" max="5025" width="3.26953125" style="387" customWidth="1"/>
    <col min="5026" max="5026" width="2.81640625" style="387" customWidth="1"/>
    <col min="5027" max="5027" width="3.26953125" style="387" customWidth="1"/>
    <col min="5028" max="5028" width="2.81640625" style="387" customWidth="1"/>
    <col min="5029" max="5029" width="3.7265625" style="387" customWidth="1"/>
    <col min="5030" max="5030" width="2.81640625" style="387" customWidth="1"/>
    <col min="5031" max="5031" width="3.26953125" style="387" customWidth="1"/>
    <col min="5032" max="5032" width="2.81640625" style="387" customWidth="1"/>
    <col min="5033" max="5033" width="3.26953125" style="387" customWidth="1"/>
    <col min="5034" max="5034" width="2.81640625" style="387" customWidth="1"/>
    <col min="5035" max="5035" width="4.1796875" style="387" customWidth="1"/>
    <col min="5036" max="5036" width="2.81640625" style="387" customWidth="1"/>
    <col min="5037" max="5037" width="3.26953125" style="387" customWidth="1"/>
    <col min="5038" max="5038" width="2.81640625" style="387" customWidth="1"/>
    <col min="5039" max="5039" width="4.1796875" style="387" customWidth="1"/>
    <col min="5040" max="5040" width="2.81640625" style="387" customWidth="1"/>
    <col min="5041" max="5041" width="5" style="387" customWidth="1"/>
    <col min="5042" max="5042" width="2.26953125" style="387" customWidth="1"/>
    <col min="5043" max="5043" width="7.7265625" style="387" customWidth="1"/>
    <col min="5044" max="5260" width="7.7265625" style="387"/>
    <col min="5261" max="5261" width="9.26953125" style="387" customWidth="1"/>
    <col min="5262" max="5262" width="11.1796875" style="387" customWidth="1"/>
    <col min="5263" max="5264" width="7.7265625" style="387" customWidth="1"/>
    <col min="5265" max="5265" width="4.1796875" style="387" customWidth="1"/>
    <col min="5266" max="5266" width="2.81640625" style="387" customWidth="1"/>
    <col min="5267" max="5267" width="4.1796875" style="387" customWidth="1"/>
    <col min="5268" max="5268" width="2.81640625" style="387" customWidth="1"/>
    <col min="5269" max="5269" width="4.1796875" style="387" customWidth="1"/>
    <col min="5270" max="5270" width="2.81640625" style="387" customWidth="1"/>
    <col min="5271" max="5271" width="3.26953125" style="387" customWidth="1"/>
    <col min="5272" max="5272" width="2.81640625" style="387" customWidth="1"/>
    <col min="5273" max="5273" width="3.26953125" style="387" customWidth="1"/>
    <col min="5274" max="5274" width="2.81640625" style="387" customWidth="1"/>
    <col min="5275" max="5275" width="3.26953125" style="387" customWidth="1"/>
    <col min="5276" max="5276" width="2.81640625" style="387" customWidth="1"/>
    <col min="5277" max="5277" width="4.1796875" style="387" customWidth="1"/>
    <col min="5278" max="5278" width="2.81640625" style="387" customWidth="1"/>
    <col min="5279" max="5279" width="3.7265625" style="387" customWidth="1"/>
    <col min="5280" max="5280" width="2.81640625" style="387" customWidth="1"/>
    <col min="5281" max="5281" width="3.26953125" style="387" customWidth="1"/>
    <col min="5282" max="5282" width="2.81640625" style="387" customWidth="1"/>
    <col min="5283" max="5283" width="3.26953125" style="387" customWidth="1"/>
    <col min="5284" max="5284" width="2.81640625" style="387" customWidth="1"/>
    <col min="5285" max="5285" width="3.7265625" style="387" customWidth="1"/>
    <col min="5286" max="5286" width="2.81640625" style="387" customWidth="1"/>
    <col min="5287" max="5287" width="3.26953125" style="387" customWidth="1"/>
    <col min="5288" max="5288" width="2.81640625" style="387" customWidth="1"/>
    <col min="5289" max="5289" width="3.26953125" style="387" customWidth="1"/>
    <col min="5290" max="5290" width="2.81640625" style="387" customWidth="1"/>
    <col min="5291" max="5291" width="4.1796875" style="387" customWidth="1"/>
    <col min="5292" max="5292" width="2.81640625" style="387" customWidth="1"/>
    <col min="5293" max="5293" width="3.26953125" style="387" customWidth="1"/>
    <col min="5294" max="5294" width="2.81640625" style="387" customWidth="1"/>
    <col min="5295" max="5295" width="4.1796875" style="387" customWidth="1"/>
    <col min="5296" max="5296" width="2.81640625" style="387" customWidth="1"/>
    <col min="5297" max="5297" width="5" style="387" customWidth="1"/>
    <col min="5298" max="5298" width="2.26953125" style="387" customWidth="1"/>
    <col min="5299" max="5299" width="7.7265625" style="387" customWidth="1"/>
    <col min="5300" max="5516" width="7.7265625" style="387"/>
    <col min="5517" max="5517" width="9.26953125" style="387" customWidth="1"/>
    <col min="5518" max="5518" width="11.1796875" style="387" customWidth="1"/>
    <col min="5519" max="5520" width="7.7265625" style="387" customWidth="1"/>
    <col min="5521" max="5521" width="4.1796875" style="387" customWidth="1"/>
    <col min="5522" max="5522" width="2.81640625" style="387" customWidth="1"/>
    <col min="5523" max="5523" width="4.1796875" style="387" customWidth="1"/>
    <col min="5524" max="5524" width="2.81640625" style="387" customWidth="1"/>
    <col min="5525" max="5525" width="4.1796875" style="387" customWidth="1"/>
    <col min="5526" max="5526" width="2.81640625" style="387" customWidth="1"/>
    <col min="5527" max="5527" width="3.26953125" style="387" customWidth="1"/>
    <col min="5528" max="5528" width="2.81640625" style="387" customWidth="1"/>
    <col min="5529" max="5529" width="3.26953125" style="387" customWidth="1"/>
    <col min="5530" max="5530" width="2.81640625" style="387" customWidth="1"/>
    <col min="5531" max="5531" width="3.26953125" style="387" customWidth="1"/>
    <col min="5532" max="5532" width="2.81640625" style="387" customWidth="1"/>
    <col min="5533" max="5533" width="4.1796875" style="387" customWidth="1"/>
    <col min="5534" max="5534" width="2.81640625" style="387" customWidth="1"/>
    <col min="5535" max="5535" width="3.7265625" style="387" customWidth="1"/>
    <col min="5536" max="5536" width="2.81640625" style="387" customWidth="1"/>
    <col min="5537" max="5537" width="3.26953125" style="387" customWidth="1"/>
    <col min="5538" max="5538" width="2.81640625" style="387" customWidth="1"/>
    <col min="5539" max="5539" width="3.26953125" style="387" customWidth="1"/>
    <col min="5540" max="5540" width="2.81640625" style="387" customWidth="1"/>
    <col min="5541" max="5541" width="3.7265625" style="387" customWidth="1"/>
    <col min="5542" max="5542" width="2.81640625" style="387" customWidth="1"/>
    <col min="5543" max="5543" width="3.26953125" style="387" customWidth="1"/>
    <col min="5544" max="5544" width="2.81640625" style="387" customWidth="1"/>
    <col min="5545" max="5545" width="3.26953125" style="387" customWidth="1"/>
    <col min="5546" max="5546" width="2.81640625" style="387" customWidth="1"/>
    <col min="5547" max="5547" width="4.1796875" style="387" customWidth="1"/>
    <col min="5548" max="5548" width="2.81640625" style="387" customWidth="1"/>
    <col min="5549" max="5549" width="3.26953125" style="387" customWidth="1"/>
    <col min="5550" max="5550" width="2.81640625" style="387" customWidth="1"/>
    <col min="5551" max="5551" width="4.1796875" style="387" customWidth="1"/>
    <col min="5552" max="5552" width="2.81640625" style="387" customWidth="1"/>
    <col min="5553" max="5553" width="5" style="387" customWidth="1"/>
    <col min="5554" max="5554" width="2.26953125" style="387" customWidth="1"/>
    <col min="5555" max="5555" width="7.7265625" style="387" customWidth="1"/>
    <col min="5556" max="5772" width="7.7265625" style="387"/>
    <col min="5773" max="5773" width="9.26953125" style="387" customWidth="1"/>
    <col min="5774" max="5774" width="11.1796875" style="387" customWidth="1"/>
    <col min="5775" max="5776" width="7.7265625" style="387" customWidth="1"/>
    <col min="5777" max="5777" width="4.1796875" style="387" customWidth="1"/>
    <col min="5778" max="5778" width="2.81640625" style="387" customWidth="1"/>
    <col min="5779" max="5779" width="4.1796875" style="387" customWidth="1"/>
    <col min="5780" max="5780" width="2.81640625" style="387" customWidth="1"/>
    <col min="5781" max="5781" width="4.1796875" style="387" customWidth="1"/>
    <col min="5782" max="5782" width="2.81640625" style="387" customWidth="1"/>
    <col min="5783" max="5783" width="3.26953125" style="387" customWidth="1"/>
    <col min="5784" max="5784" width="2.81640625" style="387" customWidth="1"/>
    <col min="5785" max="5785" width="3.26953125" style="387" customWidth="1"/>
    <col min="5786" max="5786" width="2.81640625" style="387" customWidth="1"/>
    <col min="5787" max="5787" width="3.26953125" style="387" customWidth="1"/>
    <col min="5788" max="5788" width="2.81640625" style="387" customWidth="1"/>
    <col min="5789" max="5789" width="4.1796875" style="387" customWidth="1"/>
    <col min="5790" max="5790" width="2.81640625" style="387" customWidth="1"/>
    <col min="5791" max="5791" width="3.7265625" style="387" customWidth="1"/>
    <col min="5792" max="5792" width="2.81640625" style="387" customWidth="1"/>
    <col min="5793" max="5793" width="3.26953125" style="387" customWidth="1"/>
    <col min="5794" max="5794" width="2.81640625" style="387" customWidth="1"/>
    <col min="5795" max="5795" width="3.26953125" style="387" customWidth="1"/>
    <col min="5796" max="5796" width="2.81640625" style="387" customWidth="1"/>
    <col min="5797" max="5797" width="3.7265625" style="387" customWidth="1"/>
    <col min="5798" max="5798" width="2.81640625" style="387" customWidth="1"/>
    <col min="5799" max="5799" width="3.26953125" style="387" customWidth="1"/>
    <col min="5800" max="5800" width="2.81640625" style="387" customWidth="1"/>
    <col min="5801" max="5801" width="3.26953125" style="387" customWidth="1"/>
    <col min="5802" max="5802" width="2.81640625" style="387" customWidth="1"/>
    <col min="5803" max="5803" width="4.1796875" style="387" customWidth="1"/>
    <col min="5804" max="5804" width="2.81640625" style="387" customWidth="1"/>
    <col min="5805" max="5805" width="3.26953125" style="387" customWidth="1"/>
    <col min="5806" max="5806" width="2.81640625" style="387" customWidth="1"/>
    <col min="5807" max="5807" width="4.1796875" style="387" customWidth="1"/>
    <col min="5808" max="5808" width="2.81640625" style="387" customWidth="1"/>
    <col min="5809" max="5809" width="5" style="387" customWidth="1"/>
    <col min="5810" max="5810" width="2.26953125" style="387" customWidth="1"/>
    <col min="5811" max="5811" width="7.7265625" style="387" customWidth="1"/>
    <col min="5812" max="6028" width="7.7265625" style="387"/>
    <col min="6029" max="6029" width="9.26953125" style="387" customWidth="1"/>
    <col min="6030" max="6030" width="11.1796875" style="387" customWidth="1"/>
    <col min="6031" max="6032" width="7.7265625" style="387" customWidth="1"/>
    <col min="6033" max="6033" width="4.1796875" style="387" customWidth="1"/>
    <col min="6034" max="6034" width="2.81640625" style="387" customWidth="1"/>
    <col min="6035" max="6035" width="4.1796875" style="387" customWidth="1"/>
    <col min="6036" max="6036" width="2.81640625" style="387" customWidth="1"/>
    <col min="6037" max="6037" width="4.1796875" style="387" customWidth="1"/>
    <col min="6038" max="6038" width="2.81640625" style="387" customWidth="1"/>
    <col min="6039" max="6039" width="3.26953125" style="387" customWidth="1"/>
    <col min="6040" max="6040" width="2.81640625" style="387" customWidth="1"/>
    <col min="6041" max="6041" width="3.26953125" style="387" customWidth="1"/>
    <col min="6042" max="6042" width="2.81640625" style="387" customWidth="1"/>
    <col min="6043" max="6043" width="3.26953125" style="387" customWidth="1"/>
    <col min="6044" max="6044" width="2.81640625" style="387" customWidth="1"/>
    <col min="6045" max="6045" width="4.1796875" style="387" customWidth="1"/>
    <col min="6046" max="6046" width="2.81640625" style="387" customWidth="1"/>
    <col min="6047" max="6047" width="3.7265625" style="387" customWidth="1"/>
    <col min="6048" max="6048" width="2.81640625" style="387" customWidth="1"/>
    <col min="6049" max="6049" width="3.26953125" style="387" customWidth="1"/>
    <col min="6050" max="6050" width="2.81640625" style="387" customWidth="1"/>
    <col min="6051" max="6051" width="3.26953125" style="387" customWidth="1"/>
    <col min="6052" max="6052" width="2.81640625" style="387" customWidth="1"/>
    <col min="6053" max="6053" width="3.7265625" style="387" customWidth="1"/>
    <col min="6054" max="6054" width="2.81640625" style="387" customWidth="1"/>
    <col min="6055" max="6055" width="3.26953125" style="387" customWidth="1"/>
    <col min="6056" max="6056" width="2.81640625" style="387" customWidth="1"/>
    <col min="6057" max="6057" width="3.26953125" style="387" customWidth="1"/>
    <col min="6058" max="6058" width="2.81640625" style="387" customWidth="1"/>
    <col min="6059" max="6059" width="4.1796875" style="387" customWidth="1"/>
    <col min="6060" max="6060" width="2.81640625" style="387" customWidth="1"/>
    <col min="6061" max="6061" width="3.26953125" style="387" customWidth="1"/>
    <col min="6062" max="6062" width="2.81640625" style="387" customWidth="1"/>
    <col min="6063" max="6063" width="4.1796875" style="387" customWidth="1"/>
    <col min="6064" max="6064" width="2.81640625" style="387" customWidth="1"/>
    <col min="6065" max="6065" width="5" style="387" customWidth="1"/>
    <col min="6066" max="6066" width="2.26953125" style="387" customWidth="1"/>
    <col min="6067" max="6067" width="7.7265625" style="387" customWidth="1"/>
    <col min="6068" max="6284" width="7.7265625" style="387"/>
    <col min="6285" max="6285" width="9.26953125" style="387" customWidth="1"/>
    <col min="6286" max="6286" width="11.1796875" style="387" customWidth="1"/>
    <col min="6287" max="6288" width="7.7265625" style="387" customWidth="1"/>
    <col min="6289" max="6289" width="4.1796875" style="387" customWidth="1"/>
    <col min="6290" max="6290" width="2.81640625" style="387" customWidth="1"/>
    <col min="6291" max="6291" width="4.1796875" style="387" customWidth="1"/>
    <col min="6292" max="6292" width="2.81640625" style="387" customWidth="1"/>
    <col min="6293" max="6293" width="4.1796875" style="387" customWidth="1"/>
    <col min="6294" max="6294" width="2.81640625" style="387" customWidth="1"/>
    <col min="6295" max="6295" width="3.26953125" style="387" customWidth="1"/>
    <col min="6296" max="6296" width="2.81640625" style="387" customWidth="1"/>
    <col min="6297" max="6297" width="3.26953125" style="387" customWidth="1"/>
    <col min="6298" max="6298" width="2.81640625" style="387" customWidth="1"/>
    <col min="6299" max="6299" width="3.26953125" style="387" customWidth="1"/>
    <col min="6300" max="6300" width="2.81640625" style="387" customWidth="1"/>
    <col min="6301" max="6301" width="4.1796875" style="387" customWidth="1"/>
    <col min="6302" max="6302" width="2.81640625" style="387" customWidth="1"/>
    <col min="6303" max="6303" width="3.7265625" style="387" customWidth="1"/>
    <col min="6304" max="6304" width="2.81640625" style="387" customWidth="1"/>
    <col min="6305" max="6305" width="3.26953125" style="387" customWidth="1"/>
    <col min="6306" max="6306" width="2.81640625" style="387" customWidth="1"/>
    <col min="6307" max="6307" width="3.26953125" style="387" customWidth="1"/>
    <col min="6308" max="6308" width="2.81640625" style="387" customWidth="1"/>
    <col min="6309" max="6309" width="3.7265625" style="387" customWidth="1"/>
    <col min="6310" max="6310" width="2.81640625" style="387" customWidth="1"/>
    <col min="6311" max="6311" width="3.26953125" style="387" customWidth="1"/>
    <col min="6312" max="6312" width="2.81640625" style="387" customWidth="1"/>
    <col min="6313" max="6313" width="3.26953125" style="387" customWidth="1"/>
    <col min="6314" max="6314" width="2.81640625" style="387" customWidth="1"/>
    <col min="6315" max="6315" width="4.1796875" style="387" customWidth="1"/>
    <col min="6316" max="6316" width="2.81640625" style="387" customWidth="1"/>
    <col min="6317" max="6317" width="3.26953125" style="387" customWidth="1"/>
    <col min="6318" max="6318" width="2.81640625" style="387" customWidth="1"/>
    <col min="6319" max="6319" width="4.1796875" style="387" customWidth="1"/>
    <col min="6320" max="6320" width="2.81640625" style="387" customWidth="1"/>
    <col min="6321" max="6321" width="5" style="387" customWidth="1"/>
    <col min="6322" max="6322" width="2.26953125" style="387" customWidth="1"/>
    <col min="6323" max="6323" width="7.7265625" style="387" customWidth="1"/>
    <col min="6324" max="6540" width="7.7265625" style="387"/>
    <col min="6541" max="6541" width="9.26953125" style="387" customWidth="1"/>
    <col min="6542" max="6542" width="11.1796875" style="387" customWidth="1"/>
    <col min="6543" max="6544" width="7.7265625" style="387" customWidth="1"/>
    <col min="6545" max="6545" width="4.1796875" style="387" customWidth="1"/>
    <col min="6546" max="6546" width="2.81640625" style="387" customWidth="1"/>
    <col min="6547" max="6547" width="4.1796875" style="387" customWidth="1"/>
    <col min="6548" max="6548" width="2.81640625" style="387" customWidth="1"/>
    <col min="6549" max="6549" width="4.1796875" style="387" customWidth="1"/>
    <col min="6550" max="6550" width="2.81640625" style="387" customWidth="1"/>
    <col min="6551" max="6551" width="3.26953125" style="387" customWidth="1"/>
    <col min="6552" max="6552" width="2.81640625" style="387" customWidth="1"/>
    <col min="6553" max="6553" width="3.26953125" style="387" customWidth="1"/>
    <col min="6554" max="6554" width="2.81640625" style="387" customWidth="1"/>
    <col min="6555" max="6555" width="3.26953125" style="387" customWidth="1"/>
    <col min="6556" max="6556" width="2.81640625" style="387" customWidth="1"/>
    <col min="6557" max="6557" width="4.1796875" style="387" customWidth="1"/>
    <col min="6558" max="6558" width="2.81640625" style="387" customWidth="1"/>
    <col min="6559" max="6559" width="3.7265625" style="387" customWidth="1"/>
    <col min="6560" max="6560" width="2.81640625" style="387" customWidth="1"/>
    <col min="6561" max="6561" width="3.26953125" style="387" customWidth="1"/>
    <col min="6562" max="6562" width="2.81640625" style="387" customWidth="1"/>
    <col min="6563" max="6563" width="3.26953125" style="387" customWidth="1"/>
    <col min="6564" max="6564" width="2.81640625" style="387" customWidth="1"/>
    <col min="6565" max="6565" width="3.7265625" style="387" customWidth="1"/>
    <col min="6566" max="6566" width="2.81640625" style="387" customWidth="1"/>
    <col min="6567" max="6567" width="3.26953125" style="387" customWidth="1"/>
    <col min="6568" max="6568" width="2.81640625" style="387" customWidth="1"/>
    <col min="6569" max="6569" width="3.26953125" style="387" customWidth="1"/>
    <col min="6570" max="6570" width="2.81640625" style="387" customWidth="1"/>
    <col min="6571" max="6571" width="4.1796875" style="387" customWidth="1"/>
    <col min="6572" max="6572" width="2.81640625" style="387" customWidth="1"/>
    <col min="6573" max="6573" width="3.26953125" style="387" customWidth="1"/>
    <col min="6574" max="6574" width="2.81640625" style="387" customWidth="1"/>
    <col min="6575" max="6575" width="4.1796875" style="387" customWidth="1"/>
    <col min="6576" max="6576" width="2.81640625" style="387" customWidth="1"/>
    <col min="6577" max="6577" width="5" style="387" customWidth="1"/>
    <col min="6578" max="6578" width="2.26953125" style="387" customWidth="1"/>
    <col min="6579" max="6579" width="7.7265625" style="387" customWidth="1"/>
    <col min="6580" max="6796" width="7.7265625" style="387"/>
    <col min="6797" max="6797" width="9.26953125" style="387" customWidth="1"/>
    <col min="6798" max="6798" width="11.1796875" style="387" customWidth="1"/>
    <col min="6799" max="6800" width="7.7265625" style="387" customWidth="1"/>
    <col min="6801" max="6801" width="4.1796875" style="387" customWidth="1"/>
    <col min="6802" max="6802" width="2.81640625" style="387" customWidth="1"/>
    <col min="6803" max="6803" width="4.1796875" style="387" customWidth="1"/>
    <col min="6804" max="6804" width="2.81640625" style="387" customWidth="1"/>
    <col min="6805" max="6805" width="4.1796875" style="387" customWidth="1"/>
    <col min="6806" max="6806" width="2.81640625" style="387" customWidth="1"/>
    <col min="6807" max="6807" width="3.26953125" style="387" customWidth="1"/>
    <col min="6808" max="6808" width="2.81640625" style="387" customWidth="1"/>
    <col min="6809" max="6809" width="3.26953125" style="387" customWidth="1"/>
    <col min="6810" max="6810" width="2.81640625" style="387" customWidth="1"/>
    <col min="6811" max="6811" width="3.26953125" style="387" customWidth="1"/>
    <col min="6812" max="6812" width="2.81640625" style="387" customWidth="1"/>
    <col min="6813" max="6813" width="4.1796875" style="387" customWidth="1"/>
    <col min="6814" max="6814" width="2.81640625" style="387" customWidth="1"/>
    <col min="6815" max="6815" width="3.7265625" style="387" customWidth="1"/>
    <col min="6816" max="6816" width="2.81640625" style="387" customWidth="1"/>
    <col min="6817" max="6817" width="3.26953125" style="387" customWidth="1"/>
    <col min="6818" max="6818" width="2.81640625" style="387" customWidth="1"/>
    <col min="6819" max="6819" width="3.26953125" style="387" customWidth="1"/>
    <col min="6820" max="6820" width="2.81640625" style="387" customWidth="1"/>
    <col min="6821" max="6821" width="3.7265625" style="387" customWidth="1"/>
    <col min="6822" max="6822" width="2.81640625" style="387" customWidth="1"/>
    <col min="6823" max="6823" width="3.26953125" style="387" customWidth="1"/>
    <col min="6824" max="6824" width="2.81640625" style="387" customWidth="1"/>
    <col min="6825" max="6825" width="3.26953125" style="387" customWidth="1"/>
    <col min="6826" max="6826" width="2.81640625" style="387" customWidth="1"/>
    <col min="6827" max="6827" width="4.1796875" style="387" customWidth="1"/>
    <col min="6828" max="6828" width="2.81640625" style="387" customWidth="1"/>
    <col min="6829" max="6829" width="3.26953125" style="387" customWidth="1"/>
    <col min="6830" max="6830" width="2.81640625" style="387" customWidth="1"/>
    <col min="6831" max="6831" width="4.1796875" style="387" customWidth="1"/>
    <col min="6832" max="6832" width="2.81640625" style="387" customWidth="1"/>
    <col min="6833" max="6833" width="5" style="387" customWidth="1"/>
    <col min="6834" max="6834" width="2.26953125" style="387" customWidth="1"/>
    <col min="6835" max="6835" width="7.7265625" style="387" customWidth="1"/>
    <col min="6836" max="7052" width="7.7265625" style="387"/>
    <col min="7053" max="7053" width="9.26953125" style="387" customWidth="1"/>
    <col min="7054" max="7054" width="11.1796875" style="387" customWidth="1"/>
    <col min="7055" max="7056" width="7.7265625" style="387" customWidth="1"/>
    <col min="7057" max="7057" width="4.1796875" style="387" customWidth="1"/>
    <col min="7058" max="7058" width="2.81640625" style="387" customWidth="1"/>
    <col min="7059" max="7059" width="4.1796875" style="387" customWidth="1"/>
    <col min="7060" max="7060" width="2.81640625" style="387" customWidth="1"/>
    <col min="7061" max="7061" width="4.1796875" style="387" customWidth="1"/>
    <col min="7062" max="7062" width="2.81640625" style="387" customWidth="1"/>
    <col min="7063" max="7063" width="3.26953125" style="387" customWidth="1"/>
    <col min="7064" max="7064" width="2.81640625" style="387" customWidth="1"/>
    <col min="7065" max="7065" width="3.26953125" style="387" customWidth="1"/>
    <col min="7066" max="7066" width="2.81640625" style="387" customWidth="1"/>
    <col min="7067" max="7067" width="3.26953125" style="387" customWidth="1"/>
    <col min="7068" max="7068" width="2.81640625" style="387" customWidth="1"/>
    <col min="7069" max="7069" width="4.1796875" style="387" customWidth="1"/>
    <col min="7070" max="7070" width="2.81640625" style="387" customWidth="1"/>
    <col min="7071" max="7071" width="3.7265625" style="387" customWidth="1"/>
    <col min="7072" max="7072" width="2.81640625" style="387" customWidth="1"/>
    <col min="7073" max="7073" width="3.26953125" style="387" customWidth="1"/>
    <col min="7074" max="7074" width="2.81640625" style="387" customWidth="1"/>
    <col min="7075" max="7075" width="3.26953125" style="387" customWidth="1"/>
    <col min="7076" max="7076" width="2.81640625" style="387" customWidth="1"/>
    <col min="7077" max="7077" width="3.7265625" style="387" customWidth="1"/>
    <col min="7078" max="7078" width="2.81640625" style="387" customWidth="1"/>
    <col min="7079" max="7079" width="3.26953125" style="387" customWidth="1"/>
    <col min="7080" max="7080" width="2.81640625" style="387" customWidth="1"/>
    <col min="7081" max="7081" width="3.26953125" style="387" customWidth="1"/>
    <col min="7082" max="7082" width="2.81640625" style="387" customWidth="1"/>
    <col min="7083" max="7083" width="4.1796875" style="387" customWidth="1"/>
    <col min="7084" max="7084" width="2.81640625" style="387" customWidth="1"/>
    <col min="7085" max="7085" width="3.26953125" style="387" customWidth="1"/>
    <col min="7086" max="7086" width="2.81640625" style="387" customWidth="1"/>
    <col min="7087" max="7087" width="4.1796875" style="387" customWidth="1"/>
    <col min="7088" max="7088" width="2.81640625" style="387" customWidth="1"/>
    <col min="7089" max="7089" width="5" style="387" customWidth="1"/>
    <col min="7090" max="7090" width="2.26953125" style="387" customWidth="1"/>
    <col min="7091" max="7091" width="7.7265625" style="387" customWidth="1"/>
    <col min="7092" max="7308" width="7.7265625" style="387"/>
    <col min="7309" max="7309" width="9.26953125" style="387" customWidth="1"/>
    <col min="7310" max="7310" width="11.1796875" style="387" customWidth="1"/>
    <col min="7311" max="7312" width="7.7265625" style="387" customWidth="1"/>
    <col min="7313" max="7313" width="4.1796875" style="387" customWidth="1"/>
    <col min="7314" max="7314" width="2.81640625" style="387" customWidth="1"/>
    <col min="7315" max="7315" width="4.1796875" style="387" customWidth="1"/>
    <col min="7316" max="7316" width="2.81640625" style="387" customWidth="1"/>
    <col min="7317" max="7317" width="4.1796875" style="387" customWidth="1"/>
    <col min="7318" max="7318" width="2.81640625" style="387" customWidth="1"/>
    <col min="7319" max="7319" width="3.26953125" style="387" customWidth="1"/>
    <col min="7320" max="7320" width="2.81640625" style="387" customWidth="1"/>
    <col min="7321" max="7321" width="3.26953125" style="387" customWidth="1"/>
    <col min="7322" max="7322" width="2.81640625" style="387" customWidth="1"/>
    <col min="7323" max="7323" width="3.26953125" style="387" customWidth="1"/>
    <col min="7324" max="7324" width="2.81640625" style="387" customWidth="1"/>
    <col min="7325" max="7325" width="4.1796875" style="387" customWidth="1"/>
    <col min="7326" max="7326" width="2.81640625" style="387" customWidth="1"/>
    <col min="7327" max="7327" width="3.7265625" style="387" customWidth="1"/>
    <col min="7328" max="7328" width="2.81640625" style="387" customWidth="1"/>
    <col min="7329" max="7329" width="3.26953125" style="387" customWidth="1"/>
    <col min="7330" max="7330" width="2.81640625" style="387" customWidth="1"/>
    <col min="7331" max="7331" width="3.26953125" style="387" customWidth="1"/>
    <col min="7332" max="7332" width="2.81640625" style="387" customWidth="1"/>
    <col min="7333" max="7333" width="3.7265625" style="387" customWidth="1"/>
    <col min="7334" max="7334" width="2.81640625" style="387" customWidth="1"/>
    <col min="7335" max="7335" width="3.26953125" style="387" customWidth="1"/>
    <col min="7336" max="7336" width="2.81640625" style="387" customWidth="1"/>
    <col min="7337" max="7337" width="3.26953125" style="387" customWidth="1"/>
    <col min="7338" max="7338" width="2.81640625" style="387" customWidth="1"/>
    <col min="7339" max="7339" width="4.1796875" style="387" customWidth="1"/>
    <col min="7340" max="7340" width="2.81640625" style="387" customWidth="1"/>
    <col min="7341" max="7341" width="3.26953125" style="387" customWidth="1"/>
    <col min="7342" max="7342" width="2.81640625" style="387" customWidth="1"/>
    <col min="7343" max="7343" width="4.1796875" style="387" customWidth="1"/>
    <col min="7344" max="7344" width="2.81640625" style="387" customWidth="1"/>
    <col min="7345" max="7345" width="5" style="387" customWidth="1"/>
    <col min="7346" max="7346" width="2.26953125" style="387" customWidth="1"/>
    <col min="7347" max="7347" width="7.7265625" style="387" customWidth="1"/>
    <col min="7348" max="7564" width="7.7265625" style="387"/>
    <col min="7565" max="7565" width="9.26953125" style="387" customWidth="1"/>
    <col min="7566" max="7566" width="11.1796875" style="387" customWidth="1"/>
    <col min="7567" max="7568" width="7.7265625" style="387" customWidth="1"/>
    <col min="7569" max="7569" width="4.1796875" style="387" customWidth="1"/>
    <col min="7570" max="7570" width="2.81640625" style="387" customWidth="1"/>
    <col min="7571" max="7571" width="4.1796875" style="387" customWidth="1"/>
    <col min="7572" max="7572" width="2.81640625" style="387" customWidth="1"/>
    <col min="7573" max="7573" width="4.1796875" style="387" customWidth="1"/>
    <col min="7574" max="7574" width="2.81640625" style="387" customWidth="1"/>
    <col min="7575" max="7575" width="3.26953125" style="387" customWidth="1"/>
    <col min="7576" max="7576" width="2.81640625" style="387" customWidth="1"/>
    <col min="7577" max="7577" width="3.26953125" style="387" customWidth="1"/>
    <col min="7578" max="7578" width="2.81640625" style="387" customWidth="1"/>
    <col min="7579" max="7579" width="3.26953125" style="387" customWidth="1"/>
    <col min="7580" max="7580" width="2.81640625" style="387" customWidth="1"/>
    <col min="7581" max="7581" width="4.1796875" style="387" customWidth="1"/>
    <col min="7582" max="7582" width="2.81640625" style="387" customWidth="1"/>
    <col min="7583" max="7583" width="3.7265625" style="387" customWidth="1"/>
    <col min="7584" max="7584" width="2.81640625" style="387" customWidth="1"/>
    <col min="7585" max="7585" width="3.26953125" style="387" customWidth="1"/>
    <col min="7586" max="7586" width="2.81640625" style="387" customWidth="1"/>
    <col min="7587" max="7587" width="3.26953125" style="387" customWidth="1"/>
    <col min="7588" max="7588" width="2.81640625" style="387" customWidth="1"/>
    <col min="7589" max="7589" width="3.7265625" style="387" customWidth="1"/>
    <col min="7590" max="7590" width="2.81640625" style="387" customWidth="1"/>
    <col min="7591" max="7591" width="3.26953125" style="387" customWidth="1"/>
    <col min="7592" max="7592" width="2.81640625" style="387" customWidth="1"/>
    <col min="7593" max="7593" width="3.26953125" style="387" customWidth="1"/>
    <col min="7594" max="7594" width="2.81640625" style="387" customWidth="1"/>
    <col min="7595" max="7595" width="4.1796875" style="387" customWidth="1"/>
    <col min="7596" max="7596" width="2.81640625" style="387" customWidth="1"/>
    <col min="7597" max="7597" width="3.26953125" style="387" customWidth="1"/>
    <col min="7598" max="7598" width="2.81640625" style="387" customWidth="1"/>
    <col min="7599" max="7599" width="4.1796875" style="387" customWidth="1"/>
    <col min="7600" max="7600" width="2.81640625" style="387" customWidth="1"/>
    <col min="7601" max="7601" width="5" style="387" customWidth="1"/>
    <col min="7602" max="7602" width="2.26953125" style="387" customWidth="1"/>
    <col min="7603" max="7603" width="7.7265625" style="387" customWidth="1"/>
    <col min="7604" max="7820" width="7.7265625" style="387"/>
    <col min="7821" max="7821" width="9.26953125" style="387" customWidth="1"/>
    <col min="7822" max="7822" width="11.1796875" style="387" customWidth="1"/>
    <col min="7823" max="7824" width="7.7265625" style="387" customWidth="1"/>
    <col min="7825" max="7825" width="4.1796875" style="387" customWidth="1"/>
    <col min="7826" max="7826" width="2.81640625" style="387" customWidth="1"/>
    <col min="7827" max="7827" width="4.1796875" style="387" customWidth="1"/>
    <col min="7828" max="7828" width="2.81640625" style="387" customWidth="1"/>
    <col min="7829" max="7829" width="4.1796875" style="387" customWidth="1"/>
    <col min="7830" max="7830" width="2.81640625" style="387" customWidth="1"/>
    <col min="7831" max="7831" width="3.26953125" style="387" customWidth="1"/>
    <col min="7832" max="7832" width="2.81640625" style="387" customWidth="1"/>
    <col min="7833" max="7833" width="3.26953125" style="387" customWidth="1"/>
    <col min="7834" max="7834" width="2.81640625" style="387" customWidth="1"/>
    <col min="7835" max="7835" width="3.26953125" style="387" customWidth="1"/>
    <col min="7836" max="7836" width="2.81640625" style="387" customWidth="1"/>
    <col min="7837" max="7837" width="4.1796875" style="387" customWidth="1"/>
    <col min="7838" max="7838" width="2.81640625" style="387" customWidth="1"/>
    <col min="7839" max="7839" width="3.7265625" style="387" customWidth="1"/>
    <col min="7840" max="7840" width="2.81640625" style="387" customWidth="1"/>
    <col min="7841" max="7841" width="3.26953125" style="387" customWidth="1"/>
    <col min="7842" max="7842" width="2.81640625" style="387" customWidth="1"/>
    <col min="7843" max="7843" width="3.26953125" style="387" customWidth="1"/>
    <col min="7844" max="7844" width="2.81640625" style="387" customWidth="1"/>
    <col min="7845" max="7845" width="3.7265625" style="387" customWidth="1"/>
    <col min="7846" max="7846" width="2.81640625" style="387" customWidth="1"/>
    <col min="7847" max="7847" width="3.26953125" style="387" customWidth="1"/>
    <col min="7848" max="7848" width="2.81640625" style="387" customWidth="1"/>
    <col min="7849" max="7849" width="3.26953125" style="387" customWidth="1"/>
    <col min="7850" max="7850" width="2.81640625" style="387" customWidth="1"/>
    <col min="7851" max="7851" width="4.1796875" style="387" customWidth="1"/>
    <col min="7852" max="7852" width="2.81640625" style="387" customWidth="1"/>
    <col min="7853" max="7853" width="3.26953125" style="387" customWidth="1"/>
    <col min="7854" max="7854" width="2.81640625" style="387" customWidth="1"/>
    <col min="7855" max="7855" width="4.1796875" style="387" customWidth="1"/>
    <col min="7856" max="7856" width="2.81640625" style="387" customWidth="1"/>
    <col min="7857" max="7857" width="5" style="387" customWidth="1"/>
    <col min="7858" max="7858" width="2.26953125" style="387" customWidth="1"/>
    <col min="7859" max="7859" width="7.7265625" style="387" customWidth="1"/>
    <col min="7860" max="8076" width="7.7265625" style="387"/>
    <col min="8077" max="8077" width="9.26953125" style="387" customWidth="1"/>
    <col min="8078" max="8078" width="11.1796875" style="387" customWidth="1"/>
    <col min="8079" max="8080" width="7.7265625" style="387" customWidth="1"/>
    <col min="8081" max="8081" width="4.1796875" style="387" customWidth="1"/>
    <col min="8082" max="8082" width="2.81640625" style="387" customWidth="1"/>
    <col min="8083" max="8083" width="4.1796875" style="387" customWidth="1"/>
    <col min="8084" max="8084" width="2.81640625" style="387" customWidth="1"/>
    <col min="8085" max="8085" width="4.1796875" style="387" customWidth="1"/>
    <col min="8086" max="8086" width="2.81640625" style="387" customWidth="1"/>
    <col min="8087" max="8087" width="3.26953125" style="387" customWidth="1"/>
    <col min="8088" max="8088" width="2.81640625" style="387" customWidth="1"/>
    <col min="8089" max="8089" width="3.26953125" style="387" customWidth="1"/>
    <col min="8090" max="8090" width="2.81640625" style="387" customWidth="1"/>
    <col min="8091" max="8091" width="3.26953125" style="387" customWidth="1"/>
    <col min="8092" max="8092" width="2.81640625" style="387" customWidth="1"/>
    <col min="8093" max="8093" width="4.1796875" style="387" customWidth="1"/>
    <col min="8094" max="8094" width="2.81640625" style="387" customWidth="1"/>
    <col min="8095" max="8095" width="3.7265625" style="387" customWidth="1"/>
    <col min="8096" max="8096" width="2.81640625" style="387" customWidth="1"/>
    <col min="8097" max="8097" width="3.26953125" style="387" customWidth="1"/>
    <col min="8098" max="8098" width="2.81640625" style="387" customWidth="1"/>
    <col min="8099" max="8099" width="3.26953125" style="387" customWidth="1"/>
    <col min="8100" max="8100" width="2.81640625" style="387" customWidth="1"/>
    <col min="8101" max="8101" width="3.7265625" style="387" customWidth="1"/>
    <col min="8102" max="8102" width="2.81640625" style="387" customWidth="1"/>
    <col min="8103" max="8103" width="3.26953125" style="387" customWidth="1"/>
    <col min="8104" max="8104" width="2.81640625" style="387" customWidth="1"/>
    <col min="8105" max="8105" width="3.26953125" style="387" customWidth="1"/>
    <col min="8106" max="8106" width="2.81640625" style="387" customWidth="1"/>
    <col min="8107" max="8107" width="4.1796875" style="387" customWidth="1"/>
    <col min="8108" max="8108" width="2.81640625" style="387" customWidth="1"/>
    <col min="8109" max="8109" width="3.26953125" style="387" customWidth="1"/>
    <col min="8110" max="8110" width="2.81640625" style="387" customWidth="1"/>
    <col min="8111" max="8111" width="4.1796875" style="387" customWidth="1"/>
    <col min="8112" max="8112" width="2.81640625" style="387" customWidth="1"/>
    <col min="8113" max="8113" width="5" style="387" customWidth="1"/>
    <col min="8114" max="8114" width="2.26953125" style="387" customWidth="1"/>
    <col min="8115" max="8115" width="7.7265625" style="387" customWidth="1"/>
    <col min="8116" max="8332" width="7.7265625" style="387"/>
    <col min="8333" max="8333" width="9.26953125" style="387" customWidth="1"/>
    <col min="8334" max="8334" width="11.1796875" style="387" customWidth="1"/>
    <col min="8335" max="8336" width="7.7265625" style="387" customWidth="1"/>
    <col min="8337" max="8337" width="4.1796875" style="387" customWidth="1"/>
    <col min="8338" max="8338" width="2.81640625" style="387" customWidth="1"/>
    <col min="8339" max="8339" width="4.1796875" style="387" customWidth="1"/>
    <col min="8340" max="8340" width="2.81640625" style="387" customWidth="1"/>
    <col min="8341" max="8341" width="4.1796875" style="387" customWidth="1"/>
    <col min="8342" max="8342" width="2.81640625" style="387" customWidth="1"/>
    <col min="8343" max="8343" width="3.26953125" style="387" customWidth="1"/>
    <col min="8344" max="8344" width="2.81640625" style="387" customWidth="1"/>
    <col min="8345" max="8345" width="3.26953125" style="387" customWidth="1"/>
    <col min="8346" max="8346" width="2.81640625" style="387" customWidth="1"/>
    <col min="8347" max="8347" width="3.26953125" style="387" customWidth="1"/>
    <col min="8348" max="8348" width="2.81640625" style="387" customWidth="1"/>
    <col min="8349" max="8349" width="4.1796875" style="387" customWidth="1"/>
    <col min="8350" max="8350" width="2.81640625" style="387" customWidth="1"/>
    <col min="8351" max="8351" width="3.7265625" style="387" customWidth="1"/>
    <col min="8352" max="8352" width="2.81640625" style="387" customWidth="1"/>
    <col min="8353" max="8353" width="3.26953125" style="387" customWidth="1"/>
    <col min="8354" max="8354" width="2.81640625" style="387" customWidth="1"/>
    <col min="8355" max="8355" width="3.26953125" style="387" customWidth="1"/>
    <col min="8356" max="8356" width="2.81640625" style="387" customWidth="1"/>
    <col min="8357" max="8357" width="3.7265625" style="387" customWidth="1"/>
    <col min="8358" max="8358" width="2.81640625" style="387" customWidth="1"/>
    <col min="8359" max="8359" width="3.26953125" style="387" customWidth="1"/>
    <col min="8360" max="8360" width="2.81640625" style="387" customWidth="1"/>
    <col min="8361" max="8361" width="3.26953125" style="387" customWidth="1"/>
    <col min="8362" max="8362" width="2.81640625" style="387" customWidth="1"/>
    <col min="8363" max="8363" width="4.1796875" style="387" customWidth="1"/>
    <col min="8364" max="8364" width="2.81640625" style="387" customWidth="1"/>
    <col min="8365" max="8365" width="3.26953125" style="387" customWidth="1"/>
    <col min="8366" max="8366" width="2.81640625" style="387" customWidth="1"/>
    <col min="8367" max="8367" width="4.1796875" style="387" customWidth="1"/>
    <col min="8368" max="8368" width="2.81640625" style="387" customWidth="1"/>
    <col min="8369" max="8369" width="5" style="387" customWidth="1"/>
    <col min="8370" max="8370" width="2.26953125" style="387" customWidth="1"/>
    <col min="8371" max="8371" width="7.7265625" style="387" customWidth="1"/>
    <col min="8372" max="8588" width="7.7265625" style="387"/>
    <col min="8589" max="8589" width="9.26953125" style="387" customWidth="1"/>
    <col min="8590" max="8590" width="11.1796875" style="387" customWidth="1"/>
    <col min="8591" max="8592" width="7.7265625" style="387" customWidth="1"/>
    <col min="8593" max="8593" width="4.1796875" style="387" customWidth="1"/>
    <col min="8594" max="8594" width="2.81640625" style="387" customWidth="1"/>
    <col min="8595" max="8595" width="4.1796875" style="387" customWidth="1"/>
    <col min="8596" max="8596" width="2.81640625" style="387" customWidth="1"/>
    <col min="8597" max="8597" width="4.1796875" style="387" customWidth="1"/>
    <col min="8598" max="8598" width="2.81640625" style="387" customWidth="1"/>
    <col min="8599" max="8599" width="3.26953125" style="387" customWidth="1"/>
    <col min="8600" max="8600" width="2.81640625" style="387" customWidth="1"/>
    <col min="8601" max="8601" width="3.26953125" style="387" customWidth="1"/>
    <col min="8602" max="8602" width="2.81640625" style="387" customWidth="1"/>
    <col min="8603" max="8603" width="3.26953125" style="387" customWidth="1"/>
    <col min="8604" max="8604" width="2.81640625" style="387" customWidth="1"/>
    <col min="8605" max="8605" width="4.1796875" style="387" customWidth="1"/>
    <col min="8606" max="8606" width="2.81640625" style="387" customWidth="1"/>
    <col min="8607" max="8607" width="3.7265625" style="387" customWidth="1"/>
    <col min="8608" max="8608" width="2.81640625" style="387" customWidth="1"/>
    <col min="8609" max="8609" width="3.26953125" style="387" customWidth="1"/>
    <col min="8610" max="8610" width="2.81640625" style="387" customWidth="1"/>
    <col min="8611" max="8611" width="3.26953125" style="387" customWidth="1"/>
    <col min="8612" max="8612" width="2.81640625" style="387" customWidth="1"/>
    <col min="8613" max="8613" width="3.7265625" style="387" customWidth="1"/>
    <col min="8614" max="8614" width="2.81640625" style="387" customWidth="1"/>
    <col min="8615" max="8615" width="3.26953125" style="387" customWidth="1"/>
    <col min="8616" max="8616" width="2.81640625" style="387" customWidth="1"/>
    <col min="8617" max="8617" width="3.26953125" style="387" customWidth="1"/>
    <col min="8618" max="8618" width="2.81640625" style="387" customWidth="1"/>
    <col min="8619" max="8619" width="4.1796875" style="387" customWidth="1"/>
    <col min="8620" max="8620" width="2.81640625" style="387" customWidth="1"/>
    <col min="8621" max="8621" width="3.26953125" style="387" customWidth="1"/>
    <col min="8622" max="8622" width="2.81640625" style="387" customWidth="1"/>
    <col min="8623" max="8623" width="4.1796875" style="387" customWidth="1"/>
    <col min="8624" max="8624" width="2.81640625" style="387" customWidth="1"/>
    <col min="8625" max="8625" width="5" style="387" customWidth="1"/>
    <col min="8626" max="8626" width="2.26953125" style="387" customWidth="1"/>
    <col min="8627" max="8627" width="7.7265625" style="387" customWidth="1"/>
    <col min="8628" max="8844" width="7.7265625" style="387"/>
    <col min="8845" max="8845" width="9.26953125" style="387" customWidth="1"/>
    <col min="8846" max="8846" width="11.1796875" style="387" customWidth="1"/>
    <col min="8847" max="8848" width="7.7265625" style="387" customWidth="1"/>
    <col min="8849" max="8849" width="4.1796875" style="387" customWidth="1"/>
    <col min="8850" max="8850" width="2.81640625" style="387" customWidth="1"/>
    <col min="8851" max="8851" width="4.1796875" style="387" customWidth="1"/>
    <col min="8852" max="8852" width="2.81640625" style="387" customWidth="1"/>
    <col min="8853" max="8853" width="4.1796875" style="387" customWidth="1"/>
    <col min="8854" max="8854" width="2.81640625" style="387" customWidth="1"/>
    <col min="8855" max="8855" width="3.26953125" style="387" customWidth="1"/>
    <col min="8856" max="8856" width="2.81640625" style="387" customWidth="1"/>
    <col min="8857" max="8857" width="3.26953125" style="387" customWidth="1"/>
    <col min="8858" max="8858" width="2.81640625" style="387" customWidth="1"/>
    <col min="8859" max="8859" width="3.26953125" style="387" customWidth="1"/>
    <col min="8860" max="8860" width="2.81640625" style="387" customWidth="1"/>
    <col min="8861" max="8861" width="4.1796875" style="387" customWidth="1"/>
    <col min="8862" max="8862" width="2.81640625" style="387" customWidth="1"/>
    <col min="8863" max="8863" width="3.7265625" style="387" customWidth="1"/>
    <col min="8864" max="8864" width="2.81640625" style="387" customWidth="1"/>
    <col min="8865" max="8865" width="3.26953125" style="387" customWidth="1"/>
    <col min="8866" max="8866" width="2.81640625" style="387" customWidth="1"/>
    <col min="8867" max="8867" width="3.26953125" style="387" customWidth="1"/>
    <col min="8868" max="8868" width="2.81640625" style="387" customWidth="1"/>
    <col min="8869" max="8869" width="3.7265625" style="387" customWidth="1"/>
    <col min="8870" max="8870" width="2.81640625" style="387" customWidth="1"/>
    <col min="8871" max="8871" width="3.26953125" style="387" customWidth="1"/>
    <col min="8872" max="8872" width="2.81640625" style="387" customWidth="1"/>
    <col min="8873" max="8873" width="3.26953125" style="387" customWidth="1"/>
    <col min="8874" max="8874" width="2.81640625" style="387" customWidth="1"/>
    <col min="8875" max="8875" width="4.1796875" style="387" customWidth="1"/>
    <col min="8876" max="8876" width="2.81640625" style="387" customWidth="1"/>
    <col min="8877" max="8877" width="3.26953125" style="387" customWidth="1"/>
    <col min="8878" max="8878" width="2.81640625" style="387" customWidth="1"/>
    <col min="8879" max="8879" width="4.1796875" style="387" customWidth="1"/>
    <col min="8880" max="8880" width="2.81640625" style="387" customWidth="1"/>
    <col min="8881" max="8881" width="5" style="387" customWidth="1"/>
    <col min="8882" max="8882" width="2.26953125" style="387" customWidth="1"/>
    <col min="8883" max="8883" width="7.7265625" style="387" customWidth="1"/>
    <col min="8884" max="9100" width="7.7265625" style="387"/>
    <col min="9101" max="9101" width="9.26953125" style="387" customWidth="1"/>
    <col min="9102" max="9102" width="11.1796875" style="387" customWidth="1"/>
    <col min="9103" max="9104" width="7.7265625" style="387" customWidth="1"/>
    <col min="9105" max="9105" width="4.1796875" style="387" customWidth="1"/>
    <col min="9106" max="9106" width="2.81640625" style="387" customWidth="1"/>
    <col min="9107" max="9107" width="4.1796875" style="387" customWidth="1"/>
    <col min="9108" max="9108" width="2.81640625" style="387" customWidth="1"/>
    <col min="9109" max="9109" width="4.1796875" style="387" customWidth="1"/>
    <col min="9110" max="9110" width="2.81640625" style="387" customWidth="1"/>
    <col min="9111" max="9111" width="3.26953125" style="387" customWidth="1"/>
    <col min="9112" max="9112" width="2.81640625" style="387" customWidth="1"/>
    <col min="9113" max="9113" width="3.26953125" style="387" customWidth="1"/>
    <col min="9114" max="9114" width="2.81640625" style="387" customWidth="1"/>
    <col min="9115" max="9115" width="3.26953125" style="387" customWidth="1"/>
    <col min="9116" max="9116" width="2.81640625" style="387" customWidth="1"/>
    <col min="9117" max="9117" width="4.1796875" style="387" customWidth="1"/>
    <col min="9118" max="9118" width="2.81640625" style="387" customWidth="1"/>
    <col min="9119" max="9119" width="3.7265625" style="387" customWidth="1"/>
    <col min="9120" max="9120" width="2.81640625" style="387" customWidth="1"/>
    <col min="9121" max="9121" width="3.26953125" style="387" customWidth="1"/>
    <col min="9122" max="9122" width="2.81640625" style="387" customWidth="1"/>
    <col min="9123" max="9123" width="3.26953125" style="387" customWidth="1"/>
    <col min="9124" max="9124" width="2.81640625" style="387" customWidth="1"/>
    <col min="9125" max="9125" width="3.7265625" style="387" customWidth="1"/>
    <col min="9126" max="9126" width="2.81640625" style="387" customWidth="1"/>
    <col min="9127" max="9127" width="3.26953125" style="387" customWidth="1"/>
    <col min="9128" max="9128" width="2.81640625" style="387" customWidth="1"/>
    <col min="9129" max="9129" width="3.26953125" style="387" customWidth="1"/>
    <col min="9130" max="9130" width="2.81640625" style="387" customWidth="1"/>
    <col min="9131" max="9131" width="4.1796875" style="387" customWidth="1"/>
    <col min="9132" max="9132" width="2.81640625" style="387" customWidth="1"/>
    <col min="9133" max="9133" width="3.26953125" style="387" customWidth="1"/>
    <col min="9134" max="9134" width="2.81640625" style="387" customWidth="1"/>
    <col min="9135" max="9135" width="4.1796875" style="387" customWidth="1"/>
    <col min="9136" max="9136" width="2.81640625" style="387" customWidth="1"/>
    <col min="9137" max="9137" width="5" style="387" customWidth="1"/>
    <col min="9138" max="9138" width="2.26953125" style="387" customWidth="1"/>
    <col min="9139" max="9139" width="7.7265625" style="387" customWidth="1"/>
    <col min="9140" max="9356" width="7.7265625" style="387"/>
    <col min="9357" max="9357" width="9.26953125" style="387" customWidth="1"/>
    <col min="9358" max="9358" width="11.1796875" style="387" customWidth="1"/>
    <col min="9359" max="9360" width="7.7265625" style="387" customWidth="1"/>
    <col min="9361" max="9361" width="4.1796875" style="387" customWidth="1"/>
    <col min="9362" max="9362" width="2.81640625" style="387" customWidth="1"/>
    <col min="9363" max="9363" width="4.1796875" style="387" customWidth="1"/>
    <col min="9364" max="9364" width="2.81640625" style="387" customWidth="1"/>
    <col min="9365" max="9365" width="4.1796875" style="387" customWidth="1"/>
    <col min="9366" max="9366" width="2.81640625" style="387" customWidth="1"/>
    <col min="9367" max="9367" width="3.26953125" style="387" customWidth="1"/>
    <col min="9368" max="9368" width="2.81640625" style="387" customWidth="1"/>
    <col min="9369" max="9369" width="3.26953125" style="387" customWidth="1"/>
    <col min="9370" max="9370" width="2.81640625" style="387" customWidth="1"/>
    <col min="9371" max="9371" width="3.26953125" style="387" customWidth="1"/>
    <col min="9372" max="9372" width="2.81640625" style="387" customWidth="1"/>
    <col min="9373" max="9373" width="4.1796875" style="387" customWidth="1"/>
    <col min="9374" max="9374" width="2.81640625" style="387" customWidth="1"/>
    <col min="9375" max="9375" width="3.7265625" style="387" customWidth="1"/>
    <col min="9376" max="9376" width="2.81640625" style="387" customWidth="1"/>
    <col min="9377" max="9377" width="3.26953125" style="387" customWidth="1"/>
    <col min="9378" max="9378" width="2.81640625" style="387" customWidth="1"/>
    <col min="9379" max="9379" width="3.26953125" style="387" customWidth="1"/>
    <col min="9380" max="9380" width="2.81640625" style="387" customWidth="1"/>
    <col min="9381" max="9381" width="3.7265625" style="387" customWidth="1"/>
    <col min="9382" max="9382" width="2.81640625" style="387" customWidth="1"/>
    <col min="9383" max="9383" width="3.26953125" style="387" customWidth="1"/>
    <col min="9384" max="9384" width="2.81640625" style="387" customWidth="1"/>
    <col min="9385" max="9385" width="3.26953125" style="387" customWidth="1"/>
    <col min="9386" max="9386" width="2.81640625" style="387" customWidth="1"/>
    <col min="9387" max="9387" width="4.1796875" style="387" customWidth="1"/>
    <col min="9388" max="9388" width="2.81640625" style="387" customWidth="1"/>
    <col min="9389" max="9389" width="3.26953125" style="387" customWidth="1"/>
    <col min="9390" max="9390" width="2.81640625" style="387" customWidth="1"/>
    <col min="9391" max="9391" width="4.1796875" style="387" customWidth="1"/>
    <col min="9392" max="9392" width="2.81640625" style="387" customWidth="1"/>
    <col min="9393" max="9393" width="5" style="387" customWidth="1"/>
    <col min="9394" max="9394" width="2.26953125" style="387" customWidth="1"/>
    <col min="9395" max="9395" width="7.7265625" style="387" customWidth="1"/>
    <col min="9396" max="9612" width="7.7265625" style="387"/>
    <col min="9613" max="9613" width="9.26953125" style="387" customWidth="1"/>
    <col min="9614" max="9614" width="11.1796875" style="387" customWidth="1"/>
    <col min="9615" max="9616" width="7.7265625" style="387" customWidth="1"/>
    <col min="9617" max="9617" width="4.1796875" style="387" customWidth="1"/>
    <col min="9618" max="9618" width="2.81640625" style="387" customWidth="1"/>
    <col min="9619" max="9619" width="4.1796875" style="387" customWidth="1"/>
    <col min="9620" max="9620" width="2.81640625" style="387" customWidth="1"/>
    <col min="9621" max="9621" width="4.1796875" style="387" customWidth="1"/>
    <col min="9622" max="9622" width="2.81640625" style="387" customWidth="1"/>
    <col min="9623" max="9623" width="3.26953125" style="387" customWidth="1"/>
    <col min="9624" max="9624" width="2.81640625" style="387" customWidth="1"/>
    <col min="9625" max="9625" width="3.26953125" style="387" customWidth="1"/>
    <col min="9626" max="9626" width="2.81640625" style="387" customWidth="1"/>
    <col min="9627" max="9627" width="3.26953125" style="387" customWidth="1"/>
    <col min="9628" max="9628" width="2.81640625" style="387" customWidth="1"/>
    <col min="9629" max="9629" width="4.1796875" style="387" customWidth="1"/>
    <col min="9630" max="9630" width="2.81640625" style="387" customWidth="1"/>
    <col min="9631" max="9631" width="3.7265625" style="387" customWidth="1"/>
    <col min="9632" max="9632" width="2.81640625" style="387" customWidth="1"/>
    <col min="9633" max="9633" width="3.26953125" style="387" customWidth="1"/>
    <col min="9634" max="9634" width="2.81640625" style="387" customWidth="1"/>
    <col min="9635" max="9635" width="3.26953125" style="387" customWidth="1"/>
    <col min="9636" max="9636" width="2.81640625" style="387" customWidth="1"/>
    <col min="9637" max="9637" width="3.7265625" style="387" customWidth="1"/>
    <col min="9638" max="9638" width="2.81640625" style="387" customWidth="1"/>
    <col min="9639" max="9639" width="3.26953125" style="387" customWidth="1"/>
    <col min="9640" max="9640" width="2.81640625" style="387" customWidth="1"/>
    <col min="9641" max="9641" width="3.26953125" style="387" customWidth="1"/>
    <col min="9642" max="9642" width="2.81640625" style="387" customWidth="1"/>
    <col min="9643" max="9643" width="4.1796875" style="387" customWidth="1"/>
    <col min="9644" max="9644" width="2.81640625" style="387" customWidth="1"/>
    <col min="9645" max="9645" width="3.26953125" style="387" customWidth="1"/>
    <col min="9646" max="9646" width="2.81640625" style="387" customWidth="1"/>
    <col min="9647" max="9647" width="4.1796875" style="387" customWidth="1"/>
    <col min="9648" max="9648" width="2.81640625" style="387" customWidth="1"/>
    <col min="9649" max="9649" width="5" style="387" customWidth="1"/>
    <col min="9650" max="9650" width="2.26953125" style="387" customWidth="1"/>
    <col min="9651" max="9651" width="7.7265625" style="387" customWidth="1"/>
    <col min="9652" max="9868" width="7.7265625" style="387"/>
    <col min="9869" max="9869" width="9.26953125" style="387" customWidth="1"/>
    <col min="9870" max="9870" width="11.1796875" style="387" customWidth="1"/>
    <col min="9871" max="9872" width="7.7265625" style="387" customWidth="1"/>
    <col min="9873" max="9873" width="4.1796875" style="387" customWidth="1"/>
    <col min="9874" max="9874" width="2.81640625" style="387" customWidth="1"/>
    <col min="9875" max="9875" width="4.1796875" style="387" customWidth="1"/>
    <col min="9876" max="9876" width="2.81640625" style="387" customWidth="1"/>
    <col min="9877" max="9877" width="4.1796875" style="387" customWidth="1"/>
    <col min="9878" max="9878" width="2.81640625" style="387" customWidth="1"/>
    <col min="9879" max="9879" width="3.26953125" style="387" customWidth="1"/>
    <col min="9880" max="9880" width="2.81640625" style="387" customWidth="1"/>
    <col min="9881" max="9881" width="3.26953125" style="387" customWidth="1"/>
    <col min="9882" max="9882" width="2.81640625" style="387" customWidth="1"/>
    <col min="9883" max="9883" width="3.26953125" style="387" customWidth="1"/>
    <col min="9884" max="9884" width="2.81640625" style="387" customWidth="1"/>
    <col min="9885" max="9885" width="4.1796875" style="387" customWidth="1"/>
    <col min="9886" max="9886" width="2.81640625" style="387" customWidth="1"/>
    <col min="9887" max="9887" width="3.7265625" style="387" customWidth="1"/>
    <col min="9888" max="9888" width="2.81640625" style="387" customWidth="1"/>
    <col min="9889" max="9889" width="3.26953125" style="387" customWidth="1"/>
    <col min="9890" max="9890" width="2.81640625" style="387" customWidth="1"/>
    <col min="9891" max="9891" width="3.26953125" style="387" customWidth="1"/>
    <col min="9892" max="9892" width="2.81640625" style="387" customWidth="1"/>
    <col min="9893" max="9893" width="3.7265625" style="387" customWidth="1"/>
    <col min="9894" max="9894" width="2.81640625" style="387" customWidth="1"/>
    <col min="9895" max="9895" width="3.26953125" style="387" customWidth="1"/>
    <col min="9896" max="9896" width="2.81640625" style="387" customWidth="1"/>
    <col min="9897" max="9897" width="3.26953125" style="387" customWidth="1"/>
    <col min="9898" max="9898" width="2.81640625" style="387" customWidth="1"/>
    <col min="9899" max="9899" width="4.1796875" style="387" customWidth="1"/>
    <col min="9900" max="9900" width="2.81640625" style="387" customWidth="1"/>
    <col min="9901" max="9901" width="3.26953125" style="387" customWidth="1"/>
    <col min="9902" max="9902" width="2.81640625" style="387" customWidth="1"/>
    <col min="9903" max="9903" width="4.1796875" style="387" customWidth="1"/>
    <col min="9904" max="9904" width="2.81640625" style="387" customWidth="1"/>
    <col min="9905" max="9905" width="5" style="387" customWidth="1"/>
    <col min="9906" max="9906" width="2.26953125" style="387" customWidth="1"/>
    <col min="9907" max="9907" width="7.7265625" style="387" customWidth="1"/>
    <col min="9908" max="10124" width="7.7265625" style="387"/>
    <col min="10125" max="10125" width="9.26953125" style="387" customWidth="1"/>
    <col min="10126" max="10126" width="11.1796875" style="387" customWidth="1"/>
    <col min="10127" max="10128" width="7.7265625" style="387" customWidth="1"/>
    <col min="10129" max="10129" width="4.1796875" style="387" customWidth="1"/>
    <col min="10130" max="10130" width="2.81640625" style="387" customWidth="1"/>
    <col min="10131" max="10131" width="4.1796875" style="387" customWidth="1"/>
    <col min="10132" max="10132" width="2.81640625" style="387" customWidth="1"/>
    <col min="10133" max="10133" width="4.1796875" style="387" customWidth="1"/>
    <col min="10134" max="10134" width="2.81640625" style="387" customWidth="1"/>
    <col min="10135" max="10135" width="3.26953125" style="387" customWidth="1"/>
    <col min="10136" max="10136" width="2.81640625" style="387" customWidth="1"/>
    <col min="10137" max="10137" width="3.26953125" style="387" customWidth="1"/>
    <col min="10138" max="10138" width="2.81640625" style="387" customWidth="1"/>
    <col min="10139" max="10139" width="3.26953125" style="387" customWidth="1"/>
    <col min="10140" max="10140" width="2.81640625" style="387" customWidth="1"/>
    <col min="10141" max="10141" width="4.1796875" style="387" customWidth="1"/>
    <col min="10142" max="10142" width="2.81640625" style="387" customWidth="1"/>
    <col min="10143" max="10143" width="3.7265625" style="387" customWidth="1"/>
    <col min="10144" max="10144" width="2.81640625" style="387" customWidth="1"/>
    <col min="10145" max="10145" width="3.26953125" style="387" customWidth="1"/>
    <col min="10146" max="10146" width="2.81640625" style="387" customWidth="1"/>
    <col min="10147" max="10147" width="3.26953125" style="387" customWidth="1"/>
    <col min="10148" max="10148" width="2.81640625" style="387" customWidth="1"/>
    <col min="10149" max="10149" width="3.7265625" style="387" customWidth="1"/>
    <col min="10150" max="10150" width="2.81640625" style="387" customWidth="1"/>
    <col min="10151" max="10151" width="3.26953125" style="387" customWidth="1"/>
    <col min="10152" max="10152" width="2.81640625" style="387" customWidth="1"/>
    <col min="10153" max="10153" width="3.26953125" style="387" customWidth="1"/>
    <col min="10154" max="10154" width="2.81640625" style="387" customWidth="1"/>
    <col min="10155" max="10155" width="4.1796875" style="387" customWidth="1"/>
    <col min="10156" max="10156" width="2.81640625" style="387" customWidth="1"/>
    <col min="10157" max="10157" width="3.26953125" style="387" customWidth="1"/>
    <col min="10158" max="10158" width="2.81640625" style="387" customWidth="1"/>
    <col min="10159" max="10159" width="4.1796875" style="387" customWidth="1"/>
    <col min="10160" max="10160" width="2.81640625" style="387" customWidth="1"/>
    <col min="10161" max="10161" width="5" style="387" customWidth="1"/>
    <col min="10162" max="10162" width="2.26953125" style="387" customWidth="1"/>
    <col min="10163" max="10163" width="7.7265625" style="387" customWidth="1"/>
    <col min="10164" max="10380" width="7.7265625" style="387"/>
    <col min="10381" max="10381" width="9.26953125" style="387" customWidth="1"/>
    <col min="10382" max="10382" width="11.1796875" style="387" customWidth="1"/>
    <col min="10383" max="10384" width="7.7265625" style="387" customWidth="1"/>
    <col min="10385" max="10385" width="4.1796875" style="387" customWidth="1"/>
    <col min="10386" max="10386" width="2.81640625" style="387" customWidth="1"/>
    <col min="10387" max="10387" width="4.1796875" style="387" customWidth="1"/>
    <col min="10388" max="10388" width="2.81640625" style="387" customWidth="1"/>
    <col min="10389" max="10389" width="4.1796875" style="387" customWidth="1"/>
    <col min="10390" max="10390" width="2.81640625" style="387" customWidth="1"/>
    <col min="10391" max="10391" width="3.26953125" style="387" customWidth="1"/>
    <col min="10392" max="10392" width="2.81640625" style="387" customWidth="1"/>
    <col min="10393" max="10393" width="3.26953125" style="387" customWidth="1"/>
    <col min="10394" max="10394" width="2.81640625" style="387" customWidth="1"/>
    <col min="10395" max="10395" width="3.26953125" style="387" customWidth="1"/>
    <col min="10396" max="10396" width="2.81640625" style="387" customWidth="1"/>
    <col min="10397" max="10397" width="4.1796875" style="387" customWidth="1"/>
    <col min="10398" max="10398" width="2.81640625" style="387" customWidth="1"/>
    <col min="10399" max="10399" width="3.7265625" style="387" customWidth="1"/>
    <col min="10400" max="10400" width="2.81640625" style="387" customWidth="1"/>
    <col min="10401" max="10401" width="3.26953125" style="387" customWidth="1"/>
    <col min="10402" max="10402" width="2.81640625" style="387" customWidth="1"/>
    <col min="10403" max="10403" width="3.26953125" style="387" customWidth="1"/>
    <col min="10404" max="10404" width="2.81640625" style="387" customWidth="1"/>
    <col min="10405" max="10405" width="3.7265625" style="387" customWidth="1"/>
    <col min="10406" max="10406" width="2.81640625" style="387" customWidth="1"/>
    <col min="10407" max="10407" width="3.26953125" style="387" customWidth="1"/>
    <col min="10408" max="10408" width="2.81640625" style="387" customWidth="1"/>
    <col min="10409" max="10409" width="3.26953125" style="387" customWidth="1"/>
    <col min="10410" max="10410" width="2.81640625" style="387" customWidth="1"/>
    <col min="10411" max="10411" width="4.1796875" style="387" customWidth="1"/>
    <col min="10412" max="10412" width="2.81640625" style="387" customWidth="1"/>
    <col min="10413" max="10413" width="3.26953125" style="387" customWidth="1"/>
    <col min="10414" max="10414" width="2.81640625" style="387" customWidth="1"/>
    <col min="10415" max="10415" width="4.1796875" style="387" customWidth="1"/>
    <col min="10416" max="10416" width="2.81640625" style="387" customWidth="1"/>
    <col min="10417" max="10417" width="5" style="387" customWidth="1"/>
    <col min="10418" max="10418" width="2.26953125" style="387" customWidth="1"/>
    <col min="10419" max="10419" width="7.7265625" style="387" customWidth="1"/>
    <col min="10420" max="10636" width="7.7265625" style="387"/>
    <col min="10637" max="10637" width="9.26953125" style="387" customWidth="1"/>
    <col min="10638" max="10638" width="11.1796875" style="387" customWidth="1"/>
    <col min="10639" max="10640" width="7.7265625" style="387" customWidth="1"/>
    <col min="10641" max="10641" width="4.1796875" style="387" customWidth="1"/>
    <col min="10642" max="10642" width="2.81640625" style="387" customWidth="1"/>
    <col min="10643" max="10643" width="4.1796875" style="387" customWidth="1"/>
    <col min="10644" max="10644" width="2.81640625" style="387" customWidth="1"/>
    <col min="10645" max="10645" width="4.1796875" style="387" customWidth="1"/>
    <col min="10646" max="10646" width="2.81640625" style="387" customWidth="1"/>
    <col min="10647" max="10647" width="3.26953125" style="387" customWidth="1"/>
    <col min="10648" max="10648" width="2.81640625" style="387" customWidth="1"/>
    <col min="10649" max="10649" width="3.26953125" style="387" customWidth="1"/>
    <col min="10650" max="10650" width="2.81640625" style="387" customWidth="1"/>
    <col min="10651" max="10651" width="3.26953125" style="387" customWidth="1"/>
    <col min="10652" max="10652" width="2.81640625" style="387" customWidth="1"/>
    <col min="10653" max="10653" width="4.1796875" style="387" customWidth="1"/>
    <col min="10654" max="10654" width="2.81640625" style="387" customWidth="1"/>
    <col min="10655" max="10655" width="3.7265625" style="387" customWidth="1"/>
    <col min="10656" max="10656" width="2.81640625" style="387" customWidth="1"/>
    <col min="10657" max="10657" width="3.26953125" style="387" customWidth="1"/>
    <col min="10658" max="10658" width="2.81640625" style="387" customWidth="1"/>
    <col min="10659" max="10659" width="3.26953125" style="387" customWidth="1"/>
    <col min="10660" max="10660" width="2.81640625" style="387" customWidth="1"/>
    <col min="10661" max="10661" width="3.7265625" style="387" customWidth="1"/>
    <col min="10662" max="10662" width="2.81640625" style="387" customWidth="1"/>
    <col min="10663" max="10663" width="3.26953125" style="387" customWidth="1"/>
    <col min="10664" max="10664" width="2.81640625" style="387" customWidth="1"/>
    <col min="10665" max="10665" width="3.26953125" style="387" customWidth="1"/>
    <col min="10666" max="10666" width="2.81640625" style="387" customWidth="1"/>
    <col min="10667" max="10667" width="4.1796875" style="387" customWidth="1"/>
    <col min="10668" max="10668" width="2.81640625" style="387" customWidth="1"/>
    <col min="10669" max="10669" width="3.26953125" style="387" customWidth="1"/>
    <col min="10670" max="10670" width="2.81640625" style="387" customWidth="1"/>
    <col min="10671" max="10671" width="4.1796875" style="387" customWidth="1"/>
    <col min="10672" max="10672" width="2.81640625" style="387" customWidth="1"/>
    <col min="10673" max="10673" width="5" style="387" customWidth="1"/>
    <col min="10674" max="10674" width="2.26953125" style="387" customWidth="1"/>
    <col min="10675" max="10675" width="7.7265625" style="387" customWidth="1"/>
    <col min="10676" max="10892" width="7.7265625" style="387"/>
    <col min="10893" max="10893" width="9.26953125" style="387" customWidth="1"/>
    <col min="10894" max="10894" width="11.1796875" style="387" customWidth="1"/>
    <col min="10895" max="10896" width="7.7265625" style="387" customWidth="1"/>
    <col min="10897" max="10897" width="4.1796875" style="387" customWidth="1"/>
    <col min="10898" max="10898" width="2.81640625" style="387" customWidth="1"/>
    <col min="10899" max="10899" width="4.1796875" style="387" customWidth="1"/>
    <col min="10900" max="10900" width="2.81640625" style="387" customWidth="1"/>
    <col min="10901" max="10901" width="4.1796875" style="387" customWidth="1"/>
    <col min="10902" max="10902" width="2.81640625" style="387" customWidth="1"/>
    <col min="10903" max="10903" width="3.26953125" style="387" customWidth="1"/>
    <col min="10904" max="10904" width="2.81640625" style="387" customWidth="1"/>
    <col min="10905" max="10905" width="3.26953125" style="387" customWidth="1"/>
    <col min="10906" max="10906" width="2.81640625" style="387" customWidth="1"/>
    <col min="10907" max="10907" width="3.26953125" style="387" customWidth="1"/>
    <col min="10908" max="10908" width="2.81640625" style="387" customWidth="1"/>
    <col min="10909" max="10909" width="4.1796875" style="387" customWidth="1"/>
    <col min="10910" max="10910" width="2.81640625" style="387" customWidth="1"/>
    <col min="10911" max="10911" width="3.7265625" style="387" customWidth="1"/>
    <col min="10912" max="10912" width="2.81640625" style="387" customWidth="1"/>
    <col min="10913" max="10913" width="3.26953125" style="387" customWidth="1"/>
    <col min="10914" max="10914" width="2.81640625" style="387" customWidth="1"/>
    <col min="10915" max="10915" width="3.26953125" style="387" customWidth="1"/>
    <col min="10916" max="10916" width="2.81640625" style="387" customWidth="1"/>
    <col min="10917" max="10917" width="3.7265625" style="387" customWidth="1"/>
    <col min="10918" max="10918" width="2.81640625" style="387" customWidth="1"/>
    <col min="10919" max="10919" width="3.26953125" style="387" customWidth="1"/>
    <col min="10920" max="10920" width="2.81640625" style="387" customWidth="1"/>
    <col min="10921" max="10921" width="3.26953125" style="387" customWidth="1"/>
    <col min="10922" max="10922" width="2.81640625" style="387" customWidth="1"/>
    <col min="10923" max="10923" width="4.1796875" style="387" customWidth="1"/>
    <col min="10924" max="10924" width="2.81640625" style="387" customWidth="1"/>
    <col min="10925" max="10925" width="3.26953125" style="387" customWidth="1"/>
    <col min="10926" max="10926" width="2.81640625" style="387" customWidth="1"/>
    <col min="10927" max="10927" width="4.1796875" style="387" customWidth="1"/>
    <col min="10928" max="10928" width="2.81640625" style="387" customWidth="1"/>
    <col min="10929" max="10929" width="5" style="387" customWidth="1"/>
    <col min="10930" max="10930" width="2.26953125" style="387" customWidth="1"/>
    <col min="10931" max="10931" width="7.7265625" style="387" customWidth="1"/>
    <col min="10932" max="11148" width="7.7265625" style="387"/>
    <col min="11149" max="11149" width="9.26953125" style="387" customWidth="1"/>
    <col min="11150" max="11150" width="11.1796875" style="387" customWidth="1"/>
    <col min="11151" max="11152" width="7.7265625" style="387" customWidth="1"/>
    <col min="11153" max="11153" width="4.1796875" style="387" customWidth="1"/>
    <col min="11154" max="11154" width="2.81640625" style="387" customWidth="1"/>
    <col min="11155" max="11155" width="4.1796875" style="387" customWidth="1"/>
    <col min="11156" max="11156" width="2.81640625" style="387" customWidth="1"/>
    <col min="11157" max="11157" width="4.1796875" style="387" customWidth="1"/>
    <col min="11158" max="11158" width="2.81640625" style="387" customWidth="1"/>
    <col min="11159" max="11159" width="3.26953125" style="387" customWidth="1"/>
    <col min="11160" max="11160" width="2.81640625" style="387" customWidth="1"/>
    <col min="11161" max="11161" width="3.26953125" style="387" customWidth="1"/>
    <col min="11162" max="11162" width="2.81640625" style="387" customWidth="1"/>
    <col min="11163" max="11163" width="3.26953125" style="387" customWidth="1"/>
    <col min="11164" max="11164" width="2.81640625" style="387" customWidth="1"/>
    <col min="11165" max="11165" width="4.1796875" style="387" customWidth="1"/>
    <col min="11166" max="11166" width="2.81640625" style="387" customWidth="1"/>
    <col min="11167" max="11167" width="3.7265625" style="387" customWidth="1"/>
    <col min="11168" max="11168" width="2.81640625" style="387" customWidth="1"/>
    <col min="11169" max="11169" width="3.26953125" style="387" customWidth="1"/>
    <col min="11170" max="11170" width="2.81640625" style="387" customWidth="1"/>
    <col min="11171" max="11171" width="3.26953125" style="387" customWidth="1"/>
    <col min="11172" max="11172" width="2.81640625" style="387" customWidth="1"/>
    <col min="11173" max="11173" width="3.7265625" style="387" customWidth="1"/>
    <col min="11174" max="11174" width="2.81640625" style="387" customWidth="1"/>
    <col min="11175" max="11175" width="3.26953125" style="387" customWidth="1"/>
    <col min="11176" max="11176" width="2.81640625" style="387" customWidth="1"/>
    <col min="11177" max="11177" width="3.26953125" style="387" customWidth="1"/>
    <col min="11178" max="11178" width="2.81640625" style="387" customWidth="1"/>
    <col min="11179" max="11179" width="4.1796875" style="387" customWidth="1"/>
    <col min="11180" max="11180" width="2.81640625" style="387" customWidth="1"/>
    <col min="11181" max="11181" width="3.26953125" style="387" customWidth="1"/>
    <col min="11182" max="11182" width="2.81640625" style="387" customWidth="1"/>
    <col min="11183" max="11183" width="4.1796875" style="387" customWidth="1"/>
    <col min="11184" max="11184" width="2.81640625" style="387" customWidth="1"/>
    <col min="11185" max="11185" width="5" style="387" customWidth="1"/>
    <col min="11186" max="11186" width="2.26953125" style="387" customWidth="1"/>
    <col min="11187" max="11187" width="7.7265625" style="387" customWidth="1"/>
    <col min="11188" max="11404" width="7.7265625" style="387"/>
    <col min="11405" max="11405" width="9.26953125" style="387" customWidth="1"/>
    <col min="11406" max="11406" width="11.1796875" style="387" customWidth="1"/>
    <col min="11407" max="11408" width="7.7265625" style="387" customWidth="1"/>
    <col min="11409" max="11409" width="4.1796875" style="387" customWidth="1"/>
    <col min="11410" max="11410" width="2.81640625" style="387" customWidth="1"/>
    <col min="11411" max="11411" width="4.1796875" style="387" customWidth="1"/>
    <col min="11412" max="11412" width="2.81640625" style="387" customWidth="1"/>
    <col min="11413" max="11413" width="4.1796875" style="387" customWidth="1"/>
    <col min="11414" max="11414" width="2.81640625" style="387" customWidth="1"/>
    <col min="11415" max="11415" width="3.26953125" style="387" customWidth="1"/>
    <col min="11416" max="11416" width="2.81640625" style="387" customWidth="1"/>
    <col min="11417" max="11417" width="3.26953125" style="387" customWidth="1"/>
    <col min="11418" max="11418" width="2.81640625" style="387" customWidth="1"/>
    <col min="11419" max="11419" width="3.26953125" style="387" customWidth="1"/>
    <col min="11420" max="11420" width="2.81640625" style="387" customWidth="1"/>
    <col min="11421" max="11421" width="4.1796875" style="387" customWidth="1"/>
    <col min="11422" max="11422" width="2.81640625" style="387" customWidth="1"/>
    <col min="11423" max="11423" width="3.7265625" style="387" customWidth="1"/>
    <col min="11424" max="11424" width="2.81640625" style="387" customWidth="1"/>
    <col min="11425" max="11425" width="3.26953125" style="387" customWidth="1"/>
    <col min="11426" max="11426" width="2.81640625" style="387" customWidth="1"/>
    <col min="11427" max="11427" width="3.26953125" style="387" customWidth="1"/>
    <col min="11428" max="11428" width="2.81640625" style="387" customWidth="1"/>
    <col min="11429" max="11429" width="3.7265625" style="387" customWidth="1"/>
    <col min="11430" max="11430" width="2.81640625" style="387" customWidth="1"/>
    <col min="11431" max="11431" width="3.26953125" style="387" customWidth="1"/>
    <col min="11432" max="11432" width="2.81640625" style="387" customWidth="1"/>
    <col min="11433" max="11433" width="3.26953125" style="387" customWidth="1"/>
    <col min="11434" max="11434" width="2.81640625" style="387" customWidth="1"/>
    <col min="11435" max="11435" width="4.1796875" style="387" customWidth="1"/>
    <col min="11436" max="11436" width="2.81640625" style="387" customWidth="1"/>
    <col min="11437" max="11437" width="3.26953125" style="387" customWidth="1"/>
    <col min="11438" max="11438" width="2.81640625" style="387" customWidth="1"/>
    <col min="11439" max="11439" width="4.1796875" style="387" customWidth="1"/>
    <col min="11440" max="11440" width="2.81640625" style="387" customWidth="1"/>
    <col min="11441" max="11441" width="5" style="387" customWidth="1"/>
    <col min="11442" max="11442" width="2.26953125" style="387" customWidth="1"/>
    <col min="11443" max="11443" width="7.7265625" style="387" customWidth="1"/>
    <col min="11444" max="11660" width="7.7265625" style="387"/>
    <col min="11661" max="11661" width="9.26953125" style="387" customWidth="1"/>
    <col min="11662" max="11662" width="11.1796875" style="387" customWidth="1"/>
    <col min="11663" max="11664" width="7.7265625" style="387" customWidth="1"/>
    <col min="11665" max="11665" width="4.1796875" style="387" customWidth="1"/>
    <col min="11666" max="11666" width="2.81640625" style="387" customWidth="1"/>
    <col min="11667" max="11667" width="4.1796875" style="387" customWidth="1"/>
    <col min="11668" max="11668" width="2.81640625" style="387" customWidth="1"/>
    <col min="11669" max="11669" width="4.1796875" style="387" customWidth="1"/>
    <col min="11670" max="11670" width="2.81640625" style="387" customWidth="1"/>
    <col min="11671" max="11671" width="3.26953125" style="387" customWidth="1"/>
    <col min="11672" max="11672" width="2.81640625" style="387" customWidth="1"/>
    <col min="11673" max="11673" width="3.26953125" style="387" customWidth="1"/>
    <col min="11674" max="11674" width="2.81640625" style="387" customWidth="1"/>
    <col min="11675" max="11675" width="3.26953125" style="387" customWidth="1"/>
    <col min="11676" max="11676" width="2.81640625" style="387" customWidth="1"/>
    <col min="11677" max="11677" width="4.1796875" style="387" customWidth="1"/>
    <col min="11678" max="11678" width="2.81640625" style="387" customWidth="1"/>
    <col min="11679" max="11679" width="3.7265625" style="387" customWidth="1"/>
    <col min="11680" max="11680" width="2.81640625" style="387" customWidth="1"/>
    <col min="11681" max="11681" width="3.26953125" style="387" customWidth="1"/>
    <col min="11682" max="11682" width="2.81640625" style="387" customWidth="1"/>
    <col min="11683" max="11683" width="3.26953125" style="387" customWidth="1"/>
    <col min="11684" max="11684" width="2.81640625" style="387" customWidth="1"/>
    <col min="11685" max="11685" width="3.7265625" style="387" customWidth="1"/>
    <col min="11686" max="11686" width="2.81640625" style="387" customWidth="1"/>
    <col min="11687" max="11687" width="3.26953125" style="387" customWidth="1"/>
    <col min="11688" max="11688" width="2.81640625" style="387" customWidth="1"/>
    <col min="11689" max="11689" width="3.26953125" style="387" customWidth="1"/>
    <col min="11690" max="11690" width="2.81640625" style="387" customWidth="1"/>
    <col min="11691" max="11691" width="4.1796875" style="387" customWidth="1"/>
    <col min="11692" max="11692" width="2.81640625" style="387" customWidth="1"/>
    <col min="11693" max="11693" width="3.26953125" style="387" customWidth="1"/>
    <col min="11694" max="11694" width="2.81640625" style="387" customWidth="1"/>
    <col min="11695" max="11695" width="4.1796875" style="387" customWidth="1"/>
    <col min="11696" max="11696" width="2.81640625" style="387" customWidth="1"/>
    <col min="11697" max="11697" width="5" style="387" customWidth="1"/>
    <col min="11698" max="11698" width="2.26953125" style="387" customWidth="1"/>
    <col min="11699" max="11699" width="7.7265625" style="387" customWidth="1"/>
    <col min="11700" max="11916" width="7.7265625" style="387"/>
    <col min="11917" max="11917" width="9.26953125" style="387" customWidth="1"/>
    <col min="11918" max="11918" width="11.1796875" style="387" customWidth="1"/>
    <col min="11919" max="11920" width="7.7265625" style="387" customWidth="1"/>
    <col min="11921" max="11921" width="4.1796875" style="387" customWidth="1"/>
    <col min="11922" max="11922" width="2.81640625" style="387" customWidth="1"/>
    <col min="11923" max="11923" width="4.1796875" style="387" customWidth="1"/>
    <col min="11924" max="11924" width="2.81640625" style="387" customWidth="1"/>
    <col min="11925" max="11925" width="4.1796875" style="387" customWidth="1"/>
    <col min="11926" max="11926" width="2.81640625" style="387" customWidth="1"/>
    <col min="11927" max="11927" width="3.26953125" style="387" customWidth="1"/>
    <col min="11928" max="11928" width="2.81640625" style="387" customWidth="1"/>
    <col min="11929" max="11929" width="3.26953125" style="387" customWidth="1"/>
    <col min="11930" max="11930" width="2.81640625" style="387" customWidth="1"/>
    <col min="11931" max="11931" width="3.26953125" style="387" customWidth="1"/>
    <col min="11932" max="11932" width="2.81640625" style="387" customWidth="1"/>
    <col min="11933" max="11933" width="4.1796875" style="387" customWidth="1"/>
    <col min="11934" max="11934" width="2.81640625" style="387" customWidth="1"/>
    <col min="11935" max="11935" width="3.7265625" style="387" customWidth="1"/>
    <col min="11936" max="11936" width="2.81640625" style="387" customWidth="1"/>
    <col min="11937" max="11937" width="3.26953125" style="387" customWidth="1"/>
    <col min="11938" max="11938" width="2.81640625" style="387" customWidth="1"/>
    <col min="11939" max="11939" width="3.26953125" style="387" customWidth="1"/>
    <col min="11940" max="11940" width="2.81640625" style="387" customWidth="1"/>
    <col min="11941" max="11941" width="3.7265625" style="387" customWidth="1"/>
    <col min="11942" max="11942" width="2.81640625" style="387" customWidth="1"/>
    <col min="11943" max="11943" width="3.26953125" style="387" customWidth="1"/>
    <col min="11944" max="11944" width="2.81640625" style="387" customWidth="1"/>
    <col min="11945" max="11945" width="3.26953125" style="387" customWidth="1"/>
    <col min="11946" max="11946" width="2.81640625" style="387" customWidth="1"/>
    <col min="11947" max="11947" width="4.1796875" style="387" customWidth="1"/>
    <col min="11948" max="11948" width="2.81640625" style="387" customWidth="1"/>
    <col min="11949" max="11949" width="3.26953125" style="387" customWidth="1"/>
    <col min="11950" max="11950" width="2.81640625" style="387" customWidth="1"/>
    <col min="11951" max="11951" width="4.1796875" style="387" customWidth="1"/>
    <col min="11952" max="11952" width="2.81640625" style="387" customWidth="1"/>
    <col min="11953" max="11953" width="5" style="387" customWidth="1"/>
    <col min="11954" max="11954" width="2.26953125" style="387" customWidth="1"/>
    <col min="11955" max="11955" width="7.7265625" style="387" customWidth="1"/>
    <col min="11956" max="12172" width="7.7265625" style="387"/>
    <col min="12173" max="12173" width="9.26953125" style="387" customWidth="1"/>
    <col min="12174" max="12174" width="11.1796875" style="387" customWidth="1"/>
    <col min="12175" max="12176" width="7.7265625" style="387" customWidth="1"/>
    <col min="12177" max="12177" width="4.1796875" style="387" customWidth="1"/>
    <col min="12178" max="12178" width="2.81640625" style="387" customWidth="1"/>
    <col min="12179" max="12179" width="4.1796875" style="387" customWidth="1"/>
    <col min="12180" max="12180" width="2.81640625" style="387" customWidth="1"/>
    <col min="12181" max="12181" width="4.1796875" style="387" customWidth="1"/>
    <col min="12182" max="12182" width="2.81640625" style="387" customWidth="1"/>
    <col min="12183" max="12183" width="3.26953125" style="387" customWidth="1"/>
    <col min="12184" max="12184" width="2.81640625" style="387" customWidth="1"/>
    <col min="12185" max="12185" width="3.26953125" style="387" customWidth="1"/>
    <col min="12186" max="12186" width="2.81640625" style="387" customWidth="1"/>
    <col min="12187" max="12187" width="3.26953125" style="387" customWidth="1"/>
    <col min="12188" max="12188" width="2.81640625" style="387" customWidth="1"/>
    <col min="12189" max="12189" width="4.1796875" style="387" customWidth="1"/>
    <col min="12190" max="12190" width="2.81640625" style="387" customWidth="1"/>
    <col min="12191" max="12191" width="3.7265625" style="387" customWidth="1"/>
    <col min="12192" max="12192" width="2.81640625" style="387" customWidth="1"/>
    <col min="12193" max="12193" width="3.26953125" style="387" customWidth="1"/>
    <col min="12194" max="12194" width="2.81640625" style="387" customWidth="1"/>
    <col min="12195" max="12195" width="3.26953125" style="387" customWidth="1"/>
    <col min="12196" max="12196" width="2.81640625" style="387" customWidth="1"/>
    <col min="12197" max="12197" width="3.7265625" style="387" customWidth="1"/>
    <col min="12198" max="12198" width="2.81640625" style="387" customWidth="1"/>
    <col min="12199" max="12199" width="3.26953125" style="387" customWidth="1"/>
    <col min="12200" max="12200" width="2.81640625" style="387" customWidth="1"/>
    <col min="12201" max="12201" width="3.26953125" style="387" customWidth="1"/>
    <col min="12202" max="12202" width="2.81640625" style="387" customWidth="1"/>
    <col min="12203" max="12203" width="4.1796875" style="387" customWidth="1"/>
    <col min="12204" max="12204" width="2.81640625" style="387" customWidth="1"/>
    <col min="12205" max="12205" width="3.26953125" style="387" customWidth="1"/>
    <col min="12206" max="12206" width="2.81640625" style="387" customWidth="1"/>
    <col min="12207" max="12207" width="4.1796875" style="387" customWidth="1"/>
    <col min="12208" max="12208" width="2.81640625" style="387" customWidth="1"/>
    <col min="12209" max="12209" width="5" style="387" customWidth="1"/>
    <col min="12210" max="12210" width="2.26953125" style="387" customWidth="1"/>
    <col min="12211" max="12211" width="7.7265625" style="387" customWidth="1"/>
    <col min="12212" max="12428" width="7.7265625" style="387"/>
    <col min="12429" max="12429" width="9.26953125" style="387" customWidth="1"/>
    <col min="12430" max="12430" width="11.1796875" style="387" customWidth="1"/>
    <col min="12431" max="12432" width="7.7265625" style="387" customWidth="1"/>
    <col min="12433" max="12433" width="4.1796875" style="387" customWidth="1"/>
    <col min="12434" max="12434" width="2.81640625" style="387" customWidth="1"/>
    <col min="12435" max="12435" width="4.1796875" style="387" customWidth="1"/>
    <col min="12436" max="12436" width="2.81640625" style="387" customWidth="1"/>
    <col min="12437" max="12437" width="4.1796875" style="387" customWidth="1"/>
    <col min="12438" max="12438" width="2.81640625" style="387" customWidth="1"/>
    <col min="12439" max="12439" width="3.26953125" style="387" customWidth="1"/>
    <col min="12440" max="12440" width="2.81640625" style="387" customWidth="1"/>
    <col min="12441" max="12441" width="3.26953125" style="387" customWidth="1"/>
    <col min="12442" max="12442" width="2.81640625" style="387" customWidth="1"/>
    <col min="12443" max="12443" width="3.26953125" style="387" customWidth="1"/>
    <col min="12444" max="12444" width="2.81640625" style="387" customWidth="1"/>
    <col min="12445" max="12445" width="4.1796875" style="387" customWidth="1"/>
    <col min="12446" max="12446" width="2.81640625" style="387" customWidth="1"/>
    <col min="12447" max="12447" width="3.7265625" style="387" customWidth="1"/>
    <col min="12448" max="12448" width="2.81640625" style="387" customWidth="1"/>
    <col min="12449" max="12449" width="3.26953125" style="387" customWidth="1"/>
    <col min="12450" max="12450" width="2.81640625" style="387" customWidth="1"/>
    <col min="12451" max="12451" width="3.26953125" style="387" customWidth="1"/>
    <col min="12452" max="12452" width="2.81640625" style="387" customWidth="1"/>
    <col min="12453" max="12453" width="3.7265625" style="387" customWidth="1"/>
    <col min="12454" max="12454" width="2.81640625" style="387" customWidth="1"/>
    <col min="12455" max="12455" width="3.26953125" style="387" customWidth="1"/>
    <col min="12456" max="12456" width="2.81640625" style="387" customWidth="1"/>
    <col min="12457" max="12457" width="3.26953125" style="387" customWidth="1"/>
    <col min="12458" max="12458" width="2.81640625" style="387" customWidth="1"/>
    <col min="12459" max="12459" width="4.1796875" style="387" customWidth="1"/>
    <col min="12460" max="12460" width="2.81640625" style="387" customWidth="1"/>
    <col min="12461" max="12461" width="3.26953125" style="387" customWidth="1"/>
    <col min="12462" max="12462" width="2.81640625" style="387" customWidth="1"/>
    <col min="12463" max="12463" width="4.1796875" style="387" customWidth="1"/>
    <col min="12464" max="12464" width="2.81640625" style="387" customWidth="1"/>
    <col min="12465" max="12465" width="5" style="387" customWidth="1"/>
    <col min="12466" max="12466" width="2.26953125" style="387" customWidth="1"/>
    <col min="12467" max="12467" width="7.7265625" style="387" customWidth="1"/>
    <col min="12468" max="12684" width="7.7265625" style="387"/>
    <col min="12685" max="12685" width="9.26953125" style="387" customWidth="1"/>
    <col min="12686" max="12686" width="11.1796875" style="387" customWidth="1"/>
    <col min="12687" max="12688" width="7.7265625" style="387" customWidth="1"/>
    <col min="12689" max="12689" width="4.1796875" style="387" customWidth="1"/>
    <col min="12690" max="12690" width="2.81640625" style="387" customWidth="1"/>
    <col min="12691" max="12691" width="4.1796875" style="387" customWidth="1"/>
    <col min="12692" max="12692" width="2.81640625" style="387" customWidth="1"/>
    <col min="12693" max="12693" width="4.1796875" style="387" customWidth="1"/>
    <col min="12694" max="12694" width="2.81640625" style="387" customWidth="1"/>
    <col min="12695" max="12695" width="3.26953125" style="387" customWidth="1"/>
    <col min="12696" max="12696" width="2.81640625" style="387" customWidth="1"/>
    <col min="12697" max="12697" width="3.26953125" style="387" customWidth="1"/>
    <col min="12698" max="12698" width="2.81640625" style="387" customWidth="1"/>
    <col min="12699" max="12699" width="3.26953125" style="387" customWidth="1"/>
    <col min="12700" max="12700" width="2.81640625" style="387" customWidth="1"/>
    <col min="12701" max="12701" width="4.1796875" style="387" customWidth="1"/>
    <col min="12702" max="12702" width="2.81640625" style="387" customWidth="1"/>
    <col min="12703" max="12703" width="3.7265625" style="387" customWidth="1"/>
    <col min="12704" max="12704" width="2.81640625" style="387" customWidth="1"/>
    <col min="12705" max="12705" width="3.26953125" style="387" customWidth="1"/>
    <col min="12706" max="12706" width="2.81640625" style="387" customWidth="1"/>
    <col min="12707" max="12707" width="3.26953125" style="387" customWidth="1"/>
    <col min="12708" max="12708" width="2.81640625" style="387" customWidth="1"/>
    <col min="12709" max="12709" width="3.7265625" style="387" customWidth="1"/>
    <col min="12710" max="12710" width="2.81640625" style="387" customWidth="1"/>
    <col min="12711" max="12711" width="3.26953125" style="387" customWidth="1"/>
    <col min="12712" max="12712" width="2.81640625" style="387" customWidth="1"/>
    <col min="12713" max="12713" width="3.26953125" style="387" customWidth="1"/>
    <col min="12714" max="12714" width="2.81640625" style="387" customWidth="1"/>
    <col min="12715" max="12715" width="4.1796875" style="387" customWidth="1"/>
    <col min="12716" max="12716" width="2.81640625" style="387" customWidth="1"/>
    <col min="12717" max="12717" width="3.26953125" style="387" customWidth="1"/>
    <col min="12718" max="12718" width="2.81640625" style="387" customWidth="1"/>
    <col min="12719" max="12719" width="4.1796875" style="387" customWidth="1"/>
    <col min="12720" max="12720" width="2.81640625" style="387" customWidth="1"/>
    <col min="12721" max="12721" width="5" style="387" customWidth="1"/>
    <col min="12722" max="12722" width="2.26953125" style="387" customWidth="1"/>
    <col min="12723" max="12723" width="7.7265625" style="387" customWidth="1"/>
    <col min="12724" max="12940" width="7.7265625" style="387"/>
    <col min="12941" max="12941" width="9.26953125" style="387" customWidth="1"/>
    <col min="12942" max="12942" width="11.1796875" style="387" customWidth="1"/>
    <col min="12943" max="12944" width="7.7265625" style="387" customWidth="1"/>
    <col min="12945" max="12945" width="4.1796875" style="387" customWidth="1"/>
    <col min="12946" max="12946" width="2.81640625" style="387" customWidth="1"/>
    <col min="12947" max="12947" width="4.1796875" style="387" customWidth="1"/>
    <col min="12948" max="12948" width="2.81640625" style="387" customWidth="1"/>
    <col min="12949" max="12949" width="4.1796875" style="387" customWidth="1"/>
    <col min="12950" max="12950" width="2.81640625" style="387" customWidth="1"/>
    <col min="12951" max="12951" width="3.26953125" style="387" customWidth="1"/>
    <col min="12952" max="12952" width="2.81640625" style="387" customWidth="1"/>
    <col min="12953" max="12953" width="3.26953125" style="387" customWidth="1"/>
    <col min="12954" max="12954" width="2.81640625" style="387" customWidth="1"/>
    <col min="12955" max="12955" width="3.26953125" style="387" customWidth="1"/>
    <col min="12956" max="12956" width="2.81640625" style="387" customWidth="1"/>
    <col min="12957" max="12957" width="4.1796875" style="387" customWidth="1"/>
    <col min="12958" max="12958" width="2.81640625" style="387" customWidth="1"/>
    <col min="12959" max="12959" width="3.7265625" style="387" customWidth="1"/>
    <col min="12960" max="12960" width="2.81640625" style="387" customWidth="1"/>
    <col min="12961" max="12961" width="3.26953125" style="387" customWidth="1"/>
    <col min="12962" max="12962" width="2.81640625" style="387" customWidth="1"/>
    <col min="12963" max="12963" width="3.26953125" style="387" customWidth="1"/>
    <col min="12964" max="12964" width="2.81640625" style="387" customWidth="1"/>
    <col min="12965" max="12965" width="3.7265625" style="387" customWidth="1"/>
    <col min="12966" max="12966" width="2.81640625" style="387" customWidth="1"/>
    <col min="12967" max="12967" width="3.26953125" style="387" customWidth="1"/>
    <col min="12968" max="12968" width="2.81640625" style="387" customWidth="1"/>
    <col min="12969" max="12969" width="3.26953125" style="387" customWidth="1"/>
    <col min="12970" max="12970" width="2.81640625" style="387" customWidth="1"/>
    <col min="12971" max="12971" width="4.1796875" style="387" customWidth="1"/>
    <col min="12972" max="12972" width="2.81640625" style="387" customWidth="1"/>
    <col min="12973" max="12973" width="3.26953125" style="387" customWidth="1"/>
    <col min="12974" max="12974" width="2.81640625" style="387" customWidth="1"/>
    <col min="12975" max="12975" width="4.1796875" style="387" customWidth="1"/>
    <col min="12976" max="12976" width="2.81640625" style="387" customWidth="1"/>
    <col min="12977" max="12977" width="5" style="387" customWidth="1"/>
    <col min="12978" max="12978" width="2.26953125" style="387" customWidth="1"/>
    <col min="12979" max="12979" width="7.7265625" style="387" customWidth="1"/>
    <col min="12980" max="13196" width="7.7265625" style="387"/>
    <col min="13197" max="13197" width="9.26953125" style="387" customWidth="1"/>
    <col min="13198" max="13198" width="11.1796875" style="387" customWidth="1"/>
    <col min="13199" max="13200" width="7.7265625" style="387" customWidth="1"/>
    <col min="13201" max="13201" width="4.1796875" style="387" customWidth="1"/>
    <col min="13202" max="13202" width="2.81640625" style="387" customWidth="1"/>
    <col min="13203" max="13203" width="4.1796875" style="387" customWidth="1"/>
    <col min="13204" max="13204" width="2.81640625" style="387" customWidth="1"/>
    <col min="13205" max="13205" width="4.1796875" style="387" customWidth="1"/>
    <col min="13206" max="13206" width="2.81640625" style="387" customWidth="1"/>
    <col min="13207" max="13207" width="3.26953125" style="387" customWidth="1"/>
    <col min="13208" max="13208" width="2.81640625" style="387" customWidth="1"/>
    <col min="13209" max="13209" width="3.26953125" style="387" customWidth="1"/>
    <col min="13210" max="13210" width="2.81640625" style="387" customWidth="1"/>
    <col min="13211" max="13211" width="3.26953125" style="387" customWidth="1"/>
    <col min="13212" max="13212" width="2.81640625" style="387" customWidth="1"/>
    <col min="13213" max="13213" width="4.1796875" style="387" customWidth="1"/>
    <col min="13214" max="13214" width="2.81640625" style="387" customWidth="1"/>
    <col min="13215" max="13215" width="3.7265625" style="387" customWidth="1"/>
    <col min="13216" max="13216" width="2.81640625" style="387" customWidth="1"/>
    <col min="13217" max="13217" width="3.26953125" style="387" customWidth="1"/>
    <col min="13218" max="13218" width="2.81640625" style="387" customWidth="1"/>
    <col min="13219" max="13219" width="3.26953125" style="387" customWidth="1"/>
    <col min="13220" max="13220" width="2.81640625" style="387" customWidth="1"/>
    <col min="13221" max="13221" width="3.7265625" style="387" customWidth="1"/>
    <col min="13222" max="13222" width="2.81640625" style="387" customWidth="1"/>
    <col min="13223" max="13223" width="3.26953125" style="387" customWidth="1"/>
    <col min="13224" max="13224" width="2.81640625" style="387" customWidth="1"/>
    <col min="13225" max="13225" width="3.26953125" style="387" customWidth="1"/>
    <col min="13226" max="13226" width="2.81640625" style="387" customWidth="1"/>
    <col min="13227" max="13227" width="4.1796875" style="387" customWidth="1"/>
    <col min="13228" max="13228" width="2.81640625" style="387" customWidth="1"/>
    <col min="13229" max="13229" width="3.26953125" style="387" customWidth="1"/>
    <col min="13230" max="13230" width="2.81640625" style="387" customWidth="1"/>
    <col min="13231" max="13231" width="4.1796875" style="387" customWidth="1"/>
    <col min="13232" max="13232" width="2.81640625" style="387" customWidth="1"/>
    <col min="13233" max="13233" width="5" style="387" customWidth="1"/>
    <col min="13234" max="13234" width="2.26953125" style="387" customWidth="1"/>
    <col min="13235" max="13235" width="7.7265625" style="387" customWidth="1"/>
    <col min="13236" max="13452" width="7.7265625" style="387"/>
    <col min="13453" max="13453" width="9.26953125" style="387" customWidth="1"/>
    <col min="13454" max="13454" width="11.1796875" style="387" customWidth="1"/>
    <col min="13455" max="13456" width="7.7265625" style="387" customWidth="1"/>
    <col min="13457" max="13457" width="4.1796875" style="387" customWidth="1"/>
    <col min="13458" max="13458" width="2.81640625" style="387" customWidth="1"/>
    <col min="13459" max="13459" width="4.1796875" style="387" customWidth="1"/>
    <col min="13460" max="13460" width="2.81640625" style="387" customWidth="1"/>
    <col min="13461" max="13461" width="4.1796875" style="387" customWidth="1"/>
    <col min="13462" max="13462" width="2.81640625" style="387" customWidth="1"/>
    <col min="13463" max="13463" width="3.26953125" style="387" customWidth="1"/>
    <col min="13464" max="13464" width="2.81640625" style="387" customWidth="1"/>
    <col min="13465" max="13465" width="3.26953125" style="387" customWidth="1"/>
    <col min="13466" max="13466" width="2.81640625" style="387" customWidth="1"/>
    <col min="13467" max="13467" width="3.26953125" style="387" customWidth="1"/>
    <col min="13468" max="13468" width="2.81640625" style="387" customWidth="1"/>
    <col min="13469" max="13469" width="4.1796875" style="387" customWidth="1"/>
    <col min="13470" max="13470" width="2.81640625" style="387" customWidth="1"/>
    <col min="13471" max="13471" width="3.7265625" style="387" customWidth="1"/>
    <col min="13472" max="13472" width="2.81640625" style="387" customWidth="1"/>
    <col min="13473" max="13473" width="3.26953125" style="387" customWidth="1"/>
    <col min="13474" max="13474" width="2.81640625" style="387" customWidth="1"/>
    <col min="13475" max="13475" width="3.26953125" style="387" customWidth="1"/>
    <col min="13476" max="13476" width="2.81640625" style="387" customWidth="1"/>
    <col min="13477" max="13477" width="3.7265625" style="387" customWidth="1"/>
    <col min="13478" max="13478" width="2.81640625" style="387" customWidth="1"/>
    <col min="13479" max="13479" width="3.26953125" style="387" customWidth="1"/>
    <col min="13480" max="13480" width="2.81640625" style="387" customWidth="1"/>
    <col min="13481" max="13481" width="3.26953125" style="387" customWidth="1"/>
    <col min="13482" max="13482" width="2.81640625" style="387" customWidth="1"/>
    <col min="13483" max="13483" width="4.1796875" style="387" customWidth="1"/>
    <col min="13484" max="13484" width="2.81640625" style="387" customWidth="1"/>
    <col min="13485" max="13485" width="3.26953125" style="387" customWidth="1"/>
    <col min="13486" max="13486" width="2.81640625" style="387" customWidth="1"/>
    <col min="13487" max="13487" width="4.1796875" style="387" customWidth="1"/>
    <col min="13488" max="13488" width="2.81640625" style="387" customWidth="1"/>
    <col min="13489" max="13489" width="5" style="387" customWidth="1"/>
    <col min="13490" max="13490" width="2.26953125" style="387" customWidth="1"/>
    <col min="13491" max="13491" width="7.7265625" style="387" customWidth="1"/>
    <col min="13492" max="13708" width="7.7265625" style="387"/>
    <col min="13709" max="13709" width="9.26953125" style="387" customWidth="1"/>
    <col min="13710" max="13710" width="11.1796875" style="387" customWidth="1"/>
    <col min="13711" max="13712" width="7.7265625" style="387" customWidth="1"/>
    <col min="13713" max="13713" width="4.1796875" style="387" customWidth="1"/>
    <col min="13714" max="13714" width="2.81640625" style="387" customWidth="1"/>
    <col min="13715" max="13715" width="4.1796875" style="387" customWidth="1"/>
    <col min="13716" max="13716" width="2.81640625" style="387" customWidth="1"/>
    <col min="13717" max="13717" width="4.1796875" style="387" customWidth="1"/>
    <col min="13718" max="13718" width="2.81640625" style="387" customWidth="1"/>
    <col min="13719" max="13719" width="3.26953125" style="387" customWidth="1"/>
    <col min="13720" max="13720" width="2.81640625" style="387" customWidth="1"/>
    <col min="13721" max="13721" width="3.26953125" style="387" customWidth="1"/>
    <col min="13722" max="13722" width="2.81640625" style="387" customWidth="1"/>
    <col min="13723" max="13723" width="3.26953125" style="387" customWidth="1"/>
    <col min="13724" max="13724" width="2.81640625" style="387" customWidth="1"/>
    <col min="13725" max="13725" width="4.1796875" style="387" customWidth="1"/>
    <col min="13726" max="13726" width="2.81640625" style="387" customWidth="1"/>
    <col min="13727" max="13727" width="3.7265625" style="387" customWidth="1"/>
    <col min="13728" max="13728" width="2.81640625" style="387" customWidth="1"/>
    <col min="13729" max="13729" width="3.26953125" style="387" customWidth="1"/>
    <col min="13730" max="13730" width="2.81640625" style="387" customWidth="1"/>
    <col min="13731" max="13731" width="3.26953125" style="387" customWidth="1"/>
    <col min="13732" max="13732" width="2.81640625" style="387" customWidth="1"/>
    <col min="13733" max="13733" width="3.7265625" style="387" customWidth="1"/>
    <col min="13734" max="13734" width="2.81640625" style="387" customWidth="1"/>
    <col min="13735" max="13735" width="3.26953125" style="387" customWidth="1"/>
    <col min="13736" max="13736" width="2.81640625" style="387" customWidth="1"/>
    <col min="13737" max="13737" width="3.26953125" style="387" customWidth="1"/>
    <col min="13738" max="13738" width="2.81640625" style="387" customWidth="1"/>
    <col min="13739" max="13739" width="4.1796875" style="387" customWidth="1"/>
    <col min="13740" max="13740" width="2.81640625" style="387" customWidth="1"/>
    <col min="13741" max="13741" width="3.26953125" style="387" customWidth="1"/>
    <col min="13742" max="13742" width="2.81640625" style="387" customWidth="1"/>
    <col min="13743" max="13743" width="4.1796875" style="387" customWidth="1"/>
    <col min="13744" max="13744" width="2.81640625" style="387" customWidth="1"/>
    <col min="13745" max="13745" width="5" style="387" customWidth="1"/>
    <col min="13746" max="13746" width="2.26953125" style="387" customWidth="1"/>
    <col min="13747" max="13747" width="7.7265625" style="387" customWidth="1"/>
    <col min="13748" max="13964" width="7.7265625" style="387"/>
    <col min="13965" max="13965" width="9.26953125" style="387" customWidth="1"/>
    <col min="13966" max="13966" width="11.1796875" style="387" customWidth="1"/>
    <col min="13967" max="13968" width="7.7265625" style="387" customWidth="1"/>
    <col min="13969" max="13969" width="4.1796875" style="387" customWidth="1"/>
    <col min="13970" max="13970" width="2.81640625" style="387" customWidth="1"/>
    <col min="13971" max="13971" width="4.1796875" style="387" customWidth="1"/>
    <col min="13972" max="13972" width="2.81640625" style="387" customWidth="1"/>
    <col min="13973" max="13973" width="4.1796875" style="387" customWidth="1"/>
    <col min="13974" max="13974" width="2.81640625" style="387" customWidth="1"/>
    <col min="13975" max="13975" width="3.26953125" style="387" customWidth="1"/>
    <col min="13976" max="13976" width="2.81640625" style="387" customWidth="1"/>
    <col min="13977" max="13977" width="3.26953125" style="387" customWidth="1"/>
    <col min="13978" max="13978" width="2.81640625" style="387" customWidth="1"/>
    <col min="13979" max="13979" width="3.26953125" style="387" customWidth="1"/>
    <col min="13980" max="13980" width="2.81640625" style="387" customWidth="1"/>
    <col min="13981" max="13981" width="4.1796875" style="387" customWidth="1"/>
    <col min="13982" max="13982" width="2.81640625" style="387" customWidth="1"/>
    <col min="13983" max="13983" width="3.7265625" style="387" customWidth="1"/>
    <col min="13984" max="13984" width="2.81640625" style="387" customWidth="1"/>
    <col min="13985" max="13985" width="3.26953125" style="387" customWidth="1"/>
    <col min="13986" max="13986" width="2.81640625" style="387" customWidth="1"/>
    <col min="13987" max="13987" width="3.26953125" style="387" customWidth="1"/>
    <col min="13988" max="13988" width="2.81640625" style="387" customWidth="1"/>
    <col min="13989" max="13989" width="3.7265625" style="387" customWidth="1"/>
    <col min="13990" max="13990" width="2.81640625" style="387" customWidth="1"/>
    <col min="13991" max="13991" width="3.26953125" style="387" customWidth="1"/>
    <col min="13992" max="13992" width="2.81640625" style="387" customWidth="1"/>
    <col min="13993" max="13993" width="3.26953125" style="387" customWidth="1"/>
    <col min="13994" max="13994" width="2.81640625" style="387" customWidth="1"/>
    <col min="13995" max="13995" width="4.1796875" style="387" customWidth="1"/>
    <col min="13996" max="13996" width="2.81640625" style="387" customWidth="1"/>
    <col min="13997" max="13997" width="3.26953125" style="387" customWidth="1"/>
    <col min="13998" max="13998" width="2.81640625" style="387" customWidth="1"/>
    <col min="13999" max="13999" width="4.1796875" style="387" customWidth="1"/>
    <col min="14000" max="14000" width="2.81640625" style="387" customWidth="1"/>
    <col min="14001" max="14001" width="5" style="387" customWidth="1"/>
    <col min="14002" max="14002" width="2.26953125" style="387" customWidth="1"/>
    <col min="14003" max="14003" width="7.7265625" style="387" customWidth="1"/>
    <col min="14004" max="14220" width="7.7265625" style="387"/>
    <col min="14221" max="14221" width="9.26953125" style="387" customWidth="1"/>
    <col min="14222" max="14222" width="11.1796875" style="387" customWidth="1"/>
    <col min="14223" max="14224" width="7.7265625" style="387" customWidth="1"/>
    <col min="14225" max="14225" width="4.1796875" style="387" customWidth="1"/>
    <col min="14226" max="14226" width="2.81640625" style="387" customWidth="1"/>
    <col min="14227" max="14227" width="4.1796875" style="387" customWidth="1"/>
    <col min="14228" max="14228" width="2.81640625" style="387" customWidth="1"/>
    <col min="14229" max="14229" width="4.1796875" style="387" customWidth="1"/>
    <col min="14230" max="14230" width="2.81640625" style="387" customWidth="1"/>
    <col min="14231" max="14231" width="3.26953125" style="387" customWidth="1"/>
    <col min="14232" max="14232" width="2.81640625" style="387" customWidth="1"/>
    <col min="14233" max="14233" width="3.26953125" style="387" customWidth="1"/>
    <col min="14234" max="14234" width="2.81640625" style="387" customWidth="1"/>
    <col min="14235" max="14235" width="3.26953125" style="387" customWidth="1"/>
    <col min="14236" max="14236" width="2.81640625" style="387" customWidth="1"/>
    <col min="14237" max="14237" width="4.1796875" style="387" customWidth="1"/>
    <col min="14238" max="14238" width="2.81640625" style="387" customWidth="1"/>
    <col min="14239" max="14239" width="3.7265625" style="387" customWidth="1"/>
    <col min="14240" max="14240" width="2.81640625" style="387" customWidth="1"/>
    <col min="14241" max="14241" width="3.26953125" style="387" customWidth="1"/>
    <col min="14242" max="14242" width="2.81640625" style="387" customWidth="1"/>
    <col min="14243" max="14243" width="3.26953125" style="387" customWidth="1"/>
    <col min="14244" max="14244" width="2.81640625" style="387" customWidth="1"/>
    <col min="14245" max="14245" width="3.7265625" style="387" customWidth="1"/>
    <col min="14246" max="14246" width="2.81640625" style="387" customWidth="1"/>
    <col min="14247" max="14247" width="3.26953125" style="387" customWidth="1"/>
    <col min="14248" max="14248" width="2.81640625" style="387" customWidth="1"/>
    <col min="14249" max="14249" width="3.26953125" style="387" customWidth="1"/>
    <col min="14250" max="14250" width="2.81640625" style="387" customWidth="1"/>
    <col min="14251" max="14251" width="4.1796875" style="387" customWidth="1"/>
    <col min="14252" max="14252" width="2.81640625" style="387" customWidth="1"/>
    <col min="14253" max="14253" width="3.26953125" style="387" customWidth="1"/>
    <col min="14254" max="14254" width="2.81640625" style="387" customWidth="1"/>
    <col min="14255" max="14255" width="4.1796875" style="387" customWidth="1"/>
    <col min="14256" max="14256" width="2.81640625" style="387" customWidth="1"/>
    <col min="14257" max="14257" width="5" style="387" customWidth="1"/>
    <col min="14258" max="14258" width="2.26953125" style="387" customWidth="1"/>
    <col min="14259" max="14259" width="7.7265625" style="387" customWidth="1"/>
    <col min="14260" max="14476" width="7.7265625" style="387"/>
    <col min="14477" max="14477" width="9.26953125" style="387" customWidth="1"/>
    <col min="14478" max="14478" width="11.1796875" style="387" customWidth="1"/>
    <col min="14479" max="14480" width="7.7265625" style="387" customWidth="1"/>
    <col min="14481" max="14481" width="4.1796875" style="387" customWidth="1"/>
    <col min="14482" max="14482" width="2.81640625" style="387" customWidth="1"/>
    <col min="14483" max="14483" width="4.1796875" style="387" customWidth="1"/>
    <col min="14484" max="14484" width="2.81640625" style="387" customWidth="1"/>
    <col min="14485" max="14485" width="4.1796875" style="387" customWidth="1"/>
    <col min="14486" max="14486" width="2.81640625" style="387" customWidth="1"/>
    <col min="14487" max="14487" width="3.26953125" style="387" customWidth="1"/>
    <col min="14488" max="14488" width="2.81640625" style="387" customWidth="1"/>
    <col min="14489" max="14489" width="3.26953125" style="387" customWidth="1"/>
    <col min="14490" max="14490" width="2.81640625" style="387" customWidth="1"/>
    <col min="14491" max="14491" width="3.26953125" style="387" customWidth="1"/>
    <col min="14492" max="14492" width="2.81640625" style="387" customWidth="1"/>
    <col min="14493" max="14493" width="4.1796875" style="387" customWidth="1"/>
    <col min="14494" max="14494" width="2.81640625" style="387" customWidth="1"/>
    <col min="14495" max="14495" width="3.7265625" style="387" customWidth="1"/>
    <col min="14496" max="14496" width="2.81640625" style="387" customWidth="1"/>
    <col min="14497" max="14497" width="3.26953125" style="387" customWidth="1"/>
    <col min="14498" max="14498" width="2.81640625" style="387" customWidth="1"/>
    <col min="14499" max="14499" width="3.26953125" style="387" customWidth="1"/>
    <col min="14500" max="14500" width="2.81640625" style="387" customWidth="1"/>
    <col min="14501" max="14501" width="3.7265625" style="387" customWidth="1"/>
    <col min="14502" max="14502" width="2.81640625" style="387" customWidth="1"/>
    <col min="14503" max="14503" width="3.26953125" style="387" customWidth="1"/>
    <col min="14504" max="14504" width="2.81640625" style="387" customWidth="1"/>
    <col min="14505" max="14505" width="3.26953125" style="387" customWidth="1"/>
    <col min="14506" max="14506" width="2.81640625" style="387" customWidth="1"/>
    <col min="14507" max="14507" width="4.1796875" style="387" customWidth="1"/>
    <col min="14508" max="14508" width="2.81640625" style="387" customWidth="1"/>
    <col min="14509" max="14509" width="3.26953125" style="387" customWidth="1"/>
    <col min="14510" max="14510" width="2.81640625" style="387" customWidth="1"/>
    <col min="14511" max="14511" width="4.1796875" style="387" customWidth="1"/>
    <col min="14512" max="14512" width="2.81640625" style="387" customWidth="1"/>
    <col min="14513" max="14513" width="5" style="387" customWidth="1"/>
    <col min="14514" max="14514" width="2.26953125" style="387" customWidth="1"/>
    <col min="14515" max="14515" width="7.7265625" style="387" customWidth="1"/>
    <col min="14516" max="14732" width="7.7265625" style="387"/>
    <col min="14733" max="14733" width="9.26953125" style="387" customWidth="1"/>
    <col min="14734" max="14734" width="11.1796875" style="387" customWidth="1"/>
    <col min="14735" max="14736" width="7.7265625" style="387" customWidth="1"/>
    <col min="14737" max="14737" width="4.1796875" style="387" customWidth="1"/>
    <col min="14738" max="14738" width="2.81640625" style="387" customWidth="1"/>
    <col min="14739" max="14739" width="4.1796875" style="387" customWidth="1"/>
    <col min="14740" max="14740" width="2.81640625" style="387" customWidth="1"/>
    <col min="14741" max="14741" width="4.1796875" style="387" customWidth="1"/>
    <col min="14742" max="14742" width="2.81640625" style="387" customWidth="1"/>
    <col min="14743" max="14743" width="3.26953125" style="387" customWidth="1"/>
    <col min="14744" max="14744" width="2.81640625" style="387" customWidth="1"/>
    <col min="14745" max="14745" width="3.26953125" style="387" customWidth="1"/>
    <col min="14746" max="14746" width="2.81640625" style="387" customWidth="1"/>
    <col min="14747" max="14747" width="3.26953125" style="387" customWidth="1"/>
    <col min="14748" max="14748" width="2.81640625" style="387" customWidth="1"/>
    <col min="14749" max="14749" width="4.1796875" style="387" customWidth="1"/>
    <col min="14750" max="14750" width="2.81640625" style="387" customWidth="1"/>
    <col min="14751" max="14751" width="3.7265625" style="387" customWidth="1"/>
    <col min="14752" max="14752" width="2.81640625" style="387" customWidth="1"/>
    <col min="14753" max="14753" width="3.26953125" style="387" customWidth="1"/>
    <col min="14754" max="14754" width="2.81640625" style="387" customWidth="1"/>
    <col min="14755" max="14755" width="3.26953125" style="387" customWidth="1"/>
    <col min="14756" max="14756" width="2.81640625" style="387" customWidth="1"/>
    <col min="14757" max="14757" width="3.7265625" style="387" customWidth="1"/>
    <col min="14758" max="14758" width="2.81640625" style="387" customWidth="1"/>
    <col min="14759" max="14759" width="3.26953125" style="387" customWidth="1"/>
    <col min="14760" max="14760" width="2.81640625" style="387" customWidth="1"/>
    <col min="14761" max="14761" width="3.26953125" style="387" customWidth="1"/>
    <col min="14762" max="14762" width="2.81640625" style="387" customWidth="1"/>
    <col min="14763" max="14763" width="4.1796875" style="387" customWidth="1"/>
    <col min="14764" max="14764" width="2.81640625" style="387" customWidth="1"/>
    <col min="14765" max="14765" width="3.26953125" style="387" customWidth="1"/>
    <col min="14766" max="14766" width="2.81640625" style="387" customWidth="1"/>
    <col min="14767" max="14767" width="4.1796875" style="387" customWidth="1"/>
    <col min="14768" max="14768" width="2.81640625" style="387" customWidth="1"/>
    <col min="14769" max="14769" width="5" style="387" customWidth="1"/>
    <col min="14770" max="14770" width="2.26953125" style="387" customWidth="1"/>
    <col min="14771" max="14771" width="7.7265625" style="387" customWidth="1"/>
    <col min="14772" max="14988" width="7.7265625" style="387"/>
    <col min="14989" max="14989" width="9.26953125" style="387" customWidth="1"/>
    <col min="14990" max="14990" width="11.1796875" style="387" customWidth="1"/>
    <col min="14991" max="14992" width="7.7265625" style="387" customWidth="1"/>
    <col min="14993" max="14993" width="4.1796875" style="387" customWidth="1"/>
    <col min="14994" max="14994" width="2.81640625" style="387" customWidth="1"/>
    <col min="14995" max="14995" width="4.1796875" style="387" customWidth="1"/>
    <col min="14996" max="14996" width="2.81640625" style="387" customWidth="1"/>
    <col min="14997" max="14997" width="4.1796875" style="387" customWidth="1"/>
    <col min="14998" max="14998" width="2.81640625" style="387" customWidth="1"/>
    <col min="14999" max="14999" width="3.26953125" style="387" customWidth="1"/>
    <col min="15000" max="15000" width="2.81640625" style="387" customWidth="1"/>
    <col min="15001" max="15001" width="3.26953125" style="387" customWidth="1"/>
    <col min="15002" max="15002" width="2.81640625" style="387" customWidth="1"/>
    <col min="15003" max="15003" width="3.26953125" style="387" customWidth="1"/>
    <col min="15004" max="15004" width="2.81640625" style="387" customWidth="1"/>
    <col min="15005" max="15005" width="4.1796875" style="387" customWidth="1"/>
    <col min="15006" max="15006" width="2.81640625" style="387" customWidth="1"/>
    <col min="15007" max="15007" width="3.7265625" style="387" customWidth="1"/>
    <col min="15008" max="15008" width="2.81640625" style="387" customWidth="1"/>
    <col min="15009" max="15009" width="3.26953125" style="387" customWidth="1"/>
    <col min="15010" max="15010" width="2.81640625" style="387" customWidth="1"/>
    <col min="15011" max="15011" width="3.26953125" style="387" customWidth="1"/>
    <col min="15012" max="15012" width="2.81640625" style="387" customWidth="1"/>
    <col min="15013" max="15013" width="3.7265625" style="387" customWidth="1"/>
    <col min="15014" max="15014" width="2.81640625" style="387" customWidth="1"/>
    <col min="15015" max="15015" width="3.26953125" style="387" customWidth="1"/>
    <col min="15016" max="15016" width="2.81640625" style="387" customWidth="1"/>
    <col min="15017" max="15017" width="3.26953125" style="387" customWidth="1"/>
    <col min="15018" max="15018" width="2.81640625" style="387" customWidth="1"/>
    <col min="15019" max="15019" width="4.1796875" style="387" customWidth="1"/>
    <col min="15020" max="15020" width="2.81640625" style="387" customWidth="1"/>
    <col min="15021" max="15021" width="3.26953125" style="387" customWidth="1"/>
    <col min="15022" max="15022" width="2.81640625" style="387" customWidth="1"/>
    <col min="15023" max="15023" width="4.1796875" style="387" customWidth="1"/>
    <col min="15024" max="15024" width="2.81640625" style="387" customWidth="1"/>
    <col min="15025" max="15025" width="5" style="387" customWidth="1"/>
    <col min="15026" max="15026" width="2.26953125" style="387" customWidth="1"/>
    <col min="15027" max="15027" width="7.7265625" style="387" customWidth="1"/>
    <col min="15028" max="15244" width="7.7265625" style="387"/>
    <col min="15245" max="15245" width="9.26953125" style="387" customWidth="1"/>
    <col min="15246" max="15246" width="11.1796875" style="387" customWidth="1"/>
    <col min="15247" max="15248" width="7.7265625" style="387" customWidth="1"/>
    <col min="15249" max="15249" width="4.1796875" style="387" customWidth="1"/>
    <col min="15250" max="15250" width="2.81640625" style="387" customWidth="1"/>
    <col min="15251" max="15251" width="4.1796875" style="387" customWidth="1"/>
    <col min="15252" max="15252" width="2.81640625" style="387" customWidth="1"/>
    <col min="15253" max="15253" width="4.1796875" style="387" customWidth="1"/>
    <col min="15254" max="15254" width="2.81640625" style="387" customWidth="1"/>
    <col min="15255" max="15255" width="3.26953125" style="387" customWidth="1"/>
    <col min="15256" max="15256" width="2.81640625" style="387" customWidth="1"/>
    <col min="15257" max="15257" width="3.26953125" style="387" customWidth="1"/>
    <col min="15258" max="15258" width="2.81640625" style="387" customWidth="1"/>
    <col min="15259" max="15259" width="3.26953125" style="387" customWidth="1"/>
    <col min="15260" max="15260" width="2.81640625" style="387" customWidth="1"/>
    <col min="15261" max="15261" width="4.1796875" style="387" customWidth="1"/>
    <col min="15262" max="15262" width="2.81640625" style="387" customWidth="1"/>
    <col min="15263" max="15263" width="3.7265625" style="387" customWidth="1"/>
    <col min="15264" max="15264" width="2.81640625" style="387" customWidth="1"/>
    <col min="15265" max="15265" width="3.26953125" style="387" customWidth="1"/>
    <col min="15266" max="15266" width="2.81640625" style="387" customWidth="1"/>
    <col min="15267" max="15267" width="3.26953125" style="387" customWidth="1"/>
    <col min="15268" max="15268" width="2.81640625" style="387" customWidth="1"/>
    <col min="15269" max="15269" width="3.7265625" style="387" customWidth="1"/>
    <col min="15270" max="15270" width="2.81640625" style="387" customWidth="1"/>
    <col min="15271" max="15271" width="3.26953125" style="387" customWidth="1"/>
    <col min="15272" max="15272" width="2.81640625" style="387" customWidth="1"/>
    <col min="15273" max="15273" width="3.26953125" style="387" customWidth="1"/>
    <col min="15274" max="15274" width="2.81640625" style="387" customWidth="1"/>
    <col min="15275" max="15275" width="4.1796875" style="387" customWidth="1"/>
    <col min="15276" max="15276" width="2.81640625" style="387" customWidth="1"/>
    <col min="15277" max="15277" width="3.26953125" style="387" customWidth="1"/>
    <col min="15278" max="15278" width="2.81640625" style="387" customWidth="1"/>
    <col min="15279" max="15279" width="4.1796875" style="387" customWidth="1"/>
    <col min="15280" max="15280" width="2.81640625" style="387" customWidth="1"/>
    <col min="15281" max="15281" width="5" style="387" customWidth="1"/>
    <col min="15282" max="15282" width="2.26953125" style="387" customWidth="1"/>
    <col min="15283" max="15283" width="7.7265625" style="387" customWidth="1"/>
    <col min="15284" max="15500" width="7.7265625" style="387"/>
    <col min="15501" max="15501" width="9.26953125" style="387" customWidth="1"/>
    <col min="15502" max="15502" width="11.1796875" style="387" customWidth="1"/>
    <col min="15503" max="15504" width="7.7265625" style="387" customWidth="1"/>
    <col min="15505" max="15505" width="4.1796875" style="387" customWidth="1"/>
    <col min="15506" max="15506" width="2.81640625" style="387" customWidth="1"/>
    <col min="15507" max="15507" width="4.1796875" style="387" customWidth="1"/>
    <col min="15508" max="15508" width="2.81640625" style="387" customWidth="1"/>
    <col min="15509" max="15509" width="4.1796875" style="387" customWidth="1"/>
    <col min="15510" max="15510" width="2.81640625" style="387" customWidth="1"/>
    <col min="15511" max="15511" width="3.26953125" style="387" customWidth="1"/>
    <col min="15512" max="15512" width="2.81640625" style="387" customWidth="1"/>
    <col min="15513" max="15513" width="3.26953125" style="387" customWidth="1"/>
    <col min="15514" max="15514" width="2.81640625" style="387" customWidth="1"/>
    <col min="15515" max="15515" width="3.26953125" style="387" customWidth="1"/>
    <col min="15516" max="15516" width="2.81640625" style="387" customWidth="1"/>
    <col min="15517" max="15517" width="4.1796875" style="387" customWidth="1"/>
    <col min="15518" max="15518" width="2.81640625" style="387" customWidth="1"/>
    <col min="15519" max="15519" width="3.7265625" style="387" customWidth="1"/>
    <col min="15520" max="15520" width="2.81640625" style="387" customWidth="1"/>
    <col min="15521" max="15521" width="3.26953125" style="387" customWidth="1"/>
    <col min="15522" max="15522" width="2.81640625" style="387" customWidth="1"/>
    <col min="15523" max="15523" width="3.26953125" style="387" customWidth="1"/>
    <col min="15524" max="15524" width="2.81640625" style="387" customWidth="1"/>
    <col min="15525" max="15525" width="3.7265625" style="387" customWidth="1"/>
    <col min="15526" max="15526" width="2.81640625" style="387" customWidth="1"/>
    <col min="15527" max="15527" width="3.26953125" style="387" customWidth="1"/>
    <col min="15528" max="15528" width="2.81640625" style="387" customWidth="1"/>
    <col min="15529" max="15529" width="3.26953125" style="387" customWidth="1"/>
    <col min="15530" max="15530" width="2.81640625" style="387" customWidth="1"/>
    <col min="15531" max="15531" width="4.1796875" style="387" customWidth="1"/>
    <col min="15532" max="15532" width="2.81640625" style="387" customWidth="1"/>
    <col min="15533" max="15533" width="3.26953125" style="387" customWidth="1"/>
    <col min="15534" max="15534" width="2.81640625" style="387" customWidth="1"/>
    <col min="15535" max="15535" width="4.1796875" style="387" customWidth="1"/>
    <col min="15536" max="15536" width="2.81640625" style="387" customWidth="1"/>
    <col min="15537" max="15537" width="5" style="387" customWidth="1"/>
    <col min="15538" max="15538" width="2.26953125" style="387" customWidth="1"/>
    <col min="15539" max="15539" width="7.7265625" style="387" customWidth="1"/>
    <col min="15540" max="15756" width="7.7265625" style="387"/>
    <col min="15757" max="15757" width="9.26953125" style="387" customWidth="1"/>
    <col min="15758" max="15758" width="11.1796875" style="387" customWidth="1"/>
    <col min="15759" max="15760" width="7.7265625" style="387" customWidth="1"/>
    <col min="15761" max="15761" width="4.1796875" style="387" customWidth="1"/>
    <col min="15762" max="15762" width="2.81640625" style="387" customWidth="1"/>
    <col min="15763" max="15763" width="4.1796875" style="387" customWidth="1"/>
    <col min="15764" max="15764" width="2.81640625" style="387" customWidth="1"/>
    <col min="15765" max="15765" width="4.1796875" style="387" customWidth="1"/>
    <col min="15766" max="15766" width="2.81640625" style="387" customWidth="1"/>
    <col min="15767" max="15767" width="3.26953125" style="387" customWidth="1"/>
    <col min="15768" max="15768" width="2.81640625" style="387" customWidth="1"/>
    <col min="15769" max="15769" width="3.26953125" style="387" customWidth="1"/>
    <col min="15770" max="15770" width="2.81640625" style="387" customWidth="1"/>
    <col min="15771" max="15771" width="3.26953125" style="387" customWidth="1"/>
    <col min="15772" max="15772" width="2.81640625" style="387" customWidth="1"/>
    <col min="15773" max="15773" width="4.1796875" style="387" customWidth="1"/>
    <col min="15774" max="15774" width="2.81640625" style="387" customWidth="1"/>
    <col min="15775" max="15775" width="3.7265625" style="387" customWidth="1"/>
    <col min="15776" max="15776" width="2.81640625" style="387" customWidth="1"/>
    <col min="15777" max="15777" width="3.26953125" style="387" customWidth="1"/>
    <col min="15778" max="15778" width="2.81640625" style="387" customWidth="1"/>
    <col min="15779" max="15779" width="3.26953125" style="387" customWidth="1"/>
    <col min="15780" max="15780" width="2.81640625" style="387" customWidth="1"/>
    <col min="15781" max="15781" width="3.7265625" style="387" customWidth="1"/>
    <col min="15782" max="15782" width="2.81640625" style="387" customWidth="1"/>
    <col min="15783" max="15783" width="3.26953125" style="387" customWidth="1"/>
    <col min="15784" max="15784" width="2.81640625" style="387" customWidth="1"/>
    <col min="15785" max="15785" width="3.26953125" style="387" customWidth="1"/>
    <col min="15786" max="15786" width="2.81640625" style="387" customWidth="1"/>
    <col min="15787" max="15787" width="4.1796875" style="387" customWidth="1"/>
    <col min="15788" max="15788" width="2.81640625" style="387" customWidth="1"/>
    <col min="15789" max="15789" width="3.26953125" style="387" customWidth="1"/>
    <col min="15790" max="15790" width="2.81640625" style="387" customWidth="1"/>
    <col min="15791" max="15791" width="4.1796875" style="387" customWidth="1"/>
    <col min="15792" max="15792" width="2.81640625" style="387" customWidth="1"/>
    <col min="15793" max="15793" width="5" style="387" customWidth="1"/>
    <col min="15794" max="15794" width="2.26953125" style="387" customWidth="1"/>
    <col min="15795" max="15795" width="7.7265625" style="387" customWidth="1"/>
    <col min="15796" max="16012" width="7.7265625" style="387"/>
    <col min="16013" max="16013" width="9.26953125" style="387" customWidth="1"/>
    <col min="16014" max="16014" width="11.1796875" style="387" customWidth="1"/>
    <col min="16015" max="16016" width="7.7265625" style="387" customWidth="1"/>
    <col min="16017" max="16017" width="4.1796875" style="387" customWidth="1"/>
    <col min="16018" max="16018" width="2.81640625" style="387" customWidth="1"/>
    <col min="16019" max="16019" width="4.1796875" style="387" customWidth="1"/>
    <col min="16020" max="16020" width="2.81640625" style="387" customWidth="1"/>
    <col min="16021" max="16021" width="4.1796875" style="387" customWidth="1"/>
    <col min="16022" max="16022" width="2.81640625" style="387" customWidth="1"/>
    <col min="16023" max="16023" width="3.26953125" style="387" customWidth="1"/>
    <col min="16024" max="16024" width="2.81640625" style="387" customWidth="1"/>
    <col min="16025" max="16025" width="3.26953125" style="387" customWidth="1"/>
    <col min="16026" max="16026" width="2.81640625" style="387" customWidth="1"/>
    <col min="16027" max="16027" width="3.26953125" style="387" customWidth="1"/>
    <col min="16028" max="16028" width="2.81640625" style="387" customWidth="1"/>
    <col min="16029" max="16029" width="4.1796875" style="387" customWidth="1"/>
    <col min="16030" max="16030" width="2.81640625" style="387" customWidth="1"/>
    <col min="16031" max="16031" width="3.7265625" style="387" customWidth="1"/>
    <col min="16032" max="16032" width="2.81640625" style="387" customWidth="1"/>
    <col min="16033" max="16033" width="3.26953125" style="387" customWidth="1"/>
    <col min="16034" max="16034" width="2.81640625" style="387" customWidth="1"/>
    <col min="16035" max="16035" width="3.26953125" style="387" customWidth="1"/>
    <col min="16036" max="16036" width="2.81640625" style="387" customWidth="1"/>
    <col min="16037" max="16037" width="3.7265625" style="387" customWidth="1"/>
    <col min="16038" max="16038" width="2.81640625" style="387" customWidth="1"/>
    <col min="16039" max="16039" width="3.26953125" style="387" customWidth="1"/>
    <col min="16040" max="16040" width="2.81640625" style="387" customWidth="1"/>
    <col min="16041" max="16041" width="3.26953125" style="387" customWidth="1"/>
    <col min="16042" max="16042" width="2.81640625" style="387" customWidth="1"/>
    <col min="16043" max="16043" width="4.1796875" style="387" customWidth="1"/>
    <col min="16044" max="16044" width="2.81640625" style="387" customWidth="1"/>
    <col min="16045" max="16045" width="3.26953125" style="387" customWidth="1"/>
    <col min="16046" max="16046" width="2.81640625" style="387" customWidth="1"/>
    <col min="16047" max="16047" width="4.1796875" style="387" customWidth="1"/>
    <col min="16048" max="16048" width="2.81640625" style="387" customWidth="1"/>
    <col min="16049" max="16049" width="5" style="387" customWidth="1"/>
    <col min="16050" max="16050" width="2.26953125" style="387" customWidth="1"/>
    <col min="16051" max="16051" width="7.7265625" style="387" customWidth="1"/>
    <col min="16052" max="16384" width="7.7265625" style="387"/>
  </cols>
  <sheetData>
    <row r="1" spans="1:11" s="383" customFormat="1" ht="39.75" customHeight="1">
      <c r="A1" s="1707" t="s">
        <v>568</v>
      </c>
      <c r="B1" s="1708"/>
      <c r="C1" s="1708"/>
      <c r="D1" s="1708"/>
      <c r="E1" s="1708"/>
      <c r="F1" s="1708"/>
      <c r="G1" s="1708"/>
      <c r="H1" s="1708"/>
      <c r="I1" s="1708"/>
      <c r="J1" s="1708"/>
      <c r="K1" s="1708"/>
    </row>
    <row r="2" spans="1:11" s="383" customFormat="1" ht="32.25" customHeight="1">
      <c r="A2" s="1799" t="s">
        <v>569</v>
      </c>
      <c r="B2" s="1781"/>
      <c r="C2" s="1781"/>
      <c r="D2" s="1781"/>
      <c r="E2" s="1781"/>
      <c r="F2" s="1781"/>
      <c r="G2" s="1781"/>
      <c r="H2" s="1781"/>
      <c r="I2" s="1781"/>
      <c r="J2" s="1781"/>
      <c r="K2" s="1781"/>
    </row>
    <row r="3" spans="1:11" s="383" customFormat="1" ht="33" customHeight="1">
      <c r="A3" s="197" t="s">
        <v>857</v>
      </c>
      <c r="B3" s="136"/>
      <c r="C3" s="136"/>
      <c r="D3" s="136"/>
      <c r="E3" s="136"/>
      <c r="F3" s="136"/>
      <c r="G3" s="136"/>
      <c r="H3" s="136"/>
      <c r="I3" s="136"/>
      <c r="J3" s="136"/>
      <c r="K3" s="201" t="s">
        <v>858</v>
      </c>
    </row>
    <row r="4" spans="1:11" s="385" customFormat="1" ht="81" customHeight="1">
      <c r="A4" s="1800" t="s">
        <v>859</v>
      </c>
      <c r="B4" s="384" t="s">
        <v>826</v>
      </c>
      <c r="C4" s="384" t="s">
        <v>860</v>
      </c>
      <c r="D4" s="384" t="s">
        <v>861</v>
      </c>
      <c r="E4" s="384" t="s">
        <v>862</v>
      </c>
      <c r="F4" s="384" t="s">
        <v>863</v>
      </c>
      <c r="G4" s="384" t="s">
        <v>864</v>
      </c>
      <c r="H4" s="384" t="s">
        <v>865</v>
      </c>
      <c r="I4" s="384" t="s">
        <v>866</v>
      </c>
      <c r="J4" s="384" t="s">
        <v>750</v>
      </c>
      <c r="K4" s="1800" t="s">
        <v>867</v>
      </c>
    </row>
    <row r="5" spans="1:11" s="385" customFormat="1" ht="81" customHeight="1">
      <c r="A5" s="1800"/>
      <c r="B5" s="384" t="s">
        <v>833</v>
      </c>
      <c r="C5" s="384" t="s">
        <v>868</v>
      </c>
      <c r="D5" s="384" t="s">
        <v>869</v>
      </c>
      <c r="E5" s="384" t="s">
        <v>870</v>
      </c>
      <c r="F5" s="384" t="s">
        <v>871</v>
      </c>
      <c r="G5" s="384" t="s">
        <v>872</v>
      </c>
      <c r="H5" s="384" t="s">
        <v>873</v>
      </c>
      <c r="I5" s="384" t="s">
        <v>874</v>
      </c>
      <c r="J5" s="384" t="s">
        <v>68</v>
      </c>
      <c r="K5" s="1800"/>
    </row>
    <row r="6" spans="1:11" ht="15.75" customHeight="1">
      <c r="A6" s="373" t="s">
        <v>327</v>
      </c>
      <c r="B6" s="386">
        <v>0</v>
      </c>
      <c r="C6" s="386">
        <v>1119</v>
      </c>
      <c r="D6" s="386">
        <v>911</v>
      </c>
      <c r="E6" s="386">
        <v>434</v>
      </c>
      <c r="F6" s="386">
        <v>426</v>
      </c>
      <c r="G6" s="386">
        <v>722</v>
      </c>
      <c r="H6" s="386">
        <v>200</v>
      </c>
      <c r="I6" s="386">
        <v>188</v>
      </c>
      <c r="J6" s="386">
        <f>SUM(B6:I6)</f>
        <v>4000</v>
      </c>
      <c r="K6" s="375" t="s">
        <v>418</v>
      </c>
    </row>
    <row r="7" spans="1:11">
      <c r="A7" s="373" t="s">
        <v>328</v>
      </c>
      <c r="B7" s="388">
        <v>0</v>
      </c>
      <c r="C7" s="388">
        <v>908</v>
      </c>
      <c r="D7" s="388">
        <v>710</v>
      </c>
      <c r="E7" s="388">
        <v>280</v>
      </c>
      <c r="F7" s="388">
        <v>330</v>
      </c>
      <c r="G7" s="388">
        <v>347</v>
      </c>
      <c r="H7" s="388">
        <v>0</v>
      </c>
      <c r="I7" s="388">
        <v>102</v>
      </c>
      <c r="J7" s="386">
        <f t="shared" ref="J7:J33" si="0">SUM(B7:I7)</f>
        <v>2677</v>
      </c>
      <c r="K7" s="375" t="s">
        <v>419</v>
      </c>
    </row>
    <row r="8" spans="1:11">
      <c r="A8" s="373" t="s">
        <v>329</v>
      </c>
      <c r="B8" s="386">
        <v>0</v>
      </c>
      <c r="C8" s="386">
        <v>306</v>
      </c>
      <c r="D8" s="386">
        <v>314</v>
      </c>
      <c r="E8" s="386">
        <v>192</v>
      </c>
      <c r="F8" s="386">
        <v>180</v>
      </c>
      <c r="G8" s="386">
        <v>201</v>
      </c>
      <c r="H8" s="386">
        <v>500</v>
      </c>
      <c r="I8" s="386">
        <v>87</v>
      </c>
      <c r="J8" s="386">
        <f t="shared" si="0"/>
        <v>1780</v>
      </c>
      <c r="K8" s="375" t="s">
        <v>420</v>
      </c>
    </row>
    <row r="9" spans="1:11">
      <c r="A9" s="373" t="s">
        <v>792</v>
      </c>
      <c r="B9" s="388">
        <f>SUM(B6:B8)</f>
        <v>0</v>
      </c>
      <c r="C9" s="388">
        <f t="shared" ref="C9:I9" si="1">SUM(C6:C8)</f>
        <v>2333</v>
      </c>
      <c r="D9" s="388">
        <f t="shared" si="1"/>
        <v>1935</v>
      </c>
      <c r="E9" s="388">
        <f t="shared" si="1"/>
        <v>906</v>
      </c>
      <c r="F9" s="388">
        <f t="shared" si="1"/>
        <v>936</v>
      </c>
      <c r="G9" s="388">
        <f t="shared" si="1"/>
        <v>1270</v>
      </c>
      <c r="H9" s="388">
        <f t="shared" si="1"/>
        <v>700</v>
      </c>
      <c r="I9" s="388">
        <f t="shared" si="1"/>
        <v>377</v>
      </c>
      <c r="J9" s="386">
        <f t="shared" si="0"/>
        <v>8457</v>
      </c>
      <c r="K9" s="375" t="s">
        <v>793</v>
      </c>
    </row>
    <row r="10" spans="1:11" ht="15" customHeight="1">
      <c r="A10" s="376" t="s">
        <v>794</v>
      </c>
      <c r="B10" s="386">
        <v>0</v>
      </c>
      <c r="C10" s="386">
        <v>861</v>
      </c>
      <c r="D10" s="386">
        <v>708</v>
      </c>
      <c r="E10" s="386">
        <v>218</v>
      </c>
      <c r="F10" s="386">
        <v>154</v>
      </c>
      <c r="G10" s="386">
        <v>502</v>
      </c>
      <c r="H10" s="386">
        <v>35</v>
      </c>
      <c r="I10" s="386">
        <v>216</v>
      </c>
      <c r="J10" s="386">
        <f t="shared" si="0"/>
        <v>2694</v>
      </c>
      <c r="K10" s="389" t="s">
        <v>795</v>
      </c>
    </row>
    <row r="11" spans="1:11">
      <c r="A11" s="373" t="s">
        <v>796</v>
      </c>
      <c r="B11" s="388">
        <v>0</v>
      </c>
      <c r="C11" s="388">
        <v>105</v>
      </c>
      <c r="D11" s="388">
        <v>102</v>
      </c>
      <c r="E11" s="388">
        <v>42</v>
      </c>
      <c r="F11" s="388">
        <v>58</v>
      </c>
      <c r="G11" s="388">
        <v>86</v>
      </c>
      <c r="H11" s="388">
        <v>0</v>
      </c>
      <c r="I11" s="388">
        <v>7</v>
      </c>
      <c r="J11" s="386">
        <f t="shared" si="0"/>
        <v>400</v>
      </c>
      <c r="K11" s="375" t="s">
        <v>797</v>
      </c>
    </row>
    <row r="12" spans="1:11">
      <c r="A12" s="373" t="s">
        <v>798</v>
      </c>
      <c r="B12" s="386">
        <f>B10+B11</f>
        <v>0</v>
      </c>
      <c r="C12" s="386">
        <f t="shared" ref="C12:I12" si="2">C10+C11</f>
        <v>966</v>
      </c>
      <c r="D12" s="386">
        <f t="shared" si="2"/>
        <v>810</v>
      </c>
      <c r="E12" s="386">
        <f t="shared" si="2"/>
        <v>260</v>
      </c>
      <c r="F12" s="386">
        <f t="shared" si="2"/>
        <v>212</v>
      </c>
      <c r="G12" s="386">
        <f t="shared" si="2"/>
        <v>588</v>
      </c>
      <c r="H12" s="386">
        <f t="shared" si="2"/>
        <v>35</v>
      </c>
      <c r="I12" s="386">
        <f t="shared" si="2"/>
        <v>223</v>
      </c>
      <c r="J12" s="386">
        <f t="shared" si="0"/>
        <v>3094</v>
      </c>
      <c r="K12" s="375" t="s">
        <v>799</v>
      </c>
    </row>
    <row r="13" spans="1:11">
      <c r="A13" s="373" t="s">
        <v>339</v>
      </c>
      <c r="B13" s="388">
        <v>0</v>
      </c>
      <c r="C13" s="388">
        <v>262</v>
      </c>
      <c r="D13" s="388">
        <v>267</v>
      </c>
      <c r="E13" s="388">
        <v>111</v>
      </c>
      <c r="F13" s="388">
        <v>115</v>
      </c>
      <c r="G13" s="388">
        <v>154</v>
      </c>
      <c r="H13" s="388">
        <v>130</v>
      </c>
      <c r="I13" s="388">
        <v>72</v>
      </c>
      <c r="J13" s="386">
        <f t="shared" si="0"/>
        <v>1111</v>
      </c>
      <c r="K13" s="375" t="s">
        <v>429</v>
      </c>
    </row>
    <row r="14" spans="1:11">
      <c r="A14" s="373" t="s">
        <v>340</v>
      </c>
      <c r="B14" s="386">
        <v>0</v>
      </c>
      <c r="C14" s="386">
        <v>528</v>
      </c>
      <c r="D14" s="386">
        <v>666</v>
      </c>
      <c r="E14" s="386">
        <v>211</v>
      </c>
      <c r="F14" s="386">
        <v>145</v>
      </c>
      <c r="G14" s="386">
        <v>469</v>
      </c>
      <c r="H14" s="386">
        <v>234</v>
      </c>
      <c r="I14" s="386">
        <v>127</v>
      </c>
      <c r="J14" s="386">
        <f t="shared" si="0"/>
        <v>2380</v>
      </c>
      <c r="K14" s="375" t="s">
        <v>430</v>
      </c>
    </row>
    <row r="15" spans="1:11">
      <c r="A15" s="373" t="s">
        <v>800</v>
      </c>
      <c r="B15" s="388">
        <f>B13+B14</f>
        <v>0</v>
      </c>
      <c r="C15" s="388">
        <f t="shared" ref="C15:I15" si="3">C13+C14</f>
        <v>790</v>
      </c>
      <c r="D15" s="388">
        <f t="shared" si="3"/>
        <v>933</v>
      </c>
      <c r="E15" s="388">
        <f t="shared" si="3"/>
        <v>322</v>
      </c>
      <c r="F15" s="388">
        <f t="shared" si="3"/>
        <v>260</v>
      </c>
      <c r="G15" s="388">
        <f t="shared" si="3"/>
        <v>623</v>
      </c>
      <c r="H15" s="388">
        <f t="shared" si="3"/>
        <v>364</v>
      </c>
      <c r="I15" s="388">
        <f t="shared" si="3"/>
        <v>199</v>
      </c>
      <c r="J15" s="386">
        <f t="shared" si="0"/>
        <v>3491</v>
      </c>
      <c r="K15" s="375" t="s">
        <v>801</v>
      </c>
    </row>
    <row r="16" spans="1:11">
      <c r="A16" s="373" t="s">
        <v>344</v>
      </c>
      <c r="B16" s="386">
        <v>0</v>
      </c>
      <c r="C16" s="386">
        <v>515</v>
      </c>
      <c r="D16" s="386">
        <v>506</v>
      </c>
      <c r="E16" s="386">
        <v>274</v>
      </c>
      <c r="F16" s="386">
        <v>156</v>
      </c>
      <c r="G16" s="386">
        <v>325</v>
      </c>
      <c r="H16" s="386">
        <v>706</v>
      </c>
      <c r="I16" s="386">
        <v>158</v>
      </c>
      <c r="J16" s="386">
        <f t="shared" si="0"/>
        <v>2640</v>
      </c>
      <c r="K16" s="375" t="s">
        <v>434</v>
      </c>
    </row>
    <row r="17" spans="1:11">
      <c r="A17" s="373" t="s">
        <v>348</v>
      </c>
      <c r="B17" s="388">
        <v>0</v>
      </c>
      <c r="C17" s="388">
        <v>757</v>
      </c>
      <c r="D17" s="388">
        <v>658</v>
      </c>
      <c r="E17" s="388">
        <v>397</v>
      </c>
      <c r="F17" s="388">
        <v>355</v>
      </c>
      <c r="G17" s="388">
        <v>565</v>
      </c>
      <c r="H17" s="388">
        <v>200</v>
      </c>
      <c r="I17" s="388">
        <v>186</v>
      </c>
      <c r="J17" s="386">
        <f t="shared" si="0"/>
        <v>3118</v>
      </c>
      <c r="K17" s="375" t="s">
        <v>438</v>
      </c>
    </row>
    <row r="18" spans="1:11">
      <c r="A18" s="373" t="s">
        <v>352</v>
      </c>
      <c r="B18" s="386">
        <v>180</v>
      </c>
      <c r="C18" s="386">
        <v>751</v>
      </c>
      <c r="D18" s="386">
        <v>859</v>
      </c>
      <c r="E18" s="386">
        <v>455</v>
      </c>
      <c r="F18" s="386">
        <v>312</v>
      </c>
      <c r="G18" s="386">
        <v>431</v>
      </c>
      <c r="H18" s="386">
        <v>200</v>
      </c>
      <c r="I18" s="386">
        <v>136</v>
      </c>
      <c r="J18" s="386">
        <f t="shared" si="0"/>
        <v>3324</v>
      </c>
      <c r="K18" s="375" t="s">
        <v>442</v>
      </c>
    </row>
    <row r="19" spans="1:11">
      <c r="A19" s="373" t="s">
        <v>356</v>
      </c>
      <c r="B19" s="388">
        <v>0</v>
      </c>
      <c r="C19" s="388">
        <v>790</v>
      </c>
      <c r="D19" s="388">
        <v>718</v>
      </c>
      <c r="E19" s="388">
        <v>258</v>
      </c>
      <c r="F19" s="388">
        <v>431</v>
      </c>
      <c r="G19" s="388">
        <v>331</v>
      </c>
      <c r="H19" s="388">
        <v>561</v>
      </c>
      <c r="I19" s="388">
        <v>367</v>
      </c>
      <c r="J19" s="386">
        <f t="shared" si="0"/>
        <v>3456</v>
      </c>
      <c r="K19" s="375" t="s">
        <v>446</v>
      </c>
    </row>
    <row r="20" spans="1:11">
      <c r="A20" s="373" t="s">
        <v>360</v>
      </c>
      <c r="B20" s="386">
        <v>0</v>
      </c>
      <c r="C20" s="386">
        <v>546</v>
      </c>
      <c r="D20" s="386">
        <v>407</v>
      </c>
      <c r="E20" s="386">
        <v>232</v>
      </c>
      <c r="F20" s="386">
        <v>178</v>
      </c>
      <c r="G20" s="386">
        <v>319</v>
      </c>
      <c r="H20" s="386">
        <v>200</v>
      </c>
      <c r="I20" s="386">
        <v>173</v>
      </c>
      <c r="J20" s="386">
        <f t="shared" si="0"/>
        <v>2055</v>
      </c>
      <c r="K20" s="375" t="s">
        <v>450</v>
      </c>
    </row>
    <row r="21" spans="1:11">
      <c r="A21" s="373" t="s">
        <v>364</v>
      </c>
      <c r="B21" s="388">
        <v>0</v>
      </c>
      <c r="C21" s="388">
        <v>234</v>
      </c>
      <c r="D21" s="388">
        <v>273</v>
      </c>
      <c r="E21" s="388">
        <v>107</v>
      </c>
      <c r="F21" s="388">
        <v>129</v>
      </c>
      <c r="G21" s="388">
        <v>120</v>
      </c>
      <c r="H21" s="388">
        <v>50</v>
      </c>
      <c r="I21" s="388">
        <v>87</v>
      </c>
      <c r="J21" s="386">
        <f t="shared" si="0"/>
        <v>1000</v>
      </c>
      <c r="K21" s="375" t="s">
        <v>454</v>
      </c>
    </row>
    <row r="22" spans="1:11">
      <c r="A22" s="373" t="s">
        <v>802</v>
      </c>
      <c r="B22" s="386">
        <v>0</v>
      </c>
      <c r="C22" s="386">
        <v>613</v>
      </c>
      <c r="D22" s="386">
        <v>596</v>
      </c>
      <c r="E22" s="386">
        <v>301</v>
      </c>
      <c r="F22" s="386">
        <v>317</v>
      </c>
      <c r="G22" s="386">
        <v>343</v>
      </c>
      <c r="H22" s="386">
        <v>163</v>
      </c>
      <c r="I22" s="386">
        <v>147</v>
      </c>
      <c r="J22" s="386">
        <f t="shared" si="0"/>
        <v>2480</v>
      </c>
      <c r="K22" s="375" t="s">
        <v>803</v>
      </c>
    </row>
    <row r="23" spans="1:11">
      <c r="A23" s="373" t="s">
        <v>804</v>
      </c>
      <c r="B23" s="388">
        <v>0</v>
      </c>
      <c r="C23" s="388">
        <v>300</v>
      </c>
      <c r="D23" s="388">
        <v>201</v>
      </c>
      <c r="E23" s="388">
        <v>94</v>
      </c>
      <c r="F23" s="388">
        <v>104</v>
      </c>
      <c r="G23" s="388">
        <v>126</v>
      </c>
      <c r="H23" s="388">
        <v>50</v>
      </c>
      <c r="I23" s="388">
        <v>45</v>
      </c>
      <c r="J23" s="386">
        <f t="shared" si="0"/>
        <v>920</v>
      </c>
      <c r="K23" s="375" t="s">
        <v>805</v>
      </c>
    </row>
    <row r="24" spans="1:11">
      <c r="A24" s="373" t="s">
        <v>806</v>
      </c>
      <c r="B24" s="386">
        <f>B22+B23</f>
        <v>0</v>
      </c>
      <c r="C24" s="386">
        <f t="shared" ref="C24:I24" si="4">C22+C23</f>
        <v>913</v>
      </c>
      <c r="D24" s="386">
        <f t="shared" si="4"/>
        <v>797</v>
      </c>
      <c r="E24" s="386">
        <f t="shared" si="4"/>
        <v>395</v>
      </c>
      <c r="F24" s="386">
        <f t="shared" si="4"/>
        <v>421</v>
      </c>
      <c r="G24" s="386">
        <f t="shared" si="4"/>
        <v>469</v>
      </c>
      <c r="H24" s="386">
        <f t="shared" si="4"/>
        <v>213</v>
      </c>
      <c r="I24" s="386">
        <f t="shared" si="4"/>
        <v>192</v>
      </c>
      <c r="J24" s="386">
        <f t="shared" si="0"/>
        <v>3400</v>
      </c>
      <c r="K24" s="375" t="s">
        <v>807</v>
      </c>
    </row>
    <row r="25" spans="1:11">
      <c r="A25" s="373" t="s">
        <v>374</v>
      </c>
      <c r="B25" s="388">
        <v>0</v>
      </c>
      <c r="C25" s="388">
        <v>421</v>
      </c>
      <c r="D25" s="388">
        <v>414</v>
      </c>
      <c r="E25" s="388">
        <v>241</v>
      </c>
      <c r="F25" s="388">
        <v>189</v>
      </c>
      <c r="G25" s="388">
        <v>322</v>
      </c>
      <c r="H25" s="388">
        <v>245</v>
      </c>
      <c r="I25" s="388">
        <v>88</v>
      </c>
      <c r="J25" s="386">
        <f t="shared" si="0"/>
        <v>1920</v>
      </c>
      <c r="K25" s="375" t="s">
        <v>464</v>
      </c>
    </row>
    <row r="26" spans="1:11">
      <c r="A26" s="373" t="s">
        <v>377</v>
      </c>
      <c r="B26" s="386">
        <v>0</v>
      </c>
      <c r="C26" s="386">
        <v>624</v>
      </c>
      <c r="D26" s="386">
        <v>361</v>
      </c>
      <c r="E26" s="386">
        <v>169</v>
      </c>
      <c r="F26" s="386">
        <v>212</v>
      </c>
      <c r="G26" s="386">
        <v>227</v>
      </c>
      <c r="H26" s="386">
        <v>212</v>
      </c>
      <c r="I26" s="386">
        <v>135</v>
      </c>
      <c r="J26" s="386">
        <f t="shared" si="0"/>
        <v>1940</v>
      </c>
      <c r="K26" s="375" t="s">
        <v>468</v>
      </c>
    </row>
    <row r="27" spans="1:11">
      <c r="A27" s="373" t="s">
        <v>856</v>
      </c>
      <c r="B27" s="388">
        <v>0</v>
      </c>
      <c r="C27" s="388">
        <v>303</v>
      </c>
      <c r="D27" s="388">
        <v>279</v>
      </c>
      <c r="E27" s="388">
        <v>207</v>
      </c>
      <c r="F27" s="388">
        <v>235</v>
      </c>
      <c r="G27" s="388">
        <v>222</v>
      </c>
      <c r="H27" s="388">
        <v>135</v>
      </c>
      <c r="I27" s="388">
        <v>79</v>
      </c>
      <c r="J27" s="386">
        <f t="shared" si="0"/>
        <v>1460</v>
      </c>
      <c r="K27" s="375" t="s">
        <v>471</v>
      </c>
    </row>
    <row r="28" spans="1:11">
      <c r="A28" s="373" t="s">
        <v>382</v>
      </c>
      <c r="B28" s="386">
        <v>384</v>
      </c>
      <c r="C28" s="386">
        <v>599</v>
      </c>
      <c r="D28" s="386">
        <v>595</v>
      </c>
      <c r="E28" s="386">
        <v>242</v>
      </c>
      <c r="F28" s="386">
        <v>265</v>
      </c>
      <c r="G28" s="386">
        <v>387</v>
      </c>
      <c r="H28" s="386">
        <v>264</v>
      </c>
      <c r="I28" s="386">
        <v>179</v>
      </c>
      <c r="J28" s="386">
        <f t="shared" si="0"/>
        <v>2915</v>
      </c>
      <c r="K28" s="375" t="s">
        <v>474</v>
      </c>
    </row>
    <row r="29" spans="1:11">
      <c r="A29" s="373" t="s">
        <v>386</v>
      </c>
      <c r="B29" s="388">
        <v>0</v>
      </c>
      <c r="C29" s="388">
        <v>243</v>
      </c>
      <c r="D29" s="388">
        <v>275</v>
      </c>
      <c r="E29" s="388">
        <v>146</v>
      </c>
      <c r="F29" s="388">
        <v>147</v>
      </c>
      <c r="G29" s="388">
        <v>189</v>
      </c>
      <c r="H29" s="388">
        <v>260</v>
      </c>
      <c r="I29" s="388">
        <v>140</v>
      </c>
      <c r="J29" s="386">
        <f t="shared" si="0"/>
        <v>1400</v>
      </c>
      <c r="K29" s="375" t="s">
        <v>478</v>
      </c>
    </row>
    <row r="30" spans="1:11">
      <c r="A30" s="373" t="s">
        <v>390</v>
      </c>
      <c r="B30" s="386">
        <v>0</v>
      </c>
      <c r="C30" s="386">
        <v>329</v>
      </c>
      <c r="D30" s="386">
        <v>320</v>
      </c>
      <c r="E30" s="386">
        <v>166</v>
      </c>
      <c r="F30" s="386">
        <v>147</v>
      </c>
      <c r="G30" s="386">
        <v>175</v>
      </c>
      <c r="H30" s="386">
        <v>98</v>
      </c>
      <c r="I30" s="386">
        <v>60</v>
      </c>
      <c r="J30" s="386">
        <f t="shared" si="0"/>
        <v>1295</v>
      </c>
      <c r="K30" s="375" t="s">
        <v>482</v>
      </c>
    </row>
    <row r="31" spans="1:11">
      <c r="A31" s="373" t="s">
        <v>808</v>
      </c>
      <c r="B31" s="388">
        <v>0</v>
      </c>
      <c r="C31" s="388">
        <v>234</v>
      </c>
      <c r="D31" s="388">
        <v>210</v>
      </c>
      <c r="E31" s="388">
        <v>150</v>
      </c>
      <c r="F31" s="388">
        <v>131</v>
      </c>
      <c r="G31" s="388">
        <v>249</v>
      </c>
      <c r="H31" s="388">
        <v>250</v>
      </c>
      <c r="I31" s="388">
        <v>106</v>
      </c>
      <c r="J31" s="386">
        <f t="shared" si="0"/>
        <v>1330</v>
      </c>
      <c r="K31" s="375" t="s">
        <v>809</v>
      </c>
    </row>
    <row r="32" spans="1:11">
      <c r="A32" s="373" t="s">
        <v>810</v>
      </c>
      <c r="B32" s="386">
        <v>0</v>
      </c>
      <c r="C32" s="386">
        <v>113</v>
      </c>
      <c r="D32" s="386">
        <v>108</v>
      </c>
      <c r="E32" s="386">
        <v>71</v>
      </c>
      <c r="F32" s="386">
        <v>40</v>
      </c>
      <c r="G32" s="386">
        <v>96</v>
      </c>
      <c r="H32" s="386">
        <v>150</v>
      </c>
      <c r="I32" s="386">
        <v>32</v>
      </c>
      <c r="J32" s="386">
        <f t="shared" si="0"/>
        <v>610</v>
      </c>
      <c r="K32" s="375" t="s">
        <v>811</v>
      </c>
    </row>
    <row r="33" spans="1:12" ht="16" thickBot="1">
      <c r="A33" s="373" t="s">
        <v>812</v>
      </c>
      <c r="B33" s="388">
        <f>B31+B32</f>
        <v>0</v>
      </c>
      <c r="C33" s="388">
        <f t="shared" ref="C33:I33" si="5">C31+C32</f>
        <v>347</v>
      </c>
      <c r="D33" s="388">
        <f t="shared" si="5"/>
        <v>318</v>
      </c>
      <c r="E33" s="388">
        <f t="shared" si="5"/>
        <v>221</v>
      </c>
      <c r="F33" s="388">
        <f t="shared" si="5"/>
        <v>171</v>
      </c>
      <c r="G33" s="388">
        <f t="shared" si="5"/>
        <v>345</v>
      </c>
      <c r="H33" s="388">
        <f t="shared" si="5"/>
        <v>400</v>
      </c>
      <c r="I33" s="388">
        <f t="shared" si="5"/>
        <v>138</v>
      </c>
      <c r="J33" s="386">
        <f t="shared" si="0"/>
        <v>1940</v>
      </c>
      <c r="K33" s="375" t="s">
        <v>813</v>
      </c>
    </row>
    <row r="34" spans="1:12" s="393" customFormat="1" ht="29.15" customHeight="1">
      <c r="A34" s="390" t="s">
        <v>814</v>
      </c>
      <c r="B34" s="366">
        <f>B9+B12+B15+B16+B17+B18+B19+B20+B21+B24+B25+B26+B27+B28+B29+B30+B33</f>
        <v>564</v>
      </c>
      <c r="C34" s="366">
        <f t="shared" ref="C34:J34" si="6">C9+C12+C15+C16+C17+C18+C19+C20+C21+C24+C25+C26+C27+C28+C29+C30+C33</f>
        <v>11461</v>
      </c>
      <c r="D34" s="366">
        <f t="shared" si="6"/>
        <v>10458</v>
      </c>
      <c r="E34" s="366">
        <f t="shared" si="6"/>
        <v>4998</v>
      </c>
      <c r="F34" s="366">
        <f t="shared" si="6"/>
        <v>4756</v>
      </c>
      <c r="G34" s="366">
        <f t="shared" si="6"/>
        <v>6908</v>
      </c>
      <c r="H34" s="366">
        <f t="shared" si="6"/>
        <v>4843</v>
      </c>
      <c r="I34" s="366">
        <f t="shared" si="6"/>
        <v>2917</v>
      </c>
      <c r="J34" s="366">
        <f t="shared" si="6"/>
        <v>46905</v>
      </c>
      <c r="K34" s="391" t="s">
        <v>68</v>
      </c>
      <c r="L34" s="392"/>
    </row>
  </sheetData>
  <mergeCells count="4">
    <mergeCell ref="A1:K1"/>
    <mergeCell ref="A2:K2"/>
    <mergeCell ref="A4:A5"/>
    <mergeCell ref="K4:K5"/>
  </mergeCells>
  <printOptions horizontalCentered="1" verticalCentered="1"/>
  <pageMargins left="0.19685039370078741" right="0.19685039370078741" top="0.59055118110236227" bottom="0.59055118110236227" header="0.51181102362204722" footer="0.51181102362204722"/>
  <pageSetup paperSize="9" scale="6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13"/>
  <sheetViews>
    <sheetView showGridLines="0" rightToLeft="1" view="pageBreakPreview" zoomScale="65" zoomScaleNormal="90" zoomScaleSheetLayoutView="65" workbookViewId="0">
      <selection activeCell="D114" sqref="D114"/>
    </sheetView>
  </sheetViews>
  <sheetFormatPr defaultColWidth="8.81640625" defaultRowHeight="21"/>
  <cols>
    <col min="1" max="1" width="55.7265625" style="397" customWidth="1"/>
    <col min="2" max="10" width="11.7265625" style="397" customWidth="1"/>
    <col min="11" max="11" width="55.7265625" style="397" customWidth="1"/>
    <col min="12" max="12" width="5.7265625" style="397" customWidth="1"/>
    <col min="13" max="13" width="8.81640625" style="397" customWidth="1"/>
    <col min="14" max="110" width="8.81640625" style="397"/>
    <col min="111" max="111" width="46.453125" style="397" customWidth="1"/>
    <col min="112" max="112" width="3.7265625" style="397" customWidth="1"/>
    <col min="113" max="113" width="3.81640625" style="397" customWidth="1"/>
    <col min="114" max="114" width="4.7265625" style="397" customWidth="1"/>
    <col min="115" max="115" width="3.81640625" style="397" customWidth="1"/>
    <col min="116" max="116" width="4.7265625" style="397" customWidth="1"/>
    <col min="117" max="117" width="3.81640625" style="397" customWidth="1"/>
    <col min="118" max="118" width="3.7265625" style="397" customWidth="1"/>
    <col min="119" max="119" width="3.81640625" style="397" customWidth="1"/>
    <col min="120" max="120" width="3.7265625" style="397" customWidth="1"/>
    <col min="121" max="121" width="3.81640625" style="397" customWidth="1"/>
    <col min="122" max="122" width="3.7265625" style="397" customWidth="1"/>
    <col min="123" max="123" width="3.81640625" style="397" customWidth="1"/>
    <col min="124" max="124" width="4.7265625" style="397" customWidth="1"/>
    <col min="125" max="125" width="3.81640625" style="397" customWidth="1"/>
    <col min="126" max="126" width="4.7265625" style="397" customWidth="1"/>
    <col min="127" max="127" width="3.81640625" style="397" customWidth="1"/>
    <col min="128" max="128" width="3.7265625" style="397" customWidth="1"/>
    <col min="129" max="129" width="3.81640625" style="397" customWidth="1"/>
    <col min="130" max="130" width="3.7265625" style="397" customWidth="1"/>
    <col min="131" max="131" width="3.81640625" style="397" customWidth="1"/>
    <col min="132" max="132" width="3.7265625" style="397" customWidth="1"/>
    <col min="133" max="133" width="3.81640625" style="397" customWidth="1"/>
    <col min="134" max="134" width="3.7265625" style="397" customWidth="1"/>
    <col min="135" max="135" width="3.81640625" style="397" customWidth="1"/>
    <col min="136" max="136" width="3.7265625" style="397" customWidth="1"/>
    <col min="137" max="137" width="3.81640625" style="397" customWidth="1"/>
    <col min="138" max="138" width="3.7265625" style="397" customWidth="1"/>
    <col min="139" max="139" width="3.81640625" style="397" customWidth="1"/>
    <col min="140" max="140" width="3.7265625" style="397" customWidth="1"/>
    <col min="141" max="141" width="3.81640625" style="397" customWidth="1"/>
    <col min="142" max="142" width="3.7265625" style="397" customWidth="1"/>
    <col min="143" max="143" width="3.81640625" style="397" customWidth="1"/>
    <col min="144" max="144" width="4.26953125" style="397" customWidth="1"/>
    <col min="145" max="145" width="3.81640625" style="397" customWidth="1"/>
    <col min="146" max="146" width="4.7265625" style="397" customWidth="1"/>
    <col min="147" max="147" width="5.26953125" style="397" customWidth="1"/>
    <col min="148" max="366" width="8.81640625" style="397"/>
    <col min="367" max="367" width="46.453125" style="397" customWidth="1"/>
    <col min="368" max="368" width="3.7265625" style="397" customWidth="1"/>
    <col min="369" max="369" width="3.81640625" style="397" customWidth="1"/>
    <col min="370" max="370" width="4.7265625" style="397" customWidth="1"/>
    <col min="371" max="371" width="3.81640625" style="397" customWidth="1"/>
    <col min="372" max="372" width="4.7265625" style="397" customWidth="1"/>
    <col min="373" max="373" width="3.81640625" style="397" customWidth="1"/>
    <col min="374" max="374" width="3.7265625" style="397" customWidth="1"/>
    <col min="375" max="375" width="3.81640625" style="397" customWidth="1"/>
    <col min="376" max="376" width="3.7265625" style="397" customWidth="1"/>
    <col min="377" max="377" width="3.81640625" style="397" customWidth="1"/>
    <col min="378" max="378" width="3.7265625" style="397" customWidth="1"/>
    <col min="379" max="379" width="3.81640625" style="397" customWidth="1"/>
    <col min="380" max="380" width="4.7265625" style="397" customWidth="1"/>
    <col min="381" max="381" width="3.81640625" style="397" customWidth="1"/>
    <col min="382" max="382" width="4.7265625" style="397" customWidth="1"/>
    <col min="383" max="383" width="3.81640625" style="397" customWidth="1"/>
    <col min="384" max="384" width="3.7265625" style="397" customWidth="1"/>
    <col min="385" max="385" width="3.81640625" style="397" customWidth="1"/>
    <col min="386" max="386" width="3.7265625" style="397" customWidth="1"/>
    <col min="387" max="387" width="3.81640625" style="397" customWidth="1"/>
    <col min="388" max="388" width="3.7265625" style="397" customWidth="1"/>
    <col min="389" max="389" width="3.81640625" style="397" customWidth="1"/>
    <col min="390" max="390" width="3.7265625" style="397" customWidth="1"/>
    <col min="391" max="391" width="3.81640625" style="397" customWidth="1"/>
    <col min="392" max="392" width="3.7265625" style="397" customWidth="1"/>
    <col min="393" max="393" width="3.81640625" style="397" customWidth="1"/>
    <col min="394" max="394" width="3.7265625" style="397" customWidth="1"/>
    <col min="395" max="395" width="3.81640625" style="397" customWidth="1"/>
    <col min="396" max="396" width="3.7265625" style="397" customWidth="1"/>
    <col min="397" max="397" width="3.81640625" style="397" customWidth="1"/>
    <col min="398" max="398" width="3.7265625" style="397" customWidth="1"/>
    <col min="399" max="399" width="3.81640625" style="397" customWidth="1"/>
    <col min="400" max="400" width="4.26953125" style="397" customWidth="1"/>
    <col min="401" max="401" width="3.81640625" style="397" customWidth="1"/>
    <col min="402" max="402" width="4.7265625" style="397" customWidth="1"/>
    <col min="403" max="403" width="5.26953125" style="397" customWidth="1"/>
    <col min="404" max="622" width="8.81640625" style="397"/>
    <col min="623" max="623" width="46.453125" style="397" customWidth="1"/>
    <col min="624" max="624" width="3.7265625" style="397" customWidth="1"/>
    <col min="625" max="625" width="3.81640625" style="397" customWidth="1"/>
    <col min="626" max="626" width="4.7265625" style="397" customWidth="1"/>
    <col min="627" max="627" width="3.81640625" style="397" customWidth="1"/>
    <col min="628" max="628" width="4.7265625" style="397" customWidth="1"/>
    <col min="629" max="629" width="3.81640625" style="397" customWidth="1"/>
    <col min="630" max="630" width="3.7265625" style="397" customWidth="1"/>
    <col min="631" max="631" width="3.81640625" style="397" customWidth="1"/>
    <col min="632" max="632" width="3.7265625" style="397" customWidth="1"/>
    <col min="633" max="633" width="3.81640625" style="397" customWidth="1"/>
    <col min="634" max="634" width="3.7265625" style="397" customWidth="1"/>
    <col min="635" max="635" width="3.81640625" style="397" customWidth="1"/>
    <col min="636" max="636" width="4.7265625" style="397" customWidth="1"/>
    <col min="637" max="637" width="3.81640625" style="397" customWidth="1"/>
    <col min="638" max="638" width="4.7265625" style="397" customWidth="1"/>
    <col min="639" max="639" width="3.81640625" style="397" customWidth="1"/>
    <col min="640" max="640" width="3.7265625" style="397" customWidth="1"/>
    <col min="641" max="641" width="3.81640625" style="397" customWidth="1"/>
    <col min="642" max="642" width="3.7265625" style="397" customWidth="1"/>
    <col min="643" max="643" width="3.81640625" style="397" customWidth="1"/>
    <col min="644" max="644" width="3.7265625" style="397" customWidth="1"/>
    <col min="645" max="645" width="3.81640625" style="397" customWidth="1"/>
    <col min="646" max="646" width="3.7265625" style="397" customWidth="1"/>
    <col min="647" max="647" width="3.81640625" style="397" customWidth="1"/>
    <col min="648" max="648" width="3.7265625" style="397" customWidth="1"/>
    <col min="649" max="649" width="3.81640625" style="397" customWidth="1"/>
    <col min="650" max="650" width="3.7265625" style="397" customWidth="1"/>
    <col min="651" max="651" width="3.81640625" style="397" customWidth="1"/>
    <col min="652" max="652" width="3.7265625" style="397" customWidth="1"/>
    <col min="653" max="653" width="3.81640625" style="397" customWidth="1"/>
    <col min="654" max="654" width="3.7265625" style="397" customWidth="1"/>
    <col min="655" max="655" width="3.81640625" style="397" customWidth="1"/>
    <col min="656" max="656" width="4.26953125" style="397" customWidth="1"/>
    <col min="657" max="657" width="3.81640625" style="397" customWidth="1"/>
    <col min="658" max="658" width="4.7265625" style="397" customWidth="1"/>
    <col min="659" max="659" width="5.26953125" style="397" customWidth="1"/>
    <col min="660" max="878" width="8.81640625" style="397"/>
    <col min="879" max="879" width="46.453125" style="397" customWidth="1"/>
    <col min="880" max="880" width="3.7265625" style="397" customWidth="1"/>
    <col min="881" max="881" width="3.81640625" style="397" customWidth="1"/>
    <col min="882" max="882" width="4.7265625" style="397" customWidth="1"/>
    <col min="883" max="883" width="3.81640625" style="397" customWidth="1"/>
    <col min="884" max="884" width="4.7265625" style="397" customWidth="1"/>
    <col min="885" max="885" width="3.81640625" style="397" customWidth="1"/>
    <col min="886" max="886" width="3.7265625" style="397" customWidth="1"/>
    <col min="887" max="887" width="3.81640625" style="397" customWidth="1"/>
    <col min="888" max="888" width="3.7265625" style="397" customWidth="1"/>
    <col min="889" max="889" width="3.81640625" style="397" customWidth="1"/>
    <col min="890" max="890" width="3.7265625" style="397" customWidth="1"/>
    <col min="891" max="891" width="3.81640625" style="397" customWidth="1"/>
    <col min="892" max="892" width="4.7265625" style="397" customWidth="1"/>
    <col min="893" max="893" width="3.81640625" style="397" customWidth="1"/>
    <col min="894" max="894" width="4.7265625" style="397" customWidth="1"/>
    <col min="895" max="895" width="3.81640625" style="397" customWidth="1"/>
    <col min="896" max="896" width="3.7265625" style="397" customWidth="1"/>
    <col min="897" max="897" width="3.81640625" style="397" customWidth="1"/>
    <col min="898" max="898" width="3.7265625" style="397" customWidth="1"/>
    <col min="899" max="899" width="3.81640625" style="397" customWidth="1"/>
    <col min="900" max="900" width="3.7265625" style="397" customWidth="1"/>
    <col min="901" max="901" width="3.81640625" style="397" customWidth="1"/>
    <col min="902" max="902" width="3.7265625" style="397" customWidth="1"/>
    <col min="903" max="903" width="3.81640625" style="397" customWidth="1"/>
    <col min="904" max="904" width="3.7265625" style="397" customWidth="1"/>
    <col min="905" max="905" width="3.81640625" style="397" customWidth="1"/>
    <col min="906" max="906" width="3.7265625" style="397" customWidth="1"/>
    <col min="907" max="907" width="3.81640625" style="397" customWidth="1"/>
    <col min="908" max="908" width="3.7265625" style="397" customWidth="1"/>
    <col min="909" max="909" width="3.81640625" style="397" customWidth="1"/>
    <col min="910" max="910" width="3.7265625" style="397" customWidth="1"/>
    <col min="911" max="911" width="3.81640625" style="397" customWidth="1"/>
    <col min="912" max="912" width="4.26953125" style="397" customWidth="1"/>
    <col min="913" max="913" width="3.81640625" style="397" customWidth="1"/>
    <col min="914" max="914" width="4.7265625" style="397" customWidth="1"/>
    <col min="915" max="915" width="5.26953125" style="397" customWidth="1"/>
    <col min="916" max="1134" width="8.81640625" style="397"/>
    <col min="1135" max="1135" width="46.453125" style="397" customWidth="1"/>
    <col min="1136" max="1136" width="3.7265625" style="397" customWidth="1"/>
    <col min="1137" max="1137" width="3.81640625" style="397" customWidth="1"/>
    <col min="1138" max="1138" width="4.7265625" style="397" customWidth="1"/>
    <col min="1139" max="1139" width="3.81640625" style="397" customWidth="1"/>
    <col min="1140" max="1140" width="4.7265625" style="397" customWidth="1"/>
    <col min="1141" max="1141" width="3.81640625" style="397" customWidth="1"/>
    <col min="1142" max="1142" width="3.7265625" style="397" customWidth="1"/>
    <col min="1143" max="1143" width="3.81640625" style="397" customWidth="1"/>
    <col min="1144" max="1144" width="3.7265625" style="397" customWidth="1"/>
    <col min="1145" max="1145" width="3.81640625" style="397" customWidth="1"/>
    <col min="1146" max="1146" width="3.7265625" style="397" customWidth="1"/>
    <col min="1147" max="1147" width="3.81640625" style="397" customWidth="1"/>
    <col min="1148" max="1148" width="4.7265625" style="397" customWidth="1"/>
    <col min="1149" max="1149" width="3.81640625" style="397" customWidth="1"/>
    <col min="1150" max="1150" width="4.7265625" style="397" customWidth="1"/>
    <col min="1151" max="1151" width="3.81640625" style="397" customWidth="1"/>
    <col min="1152" max="1152" width="3.7265625" style="397" customWidth="1"/>
    <col min="1153" max="1153" width="3.81640625" style="397" customWidth="1"/>
    <col min="1154" max="1154" width="3.7265625" style="397" customWidth="1"/>
    <col min="1155" max="1155" width="3.81640625" style="397" customWidth="1"/>
    <col min="1156" max="1156" width="3.7265625" style="397" customWidth="1"/>
    <col min="1157" max="1157" width="3.81640625" style="397" customWidth="1"/>
    <col min="1158" max="1158" width="3.7265625" style="397" customWidth="1"/>
    <col min="1159" max="1159" width="3.81640625" style="397" customWidth="1"/>
    <col min="1160" max="1160" width="3.7265625" style="397" customWidth="1"/>
    <col min="1161" max="1161" width="3.81640625" style="397" customWidth="1"/>
    <col min="1162" max="1162" width="3.7265625" style="397" customWidth="1"/>
    <col min="1163" max="1163" width="3.81640625" style="397" customWidth="1"/>
    <col min="1164" max="1164" width="3.7265625" style="397" customWidth="1"/>
    <col min="1165" max="1165" width="3.81640625" style="397" customWidth="1"/>
    <col min="1166" max="1166" width="3.7265625" style="397" customWidth="1"/>
    <col min="1167" max="1167" width="3.81640625" style="397" customWidth="1"/>
    <col min="1168" max="1168" width="4.26953125" style="397" customWidth="1"/>
    <col min="1169" max="1169" width="3.81640625" style="397" customWidth="1"/>
    <col min="1170" max="1170" width="4.7265625" style="397" customWidth="1"/>
    <col min="1171" max="1171" width="5.26953125" style="397" customWidth="1"/>
    <col min="1172" max="1390" width="8.81640625" style="397"/>
    <col min="1391" max="1391" width="46.453125" style="397" customWidth="1"/>
    <col min="1392" max="1392" width="3.7265625" style="397" customWidth="1"/>
    <col min="1393" max="1393" width="3.81640625" style="397" customWidth="1"/>
    <col min="1394" max="1394" width="4.7265625" style="397" customWidth="1"/>
    <col min="1395" max="1395" width="3.81640625" style="397" customWidth="1"/>
    <col min="1396" max="1396" width="4.7265625" style="397" customWidth="1"/>
    <col min="1397" max="1397" width="3.81640625" style="397" customWidth="1"/>
    <col min="1398" max="1398" width="3.7265625" style="397" customWidth="1"/>
    <col min="1399" max="1399" width="3.81640625" style="397" customWidth="1"/>
    <col min="1400" max="1400" width="3.7265625" style="397" customWidth="1"/>
    <col min="1401" max="1401" width="3.81640625" style="397" customWidth="1"/>
    <col min="1402" max="1402" width="3.7265625" style="397" customWidth="1"/>
    <col min="1403" max="1403" width="3.81640625" style="397" customWidth="1"/>
    <col min="1404" max="1404" width="4.7265625" style="397" customWidth="1"/>
    <col min="1405" max="1405" width="3.81640625" style="397" customWidth="1"/>
    <col min="1406" max="1406" width="4.7265625" style="397" customWidth="1"/>
    <col min="1407" max="1407" width="3.81640625" style="397" customWidth="1"/>
    <col min="1408" max="1408" width="3.7265625" style="397" customWidth="1"/>
    <col min="1409" max="1409" width="3.81640625" style="397" customWidth="1"/>
    <col min="1410" max="1410" width="3.7265625" style="397" customWidth="1"/>
    <col min="1411" max="1411" width="3.81640625" style="397" customWidth="1"/>
    <col min="1412" max="1412" width="3.7265625" style="397" customWidth="1"/>
    <col min="1413" max="1413" width="3.81640625" style="397" customWidth="1"/>
    <col min="1414" max="1414" width="3.7265625" style="397" customWidth="1"/>
    <col min="1415" max="1415" width="3.81640625" style="397" customWidth="1"/>
    <col min="1416" max="1416" width="3.7265625" style="397" customWidth="1"/>
    <col min="1417" max="1417" width="3.81640625" style="397" customWidth="1"/>
    <col min="1418" max="1418" width="3.7265625" style="397" customWidth="1"/>
    <col min="1419" max="1419" width="3.81640625" style="397" customWidth="1"/>
    <col min="1420" max="1420" width="3.7265625" style="397" customWidth="1"/>
    <col min="1421" max="1421" width="3.81640625" style="397" customWidth="1"/>
    <col min="1422" max="1422" width="3.7265625" style="397" customWidth="1"/>
    <col min="1423" max="1423" width="3.81640625" style="397" customWidth="1"/>
    <col min="1424" max="1424" width="4.26953125" style="397" customWidth="1"/>
    <col min="1425" max="1425" width="3.81640625" style="397" customWidth="1"/>
    <col min="1426" max="1426" width="4.7265625" style="397" customWidth="1"/>
    <col min="1427" max="1427" width="5.26953125" style="397" customWidth="1"/>
    <col min="1428" max="1646" width="8.81640625" style="397"/>
    <col min="1647" max="1647" width="46.453125" style="397" customWidth="1"/>
    <col min="1648" max="1648" width="3.7265625" style="397" customWidth="1"/>
    <col min="1649" max="1649" width="3.81640625" style="397" customWidth="1"/>
    <col min="1650" max="1650" width="4.7265625" style="397" customWidth="1"/>
    <col min="1651" max="1651" width="3.81640625" style="397" customWidth="1"/>
    <col min="1652" max="1652" width="4.7265625" style="397" customWidth="1"/>
    <col min="1653" max="1653" width="3.81640625" style="397" customWidth="1"/>
    <col min="1654" max="1654" width="3.7265625" style="397" customWidth="1"/>
    <col min="1655" max="1655" width="3.81640625" style="397" customWidth="1"/>
    <col min="1656" max="1656" width="3.7265625" style="397" customWidth="1"/>
    <col min="1657" max="1657" width="3.81640625" style="397" customWidth="1"/>
    <col min="1658" max="1658" width="3.7265625" style="397" customWidth="1"/>
    <col min="1659" max="1659" width="3.81640625" style="397" customWidth="1"/>
    <col min="1660" max="1660" width="4.7265625" style="397" customWidth="1"/>
    <col min="1661" max="1661" width="3.81640625" style="397" customWidth="1"/>
    <col min="1662" max="1662" width="4.7265625" style="397" customWidth="1"/>
    <col min="1663" max="1663" width="3.81640625" style="397" customWidth="1"/>
    <col min="1664" max="1664" width="3.7265625" style="397" customWidth="1"/>
    <col min="1665" max="1665" width="3.81640625" style="397" customWidth="1"/>
    <col min="1666" max="1666" width="3.7265625" style="397" customWidth="1"/>
    <col min="1667" max="1667" width="3.81640625" style="397" customWidth="1"/>
    <col min="1668" max="1668" width="3.7265625" style="397" customWidth="1"/>
    <col min="1669" max="1669" width="3.81640625" style="397" customWidth="1"/>
    <col min="1670" max="1670" width="3.7265625" style="397" customWidth="1"/>
    <col min="1671" max="1671" width="3.81640625" style="397" customWidth="1"/>
    <col min="1672" max="1672" width="3.7265625" style="397" customWidth="1"/>
    <col min="1673" max="1673" width="3.81640625" style="397" customWidth="1"/>
    <col min="1674" max="1674" width="3.7265625" style="397" customWidth="1"/>
    <col min="1675" max="1675" width="3.81640625" style="397" customWidth="1"/>
    <col min="1676" max="1676" width="3.7265625" style="397" customWidth="1"/>
    <col min="1677" max="1677" width="3.81640625" style="397" customWidth="1"/>
    <col min="1678" max="1678" width="3.7265625" style="397" customWidth="1"/>
    <col min="1679" max="1679" width="3.81640625" style="397" customWidth="1"/>
    <col min="1680" max="1680" width="4.26953125" style="397" customWidth="1"/>
    <col min="1681" max="1681" width="3.81640625" style="397" customWidth="1"/>
    <col min="1682" max="1682" width="4.7265625" style="397" customWidth="1"/>
    <col min="1683" max="1683" width="5.26953125" style="397" customWidth="1"/>
    <col min="1684" max="1902" width="8.81640625" style="397"/>
    <col min="1903" max="1903" width="46.453125" style="397" customWidth="1"/>
    <col min="1904" max="1904" width="3.7265625" style="397" customWidth="1"/>
    <col min="1905" max="1905" width="3.81640625" style="397" customWidth="1"/>
    <col min="1906" max="1906" width="4.7265625" style="397" customWidth="1"/>
    <col min="1907" max="1907" width="3.81640625" style="397" customWidth="1"/>
    <col min="1908" max="1908" width="4.7265625" style="397" customWidth="1"/>
    <col min="1909" max="1909" width="3.81640625" style="397" customWidth="1"/>
    <col min="1910" max="1910" width="3.7265625" style="397" customWidth="1"/>
    <col min="1911" max="1911" width="3.81640625" style="397" customWidth="1"/>
    <col min="1912" max="1912" width="3.7265625" style="397" customWidth="1"/>
    <col min="1913" max="1913" width="3.81640625" style="397" customWidth="1"/>
    <col min="1914" max="1914" width="3.7265625" style="397" customWidth="1"/>
    <col min="1915" max="1915" width="3.81640625" style="397" customWidth="1"/>
    <col min="1916" max="1916" width="4.7265625" style="397" customWidth="1"/>
    <col min="1917" max="1917" width="3.81640625" style="397" customWidth="1"/>
    <col min="1918" max="1918" width="4.7265625" style="397" customWidth="1"/>
    <col min="1919" max="1919" width="3.81640625" style="397" customWidth="1"/>
    <col min="1920" max="1920" width="3.7265625" style="397" customWidth="1"/>
    <col min="1921" max="1921" width="3.81640625" style="397" customWidth="1"/>
    <col min="1922" max="1922" width="3.7265625" style="397" customWidth="1"/>
    <col min="1923" max="1923" width="3.81640625" style="397" customWidth="1"/>
    <col min="1924" max="1924" width="3.7265625" style="397" customWidth="1"/>
    <col min="1925" max="1925" width="3.81640625" style="397" customWidth="1"/>
    <col min="1926" max="1926" width="3.7265625" style="397" customWidth="1"/>
    <col min="1927" max="1927" width="3.81640625" style="397" customWidth="1"/>
    <col min="1928" max="1928" width="3.7265625" style="397" customWidth="1"/>
    <col min="1929" max="1929" width="3.81640625" style="397" customWidth="1"/>
    <col min="1930" max="1930" width="3.7265625" style="397" customWidth="1"/>
    <col min="1931" max="1931" width="3.81640625" style="397" customWidth="1"/>
    <col min="1932" max="1932" width="3.7265625" style="397" customWidth="1"/>
    <col min="1933" max="1933" width="3.81640625" style="397" customWidth="1"/>
    <col min="1934" max="1934" width="3.7265625" style="397" customWidth="1"/>
    <col min="1935" max="1935" width="3.81640625" style="397" customWidth="1"/>
    <col min="1936" max="1936" width="4.26953125" style="397" customWidth="1"/>
    <col min="1937" max="1937" width="3.81640625" style="397" customWidth="1"/>
    <col min="1938" max="1938" width="4.7265625" style="397" customWidth="1"/>
    <col min="1939" max="1939" width="5.26953125" style="397" customWidth="1"/>
    <col min="1940" max="2158" width="8.81640625" style="397"/>
    <col min="2159" max="2159" width="46.453125" style="397" customWidth="1"/>
    <col min="2160" max="2160" width="3.7265625" style="397" customWidth="1"/>
    <col min="2161" max="2161" width="3.81640625" style="397" customWidth="1"/>
    <col min="2162" max="2162" width="4.7265625" style="397" customWidth="1"/>
    <col min="2163" max="2163" width="3.81640625" style="397" customWidth="1"/>
    <col min="2164" max="2164" width="4.7265625" style="397" customWidth="1"/>
    <col min="2165" max="2165" width="3.81640625" style="397" customWidth="1"/>
    <col min="2166" max="2166" width="3.7265625" style="397" customWidth="1"/>
    <col min="2167" max="2167" width="3.81640625" style="397" customWidth="1"/>
    <col min="2168" max="2168" width="3.7265625" style="397" customWidth="1"/>
    <col min="2169" max="2169" width="3.81640625" style="397" customWidth="1"/>
    <col min="2170" max="2170" width="3.7265625" style="397" customWidth="1"/>
    <col min="2171" max="2171" width="3.81640625" style="397" customWidth="1"/>
    <col min="2172" max="2172" width="4.7265625" style="397" customWidth="1"/>
    <col min="2173" max="2173" width="3.81640625" style="397" customWidth="1"/>
    <col min="2174" max="2174" width="4.7265625" style="397" customWidth="1"/>
    <col min="2175" max="2175" width="3.81640625" style="397" customWidth="1"/>
    <col min="2176" max="2176" width="3.7265625" style="397" customWidth="1"/>
    <col min="2177" max="2177" width="3.81640625" style="397" customWidth="1"/>
    <col min="2178" max="2178" width="3.7265625" style="397" customWidth="1"/>
    <col min="2179" max="2179" width="3.81640625" style="397" customWidth="1"/>
    <col min="2180" max="2180" width="3.7265625" style="397" customWidth="1"/>
    <col min="2181" max="2181" width="3.81640625" style="397" customWidth="1"/>
    <col min="2182" max="2182" width="3.7265625" style="397" customWidth="1"/>
    <col min="2183" max="2183" width="3.81640625" style="397" customWidth="1"/>
    <col min="2184" max="2184" width="3.7265625" style="397" customWidth="1"/>
    <col min="2185" max="2185" width="3.81640625" style="397" customWidth="1"/>
    <col min="2186" max="2186" width="3.7265625" style="397" customWidth="1"/>
    <col min="2187" max="2187" width="3.81640625" style="397" customWidth="1"/>
    <col min="2188" max="2188" width="3.7265625" style="397" customWidth="1"/>
    <col min="2189" max="2189" width="3.81640625" style="397" customWidth="1"/>
    <col min="2190" max="2190" width="3.7265625" style="397" customWidth="1"/>
    <col min="2191" max="2191" width="3.81640625" style="397" customWidth="1"/>
    <col min="2192" max="2192" width="4.26953125" style="397" customWidth="1"/>
    <col min="2193" max="2193" width="3.81640625" style="397" customWidth="1"/>
    <col min="2194" max="2194" width="4.7265625" style="397" customWidth="1"/>
    <col min="2195" max="2195" width="5.26953125" style="397" customWidth="1"/>
    <col min="2196" max="2414" width="8.81640625" style="397"/>
    <col min="2415" max="2415" width="46.453125" style="397" customWidth="1"/>
    <col min="2416" max="2416" width="3.7265625" style="397" customWidth="1"/>
    <col min="2417" max="2417" width="3.81640625" style="397" customWidth="1"/>
    <col min="2418" max="2418" width="4.7265625" style="397" customWidth="1"/>
    <col min="2419" max="2419" width="3.81640625" style="397" customWidth="1"/>
    <col min="2420" max="2420" width="4.7265625" style="397" customWidth="1"/>
    <col min="2421" max="2421" width="3.81640625" style="397" customWidth="1"/>
    <col min="2422" max="2422" width="3.7265625" style="397" customWidth="1"/>
    <col min="2423" max="2423" width="3.81640625" style="397" customWidth="1"/>
    <col min="2424" max="2424" width="3.7265625" style="397" customWidth="1"/>
    <col min="2425" max="2425" width="3.81640625" style="397" customWidth="1"/>
    <col min="2426" max="2426" width="3.7265625" style="397" customWidth="1"/>
    <col min="2427" max="2427" width="3.81640625" style="397" customWidth="1"/>
    <col min="2428" max="2428" width="4.7265625" style="397" customWidth="1"/>
    <col min="2429" max="2429" width="3.81640625" style="397" customWidth="1"/>
    <col min="2430" max="2430" width="4.7265625" style="397" customWidth="1"/>
    <col min="2431" max="2431" width="3.81640625" style="397" customWidth="1"/>
    <col min="2432" max="2432" width="3.7265625" style="397" customWidth="1"/>
    <col min="2433" max="2433" width="3.81640625" style="397" customWidth="1"/>
    <col min="2434" max="2434" width="3.7265625" style="397" customWidth="1"/>
    <col min="2435" max="2435" width="3.81640625" style="397" customWidth="1"/>
    <col min="2436" max="2436" width="3.7265625" style="397" customWidth="1"/>
    <col min="2437" max="2437" width="3.81640625" style="397" customWidth="1"/>
    <col min="2438" max="2438" width="3.7265625" style="397" customWidth="1"/>
    <col min="2439" max="2439" width="3.81640625" style="397" customWidth="1"/>
    <col min="2440" max="2440" width="3.7265625" style="397" customWidth="1"/>
    <col min="2441" max="2441" width="3.81640625" style="397" customWidth="1"/>
    <col min="2442" max="2442" width="3.7265625" style="397" customWidth="1"/>
    <col min="2443" max="2443" width="3.81640625" style="397" customWidth="1"/>
    <col min="2444" max="2444" width="3.7265625" style="397" customWidth="1"/>
    <col min="2445" max="2445" width="3.81640625" style="397" customWidth="1"/>
    <col min="2446" max="2446" width="3.7265625" style="397" customWidth="1"/>
    <col min="2447" max="2447" width="3.81640625" style="397" customWidth="1"/>
    <col min="2448" max="2448" width="4.26953125" style="397" customWidth="1"/>
    <col min="2449" max="2449" width="3.81640625" style="397" customWidth="1"/>
    <col min="2450" max="2450" width="4.7265625" style="397" customWidth="1"/>
    <col min="2451" max="2451" width="5.26953125" style="397" customWidth="1"/>
    <col min="2452" max="2670" width="8.81640625" style="397"/>
    <col min="2671" max="2671" width="46.453125" style="397" customWidth="1"/>
    <col min="2672" max="2672" width="3.7265625" style="397" customWidth="1"/>
    <col min="2673" max="2673" width="3.81640625" style="397" customWidth="1"/>
    <col min="2674" max="2674" width="4.7265625" style="397" customWidth="1"/>
    <col min="2675" max="2675" width="3.81640625" style="397" customWidth="1"/>
    <col min="2676" max="2676" width="4.7265625" style="397" customWidth="1"/>
    <col min="2677" max="2677" width="3.81640625" style="397" customWidth="1"/>
    <col min="2678" max="2678" width="3.7265625" style="397" customWidth="1"/>
    <col min="2679" max="2679" width="3.81640625" style="397" customWidth="1"/>
    <col min="2680" max="2680" width="3.7265625" style="397" customWidth="1"/>
    <col min="2681" max="2681" width="3.81640625" style="397" customWidth="1"/>
    <col min="2682" max="2682" width="3.7265625" style="397" customWidth="1"/>
    <col min="2683" max="2683" width="3.81640625" style="397" customWidth="1"/>
    <col min="2684" max="2684" width="4.7265625" style="397" customWidth="1"/>
    <col min="2685" max="2685" width="3.81640625" style="397" customWidth="1"/>
    <col min="2686" max="2686" width="4.7265625" style="397" customWidth="1"/>
    <col min="2687" max="2687" width="3.81640625" style="397" customWidth="1"/>
    <col min="2688" max="2688" width="3.7265625" style="397" customWidth="1"/>
    <col min="2689" max="2689" width="3.81640625" style="397" customWidth="1"/>
    <col min="2690" max="2690" width="3.7265625" style="397" customWidth="1"/>
    <col min="2691" max="2691" width="3.81640625" style="397" customWidth="1"/>
    <col min="2692" max="2692" width="3.7265625" style="397" customWidth="1"/>
    <col min="2693" max="2693" width="3.81640625" style="397" customWidth="1"/>
    <col min="2694" max="2694" width="3.7265625" style="397" customWidth="1"/>
    <col min="2695" max="2695" width="3.81640625" style="397" customWidth="1"/>
    <col min="2696" max="2696" width="3.7265625" style="397" customWidth="1"/>
    <col min="2697" max="2697" width="3.81640625" style="397" customWidth="1"/>
    <col min="2698" max="2698" width="3.7265625" style="397" customWidth="1"/>
    <col min="2699" max="2699" width="3.81640625" style="397" customWidth="1"/>
    <col min="2700" max="2700" width="3.7265625" style="397" customWidth="1"/>
    <col min="2701" max="2701" width="3.81640625" style="397" customWidth="1"/>
    <col min="2702" max="2702" width="3.7265625" style="397" customWidth="1"/>
    <col min="2703" max="2703" width="3.81640625" style="397" customWidth="1"/>
    <col min="2704" max="2704" width="4.26953125" style="397" customWidth="1"/>
    <col min="2705" max="2705" width="3.81640625" style="397" customWidth="1"/>
    <col min="2706" max="2706" width="4.7265625" style="397" customWidth="1"/>
    <col min="2707" max="2707" width="5.26953125" style="397" customWidth="1"/>
    <col min="2708" max="2926" width="8.81640625" style="397"/>
    <col min="2927" max="2927" width="46.453125" style="397" customWidth="1"/>
    <col min="2928" max="2928" width="3.7265625" style="397" customWidth="1"/>
    <col min="2929" max="2929" width="3.81640625" style="397" customWidth="1"/>
    <col min="2930" max="2930" width="4.7265625" style="397" customWidth="1"/>
    <col min="2931" max="2931" width="3.81640625" style="397" customWidth="1"/>
    <col min="2932" max="2932" width="4.7265625" style="397" customWidth="1"/>
    <col min="2933" max="2933" width="3.81640625" style="397" customWidth="1"/>
    <col min="2934" max="2934" width="3.7265625" style="397" customWidth="1"/>
    <col min="2935" max="2935" width="3.81640625" style="397" customWidth="1"/>
    <col min="2936" max="2936" width="3.7265625" style="397" customWidth="1"/>
    <col min="2937" max="2937" width="3.81640625" style="397" customWidth="1"/>
    <col min="2938" max="2938" width="3.7265625" style="397" customWidth="1"/>
    <col min="2939" max="2939" width="3.81640625" style="397" customWidth="1"/>
    <col min="2940" max="2940" width="4.7265625" style="397" customWidth="1"/>
    <col min="2941" max="2941" width="3.81640625" style="397" customWidth="1"/>
    <col min="2942" max="2942" width="4.7265625" style="397" customWidth="1"/>
    <col min="2943" max="2943" width="3.81640625" style="397" customWidth="1"/>
    <col min="2944" max="2944" width="3.7265625" style="397" customWidth="1"/>
    <col min="2945" max="2945" width="3.81640625" style="397" customWidth="1"/>
    <col min="2946" max="2946" width="3.7265625" style="397" customWidth="1"/>
    <col min="2947" max="2947" width="3.81640625" style="397" customWidth="1"/>
    <col min="2948" max="2948" width="3.7265625" style="397" customWidth="1"/>
    <col min="2949" max="2949" width="3.81640625" style="397" customWidth="1"/>
    <col min="2950" max="2950" width="3.7265625" style="397" customWidth="1"/>
    <col min="2951" max="2951" width="3.81640625" style="397" customWidth="1"/>
    <col min="2952" max="2952" width="3.7265625" style="397" customWidth="1"/>
    <col min="2953" max="2953" width="3.81640625" style="397" customWidth="1"/>
    <col min="2954" max="2954" width="3.7265625" style="397" customWidth="1"/>
    <col min="2955" max="2955" width="3.81640625" style="397" customWidth="1"/>
    <col min="2956" max="2956" width="3.7265625" style="397" customWidth="1"/>
    <col min="2957" max="2957" width="3.81640625" style="397" customWidth="1"/>
    <col min="2958" max="2958" width="3.7265625" style="397" customWidth="1"/>
    <col min="2959" max="2959" width="3.81640625" style="397" customWidth="1"/>
    <col min="2960" max="2960" width="4.26953125" style="397" customWidth="1"/>
    <col min="2961" max="2961" width="3.81640625" style="397" customWidth="1"/>
    <col min="2962" max="2962" width="4.7265625" style="397" customWidth="1"/>
    <col min="2963" max="2963" width="5.26953125" style="397" customWidth="1"/>
    <col min="2964" max="3182" width="8.81640625" style="397"/>
    <col min="3183" max="3183" width="46.453125" style="397" customWidth="1"/>
    <col min="3184" max="3184" width="3.7265625" style="397" customWidth="1"/>
    <col min="3185" max="3185" width="3.81640625" style="397" customWidth="1"/>
    <col min="3186" max="3186" width="4.7265625" style="397" customWidth="1"/>
    <col min="3187" max="3187" width="3.81640625" style="397" customWidth="1"/>
    <col min="3188" max="3188" width="4.7265625" style="397" customWidth="1"/>
    <col min="3189" max="3189" width="3.81640625" style="397" customWidth="1"/>
    <col min="3190" max="3190" width="3.7265625" style="397" customWidth="1"/>
    <col min="3191" max="3191" width="3.81640625" style="397" customWidth="1"/>
    <col min="3192" max="3192" width="3.7265625" style="397" customWidth="1"/>
    <col min="3193" max="3193" width="3.81640625" style="397" customWidth="1"/>
    <col min="3194" max="3194" width="3.7265625" style="397" customWidth="1"/>
    <col min="3195" max="3195" width="3.81640625" style="397" customWidth="1"/>
    <col min="3196" max="3196" width="4.7265625" style="397" customWidth="1"/>
    <col min="3197" max="3197" width="3.81640625" style="397" customWidth="1"/>
    <col min="3198" max="3198" width="4.7265625" style="397" customWidth="1"/>
    <col min="3199" max="3199" width="3.81640625" style="397" customWidth="1"/>
    <col min="3200" max="3200" width="3.7265625" style="397" customWidth="1"/>
    <col min="3201" max="3201" width="3.81640625" style="397" customWidth="1"/>
    <col min="3202" max="3202" width="3.7265625" style="397" customWidth="1"/>
    <col min="3203" max="3203" width="3.81640625" style="397" customWidth="1"/>
    <col min="3204" max="3204" width="3.7265625" style="397" customWidth="1"/>
    <col min="3205" max="3205" width="3.81640625" style="397" customWidth="1"/>
    <col min="3206" max="3206" width="3.7265625" style="397" customWidth="1"/>
    <col min="3207" max="3207" width="3.81640625" style="397" customWidth="1"/>
    <col min="3208" max="3208" width="3.7265625" style="397" customWidth="1"/>
    <col min="3209" max="3209" width="3.81640625" style="397" customWidth="1"/>
    <col min="3210" max="3210" width="3.7265625" style="397" customWidth="1"/>
    <col min="3211" max="3211" width="3.81640625" style="397" customWidth="1"/>
    <col min="3212" max="3212" width="3.7265625" style="397" customWidth="1"/>
    <col min="3213" max="3213" width="3.81640625" style="397" customWidth="1"/>
    <col min="3214" max="3214" width="3.7265625" style="397" customWidth="1"/>
    <col min="3215" max="3215" width="3.81640625" style="397" customWidth="1"/>
    <col min="3216" max="3216" width="4.26953125" style="397" customWidth="1"/>
    <col min="3217" max="3217" width="3.81640625" style="397" customWidth="1"/>
    <col min="3218" max="3218" width="4.7265625" style="397" customWidth="1"/>
    <col min="3219" max="3219" width="5.26953125" style="397" customWidth="1"/>
    <col min="3220" max="3438" width="8.81640625" style="397"/>
    <col min="3439" max="3439" width="46.453125" style="397" customWidth="1"/>
    <col min="3440" max="3440" width="3.7265625" style="397" customWidth="1"/>
    <col min="3441" max="3441" width="3.81640625" style="397" customWidth="1"/>
    <col min="3442" max="3442" width="4.7265625" style="397" customWidth="1"/>
    <col min="3443" max="3443" width="3.81640625" style="397" customWidth="1"/>
    <col min="3444" max="3444" width="4.7265625" style="397" customWidth="1"/>
    <col min="3445" max="3445" width="3.81640625" style="397" customWidth="1"/>
    <col min="3446" max="3446" width="3.7265625" style="397" customWidth="1"/>
    <col min="3447" max="3447" width="3.81640625" style="397" customWidth="1"/>
    <col min="3448" max="3448" width="3.7265625" style="397" customWidth="1"/>
    <col min="3449" max="3449" width="3.81640625" style="397" customWidth="1"/>
    <col min="3450" max="3450" width="3.7265625" style="397" customWidth="1"/>
    <col min="3451" max="3451" width="3.81640625" style="397" customWidth="1"/>
    <col min="3452" max="3452" width="4.7265625" style="397" customWidth="1"/>
    <col min="3453" max="3453" width="3.81640625" style="397" customWidth="1"/>
    <col min="3454" max="3454" width="4.7265625" style="397" customWidth="1"/>
    <col min="3455" max="3455" width="3.81640625" style="397" customWidth="1"/>
    <col min="3456" max="3456" width="3.7265625" style="397" customWidth="1"/>
    <col min="3457" max="3457" width="3.81640625" style="397" customWidth="1"/>
    <col min="3458" max="3458" width="3.7265625" style="397" customWidth="1"/>
    <col min="3459" max="3459" width="3.81640625" style="397" customWidth="1"/>
    <col min="3460" max="3460" width="3.7265625" style="397" customWidth="1"/>
    <col min="3461" max="3461" width="3.81640625" style="397" customWidth="1"/>
    <col min="3462" max="3462" width="3.7265625" style="397" customWidth="1"/>
    <col min="3463" max="3463" width="3.81640625" style="397" customWidth="1"/>
    <col min="3464" max="3464" width="3.7265625" style="397" customWidth="1"/>
    <col min="3465" max="3465" width="3.81640625" style="397" customWidth="1"/>
    <col min="3466" max="3466" width="3.7265625" style="397" customWidth="1"/>
    <col min="3467" max="3467" width="3.81640625" style="397" customWidth="1"/>
    <col min="3468" max="3468" width="3.7265625" style="397" customWidth="1"/>
    <col min="3469" max="3469" width="3.81640625" style="397" customWidth="1"/>
    <col min="3470" max="3470" width="3.7265625" style="397" customWidth="1"/>
    <col min="3471" max="3471" width="3.81640625" style="397" customWidth="1"/>
    <col min="3472" max="3472" width="4.26953125" style="397" customWidth="1"/>
    <col min="3473" max="3473" width="3.81640625" style="397" customWidth="1"/>
    <col min="3474" max="3474" width="4.7265625" style="397" customWidth="1"/>
    <col min="3475" max="3475" width="5.26953125" style="397" customWidth="1"/>
    <col min="3476" max="3694" width="8.81640625" style="397"/>
    <col min="3695" max="3695" width="46.453125" style="397" customWidth="1"/>
    <col min="3696" max="3696" width="3.7265625" style="397" customWidth="1"/>
    <col min="3697" max="3697" width="3.81640625" style="397" customWidth="1"/>
    <col min="3698" max="3698" width="4.7265625" style="397" customWidth="1"/>
    <col min="3699" max="3699" width="3.81640625" style="397" customWidth="1"/>
    <col min="3700" max="3700" width="4.7265625" style="397" customWidth="1"/>
    <col min="3701" max="3701" width="3.81640625" style="397" customWidth="1"/>
    <col min="3702" max="3702" width="3.7265625" style="397" customWidth="1"/>
    <col min="3703" max="3703" width="3.81640625" style="397" customWidth="1"/>
    <col min="3704" max="3704" width="3.7265625" style="397" customWidth="1"/>
    <col min="3705" max="3705" width="3.81640625" style="397" customWidth="1"/>
    <col min="3706" max="3706" width="3.7265625" style="397" customWidth="1"/>
    <col min="3707" max="3707" width="3.81640625" style="397" customWidth="1"/>
    <col min="3708" max="3708" width="4.7265625" style="397" customWidth="1"/>
    <col min="3709" max="3709" width="3.81640625" style="397" customWidth="1"/>
    <col min="3710" max="3710" width="4.7265625" style="397" customWidth="1"/>
    <col min="3711" max="3711" width="3.81640625" style="397" customWidth="1"/>
    <col min="3712" max="3712" width="3.7265625" style="397" customWidth="1"/>
    <col min="3713" max="3713" width="3.81640625" style="397" customWidth="1"/>
    <col min="3714" max="3714" width="3.7265625" style="397" customWidth="1"/>
    <col min="3715" max="3715" width="3.81640625" style="397" customWidth="1"/>
    <col min="3716" max="3716" width="3.7265625" style="397" customWidth="1"/>
    <col min="3717" max="3717" width="3.81640625" style="397" customWidth="1"/>
    <col min="3718" max="3718" width="3.7265625" style="397" customWidth="1"/>
    <col min="3719" max="3719" width="3.81640625" style="397" customWidth="1"/>
    <col min="3720" max="3720" width="3.7265625" style="397" customWidth="1"/>
    <col min="3721" max="3721" width="3.81640625" style="397" customWidth="1"/>
    <col min="3722" max="3722" width="3.7265625" style="397" customWidth="1"/>
    <col min="3723" max="3723" width="3.81640625" style="397" customWidth="1"/>
    <col min="3724" max="3724" width="3.7265625" style="397" customWidth="1"/>
    <col min="3725" max="3725" width="3.81640625" style="397" customWidth="1"/>
    <col min="3726" max="3726" width="3.7265625" style="397" customWidth="1"/>
    <col min="3727" max="3727" width="3.81640625" style="397" customWidth="1"/>
    <col min="3728" max="3728" width="4.26953125" style="397" customWidth="1"/>
    <col min="3729" max="3729" width="3.81640625" style="397" customWidth="1"/>
    <col min="3730" max="3730" width="4.7265625" style="397" customWidth="1"/>
    <col min="3731" max="3731" width="5.26953125" style="397" customWidth="1"/>
    <col min="3732" max="3950" width="8.81640625" style="397"/>
    <col min="3951" max="3951" width="46.453125" style="397" customWidth="1"/>
    <col min="3952" max="3952" width="3.7265625" style="397" customWidth="1"/>
    <col min="3953" max="3953" width="3.81640625" style="397" customWidth="1"/>
    <col min="3954" max="3954" width="4.7265625" style="397" customWidth="1"/>
    <col min="3955" max="3955" width="3.81640625" style="397" customWidth="1"/>
    <col min="3956" max="3956" width="4.7265625" style="397" customWidth="1"/>
    <col min="3957" max="3957" width="3.81640625" style="397" customWidth="1"/>
    <col min="3958" max="3958" width="3.7265625" style="397" customWidth="1"/>
    <col min="3959" max="3959" width="3.81640625" style="397" customWidth="1"/>
    <col min="3960" max="3960" width="3.7265625" style="397" customWidth="1"/>
    <col min="3961" max="3961" width="3.81640625" style="397" customWidth="1"/>
    <col min="3962" max="3962" width="3.7265625" style="397" customWidth="1"/>
    <col min="3963" max="3963" width="3.81640625" style="397" customWidth="1"/>
    <col min="3964" max="3964" width="4.7265625" style="397" customWidth="1"/>
    <col min="3965" max="3965" width="3.81640625" style="397" customWidth="1"/>
    <col min="3966" max="3966" width="4.7265625" style="397" customWidth="1"/>
    <col min="3967" max="3967" width="3.81640625" style="397" customWidth="1"/>
    <col min="3968" max="3968" width="3.7265625" style="397" customWidth="1"/>
    <col min="3969" max="3969" width="3.81640625" style="397" customWidth="1"/>
    <col min="3970" max="3970" width="3.7265625" style="397" customWidth="1"/>
    <col min="3971" max="3971" width="3.81640625" style="397" customWidth="1"/>
    <col min="3972" max="3972" width="3.7265625" style="397" customWidth="1"/>
    <col min="3973" max="3973" width="3.81640625" style="397" customWidth="1"/>
    <col min="3974" max="3974" width="3.7265625" style="397" customWidth="1"/>
    <col min="3975" max="3975" width="3.81640625" style="397" customWidth="1"/>
    <col min="3976" max="3976" width="3.7265625" style="397" customWidth="1"/>
    <col min="3977" max="3977" width="3.81640625" style="397" customWidth="1"/>
    <col min="3978" max="3978" width="3.7265625" style="397" customWidth="1"/>
    <col min="3979" max="3979" width="3.81640625" style="397" customWidth="1"/>
    <col min="3980" max="3980" width="3.7265625" style="397" customWidth="1"/>
    <col min="3981" max="3981" width="3.81640625" style="397" customWidth="1"/>
    <col min="3982" max="3982" width="3.7265625" style="397" customWidth="1"/>
    <col min="3983" max="3983" width="3.81640625" style="397" customWidth="1"/>
    <col min="3984" max="3984" width="4.26953125" style="397" customWidth="1"/>
    <col min="3985" max="3985" width="3.81640625" style="397" customWidth="1"/>
    <col min="3986" max="3986" width="4.7265625" style="397" customWidth="1"/>
    <col min="3987" max="3987" width="5.26953125" style="397" customWidth="1"/>
    <col min="3988" max="4206" width="8.81640625" style="397"/>
    <col min="4207" max="4207" width="46.453125" style="397" customWidth="1"/>
    <col min="4208" max="4208" width="3.7265625" style="397" customWidth="1"/>
    <col min="4209" max="4209" width="3.81640625" style="397" customWidth="1"/>
    <col min="4210" max="4210" width="4.7265625" style="397" customWidth="1"/>
    <col min="4211" max="4211" width="3.81640625" style="397" customWidth="1"/>
    <col min="4212" max="4212" width="4.7265625" style="397" customWidth="1"/>
    <col min="4213" max="4213" width="3.81640625" style="397" customWidth="1"/>
    <col min="4214" max="4214" width="3.7265625" style="397" customWidth="1"/>
    <col min="4215" max="4215" width="3.81640625" style="397" customWidth="1"/>
    <col min="4216" max="4216" width="3.7265625" style="397" customWidth="1"/>
    <col min="4217" max="4217" width="3.81640625" style="397" customWidth="1"/>
    <col min="4218" max="4218" width="3.7265625" style="397" customWidth="1"/>
    <col min="4219" max="4219" width="3.81640625" style="397" customWidth="1"/>
    <col min="4220" max="4220" width="4.7265625" style="397" customWidth="1"/>
    <col min="4221" max="4221" width="3.81640625" style="397" customWidth="1"/>
    <col min="4222" max="4222" width="4.7265625" style="397" customWidth="1"/>
    <col min="4223" max="4223" width="3.81640625" style="397" customWidth="1"/>
    <col min="4224" max="4224" width="3.7265625" style="397" customWidth="1"/>
    <col min="4225" max="4225" width="3.81640625" style="397" customWidth="1"/>
    <col min="4226" max="4226" width="3.7265625" style="397" customWidth="1"/>
    <col min="4227" max="4227" width="3.81640625" style="397" customWidth="1"/>
    <col min="4228" max="4228" width="3.7265625" style="397" customWidth="1"/>
    <col min="4229" max="4229" width="3.81640625" style="397" customWidth="1"/>
    <col min="4230" max="4230" width="3.7265625" style="397" customWidth="1"/>
    <col min="4231" max="4231" width="3.81640625" style="397" customWidth="1"/>
    <col min="4232" max="4232" width="3.7265625" style="397" customWidth="1"/>
    <col min="4233" max="4233" width="3.81640625" style="397" customWidth="1"/>
    <col min="4234" max="4234" width="3.7265625" style="397" customWidth="1"/>
    <col min="4235" max="4235" width="3.81640625" style="397" customWidth="1"/>
    <col min="4236" max="4236" width="3.7265625" style="397" customWidth="1"/>
    <col min="4237" max="4237" width="3.81640625" style="397" customWidth="1"/>
    <col min="4238" max="4238" width="3.7265625" style="397" customWidth="1"/>
    <col min="4239" max="4239" width="3.81640625" style="397" customWidth="1"/>
    <col min="4240" max="4240" width="4.26953125" style="397" customWidth="1"/>
    <col min="4241" max="4241" width="3.81640625" style="397" customWidth="1"/>
    <col min="4242" max="4242" width="4.7265625" style="397" customWidth="1"/>
    <col min="4243" max="4243" width="5.26953125" style="397" customWidth="1"/>
    <col min="4244" max="4462" width="8.81640625" style="397"/>
    <col min="4463" max="4463" width="46.453125" style="397" customWidth="1"/>
    <col min="4464" max="4464" width="3.7265625" style="397" customWidth="1"/>
    <col min="4465" max="4465" width="3.81640625" style="397" customWidth="1"/>
    <col min="4466" max="4466" width="4.7265625" style="397" customWidth="1"/>
    <col min="4467" max="4467" width="3.81640625" style="397" customWidth="1"/>
    <col min="4468" max="4468" width="4.7265625" style="397" customWidth="1"/>
    <col min="4469" max="4469" width="3.81640625" style="397" customWidth="1"/>
    <col min="4470" max="4470" width="3.7265625" style="397" customWidth="1"/>
    <col min="4471" max="4471" width="3.81640625" style="397" customWidth="1"/>
    <col min="4472" max="4472" width="3.7265625" style="397" customWidth="1"/>
    <col min="4473" max="4473" width="3.81640625" style="397" customWidth="1"/>
    <col min="4474" max="4474" width="3.7265625" style="397" customWidth="1"/>
    <col min="4475" max="4475" width="3.81640625" style="397" customWidth="1"/>
    <col min="4476" max="4476" width="4.7265625" style="397" customWidth="1"/>
    <col min="4477" max="4477" width="3.81640625" style="397" customWidth="1"/>
    <col min="4478" max="4478" width="4.7265625" style="397" customWidth="1"/>
    <col min="4479" max="4479" width="3.81640625" style="397" customWidth="1"/>
    <col min="4480" max="4480" width="3.7265625" style="397" customWidth="1"/>
    <col min="4481" max="4481" width="3.81640625" style="397" customWidth="1"/>
    <col min="4482" max="4482" width="3.7265625" style="397" customWidth="1"/>
    <col min="4483" max="4483" width="3.81640625" style="397" customWidth="1"/>
    <col min="4484" max="4484" width="3.7265625" style="397" customWidth="1"/>
    <col min="4485" max="4485" width="3.81640625" style="397" customWidth="1"/>
    <col min="4486" max="4486" width="3.7265625" style="397" customWidth="1"/>
    <col min="4487" max="4487" width="3.81640625" style="397" customWidth="1"/>
    <col min="4488" max="4488" width="3.7265625" style="397" customWidth="1"/>
    <col min="4489" max="4489" width="3.81640625" style="397" customWidth="1"/>
    <col min="4490" max="4490" width="3.7265625" style="397" customWidth="1"/>
    <col min="4491" max="4491" width="3.81640625" style="397" customWidth="1"/>
    <col min="4492" max="4492" width="3.7265625" style="397" customWidth="1"/>
    <col min="4493" max="4493" width="3.81640625" style="397" customWidth="1"/>
    <col min="4494" max="4494" width="3.7265625" style="397" customWidth="1"/>
    <col min="4495" max="4495" width="3.81640625" style="397" customWidth="1"/>
    <col min="4496" max="4496" width="4.26953125" style="397" customWidth="1"/>
    <col min="4497" max="4497" width="3.81640625" style="397" customWidth="1"/>
    <col min="4498" max="4498" width="4.7265625" style="397" customWidth="1"/>
    <col min="4499" max="4499" width="5.26953125" style="397" customWidth="1"/>
    <col min="4500" max="4718" width="8.81640625" style="397"/>
    <col min="4719" max="4719" width="46.453125" style="397" customWidth="1"/>
    <col min="4720" max="4720" width="3.7265625" style="397" customWidth="1"/>
    <col min="4721" max="4721" width="3.81640625" style="397" customWidth="1"/>
    <col min="4722" max="4722" width="4.7265625" style="397" customWidth="1"/>
    <col min="4723" max="4723" width="3.81640625" style="397" customWidth="1"/>
    <col min="4724" max="4724" width="4.7265625" style="397" customWidth="1"/>
    <col min="4725" max="4725" width="3.81640625" style="397" customWidth="1"/>
    <col min="4726" max="4726" width="3.7265625" style="397" customWidth="1"/>
    <col min="4727" max="4727" width="3.81640625" style="397" customWidth="1"/>
    <col min="4728" max="4728" width="3.7265625" style="397" customWidth="1"/>
    <col min="4729" max="4729" width="3.81640625" style="397" customWidth="1"/>
    <col min="4730" max="4730" width="3.7265625" style="397" customWidth="1"/>
    <col min="4731" max="4731" width="3.81640625" style="397" customWidth="1"/>
    <col min="4732" max="4732" width="4.7265625" style="397" customWidth="1"/>
    <col min="4733" max="4733" width="3.81640625" style="397" customWidth="1"/>
    <col min="4734" max="4734" width="4.7265625" style="397" customWidth="1"/>
    <col min="4735" max="4735" width="3.81640625" style="397" customWidth="1"/>
    <col min="4736" max="4736" width="3.7265625" style="397" customWidth="1"/>
    <col min="4737" max="4737" width="3.81640625" style="397" customWidth="1"/>
    <col min="4738" max="4738" width="3.7265625" style="397" customWidth="1"/>
    <col min="4739" max="4739" width="3.81640625" style="397" customWidth="1"/>
    <col min="4740" max="4740" width="3.7265625" style="397" customWidth="1"/>
    <col min="4741" max="4741" width="3.81640625" style="397" customWidth="1"/>
    <col min="4742" max="4742" width="3.7265625" style="397" customWidth="1"/>
    <col min="4743" max="4743" width="3.81640625" style="397" customWidth="1"/>
    <col min="4744" max="4744" width="3.7265625" style="397" customWidth="1"/>
    <col min="4745" max="4745" width="3.81640625" style="397" customWidth="1"/>
    <col min="4746" max="4746" width="3.7265625" style="397" customWidth="1"/>
    <col min="4747" max="4747" width="3.81640625" style="397" customWidth="1"/>
    <col min="4748" max="4748" width="3.7265625" style="397" customWidth="1"/>
    <col min="4749" max="4749" width="3.81640625" style="397" customWidth="1"/>
    <col min="4750" max="4750" width="3.7265625" style="397" customWidth="1"/>
    <col min="4751" max="4751" width="3.81640625" style="397" customWidth="1"/>
    <col min="4752" max="4752" width="4.26953125" style="397" customWidth="1"/>
    <col min="4753" max="4753" width="3.81640625" style="397" customWidth="1"/>
    <col min="4754" max="4754" width="4.7265625" style="397" customWidth="1"/>
    <col min="4755" max="4755" width="5.26953125" style="397" customWidth="1"/>
    <col min="4756" max="4974" width="8.81640625" style="397"/>
    <col min="4975" max="4975" width="46.453125" style="397" customWidth="1"/>
    <col min="4976" max="4976" width="3.7265625" style="397" customWidth="1"/>
    <col min="4977" max="4977" width="3.81640625" style="397" customWidth="1"/>
    <col min="4978" max="4978" width="4.7265625" style="397" customWidth="1"/>
    <col min="4979" max="4979" width="3.81640625" style="397" customWidth="1"/>
    <col min="4980" max="4980" width="4.7265625" style="397" customWidth="1"/>
    <col min="4981" max="4981" width="3.81640625" style="397" customWidth="1"/>
    <col min="4982" max="4982" width="3.7265625" style="397" customWidth="1"/>
    <col min="4983" max="4983" width="3.81640625" style="397" customWidth="1"/>
    <col min="4984" max="4984" width="3.7265625" style="397" customWidth="1"/>
    <col min="4985" max="4985" width="3.81640625" style="397" customWidth="1"/>
    <col min="4986" max="4986" width="3.7265625" style="397" customWidth="1"/>
    <col min="4987" max="4987" width="3.81640625" style="397" customWidth="1"/>
    <col min="4988" max="4988" width="4.7265625" style="397" customWidth="1"/>
    <col min="4989" max="4989" width="3.81640625" style="397" customWidth="1"/>
    <col min="4990" max="4990" width="4.7265625" style="397" customWidth="1"/>
    <col min="4991" max="4991" width="3.81640625" style="397" customWidth="1"/>
    <col min="4992" max="4992" width="3.7265625" style="397" customWidth="1"/>
    <col min="4993" max="4993" width="3.81640625" style="397" customWidth="1"/>
    <col min="4994" max="4994" width="3.7265625" style="397" customWidth="1"/>
    <col min="4995" max="4995" width="3.81640625" style="397" customWidth="1"/>
    <col min="4996" max="4996" width="3.7265625" style="397" customWidth="1"/>
    <col min="4997" max="4997" width="3.81640625" style="397" customWidth="1"/>
    <col min="4998" max="4998" width="3.7265625" style="397" customWidth="1"/>
    <col min="4999" max="4999" width="3.81640625" style="397" customWidth="1"/>
    <col min="5000" max="5000" width="3.7265625" style="397" customWidth="1"/>
    <col min="5001" max="5001" width="3.81640625" style="397" customWidth="1"/>
    <col min="5002" max="5002" width="3.7265625" style="397" customWidth="1"/>
    <col min="5003" max="5003" width="3.81640625" style="397" customWidth="1"/>
    <col min="5004" max="5004" width="3.7265625" style="397" customWidth="1"/>
    <col min="5005" max="5005" width="3.81640625" style="397" customWidth="1"/>
    <col min="5006" max="5006" width="3.7265625" style="397" customWidth="1"/>
    <col min="5007" max="5007" width="3.81640625" style="397" customWidth="1"/>
    <col min="5008" max="5008" width="4.26953125" style="397" customWidth="1"/>
    <col min="5009" max="5009" width="3.81640625" style="397" customWidth="1"/>
    <col min="5010" max="5010" width="4.7265625" style="397" customWidth="1"/>
    <col min="5011" max="5011" width="5.26953125" style="397" customWidth="1"/>
    <col min="5012" max="5230" width="8.81640625" style="397"/>
    <col min="5231" max="5231" width="46.453125" style="397" customWidth="1"/>
    <col min="5232" max="5232" width="3.7265625" style="397" customWidth="1"/>
    <col min="5233" max="5233" width="3.81640625" style="397" customWidth="1"/>
    <col min="5234" max="5234" width="4.7265625" style="397" customWidth="1"/>
    <col min="5235" max="5235" width="3.81640625" style="397" customWidth="1"/>
    <col min="5236" max="5236" width="4.7265625" style="397" customWidth="1"/>
    <col min="5237" max="5237" width="3.81640625" style="397" customWidth="1"/>
    <col min="5238" max="5238" width="3.7265625" style="397" customWidth="1"/>
    <col min="5239" max="5239" width="3.81640625" style="397" customWidth="1"/>
    <col min="5240" max="5240" width="3.7265625" style="397" customWidth="1"/>
    <col min="5241" max="5241" width="3.81640625" style="397" customWidth="1"/>
    <col min="5242" max="5242" width="3.7265625" style="397" customWidth="1"/>
    <col min="5243" max="5243" width="3.81640625" style="397" customWidth="1"/>
    <col min="5244" max="5244" width="4.7265625" style="397" customWidth="1"/>
    <col min="5245" max="5245" width="3.81640625" style="397" customWidth="1"/>
    <col min="5246" max="5246" width="4.7265625" style="397" customWidth="1"/>
    <col min="5247" max="5247" width="3.81640625" style="397" customWidth="1"/>
    <col min="5248" max="5248" width="3.7265625" style="397" customWidth="1"/>
    <col min="5249" max="5249" width="3.81640625" style="397" customWidth="1"/>
    <col min="5250" max="5250" width="3.7265625" style="397" customWidth="1"/>
    <col min="5251" max="5251" width="3.81640625" style="397" customWidth="1"/>
    <col min="5252" max="5252" width="3.7265625" style="397" customWidth="1"/>
    <col min="5253" max="5253" width="3.81640625" style="397" customWidth="1"/>
    <col min="5254" max="5254" width="3.7265625" style="397" customWidth="1"/>
    <col min="5255" max="5255" width="3.81640625" style="397" customWidth="1"/>
    <col min="5256" max="5256" width="3.7265625" style="397" customWidth="1"/>
    <col min="5257" max="5257" width="3.81640625" style="397" customWidth="1"/>
    <col min="5258" max="5258" width="3.7265625" style="397" customWidth="1"/>
    <col min="5259" max="5259" width="3.81640625" style="397" customWidth="1"/>
    <col min="5260" max="5260" width="3.7265625" style="397" customWidth="1"/>
    <col min="5261" max="5261" width="3.81640625" style="397" customWidth="1"/>
    <col min="5262" max="5262" width="3.7265625" style="397" customWidth="1"/>
    <col min="5263" max="5263" width="3.81640625" style="397" customWidth="1"/>
    <col min="5264" max="5264" width="4.26953125" style="397" customWidth="1"/>
    <col min="5265" max="5265" width="3.81640625" style="397" customWidth="1"/>
    <col min="5266" max="5266" width="4.7265625" style="397" customWidth="1"/>
    <col min="5267" max="5267" width="5.26953125" style="397" customWidth="1"/>
    <col min="5268" max="5486" width="8.81640625" style="397"/>
    <col min="5487" max="5487" width="46.453125" style="397" customWidth="1"/>
    <col min="5488" max="5488" width="3.7265625" style="397" customWidth="1"/>
    <col min="5489" max="5489" width="3.81640625" style="397" customWidth="1"/>
    <col min="5490" max="5490" width="4.7265625" style="397" customWidth="1"/>
    <col min="5491" max="5491" width="3.81640625" style="397" customWidth="1"/>
    <col min="5492" max="5492" width="4.7265625" style="397" customWidth="1"/>
    <col min="5493" max="5493" width="3.81640625" style="397" customWidth="1"/>
    <col min="5494" max="5494" width="3.7265625" style="397" customWidth="1"/>
    <col min="5495" max="5495" width="3.81640625" style="397" customWidth="1"/>
    <col min="5496" max="5496" width="3.7265625" style="397" customWidth="1"/>
    <col min="5497" max="5497" width="3.81640625" style="397" customWidth="1"/>
    <col min="5498" max="5498" width="3.7265625" style="397" customWidth="1"/>
    <col min="5499" max="5499" width="3.81640625" style="397" customWidth="1"/>
    <col min="5500" max="5500" width="4.7265625" style="397" customWidth="1"/>
    <col min="5501" max="5501" width="3.81640625" style="397" customWidth="1"/>
    <col min="5502" max="5502" width="4.7265625" style="397" customWidth="1"/>
    <col min="5503" max="5503" width="3.81640625" style="397" customWidth="1"/>
    <col min="5504" max="5504" width="3.7265625" style="397" customWidth="1"/>
    <col min="5505" max="5505" width="3.81640625" style="397" customWidth="1"/>
    <col min="5506" max="5506" width="3.7265625" style="397" customWidth="1"/>
    <col min="5507" max="5507" width="3.81640625" style="397" customWidth="1"/>
    <col min="5508" max="5508" width="3.7265625" style="397" customWidth="1"/>
    <col min="5509" max="5509" width="3.81640625" style="397" customWidth="1"/>
    <col min="5510" max="5510" width="3.7265625" style="397" customWidth="1"/>
    <col min="5511" max="5511" width="3.81640625" style="397" customWidth="1"/>
    <col min="5512" max="5512" width="3.7265625" style="397" customWidth="1"/>
    <col min="5513" max="5513" width="3.81640625" style="397" customWidth="1"/>
    <col min="5514" max="5514" width="3.7265625" style="397" customWidth="1"/>
    <col min="5515" max="5515" width="3.81640625" style="397" customWidth="1"/>
    <col min="5516" max="5516" width="3.7265625" style="397" customWidth="1"/>
    <col min="5517" max="5517" width="3.81640625" style="397" customWidth="1"/>
    <col min="5518" max="5518" width="3.7265625" style="397" customWidth="1"/>
    <col min="5519" max="5519" width="3.81640625" style="397" customWidth="1"/>
    <col min="5520" max="5520" width="4.26953125" style="397" customWidth="1"/>
    <col min="5521" max="5521" width="3.81640625" style="397" customWidth="1"/>
    <col min="5522" max="5522" width="4.7265625" style="397" customWidth="1"/>
    <col min="5523" max="5523" width="5.26953125" style="397" customWidth="1"/>
    <col min="5524" max="5742" width="8.81640625" style="397"/>
    <col min="5743" max="5743" width="46.453125" style="397" customWidth="1"/>
    <col min="5744" max="5744" width="3.7265625" style="397" customWidth="1"/>
    <col min="5745" max="5745" width="3.81640625" style="397" customWidth="1"/>
    <col min="5746" max="5746" width="4.7265625" style="397" customWidth="1"/>
    <col min="5747" max="5747" width="3.81640625" style="397" customWidth="1"/>
    <col min="5748" max="5748" width="4.7265625" style="397" customWidth="1"/>
    <col min="5749" max="5749" width="3.81640625" style="397" customWidth="1"/>
    <col min="5750" max="5750" width="3.7265625" style="397" customWidth="1"/>
    <col min="5751" max="5751" width="3.81640625" style="397" customWidth="1"/>
    <col min="5752" max="5752" width="3.7265625" style="397" customWidth="1"/>
    <col min="5753" max="5753" width="3.81640625" style="397" customWidth="1"/>
    <col min="5754" max="5754" width="3.7265625" style="397" customWidth="1"/>
    <col min="5755" max="5755" width="3.81640625" style="397" customWidth="1"/>
    <col min="5756" max="5756" width="4.7265625" style="397" customWidth="1"/>
    <col min="5757" max="5757" width="3.81640625" style="397" customWidth="1"/>
    <col min="5758" max="5758" width="4.7265625" style="397" customWidth="1"/>
    <col min="5759" max="5759" width="3.81640625" style="397" customWidth="1"/>
    <col min="5760" max="5760" width="3.7265625" style="397" customWidth="1"/>
    <col min="5761" max="5761" width="3.81640625" style="397" customWidth="1"/>
    <col min="5762" max="5762" width="3.7265625" style="397" customWidth="1"/>
    <col min="5763" max="5763" width="3.81640625" style="397" customWidth="1"/>
    <col min="5764" max="5764" width="3.7265625" style="397" customWidth="1"/>
    <col min="5765" max="5765" width="3.81640625" style="397" customWidth="1"/>
    <col min="5766" max="5766" width="3.7265625" style="397" customWidth="1"/>
    <col min="5767" max="5767" width="3.81640625" style="397" customWidth="1"/>
    <col min="5768" max="5768" width="3.7265625" style="397" customWidth="1"/>
    <col min="5769" max="5769" width="3.81640625" style="397" customWidth="1"/>
    <col min="5770" max="5770" width="3.7265625" style="397" customWidth="1"/>
    <col min="5771" max="5771" width="3.81640625" style="397" customWidth="1"/>
    <col min="5772" max="5772" width="3.7265625" style="397" customWidth="1"/>
    <col min="5773" max="5773" width="3.81640625" style="397" customWidth="1"/>
    <col min="5774" max="5774" width="3.7265625" style="397" customWidth="1"/>
    <col min="5775" max="5775" width="3.81640625" style="397" customWidth="1"/>
    <col min="5776" max="5776" width="4.26953125" style="397" customWidth="1"/>
    <col min="5777" max="5777" width="3.81640625" style="397" customWidth="1"/>
    <col min="5778" max="5778" width="4.7265625" style="397" customWidth="1"/>
    <col min="5779" max="5779" width="5.26953125" style="397" customWidth="1"/>
    <col min="5780" max="5998" width="8.81640625" style="397"/>
    <col min="5999" max="5999" width="46.453125" style="397" customWidth="1"/>
    <col min="6000" max="6000" width="3.7265625" style="397" customWidth="1"/>
    <col min="6001" max="6001" width="3.81640625" style="397" customWidth="1"/>
    <col min="6002" max="6002" width="4.7265625" style="397" customWidth="1"/>
    <col min="6003" max="6003" width="3.81640625" style="397" customWidth="1"/>
    <col min="6004" max="6004" width="4.7265625" style="397" customWidth="1"/>
    <col min="6005" max="6005" width="3.81640625" style="397" customWidth="1"/>
    <col min="6006" max="6006" width="3.7265625" style="397" customWidth="1"/>
    <col min="6007" max="6007" width="3.81640625" style="397" customWidth="1"/>
    <col min="6008" max="6008" width="3.7265625" style="397" customWidth="1"/>
    <col min="6009" max="6009" width="3.81640625" style="397" customWidth="1"/>
    <col min="6010" max="6010" width="3.7265625" style="397" customWidth="1"/>
    <col min="6011" max="6011" width="3.81640625" style="397" customWidth="1"/>
    <col min="6012" max="6012" width="4.7265625" style="397" customWidth="1"/>
    <col min="6013" max="6013" width="3.81640625" style="397" customWidth="1"/>
    <col min="6014" max="6014" width="4.7265625" style="397" customWidth="1"/>
    <col min="6015" max="6015" width="3.81640625" style="397" customWidth="1"/>
    <col min="6016" max="6016" width="3.7265625" style="397" customWidth="1"/>
    <col min="6017" max="6017" width="3.81640625" style="397" customWidth="1"/>
    <col min="6018" max="6018" width="3.7265625" style="397" customWidth="1"/>
    <col min="6019" max="6019" width="3.81640625" style="397" customWidth="1"/>
    <col min="6020" max="6020" width="3.7265625" style="397" customWidth="1"/>
    <col min="6021" max="6021" width="3.81640625" style="397" customWidth="1"/>
    <col min="6022" max="6022" width="3.7265625" style="397" customWidth="1"/>
    <col min="6023" max="6023" width="3.81640625" style="397" customWidth="1"/>
    <col min="6024" max="6024" width="3.7265625" style="397" customWidth="1"/>
    <col min="6025" max="6025" width="3.81640625" style="397" customWidth="1"/>
    <col min="6026" max="6026" width="3.7265625" style="397" customWidth="1"/>
    <col min="6027" max="6027" width="3.81640625" style="397" customWidth="1"/>
    <col min="6028" max="6028" width="3.7265625" style="397" customWidth="1"/>
    <col min="6029" max="6029" width="3.81640625" style="397" customWidth="1"/>
    <col min="6030" max="6030" width="3.7265625" style="397" customWidth="1"/>
    <col min="6031" max="6031" width="3.81640625" style="397" customWidth="1"/>
    <col min="6032" max="6032" width="4.26953125" style="397" customWidth="1"/>
    <col min="6033" max="6033" width="3.81640625" style="397" customWidth="1"/>
    <col min="6034" max="6034" width="4.7265625" style="397" customWidth="1"/>
    <col min="6035" max="6035" width="5.26953125" style="397" customWidth="1"/>
    <col min="6036" max="6254" width="8.81640625" style="397"/>
    <col min="6255" max="6255" width="46.453125" style="397" customWidth="1"/>
    <col min="6256" max="6256" width="3.7265625" style="397" customWidth="1"/>
    <col min="6257" max="6257" width="3.81640625" style="397" customWidth="1"/>
    <col min="6258" max="6258" width="4.7265625" style="397" customWidth="1"/>
    <col min="6259" max="6259" width="3.81640625" style="397" customWidth="1"/>
    <col min="6260" max="6260" width="4.7265625" style="397" customWidth="1"/>
    <col min="6261" max="6261" width="3.81640625" style="397" customWidth="1"/>
    <col min="6262" max="6262" width="3.7265625" style="397" customWidth="1"/>
    <col min="6263" max="6263" width="3.81640625" style="397" customWidth="1"/>
    <col min="6264" max="6264" width="3.7265625" style="397" customWidth="1"/>
    <col min="6265" max="6265" width="3.81640625" style="397" customWidth="1"/>
    <col min="6266" max="6266" width="3.7265625" style="397" customWidth="1"/>
    <col min="6267" max="6267" width="3.81640625" style="397" customWidth="1"/>
    <col min="6268" max="6268" width="4.7265625" style="397" customWidth="1"/>
    <col min="6269" max="6269" width="3.81640625" style="397" customWidth="1"/>
    <col min="6270" max="6270" width="4.7265625" style="397" customWidth="1"/>
    <col min="6271" max="6271" width="3.81640625" style="397" customWidth="1"/>
    <col min="6272" max="6272" width="3.7265625" style="397" customWidth="1"/>
    <col min="6273" max="6273" width="3.81640625" style="397" customWidth="1"/>
    <col min="6274" max="6274" width="3.7265625" style="397" customWidth="1"/>
    <col min="6275" max="6275" width="3.81640625" style="397" customWidth="1"/>
    <col min="6276" max="6276" width="3.7265625" style="397" customWidth="1"/>
    <col min="6277" max="6277" width="3.81640625" style="397" customWidth="1"/>
    <col min="6278" max="6278" width="3.7265625" style="397" customWidth="1"/>
    <col min="6279" max="6279" width="3.81640625" style="397" customWidth="1"/>
    <col min="6280" max="6280" width="3.7265625" style="397" customWidth="1"/>
    <col min="6281" max="6281" width="3.81640625" style="397" customWidth="1"/>
    <col min="6282" max="6282" width="3.7265625" style="397" customWidth="1"/>
    <col min="6283" max="6283" width="3.81640625" style="397" customWidth="1"/>
    <col min="6284" max="6284" width="3.7265625" style="397" customWidth="1"/>
    <col min="6285" max="6285" width="3.81640625" style="397" customWidth="1"/>
    <col min="6286" max="6286" width="3.7265625" style="397" customWidth="1"/>
    <col min="6287" max="6287" width="3.81640625" style="397" customWidth="1"/>
    <col min="6288" max="6288" width="4.26953125" style="397" customWidth="1"/>
    <col min="6289" max="6289" width="3.81640625" style="397" customWidth="1"/>
    <col min="6290" max="6290" width="4.7265625" style="397" customWidth="1"/>
    <col min="6291" max="6291" width="5.26953125" style="397" customWidth="1"/>
    <col min="6292" max="6510" width="8.81640625" style="397"/>
    <col min="6511" max="6511" width="46.453125" style="397" customWidth="1"/>
    <col min="6512" max="6512" width="3.7265625" style="397" customWidth="1"/>
    <col min="6513" max="6513" width="3.81640625" style="397" customWidth="1"/>
    <col min="6514" max="6514" width="4.7265625" style="397" customWidth="1"/>
    <col min="6515" max="6515" width="3.81640625" style="397" customWidth="1"/>
    <col min="6516" max="6516" width="4.7265625" style="397" customWidth="1"/>
    <col min="6517" max="6517" width="3.81640625" style="397" customWidth="1"/>
    <col min="6518" max="6518" width="3.7265625" style="397" customWidth="1"/>
    <col min="6519" max="6519" width="3.81640625" style="397" customWidth="1"/>
    <col min="6520" max="6520" width="3.7265625" style="397" customWidth="1"/>
    <col min="6521" max="6521" width="3.81640625" style="397" customWidth="1"/>
    <col min="6522" max="6522" width="3.7265625" style="397" customWidth="1"/>
    <col min="6523" max="6523" width="3.81640625" style="397" customWidth="1"/>
    <col min="6524" max="6524" width="4.7265625" style="397" customWidth="1"/>
    <col min="6525" max="6525" width="3.81640625" style="397" customWidth="1"/>
    <col min="6526" max="6526" width="4.7265625" style="397" customWidth="1"/>
    <col min="6527" max="6527" width="3.81640625" style="397" customWidth="1"/>
    <col min="6528" max="6528" width="3.7265625" style="397" customWidth="1"/>
    <col min="6529" max="6529" width="3.81640625" style="397" customWidth="1"/>
    <col min="6530" max="6530" width="3.7265625" style="397" customWidth="1"/>
    <col min="6531" max="6531" width="3.81640625" style="397" customWidth="1"/>
    <col min="6532" max="6532" width="3.7265625" style="397" customWidth="1"/>
    <col min="6533" max="6533" width="3.81640625" style="397" customWidth="1"/>
    <col min="6534" max="6534" width="3.7265625" style="397" customWidth="1"/>
    <col min="6535" max="6535" width="3.81640625" style="397" customWidth="1"/>
    <col min="6536" max="6536" width="3.7265625" style="397" customWidth="1"/>
    <col min="6537" max="6537" width="3.81640625" style="397" customWidth="1"/>
    <col min="6538" max="6538" width="3.7265625" style="397" customWidth="1"/>
    <col min="6539" max="6539" width="3.81640625" style="397" customWidth="1"/>
    <col min="6540" max="6540" width="3.7265625" style="397" customWidth="1"/>
    <col min="6541" max="6541" width="3.81640625" style="397" customWidth="1"/>
    <col min="6542" max="6542" width="3.7265625" style="397" customWidth="1"/>
    <col min="6543" max="6543" width="3.81640625" style="397" customWidth="1"/>
    <col min="6544" max="6544" width="4.26953125" style="397" customWidth="1"/>
    <col min="6545" max="6545" width="3.81640625" style="397" customWidth="1"/>
    <col min="6546" max="6546" width="4.7265625" style="397" customWidth="1"/>
    <col min="6547" max="6547" width="5.26953125" style="397" customWidth="1"/>
    <col min="6548" max="6766" width="8.81640625" style="397"/>
    <col min="6767" max="6767" width="46.453125" style="397" customWidth="1"/>
    <col min="6768" max="6768" width="3.7265625" style="397" customWidth="1"/>
    <col min="6769" max="6769" width="3.81640625" style="397" customWidth="1"/>
    <col min="6770" max="6770" width="4.7265625" style="397" customWidth="1"/>
    <col min="6771" max="6771" width="3.81640625" style="397" customWidth="1"/>
    <col min="6772" max="6772" width="4.7265625" style="397" customWidth="1"/>
    <col min="6773" max="6773" width="3.81640625" style="397" customWidth="1"/>
    <col min="6774" max="6774" width="3.7265625" style="397" customWidth="1"/>
    <col min="6775" max="6775" width="3.81640625" style="397" customWidth="1"/>
    <col min="6776" max="6776" width="3.7265625" style="397" customWidth="1"/>
    <col min="6777" max="6777" width="3.81640625" style="397" customWidth="1"/>
    <col min="6778" max="6778" width="3.7265625" style="397" customWidth="1"/>
    <col min="6779" max="6779" width="3.81640625" style="397" customWidth="1"/>
    <col min="6780" max="6780" width="4.7265625" style="397" customWidth="1"/>
    <col min="6781" max="6781" width="3.81640625" style="397" customWidth="1"/>
    <col min="6782" max="6782" width="4.7265625" style="397" customWidth="1"/>
    <col min="6783" max="6783" width="3.81640625" style="397" customWidth="1"/>
    <col min="6784" max="6784" width="3.7265625" style="397" customWidth="1"/>
    <col min="6785" max="6785" width="3.81640625" style="397" customWidth="1"/>
    <col min="6786" max="6786" width="3.7265625" style="397" customWidth="1"/>
    <col min="6787" max="6787" width="3.81640625" style="397" customWidth="1"/>
    <col min="6788" max="6788" width="3.7265625" style="397" customWidth="1"/>
    <col min="6789" max="6789" width="3.81640625" style="397" customWidth="1"/>
    <col min="6790" max="6790" width="3.7265625" style="397" customWidth="1"/>
    <col min="6791" max="6791" width="3.81640625" style="397" customWidth="1"/>
    <col min="6792" max="6792" width="3.7265625" style="397" customWidth="1"/>
    <col min="6793" max="6793" width="3.81640625" style="397" customWidth="1"/>
    <col min="6794" max="6794" width="3.7265625" style="397" customWidth="1"/>
    <col min="6795" max="6795" width="3.81640625" style="397" customWidth="1"/>
    <col min="6796" max="6796" width="3.7265625" style="397" customWidth="1"/>
    <col min="6797" max="6797" width="3.81640625" style="397" customWidth="1"/>
    <col min="6798" max="6798" width="3.7265625" style="397" customWidth="1"/>
    <col min="6799" max="6799" width="3.81640625" style="397" customWidth="1"/>
    <col min="6800" max="6800" width="4.26953125" style="397" customWidth="1"/>
    <col min="6801" max="6801" width="3.81640625" style="397" customWidth="1"/>
    <col min="6802" max="6802" width="4.7265625" style="397" customWidth="1"/>
    <col min="6803" max="6803" width="5.26953125" style="397" customWidth="1"/>
    <col min="6804" max="7022" width="8.81640625" style="397"/>
    <col min="7023" max="7023" width="46.453125" style="397" customWidth="1"/>
    <col min="7024" max="7024" width="3.7265625" style="397" customWidth="1"/>
    <col min="7025" max="7025" width="3.81640625" style="397" customWidth="1"/>
    <col min="7026" max="7026" width="4.7265625" style="397" customWidth="1"/>
    <col min="7027" max="7027" width="3.81640625" style="397" customWidth="1"/>
    <col min="7028" max="7028" width="4.7265625" style="397" customWidth="1"/>
    <col min="7029" max="7029" width="3.81640625" style="397" customWidth="1"/>
    <col min="7030" max="7030" width="3.7265625" style="397" customWidth="1"/>
    <col min="7031" max="7031" width="3.81640625" style="397" customWidth="1"/>
    <col min="7032" max="7032" width="3.7265625" style="397" customWidth="1"/>
    <col min="7033" max="7033" width="3.81640625" style="397" customWidth="1"/>
    <col min="7034" max="7034" width="3.7265625" style="397" customWidth="1"/>
    <col min="7035" max="7035" width="3.81640625" style="397" customWidth="1"/>
    <col min="7036" max="7036" width="4.7265625" style="397" customWidth="1"/>
    <col min="7037" max="7037" width="3.81640625" style="397" customWidth="1"/>
    <col min="7038" max="7038" width="4.7265625" style="397" customWidth="1"/>
    <col min="7039" max="7039" width="3.81640625" style="397" customWidth="1"/>
    <col min="7040" max="7040" width="3.7265625" style="397" customWidth="1"/>
    <col min="7041" max="7041" width="3.81640625" style="397" customWidth="1"/>
    <col min="7042" max="7042" width="3.7265625" style="397" customWidth="1"/>
    <col min="7043" max="7043" width="3.81640625" style="397" customWidth="1"/>
    <col min="7044" max="7044" width="3.7265625" style="397" customWidth="1"/>
    <col min="7045" max="7045" width="3.81640625" style="397" customWidth="1"/>
    <col min="7046" max="7046" width="3.7265625" style="397" customWidth="1"/>
    <col min="7047" max="7047" width="3.81640625" style="397" customWidth="1"/>
    <col min="7048" max="7048" width="3.7265625" style="397" customWidth="1"/>
    <col min="7049" max="7049" width="3.81640625" style="397" customWidth="1"/>
    <col min="7050" max="7050" width="3.7265625" style="397" customWidth="1"/>
    <col min="7051" max="7051" width="3.81640625" style="397" customWidth="1"/>
    <col min="7052" max="7052" width="3.7265625" style="397" customWidth="1"/>
    <col min="7053" max="7053" width="3.81640625" style="397" customWidth="1"/>
    <col min="7054" max="7054" width="3.7265625" style="397" customWidth="1"/>
    <col min="7055" max="7055" width="3.81640625" style="397" customWidth="1"/>
    <col min="7056" max="7056" width="4.26953125" style="397" customWidth="1"/>
    <col min="7057" max="7057" width="3.81640625" style="397" customWidth="1"/>
    <col min="7058" max="7058" width="4.7265625" style="397" customWidth="1"/>
    <col min="7059" max="7059" width="5.26953125" style="397" customWidth="1"/>
    <col min="7060" max="7278" width="8.81640625" style="397"/>
    <col min="7279" max="7279" width="46.453125" style="397" customWidth="1"/>
    <col min="7280" max="7280" width="3.7265625" style="397" customWidth="1"/>
    <col min="7281" max="7281" width="3.81640625" style="397" customWidth="1"/>
    <col min="7282" max="7282" width="4.7265625" style="397" customWidth="1"/>
    <col min="7283" max="7283" width="3.81640625" style="397" customWidth="1"/>
    <col min="7284" max="7284" width="4.7265625" style="397" customWidth="1"/>
    <col min="7285" max="7285" width="3.81640625" style="397" customWidth="1"/>
    <col min="7286" max="7286" width="3.7265625" style="397" customWidth="1"/>
    <col min="7287" max="7287" width="3.81640625" style="397" customWidth="1"/>
    <col min="7288" max="7288" width="3.7265625" style="397" customWidth="1"/>
    <col min="7289" max="7289" width="3.81640625" style="397" customWidth="1"/>
    <col min="7290" max="7290" width="3.7265625" style="397" customWidth="1"/>
    <col min="7291" max="7291" width="3.81640625" style="397" customWidth="1"/>
    <col min="7292" max="7292" width="4.7265625" style="397" customWidth="1"/>
    <col min="7293" max="7293" width="3.81640625" style="397" customWidth="1"/>
    <col min="7294" max="7294" width="4.7265625" style="397" customWidth="1"/>
    <col min="7295" max="7295" width="3.81640625" style="397" customWidth="1"/>
    <col min="7296" max="7296" width="3.7265625" style="397" customWidth="1"/>
    <col min="7297" max="7297" width="3.81640625" style="397" customWidth="1"/>
    <col min="7298" max="7298" width="3.7265625" style="397" customWidth="1"/>
    <col min="7299" max="7299" width="3.81640625" style="397" customWidth="1"/>
    <col min="7300" max="7300" width="3.7265625" style="397" customWidth="1"/>
    <col min="7301" max="7301" width="3.81640625" style="397" customWidth="1"/>
    <col min="7302" max="7302" width="3.7265625" style="397" customWidth="1"/>
    <col min="7303" max="7303" width="3.81640625" style="397" customWidth="1"/>
    <col min="7304" max="7304" width="3.7265625" style="397" customWidth="1"/>
    <col min="7305" max="7305" width="3.81640625" style="397" customWidth="1"/>
    <col min="7306" max="7306" width="3.7265625" style="397" customWidth="1"/>
    <col min="7307" max="7307" width="3.81640625" style="397" customWidth="1"/>
    <col min="7308" max="7308" width="3.7265625" style="397" customWidth="1"/>
    <col min="7309" max="7309" width="3.81640625" style="397" customWidth="1"/>
    <col min="7310" max="7310" width="3.7265625" style="397" customWidth="1"/>
    <col min="7311" max="7311" width="3.81640625" style="397" customWidth="1"/>
    <col min="7312" max="7312" width="4.26953125" style="397" customWidth="1"/>
    <col min="7313" max="7313" width="3.81640625" style="397" customWidth="1"/>
    <col min="7314" max="7314" width="4.7265625" style="397" customWidth="1"/>
    <col min="7315" max="7315" width="5.26953125" style="397" customWidth="1"/>
    <col min="7316" max="7534" width="8.81640625" style="397"/>
    <col min="7535" max="7535" width="46.453125" style="397" customWidth="1"/>
    <col min="7536" max="7536" width="3.7265625" style="397" customWidth="1"/>
    <col min="7537" max="7537" width="3.81640625" style="397" customWidth="1"/>
    <col min="7538" max="7538" width="4.7265625" style="397" customWidth="1"/>
    <col min="7539" max="7539" width="3.81640625" style="397" customWidth="1"/>
    <col min="7540" max="7540" width="4.7265625" style="397" customWidth="1"/>
    <col min="7541" max="7541" width="3.81640625" style="397" customWidth="1"/>
    <col min="7542" max="7542" width="3.7265625" style="397" customWidth="1"/>
    <col min="7543" max="7543" width="3.81640625" style="397" customWidth="1"/>
    <col min="7544" max="7544" width="3.7265625" style="397" customWidth="1"/>
    <col min="7545" max="7545" width="3.81640625" style="397" customWidth="1"/>
    <col min="7546" max="7546" width="3.7265625" style="397" customWidth="1"/>
    <col min="7547" max="7547" width="3.81640625" style="397" customWidth="1"/>
    <col min="7548" max="7548" width="4.7265625" style="397" customWidth="1"/>
    <col min="7549" max="7549" width="3.81640625" style="397" customWidth="1"/>
    <col min="7550" max="7550" width="4.7265625" style="397" customWidth="1"/>
    <col min="7551" max="7551" width="3.81640625" style="397" customWidth="1"/>
    <col min="7552" max="7552" width="3.7265625" style="397" customWidth="1"/>
    <col min="7553" max="7553" width="3.81640625" style="397" customWidth="1"/>
    <col min="7554" max="7554" width="3.7265625" style="397" customWidth="1"/>
    <col min="7555" max="7555" width="3.81640625" style="397" customWidth="1"/>
    <col min="7556" max="7556" width="3.7265625" style="397" customWidth="1"/>
    <col min="7557" max="7557" width="3.81640625" style="397" customWidth="1"/>
    <col min="7558" max="7558" width="3.7265625" style="397" customWidth="1"/>
    <col min="7559" max="7559" width="3.81640625" style="397" customWidth="1"/>
    <col min="7560" max="7560" width="3.7265625" style="397" customWidth="1"/>
    <col min="7561" max="7561" width="3.81640625" style="397" customWidth="1"/>
    <col min="7562" max="7562" width="3.7265625" style="397" customWidth="1"/>
    <col min="7563" max="7563" width="3.81640625" style="397" customWidth="1"/>
    <col min="7564" max="7564" width="3.7265625" style="397" customWidth="1"/>
    <col min="7565" max="7565" width="3.81640625" style="397" customWidth="1"/>
    <col min="7566" max="7566" width="3.7265625" style="397" customWidth="1"/>
    <col min="7567" max="7567" width="3.81640625" style="397" customWidth="1"/>
    <col min="7568" max="7568" width="4.26953125" style="397" customWidth="1"/>
    <col min="7569" max="7569" width="3.81640625" style="397" customWidth="1"/>
    <col min="7570" max="7570" width="4.7265625" style="397" customWidth="1"/>
    <col min="7571" max="7571" width="5.26953125" style="397" customWidth="1"/>
    <col min="7572" max="7790" width="8.81640625" style="397"/>
    <col min="7791" max="7791" width="46.453125" style="397" customWidth="1"/>
    <col min="7792" max="7792" width="3.7265625" style="397" customWidth="1"/>
    <col min="7793" max="7793" width="3.81640625" style="397" customWidth="1"/>
    <col min="7794" max="7794" width="4.7265625" style="397" customWidth="1"/>
    <col min="7795" max="7795" width="3.81640625" style="397" customWidth="1"/>
    <col min="7796" max="7796" width="4.7265625" style="397" customWidth="1"/>
    <col min="7797" max="7797" width="3.81640625" style="397" customWidth="1"/>
    <col min="7798" max="7798" width="3.7265625" style="397" customWidth="1"/>
    <col min="7799" max="7799" width="3.81640625" style="397" customWidth="1"/>
    <col min="7800" max="7800" width="3.7265625" style="397" customWidth="1"/>
    <col min="7801" max="7801" width="3.81640625" style="397" customWidth="1"/>
    <col min="7802" max="7802" width="3.7265625" style="397" customWidth="1"/>
    <col min="7803" max="7803" width="3.81640625" style="397" customWidth="1"/>
    <col min="7804" max="7804" width="4.7265625" style="397" customWidth="1"/>
    <col min="7805" max="7805" width="3.81640625" style="397" customWidth="1"/>
    <col min="7806" max="7806" width="4.7265625" style="397" customWidth="1"/>
    <col min="7807" max="7807" width="3.81640625" style="397" customWidth="1"/>
    <col min="7808" max="7808" width="3.7265625" style="397" customWidth="1"/>
    <col min="7809" max="7809" width="3.81640625" style="397" customWidth="1"/>
    <col min="7810" max="7810" width="3.7265625" style="397" customWidth="1"/>
    <col min="7811" max="7811" width="3.81640625" style="397" customWidth="1"/>
    <col min="7812" max="7812" width="3.7265625" style="397" customWidth="1"/>
    <col min="7813" max="7813" width="3.81640625" style="397" customWidth="1"/>
    <col min="7814" max="7814" width="3.7265625" style="397" customWidth="1"/>
    <col min="7815" max="7815" width="3.81640625" style="397" customWidth="1"/>
    <col min="7816" max="7816" width="3.7265625" style="397" customWidth="1"/>
    <col min="7817" max="7817" width="3.81640625" style="397" customWidth="1"/>
    <col min="7818" max="7818" width="3.7265625" style="397" customWidth="1"/>
    <col min="7819" max="7819" width="3.81640625" style="397" customWidth="1"/>
    <col min="7820" max="7820" width="3.7265625" style="397" customWidth="1"/>
    <col min="7821" max="7821" width="3.81640625" style="397" customWidth="1"/>
    <col min="7822" max="7822" width="3.7265625" style="397" customWidth="1"/>
    <col min="7823" max="7823" width="3.81640625" style="397" customWidth="1"/>
    <col min="7824" max="7824" width="4.26953125" style="397" customWidth="1"/>
    <col min="7825" max="7825" width="3.81640625" style="397" customWidth="1"/>
    <col min="7826" max="7826" width="4.7265625" style="397" customWidth="1"/>
    <col min="7827" max="7827" width="5.26953125" style="397" customWidth="1"/>
    <col min="7828" max="8046" width="8.81640625" style="397"/>
    <col min="8047" max="8047" width="46.453125" style="397" customWidth="1"/>
    <col min="8048" max="8048" width="3.7265625" style="397" customWidth="1"/>
    <col min="8049" max="8049" width="3.81640625" style="397" customWidth="1"/>
    <col min="8050" max="8050" width="4.7265625" style="397" customWidth="1"/>
    <col min="8051" max="8051" width="3.81640625" style="397" customWidth="1"/>
    <col min="8052" max="8052" width="4.7265625" style="397" customWidth="1"/>
    <col min="8053" max="8053" width="3.81640625" style="397" customWidth="1"/>
    <col min="8054" max="8054" width="3.7265625" style="397" customWidth="1"/>
    <col min="8055" max="8055" width="3.81640625" style="397" customWidth="1"/>
    <col min="8056" max="8056" width="3.7265625" style="397" customWidth="1"/>
    <col min="8057" max="8057" width="3.81640625" style="397" customWidth="1"/>
    <col min="8058" max="8058" width="3.7265625" style="397" customWidth="1"/>
    <col min="8059" max="8059" width="3.81640625" style="397" customWidth="1"/>
    <col min="8060" max="8060" width="4.7265625" style="397" customWidth="1"/>
    <col min="8061" max="8061" width="3.81640625" style="397" customWidth="1"/>
    <col min="8062" max="8062" width="4.7265625" style="397" customWidth="1"/>
    <col min="8063" max="8063" width="3.81640625" style="397" customWidth="1"/>
    <col min="8064" max="8064" width="3.7265625" style="397" customWidth="1"/>
    <col min="8065" max="8065" width="3.81640625" style="397" customWidth="1"/>
    <col min="8066" max="8066" width="3.7265625" style="397" customWidth="1"/>
    <col min="8067" max="8067" width="3.81640625" style="397" customWidth="1"/>
    <col min="8068" max="8068" width="3.7265625" style="397" customWidth="1"/>
    <col min="8069" max="8069" width="3.81640625" style="397" customWidth="1"/>
    <col min="8070" max="8070" width="3.7265625" style="397" customWidth="1"/>
    <col min="8071" max="8071" width="3.81640625" style="397" customWidth="1"/>
    <col min="8072" max="8072" width="3.7265625" style="397" customWidth="1"/>
    <col min="8073" max="8073" width="3.81640625" style="397" customWidth="1"/>
    <col min="8074" max="8074" width="3.7265625" style="397" customWidth="1"/>
    <col min="8075" max="8075" width="3.81640625" style="397" customWidth="1"/>
    <col min="8076" max="8076" width="3.7265625" style="397" customWidth="1"/>
    <col min="8077" max="8077" width="3.81640625" style="397" customWidth="1"/>
    <col min="8078" max="8078" width="3.7265625" style="397" customWidth="1"/>
    <col min="8079" max="8079" width="3.81640625" style="397" customWidth="1"/>
    <col min="8080" max="8080" width="4.26953125" style="397" customWidth="1"/>
    <col min="8081" max="8081" width="3.81640625" style="397" customWidth="1"/>
    <col min="8082" max="8082" width="4.7265625" style="397" customWidth="1"/>
    <col min="8083" max="8083" width="5.26953125" style="397" customWidth="1"/>
    <col min="8084" max="8302" width="8.81640625" style="397"/>
    <col min="8303" max="8303" width="46.453125" style="397" customWidth="1"/>
    <col min="8304" max="8304" width="3.7265625" style="397" customWidth="1"/>
    <col min="8305" max="8305" width="3.81640625" style="397" customWidth="1"/>
    <col min="8306" max="8306" width="4.7265625" style="397" customWidth="1"/>
    <col min="8307" max="8307" width="3.81640625" style="397" customWidth="1"/>
    <col min="8308" max="8308" width="4.7265625" style="397" customWidth="1"/>
    <col min="8309" max="8309" width="3.81640625" style="397" customWidth="1"/>
    <col min="8310" max="8310" width="3.7265625" style="397" customWidth="1"/>
    <col min="8311" max="8311" width="3.81640625" style="397" customWidth="1"/>
    <col min="8312" max="8312" width="3.7265625" style="397" customWidth="1"/>
    <col min="8313" max="8313" width="3.81640625" style="397" customWidth="1"/>
    <col min="8314" max="8314" width="3.7265625" style="397" customWidth="1"/>
    <col min="8315" max="8315" width="3.81640625" style="397" customWidth="1"/>
    <col min="8316" max="8316" width="4.7265625" style="397" customWidth="1"/>
    <col min="8317" max="8317" width="3.81640625" style="397" customWidth="1"/>
    <col min="8318" max="8318" width="4.7265625" style="397" customWidth="1"/>
    <col min="8319" max="8319" width="3.81640625" style="397" customWidth="1"/>
    <col min="8320" max="8320" width="3.7265625" style="397" customWidth="1"/>
    <col min="8321" max="8321" width="3.81640625" style="397" customWidth="1"/>
    <col min="8322" max="8322" width="3.7265625" style="397" customWidth="1"/>
    <col min="8323" max="8323" width="3.81640625" style="397" customWidth="1"/>
    <col min="8324" max="8324" width="3.7265625" style="397" customWidth="1"/>
    <col min="8325" max="8325" width="3.81640625" style="397" customWidth="1"/>
    <col min="8326" max="8326" width="3.7265625" style="397" customWidth="1"/>
    <col min="8327" max="8327" width="3.81640625" style="397" customWidth="1"/>
    <col min="8328" max="8328" width="3.7265625" style="397" customWidth="1"/>
    <col min="8329" max="8329" width="3.81640625" style="397" customWidth="1"/>
    <col min="8330" max="8330" width="3.7265625" style="397" customWidth="1"/>
    <col min="8331" max="8331" width="3.81640625" style="397" customWidth="1"/>
    <col min="8332" max="8332" width="3.7265625" style="397" customWidth="1"/>
    <col min="8333" max="8333" width="3.81640625" style="397" customWidth="1"/>
    <col min="8334" max="8334" width="3.7265625" style="397" customWidth="1"/>
    <col min="8335" max="8335" width="3.81640625" style="397" customWidth="1"/>
    <col min="8336" max="8336" width="4.26953125" style="397" customWidth="1"/>
    <col min="8337" max="8337" width="3.81640625" style="397" customWidth="1"/>
    <col min="8338" max="8338" width="4.7265625" style="397" customWidth="1"/>
    <col min="8339" max="8339" width="5.26953125" style="397" customWidth="1"/>
    <col min="8340" max="8558" width="8.81640625" style="397"/>
    <col min="8559" max="8559" width="46.453125" style="397" customWidth="1"/>
    <col min="8560" max="8560" width="3.7265625" style="397" customWidth="1"/>
    <col min="8561" max="8561" width="3.81640625" style="397" customWidth="1"/>
    <col min="8562" max="8562" width="4.7265625" style="397" customWidth="1"/>
    <col min="8563" max="8563" width="3.81640625" style="397" customWidth="1"/>
    <col min="8564" max="8564" width="4.7265625" style="397" customWidth="1"/>
    <col min="8565" max="8565" width="3.81640625" style="397" customWidth="1"/>
    <col min="8566" max="8566" width="3.7265625" style="397" customWidth="1"/>
    <col min="8567" max="8567" width="3.81640625" style="397" customWidth="1"/>
    <col min="8568" max="8568" width="3.7265625" style="397" customWidth="1"/>
    <col min="8569" max="8569" width="3.81640625" style="397" customWidth="1"/>
    <col min="8570" max="8570" width="3.7265625" style="397" customWidth="1"/>
    <col min="8571" max="8571" width="3.81640625" style="397" customWidth="1"/>
    <col min="8572" max="8572" width="4.7265625" style="397" customWidth="1"/>
    <col min="8573" max="8573" width="3.81640625" style="397" customWidth="1"/>
    <col min="8574" max="8574" width="4.7265625" style="397" customWidth="1"/>
    <col min="8575" max="8575" width="3.81640625" style="397" customWidth="1"/>
    <col min="8576" max="8576" width="3.7265625" style="397" customWidth="1"/>
    <col min="8577" max="8577" width="3.81640625" style="397" customWidth="1"/>
    <col min="8578" max="8578" width="3.7265625" style="397" customWidth="1"/>
    <col min="8579" max="8579" width="3.81640625" style="397" customWidth="1"/>
    <col min="8580" max="8580" width="3.7265625" style="397" customWidth="1"/>
    <col min="8581" max="8581" width="3.81640625" style="397" customWidth="1"/>
    <col min="8582" max="8582" width="3.7265625" style="397" customWidth="1"/>
    <col min="8583" max="8583" width="3.81640625" style="397" customWidth="1"/>
    <col min="8584" max="8584" width="3.7265625" style="397" customWidth="1"/>
    <col min="8585" max="8585" width="3.81640625" style="397" customWidth="1"/>
    <col min="8586" max="8586" width="3.7265625" style="397" customWidth="1"/>
    <col min="8587" max="8587" width="3.81640625" style="397" customWidth="1"/>
    <col min="8588" max="8588" width="3.7265625" style="397" customWidth="1"/>
    <col min="8589" max="8589" width="3.81640625" style="397" customWidth="1"/>
    <col min="8590" max="8590" width="3.7265625" style="397" customWidth="1"/>
    <col min="8591" max="8591" width="3.81640625" style="397" customWidth="1"/>
    <col min="8592" max="8592" width="4.26953125" style="397" customWidth="1"/>
    <col min="8593" max="8593" width="3.81640625" style="397" customWidth="1"/>
    <col min="8594" max="8594" width="4.7265625" style="397" customWidth="1"/>
    <col min="8595" max="8595" width="5.26953125" style="397" customWidth="1"/>
    <col min="8596" max="8814" width="8.81640625" style="397"/>
    <col min="8815" max="8815" width="46.453125" style="397" customWidth="1"/>
    <col min="8816" max="8816" width="3.7265625" style="397" customWidth="1"/>
    <col min="8817" max="8817" width="3.81640625" style="397" customWidth="1"/>
    <col min="8818" max="8818" width="4.7265625" style="397" customWidth="1"/>
    <col min="8819" max="8819" width="3.81640625" style="397" customWidth="1"/>
    <col min="8820" max="8820" width="4.7265625" style="397" customWidth="1"/>
    <col min="8821" max="8821" width="3.81640625" style="397" customWidth="1"/>
    <col min="8822" max="8822" width="3.7265625" style="397" customWidth="1"/>
    <col min="8823" max="8823" width="3.81640625" style="397" customWidth="1"/>
    <col min="8824" max="8824" width="3.7265625" style="397" customWidth="1"/>
    <col min="8825" max="8825" width="3.81640625" style="397" customWidth="1"/>
    <col min="8826" max="8826" width="3.7265625" style="397" customWidth="1"/>
    <col min="8827" max="8827" width="3.81640625" style="397" customWidth="1"/>
    <col min="8828" max="8828" width="4.7265625" style="397" customWidth="1"/>
    <col min="8829" max="8829" width="3.81640625" style="397" customWidth="1"/>
    <col min="8830" max="8830" width="4.7265625" style="397" customWidth="1"/>
    <col min="8831" max="8831" width="3.81640625" style="397" customWidth="1"/>
    <col min="8832" max="8832" width="3.7265625" style="397" customWidth="1"/>
    <col min="8833" max="8833" width="3.81640625" style="397" customWidth="1"/>
    <col min="8834" max="8834" width="3.7265625" style="397" customWidth="1"/>
    <col min="8835" max="8835" width="3.81640625" style="397" customWidth="1"/>
    <col min="8836" max="8836" width="3.7265625" style="397" customWidth="1"/>
    <col min="8837" max="8837" width="3.81640625" style="397" customWidth="1"/>
    <col min="8838" max="8838" width="3.7265625" style="397" customWidth="1"/>
    <col min="8839" max="8839" width="3.81640625" style="397" customWidth="1"/>
    <col min="8840" max="8840" width="3.7265625" style="397" customWidth="1"/>
    <col min="8841" max="8841" width="3.81640625" style="397" customWidth="1"/>
    <col min="8842" max="8842" width="3.7265625" style="397" customWidth="1"/>
    <col min="8843" max="8843" width="3.81640625" style="397" customWidth="1"/>
    <col min="8844" max="8844" width="3.7265625" style="397" customWidth="1"/>
    <col min="8845" max="8845" width="3.81640625" style="397" customWidth="1"/>
    <col min="8846" max="8846" width="3.7265625" style="397" customWidth="1"/>
    <col min="8847" max="8847" width="3.81640625" style="397" customWidth="1"/>
    <col min="8848" max="8848" width="4.26953125" style="397" customWidth="1"/>
    <col min="8849" max="8849" width="3.81640625" style="397" customWidth="1"/>
    <col min="8850" max="8850" width="4.7265625" style="397" customWidth="1"/>
    <col min="8851" max="8851" width="5.26953125" style="397" customWidth="1"/>
    <col min="8852" max="9070" width="8.81640625" style="397"/>
    <col min="9071" max="9071" width="46.453125" style="397" customWidth="1"/>
    <col min="9072" max="9072" width="3.7265625" style="397" customWidth="1"/>
    <col min="9073" max="9073" width="3.81640625" style="397" customWidth="1"/>
    <col min="9074" max="9074" width="4.7265625" style="397" customWidth="1"/>
    <col min="9075" max="9075" width="3.81640625" style="397" customWidth="1"/>
    <col min="9076" max="9076" width="4.7265625" style="397" customWidth="1"/>
    <col min="9077" max="9077" width="3.81640625" style="397" customWidth="1"/>
    <col min="9078" max="9078" width="3.7265625" style="397" customWidth="1"/>
    <col min="9079" max="9079" width="3.81640625" style="397" customWidth="1"/>
    <col min="9080" max="9080" width="3.7265625" style="397" customWidth="1"/>
    <col min="9081" max="9081" width="3.81640625" style="397" customWidth="1"/>
    <col min="9082" max="9082" width="3.7265625" style="397" customWidth="1"/>
    <col min="9083" max="9083" width="3.81640625" style="397" customWidth="1"/>
    <col min="9084" max="9084" width="4.7265625" style="397" customWidth="1"/>
    <col min="9085" max="9085" width="3.81640625" style="397" customWidth="1"/>
    <col min="9086" max="9086" width="4.7265625" style="397" customWidth="1"/>
    <col min="9087" max="9087" width="3.81640625" style="397" customWidth="1"/>
    <col min="9088" max="9088" width="3.7265625" style="397" customWidth="1"/>
    <col min="9089" max="9089" width="3.81640625" style="397" customWidth="1"/>
    <col min="9090" max="9090" width="3.7265625" style="397" customWidth="1"/>
    <col min="9091" max="9091" width="3.81640625" style="397" customWidth="1"/>
    <col min="9092" max="9092" width="3.7265625" style="397" customWidth="1"/>
    <col min="9093" max="9093" width="3.81640625" style="397" customWidth="1"/>
    <col min="9094" max="9094" width="3.7265625" style="397" customWidth="1"/>
    <col min="9095" max="9095" width="3.81640625" style="397" customWidth="1"/>
    <col min="9096" max="9096" width="3.7265625" style="397" customWidth="1"/>
    <col min="9097" max="9097" width="3.81640625" style="397" customWidth="1"/>
    <col min="9098" max="9098" width="3.7265625" style="397" customWidth="1"/>
    <col min="9099" max="9099" width="3.81640625" style="397" customWidth="1"/>
    <col min="9100" max="9100" width="3.7265625" style="397" customWidth="1"/>
    <col min="9101" max="9101" width="3.81640625" style="397" customWidth="1"/>
    <col min="9102" max="9102" width="3.7265625" style="397" customWidth="1"/>
    <col min="9103" max="9103" width="3.81640625" style="397" customWidth="1"/>
    <col min="9104" max="9104" width="4.26953125" style="397" customWidth="1"/>
    <col min="9105" max="9105" width="3.81640625" style="397" customWidth="1"/>
    <col min="9106" max="9106" width="4.7265625" style="397" customWidth="1"/>
    <col min="9107" max="9107" width="5.26953125" style="397" customWidth="1"/>
    <col min="9108" max="9326" width="8.81640625" style="397"/>
    <col min="9327" max="9327" width="46.453125" style="397" customWidth="1"/>
    <col min="9328" max="9328" width="3.7265625" style="397" customWidth="1"/>
    <col min="9329" max="9329" width="3.81640625" style="397" customWidth="1"/>
    <col min="9330" max="9330" width="4.7265625" style="397" customWidth="1"/>
    <col min="9331" max="9331" width="3.81640625" style="397" customWidth="1"/>
    <col min="9332" max="9332" width="4.7265625" style="397" customWidth="1"/>
    <col min="9333" max="9333" width="3.81640625" style="397" customWidth="1"/>
    <col min="9334" max="9334" width="3.7265625" style="397" customWidth="1"/>
    <col min="9335" max="9335" width="3.81640625" style="397" customWidth="1"/>
    <col min="9336" max="9336" width="3.7265625" style="397" customWidth="1"/>
    <col min="9337" max="9337" width="3.81640625" style="397" customWidth="1"/>
    <col min="9338" max="9338" width="3.7265625" style="397" customWidth="1"/>
    <col min="9339" max="9339" width="3.81640625" style="397" customWidth="1"/>
    <col min="9340" max="9340" width="4.7265625" style="397" customWidth="1"/>
    <col min="9341" max="9341" width="3.81640625" style="397" customWidth="1"/>
    <col min="9342" max="9342" width="4.7265625" style="397" customWidth="1"/>
    <col min="9343" max="9343" width="3.81640625" style="397" customWidth="1"/>
    <col min="9344" max="9344" width="3.7265625" style="397" customWidth="1"/>
    <col min="9345" max="9345" width="3.81640625" style="397" customWidth="1"/>
    <col min="9346" max="9346" width="3.7265625" style="397" customWidth="1"/>
    <col min="9347" max="9347" width="3.81640625" style="397" customWidth="1"/>
    <col min="9348" max="9348" width="3.7265625" style="397" customWidth="1"/>
    <col min="9349" max="9349" width="3.81640625" style="397" customWidth="1"/>
    <col min="9350" max="9350" width="3.7265625" style="397" customWidth="1"/>
    <col min="9351" max="9351" width="3.81640625" style="397" customWidth="1"/>
    <col min="9352" max="9352" width="3.7265625" style="397" customWidth="1"/>
    <col min="9353" max="9353" width="3.81640625" style="397" customWidth="1"/>
    <col min="9354" max="9354" width="3.7265625" style="397" customWidth="1"/>
    <col min="9355" max="9355" width="3.81640625" style="397" customWidth="1"/>
    <col min="9356" max="9356" width="3.7265625" style="397" customWidth="1"/>
    <col min="9357" max="9357" width="3.81640625" style="397" customWidth="1"/>
    <col min="9358" max="9358" width="3.7265625" style="397" customWidth="1"/>
    <col min="9359" max="9359" width="3.81640625" style="397" customWidth="1"/>
    <col min="9360" max="9360" width="4.26953125" style="397" customWidth="1"/>
    <col min="9361" max="9361" width="3.81640625" style="397" customWidth="1"/>
    <col min="9362" max="9362" width="4.7265625" style="397" customWidth="1"/>
    <col min="9363" max="9363" width="5.26953125" style="397" customWidth="1"/>
    <col min="9364" max="9582" width="8.81640625" style="397"/>
    <col min="9583" max="9583" width="46.453125" style="397" customWidth="1"/>
    <col min="9584" max="9584" width="3.7265625" style="397" customWidth="1"/>
    <col min="9585" max="9585" width="3.81640625" style="397" customWidth="1"/>
    <col min="9586" max="9586" width="4.7265625" style="397" customWidth="1"/>
    <col min="9587" max="9587" width="3.81640625" style="397" customWidth="1"/>
    <col min="9588" max="9588" width="4.7265625" style="397" customWidth="1"/>
    <col min="9589" max="9589" width="3.81640625" style="397" customWidth="1"/>
    <col min="9590" max="9590" width="3.7265625" style="397" customWidth="1"/>
    <col min="9591" max="9591" width="3.81640625" style="397" customWidth="1"/>
    <col min="9592" max="9592" width="3.7265625" style="397" customWidth="1"/>
    <col min="9593" max="9593" width="3.81640625" style="397" customWidth="1"/>
    <col min="9594" max="9594" width="3.7265625" style="397" customWidth="1"/>
    <col min="9595" max="9595" width="3.81640625" style="397" customWidth="1"/>
    <col min="9596" max="9596" width="4.7265625" style="397" customWidth="1"/>
    <col min="9597" max="9597" width="3.81640625" style="397" customWidth="1"/>
    <col min="9598" max="9598" width="4.7265625" style="397" customWidth="1"/>
    <col min="9599" max="9599" width="3.81640625" style="397" customWidth="1"/>
    <col min="9600" max="9600" width="3.7265625" style="397" customWidth="1"/>
    <col min="9601" max="9601" width="3.81640625" style="397" customWidth="1"/>
    <col min="9602" max="9602" width="3.7265625" style="397" customWidth="1"/>
    <col min="9603" max="9603" width="3.81640625" style="397" customWidth="1"/>
    <col min="9604" max="9604" width="3.7265625" style="397" customWidth="1"/>
    <col min="9605" max="9605" width="3.81640625" style="397" customWidth="1"/>
    <col min="9606" max="9606" width="3.7265625" style="397" customWidth="1"/>
    <col min="9607" max="9607" width="3.81640625" style="397" customWidth="1"/>
    <col min="9608" max="9608" width="3.7265625" style="397" customWidth="1"/>
    <col min="9609" max="9609" width="3.81640625" style="397" customWidth="1"/>
    <col min="9610" max="9610" width="3.7265625" style="397" customWidth="1"/>
    <col min="9611" max="9611" width="3.81640625" style="397" customWidth="1"/>
    <col min="9612" max="9612" width="3.7265625" style="397" customWidth="1"/>
    <col min="9613" max="9613" width="3.81640625" style="397" customWidth="1"/>
    <col min="9614" max="9614" width="3.7265625" style="397" customWidth="1"/>
    <col min="9615" max="9615" width="3.81640625" style="397" customWidth="1"/>
    <col min="9616" max="9616" width="4.26953125" style="397" customWidth="1"/>
    <col min="9617" max="9617" width="3.81640625" style="397" customWidth="1"/>
    <col min="9618" max="9618" width="4.7265625" style="397" customWidth="1"/>
    <col min="9619" max="9619" width="5.26953125" style="397" customWidth="1"/>
    <col min="9620" max="9838" width="8.81640625" style="397"/>
    <col min="9839" max="9839" width="46.453125" style="397" customWidth="1"/>
    <col min="9840" max="9840" width="3.7265625" style="397" customWidth="1"/>
    <col min="9841" max="9841" width="3.81640625" style="397" customWidth="1"/>
    <col min="9842" max="9842" width="4.7265625" style="397" customWidth="1"/>
    <col min="9843" max="9843" width="3.81640625" style="397" customWidth="1"/>
    <col min="9844" max="9844" width="4.7265625" style="397" customWidth="1"/>
    <col min="9845" max="9845" width="3.81640625" style="397" customWidth="1"/>
    <col min="9846" max="9846" width="3.7265625" style="397" customWidth="1"/>
    <col min="9847" max="9847" width="3.81640625" style="397" customWidth="1"/>
    <col min="9848" max="9848" width="3.7265625" style="397" customWidth="1"/>
    <col min="9849" max="9849" width="3.81640625" style="397" customWidth="1"/>
    <col min="9850" max="9850" width="3.7265625" style="397" customWidth="1"/>
    <col min="9851" max="9851" width="3.81640625" style="397" customWidth="1"/>
    <col min="9852" max="9852" width="4.7265625" style="397" customWidth="1"/>
    <col min="9853" max="9853" width="3.81640625" style="397" customWidth="1"/>
    <col min="9854" max="9854" width="4.7265625" style="397" customWidth="1"/>
    <col min="9855" max="9855" width="3.81640625" style="397" customWidth="1"/>
    <col min="9856" max="9856" width="3.7265625" style="397" customWidth="1"/>
    <col min="9857" max="9857" width="3.81640625" style="397" customWidth="1"/>
    <col min="9858" max="9858" width="3.7265625" style="397" customWidth="1"/>
    <col min="9859" max="9859" width="3.81640625" style="397" customWidth="1"/>
    <col min="9860" max="9860" width="3.7265625" style="397" customWidth="1"/>
    <col min="9861" max="9861" width="3.81640625" style="397" customWidth="1"/>
    <col min="9862" max="9862" width="3.7265625" style="397" customWidth="1"/>
    <col min="9863" max="9863" width="3.81640625" style="397" customWidth="1"/>
    <col min="9864" max="9864" width="3.7265625" style="397" customWidth="1"/>
    <col min="9865" max="9865" width="3.81640625" style="397" customWidth="1"/>
    <col min="9866" max="9866" width="3.7265625" style="397" customWidth="1"/>
    <col min="9867" max="9867" width="3.81640625" style="397" customWidth="1"/>
    <col min="9868" max="9868" width="3.7265625" style="397" customWidth="1"/>
    <col min="9869" max="9869" width="3.81640625" style="397" customWidth="1"/>
    <col min="9870" max="9870" width="3.7265625" style="397" customWidth="1"/>
    <col min="9871" max="9871" width="3.81640625" style="397" customWidth="1"/>
    <col min="9872" max="9872" width="4.26953125" style="397" customWidth="1"/>
    <col min="9873" max="9873" width="3.81640625" style="397" customWidth="1"/>
    <col min="9874" max="9874" width="4.7265625" style="397" customWidth="1"/>
    <col min="9875" max="9875" width="5.26953125" style="397" customWidth="1"/>
    <col min="9876" max="10094" width="8.81640625" style="397"/>
    <col min="10095" max="10095" width="46.453125" style="397" customWidth="1"/>
    <col min="10096" max="10096" width="3.7265625" style="397" customWidth="1"/>
    <col min="10097" max="10097" width="3.81640625" style="397" customWidth="1"/>
    <col min="10098" max="10098" width="4.7265625" style="397" customWidth="1"/>
    <col min="10099" max="10099" width="3.81640625" style="397" customWidth="1"/>
    <col min="10100" max="10100" width="4.7265625" style="397" customWidth="1"/>
    <col min="10101" max="10101" width="3.81640625" style="397" customWidth="1"/>
    <col min="10102" max="10102" width="3.7265625" style="397" customWidth="1"/>
    <col min="10103" max="10103" width="3.81640625" style="397" customWidth="1"/>
    <col min="10104" max="10104" width="3.7265625" style="397" customWidth="1"/>
    <col min="10105" max="10105" width="3.81640625" style="397" customWidth="1"/>
    <col min="10106" max="10106" width="3.7265625" style="397" customWidth="1"/>
    <col min="10107" max="10107" width="3.81640625" style="397" customWidth="1"/>
    <col min="10108" max="10108" width="4.7265625" style="397" customWidth="1"/>
    <col min="10109" max="10109" width="3.81640625" style="397" customWidth="1"/>
    <col min="10110" max="10110" width="4.7265625" style="397" customWidth="1"/>
    <col min="10111" max="10111" width="3.81640625" style="397" customWidth="1"/>
    <col min="10112" max="10112" width="3.7265625" style="397" customWidth="1"/>
    <col min="10113" max="10113" width="3.81640625" style="397" customWidth="1"/>
    <col min="10114" max="10114" width="3.7265625" style="397" customWidth="1"/>
    <col min="10115" max="10115" width="3.81640625" style="397" customWidth="1"/>
    <col min="10116" max="10116" width="3.7265625" style="397" customWidth="1"/>
    <col min="10117" max="10117" width="3.81640625" style="397" customWidth="1"/>
    <col min="10118" max="10118" width="3.7265625" style="397" customWidth="1"/>
    <col min="10119" max="10119" width="3.81640625" style="397" customWidth="1"/>
    <col min="10120" max="10120" width="3.7265625" style="397" customWidth="1"/>
    <col min="10121" max="10121" width="3.81640625" style="397" customWidth="1"/>
    <col min="10122" max="10122" width="3.7265625" style="397" customWidth="1"/>
    <col min="10123" max="10123" width="3.81640625" style="397" customWidth="1"/>
    <col min="10124" max="10124" width="3.7265625" style="397" customWidth="1"/>
    <col min="10125" max="10125" width="3.81640625" style="397" customWidth="1"/>
    <col min="10126" max="10126" width="3.7265625" style="397" customWidth="1"/>
    <col min="10127" max="10127" width="3.81640625" style="397" customWidth="1"/>
    <col min="10128" max="10128" width="4.26953125" style="397" customWidth="1"/>
    <col min="10129" max="10129" width="3.81640625" style="397" customWidth="1"/>
    <col min="10130" max="10130" width="4.7265625" style="397" customWidth="1"/>
    <col min="10131" max="10131" width="5.26953125" style="397" customWidth="1"/>
    <col min="10132" max="10350" width="8.81640625" style="397"/>
    <col min="10351" max="10351" width="46.453125" style="397" customWidth="1"/>
    <col min="10352" max="10352" width="3.7265625" style="397" customWidth="1"/>
    <col min="10353" max="10353" width="3.81640625" style="397" customWidth="1"/>
    <col min="10354" max="10354" width="4.7265625" style="397" customWidth="1"/>
    <col min="10355" max="10355" width="3.81640625" style="397" customWidth="1"/>
    <col min="10356" max="10356" width="4.7265625" style="397" customWidth="1"/>
    <col min="10357" max="10357" width="3.81640625" style="397" customWidth="1"/>
    <col min="10358" max="10358" width="3.7265625" style="397" customWidth="1"/>
    <col min="10359" max="10359" width="3.81640625" style="397" customWidth="1"/>
    <col min="10360" max="10360" width="3.7265625" style="397" customWidth="1"/>
    <col min="10361" max="10361" width="3.81640625" style="397" customWidth="1"/>
    <col min="10362" max="10362" width="3.7265625" style="397" customWidth="1"/>
    <col min="10363" max="10363" width="3.81640625" style="397" customWidth="1"/>
    <col min="10364" max="10364" width="4.7265625" style="397" customWidth="1"/>
    <col min="10365" max="10365" width="3.81640625" style="397" customWidth="1"/>
    <col min="10366" max="10366" width="4.7265625" style="397" customWidth="1"/>
    <col min="10367" max="10367" width="3.81640625" style="397" customWidth="1"/>
    <col min="10368" max="10368" width="3.7265625" style="397" customWidth="1"/>
    <col min="10369" max="10369" width="3.81640625" style="397" customWidth="1"/>
    <col min="10370" max="10370" width="3.7265625" style="397" customWidth="1"/>
    <col min="10371" max="10371" width="3.81640625" style="397" customWidth="1"/>
    <col min="10372" max="10372" width="3.7265625" style="397" customWidth="1"/>
    <col min="10373" max="10373" width="3.81640625" style="397" customWidth="1"/>
    <col min="10374" max="10374" width="3.7265625" style="397" customWidth="1"/>
    <col min="10375" max="10375" width="3.81640625" style="397" customWidth="1"/>
    <col min="10376" max="10376" width="3.7265625" style="397" customWidth="1"/>
    <col min="10377" max="10377" width="3.81640625" style="397" customWidth="1"/>
    <col min="10378" max="10378" width="3.7265625" style="397" customWidth="1"/>
    <col min="10379" max="10379" width="3.81640625" style="397" customWidth="1"/>
    <col min="10380" max="10380" width="3.7265625" style="397" customWidth="1"/>
    <col min="10381" max="10381" width="3.81640625" style="397" customWidth="1"/>
    <col min="10382" max="10382" width="3.7265625" style="397" customWidth="1"/>
    <col min="10383" max="10383" width="3.81640625" style="397" customWidth="1"/>
    <col min="10384" max="10384" width="4.26953125" style="397" customWidth="1"/>
    <col min="10385" max="10385" width="3.81640625" style="397" customWidth="1"/>
    <col min="10386" max="10386" width="4.7265625" style="397" customWidth="1"/>
    <col min="10387" max="10387" width="5.26953125" style="397" customWidth="1"/>
    <col min="10388" max="10606" width="8.81640625" style="397"/>
    <col min="10607" max="10607" width="46.453125" style="397" customWidth="1"/>
    <col min="10608" max="10608" width="3.7265625" style="397" customWidth="1"/>
    <col min="10609" max="10609" width="3.81640625" style="397" customWidth="1"/>
    <col min="10610" max="10610" width="4.7265625" style="397" customWidth="1"/>
    <col min="10611" max="10611" width="3.81640625" style="397" customWidth="1"/>
    <col min="10612" max="10612" width="4.7265625" style="397" customWidth="1"/>
    <col min="10613" max="10613" width="3.81640625" style="397" customWidth="1"/>
    <col min="10614" max="10614" width="3.7265625" style="397" customWidth="1"/>
    <col min="10615" max="10615" width="3.81640625" style="397" customWidth="1"/>
    <col min="10616" max="10616" width="3.7265625" style="397" customWidth="1"/>
    <col min="10617" max="10617" width="3.81640625" style="397" customWidth="1"/>
    <col min="10618" max="10618" width="3.7265625" style="397" customWidth="1"/>
    <col min="10619" max="10619" width="3.81640625" style="397" customWidth="1"/>
    <col min="10620" max="10620" width="4.7265625" style="397" customWidth="1"/>
    <col min="10621" max="10621" width="3.81640625" style="397" customWidth="1"/>
    <col min="10622" max="10622" width="4.7265625" style="397" customWidth="1"/>
    <col min="10623" max="10623" width="3.81640625" style="397" customWidth="1"/>
    <col min="10624" max="10624" width="3.7265625" style="397" customWidth="1"/>
    <col min="10625" max="10625" width="3.81640625" style="397" customWidth="1"/>
    <col min="10626" max="10626" width="3.7265625" style="397" customWidth="1"/>
    <col min="10627" max="10627" width="3.81640625" style="397" customWidth="1"/>
    <col min="10628" max="10628" width="3.7265625" style="397" customWidth="1"/>
    <col min="10629" max="10629" width="3.81640625" style="397" customWidth="1"/>
    <col min="10630" max="10630" width="3.7265625" style="397" customWidth="1"/>
    <col min="10631" max="10631" width="3.81640625" style="397" customWidth="1"/>
    <col min="10632" max="10632" width="3.7265625" style="397" customWidth="1"/>
    <col min="10633" max="10633" width="3.81640625" style="397" customWidth="1"/>
    <col min="10634" max="10634" width="3.7265625" style="397" customWidth="1"/>
    <col min="10635" max="10635" width="3.81640625" style="397" customWidth="1"/>
    <col min="10636" max="10636" width="3.7265625" style="397" customWidth="1"/>
    <col min="10637" max="10637" width="3.81640625" style="397" customWidth="1"/>
    <col min="10638" max="10638" width="3.7265625" style="397" customWidth="1"/>
    <col min="10639" max="10639" width="3.81640625" style="397" customWidth="1"/>
    <col min="10640" max="10640" width="4.26953125" style="397" customWidth="1"/>
    <col min="10641" max="10641" width="3.81640625" style="397" customWidth="1"/>
    <col min="10642" max="10642" width="4.7265625" style="397" customWidth="1"/>
    <col min="10643" max="10643" width="5.26953125" style="397" customWidth="1"/>
    <col min="10644" max="10862" width="8.81640625" style="397"/>
    <col min="10863" max="10863" width="46.453125" style="397" customWidth="1"/>
    <col min="10864" max="10864" width="3.7265625" style="397" customWidth="1"/>
    <col min="10865" max="10865" width="3.81640625" style="397" customWidth="1"/>
    <col min="10866" max="10866" width="4.7265625" style="397" customWidth="1"/>
    <col min="10867" max="10867" width="3.81640625" style="397" customWidth="1"/>
    <col min="10868" max="10868" width="4.7265625" style="397" customWidth="1"/>
    <col min="10869" max="10869" width="3.81640625" style="397" customWidth="1"/>
    <col min="10870" max="10870" width="3.7265625" style="397" customWidth="1"/>
    <col min="10871" max="10871" width="3.81640625" style="397" customWidth="1"/>
    <col min="10872" max="10872" width="3.7265625" style="397" customWidth="1"/>
    <col min="10873" max="10873" width="3.81640625" style="397" customWidth="1"/>
    <col min="10874" max="10874" width="3.7265625" style="397" customWidth="1"/>
    <col min="10875" max="10875" width="3.81640625" style="397" customWidth="1"/>
    <col min="10876" max="10876" width="4.7265625" style="397" customWidth="1"/>
    <col min="10877" max="10877" width="3.81640625" style="397" customWidth="1"/>
    <col min="10878" max="10878" width="4.7265625" style="397" customWidth="1"/>
    <col min="10879" max="10879" width="3.81640625" style="397" customWidth="1"/>
    <col min="10880" max="10880" width="3.7265625" style="397" customWidth="1"/>
    <col min="10881" max="10881" width="3.81640625" style="397" customWidth="1"/>
    <col min="10882" max="10882" width="3.7265625" style="397" customWidth="1"/>
    <col min="10883" max="10883" width="3.81640625" style="397" customWidth="1"/>
    <col min="10884" max="10884" width="3.7265625" style="397" customWidth="1"/>
    <col min="10885" max="10885" width="3.81640625" style="397" customWidth="1"/>
    <col min="10886" max="10886" width="3.7265625" style="397" customWidth="1"/>
    <col min="10887" max="10887" width="3.81640625" style="397" customWidth="1"/>
    <col min="10888" max="10888" width="3.7265625" style="397" customWidth="1"/>
    <col min="10889" max="10889" width="3.81640625" style="397" customWidth="1"/>
    <col min="10890" max="10890" width="3.7265625" style="397" customWidth="1"/>
    <col min="10891" max="10891" width="3.81640625" style="397" customWidth="1"/>
    <col min="10892" max="10892" width="3.7265625" style="397" customWidth="1"/>
    <col min="10893" max="10893" width="3.81640625" style="397" customWidth="1"/>
    <col min="10894" max="10894" width="3.7265625" style="397" customWidth="1"/>
    <col min="10895" max="10895" width="3.81640625" style="397" customWidth="1"/>
    <col min="10896" max="10896" width="4.26953125" style="397" customWidth="1"/>
    <col min="10897" max="10897" width="3.81640625" style="397" customWidth="1"/>
    <col min="10898" max="10898" width="4.7265625" style="397" customWidth="1"/>
    <col min="10899" max="10899" width="5.26953125" style="397" customWidth="1"/>
    <col min="10900" max="11118" width="8.81640625" style="397"/>
    <col min="11119" max="11119" width="46.453125" style="397" customWidth="1"/>
    <col min="11120" max="11120" width="3.7265625" style="397" customWidth="1"/>
    <col min="11121" max="11121" width="3.81640625" style="397" customWidth="1"/>
    <col min="11122" max="11122" width="4.7265625" style="397" customWidth="1"/>
    <col min="11123" max="11123" width="3.81640625" style="397" customWidth="1"/>
    <col min="11124" max="11124" width="4.7265625" style="397" customWidth="1"/>
    <col min="11125" max="11125" width="3.81640625" style="397" customWidth="1"/>
    <col min="11126" max="11126" width="3.7265625" style="397" customWidth="1"/>
    <col min="11127" max="11127" width="3.81640625" style="397" customWidth="1"/>
    <col min="11128" max="11128" width="3.7265625" style="397" customWidth="1"/>
    <col min="11129" max="11129" width="3.81640625" style="397" customWidth="1"/>
    <col min="11130" max="11130" width="3.7265625" style="397" customWidth="1"/>
    <col min="11131" max="11131" width="3.81640625" style="397" customWidth="1"/>
    <col min="11132" max="11132" width="4.7265625" style="397" customWidth="1"/>
    <col min="11133" max="11133" width="3.81640625" style="397" customWidth="1"/>
    <col min="11134" max="11134" width="4.7265625" style="397" customWidth="1"/>
    <col min="11135" max="11135" width="3.81640625" style="397" customWidth="1"/>
    <col min="11136" max="11136" width="3.7265625" style="397" customWidth="1"/>
    <col min="11137" max="11137" width="3.81640625" style="397" customWidth="1"/>
    <col min="11138" max="11138" width="3.7265625" style="397" customWidth="1"/>
    <col min="11139" max="11139" width="3.81640625" style="397" customWidth="1"/>
    <col min="11140" max="11140" width="3.7265625" style="397" customWidth="1"/>
    <col min="11141" max="11141" width="3.81640625" style="397" customWidth="1"/>
    <col min="11142" max="11142" width="3.7265625" style="397" customWidth="1"/>
    <col min="11143" max="11143" width="3.81640625" style="397" customWidth="1"/>
    <col min="11144" max="11144" width="3.7265625" style="397" customWidth="1"/>
    <col min="11145" max="11145" width="3.81640625" style="397" customWidth="1"/>
    <col min="11146" max="11146" width="3.7265625" style="397" customWidth="1"/>
    <col min="11147" max="11147" width="3.81640625" style="397" customWidth="1"/>
    <col min="11148" max="11148" width="3.7265625" style="397" customWidth="1"/>
    <col min="11149" max="11149" width="3.81640625" style="397" customWidth="1"/>
    <col min="11150" max="11150" width="3.7265625" style="397" customWidth="1"/>
    <col min="11151" max="11151" width="3.81640625" style="397" customWidth="1"/>
    <col min="11152" max="11152" width="4.26953125" style="397" customWidth="1"/>
    <col min="11153" max="11153" width="3.81640625" style="397" customWidth="1"/>
    <col min="11154" max="11154" width="4.7265625" style="397" customWidth="1"/>
    <col min="11155" max="11155" width="5.26953125" style="397" customWidth="1"/>
    <col min="11156" max="11374" width="8.81640625" style="397"/>
    <col min="11375" max="11375" width="46.453125" style="397" customWidth="1"/>
    <col min="11376" max="11376" width="3.7265625" style="397" customWidth="1"/>
    <col min="11377" max="11377" width="3.81640625" style="397" customWidth="1"/>
    <col min="11378" max="11378" width="4.7265625" style="397" customWidth="1"/>
    <col min="11379" max="11379" width="3.81640625" style="397" customWidth="1"/>
    <col min="11380" max="11380" width="4.7265625" style="397" customWidth="1"/>
    <col min="11381" max="11381" width="3.81640625" style="397" customWidth="1"/>
    <col min="11382" max="11382" width="3.7265625" style="397" customWidth="1"/>
    <col min="11383" max="11383" width="3.81640625" style="397" customWidth="1"/>
    <col min="11384" max="11384" width="3.7265625" style="397" customWidth="1"/>
    <col min="11385" max="11385" width="3.81640625" style="397" customWidth="1"/>
    <col min="11386" max="11386" width="3.7265625" style="397" customWidth="1"/>
    <col min="11387" max="11387" width="3.81640625" style="397" customWidth="1"/>
    <col min="11388" max="11388" width="4.7265625" style="397" customWidth="1"/>
    <col min="11389" max="11389" width="3.81640625" style="397" customWidth="1"/>
    <col min="11390" max="11390" width="4.7265625" style="397" customWidth="1"/>
    <col min="11391" max="11391" width="3.81640625" style="397" customWidth="1"/>
    <col min="11392" max="11392" width="3.7265625" style="397" customWidth="1"/>
    <col min="11393" max="11393" width="3.81640625" style="397" customWidth="1"/>
    <col min="11394" max="11394" width="3.7265625" style="397" customWidth="1"/>
    <col min="11395" max="11395" width="3.81640625" style="397" customWidth="1"/>
    <col min="11396" max="11396" width="3.7265625" style="397" customWidth="1"/>
    <col min="11397" max="11397" width="3.81640625" style="397" customWidth="1"/>
    <col min="11398" max="11398" width="3.7265625" style="397" customWidth="1"/>
    <col min="11399" max="11399" width="3.81640625" style="397" customWidth="1"/>
    <col min="11400" max="11400" width="3.7265625" style="397" customWidth="1"/>
    <col min="11401" max="11401" width="3.81640625" style="397" customWidth="1"/>
    <col min="11402" max="11402" width="3.7265625" style="397" customWidth="1"/>
    <col min="11403" max="11403" width="3.81640625" style="397" customWidth="1"/>
    <col min="11404" max="11404" width="3.7265625" style="397" customWidth="1"/>
    <col min="11405" max="11405" width="3.81640625" style="397" customWidth="1"/>
    <col min="11406" max="11406" width="3.7265625" style="397" customWidth="1"/>
    <col min="11407" max="11407" width="3.81640625" style="397" customWidth="1"/>
    <col min="11408" max="11408" width="4.26953125" style="397" customWidth="1"/>
    <col min="11409" max="11409" width="3.81640625" style="397" customWidth="1"/>
    <col min="11410" max="11410" width="4.7265625" style="397" customWidth="1"/>
    <col min="11411" max="11411" width="5.26953125" style="397" customWidth="1"/>
    <col min="11412" max="11630" width="8.81640625" style="397"/>
    <col min="11631" max="11631" width="46.453125" style="397" customWidth="1"/>
    <col min="11632" max="11632" width="3.7265625" style="397" customWidth="1"/>
    <col min="11633" max="11633" width="3.81640625" style="397" customWidth="1"/>
    <col min="11634" max="11634" width="4.7265625" style="397" customWidth="1"/>
    <col min="11635" max="11635" width="3.81640625" style="397" customWidth="1"/>
    <col min="11636" max="11636" width="4.7265625" style="397" customWidth="1"/>
    <col min="11637" max="11637" width="3.81640625" style="397" customWidth="1"/>
    <col min="11638" max="11638" width="3.7265625" style="397" customWidth="1"/>
    <col min="11639" max="11639" width="3.81640625" style="397" customWidth="1"/>
    <col min="11640" max="11640" width="3.7265625" style="397" customWidth="1"/>
    <col min="11641" max="11641" width="3.81640625" style="397" customWidth="1"/>
    <col min="11642" max="11642" width="3.7265625" style="397" customWidth="1"/>
    <col min="11643" max="11643" width="3.81640625" style="397" customWidth="1"/>
    <col min="11644" max="11644" width="4.7265625" style="397" customWidth="1"/>
    <col min="11645" max="11645" width="3.81640625" style="397" customWidth="1"/>
    <col min="11646" max="11646" width="4.7265625" style="397" customWidth="1"/>
    <col min="11647" max="11647" width="3.81640625" style="397" customWidth="1"/>
    <col min="11648" max="11648" width="3.7265625" style="397" customWidth="1"/>
    <col min="11649" max="11649" width="3.81640625" style="397" customWidth="1"/>
    <col min="11650" max="11650" width="3.7265625" style="397" customWidth="1"/>
    <col min="11651" max="11651" width="3.81640625" style="397" customWidth="1"/>
    <col min="11652" max="11652" width="3.7265625" style="397" customWidth="1"/>
    <col min="11653" max="11653" width="3.81640625" style="397" customWidth="1"/>
    <col min="11654" max="11654" width="3.7265625" style="397" customWidth="1"/>
    <col min="11655" max="11655" width="3.81640625" style="397" customWidth="1"/>
    <col min="11656" max="11656" width="3.7265625" style="397" customWidth="1"/>
    <col min="11657" max="11657" width="3.81640625" style="397" customWidth="1"/>
    <col min="11658" max="11658" width="3.7265625" style="397" customWidth="1"/>
    <col min="11659" max="11659" width="3.81640625" style="397" customWidth="1"/>
    <col min="11660" max="11660" width="3.7265625" style="397" customWidth="1"/>
    <col min="11661" max="11661" width="3.81640625" style="397" customWidth="1"/>
    <col min="11662" max="11662" width="3.7265625" style="397" customWidth="1"/>
    <col min="11663" max="11663" width="3.81640625" style="397" customWidth="1"/>
    <col min="11664" max="11664" width="4.26953125" style="397" customWidth="1"/>
    <col min="11665" max="11665" width="3.81640625" style="397" customWidth="1"/>
    <col min="11666" max="11666" width="4.7265625" style="397" customWidth="1"/>
    <col min="11667" max="11667" width="5.26953125" style="397" customWidth="1"/>
    <col min="11668" max="11886" width="8.81640625" style="397"/>
    <col min="11887" max="11887" width="46.453125" style="397" customWidth="1"/>
    <col min="11888" max="11888" width="3.7265625" style="397" customWidth="1"/>
    <col min="11889" max="11889" width="3.81640625" style="397" customWidth="1"/>
    <col min="11890" max="11890" width="4.7265625" style="397" customWidth="1"/>
    <col min="11891" max="11891" width="3.81640625" style="397" customWidth="1"/>
    <col min="11892" max="11892" width="4.7265625" style="397" customWidth="1"/>
    <col min="11893" max="11893" width="3.81640625" style="397" customWidth="1"/>
    <col min="11894" max="11894" width="3.7265625" style="397" customWidth="1"/>
    <col min="11895" max="11895" width="3.81640625" style="397" customWidth="1"/>
    <col min="11896" max="11896" width="3.7265625" style="397" customWidth="1"/>
    <col min="11897" max="11897" width="3.81640625" style="397" customWidth="1"/>
    <col min="11898" max="11898" width="3.7265625" style="397" customWidth="1"/>
    <col min="11899" max="11899" width="3.81640625" style="397" customWidth="1"/>
    <col min="11900" max="11900" width="4.7265625" style="397" customWidth="1"/>
    <col min="11901" max="11901" width="3.81640625" style="397" customWidth="1"/>
    <col min="11902" max="11902" width="4.7265625" style="397" customWidth="1"/>
    <col min="11903" max="11903" width="3.81640625" style="397" customWidth="1"/>
    <col min="11904" max="11904" width="3.7265625" style="397" customWidth="1"/>
    <col min="11905" max="11905" width="3.81640625" style="397" customWidth="1"/>
    <col min="11906" max="11906" width="3.7265625" style="397" customWidth="1"/>
    <col min="11907" max="11907" width="3.81640625" style="397" customWidth="1"/>
    <col min="11908" max="11908" width="3.7265625" style="397" customWidth="1"/>
    <col min="11909" max="11909" width="3.81640625" style="397" customWidth="1"/>
    <col min="11910" max="11910" width="3.7265625" style="397" customWidth="1"/>
    <col min="11911" max="11911" width="3.81640625" style="397" customWidth="1"/>
    <col min="11912" max="11912" width="3.7265625" style="397" customWidth="1"/>
    <col min="11913" max="11913" width="3.81640625" style="397" customWidth="1"/>
    <col min="11914" max="11914" width="3.7265625" style="397" customWidth="1"/>
    <col min="11915" max="11915" width="3.81640625" style="397" customWidth="1"/>
    <col min="11916" max="11916" width="3.7265625" style="397" customWidth="1"/>
    <col min="11917" max="11917" width="3.81640625" style="397" customWidth="1"/>
    <col min="11918" max="11918" width="3.7265625" style="397" customWidth="1"/>
    <col min="11919" max="11919" width="3.81640625" style="397" customWidth="1"/>
    <col min="11920" max="11920" width="4.26953125" style="397" customWidth="1"/>
    <col min="11921" max="11921" width="3.81640625" style="397" customWidth="1"/>
    <col min="11922" max="11922" width="4.7265625" style="397" customWidth="1"/>
    <col min="11923" max="11923" width="5.26953125" style="397" customWidth="1"/>
    <col min="11924" max="12142" width="8.81640625" style="397"/>
    <col min="12143" max="12143" width="46.453125" style="397" customWidth="1"/>
    <col min="12144" max="12144" width="3.7265625" style="397" customWidth="1"/>
    <col min="12145" max="12145" width="3.81640625" style="397" customWidth="1"/>
    <col min="12146" max="12146" width="4.7265625" style="397" customWidth="1"/>
    <col min="12147" max="12147" width="3.81640625" style="397" customWidth="1"/>
    <col min="12148" max="12148" width="4.7265625" style="397" customWidth="1"/>
    <col min="12149" max="12149" width="3.81640625" style="397" customWidth="1"/>
    <col min="12150" max="12150" width="3.7265625" style="397" customWidth="1"/>
    <col min="12151" max="12151" width="3.81640625" style="397" customWidth="1"/>
    <col min="12152" max="12152" width="3.7265625" style="397" customWidth="1"/>
    <col min="12153" max="12153" width="3.81640625" style="397" customWidth="1"/>
    <col min="12154" max="12154" width="3.7265625" style="397" customWidth="1"/>
    <col min="12155" max="12155" width="3.81640625" style="397" customWidth="1"/>
    <col min="12156" max="12156" width="4.7265625" style="397" customWidth="1"/>
    <col min="12157" max="12157" width="3.81640625" style="397" customWidth="1"/>
    <col min="12158" max="12158" width="4.7265625" style="397" customWidth="1"/>
    <col min="12159" max="12159" width="3.81640625" style="397" customWidth="1"/>
    <col min="12160" max="12160" width="3.7265625" style="397" customWidth="1"/>
    <col min="12161" max="12161" width="3.81640625" style="397" customWidth="1"/>
    <col min="12162" max="12162" width="3.7265625" style="397" customWidth="1"/>
    <col min="12163" max="12163" width="3.81640625" style="397" customWidth="1"/>
    <col min="12164" max="12164" width="3.7265625" style="397" customWidth="1"/>
    <col min="12165" max="12165" width="3.81640625" style="397" customWidth="1"/>
    <col min="12166" max="12166" width="3.7265625" style="397" customWidth="1"/>
    <col min="12167" max="12167" width="3.81640625" style="397" customWidth="1"/>
    <col min="12168" max="12168" width="3.7265625" style="397" customWidth="1"/>
    <col min="12169" max="12169" width="3.81640625" style="397" customWidth="1"/>
    <col min="12170" max="12170" width="3.7265625" style="397" customWidth="1"/>
    <col min="12171" max="12171" width="3.81640625" style="397" customWidth="1"/>
    <col min="12172" max="12172" width="3.7265625" style="397" customWidth="1"/>
    <col min="12173" max="12173" width="3.81640625" style="397" customWidth="1"/>
    <col min="12174" max="12174" width="3.7265625" style="397" customWidth="1"/>
    <col min="12175" max="12175" width="3.81640625" style="397" customWidth="1"/>
    <col min="12176" max="12176" width="4.26953125" style="397" customWidth="1"/>
    <col min="12177" max="12177" width="3.81640625" style="397" customWidth="1"/>
    <col min="12178" max="12178" width="4.7265625" style="397" customWidth="1"/>
    <col min="12179" max="12179" width="5.26953125" style="397" customWidth="1"/>
    <col min="12180" max="12398" width="8.81640625" style="397"/>
    <col min="12399" max="12399" width="46.453125" style="397" customWidth="1"/>
    <col min="12400" max="12400" width="3.7265625" style="397" customWidth="1"/>
    <col min="12401" max="12401" width="3.81640625" style="397" customWidth="1"/>
    <col min="12402" max="12402" width="4.7265625" style="397" customWidth="1"/>
    <col min="12403" max="12403" width="3.81640625" style="397" customWidth="1"/>
    <col min="12404" max="12404" width="4.7265625" style="397" customWidth="1"/>
    <col min="12405" max="12405" width="3.81640625" style="397" customWidth="1"/>
    <col min="12406" max="12406" width="3.7265625" style="397" customWidth="1"/>
    <col min="12407" max="12407" width="3.81640625" style="397" customWidth="1"/>
    <col min="12408" max="12408" width="3.7265625" style="397" customWidth="1"/>
    <col min="12409" max="12409" width="3.81640625" style="397" customWidth="1"/>
    <col min="12410" max="12410" width="3.7265625" style="397" customWidth="1"/>
    <col min="12411" max="12411" width="3.81640625" style="397" customWidth="1"/>
    <col min="12412" max="12412" width="4.7265625" style="397" customWidth="1"/>
    <col min="12413" max="12413" width="3.81640625" style="397" customWidth="1"/>
    <col min="12414" max="12414" width="4.7265625" style="397" customWidth="1"/>
    <col min="12415" max="12415" width="3.81640625" style="397" customWidth="1"/>
    <col min="12416" max="12416" width="3.7265625" style="397" customWidth="1"/>
    <col min="12417" max="12417" width="3.81640625" style="397" customWidth="1"/>
    <col min="12418" max="12418" width="3.7265625" style="397" customWidth="1"/>
    <col min="12419" max="12419" width="3.81640625" style="397" customWidth="1"/>
    <col min="12420" max="12420" width="3.7265625" style="397" customWidth="1"/>
    <col min="12421" max="12421" width="3.81640625" style="397" customWidth="1"/>
    <col min="12422" max="12422" width="3.7265625" style="397" customWidth="1"/>
    <col min="12423" max="12423" width="3.81640625" style="397" customWidth="1"/>
    <col min="12424" max="12424" width="3.7265625" style="397" customWidth="1"/>
    <col min="12425" max="12425" width="3.81640625" style="397" customWidth="1"/>
    <col min="12426" max="12426" width="3.7265625" style="397" customWidth="1"/>
    <col min="12427" max="12427" width="3.81640625" style="397" customWidth="1"/>
    <col min="12428" max="12428" width="3.7265625" style="397" customWidth="1"/>
    <col min="12429" max="12429" width="3.81640625" style="397" customWidth="1"/>
    <col min="12430" max="12430" width="3.7265625" style="397" customWidth="1"/>
    <col min="12431" max="12431" width="3.81640625" style="397" customWidth="1"/>
    <col min="12432" max="12432" width="4.26953125" style="397" customWidth="1"/>
    <col min="12433" max="12433" width="3.81640625" style="397" customWidth="1"/>
    <col min="12434" max="12434" width="4.7265625" style="397" customWidth="1"/>
    <col min="12435" max="12435" width="5.26953125" style="397" customWidth="1"/>
    <col min="12436" max="12654" width="8.81640625" style="397"/>
    <col min="12655" max="12655" width="46.453125" style="397" customWidth="1"/>
    <col min="12656" max="12656" width="3.7265625" style="397" customWidth="1"/>
    <col min="12657" max="12657" width="3.81640625" style="397" customWidth="1"/>
    <col min="12658" max="12658" width="4.7265625" style="397" customWidth="1"/>
    <col min="12659" max="12659" width="3.81640625" style="397" customWidth="1"/>
    <col min="12660" max="12660" width="4.7265625" style="397" customWidth="1"/>
    <col min="12661" max="12661" width="3.81640625" style="397" customWidth="1"/>
    <col min="12662" max="12662" width="3.7265625" style="397" customWidth="1"/>
    <col min="12663" max="12663" width="3.81640625" style="397" customWidth="1"/>
    <col min="12664" max="12664" width="3.7265625" style="397" customWidth="1"/>
    <col min="12665" max="12665" width="3.81640625" style="397" customWidth="1"/>
    <col min="12666" max="12666" width="3.7265625" style="397" customWidth="1"/>
    <col min="12667" max="12667" width="3.81640625" style="397" customWidth="1"/>
    <col min="12668" max="12668" width="4.7265625" style="397" customWidth="1"/>
    <col min="12669" max="12669" width="3.81640625" style="397" customWidth="1"/>
    <col min="12670" max="12670" width="4.7265625" style="397" customWidth="1"/>
    <col min="12671" max="12671" width="3.81640625" style="397" customWidth="1"/>
    <col min="12672" max="12672" width="3.7265625" style="397" customWidth="1"/>
    <col min="12673" max="12673" width="3.81640625" style="397" customWidth="1"/>
    <col min="12674" max="12674" width="3.7265625" style="397" customWidth="1"/>
    <col min="12675" max="12675" width="3.81640625" style="397" customWidth="1"/>
    <col min="12676" max="12676" width="3.7265625" style="397" customWidth="1"/>
    <col min="12677" max="12677" width="3.81640625" style="397" customWidth="1"/>
    <col min="12678" max="12678" width="3.7265625" style="397" customWidth="1"/>
    <col min="12679" max="12679" width="3.81640625" style="397" customWidth="1"/>
    <col min="12680" max="12680" width="3.7265625" style="397" customWidth="1"/>
    <col min="12681" max="12681" width="3.81640625" style="397" customWidth="1"/>
    <col min="12682" max="12682" width="3.7265625" style="397" customWidth="1"/>
    <col min="12683" max="12683" width="3.81640625" style="397" customWidth="1"/>
    <col min="12684" max="12684" width="3.7265625" style="397" customWidth="1"/>
    <col min="12685" max="12685" width="3.81640625" style="397" customWidth="1"/>
    <col min="12686" max="12686" width="3.7265625" style="397" customWidth="1"/>
    <col min="12687" max="12687" width="3.81640625" style="397" customWidth="1"/>
    <col min="12688" max="12688" width="4.26953125" style="397" customWidth="1"/>
    <col min="12689" max="12689" width="3.81640625" style="397" customWidth="1"/>
    <col min="12690" max="12690" width="4.7265625" style="397" customWidth="1"/>
    <col min="12691" max="12691" width="5.26953125" style="397" customWidth="1"/>
    <col min="12692" max="12910" width="8.81640625" style="397"/>
    <col min="12911" max="12911" width="46.453125" style="397" customWidth="1"/>
    <col min="12912" max="12912" width="3.7265625" style="397" customWidth="1"/>
    <col min="12913" max="12913" width="3.81640625" style="397" customWidth="1"/>
    <col min="12914" max="12914" width="4.7265625" style="397" customWidth="1"/>
    <col min="12915" max="12915" width="3.81640625" style="397" customWidth="1"/>
    <col min="12916" max="12916" width="4.7265625" style="397" customWidth="1"/>
    <col min="12917" max="12917" width="3.81640625" style="397" customWidth="1"/>
    <col min="12918" max="12918" width="3.7265625" style="397" customWidth="1"/>
    <col min="12919" max="12919" width="3.81640625" style="397" customWidth="1"/>
    <col min="12920" max="12920" width="3.7265625" style="397" customWidth="1"/>
    <col min="12921" max="12921" width="3.81640625" style="397" customWidth="1"/>
    <col min="12922" max="12922" width="3.7265625" style="397" customWidth="1"/>
    <col min="12923" max="12923" width="3.81640625" style="397" customWidth="1"/>
    <col min="12924" max="12924" width="4.7265625" style="397" customWidth="1"/>
    <col min="12925" max="12925" width="3.81640625" style="397" customWidth="1"/>
    <col min="12926" max="12926" width="4.7265625" style="397" customWidth="1"/>
    <col min="12927" max="12927" width="3.81640625" style="397" customWidth="1"/>
    <col min="12928" max="12928" width="3.7265625" style="397" customWidth="1"/>
    <col min="12929" max="12929" width="3.81640625" style="397" customWidth="1"/>
    <col min="12930" max="12930" width="3.7265625" style="397" customWidth="1"/>
    <col min="12931" max="12931" width="3.81640625" style="397" customWidth="1"/>
    <col min="12932" max="12932" width="3.7265625" style="397" customWidth="1"/>
    <col min="12933" max="12933" width="3.81640625" style="397" customWidth="1"/>
    <col min="12934" max="12934" width="3.7265625" style="397" customWidth="1"/>
    <col min="12935" max="12935" width="3.81640625" style="397" customWidth="1"/>
    <col min="12936" max="12936" width="3.7265625" style="397" customWidth="1"/>
    <col min="12937" max="12937" width="3.81640625" style="397" customWidth="1"/>
    <col min="12938" max="12938" width="3.7265625" style="397" customWidth="1"/>
    <col min="12939" max="12939" width="3.81640625" style="397" customWidth="1"/>
    <col min="12940" max="12940" width="3.7265625" style="397" customWidth="1"/>
    <col min="12941" max="12941" width="3.81640625" style="397" customWidth="1"/>
    <col min="12942" max="12942" width="3.7265625" style="397" customWidth="1"/>
    <col min="12943" max="12943" width="3.81640625" style="397" customWidth="1"/>
    <col min="12944" max="12944" width="4.26953125" style="397" customWidth="1"/>
    <col min="12945" max="12945" width="3.81640625" style="397" customWidth="1"/>
    <col min="12946" max="12946" width="4.7265625" style="397" customWidth="1"/>
    <col min="12947" max="12947" width="5.26953125" style="397" customWidth="1"/>
    <col min="12948" max="13166" width="8.81640625" style="397"/>
    <col min="13167" max="13167" width="46.453125" style="397" customWidth="1"/>
    <col min="13168" max="13168" width="3.7265625" style="397" customWidth="1"/>
    <col min="13169" max="13169" width="3.81640625" style="397" customWidth="1"/>
    <col min="13170" max="13170" width="4.7265625" style="397" customWidth="1"/>
    <col min="13171" max="13171" width="3.81640625" style="397" customWidth="1"/>
    <col min="13172" max="13172" width="4.7265625" style="397" customWidth="1"/>
    <col min="13173" max="13173" width="3.81640625" style="397" customWidth="1"/>
    <col min="13174" max="13174" width="3.7265625" style="397" customWidth="1"/>
    <col min="13175" max="13175" width="3.81640625" style="397" customWidth="1"/>
    <col min="13176" max="13176" width="3.7265625" style="397" customWidth="1"/>
    <col min="13177" max="13177" width="3.81640625" style="397" customWidth="1"/>
    <col min="13178" max="13178" width="3.7265625" style="397" customWidth="1"/>
    <col min="13179" max="13179" width="3.81640625" style="397" customWidth="1"/>
    <col min="13180" max="13180" width="4.7265625" style="397" customWidth="1"/>
    <col min="13181" max="13181" width="3.81640625" style="397" customWidth="1"/>
    <col min="13182" max="13182" width="4.7265625" style="397" customWidth="1"/>
    <col min="13183" max="13183" width="3.81640625" style="397" customWidth="1"/>
    <col min="13184" max="13184" width="3.7265625" style="397" customWidth="1"/>
    <col min="13185" max="13185" width="3.81640625" style="397" customWidth="1"/>
    <col min="13186" max="13186" width="3.7265625" style="397" customWidth="1"/>
    <col min="13187" max="13187" width="3.81640625" style="397" customWidth="1"/>
    <col min="13188" max="13188" width="3.7265625" style="397" customWidth="1"/>
    <col min="13189" max="13189" width="3.81640625" style="397" customWidth="1"/>
    <col min="13190" max="13190" width="3.7265625" style="397" customWidth="1"/>
    <col min="13191" max="13191" width="3.81640625" style="397" customWidth="1"/>
    <col min="13192" max="13192" width="3.7265625" style="397" customWidth="1"/>
    <col min="13193" max="13193" width="3.81640625" style="397" customWidth="1"/>
    <col min="13194" max="13194" width="3.7265625" style="397" customWidth="1"/>
    <col min="13195" max="13195" width="3.81640625" style="397" customWidth="1"/>
    <col min="13196" max="13196" width="3.7265625" style="397" customWidth="1"/>
    <col min="13197" max="13197" width="3.81640625" style="397" customWidth="1"/>
    <col min="13198" max="13198" width="3.7265625" style="397" customWidth="1"/>
    <col min="13199" max="13199" width="3.81640625" style="397" customWidth="1"/>
    <col min="13200" max="13200" width="4.26953125" style="397" customWidth="1"/>
    <col min="13201" max="13201" width="3.81640625" style="397" customWidth="1"/>
    <col min="13202" max="13202" width="4.7265625" style="397" customWidth="1"/>
    <col min="13203" max="13203" width="5.26953125" style="397" customWidth="1"/>
    <col min="13204" max="13422" width="8.81640625" style="397"/>
    <col min="13423" max="13423" width="46.453125" style="397" customWidth="1"/>
    <col min="13424" max="13424" width="3.7265625" style="397" customWidth="1"/>
    <col min="13425" max="13425" width="3.81640625" style="397" customWidth="1"/>
    <col min="13426" max="13426" width="4.7265625" style="397" customWidth="1"/>
    <col min="13427" max="13427" width="3.81640625" style="397" customWidth="1"/>
    <col min="13428" max="13428" width="4.7265625" style="397" customWidth="1"/>
    <col min="13429" max="13429" width="3.81640625" style="397" customWidth="1"/>
    <col min="13430" max="13430" width="3.7265625" style="397" customWidth="1"/>
    <col min="13431" max="13431" width="3.81640625" style="397" customWidth="1"/>
    <col min="13432" max="13432" width="3.7265625" style="397" customWidth="1"/>
    <col min="13433" max="13433" width="3.81640625" style="397" customWidth="1"/>
    <col min="13434" max="13434" width="3.7265625" style="397" customWidth="1"/>
    <col min="13435" max="13435" width="3.81640625" style="397" customWidth="1"/>
    <col min="13436" max="13436" width="4.7265625" style="397" customWidth="1"/>
    <col min="13437" max="13437" width="3.81640625" style="397" customWidth="1"/>
    <col min="13438" max="13438" width="4.7265625" style="397" customWidth="1"/>
    <col min="13439" max="13439" width="3.81640625" style="397" customWidth="1"/>
    <col min="13440" max="13440" width="3.7265625" style="397" customWidth="1"/>
    <col min="13441" max="13441" width="3.81640625" style="397" customWidth="1"/>
    <col min="13442" max="13442" width="3.7265625" style="397" customWidth="1"/>
    <col min="13443" max="13443" width="3.81640625" style="397" customWidth="1"/>
    <col min="13444" max="13444" width="3.7265625" style="397" customWidth="1"/>
    <col min="13445" max="13445" width="3.81640625" style="397" customWidth="1"/>
    <col min="13446" max="13446" width="3.7265625" style="397" customWidth="1"/>
    <col min="13447" max="13447" width="3.81640625" style="397" customWidth="1"/>
    <col min="13448" max="13448" width="3.7265625" style="397" customWidth="1"/>
    <col min="13449" max="13449" width="3.81640625" style="397" customWidth="1"/>
    <col min="13450" max="13450" width="3.7265625" style="397" customWidth="1"/>
    <col min="13451" max="13451" width="3.81640625" style="397" customWidth="1"/>
    <col min="13452" max="13452" width="3.7265625" style="397" customWidth="1"/>
    <col min="13453" max="13453" width="3.81640625" style="397" customWidth="1"/>
    <col min="13454" max="13454" width="3.7265625" style="397" customWidth="1"/>
    <col min="13455" max="13455" width="3.81640625" style="397" customWidth="1"/>
    <col min="13456" max="13456" width="4.26953125" style="397" customWidth="1"/>
    <col min="13457" max="13457" width="3.81640625" style="397" customWidth="1"/>
    <col min="13458" max="13458" width="4.7265625" style="397" customWidth="1"/>
    <col min="13459" max="13459" width="5.26953125" style="397" customWidth="1"/>
    <col min="13460" max="13678" width="8.81640625" style="397"/>
    <col min="13679" max="13679" width="46.453125" style="397" customWidth="1"/>
    <col min="13680" max="13680" width="3.7265625" style="397" customWidth="1"/>
    <col min="13681" max="13681" width="3.81640625" style="397" customWidth="1"/>
    <col min="13682" max="13682" width="4.7265625" style="397" customWidth="1"/>
    <col min="13683" max="13683" width="3.81640625" style="397" customWidth="1"/>
    <col min="13684" max="13684" width="4.7265625" style="397" customWidth="1"/>
    <col min="13685" max="13685" width="3.81640625" style="397" customWidth="1"/>
    <col min="13686" max="13686" width="3.7265625" style="397" customWidth="1"/>
    <col min="13687" max="13687" width="3.81640625" style="397" customWidth="1"/>
    <col min="13688" max="13688" width="3.7265625" style="397" customWidth="1"/>
    <col min="13689" max="13689" width="3.81640625" style="397" customWidth="1"/>
    <col min="13690" max="13690" width="3.7265625" style="397" customWidth="1"/>
    <col min="13691" max="13691" width="3.81640625" style="397" customWidth="1"/>
    <col min="13692" max="13692" width="4.7265625" style="397" customWidth="1"/>
    <col min="13693" max="13693" width="3.81640625" style="397" customWidth="1"/>
    <col min="13694" max="13694" width="4.7265625" style="397" customWidth="1"/>
    <col min="13695" max="13695" width="3.81640625" style="397" customWidth="1"/>
    <col min="13696" max="13696" width="3.7265625" style="397" customWidth="1"/>
    <col min="13697" max="13697" width="3.81640625" style="397" customWidth="1"/>
    <col min="13698" max="13698" width="3.7265625" style="397" customWidth="1"/>
    <col min="13699" max="13699" width="3.81640625" style="397" customWidth="1"/>
    <col min="13700" max="13700" width="3.7265625" style="397" customWidth="1"/>
    <col min="13701" max="13701" width="3.81640625" style="397" customWidth="1"/>
    <col min="13702" max="13702" width="3.7265625" style="397" customWidth="1"/>
    <col min="13703" max="13703" width="3.81640625" style="397" customWidth="1"/>
    <col min="13704" max="13704" width="3.7265625" style="397" customWidth="1"/>
    <col min="13705" max="13705" width="3.81640625" style="397" customWidth="1"/>
    <col min="13706" max="13706" width="3.7265625" style="397" customWidth="1"/>
    <col min="13707" max="13707" width="3.81640625" style="397" customWidth="1"/>
    <col min="13708" max="13708" width="3.7265625" style="397" customWidth="1"/>
    <col min="13709" max="13709" width="3.81640625" style="397" customWidth="1"/>
    <col min="13710" max="13710" width="3.7265625" style="397" customWidth="1"/>
    <col min="13711" max="13711" width="3.81640625" style="397" customWidth="1"/>
    <col min="13712" max="13712" width="4.26953125" style="397" customWidth="1"/>
    <col min="13713" max="13713" width="3.81640625" style="397" customWidth="1"/>
    <col min="13714" max="13714" width="4.7265625" style="397" customWidth="1"/>
    <col min="13715" max="13715" width="5.26953125" style="397" customWidth="1"/>
    <col min="13716" max="13934" width="8.81640625" style="397"/>
    <col min="13935" max="13935" width="46.453125" style="397" customWidth="1"/>
    <col min="13936" max="13936" width="3.7265625" style="397" customWidth="1"/>
    <col min="13937" max="13937" width="3.81640625" style="397" customWidth="1"/>
    <col min="13938" max="13938" width="4.7265625" style="397" customWidth="1"/>
    <col min="13939" max="13939" width="3.81640625" style="397" customWidth="1"/>
    <col min="13940" max="13940" width="4.7265625" style="397" customWidth="1"/>
    <col min="13941" max="13941" width="3.81640625" style="397" customWidth="1"/>
    <col min="13942" max="13942" width="3.7265625" style="397" customWidth="1"/>
    <col min="13943" max="13943" width="3.81640625" style="397" customWidth="1"/>
    <col min="13944" max="13944" width="3.7265625" style="397" customWidth="1"/>
    <col min="13945" max="13945" width="3.81640625" style="397" customWidth="1"/>
    <col min="13946" max="13946" width="3.7265625" style="397" customWidth="1"/>
    <col min="13947" max="13947" width="3.81640625" style="397" customWidth="1"/>
    <col min="13948" max="13948" width="4.7265625" style="397" customWidth="1"/>
    <col min="13949" max="13949" width="3.81640625" style="397" customWidth="1"/>
    <col min="13950" max="13950" width="4.7265625" style="397" customWidth="1"/>
    <col min="13951" max="13951" width="3.81640625" style="397" customWidth="1"/>
    <col min="13952" max="13952" width="3.7265625" style="397" customWidth="1"/>
    <col min="13953" max="13953" width="3.81640625" style="397" customWidth="1"/>
    <col min="13954" max="13954" width="3.7265625" style="397" customWidth="1"/>
    <col min="13955" max="13955" width="3.81640625" style="397" customWidth="1"/>
    <col min="13956" max="13956" width="3.7265625" style="397" customWidth="1"/>
    <col min="13957" max="13957" width="3.81640625" style="397" customWidth="1"/>
    <col min="13958" max="13958" width="3.7265625" style="397" customWidth="1"/>
    <col min="13959" max="13959" width="3.81640625" style="397" customWidth="1"/>
    <col min="13960" max="13960" width="3.7265625" style="397" customWidth="1"/>
    <col min="13961" max="13961" width="3.81640625" style="397" customWidth="1"/>
    <col min="13962" max="13962" width="3.7265625" style="397" customWidth="1"/>
    <col min="13963" max="13963" width="3.81640625" style="397" customWidth="1"/>
    <col min="13964" max="13964" width="3.7265625" style="397" customWidth="1"/>
    <col min="13965" max="13965" width="3.81640625" style="397" customWidth="1"/>
    <col min="13966" max="13966" width="3.7265625" style="397" customWidth="1"/>
    <col min="13967" max="13967" width="3.81640625" style="397" customWidth="1"/>
    <col min="13968" max="13968" width="4.26953125" style="397" customWidth="1"/>
    <col min="13969" max="13969" width="3.81640625" style="397" customWidth="1"/>
    <col min="13970" max="13970" width="4.7265625" style="397" customWidth="1"/>
    <col min="13971" max="13971" width="5.26953125" style="397" customWidth="1"/>
    <col min="13972" max="14190" width="8.81640625" style="397"/>
    <col min="14191" max="14191" width="46.453125" style="397" customWidth="1"/>
    <col min="14192" max="14192" width="3.7265625" style="397" customWidth="1"/>
    <col min="14193" max="14193" width="3.81640625" style="397" customWidth="1"/>
    <col min="14194" max="14194" width="4.7265625" style="397" customWidth="1"/>
    <col min="14195" max="14195" width="3.81640625" style="397" customWidth="1"/>
    <col min="14196" max="14196" width="4.7265625" style="397" customWidth="1"/>
    <col min="14197" max="14197" width="3.81640625" style="397" customWidth="1"/>
    <col min="14198" max="14198" width="3.7265625" style="397" customWidth="1"/>
    <col min="14199" max="14199" width="3.81640625" style="397" customWidth="1"/>
    <col min="14200" max="14200" width="3.7265625" style="397" customWidth="1"/>
    <col min="14201" max="14201" width="3.81640625" style="397" customWidth="1"/>
    <col min="14202" max="14202" width="3.7265625" style="397" customWidth="1"/>
    <col min="14203" max="14203" width="3.81640625" style="397" customWidth="1"/>
    <col min="14204" max="14204" width="4.7265625" style="397" customWidth="1"/>
    <col min="14205" max="14205" width="3.81640625" style="397" customWidth="1"/>
    <col min="14206" max="14206" width="4.7265625" style="397" customWidth="1"/>
    <col min="14207" max="14207" width="3.81640625" style="397" customWidth="1"/>
    <col min="14208" max="14208" width="3.7265625" style="397" customWidth="1"/>
    <col min="14209" max="14209" width="3.81640625" style="397" customWidth="1"/>
    <col min="14210" max="14210" width="3.7265625" style="397" customWidth="1"/>
    <col min="14211" max="14211" width="3.81640625" style="397" customWidth="1"/>
    <col min="14212" max="14212" width="3.7265625" style="397" customWidth="1"/>
    <col min="14213" max="14213" width="3.81640625" style="397" customWidth="1"/>
    <col min="14214" max="14214" width="3.7265625" style="397" customWidth="1"/>
    <col min="14215" max="14215" width="3.81640625" style="397" customWidth="1"/>
    <col min="14216" max="14216" width="3.7265625" style="397" customWidth="1"/>
    <col min="14217" max="14217" width="3.81640625" style="397" customWidth="1"/>
    <col min="14218" max="14218" width="3.7265625" style="397" customWidth="1"/>
    <col min="14219" max="14219" width="3.81640625" style="397" customWidth="1"/>
    <col min="14220" max="14220" width="3.7265625" style="397" customWidth="1"/>
    <col min="14221" max="14221" width="3.81640625" style="397" customWidth="1"/>
    <col min="14222" max="14222" width="3.7265625" style="397" customWidth="1"/>
    <col min="14223" max="14223" width="3.81640625" style="397" customWidth="1"/>
    <col min="14224" max="14224" width="4.26953125" style="397" customWidth="1"/>
    <col min="14225" max="14225" width="3.81640625" style="397" customWidth="1"/>
    <col min="14226" max="14226" width="4.7265625" style="397" customWidth="1"/>
    <col min="14227" max="14227" width="5.26953125" style="397" customWidth="1"/>
    <col min="14228" max="14446" width="8.81640625" style="397"/>
    <col min="14447" max="14447" width="46.453125" style="397" customWidth="1"/>
    <col min="14448" max="14448" width="3.7265625" style="397" customWidth="1"/>
    <col min="14449" max="14449" width="3.81640625" style="397" customWidth="1"/>
    <col min="14450" max="14450" width="4.7265625" style="397" customWidth="1"/>
    <col min="14451" max="14451" width="3.81640625" style="397" customWidth="1"/>
    <col min="14452" max="14452" width="4.7265625" style="397" customWidth="1"/>
    <col min="14453" max="14453" width="3.81640625" style="397" customWidth="1"/>
    <col min="14454" max="14454" width="3.7265625" style="397" customWidth="1"/>
    <col min="14455" max="14455" width="3.81640625" style="397" customWidth="1"/>
    <col min="14456" max="14456" width="3.7265625" style="397" customWidth="1"/>
    <col min="14457" max="14457" width="3.81640625" style="397" customWidth="1"/>
    <col min="14458" max="14458" width="3.7265625" style="397" customWidth="1"/>
    <col min="14459" max="14459" width="3.81640625" style="397" customWidth="1"/>
    <col min="14460" max="14460" width="4.7265625" style="397" customWidth="1"/>
    <col min="14461" max="14461" width="3.81640625" style="397" customWidth="1"/>
    <col min="14462" max="14462" width="4.7265625" style="397" customWidth="1"/>
    <col min="14463" max="14463" width="3.81640625" style="397" customWidth="1"/>
    <col min="14464" max="14464" width="3.7265625" style="397" customWidth="1"/>
    <col min="14465" max="14465" width="3.81640625" style="397" customWidth="1"/>
    <col min="14466" max="14466" width="3.7265625" style="397" customWidth="1"/>
    <col min="14467" max="14467" width="3.81640625" style="397" customWidth="1"/>
    <col min="14468" max="14468" width="3.7265625" style="397" customWidth="1"/>
    <col min="14469" max="14469" width="3.81640625" style="397" customWidth="1"/>
    <col min="14470" max="14470" width="3.7265625" style="397" customWidth="1"/>
    <col min="14471" max="14471" width="3.81640625" style="397" customWidth="1"/>
    <col min="14472" max="14472" width="3.7265625" style="397" customWidth="1"/>
    <col min="14473" max="14473" width="3.81640625" style="397" customWidth="1"/>
    <col min="14474" max="14474" width="3.7265625" style="397" customWidth="1"/>
    <col min="14475" max="14475" width="3.81640625" style="397" customWidth="1"/>
    <col min="14476" max="14476" width="3.7265625" style="397" customWidth="1"/>
    <col min="14477" max="14477" width="3.81640625" style="397" customWidth="1"/>
    <col min="14478" max="14478" width="3.7265625" style="397" customWidth="1"/>
    <col min="14479" max="14479" width="3.81640625" style="397" customWidth="1"/>
    <col min="14480" max="14480" width="4.26953125" style="397" customWidth="1"/>
    <col min="14481" max="14481" width="3.81640625" style="397" customWidth="1"/>
    <col min="14482" max="14482" width="4.7265625" style="397" customWidth="1"/>
    <col min="14483" max="14483" width="5.26953125" style="397" customWidth="1"/>
    <col min="14484" max="14702" width="8.81640625" style="397"/>
    <col min="14703" max="14703" width="46.453125" style="397" customWidth="1"/>
    <col min="14704" max="14704" width="3.7265625" style="397" customWidth="1"/>
    <col min="14705" max="14705" width="3.81640625" style="397" customWidth="1"/>
    <col min="14706" max="14706" width="4.7265625" style="397" customWidth="1"/>
    <col min="14707" max="14707" width="3.81640625" style="397" customWidth="1"/>
    <col min="14708" max="14708" width="4.7265625" style="397" customWidth="1"/>
    <col min="14709" max="14709" width="3.81640625" style="397" customWidth="1"/>
    <col min="14710" max="14710" width="3.7265625" style="397" customWidth="1"/>
    <col min="14711" max="14711" width="3.81640625" style="397" customWidth="1"/>
    <col min="14712" max="14712" width="3.7265625" style="397" customWidth="1"/>
    <col min="14713" max="14713" width="3.81640625" style="397" customWidth="1"/>
    <col min="14714" max="14714" width="3.7265625" style="397" customWidth="1"/>
    <col min="14715" max="14715" width="3.81640625" style="397" customWidth="1"/>
    <col min="14716" max="14716" width="4.7265625" style="397" customWidth="1"/>
    <col min="14717" max="14717" width="3.81640625" style="397" customWidth="1"/>
    <col min="14718" max="14718" width="4.7265625" style="397" customWidth="1"/>
    <col min="14719" max="14719" width="3.81640625" style="397" customWidth="1"/>
    <col min="14720" max="14720" width="3.7265625" style="397" customWidth="1"/>
    <col min="14721" max="14721" width="3.81640625" style="397" customWidth="1"/>
    <col min="14722" max="14722" width="3.7265625" style="397" customWidth="1"/>
    <col min="14723" max="14723" width="3.81640625" style="397" customWidth="1"/>
    <col min="14724" max="14724" width="3.7265625" style="397" customWidth="1"/>
    <col min="14725" max="14725" width="3.81640625" style="397" customWidth="1"/>
    <col min="14726" max="14726" width="3.7265625" style="397" customWidth="1"/>
    <col min="14727" max="14727" width="3.81640625" style="397" customWidth="1"/>
    <col min="14728" max="14728" width="3.7265625" style="397" customWidth="1"/>
    <col min="14729" max="14729" width="3.81640625" style="397" customWidth="1"/>
    <col min="14730" max="14730" width="3.7265625" style="397" customWidth="1"/>
    <col min="14731" max="14731" width="3.81640625" style="397" customWidth="1"/>
    <col min="14732" max="14732" width="3.7265625" style="397" customWidth="1"/>
    <col min="14733" max="14733" width="3.81640625" style="397" customWidth="1"/>
    <col min="14734" max="14734" width="3.7265625" style="397" customWidth="1"/>
    <col min="14735" max="14735" width="3.81640625" style="397" customWidth="1"/>
    <col min="14736" max="14736" width="4.26953125" style="397" customWidth="1"/>
    <col min="14737" max="14737" width="3.81640625" style="397" customWidth="1"/>
    <col min="14738" max="14738" width="4.7265625" style="397" customWidth="1"/>
    <col min="14739" max="14739" width="5.26953125" style="397" customWidth="1"/>
    <col min="14740" max="14958" width="8.81640625" style="397"/>
    <col min="14959" max="14959" width="46.453125" style="397" customWidth="1"/>
    <col min="14960" max="14960" width="3.7265625" style="397" customWidth="1"/>
    <col min="14961" max="14961" width="3.81640625" style="397" customWidth="1"/>
    <col min="14962" max="14962" width="4.7265625" style="397" customWidth="1"/>
    <col min="14963" max="14963" width="3.81640625" style="397" customWidth="1"/>
    <col min="14964" max="14964" width="4.7265625" style="397" customWidth="1"/>
    <col min="14965" max="14965" width="3.81640625" style="397" customWidth="1"/>
    <col min="14966" max="14966" width="3.7265625" style="397" customWidth="1"/>
    <col min="14967" max="14967" width="3.81640625" style="397" customWidth="1"/>
    <col min="14968" max="14968" width="3.7265625" style="397" customWidth="1"/>
    <col min="14969" max="14969" width="3.81640625" style="397" customWidth="1"/>
    <col min="14970" max="14970" width="3.7265625" style="397" customWidth="1"/>
    <col min="14971" max="14971" width="3.81640625" style="397" customWidth="1"/>
    <col min="14972" max="14972" width="4.7265625" style="397" customWidth="1"/>
    <col min="14973" max="14973" width="3.81640625" style="397" customWidth="1"/>
    <col min="14974" max="14974" width="4.7265625" style="397" customWidth="1"/>
    <col min="14975" max="14975" width="3.81640625" style="397" customWidth="1"/>
    <col min="14976" max="14976" width="3.7265625" style="397" customWidth="1"/>
    <col min="14977" max="14977" width="3.81640625" style="397" customWidth="1"/>
    <col min="14978" max="14978" width="3.7265625" style="397" customWidth="1"/>
    <col min="14979" max="14979" width="3.81640625" style="397" customWidth="1"/>
    <col min="14980" max="14980" width="3.7265625" style="397" customWidth="1"/>
    <col min="14981" max="14981" width="3.81640625" style="397" customWidth="1"/>
    <col min="14982" max="14982" width="3.7265625" style="397" customWidth="1"/>
    <col min="14983" max="14983" width="3.81640625" style="397" customWidth="1"/>
    <col min="14984" max="14984" width="3.7265625" style="397" customWidth="1"/>
    <col min="14985" max="14985" width="3.81640625" style="397" customWidth="1"/>
    <col min="14986" max="14986" width="3.7265625" style="397" customWidth="1"/>
    <col min="14987" max="14987" width="3.81640625" style="397" customWidth="1"/>
    <col min="14988" max="14988" width="3.7265625" style="397" customWidth="1"/>
    <col min="14989" max="14989" width="3.81640625" style="397" customWidth="1"/>
    <col min="14990" max="14990" width="3.7265625" style="397" customWidth="1"/>
    <col min="14991" max="14991" width="3.81640625" style="397" customWidth="1"/>
    <col min="14992" max="14992" width="4.26953125" style="397" customWidth="1"/>
    <col min="14993" max="14993" width="3.81640625" style="397" customWidth="1"/>
    <col min="14994" max="14994" width="4.7265625" style="397" customWidth="1"/>
    <col min="14995" max="14995" width="5.26953125" style="397" customWidth="1"/>
    <col min="14996" max="15214" width="8.81640625" style="397"/>
    <col min="15215" max="15215" width="46.453125" style="397" customWidth="1"/>
    <col min="15216" max="15216" width="3.7265625" style="397" customWidth="1"/>
    <col min="15217" max="15217" width="3.81640625" style="397" customWidth="1"/>
    <col min="15218" max="15218" width="4.7265625" style="397" customWidth="1"/>
    <col min="15219" max="15219" width="3.81640625" style="397" customWidth="1"/>
    <col min="15220" max="15220" width="4.7265625" style="397" customWidth="1"/>
    <col min="15221" max="15221" width="3.81640625" style="397" customWidth="1"/>
    <col min="15222" max="15222" width="3.7265625" style="397" customWidth="1"/>
    <col min="15223" max="15223" width="3.81640625" style="397" customWidth="1"/>
    <col min="15224" max="15224" width="3.7265625" style="397" customWidth="1"/>
    <col min="15225" max="15225" width="3.81640625" style="397" customWidth="1"/>
    <col min="15226" max="15226" width="3.7265625" style="397" customWidth="1"/>
    <col min="15227" max="15227" width="3.81640625" style="397" customWidth="1"/>
    <col min="15228" max="15228" width="4.7265625" style="397" customWidth="1"/>
    <col min="15229" max="15229" width="3.81640625" style="397" customWidth="1"/>
    <col min="15230" max="15230" width="4.7265625" style="397" customWidth="1"/>
    <col min="15231" max="15231" width="3.81640625" style="397" customWidth="1"/>
    <col min="15232" max="15232" width="3.7265625" style="397" customWidth="1"/>
    <col min="15233" max="15233" width="3.81640625" style="397" customWidth="1"/>
    <col min="15234" max="15234" width="3.7265625" style="397" customWidth="1"/>
    <col min="15235" max="15235" width="3.81640625" style="397" customWidth="1"/>
    <col min="15236" max="15236" width="3.7265625" style="397" customWidth="1"/>
    <col min="15237" max="15237" width="3.81640625" style="397" customWidth="1"/>
    <col min="15238" max="15238" width="3.7265625" style="397" customWidth="1"/>
    <col min="15239" max="15239" width="3.81640625" style="397" customWidth="1"/>
    <col min="15240" max="15240" width="3.7265625" style="397" customWidth="1"/>
    <col min="15241" max="15241" width="3.81640625" style="397" customWidth="1"/>
    <col min="15242" max="15242" width="3.7265625" style="397" customWidth="1"/>
    <col min="15243" max="15243" width="3.81640625" style="397" customWidth="1"/>
    <col min="15244" max="15244" width="3.7265625" style="397" customWidth="1"/>
    <col min="15245" max="15245" width="3.81640625" style="397" customWidth="1"/>
    <col min="15246" max="15246" width="3.7265625" style="397" customWidth="1"/>
    <col min="15247" max="15247" width="3.81640625" style="397" customWidth="1"/>
    <col min="15248" max="15248" width="4.26953125" style="397" customWidth="1"/>
    <col min="15249" max="15249" width="3.81640625" style="397" customWidth="1"/>
    <col min="15250" max="15250" width="4.7265625" style="397" customWidth="1"/>
    <col min="15251" max="15251" width="5.26953125" style="397" customWidth="1"/>
    <col min="15252" max="15470" width="8.81640625" style="397"/>
    <col min="15471" max="15471" width="46.453125" style="397" customWidth="1"/>
    <col min="15472" max="15472" width="3.7265625" style="397" customWidth="1"/>
    <col min="15473" max="15473" width="3.81640625" style="397" customWidth="1"/>
    <col min="15474" max="15474" width="4.7265625" style="397" customWidth="1"/>
    <col min="15475" max="15475" width="3.81640625" style="397" customWidth="1"/>
    <col min="15476" max="15476" width="4.7265625" style="397" customWidth="1"/>
    <col min="15477" max="15477" width="3.81640625" style="397" customWidth="1"/>
    <col min="15478" max="15478" width="3.7265625" style="397" customWidth="1"/>
    <col min="15479" max="15479" width="3.81640625" style="397" customWidth="1"/>
    <col min="15480" max="15480" width="3.7265625" style="397" customWidth="1"/>
    <col min="15481" max="15481" width="3.81640625" style="397" customWidth="1"/>
    <col min="15482" max="15482" width="3.7265625" style="397" customWidth="1"/>
    <col min="15483" max="15483" width="3.81640625" style="397" customWidth="1"/>
    <col min="15484" max="15484" width="4.7265625" style="397" customWidth="1"/>
    <col min="15485" max="15485" width="3.81640625" style="397" customWidth="1"/>
    <col min="15486" max="15486" width="4.7265625" style="397" customWidth="1"/>
    <col min="15487" max="15487" width="3.81640625" style="397" customWidth="1"/>
    <col min="15488" max="15488" width="3.7265625" style="397" customWidth="1"/>
    <col min="15489" max="15489" width="3.81640625" style="397" customWidth="1"/>
    <col min="15490" max="15490" width="3.7265625" style="397" customWidth="1"/>
    <col min="15491" max="15491" width="3.81640625" style="397" customWidth="1"/>
    <col min="15492" max="15492" width="3.7265625" style="397" customWidth="1"/>
    <col min="15493" max="15493" width="3.81640625" style="397" customWidth="1"/>
    <col min="15494" max="15494" width="3.7265625" style="397" customWidth="1"/>
    <col min="15495" max="15495" width="3.81640625" style="397" customWidth="1"/>
    <col min="15496" max="15496" width="3.7265625" style="397" customWidth="1"/>
    <col min="15497" max="15497" width="3.81640625" style="397" customWidth="1"/>
    <col min="15498" max="15498" width="3.7265625" style="397" customWidth="1"/>
    <col min="15499" max="15499" width="3.81640625" style="397" customWidth="1"/>
    <col min="15500" max="15500" width="3.7265625" style="397" customWidth="1"/>
    <col min="15501" max="15501" width="3.81640625" style="397" customWidth="1"/>
    <col min="15502" max="15502" width="3.7265625" style="397" customWidth="1"/>
    <col min="15503" max="15503" width="3.81640625" style="397" customWidth="1"/>
    <col min="15504" max="15504" width="4.26953125" style="397" customWidth="1"/>
    <col min="15505" max="15505" width="3.81640625" style="397" customWidth="1"/>
    <col min="15506" max="15506" width="4.7265625" style="397" customWidth="1"/>
    <col min="15507" max="15507" width="5.26953125" style="397" customWidth="1"/>
    <col min="15508" max="15726" width="8.81640625" style="397"/>
    <col min="15727" max="15727" width="46.453125" style="397" customWidth="1"/>
    <col min="15728" max="15728" width="3.7265625" style="397" customWidth="1"/>
    <col min="15729" max="15729" width="3.81640625" style="397" customWidth="1"/>
    <col min="15730" max="15730" width="4.7265625" style="397" customWidth="1"/>
    <col min="15731" max="15731" width="3.81640625" style="397" customWidth="1"/>
    <col min="15732" max="15732" width="4.7265625" style="397" customWidth="1"/>
    <col min="15733" max="15733" width="3.81640625" style="397" customWidth="1"/>
    <col min="15734" max="15734" width="3.7265625" style="397" customWidth="1"/>
    <col min="15735" max="15735" width="3.81640625" style="397" customWidth="1"/>
    <col min="15736" max="15736" width="3.7265625" style="397" customWidth="1"/>
    <col min="15737" max="15737" width="3.81640625" style="397" customWidth="1"/>
    <col min="15738" max="15738" width="3.7265625" style="397" customWidth="1"/>
    <col min="15739" max="15739" width="3.81640625" style="397" customWidth="1"/>
    <col min="15740" max="15740" width="4.7265625" style="397" customWidth="1"/>
    <col min="15741" max="15741" width="3.81640625" style="397" customWidth="1"/>
    <col min="15742" max="15742" width="4.7265625" style="397" customWidth="1"/>
    <col min="15743" max="15743" width="3.81640625" style="397" customWidth="1"/>
    <col min="15744" max="15744" width="3.7265625" style="397" customWidth="1"/>
    <col min="15745" max="15745" width="3.81640625" style="397" customWidth="1"/>
    <col min="15746" max="15746" width="3.7265625" style="397" customWidth="1"/>
    <col min="15747" max="15747" width="3.81640625" style="397" customWidth="1"/>
    <col min="15748" max="15748" width="3.7265625" style="397" customWidth="1"/>
    <col min="15749" max="15749" width="3.81640625" style="397" customWidth="1"/>
    <col min="15750" max="15750" width="3.7265625" style="397" customWidth="1"/>
    <col min="15751" max="15751" width="3.81640625" style="397" customWidth="1"/>
    <col min="15752" max="15752" width="3.7265625" style="397" customWidth="1"/>
    <col min="15753" max="15753" width="3.81640625" style="397" customWidth="1"/>
    <col min="15754" max="15754" width="3.7265625" style="397" customWidth="1"/>
    <col min="15755" max="15755" width="3.81640625" style="397" customWidth="1"/>
    <col min="15756" max="15756" width="3.7265625" style="397" customWidth="1"/>
    <col min="15757" max="15757" width="3.81640625" style="397" customWidth="1"/>
    <col min="15758" max="15758" width="3.7265625" style="397" customWidth="1"/>
    <col min="15759" max="15759" width="3.81640625" style="397" customWidth="1"/>
    <col min="15760" max="15760" width="4.26953125" style="397" customWidth="1"/>
    <col min="15761" max="15761" width="3.81640625" style="397" customWidth="1"/>
    <col min="15762" max="15762" width="4.7265625" style="397" customWidth="1"/>
    <col min="15763" max="15763" width="5.26953125" style="397" customWidth="1"/>
    <col min="15764" max="15982" width="8.81640625" style="397"/>
    <col min="15983" max="15983" width="46.453125" style="397" customWidth="1"/>
    <col min="15984" max="15984" width="3.7265625" style="397" customWidth="1"/>
    <col min="15985" max="15985" width="3.81640625" style="397" customWidth="1"/>
    <col min="15986" max="15986" width="4.7265625" style="397" customWidth="1"/>
    <col min="15987" max="15987" width="3.81640625" style="397" customWidth="1"/>
    <col min="15988" max="15988" width="4.7265625" style="397" customWidth="1"/>
    <col min="15989" max="15989" width="3.81640625" style="397" customWidth="1"/>
    <col min="15990" max="15990" width="3.7265625" style="397" customWidth="1"/>
    <col min="15991" max="15991" width="3.81640625" style="397" customWidth="1"/>
    <col min="15992" max="15992" width="3.7265625" style="397" customWidth="1"/>
    <col min="15993" max="15993" width="3.81640625" style="397" customWidth="1"/>
    <col min="15994" max="15994" width="3.7265625" style="397" customWidth="1"/>
    <col min="15995" max="15995" width="3.81640625" style="397" customWidth="1"/>
    <col min="15996" max="15996" width="4.7265625" style="397" customWidth="1"/>
    <col min="15997" max="15997" width="3.81640625" style="397" customWidth="1"/>
    <col min="15998" max="15998" width="4.7265625" style="397" customWidth="1"/>
    <col min="15999" max="15999" width="3.81640625" style="397" customWidth="1"/>
    <col min="16000" max="16000" width="3.7265625" style="397" customWidth="1"/>
    <col min="16001" max="16001" width="3.81640625" style="397" customWidth="1"/>
    <col min="16002" max="16002" width="3.7265625" style="397" customWidth="1"/>
    <col min="16003" max="16003" width="3.81640625" style="397" customWidth="1"/>
    <col min="16004" max="16004" width="3.7265625" style="397" customWidth="1"/>
    <col min="16005" max="16005" width="3.81640625" style="397" customWidth="1"/>
    <col min="16006" max="16006" width="3.7265625" style="397" customWidth="1"/>
    <col min="16007" max="16007" width="3.81640625" style="397" customWidth="1"/>
    <col min="16008" max="16008" width="3.7265625" style="397" customWidth="1"/>
    <col min="16009" max="16009" width="3.81640625" style="397" customWidth="1"/>
    <col min="16010" max="16010" width="3.7265625" style="397" customWidth="1"/>
    <col min="16011" max="16011" width="3.81640625" style="397" customWidth="1"/>
    <col min="16012" max="16012" width="3.7265625" style="397" customWidth="1"/>
    <col min="16013" max="16013" width="3.81640625" style="397" customWidth="1"/>
    <col min="16014" max="16014" width="3.7265625" style="397" customWidth="1"/>
    <col min="16015" max="16015" width="3.81640625" style="397" customWidth="1"/>
    <col min="16016" max="16016" width="4.26953125" style="397" customWidth="1"/>
    <col min="16017" max="16017" width="3.81640625" style="397" customWidth="1"/>
    <col min="16018" max="16018" width="4.7265625" style="397" customWidth="1"/>
    <col min="16019" max="16019" width="5.26953125" style="397" customWidth="1"/>
    <col min="16020" max="16384" width="8.81640625" style="397"/>
  </cols>
  <sheetData>
    <row r="1" spans="1:14" s="394" customFormat="1" ht="55" customHeight="1">
      <c r="A1" s="1753" t="s">
        <v>571</v>
      </c>
      <c r="B1" s="1754"/>
      <c r="C1" s="1754"/>
      <c r="D1" s="1754"/>
      <c r="E1" s="1754"/>
      <c r="F1" s="1754"/>
      <c r="G1" s="1754"/>
      <c r="H1" s="1754"/>
      <c r="I1" s="1754"/>
      <c r="J1" s="1754"/>
      <c r="K1" s="1755"/>
    </row>
    <row r="2" spans="1:14" s="394" customFormat="1" ht="31.5" customHeight="1">
      <c r="A2" s="1756" t="s">
        <v>572</v>
      </c>
      <c r="B2" s="1757"/>
      <c r="C2" s="1757"/>
      <c r="D2" s="1757"/>
      <c r="E2" s="1757"/>
      <c r="F2" s="1757"/>
      <c r="G2" s="1757"/>
      <c r="H2" s="1757"/>
      <c r="I2" s="1757"/>
      <c r="J2" s="1757"/>
      <c r="K2" s="1758"/>
    </row>
    <row r="3" spans="1:14" ht="23.25" customHeight="1">
      <c r="A3" s="320" t="s">
        <v>875</v>
      </c>
      <c r="B3" s="322"/>
      <c r="C3" s="322"/>
      <c r="D3" s="322"/>
      <c r="E3" s="322"/>
      <c r="F3" s="322"/>
      <c r="G3" s="322"/>
      <c r="H3" s="322"/>
      <c r="I3" s="322"/>
      <c r="J3" s="322"/>
      <c r="K3" s="395" t="s">
        <v>876</v>
      </c>
      <c r="L3" s="396"/>
    </row>
    <row r="4" spans="1:14" s="399" customFormat="1" ht="81" customHeight="1">
      <c r="A4" s="1801" t="s">
        <v>758</v>
      </c>
      <c r="B4" s="398" t="s">
        <v>826</v>
      </c>
      <c r="C4" s="398" t="s">
        <v>860</v>
      </c>
      <c r="D4" s="398" t="s">
        <v>861</v>
      </c>
      <c r="E4" s="398" t="s">
        <v>862</v>
      </c>
      <c r="F4" s="398" t="s">
        <v>863</v>
      </c>
      <c r="G4" s="398" t="s">
        <v>864</v>
      </c>
      <c r="H4" s="398" t="s">
        <v>865</v>
      </c>
      <c r="I4" s="398" t="s">
        <v>866</v>
      </c>
      <c r="J4" s="398" t="s">
        <v>750</v>
      </c>
      <c r="K4" s="1801" t="s">
        <v>747</v>
      </c>
    </row>
    <row r="5" spans="1:14" s="399" customFormat="1" ht="81" customHeight="1">
      <c r="A5" s="1801"/>
      <c r="B5" s="400" t="s">
        <v>833</v>
      </c>
      <c r="C5" s="400" t="s">
        <v>868</v>
      </c>
      <c r="D5" s="400" t="s">
        <v>869</v>
      </c>
      <c r="E5" s="400" t="s">
        <v>870</v>
      </c>
      <c r="F5" s="400" t="s">
        <v>871</v>
      </c>
      <c r="G5" s="400" t="s">
        <v>872</v>
      </c>
      <c r="H5" s="400" t="s">
        <v>873</v>
      </c>
      <c r="I5" s="400" t="s">
        <v>874</v>
      </c>
      <c r="J5" s="400" t="s">
        <v>68</v>
      </c>
      <c r="K5" s="1801"/>
    </row>
    <row r="6" spans="1:14" s="403" customFormat="1" ht="29.15" customHeight="1">
      <c r="A6" s="328" t="s">
        <v>877</v>
      </c>
      <c r="B6" s="401">
        <v>300</v>
      </c>
      <c r="C6" s="401">
        <v>1406</v>
      </c>
      <c r="D6" s="401">
        <v>1286</v>
      </c>
      <c r="E6" s="401">
        <v>900</v>
      </c>
      <c r="F6" s="401">
        <v>600</v>
      </c>
      <c r="G6" s="401">
        <v>1342</v>
      </c>
      <c r="H6" s="401">
        <v>131</v>
      </c>
      <c r="I6" s="401">
        <v>152</v>
      </c>
      <c r="J6" s="402">
        <f>SUM(B6:I6)</f>
        <v>6117</v>
      </c>
      <c r="K6" s="328" t="s">
        <v>878</v>
      </c>
    </row>
    <row r="7" spans="1:14" s="405" customFormat="1" ht="29.15" customHeight="1">
      <c r="A7" s="328" t="s">
        <v>879</v>
      </c>
      <c r="B7" s="404">
        <v>483</v>
      </c>
      <c r="C7" s="404">
        <v>832</v>
      </c>
      <c r="D7" s="404">
        <v>461</v>
      </c>
      <c r="E7" s="404">
        <v>318</v>
      </c>
      <c r="F7" s="404">
        <v>658</v>
      </c>
      <c r="G7" s="404">
        <v>666</v>
      </c>
      <c r="H7" s="404">
        <v>61</v>
      </c>
      <c r="I7" s="404">
        <v>55</v>
      </c>
      <c r="J7" s="402">
        <f t="shared" ref="J7:J12" si="0">SUM(B7:I7)</f>
        <v>3534</v>
      </c>
      <c r="K7" s="328" t="s">
        <v>880</v>
      </c>
    </row>
    <row r="8" spans="1:14" s="405" customFormat="1" ht="29.15" customHeight="1">
      <c r="A8" s="328" t="s">
        <v>881</v>
      </c>
      <c r="B8" s="401">
        <v>83</v>
      </c>
      <c r="C8" s="401">
        <v>140</v>
      </c>
      <c r="D8" s="401">
        <v>183</v>
      </c>
      <c r="E8" s="401">
        <v>104</v>
      </c>
      <c r="F8" s="401">
        <v>118</v>
      </c>
      <c r="G8" s="401">
        <v>169</v>
      </c>
      <c r="H8" s="401">
        <v>0</v>
      </c>
      <c r="I8" s="401">
        <v>20</v>
      </c>
      <c r="J8" s="402">
        <f t="shared" si="0"/>
        <v>817</v>
      </c>
      <c r="K8" s="328" t="s">
        <v>882</v>
      </c>
    </row>
    <row r="9" spans="1:14" s="405" customFormat="1" ht="29.15" customHeight="1">
      <c r="A9" s="328" t="s">
        <v>883</v>
      </c>
      <c r="B9" s="404">
        <v>43</v>
      </c>
      <c r="C9" s="404">
        <v>431</v>
      </c>
      <c r="D9" s="404">
        <v>348</v>
      </c>
      <c r="E9" s="404">
        <v>69</v>
      </c>
      <c r="F9" s="404">
        <v>186</v>
      </c>
      <c r="G9" s="404">
        <v>268</v>
      </c>
      <c r="H9" s="404">
        <v>50</v>
      </c>
      <c r="I9" s="404">
        <v>115</v>
      </c>
      <c r="J9" s="402">
        <f t="shared" si="0"/>
        <v>1510</v>
      </c>
      <c r="K9" s="328" t="s">
        <v>884</v>
      </c>
    </row>
    <row r="10" spans="1:14" s="405" customFormat="1" ht="29.15" customHeight="1">
      <c r="A10" s="328" t="s">
        <v>885</v>
      </c>
      <c r="B10" s="401">
        <v>58</v>
      </c>
      <c r="C10" s="401">
        <v>0</v>
      </c>
      <c r="D10" s="401">
        <v>189</v>
      </c>
      <c r="E10" s="401">
        <v>0</v>
      </c>
      <c r="F10" s="401">
        <v>0</v>
      </c>
      <c r="G10" s="401">
        <v>0</v>
      </c>
      <c r="H10" s="401">
        <v>0</v>
      </c>
      <c r="I10" s="401">
        <v>3</v>
      </c>
      <c r="J10" s="402">
        <f t="shared" si="0"/>
        <v>250</v>
      </c>
      <c r="K10" s="328" t="s">
        <v>886</v>
      </c>
    </row>
    <row r="11" spans="1:14" s="405" customFormat="1" ht="29.15" customHeight="1">
      <c r="A11" s="328" t="s">
        <v>887</v>
      </c>
      <c r="B11" s="404">
        <v>9</v>
      </c>
      <c r="C11" s="404">
        <v>82</v>
      </c>
      <c r="D11" s="404">
        <v>107</v>
      </c>
      <c r="E11" s="404">
        <v>77</v>
      </c>
      <c r="F11" s="404">
        <v>81</v>
      </c>
      <c r="G11" s="404">
        <v>104</v>
      </c>
      <c r="H11" s="404">
        <v>6</v>
      </c>
      <c r="I11" s="404">
        <v>41</v>
      </c>
      <c r="J11" s="402">
        <f t="shared" si="0"/>
        <v>507</v>
      </c>
      <c r="K11" s="328" t="s">
        <v>888</v>
      </c>
    </row>
    <row r="12" spans="1:14" s="403" customFormat="1" ht="29.15" customHeight="1" thickBot="1">
      <c r="A12" s="328" t="s">
        <v>889</v>
      </c>
      <c r="B12" s="401">
        <v>548</v>
      </c>
      <c r="C12" s="401">
        <v>505</v>
      </c>
      <c r="D12" s="401">
        <v>645</v>
      </c>
      <c r="E12" s="401">
        <v>141</v>
      </c>
      <c r="F12" s="401">
        <v>150</v>
      </c>
      <c r="G12" s="401">
        <v>343</v>
      </c>
      <c r="H12" s="401">
        <v>45</v>
      </c>
      <c r="I12" s="401">
        <v>80</v>
      </c>
      <c r="J12" s="402">
        <f t="shared" si="0"/>
        <v>2457</v>
      </c>
      <c r="K12" s="328" t="s">
        <v>890</v>
      </c>
      <c r="N12" s="406"/>
    </row>
    <row r="13" spans="1:14" s="403" customFormat="1" ht="29.15" customHeight="1">
      <c r="A13" s="407" t="s">
        <v>750</v>
      </c>
      <c r="B13" s="408">
        <f t="shared" ref="B13:J13" si="1">SUM(B6:B12)</f>
        <v>1524</v>
      </c>
      <c r="C13" s="408">
        <f t="shared" si="1"/>
        <v>3396</v>
      </c>
      <c r="D13" s="408">
        <f t="shared" si="1"/>
        <v>3219</v>
      </c>
      <c r="E13" s="408">
        <f t="shared" si="1"/>
        <v>1609</v>
      </c>
      <c r="F13" s="409">
        <f t="shared" si="1"/>
        <v>1793</v>
      </c>
      <c r="G13" s="409">
        <f t="shared" si="1"/>
        <v>2892</v>
      </c>
      <c r="H13" s="409">
        <f t="shared" si="1"/>
        <v>293</v>
      </c>
      <c r="I13" s="409">
        <f t="shared" si="1"/>
        <v>466</v>
      </c>
      <c r="J13" s="409">
        <f t="shared" si="1"/>
        <v>15192</v>
      </c>
      <c r="K13" s="410" t="s">
        <v>68</v>
      </c>
    </row>
  </sheetData>
  <mergeCells count="4">
    <mergeCell ref="A1:K1"/>
    <mergeCell ref="A2:K2"/>
    <mergeCell ref="A4:A5"/>
    <mergeCell ref="K4:K5"/>
  </mergeCells>
  <printOptions horizontalCentered="1" verticalCentered="1"/>
  <pageMargins left="0.59055118110236227" right="0.78740157480314965" top="0.9055118110236221" bottom="0.9055118110236221" header="0.51181102362204722" footer="0.51181102362204722"/>
  <pageSetup paperSize="9" scale="6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5"/>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20.26953125" style="411" customWidth="1"/>
    <col min="2" max="11" width="9.7265625" style="411" customWidth="1"/>
    <col min="12" max="12" width="28.1796875" style="411" customWidth="1"/>
    <col min="13" max="226" width="7.7265625" style="411"/>
    <col min="227" max="228" width="13.7265625" style="411" customWidth="1"/>
    <col min="229" max="264" width="4.1796875" style="411" customWidth="1"/>
    <col min="265" max="482" width="7.7265625" style="411"/>
    <col min="483" max="484" width="13.7265625" style="411" customWidth="1"/>
    <col min="485" max="520" width="4.1796875" style="411" customWidth="1"/>
    <col min="521" max="738" width="7.7265625" style="411"/>
    <col min="739" max="740" width="13.7265625" style="411" customWidth="1"/>
    <col min="741" max="776" width="4.1796875" style="411" customWidth="1"/>
    <col min="777" max="994" width="7.7265625" style="411"/>
    <col min="995" max="996" width="13.7265625" style="411" customWidth="1"/>
    <col min="997" max="1032" width="4.1796875" style="411" customWidth="1"/>
    <col min="1033" max="1250" width="7.7265625" style="411"/>
    <col min="1251" max="1252" width="13.7265625" style="411" customWidth="1"/>
    <col min="1253" max="1288" width="4.1796875" style="411" customWidth="1"/>
    <col min="1289" max="1506" width="7.7265625" style="411"/>
    <col min="1507" max="1508" width="13.7265625" style="411" customWidth="1"/>
    <col min="1509" max="1544" width="4.1796875" style="411" customWidth="1"/>
    <col min="1545" max="1762" width="7.7265625" style="411"/>
    <col min="1763" max="1764" width="13.7265625" style="411" customWidth="1"/>
    <col min="1765" max="1800" width="4.1796875" style="411" customWidth="1"/>
    <col min="1801" max="2018" width="7.7265625" style="411"/>
    <col min="2019" max="2020" width="13.7265625" style="411" customWidth="1"/>
    <col min="2021" max="2056" width="4.1796875" style="411" customWidth="1"/>
    <col min="2057" max="2274" width="7.7265625" style="411"/>
    <col min="2275" max="2276" width="13.7265625" style="411" customWidth="1"/>
    <col min="2277" max="2312" width="4.1796875" style="411" customWidth="1"/>
    <col min="2313" max="2530" width="7.7265625" style="411"/>
    <col min="2531" max="2532" width="13.7265625" style="411" customWidth="1"/>
    <col min="2533" max="2568" width="4.1796875" style="411" customWidth="1"/>
    <col min="2569" max="2786" width="7.7265625" style="411"/>
    <col min="2787" max="2788" width="13.7265625" style="411" customWidth="1"/>
    <col min="2789" max="2824" width="4.1796875" style="411" customWidth="1"/>
    <col min="2825" max="3042" width="7.7265625" style="411"/>
    <col min="3043" max="3044" width="13.7265625" style="411" customWidth="1"/>
    <col min="3045" max="3080" width="4.1796875" style="411" customWidth="1"/>
    <col min="3081" max="3298" width="7.7265625" style="411"/>
    <col min="3299" max="3300" width="13.7265625" style="411" customWidth="1"/>
    <col min="3301" max="3336" width="4.1796875" style="411" customWidth="1"/>
    <col min="3337" max="3554" width="7.7265625" style="411"/>
    <col min="3555" max="3556" width="13.7265625" style="411" customWidth="1"/>
    <col min="3557" max="3592" width="4.1796875" style="411" customWidth="1"/>
    <col min="3593" max="3810" width="7.7265625" style="411"/>
    <col min="3811" max="3812" width="13.7265625" style="411" customWidth="1"/>
    <col min="3813" max="3848" width="4.1796875" style="411" customWidth="1"/>
    <col min="3849" max="4066" width="7.7265625" style="411"/>
    <col min="4067" max="4068" width="13.7265625" style="411" customWidth="1"/>
    <col min="4069" max="4104" width="4.1796875" style="411" customWidth="1"/>
    <col min="4105" max="4322" width="7.7265625" style="411"/>
    <col min="4323" max="4324" width="13.7265625" style="411" customWidth="1"/>
    <col min="4325" max="4360" width="4.1796875" style="411" customWidth="1"/>
    <col min="4361" max="4578" width="7.7265625" style="411"/>
    <col min="4579" max="4580" width="13.7265625" style="411" customWidth="1"/>
    <col min="4581" max="4616" width="4.1796875" style="411" customWidth="1"/>
    <col min="4617" max="4834" width="7.7265625" style="411"/>
    <col min="4835" max="4836" width="13.7265625" style="411" customWidth="1"/>
    <col min="4837" max="4872" width="4.1796875" style="411" customWidth="1"/>
    <col min="4873" max="5090" width="7.7265625" style="411"/>
    <col min="5091" max="5092" width="13.7265625" style="411" customWidth="1"/>
    <col min="5093" max="5128" width="4.1796875" style="411" customWidth="1"/>
    <col min="5129" max="5346" width="7.7265625" style="411"/>
    <col min="5347" max="5348" width="13.7265625" style="411" customWidth="1"/>
    <col min="5349" max="5384" width="4.1796875" style="411" customWidth="1"/>
    <col min="5385" max="5602" width="7.7265625" style="411"/>
    <col min="5603" max="5604" width="13.7265625" style="411" customWidth="1"/>
    <col min="5605" max="5640" width="4.1796875" style="411" customWidth="1"/>
    <col min="5641" max="5858" width="7.7265625" style="411"/>
    <col min="5859" max="5860" width="13.7265625" style="411" customWidth="1"/>
    <col min="5861" max="5896" width="4.1796875" style="411" customWidth="1"/>
    <col min="5897" max="6114" width="7.7265625" style="411"/>
    <col min="6115" max="6116" width="13.7265625" style="411" customWidth="1"/>
    <col min="6117" max="6152" width="4.1796875" style="411" customWidth="1"/>
    <col min="6153" max="6370" width="7.7265625" style="411"/>
    <col min="6371" max="6372" width="13.7265625" style="411" customWidth="1"/>
    <col min="6373" max="6408" width="4.1796875" style="411" customWidth="1"/>
    <col min="6409" max="6626" width="7.7265625" style="411"/>
    <col min="6627" max="6628" width="13.7265625" style="411" customWidth="1"/>
    <col min="6629" max="6664" width="4.1796875" style="411" customWidth="1"/>
    <col min="6665" max="6882" width="7.7265625" style="411"/>
    <col min="6883" max="6884" width="13.7265625" style="411" customWidth="1"/>
    <col min="6885" max="6920" width="4.1796875" style="411" customWidth="1"/>
    <col min="6921" max="7138" width="7.7265625" style="411"/>
    <col min="7139" max="7140" width="13.7265625" style="411" customWidth="1"/>
    <col min="7141" max="7176" width="4.1796875" style="411" customWidth="1"/>
    <col min="7177" max="7394" width="7.7265625" style="411"/>
    <col min="7395" max="7396" width="13.7265625" style="411" customWidth="1"/>
    <col min="7397" max="7432" width="4.1796875" style="411" customWidth="1"/>
    <col min="7433" max="7650" width="7.7265625" style="411"/>
    <col min="7651" max="7652" width="13.7265625" style="411" customWidth="1"/>
    <col min="7653" max="7688" width="4.1796875" style="411" customWidth="1"/>
    <col min="7689" max="7906" width="7.7265625" style="411"/>
    <col min="7907" max="7908" width="13.7265625" style="411" customWidth="1"/>
    <col min="7909" max="7944" width="4.1796875" style="411" customWidth="1"/>
    <col min="7945" max="8162" width="7.7265625" style="411"/>
    <col min="8163" max="8164" width="13.7265625" style="411" customWidth="1"/>
    <col min="8165" max="8200" width="4.1796875" style="411" customWidth="1"/>
    <col min="8201" max="8418" width="7.7265625" style="411"/>
    <col min="8419" max="8420" width="13.7265625" style="411" customWidth="1"/>
    <col min="8421" max="8456" width="4.1796875" style="411" customWidth="1"/>
    <col min="8457" max="8674" width="7.7265625" style="411"/>
    <col min="8675" max="8676" width="13.7265625" style="411" customWidth="1"/>
    <col min="8677" max="8712" width="4.1796875" style="411" customWidth="1"/>
    <col min="8713" max="8930" width="7.7265625" style="411"/>
    <col min="8931" max="8932" width="13.7265625" style="411" customWidth="1"/>
    <col min="8933" max="8968" width="4.1796875" style="411" customWidth="1"/>
    <col min="8969" max="9186" width="7.7265625" style="411"/>
    <col min="9187" max="9188" width="13.7265625" style="411" customWidth="1"/>
    <col min="9189" max="9224" width="4.1796875" style="411" customWidth="1"/>
    <col min="9225" max="9442" width="7.7265625" style="411"/>
    <col min="9443" max="9444" width="13.7265625" style="411" customWidth="1"/>
    <col min="9445" max="9480" width="4.1796875" style="411" customWidth="1"/>
    <col min="9481" max="9698" width="7.7265625" style="411"/>
    <col min="9699" max="9700" width="13.7265625" style="411" customWidth="1"/>
    <col min="9701" max="9736" width="4.1796875" style="411" customWidth="1"/>
    <col min="9737" max="9954" width="7.7265625" style="411"/>
    <col min="9955" max="9956" width="13.7265625" style="411" customWidth="1"/>
    <col min="9957" max="9992" width="4.1796875" style="411" customWidth="1"/>
    <col min="9993" max="10210" width="7.7265625" style="411"/>
    <col min="10211" max="10212" width="13.7265625" style="411" customWidth="1"/>
    <col min="10213" max="10248" width="4.1796875" style="411" customWidth="1"/>
    <col min="10249" max="10466" width="7.7265625" style="411"/>
    <col min="10467" max="10468" width="13.7265625" style="411" customWidth="1"/>
    <col min="10469" max="10504" width="4.1796875" style="411" customWidth="1"/>
    <col min="10505" max="10722" width="7.7265625" style="411"/>
    <col min="10723" max="10724" width="13.7265625" style="411" customWidth="1"/>
    <col min="10725" max="10760" width="4.1796875" style="411" customWidth="1"/>
    <col min="10761" max="10978" width="7.7265625" style="411"/>
    <col min="10979" max="10980" width="13.7265625" style="411" customWidth="1"/>
    <col min="10981" max="11016" width="4.1796875" style="411" customWidth="1"/>
    <col min="11017" max="11234" width="7.7265625" style="411"/>
    <col min="11235" max="11236" width="13.7265625" style="411" customWidth="1"/>
    <col min="11237" max="11272" width="4.1796875" style="411" customWidth="1"/>
    <col min="11273" max="11490" width="7.7265625" style="411"/>
    <col min="11491" max="11492" width="13.7265625" style="411" customWidth="1"/>
    <col min="11493" max="11528" width="4.1796875" style="411" customWidth="1"/>
    <col min="11529" max="11746" width="7.7265625" style="411"/>
    <col min="11747" max="11748" width="13.7265625" style="411" customWidth="1"/>
    <col min="11749" max="11784" width="4.1796875" style="411" customWidth="1"/>
    <col min="11785" max="12002" width="7.7265625" style="411"/>
    <col min="12003" max="12004" width="13.7265625" style="411" customWidth="1"/>
    <col min="12005" max="12040" width="4.1796875" style="411" customWidth="1"/>
    <col min="12041" max="12258" width="7.7265625" style="411"/>
    <col min="12259" max="12260" width="13.7265625" style="411" customWidth="1"/>
    <col min="12261" max="12296" width="4.1796875" style="411" customWidth="1"/>
    <col min="12297" max="12514" width="7.7265625" style="411"/>
    <col min="12515" max="12516" width="13.7265625" style="411" customWidth="1"/>
    <col min="12517" max="12552" width="4.1796875" style="411" customWidth="1"/>
    <col min="12553" max="12770" width="7.7265625" style="411"/>
    <col min="12771" max="12772" width="13.7265625" style="411" customWidth="1"/>
    <col min="12773" max="12808" width="4.1796875" style="411" customWidth="1"/>
    <col min="12809" max="13026" width="7.7265625" style="411"/>
    <col min="13027" max="13028" width="13.7265625" style="411" customWidth="1"/>
    <col min="13029" max="13064" width="4.1796875" style="411" customWidth="1"/>
    <col min="13065" max="13282" width="7.7265625" style="411"/>
    <col min="13283" max="13284" width="13.7265625" style="411" customWidth="1"/>
    <col min="13285" max="13320" width="4.1796875" style="411" customWidth="1"/>
    <col min="13321" max="13538" width="7.7265625" style="411"/>
    <col min="13539" max="13540" width="13.7265625" style="411" customWidth="1"/>
    <col min="13541" max="13576" width="4.1796875" style="411" customWidth="1"/>
    <col min="13577" max="13794" width="7.7265625" style="411"/>
    <col min="13795" max="13796" width="13.7265625" style="411" customWidth="1"/>
    <col min="13797" max="13832" width="4.1796875" style="411" customWidth="1"/>
    <col min="13833" max="14050" width="7.7265625" style="411"/>
    <col min="14051" max="14052" width="13.7265625" style="411" customWidth="1"/>
    <col min="14053" max="14088" width="4.1796875" style="411" customWidth="1"/>
    <col min="14089" max="14306" width="7.7265625" style="411"/>
    <col min="14307" max="14308" width="13.7265625" style="411" customWidth="1"/>
    <col min="14309" max="14344" width="4.1796875" style="411" customWidth="1"/>
    <col min="14345" max="14562" width="7.7265625" style="411"/>
    <col min="14563" max="14564" width="13.7265625" style="411" customWidth="1"/>
    <col min="14565" max="14600" width="4.1796875" style="411" customWidth="1"/>
    <col min="14601" max="14818" width="7.7265625" style="411"/>
    <col min="14819" max="14820" width="13.7265625" style="411" customWidth="1"/>
    <col min="14821" max="14856" width="4.1796875" style="411" customWidth="1"/>
    <col min="14857" max="15074" width="7.7265625" style="411"/>
    <col min="15075" max="15076" width="13.7265625" style="411" customWidth="1"/>
    <col min="15077" max="15112" width="4.1796875" style="411" customWidth="1"/>
    <col min="15113" max="15330" width="7.7265625" style="411"/>
    <col min="15331" max="15332" width="13.7265625" style="411" customWidth="1"/>
    <col min="15333" max="15368" width="4.1796875" style="411" customWidth="1"/>
    <col min="15369" max="15586" width="7.7265625" style="411"/>
    <col min="15587" max="15588" width="13.7265625" style="411" customWidth="1"/>
    <col min="15589" max="15624" width="4.1796875" style="411" customWidth="1"/>
    <col min="15625" max="15842" width="7.7265625" style="411"/>
    <col min="15843" max="15844" width="13.7265625" style="411" customWidth="1"/>
    <col min="15845" max="15880" width="4.1796875" style="411" customWidth="1"/>
    <col min="15881" max="16098" width="7.7265625" style="411"/>
    <col min="16099" max="16100" width="13.7265625" style="411" customWidth="1"/>
    <col min="16101" max="16136" width="4.1796875" style="411" customWidth="1"/>
    <col min="16137" max="16384" width="7.7265625" style="411"/>
  </cols>
  <sheetData>
    <row r="1" spans="1:12" ht="41.15" customHeight="1">
      <c r="A1" s="1707" t="s">
        <v>574</v>
      </c>
      <c r="B1" s="1708"/>
      <c r="C1" s="1708"/>
      <c r="D1" s="1708"/>
      <c r="E1" s="1708"/>
      <c r="F1" s="1708"/>
      <c r="G1" s="1708"/>
      <c r="H1" s="1708"/>
      <c r="I1" s="1708"/>
      <c r="J1" s="1708"/>
      <c r="K1" s="1708"/>
      <c r="L1" s="1709"/>
    </row>
    <row r="2" spans="1:12" ht="41.15" customHeight="1">
      <c r="A2" s="1699" t="s">
        <v>575</v>
      </c>
      <c r="B2" s="1700"/>
      <c r="C2" s="1700"/>
      <c r="D2" s="1700"/>
      <c r="E2" s="1700"/>
      <c r="F2" s="1700"/>
      <c r="G2" s="1700"/>
      <c r="H2" s="1700"/>
      <c r="I2" s="1700"/>
      <c r="J2" s="1700"/>
      <c r="K2" s="1700"/>
      <c r="L2" s="1710"/>
    </row>
    <row r="3" spans="1:12" ht="23.25" customHeight="1">
      <c r="A3" s="197" t="s">
        <v>891</v>
      </c>
      <c r="B3" s="136"/>
      <c r="C3" s="136"/>
      <c r="D3" s="136"/>
      <c r="E3" s="136"/>
      <c r="F3" s="136"/>
      <c r="G3" s="136"/>
      <c r="H3" s="136"/>
      <c r="I3" s="136"/>
      <c r="J3" s="136"/>
      <c r="K3" s="136"/>
      <c r="L3" s="200" t="s">
        <v>892</v>
      </c>
    </row>
    <row r="4" spans="1:12" s="385" customFormat="1" ht="81" customHeight="1">
      <c r="A4" s="1802" t="s">
        <v>322</v>
      </c>
      <c r="B4" s="384" t="s">
        <v>826</v>
      </c>
      <c r="C4" s="384" t="s">
        <v>860</v>
      </c>
      <c r="D4" s="384" t="s">
        <v>861</v>
      </c>
      <c r="E4" s="384" t="s">
        <v>862</v>
      </c>
      <c r="F4" s="384" t="s">
        <v>863</v>
      </c>
      <c r="G4" s="384" t="s">
        <v>864</v>
      </c>
      <c r="H4" s="384" t="s">
        <v>865</v>
      </c>
      <c r="I4" s="384" t="s">
        <v>866</v>
      </c>
      <c r="J4" s="384" t="s">
        <v>893</v>
      </c>
      <c r="K4" s="384" t="s">
        <v>750</v>
      </c>
      <c r="L4" s="1803" t="s">
        <v>759</v>
      </c>
    </row>
    <row r="5" spans="1:12" s="385" customFormat="1" ht="81" customHeight="1">
      <c r="A5" s="1802"/>
      <c r="B5" s="384" t="s">
        <v>833</v>
      </c>
      <c r="C5" s="384" t="s">
        <v>868</v>
      </c>
      <c r="D5" s="384" t="s">
        <v>869</v>
      </c>
      <c r="E5" s="384" t="s">
        <v>870</v>
      </c>
      <c r="F5" s="384" t="s">
        <v>871</v>
      </c>
      <c r="G5" s="384" t="s">
        <v>872</v>
      </c>
      <c r="H5" s="384" t="s">
        <v>873</v>
      </c>
      <c r="I5" s="384" t="s">
        <v>874</v>
      </c>
      <c r="J5" s="384" t="s">
        <v>894</v>
      </c>
      <c r="K5" s="384" t="s">
        <v>68</v>
      </c>
      <c r="L5" s="1803"/>
    </row>
    <row r="6" spans="1:12" s="413" customFormat="1" ht="29.15" customHeight="1">
      <c r="A6" s="285" t="s">
        <v>43</v>
      </c>
      <c r="B6" s="401">
        <v>277</v>
      </c>
      <c r="C6" s="401">
        <v>2004</v>
      </c>
      <c r="D6" s="401">
        <v>1775</v>
      </c>
      <c r="E6" s="401">
        <v>631</v>
      </c>
      <c r="F6" s="401">
        <v>640</v>
      </c>
      <c r="G6" s="401">
        <v>1439</v>
      </c>
      <c r="H6" s="401">
        <v>237</v>
      </c>
      <c r="I6" s="401">
        <v>425</v>
      </c>
      <c r="J6" s="401">
        <v>0</v>
      </c>
      <c r="K6" s="412">
        <f>SUM(B6:J6)</f>
        <v>7428</v>
      </c>
      <c r="L6" s="285" t="s">
        <v>44</v>
      </c>
    </row>
    <row r="7" spans="1:12" s="413" customFormat="1" ht="29.15" customHeight="1">
      <c r="A7" s="285" t="s">
        <v>45</v>
      </c>
      <c r="B7" s="404">
        <v>119</v>
      </c>
      <c r="C7" s="404">
        <v>103</v>
      </c>
      <c r="D7" s="404">
        <v>142</v>
      </c>
      <c r="E7" s="404">
        <v>68</v>
      </c>
      <c r="F7" s="404">
        <v>45</v>
      </c>
      <c r="G7" s="404">
        <v>167</v>
      </c>
      <c r="H7" s="404">
        <v>3</v>
      </c>
      <c r="I7" s="404">
        <v>56</v>
      </c>
      <c r="J7" s="404">
        <v>0</v>
      </c>
      <c r="K7" s="412">
        <f t="shared" ref="K7:K21" si="0">SUM(B7:J7)</f>
        <v>703</v>
      </c>
      <c r="L7" s="285" t="s">
        <v>46</v>
      </c>
    </row>
    <row r="8" spans="1:12" s="387" customFormat="1" ht="29.15" customHeight="1">
      <c r="A8" s="285" t="s">
        <v>895</v>
      </c>
      <c r="B8" s="401">
        <v>378</v>
      </c>
      <c r="C8" s="401">
        <v>646</v>
      </c>
      <c r="D8" s="401">
        <v>717</v>
      </c>
      <c r="E8" s="401">
        <v>501</v>
      </c>
      <c r="F8" s="401">
        <v>387</v>
      </c>
      <c r="G8" s="401">
        <v>245</v>
      </c>
      <c r="H8" s="401">
        <v>48</v>
      </c>
      <c r="I8" s="401">
        <v>171</v>
      </c>
      <c r="J8" s="401">
        <v>350</v>
      </c>
      <c r="K8" s="412">
        <f t="shared" si="0"/>
        <v>3443</v>
      </c>
      <c r="L8" s="285" t="s">
        <v>48</v>
      </c>
    </row>
    <row r="9" spans="1:12" s="387" customFormat="1" ht="29.15" customHeight="1">
      <c r="A9" s="285" t="s">
        <v>49</v>
      </c>
      <c r="B9" s="404">
        <v>101</v>
      </c>
      <c r="C9" s="404">
        <v>63</v>
      </c>
      <c r="D9" s="404">
        <v>37</v>
      </c>
      <c r="E9" s="404">
        <v>29</v>
      </c>
      <c r="F9" s="404">
        <v>67</v>
      </c>
      <c r="G9" s="404">
        <v>60</v>
      </c>
      <c r="H9" s="404">
        <v>0</v>
      </c>
      <c r="I9" s="404">
        <v>15</v>
      </c>
      <c r="J9" s="404">
        <v>0</v>
      </c>
      <c r="K9" s="412">
        <f t="shared" si="0"/>
        <v>372</v>
      </c>
      <c r="L9" s="285" t="s">
        <v>489</v>
      </c>
    </row>
    <row r="10" spans="1:12" s="387" customFormat="1" ht="29.15" customHeight="1">
      <c r="A10" s="285" t="s">
        <v>50</v>
      </c>
      <c r="B10" s="401">
        <v>116</v>
      </c>
      <c r="C10" s="401">
        <v>168</v>
      </c>
      <c r="D10" s="401">
        <v>188</v>
      </c>
      <c r="E10" s="401">
        <v>67</v>
      </c>
      <c r="F10" s="401">
        <v>67</v>
      </c>
      <c r="G10" s="401">
        <v>350</v>
      </c>
      <c r="H10" s="401">
        <v>0</v>
      </c>
      <c r="I10" s="401">
        <v>70</v>
      </c>
      <c r="J10" s="401">
        <v>0</v>
      </c>
      <c r="K10" s="412">
        <f t="shared" si="0"/>
        <v>1026</v>
      </c>
      <c r="L10" s="285" t="s">
        <v>435</v>
      </c>
    </row>
    <row r="11" spans="1:12" s="387" customFormat="1" ht="29.15" customHeight="1">
      <c r="A11" s="285" t="s">
        <v>51</v>
      </c>
      <c r="B11" s="404">
        <v>18</v>
      </c>
      <c r="C11" s="404">
        <v>49</v>
      </c>
      <c r="D11" s="404">
        <v>40</v>
      </c>
      <c r="E11" s="404">
        <v>56</v>
      </c>
      <c r="F11" s="404">
        <v>19</v>
      </c>
      <c r="G11" s="404">
        <v>149</v>
      </c>
      <c r="H11" s="404">
        <v>2</v>
      </c>
      <c r="I11" s="404">
        <v>30</v>
      </c>
      <c r="J11" s="404">
        <v>0</v>
      </c>
      <c r="K11" s="412">
        <f t="shared" si="0"/>
        <v>363</v>
      </c>
      <c r="L11" s="285" t="s">
        <v>490</v>
      </c>
    </row>
    <row r="12" spans="1:12" s="387" customFormat="1" ht="29.15" customHeight="1">
      <c r="A12" s="285" t="s">
        <v>201</v>
      </c>
      <c r="B12" s="401">
        <v>225</v>
      </c>
      <c r="C12" s="401">
        <v>795</v>
      </c>
      <c r="D12" s="401">
        <v>757</v>
      </c>
      <c r="E12" s="401">
        <v>463</v>
      </c>
      <c r="F12" s="401">
        <v>796</v>
      </c>
      <c r="G12" s="401">
        <v>452</v>
      </c>
      <c r="H12" s="401">
        <v>20</v>
      </c>
      <c r="I12" s="401">
        <v>281</v>
      </c>
      <c r="J12" s="401">
        <v>0</v>
      </c>
      <c r="K12" s="412">
        <f t="shared" si="0"/>
        <v>3789</v>
      </c>
      <c r="L12" s="285" t="s">
        <v>52</v>
      </c>
    </row>
    <row r="13" spans="1:12" s="387" customFormat="1" ht="29.15" customHeight="1">
      <c r="A13" s="285" t="s">
        <v>53</v>
      </c>
      <c r="B13" s="404">
        <v>110</v>
      </c>
      <c r="C13" s="404">
        <v>299</v>
      </c>
      <c r="D13" s="404">
        <v>179</v>
      </c>
      <c r="E13" s="404">
        <v>91</v>
      </c>
      <c r="F13" s="404">
        <v>105</v>
      </c>
      <c r="G13" s="404">
        <v>271</v>
      </c>
      <c r="H13" s="404">
        <v>45</v>
      </c>
      <c r="I13" s="404">
        <v>70</v>
      </c>
      <c r="J13" s="404">
        <v>0</v>
      </c>
      <c r="K13" s="412">
        <f t="shared" si="0"/>
        <v>1170</v>
      </c>
      <c r="L13" s="285" t="s">
        <v>447</v>
      </c>
    </row>
    <row r="14" spans="1:12" s="387" customFormat="1" ht="29.15" customHeight="1">
      <c r="A14" s="285" t="s">
        <v>54</v>
      </c>
      <c r="B14" s="401">
        <v>0</v>
      </c>
      <c r="C14" s="401">
        <v>26</v>
      </c>
      <c r="D14" s="401">
        <v>44</v>
      </c>
      <c r="E14" s="401">
        <v>23</v>
      </c>
      <c r="F14" s="401">
        <v>8</v>
      </c>
      <c r="G14" s="401">
        <v>34</v>
      </c>
      <c r="H14" s="401">
        <v>3</v>
      </c>
      <c r="I14" s="401">
        <v>12</v>
      </c>
      <c r="J14" s="401">
        <v>0</v>
      </c>
      <c r="K14" s="412">
        <f t="shared" si="0"/>
        <v>150</v>
      </c>
      <c r="L14" s="285" t="s">
        <v>451</v>
      </c>
    </row>
    <row r="15" spans="1:12" s="387" customFormat="1" ht="29.15" customHeight="1">
      <c r="A15" s="285" t="s">
        <v>55</v>
      </c>
      <c r="B15" s="404">
        <v>48</v>
      </c>
      <c r="C15" s="404">
        <v>167</v>
      </c>
      <c r="D15" s="404">
        <v>307</v>
      </c>
      <c r="E15" s="404">
        <v>135</v>
      </c>
      <c r="F15" s="404">
        <v>67</v>
      </c>
      <c r="G15" s="404">
        <v>440</v>
      </c>
      <c r="H15" s="404">
        <v>10</v>
      </c>
      <c r="I15" s="404">
        <v>80</v>
      </c>
      <c r="J15" s="404">
        <v>40</v>
      </c>
      <c r="K15" s="412">
        <f t="shared" si="0"/>
        <v>1294</v>
      </c>
      <c r="L15" s="285" t="s">
        <v>455</v>
      </c>
    </row>
    <row r="16" spans="1:12" s="387" customFormat="1" ht="29.15" customHeight="1">
      <c r="A16" s="285" t="s">
        <v>57</v>
      </c>
      <c r="B16" s="401">
        <v>15</v>
      </c>
      <c r="C16" s="401">
        <v>27</v>
      </c>
      <c r="D16" s="401">
        <v>36</v>
      </c>
      <c r="E16" s="401">
        <v>10</v>
      </c>
      <c r="F16" s="401">
        <v>15</v>
      </c>
      <c r="G16" s="401">
        <v>24</v>
      </c>
      <c r="H16" s="401">
        <v>2</v>
      </c>
      <c r="I16" s="401">
        <v>7</v>
      </c>
      <c r="J16" s="401">
        <v>0</v>
      </c>
      <c r="K16" s="412">
        <f t="shared" si="0"/>
        <v>136</v>
      </c>
      <c r="L16" s="285" t="s">
        <v>491</v>
      </c>
    </row>
    <row r="17" spans="1:12" s="387" customFormat="1" ht="29.15" customHeight="1">
      <c r="A17" s="285" t="s">
        <v>58</v>
      </c>
      <c r="B17" s="404">
        <v>15</v>
      </c>
      <c r="C17" s="404">
        <v>38</v>
      </c>
      <c r="D17" s="404">
        <v>62</v>
      </c>
      <c r="E17" s="404">
        <v>16</v>
      </c>
      <c r="F17" s="404">
        <v>29</v>
      </c>
      <c r="G17" s="404">
        <v>69</v>
      </c>
      <c r="H17" s="404">
        <v>0</v>
      </c>
      <c r="I17" s="404">
        <v>10</v>
      </c>
      <c r="J17" s="404">
        <v>21</v>
      </c>
      <c r="K17" s="412">
        <f t="shared" si="0"/>
        <v>260</v>
      </c>
      <c r="L17" s="285" t="s">
        <v>465</v>
      </c>
    </row>
    <row r="18" spans="1:12" s="387" customFormat="1" ht="29.15" customHeight="1">
      <c r="A18" s="285" t="s">
        <v>59</v>
      </c>
      <c r="B18" s="401">
        <v>6</v>
      </c>
      <c r="C18" s="401">
        <v>42</v>
      </c>
      <c r="D18" s="401">
        <v>72</v>
      </c>
      <c r="E18" s="401">
        <v>15</v>
      </c>
      <c r="F18" s="401">
        <v>10</v>
      </c>
      <c r="G18" s="401">
        <v>96</v>
      </c>
      <c r="H18" s="401">
        <v>1</v>
      </c>
      <c r="I18" s="401">
        <v>10</v>
      </c>
      <c r="J18" s="401">
        <v>0</v>
      </c>
      <c r="K18" s="412">
        <f t="shared" si="0"/>
        <v>252</v>
      </c>
      <c r="L18" s="285" t="s">
        <v>60</v>
      </c>
    </row>
    <row r="19" spans="1:12" s="387" customFormat="1" ht="29.15" customHeight="1">
      <c r="A19" s="285" t="s">
        <v>61</v>
      </c>
      <c r="B19" s="404">
        <v>33</v>
      </c>
      <c r="C19" s="404">
        <v>24</v>
      </c>
      <c r="D19" s="404">
        <v>33</v>
      </c>
      <c r="E19" s="404">
        <v>19</v>
      </c>
      <c r="F19" s="404">
        <v>21</v>
      </c>
      <c r="G19" s="404">
        <v>34</v>
      </c>
      <c r="H19" s="404">
        <v>6</v>
      </c>
      <c r="I19" s="404">
        <v>10</v>
      </c>
      <c r="J19" s="404">
        <v>0</v>
      </c>
      <c r="K19" s="412">
        <f t="shared" si="0"/>
        <v>180</v>
      </c>
      <c r="L19" s="285" t="s">
        <v>62</v>
      </c>
    </row>
    <row r="20" spans="1:12" s="387" customFormat="1" ht="29.15" customHeight="1">
      <c r="A20" s="285" t="s">
        <v>63</v>
      </c>
      <c r="B20" s="401">
        <v>2</v>
      </c>
      <c r="C20" s="401">
        <v>6</v>
      </c>
      <c r="D20" s="401">
        <v>10</v>
      </c>
      <c r="E20" s="401">
        <v>5</v>
      </c>
      <c r="F20" s="401">
        <v>5</v>
      </c>
      <c r="G20" s="401">
        <v>2</v>
      </c>
      <c r="H20" s="401">
        <v>0</v>
      </c>
      <c r="I20" s="401">
        <v>0</v>
      </c>
      <c r="J20" s="401">
        <v>0</v>
      </c>
      <c r="K20" s="412">
        <f t="shared" si="0"/>
        <v>30</v>
      </c>
      <c r="L20" s="285" t="s">
        <v>896</v>
      </c>
    </row>
    <row r="21" spans="1:12" s="387" customFormat="1" ht="29.15" customHeight="1" thickBot="1">
      <c r="A21" s="285" t="s">
        <v>66</v>
      </c>
      <c r="B21" s="404">
        <v>30</v>
      </c>
      <c r="C21" s="404">
        <v>0</v>
      </c>
      <c r="D21" s="404">
        <v>0</v>
      </c>
      <c r="E21" s="404">
        <v>0</v>
      </c>
      <c r="F21" s="404">
        <v>0</v>
      </c>
      <c r="G21" s="404">
        <v>0</v>
      </c>
      <c r="H21" s="404">
        <v>0</v>
      </c>
      <c r="I21" s="404">
        <v>0</v>
      </c>
      <c r="J21" s="404">
        <v>0</v>
      </c>
      <c r="K21" s="412">
        <f t="shared" si="0"/>
        <v>30</v>
      </c>
      <c r="L21" s="285" t="s">
        <v>897</v>
      </c>
    </row>
    <row r="22" spans="1:12" s="393" customFormat="1" ht="29.15" customHeight="1">
      <c r="A22" s="281" t="s">
        <v>750</v>
      </c>
      <c r="B22" s="366">
        <f t="shared" ref="B22:K22" si="1">SUM(B6:B21)</f>
        <v>1493</v>
      </c>
      <c r="C22" s="366">
        <f t="shared" si="1"/>
        <v>4457</v>
      </c>
      <c r="D22" s="366">
        <f t="shared" si="1"/>
        <v>4399</v>
      </c>
      <c r="E22" s="366">
        <f t="shared" si="1"/>
        <v>2129</v>
      </c>
      <c r="F22" s="414">
        <f t="shared" si="1"/>
        <v>2281</v>
      </c>
      <c r="G22" s="414">
        <f t="shared" si="1"/>
        <v>3832</v>
      </c>
      <c r="H22" s="414">
        <f t="shared" si="1"/>
        <v>377</v>
      </c>
      <c r="I22" s="414">
        <f t="shared" si="1"/>
        <v>1247</v>
      </c>
      <c r="J22" s="414">
        <f t="shared" si="1"/>
        <v>411</v>
      </c>
      <c r="K22" s="414">
        <f t="shared" si="1"/>
        <v>20626</v>
      </c>
      <c r="L22" s="415" t="s">
        <v>68</v>
      </c>
    </row>
    <row r="25" spans="1:12">
      <c r="L25" s="416"/>
    </row>
  </sheetData>
  <mergeCells count="4">
    <mergeCell ref="A1:L1"/>
    <mergeCell ref="A2:L2"/>
    <mergeCell ref="A4:A5"/>
    <mergeCell ref="L4:L5"/>
  </mergeCells>
  <printOptions horizontalCentered="1" verticalCentered="1"/>
  <pageMargins left="0.39370078740157483" right="0.39370078740157483" top="0.98425196850393704" bottom="0.98425196850393704" header="0.51181102362204722" footer="0.51181102362204722"/>
  <pageSetup paperSize="9" scale="5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30"/>
  <sheetViews>
    <sheetView rightToLeft="1" zoomScaleNormal="100" workbookViewId="0">
      <selection activeCell="F6" sqref="F6"/>
    </sheetView>
  </sheetViews>
  <sheetFormatPr defaultColWidth="9" defaultRowHeight="33" customHeight="1"/>
  <cols>
    <col min="1" max="1" width="15.7265625" style="185" customWidth="1"/>
    <col min="2" max="2" width="99.7265625" style="186" customWidth="1"/>
    <col min="3" max="3" width="15.7265625" style="186" customWidth="1"/>
    <col min="4" max="5" width="9" style="176"/>
    <col min="6" max="6" width="11.453125" style="176" bestFit="1" customWidth="1"/>
    <col min="7" max="15" width="9" style="176"/>
    <col min="16" max="16" width="11.453125" style="176" bestFit="1" customWidth="1"/>
    <col min="17" max="16384" width="9" style="176"/>
  </cols>
  <sheetData>
    <row r="1" spans="1:23" s="174" customFormat="1" ht="48" customHeight="1">
      <c r="A1" s="173" t="s">
        <v>495</v>
      </c>
      <c r="B1" s="173" t="s">
        <v>496</v>
      </c>
      <c r="C1" s="173" t="s">
        <v>497</v>
      </c>
      <c r="F1" s="171"/>
      <c r="G1" s="8"/>
      <c r="H1" s="8"/>
      <c r="I1" s="8"/>
      <c r="J1" s="8"/>
      <c r="K1" s="8"/>
      <c r="L1" s="8"/>
      <c r="M1" s="8"/>
      <c r="N1" s="172"/>
      <c r="O1" s="172"/>
      <c r="P1" s="172"/>
      <c r="Q1" s="172"/>
    </row>
    <row r="2" spans="1:23" s="174" customFormat="1" ht="33" customHeight="1">
      <c r="A2" s="175" t="s">
        <v>498</v>
      </c>
      <c r="B2" s="175" t="s">
        <v>499</v>
      </c>
      <c r="C2" s="175" t="s">
        <v>500</v>
      </c>
      <c r="F2" s="171"/>
      <c r="G2" s="8"/>
      <c r="H2" s="8"/>
      <c r="I2" s="8"/>
      <c r="J2" s="8"/>
      <c r="K2" s="8"/>
      <c r="L2" s="8"/>
      <c r="M2" s="8"/>
      <c r="N2" s="172"/>
      <c r="O2" s="172"/>
      <c r="P2" s="172"/>
      <c r="Q2" s="172"/>
    </row>
    <row r="3" spans="1:23" ht="33" customHeight="1">
      <c r="A3" s="1692" t="s">
        <v>501</v>
      </c>
      <c r="B3" s="177" t="s">
        <v>0</v>
      </c>
      <c r="C3" s="1694"/>
      <c r="E3" s="178"/>
      <c r="F3" s="179"/>
      <c r="G3" s="179"/>
      <c r="H3" s="179"/>
      <c r="I3" s="179"/>
      <c r="J3" s="179"/>
      <c r="K3" s="179"/>
      <c r="L3" s="179"/>
      <c r="M3" s="179"/>
      <c r="N3" s="179"/>
      <c r="O3" s="179"/>
      <c r="P3" s="179"/>
      <c r="Q3" s="179"/>
      <c r="R3" s="179"/>
      <c r="S3" s="179"/>
      <c r="T3" s="179"/>
      <c r="U3" s="179"/>
      <c r="V3" s="179"/>
      <c r="W3" s="179"/>
    </row>
    <row r="4" spans="1:23" ht="33" customHeight="1">
      <c r="A4" s="1693"/>
      <c r="B4" s="180" t="s">
        <v>1</v>
      </c>
      <c r="C4" s="1694"/>
      <c r="E4" s="178"/>
      <c r="F4" s="181"/>
      <c r="G4" s="181"/>
      <c r="H4" s="181"/>
      <c r="I4" s="181"/>
      <c r="J4" s="181"/>
      <c r="K4" s="181"/>
      <c r="L4" s="181"/>
      <c r="M4" s="181"/>
      <c r="N4" s="181"/>
      <c r="O4" s="181"/>
      <c r="P4" s="181"/>
      <c r="Q4" s="181"/>
      <c r="R4" s="181"/>
      <c r="S4" s="181"/>
      <c r="T4" s="181"/>
      <c r="U4" s="181"/>
      <c r="V4" s="181"/>
      <c r="W4" s="181"/>
    </row>
    <row r="5" spans="1:23" ht="33" customHeight="1">
      <c r="A5" s="1692" t="s">
        <v>502</v>
      </c>
      <c r="B5" s="187" t="s">
        <v>398</v>
      </c>
      <c r="C5" s="1694"/>
      <c r="E5" s="178"/>
      <c r="F5" s="182"/>
      <c r="G5" s="182"/>
      <c r="H5" s="182"/>
      <c r="I5" s="182"/>
      <c r="J5" s="182"/>
      <c r="K5" s="182"/>
      <c r="L5" s="182"/>
      <c r="M5" s="183"/>
      <c r="N5" s="183"/>
      <c r="O5" s="183"/>
    </row>
    <row r="6" spans="1:23" ht="33" customHeight="1">
      <c r="A6" s="1693"/>
      <c r="B6" s="188" t="s">
        <v>399</v>
      </c>
      <c r="C6" s="1694"/>
      <c r="E6" s="178"/>
      <c r="F6" s="184"/>
      <c r="G6" s="184"/>
      <c r="H6" s="184"/>
      <c r="I6" s="184"/>
      <c r="J6" s="184"/>
      <c r="K6" s="184"/>
      <c r="L6" s="184"/>
      <c r="M6" s="183"/>
      <c r="N6" s="183"/>
      <c r="O6" s="183"/>
    </row>
    <row r="7" spans="1:23" ht="33" customHeight="1">
      <c r="A7" s="1692" t="s">
        <v>503</v>
      </c>
      <c r="B7" s="177" t="s">
        <v>523</v>
      </c>
      <c r="C7" s="1694"/>
      <c r="E7" s="178"/>
      <c r="F7" s="179"/>
      <c r="G7" s="179"/>
      <c r="H7" s="179"/>
      <c r="I7" s="179"/>
      <c r="J7" s="179"/>
      <c r="K7" s="179"/>
      <c r="L7" s="179"/>
      <c r="M7" s="179"/>
      <c r="N7" s="179"/>
      <c r="O7" s="179"/>
      <c r="P7" s="179"/>
      <c r="Q7" s="179"/>
      <c r="R7" s="179"/>
      <c r="S7" s="179"/>
      <c r="T7" s="179"/>
      <c r="U7" s="179"/>
      <c r="V7" s="179"/>
      <c r="W7" s="179"/>
    </row>
    <row r="8" spans="1:23" ht="33" customHeight="1">
      <c r="A8" s="1693"/>
      <c r="B8" s="180" t="s">
        <v>524</v>
      </c>
      <c r="C8" s="1694"/>
      <c r="E8" s="178"/>
      <c r="F8" s="181"/>
      <c r="G8" s="181"/>
      <c r="H8" s="181"/>
      <c r="I8" s="181"/>
      <c r="J8" s="181"/>
      <c r="K8" s="181"/>
      <c r="L8" s="181"/>
      <c r="M8" s="181"/>
      <c r="N8" s="181"/>
      <c r="O8" s="181"/>
      <c r="P8" s="181"/>
      <c r="Q8" s="181"/>
      <c r="R8" s="181"/>
      <c r="S8" s="181"/>
      <c r="T8" s="181"/>
      <c r="U8" s="181"/>
      <c r="V8" s="181"/>
      <c r="W8" s="181"/>
    </row>
    <row r="9" spans="1:23" ht="33" customHeight="1">
      <c r="A9" s="1692" t="s">
        <v>504</v>
      </c>
      <c r="B9" s="177" t="s">
        <v>525</v>
      </c>
      <c r="C9" s="1694"/>
      <c r="E9" s="178"/>
      <c r="F9" s="182"/>
      <c r="G9" s="182"/>
      <c r="H9" s="182"/>
      <c r="I9" s="182"/>
      <c r="J9" s="182"/>
      <c r="K9" s="182"/>
      <c r="L9" s="182"/>
      <c r="M9" s="183"/>
      <c r="N9" s="183"/>
      <c r="O9" s="183"/>
    </row>
    <row r="10" spans="1:23" ht="33" customHeight="1">
      <c r="A10" s="1693"/>
      <c r="B10" s="180" t="s">
        <v>526</v>
      </c>
      <c r="C10" s="1694"/>
      <c r="E10" s="178"/>
      <c r="F10" s="184"/>
      <c r="G10" s="184"/>
      <c r="H10" s="184"/>
      <c r="I10" s="184"/>
      <c r="J10" s="184"/>
      <c r="K10" s="184"/>
      <c r="L10" s="184"/>
      <c r="M10" s="183"/>
      <c r="N10" s="183"/>
      <c r="O10" s="183"/>
    </row>
    <row r="11" spans="1:23" ht="33" customHeight="1">
      <c r="A11" s="1692" t="s">
        <v>505</v>
      </c>
      <c r="B11" s="177" t="s">
        <v>2</v>
      </c>
      <c r="C11" s="1694"/>
      <c r="E11" s="178"/>
      <c r="F11" s="182"/>
      <c r="G11" s="182"/>
      <c r="H11" s="182"/>
      <c r="I11" s="182"/>
      <c r="J11" s="182"/>
      <c r="K11" s="182"/>
      <c r="L11" s="182"/>
      <c r="M11" s="183"/>
      <c r="N11" s="183"/>
      <c r="O11" s="183"/>
    </row>
    <row r="12" spans="1:23" ht="33" customHeight="1">
      <c r="A12" s="1693"/>
      <c r="B12" s="180" t="s">
        <v>3</v>
      </c>
      <c r="C12" s="1694"/>
      <c r="E12" s="178"/>
      <c r="F12" s="184"/>
      <c r="G12" s="184"/>
      <c r="H12" s="184"/>
      <c r="I12" s="184"/>
      <c r="J12" s="184"/>
      <c r="K12" s="184"/>
      <c r="L12" s="184"/>
      <c r="M12" s="183"/>
      <c r="N12" s="183"/>
      <c r="O12" s="183"/>
    </row>
    <row r="13" spans="1:23" ht="33" customHeight="1">
      <c r="A13" s="1692" t="s">
        <v>506</v>
      </c>
      <c r="B13" s="177" t="s">
        <v>284</v>
      </c>
      <c r="C13" s="1694"/>
      <c r="E13" s="178"/>
      <c r="F13" s="182"/>
      <c r="G13" s="182"/>
      <c r="H13" s="182"/>
      <c r="I13" s="182"/>
      <c r="J13" s="182"/>
      <c r="K13" s="182"/>
      <c r="L13" s="182"/>
      <c r="M13" s="183"/>
      <c r="N13" s="183"/>
      <c r="O13" s="183"/>
    </row>
    <row r="14" spans="1:23" ht="33" customHeight="1">
      <c r="A14" s="1693"/>
      <c r="B14" s="180" t="s">
        <v>285</v>
      </c>
      <c r="C14" s="1694"/>
      <c r="E14" s="178"/>
      <c r="F14" s="184"/>
      <c r="G14" s="184"/>
      <c r="H14" s="184"/>
      <c r="I14" s="184"/>
      <c r="J14" s="184"/>
      <c r="K14" s="184"/>
      <c r="L14" s="184"/>
      <c r="M14" s="183"/>
      <c r="N14" s="183"/>
      <c r="O14" s="183"/>
    </row>
    <row r="15" spans="1:23" ht="33" customHeight="1">
      <c r="A15" s="1692" t="s">
        <v>507</v>
      </c>
      <c r="B15" s="177" t="s">
        <v>4</v>
      </c>
      <c r="C15" s="1694"/>
      <c r="E15" s="178"/>
      <c r="F15" s="182"/>
      <c r="G15" s="182"/>
      <c r="H15" s="182"/>
      <c r="I15" s="182"/>
      <c r="J15" s="182"/>
      <c r="K15" s="182"/>
      <c r="L15" s="182"/>
      <c r="M15" s="183"/>
      <c r="N15" s="183"/>
      <c r="O15" s="183"/>
    </row>
    <row r="16" spans="1:23" ht="33" customHeight="1">
      <c r="A16" s="1693"/>
      <c r="B16" s="180" t="s">
        <v>5</v>
      </c>
      <c r="C16" s="1694"/>
      <c r="E16" s="178"/>
      <c r="F16" s="184"/>
      <c r="G16" s="184"/>
      <c r="H16" s="184"/>
      <c r="I16" s="184"/>
      <c r="J16" s="184"/>
      <c r="K16" s="184"/>
      <c r="L16" s="184"/>
      <c r="M16" s="183"/>
      <c r="N16" s="183"/>
      <c r="O16" s="183"/>
    </row>
    <row r="17" spans="1:23" ht="33" customHeight="1">
      <c r="A17" s="1692" t="s">
        <v>508</v>
      </c>
      <c r="B17" s="177" t="s">
        <v>6</v>
      </c>
      <c r="C17" s="1694"/>
      <c r="E17" s="178"/>
      <c r="F17" s="179"/>
      <c r="G17" s="179"/>
      <c r="H17" s="179"/>
      <c r="I17" s="179"/>
      <c r="J17" s="179"/>
      <c r="K17" s="179"/>
      <c r="L17" s="179"/>
      <c r="M17" s="179"/>
      <c r="N17" s="179"/>
      <c r="O17" s="179"/>
      <c r="P17" s="179"/>
      <c r="Q17" s="179"/>
      <c r="R17" s="179"/>
      <c r="S17" s="179"/>
      <c r="T17" s="179"/>
      <c r="U17" s="179"/>
      <c r="V17" s="179"/>
      <c r="W17" s="179"/>
    </row>
    <row r="18" spans="1:23" ht="33" customHeight="1">
      <c r="A18" s="1693"/>
      <c r="B18" s="180" t="s">
        <v>7</v>
      </c>
      <c r="C18" s="1694"/>
      <c r="E18" s="178"/>
      <c r="F18" s="181"/>
      <c r="G18" s="181"/>
      <c r="H18" s="181"/>
      <c r="I18" s="181"/>
      <c r="J18" s="181"/>
      <c r="K18" s="181"/>
      <c r="L18" s="181"/>
      <c r="M18" s="181"/>
      <c r="N18" s="181"/>
      <c r="O18" s="181"/>
      <c r="P18" s="181"/>
      <c r="Q18" s="181"/>
      <c r="R18" s="181"/>
      <c r="S18" s="181"/>
      <c r="T18" s="181"/>
      <c r="U18" s="181"/>
      <c r="V18" s="181"/>
      <c r="W18" s="181"/>
    </row>
    <row r="19" spans="1:23" ht="33" customHeight="1">
      <c r="A19" s="1692" t="s">
        <v>509</v>
      </c>
      <c r="B19" s="177" t="s">
        <v>8</v>
      </c>
      <c r="C19" s="1694"/>
      <c r="E19" s="178"/>
      <c r="F19" s="179"/>
      <c r="G19" s="179"/>
      <c r="H19" s="179"/>
      <c r="I19" s="179"/>
      <c r="J19" s="179"/>
      <c r="K19" s="179"/>
      <c r="L19" s="179"/>
      <c r="M19" s="179"/>
      <c r="N19" s="179"/>
      <c r="O19" s="179"/>
      <c r="P19" s="179"/>
      <c r="Q19" s="179"/>
      <c r="R19" s="179"/>
      <c r="S19" s="179"/>
      <c r="T19" s="179"/>
      <c r="U19" s="179"/>
      <c r="V19" s="179"/>
      <c r="W19" s="179"/>
    </row>
    <row r="20" spans="1:23" ht="33" customHeight="1">
      <c r="A20" s="1693"/>
      <c r="B20" s="180" t="s">
        <v>9</v>
      </c>
      <c r="C20" s="1694"/>
      <c r="E20" s="178"/>
      <c r="F20" s="181"/>
      <c r="G20" s="181"/>
      <c r="H20" s="181"/>
      <c r="I20" s="181"/>
      <c r="J20" s="181"/>
      <c r="K20" s="181"/>
      <c r="L20" s="181"/>
      <c r="M20" s="181"/>
      <c r="N20" s="181"/>
      <c r="O20" s="181"/>
      <c r="P20" s="181"/>
      <c r="Q20" s="181"/>
      <c r="R20" s="181"/>
      <c r="S20" s="181"/>
      <c r="T20" s="181"/>
      <c r="U20" s="181"/>
      <c r="V20" s="181"/>
      <c r="W20" s="181"/>
    </row>
    <row r="21" spans="1:23" ht="33" customHeight="1">
      <c r="A21" s="1692" t="s">
        <v>512</v>
      </c>
      <c r="B21" s="177" t="s">
        <v>510</v>
      </c>
      <c r="C21" s="1694"/>
      <c r="E21" s="178"/>
      <c r="F21" s="179"/>
      <c r="G21" s="179"/>
      <c r="H21" s="179"/>
      <c r="I21" s="179"/>
      <c r="J21" s="179"/>
      <c r="K21" s="179"/>
      <c r="L21" s="179"/>
      <c r="M21" s="179"/>
      <c r="N21" s="179"/>
      <c r="O21" s="179"/>
      <c r="P21" s="179"/>
      <c r="Q21" s="179"/>
      <c r="R21" s="179"/>
      <c r="S21" s="179"/>
      <c r="T21" s="179"/>
      <c r="U21" s="179"/>
      <c r="V21" s="179"/>
      <c r="W21" s="179"/>
    </row>
    <row r="22" spans="1:23" ht="33" customHeight="1">
      <c r="A22" s="1693"/>
      <c r="B22" s="180" t="s">
        <v>511</v>
      </c>
      <c r="C22" s="1694"/>
      <c r="E22" s="178"/>
      <c r="F22" s="181"/>
      <c r="G22" s="181"/>
      <c r="H22" s="181"/>
      <c r="I22" s="181"/>
      <c r="J22" s="181"/>
      <c r="K22" s="181"/>
      <c r="L22" s="181"/>
      <c r="M22" s="181"/>
      <c r="N22" s="181"/>
      <c r="O22" s="181"/>
      <c r="P22" s="181"/>
      <c r="Q22" s="181"/>
      <c r="R22" s="181"/>
      <c r="S22" s="181"/>
      <c r="T22" s="181"/>
      <c r="U22" s="181"/>
      <c r="V22" s="181"/>
      <c r="W22" s="181"/>
    </row>
    <row r="23" spans="1:23" ht="33" customHeight="1">
      <c r="A23" s="1692" t="s">
        <v>515</v>
      </c>
      <c r="B23" s="177" t="s">
        <v>513</v>
      </c>
      <c r="C23" s="1694"/>
      <c r="E23" s="178"/>
      <c r="F23" s="179"/>
      <c r="G23" s="179"/>
      <c r="H23" s="179"/>
      <c r="I23" s="179"/>
      <c r="J23" s="179"/>
      <c r="K23" s="179"/>
      <c r="L23" s="179"/>
      <c r="M23" s="179"/>
      <c r="N23" s="179"/>
      <c r="O23" s="179"/>
      <c r="P23" s="179"/>
      <c r="Q23" s="179"/>
      <c r="R23" s="179"/>
      <c r="S23" s="179"/>
      <c r="T23" s="179"/>
      <c r="U23" s="179"/>
      <c r="V23" s="179"/>
      <c r="W23" s="179"/>
    </row>
    <row r="24" spans="1:23" ht="33" customHeight="1">
      <c r="A24" s="1693"/>
      <c r="B24" s="180" t="s">
        <v>514</v>
      </c>
      <c r="C24" s="1694"/>
      <c r="E24" s="178"/>
      <c r="F24" s="181"/>
      <c r="G24" s="181"/>
      <c r="H24" s="181"/>
      <c r="I24" s="181"/>
      <c r="J24" s="181"/>
      <c r="K24" s="181"/>
      <c r="L24" s="181"/>
      <c r="M24" s="181"/>
      <c r="N24" s="181"/>
      <c r="O24" s="181"/>
      <c r="P24" s="181"/>
      <c r="Q24" s="181"/>
      <c r="R24" s="181"/>
      <c r="S24" s="181"/>
      <c r="T24" s="181"/>
      <c r="U24" s="181"/>
      <c r="V24" s="181"/>
      <c r="W24" s="181"/>
    </row>
    <row r="25" spans="1:23" ht="33" customHeight="1">
      <c r="A25" s="1692" t="s">
        <v>518</v>
      </c>
      <c r="B25" s="177" t="s">
        <v>516</v>
      </c>
      <c r="C25" s="1694"/>
      <c r="E25" s="178"/>
      <c r="F25" s="179"/>
      <c r="G25" s="179"/>
      <c r="H25" s="179"/>
      <c r="I25" s="179"/>
      <c r="J25" s="179"/>
      <c r="K25" s="179"/>
      <c r="L25" s="179"/>
      <c r="M25" s="179"/>
      <c r="N25" s="179"/>
      <c r="O25" s="179"/>
      <c r="P25" s="179"/>
      <c r="Q25" s="179"/>
      <c r="R25" s="179"/>
      <c r="S25" s="179"/>
      <c r="T25" s="179"/>
      <c r="U25" s="179"/>
      <c r="V25" s="179"/>
      <c r="W25" s="179"/>
    </row>
    <row r="26" spans="1:23" ht="33" customHeight="1">
      <c r="A26" s="1693"/>
      <c r="B26" s="180" t="s">
        <v>517</v>
      </c>
      <c r="C26" s="1694"/>
      <c r="E26" s="178"/>
      <c r="F26" s="181"/>
      <c r="G26" s="181"/>
      <c r="H26" s="181"/>
      <c r="I26" s="181"/>
      <c r="J26" s="181"/>
      <c r="K26" s="181"/>
      <c r="L26" s="181"/>
      <c r="M26" s="181"/>
      <c r="N26" s="181"/>
      <c r="O26" s="181"/>
      <c r="P26" s="181"/>
      <c r="Q26" s="181"/>
      <c r="R26" s="181"/>
      <c r="S26" s="181"/>
      <c r="T26" s="181"/>
      <c r="U26" s="181"/>
      <c r="V26" s="181"/>
      <c r="W26" s="181"/>
    </row>
    <row r="27" spans="1:23" ht="33" customHeight="1">
      <c r="A27" s="1692" t="s">
        <v>521</v>
      </c>
      <c r="B27" s="177" t="s">
        <v>519</v>
      </c>
      <c r="C27" s="1694"/>
      <c r="E27" s="178"/>
      <c r="F27" s="179"/>
      <c r="G27" s="179"/>
      <c r="H27" s="179"/>
      <c r="I27" s="179"/>
      <c r="J27" s="179"/>
      <c r="K27" s="179"/>
      <c r="L27" s="179"/>
      <c r="M27" s="179"/>
      <c r="N27" s="179"/>
      <c r="O27" s="179"/>
      <c r="P27" s="179"/>
      <c r="Q27" s="179"/>
      <c r="R27" s="179"/>
      <c r="S27" s="179"/>
      <c r="T27" s="179"/>
      <c r="U27" s="179"/>
      <c r="V27" s="179"/>
      <c r="W27" s="179"/>
    </row>
    <row r="28" spans="1:23" ht="33" customHeight="1">
      <c r="A28" s="1693"/>
      <c r="B28" s="180" t="s">
        <v>520</v>
      </c>
      <c r="C28" s="1694"/>
      <c r="E28" s="178"/>
      <c r="F28" s="181"/>
      <c r="G28" s="181"/>
      <c r="H28" s="181"/>
      <c r="I28" s="181"/>
      <c r="J28" s="181"/>
      <c r="K28" s="181"/>
      <c r="L28" s="181"/>
      <c r="M28" s="181"/>
      <c r="N28" s="181"/>
      <c r="O28" s="181"/>
      <c r="P28" s="181"/>
      <c r="Q28" s="181"/>
      <c r="R28" s="181"/>
      <c r="S28" s="181"/>
      <c r="T28" s="181"/>
      <c r="U28" s="181"/>
      <c r="V28" s="181"/>
      <c r="W28" s="181"/>
    </row>
    <row r="29" spans="1:23" ht="33" customHeight="1">
      <c r="A29" s="1692" t="s">
        <v>522</v>
      </c>
      <c r="B29" s="177" t="s">
        <v>10</v>
      </c>
      <c r="C29" s="1694"/>
      <c r="E29" s="178"/>
      <c r="F29" s="179"/>
      <c r="G29" s="179"/>
      <c r="H29" s="179"/>
      <c r="I29" s="179"/>
      <c r="J29" s="179"/>
      <c r="K29" s="179"/>
      <c r="L29" s="179"/>
      <c r="M29" s="179"/>
      <c r="N29" s="179"/>
      <c r="O29" s="179"/>
      <c r="P29" s="179"/>
      <c r="Q29" s="179"/>
      <c r="R29" s="179"/>
      <c r="S29" s="179"/>
      <c r="T29" s="179"/>
      <c r="U29" s="179"/>
      <c r="V29" s="179"/>
      <c r="W29" s="179"/>
    </row>
    <row r="30" spans="1:23" ht="33" customHeight="1">
      <c r="A30" s="1693"/>
      <c r="B30" s="180" t="s">
        <v>11</v>
      </c>
      <c r="C30" s="1694"/>
      <c r="E30" s="178"/>
      <c r="F30" s="181"/>
      <c r="G30" s="181"/>
      <c r="H30" s="181"/>
      <c r="I30" s="181"/>
      <c r="J30" s="181"/>
      <c r="K30" s="181"/>
      <c r="L30" s="181"/>
      <c r="M30" s="181"/>
      <c r="N30" s="181"/>
      <c r="O30" s="181"/>
      <c r="P30" s="181"/>
      <c r="Q30" s="181"/>
      <c r="R30" s="181"/>
      <c r="S30" s="181"/>
      <c r="T30" s="181"/>
      <c r="U30" s="181"/>
      <c r="V30" s="181"/>
      <c r="W30" s="181"/>
    </row>
  </sheetData>
  <mergeCells count="28">
    <mergeCell ref="A29:A30"/>
    <mergeCell ref="C29:C30"/>
    <mergeCell ref="A15:A16"/>
    <mergeCell ref="A23:A24"/>
    <mergeCell ref="C23:C24"/>
    <mergeCell ref="A25:A26"/>
    <mergeCell ref="C25:C26"/>
    <mergeCell ref="A27:A28"/>
    <mergeCell ref="C27:C28"/>
    <mergeCell ref="A17:A18"/>
    <mergeCell ref="C17:C18"/>
    <mergeCell ref="A19:A20"/>
    <mergeCell ref="C19:C20"/>
    <mergeCell ref="A21:A22"/>
    <mergeCell ref="C21:C22"/>
    <mergeCell ref="C15:C16"/>
    <mergeCell ref="A9:A10"/>
    <mergeCell ref="C9:C10"/>
    <mergeCell ref="A11:A12"/>
    <mergeCell ref="C11:C12"/>
    <mergeCell ref="A13:A14"/>
    <mergeCell ref="C13:C14"/>
    <mergeCell ref="A3:A4"/>
    <mergeCell ref="C3:C4"/>
    <mergeCell ref="A5:A6"/>
    <mergeCell ref="C5:C6"/>
    <mergeCell ref="A7:A8"/>
    <mergeCell ref="C7:C8"/>
  </mergeCells>
  <hyperlinks>
    <hyperlink ref="B27:B28" location="'12'!A1" display="معدلات الإصابة لبعض الأمراض المستهدفة بالتحصين (لكل مائة ألف من السكان) في الأعوام الخمسة الأخيرة."/>
    <hyperlink ref="B29:B30" location="'13'!A1" display="مؤشرات مختارة لأهداف التنمية المستدامة ومؤشرات منظمة الصحة العالمية بالمملكة العربية السعودية"/>
    <hyperlink ref="B13:B14" location="'6'!A1" display="مؤشرات الوفيات"/>
    <hyperlink ref="B7:B8" location="'3'!A1" display=" السكان حسب الجنسية والجنس والفئات العمرية لعام 2022م"/>
    <hyperlink ref="B9:B10" location="'4'!A1" display="تقديرات عدد السكان بالمناطق الإدارية للأعوام 2010-2021  بناء على تعداد عام 2022م. "/>
    <hyperlink ref="B11:B12" location="'5'!A1" display="تقديرات معدل الخصوبة الكلي للأعوام 2011-2022م"/>
    <hyperlink ref="B3:B4" location="'1'!A1" display="المؤشرات السكانية "/>
    <hyperlink ref="B5:B6" location="'2'!A1" display=" العمر المتوقع عند الولادة حسب الجنس والمنطقة الإدارية لعام 2023م"/>
    <hyperlink ref="B15:B16" location="'7'!A1" display="مؤشرات الوفيات"/>
    <hyperlink ref="B17:B18" location="'8'!A1" display="الإصابات والوفيات نتيجة الحوادث المرورية في الأعوام العشرة الأخيرة"/>
    <hyperlink ref="B19:B20" location="'9'!A1" display="المؤشرات الاقتصادية  "/>
    <hyperlink ref="B21:B22" location="'10'!A1" display="مؤشرات الموارد الصحية (لكل عشرة آلاف نسمة) في الأعوام الخمسة الأخيرة."/>
    <hyperlink ref="B23:B24" location="'11'!A1" display="مؤشرات مختارة عن الموارد المتاحة بمستشفيات وزارة الصحة حسب المنطقة الصحية لعام 2023 م."/>
    <hyperlink ref="B25:B26" location="'12'!A1" display="النسبة المئوية للتغطية بالتحصينات الأساسية في الأعوام الخمسة الأخيرة."/>
    <hyperlink ref="B27" location="'13'!A1" display="معدلات الإصابة لبعض الأمراض المستهدفة بالتحصين (لكل مائة ألف من السكان) في الأعوام الخمسة الأخيرة."/>
    <hyperlink ref="B29" location="'14'!A1" display="مؤشرات مختارة لأهداف التنمية المستدامة ومؤشرات منظمة الصحة العالمية بالمملكة العربية السعودية"/>
    <hyperlink ref="B30" location="'14'!A1" display="Selected SDGs &amp; WHO Indicators, KSA"/>
    <hyperlink ref="B28" location="'13'!A1" display="Incidence Rate of Some Immunization Targeted Diseases (per 100,000 population) in the Last Five Years."/>
  </hyperlinks>
  <pageMargins left="0.7" right="0.7" top="0.75" bottom="0.75" header="0.3" footer="0.3"/>
  <pageSetup paperSize="9" scale="66"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showGridLines="0" rightToLeft="1" view="pageBreakPreview" zoomScale="75" zoomScaleNormal="120" zoomScaleSheetLayoutView="75" workbookViewId="0">
      <selection activeCell="D114" sqref="D114"/>
    </sheetView>
  </sheetViews>
  <sheetFormatPr defaultColWidth="7.7265625" defaultRowHeight="15.5"/>
  <cols>
    <col min="1" max="1" width="33.7265625" style="429" customWidth="1"/>
    <col min="2" max="3" width="17.7265625" style="295" customWidth="1"/>
    <col min="4" max="4" width="17.7265625" style="425" customWidth="1"/>
    <col min="5" max="5" width="33.7265625" style="295" customWidth="1"/>
    <col min="6" max="6" width="25" style="295" customWidth="1"/>
    <col min="7" max="7" width="34.1796875" style="425" customWidth="1"/>
    <col min="8" max="182" width="7.7265625" style="425"/>
    <col min="183" max="183" width="9.26953125" style="425" customWidth="1"/>
    <col min="184" max="184" width="11.1796875" style="425" customWidth="1"/>
    <col min="185" max="186" width="7.7265625" style="425" customWidth="1"/>
    <col min="187" max="187" width="4.1796875" style="425" customWidth="1"/>
    <col min="188" max="188" width="2.81640625" style="425" customWidth="1"/>
    <col min="189" max="189" width="4.1796875" style="425" customWidth="1"/>
    <col min="190" max="190" width="2.81640625" style="425" customWidth="1"/>
    <col min="191" max="191" width="4.1796875" style="425" customWidth="1"/>
    <col min="192" max="192" width="2.81640625" style="425" customWidth="1"/>
    <col min="193" max="193" width="3.26953125" style="425" customWidth="1"/>
    <col min="194" max="194" width="2.81640625" style="425" customWidth="1"/>
    <col min="195" max="195" width="3.26953125" style="425" customWidth="1"/>
    <col min="196" max="196" width="2.81640625" style="425" customWidth="1"/>
    <col min="197" max="197" width="3.26953125" style="425" customWidth="1"/>
    <col min="198" max="198" width="2.81640625" style="425" customWidth="1"/>
    <col min="199" max="199" width="4.1796875" style="425" customWidth="1"/>
    <col min="200" max="200" width="2.81640625" style="425" customWidth="1"/>
    <col min="201" max="201" width="3.7265625" style="425" customWidth="1"/>
    <col min="202" max="202" width="2.81640625" style="425" customWidth="1"/>
    <col min="203" max="203" width="3.26953125" style="425" customWidth="1"/>
    <col min="204" max="204" width="2.81640625" style="425" customWidth="1"/>
    <col min="205" max="205" width="3.26953125" style="425" customWidth="1"/>
    <col min="206" max="206" width="2.81640625" style="425" customWidth="1"/>
    <col min="207" max="207" width="3.7265625" style="425" customWidth="1"/>
    <col min="208" max="208" width="2.81640625" style="425" customWidth="1"/>
    <col min="209" max="209" width="3.26953125" style="425" customWidth="1"/>
    <col min="210" max="210" width="2.81640625" style="425" customWidth="1"/>
    <col min="211" max="211" width="3.26953125" style="425" customWidth="1"/>
    <col min="212" max="212" width="2.81640625" style="425" customWidth="1"/>
    <col min="213" max="213" width="4.1796875" style="425" customWidth="1"/>
    <col min="214" max="214" width="2.81640625" style="425" customWidth="1"/>
    <col min="215" max="215" width="3.26953125" style="425" customWidth="1"/>
    <col min="216" max="216" width="2.81640625" style="425" customWidth="1"/>
    <col min="217" max="217" width="4.1796875" style="425" customWidth="1"/>
    <col min="218" max="218" width="2.81640625" style="425" customWidth="1"/>
    <col min="219" max="219" width="5" style="425" customWidth="1"/>
    <col min="220" max="220" width="2.26953125" style="425" customWidth="1"/>
    <col min="221" max="221" width="7.7265625" style="425" customWidth="1"/>
    <col min="222" max="438" width="7.7265625" style="425"/>
    <col min="439" max="439" width="9.26953125" style="425" customWidth="1"/>
    <col min="440" max="440" width="11.1796875" style="425" customWidth="1"/>
    <col min="441" max="442" width="7.7265625" style="425" customWidth="1"/>
    <col min="443" max="443" width="4.1796875" style="425" customWidth="1"/>
    <col min="444" max="444" width="2.81640625" style="425" customWidth="1"/>
    <col min="445" max="445" width="4.1796875" style="425" customWidth="1"/>
    <col min="446" max="446" width="2.81640625" style="425" customWidth="1"/>
    <col min="447" max="447" width="4.1796875" style="425" customWidth="1"/>
    <col min="448" max="448" width="2.81640625" style="425" customWidth="1"/>
    <col min="449" max="449" width="3.26953125" style="425" customWidth="1"/>
    <col min="450" max="450" width="2.81640625" style="425" customWidth="1"/>
    <col min="451" max="451" width="3.26953125" style="425" customWidth="1"/>
    <col min="452" max="452" width="2.81640625" style="425" customWidth="1"/>
    <col min="453" max="453" width="3.26953125" style="425" customWidth="1"/>
    <col min="454" max="454" width="2.81640625" style="425" customWidth="1"/>
    <col min="455" max="455" width="4.1796875" style="425" customWidth="1"/>
    <col min="456" max="456" width="2.81640625" style="425" customWidth="1"/>
    <col min="457" max="457" width="3.7265625" style="425" customWidth="1"/>
    <col min="458" max="458" width="2.81640625" style="425" customWidth="1"/>
    <col min="459" max="459" width="3.26953125" style="425" customWidth="1"/>
    <col min="460" max="460" width="2.81640625" style="425" customWidth="1"/>
    <col min="461" max="461" width="3.26953125" style="425" customWidth="1"/>
    <col min="462" max="462" width="2.81640625" style="425" customWidth="1"/>
    <col min="463" max="463" width="3.7265625" style="425" customWidth="1"/>
    <col min="464" max="464" width="2.81640625" style="425" customWidth="1"/>
    <col min="465" max="465" width="3.26953125" style="425" customWidth="1"/>
    <col min="466" max="466" width="2.81640625" style="425" customWidth="1"/>
    <col min="467" max="467" width="3.26953125" style="425" customWidth="1"/>
    <col min="468" max="468" width="2.81640625" style="425" customWidth="1"/>
    <col min="469" max="469" width="4.1796875" style="425" customWidth="1"/>
    <col min="470" max="470" width="2.81640625" style="425" customWidth="1"/>
    <col min="471" max="471" width="3.26953125" style="425" customWidth="1"/>
    <col min="472" max="472" width="2.81640625" style="425" customWidth="1"/>
    <col min="473" max="473" width="4.1796875" style="425" customWidth="1"/>
    <col min="474" max="474" width="2.81640625" style="425" customWidth="1"/>
    <col min="475" max="475" width="5" style="425" customWidth="1"/>
    <col min="476" max="476" width="2.26953125" style="425" customWidth="1"/>
    <col min="477" max="477" width="7.7265625" style="425" customWidth="1"/>
    <col min="478" max="694" width="7.7265625" style="425"/>
    <col min="695" max="695" width="9.26953125" style="425" customWidth="1"/>
    <col min="696" max="696" width="11.1796875" style="425" customWidth="1"/>
    <col min="697" max="698" width="7.7265625" style="425" customWidth="1"/>
    <col min="699" max="699" width="4.1796875" style="425" customWidth="1"/>
    <col min="700" max="700" width="2.81640625" style="425" customWidth="1"/>
    <col min="701" max="701" width="4.1796875" style="425" customWidth="1"/>
    <col min="702" max="702" width="2.81640625" style="425" customWidth="1"/>
    <col min="703" max="703" width="4.1796875" style="425" customWidth="1"/>
    <col min="704" max="704" width="2.81640625" style="425" customWidth="1"/>
    <col min="705" max="705" width="3.26953125" style="425" customWidth="1"/>
    <col min="706" max="706" width="2.81640625" style="425" customWidth="1"/>
    <col min="707" max="707" width="3.26953125" style="425" customWidth="1"/>
    <col min="708" max="708" width="2.81640625" style="425" customWidth="1"/>
    <col min="709" max="709" width="3.26953125" style="425" customWidth="1"/>
    <col min="710" max="710" width="2.81640625" style="425" customWidth="1"/>
    <col min="711" max="711" width="4.1796875" style="425" customWidth="1"/>
    <col min="712" max="712" width="2.81640625" style="425" customWidth="1"/>
    <col min="713" max="713" width="3.7265625" style="425" customWidth="1"/>
    <col min="714" max="714" width="2.81640625" style="425" customWidth="1"/>
    <col min="715" max="715" width="3.26953125" style="425" customWidth="1"/>
    <col min="716" max="716" width="2.81640625" style="425" customWidth="1"/>
    <col min="717" max="717" width="3.26953125" style="425" customWidth="1"/>
    <col min="718" max="718" width="2.81640625" style="425" customWidth="1"/>
    <col min="719" max="719" width="3.7265625" style="425" customWidth="1"/>
    <col min="720" max="720" width="2.81640625" style="425" customWidth="1"/>
    <col min="721" max="721" width="3.26953125" style="425" customWidth="1"/>
    <col min="722" max="722" width="2.81640625" style="425" customWidth="1"/>
    <col min="723" max="723" width="3.26953125" style="425" customWidth="1"/>
    <col min="724" max="724" width="2.81640625" style="425" customWidth="1"/>
    <col min="725" max="725" width="4.1796875" style="425" customWidth="1"/>
    <col min="726" max="726" width="2.81640625" style="425" customWidth="1"/>
    <col min="727" max="727" width="3.26953125" style="425" customWidth="1"/>
    <col min="728" max="728" width="2.81640625" style="425" customWidth="1"/>
    <col min="729" max="729" width="4.1796875" style="425" customWidth="1"/>
    <col min="730" max="730" width="2.81640625" style="425" customWidth="1"/>
    <col min="731" max="731" width="5" style="425" customWidth="1"/>
    <col min="732" max="732" width="2.26953125" style="425" customWidth="1"/>
    <col min="733" max="733" width="7.7265625" style="425" customWidth="1"/>
    <col min="734" max="950" width="7.7265625" style="425"/>
    <col min="951" max="951" width="9.26953125" style="425" customWidth="1"/>
    <col min="952" max="952" width="11.1796875" style="425" customWidth="1"/>
    <col min="953" max="954" width="7.7265625" style="425" customWidth="1"/>
    <col min="955" max="955" width="4.1796875" style="425" customWidth="1"/>
    <col min="956" max="956" width="2.81640625" style="425" customWidth="1"/>
    <col min="957" max="957" width="4.1796875" style="425" customWidth="1"/>
    <col min="958" max="958" width="2.81640625" style="425" customWidth="1"/>
    <col min="959" max="959" width="4.1796875" style="425" customWidth="1"/>
    <col min="960" max="960" width="2.81640625" style="425" customWidth="1"/>
    <col min="961" max="961" width="3.26953125" style="425" customWidth="1"/>
    <col min="962" max="962" width="2.81640625" style="425" customWidth="1"/>
    <col min="963" max="963" width="3.26953125" style="425" customWidth="1"/>
    <col min="964" max="964" width="2.81640625" style="425" customWidth="1"/>
    <col min="965" max="965" width="3.26953125" style="425" customWidth="1"/>
    <col min="966" max="966" width="2.81640625" style="425" customWidth="1"/>
    <col min="967" max="967" width="4.1796875" style="425" customWidth="1"/>
    <col min="968" max="968" width="2.81640625" style="425" customWidth="1"/>
    <col min="969" max="969" width="3.7265625" style="425" customWidth="1"/>
    <col min="970" max="970" width="2.81640625" style="425" customWidth="1"/>
    <col min="971" max="971" width="3.26953125" style="425" customWidth="1"/>
    <col min="972" max="972" width="2.81640625" style="425" customWidth="1"/>
    <col min="973" max="973" width="3.26953125" style="425" customWidth="1"/>
    <col min="974" max="974" width="2.81640625" style="425" customWidth="1"/>
    <col min="975" max="975" width="3.7265625" style="425" customWidth="1"/>
    <col min="976" max="976" width="2.81640625" style="425" customWidth="1"/>
    <col min="977" max="977" width="3.26953125" style="425" customWidth="1"/>
    <col min="978" max="978" width="2.81640625" style="425" customWidth="1"/>
    <col min="979" max="979" width="3.26953125" style="425" customWidth="1"/>
    <col min="980" max="980" width="2.81640625" style="425" customWidth="1"/>
    <col min="981" max="981" width="4.1796875" style="425" customWidth="1"/>
    <col min="982" max="982" width="2.81640625" style="425" customWidth="1"/>
    <col min="983" max="983" width="3.26953125" style="425" customWidth="1"/>
    <col min="984" max="984" width="2.81640625" style="425" customWidth="1"/>
    <col min="985" max="985" width="4.1796875" style="425" customWidth="1"/>
    <col min="986" max="986" width="2.81640625" style="425" customWidth="1"/>
    <col min="987" max="987" width="5" style="425" customWidth="1"/>
    <col min="988" max="988" width="2.26953125" style="425" customWidth="1"/>
    <col min="989" max="989" width="7.7265625" style="425" customWidth="1"/>
    <col min="990" max="1206" width="7.7265625" style="425"/>
    <col min="1207" max="1207" width="9.26953125" style="425" customWidth="1"/>
    <col min="1208" max="1208" width="11.1796875" style="425" customWidth="1"/>
    <col min="1209" max="1210" width="7.7265625" style="425" customWidth="1"/>
    <col min="1211" max="1211" width="4.1796875" style="425" customWidth="1"/>
    <col min="1212" max="1212" width="2.81640625" style="425" customWidth="1"/>
    <col min="1213" max="1213" width="4.1796875" style="425" customWidth="1"/>
    <col min="1214" max="1214" width="2.81640625" style="425" customWidth="1"/>
    <col min="1215" max="1215" width="4.1796875" style="425" customWidth="1"/>
    <col min="1216" max="1216" width="2.81640625" style="425" customWidth="1"/>
    <col min="1217" max="1217" width="3.26953125" style="425" customWidth="1"/>
    <col min="1218" max="1218" width="2.81640625" style="425" customWidth="1"/>
    <col min="1219" max="1219" width="3.26953125" style="425" customWidth="1"/>
    <col min="1220" max="1220" width="2.81640625" style="425" customWidth="1"/>
    <col min="1221" max="1221" width="3.26953125" style="425" customWidth="1"/>
    <col min="1222" max="1222" width="2.81640625" style="425" customWidth="1"/>
    <col min="1223" max="1223" width="4.1796875" style="425" customWidth="1"/>
    <col min="1224" max="1224" width="2.81640625" style="425" customWidth="1"/>
    <col min="1225" max="1225" width="3.7265625" style="425" customWidth="1"/>
    <col min="1226" max="1226" width="2.81640625" style="425" customWidth="1"/>
    <col min="1227" max="1227" width="3.26953125" style="425" customWidth="1"/>
    <col min="1228" max="1228" width="2.81640625" style="425" customWidth="1"/>
    <col min="1229" max="1229" width="3.26953125" style="425" customWidth="1"/>
    <col min="1230" max="1230" width="2.81640625" style="425" customWidth="1"/>
    <col min="1231" max="1231" width="3.7265625" style="425" customWidth="1"/>
    <col min="1232" max="1232" width="2.81640625" style="425" customWidth="1"/>
    <col min="1233" max="1233" width="3.26953125" style="425" customWidth="1"/>
    <col min="1234" max="1234" width="2.81640625" style="425" customWidth="1"/>
    <col min="1235" max="1235" width="3.26953125" style="425" customWidth="1"/>
    <col min="1236" max="1236" width="2.81640625" style="425" customWidth="1"/>
    <col min="1237" max="1237" width="4.1796875" style="425" customWidth="1"/>
    <col min="1238" max="1238" width="2.81640625" style="425" customWidth="1"/>
    <col min="1239" max="1239" width="3.26953125" style="425" customWidth="1"/>
    <col min="1240" max="1240" width="2.81640625" style="425" customWidth="1"/>
    <col min="1241" max="1241" width="4.1796875" style="425" customWidth="1"/>
    <col min="1242" max="1242" width="2.81640625" style="425" customWidth="1"/>
    <col min="1243" max="1243" width="5" style="425" customWidth="1"/>
    <col min="1244" max="1244" width="2.26953125" style="425" customWidth="1"/>
    <col min="1245" max="1245" width="7.7265625" style="425" customWidth="1"/>
    <col min="1246" max="1462" width="7.7265625" style="425"/>
    <col min="1463" max="1463" width="9.26953125" style="425" customWidth="1"/>
    <col min="1464" max="1464" width="11.1796875" style="425" customWidth="1"/>
    <col min="1465" max="1466" width="7.7265625" style="425" customWidth="1"/>
    <col min="1467" max="1467" width="4.1796875" style="425" customWidth="1"/>
    <col min="1468" max="1468" width="2.81640625" style="425" customWidth="1"/>
    <col min="1469" max="1469" width="4.1796875" style="425" customWidth="1"/>
    <col min="1470" max="1470" width="2.81640625" style="425" customWidth="1"/>
    <col min="1471" max="1471" width="4.1796875" style="425" customWidth="1"/>
    <col min="1472" max="1472" width="2.81640625" style="425" customWidth="1"/>
    <col min="1473" max="1473" width="3.26953125" style="425" customWidth="1"/>
    <col min="1474" max="1474" width="2.81640625" style="425" customWidth="1"/>
    <col min="1475" max="1475" width="3.26953125" style="425" customWidth="1"/>
    <col min="1476" max="1476" width="2.81640625" style="425" customWidth="1"/>
    <col min="1477" max="1477" width="3.26953125" style="425" customWidth="1"/>
    <col min="1478" max="1478" width="2.81640625" style="425" customWidth="1"/>
    <col min="1479" max="1479" width="4.1796875" style="425" customWidth="1"/>
    <col min="1480" max="1480" width="2.81640625" style="425" customWidth="1"/>
    <col min="1481" max="1481" width="3.7265625" style="425" customWidth="1"/>
    <col min="1482" max="1482" width="2.81640625" style="425" customWidth="1"/>
    <col min="1483" max="1483" width="3.26953125" style="425" customWidth="1"/>
    <col min="1484" max="1484" width="2.81640625" style="425" customWidth="1"/>
    <col min="1485" max="1485" width="3.26953125" style="425" customWidth="1"/>
    <col min="1486" max="1486" width="2.81640625" style="425" customWidth="1"/>
    <col min="1487" max="1487" width="3.7265625" style="425" customWidth="1"/>
    <col min="1488" max="1488" width="2.81640625" style="425" customWidth="1"/>
    <col min="1489" max="1489" width="3.26953125" style="425" customWidth="1"/>
    <col min="1490" max="1490" width="2.81640625" style="425" customWidth="1"/>
    <col min="1491" max="1491" width="3.26953125" style="425" customWidth="1"/>
    <col min="1492" max="1492" width="2.81640625" style="425" customWidth="1"/>
    <col min="1493" max="1493" width="4.1796875" style="425" customWidth="1"/>
    <col min="1494" max="1494" width="2.81640625" style="425" customWidth="1"/>
    <col min="1495" max="1495" width="3.26953125" style="425" customWidth="1"/>
    <col min="1496" max="1496" width="2.81640625" style="425" customWidth="1"/>
    <col min="1497" max="1497" width="4.1796875" style="425" customWidth="1"/>
    <col min="1498" max="1498" width="2.81640625" style="425" customWidth="1"/>
    <col min="1499" max="1499" width="5" style="425" customWidth="1"/>
    <col min="1500" max="1500" width="2.26953125" style="425" customWidth="1"/>
    <col min="1501" max="1501" width="7.7265625" style="425" customWidth="1"/>
    <col min="1502" max="1718" width="7.7265625" style="425"/>
    <col min="1719" max="1719" width="9.26953125" style="425" customWidth="1"/>
    <col min="1720" max="1720" width="11.1796875" style="425" customWidth="1"/>
    <col min="1721" max="1722" width="7.7265625" style="425" customWidth="1"/>
    <col min="1723" max="1723" width="4.1796875" style="425" customWidth="1"/>
    <col min="1724" max="1724" width="2.81640625" style="425" customWidth="1"/>
    <col min="1725" max="1725" width="4.1796875" style="425" customWidth="1"/>
    <col min="1726" max="1726" width="2.81640625" style="425" customWidth="1"/>
    <col min="1727" max="1727" width="4.1796875" style="425" customWidth="1"/>
    <col min="1728" max="1728" width="2.81640625" style="425" customWidth="1"/>
    <col min="1729" max="1729" width="3.26953125" style="425" customWidth="1"/>
    <col min="1730" max="1730" width="2.81640625" style="425" customWidth="1"/>
    <col min="1731" max="1731" width="3.26953125" style="425" customWidth="1"/>
    <col min="1732" max="1732" width="2.81640625" style="425" customWidth="1"/>
    <col min="1733" max="1733" width="3.26953125" style="425" customWidth="1"/>
    <col min="1734" max="1734" width="2.81640625" style="425" customWidth="1"/>
    <col min="1735" max="1735" width="4.1796875" style="425" customWidth="1"/>
    <col min="1736" max="1736" width="2.81640625" style="425" customWidth="1"/>
    <col min="1737" max="1737" width="3.7265625" style="425" customWidth="1"/>
    <col min="1738" max="1738" width="2.81640625" style="425" customWidth="1"/>
    <col min="1739" max="1739" width="3.26953125" style="425" customWidth="1"/>
    <col min="1740" max="1740" width="2.81640625" style="425" customWidth="1"/>
    <col min="1741" max="1741" width="3.26953125" style="425" customWidth="1"/>
    <col min="1742" max="1742" width="2.81640625" style="425" customWidth="1"/>
    <col min="1743" max="1743" width="3.7265625" style="425" customWidth="1"/>
    <col min="1744" max="1744" width="2.81640625" style="425" customWidth="1"/>
    <col min="1745" max="1745" width="3.26953125" style="425" customWidth="1"/>
    <col min="1746" max="1746" width="2.81640625" style="425" customWidth="1"/>
    <col min="1747" max="1747" width="3.26953125" style="425" customWidth="1"/>
    <col min="1748" max="1748" width="2.81640625" style="425" customWidth="1"/>
    <col min="1749" max="1749" width="4.1796875" style="425" customWidth="1"/>
    <col min="1750" max="1750" width="2.81640625" style="425" customWidth="1"/>
    <col min="1751" max="1751" width="3.26953125" style="425" customWidth="1"/>
    <col min="1752" max="1752" width="2.81640625" style="425" customWidth="1"/>
    <col min="1753" max="1753" width="4.1796875" style="425" customWidth="1"/>
    <col min="1754" max="1754" width="2.81640625" style="425" customWidth="1"/>
    <col min="1755" max="1755" width="5" style="425" customWidth="1"/>
    <col min="1756" max="1756" width="2.26953125" style="425" customWidth="1"/>
    <col min="1757" max="1757" width="7.7265625" style="425" customWidth="1"/>
    <col min="1758" max="1974" width="7.7265625" style="425"/>
    <col min="1975" max="1975" width="9.26953125" style="425" customWidth="1"/>
    <col min="1976" max="1976" width="11.1796875" style="425" customWidth="1"/>
    <col min="1977" max="1978" width="7.7265625" style="425" customWidth="1"/>
    <col min="1979" max="1979" width="4.1796875" style="425" customWidth="1"/>
    <col min="1980" max="1980" width="2.81640625" style="425" customWidth="1"/>
    <col min="1981" max="1981" width="4.1796875" style="425" customWidth="1"/>
    <col min="1982" max="1982" width="2.81640625" style="425" customWidth="1"/>
    <col min="1983" max="1983" width="4.1796875" style="425" customWidth="1"/>
    <col min="1984" max="1984" width="2.81640625" style="425" customWidth="1"/>
    <col min="1985" max="1985" width="3.26953125" style="425" customWidth="1"/>
    <col min="1986" max="1986" width="2.81640625" style="425" customWidth="1"/>
    <col min="1987" max="1987" width="3.26953125" style="425" customWidth="1"/>
    <col min="1988" max="1988" width="2.81640625" style="425" customWidth="1"/>
    <col min="1989" max="1989" width="3.26953125" style="425" customWidth="1"/>
    <col min="1990" max="1990" width="2.81640625" style="425" customWidth="1"/>
    <col min="1991" max="1991" width="4.1796875" style="425" customWidth="1"/>
    <col min="1992" max="1992" width="2.81640625" style="425" customWidth="1"/>
    <col min="1993" max="1993" width="3.7265625" style="425" customWidth="1"/>
    <col min="1994" max="1994" width="2.81640625" style="425" customWidth="1"/>
    <col min="1995" max="1995" width="3.26953125" style="425" customWidth="1"/>
    <col min="1996" max="1996" width="2.81640625" style="425" customWidth="1"/>
    <col min="1997" max="1997" width="3.26953125" style="425" customWidth="1"/>
    <col min="1998" max="1998" width="2.81640625" style="425" customWidth="1"/>
    <col min="1999" max="1999" width="3.7265625" style="425" customWidth="1"/>
    <col min="2000" max="2000" width="2.81640625" style="425" customWidth="1"/>
    <col min="2001" max="2001" width="3.26953125" style="425" customWidth="1"/>
    <col min="2002" max="2002" width="2.81640625" style="425" customWidth="1"/>
    <col min="2003" max="2003" width="3.26953125" style="425" customWidth="1"/>
    <col min="2004" max="2004" width="2.81640625" style="425" customWidth="1"/>
    <col min="2005" max="2005" width="4.1796875" style="425" customWidth="1"/>
    <col min="2006" max="2006" width="2.81640625" style="425" customWidth="1"/>
    <col min="2007" max="2007" width="3.26953125" style="425" customWidth="1"/>
    <col min="2008" max="2008" width="2.81640625" style="425" customWidth="1"/>
    <col min="2009" max="2009" width="4.1796875" style="425" customWidth="1"/>
    <col min="2010" max="2010" width="2.81640625" style="425" customWidth="1"/>
    <col min="2011" max="2011" width="5" style="425" customWidth="1"/>
    <col min="2012" max="2012" width="2.26953125" style="425" customWidth="1"/>
    <col min="2013" max="2013" width="7.7265625" style="425" customWidth="1"/>
    <col min="2014" max="2230" width="7.7265625" style="425"/>
    <col min="2231" max="2231" width="9.26953125" style="425" customWidth="1"/>
    <col min="2232" max="2232" width="11.1796875" style="425" customWidth="1"/>
    <col min="2233" max="2234" width="7.7265625" style="425" customWidth="1"/>
    <col min="2235" max="2235" width="4.1796875" style="425" customWidth="1"/>
    <col min="2236" max="2236" width="2.81640625" style="425" customWidth="1"/>
    <col min="2237" max="2237" width="4.1796875" style="425" customWidth="1"/>
    <col min="2238" max="2238" width="2.81640625" style="425" customWidth="1"/>
    <col min="2239" max="2239" width="4.1796875" style="425" customWidth="1"/>
    <col min="2240" max="2240" width="2.81640625" style="425" customWidth="1"/>
    <col min="2241" max="2241" width="3.26953125" style="425" customWidth="1"/>
    <col min="2242" max="2242" width="2.81640625" style="425" customWidth="1"/>
    <col min="2243" max="2243" width="3.26953125" style="425" customWidth="1"/>
    <col min="2244" max="2244" width="2.81640625" style="425" customWidth="1"/>
    <col min="2245" max="2245" width="3.26953125" style="425" customWidth="1"/>
    <col min="2246" max="2246" width="2.81640625" style="425" customWidth="1"/>
    <col min="2247" max="2247" width="4.1796875" style="425" customWidth="1"/>
    <col min="2248" max="2248" width="2.81640625" style="425" customWidth="1"/>
    <col min="2249" max="2249" width="3.7265625" style="425" customWidth="1"/>
    <col min="2250" max="2250" width="2.81640625" style="425" customWidth="1"/>
    <col min="2251" max="2251" width="3.26953125" style="425" customWidth="1"/>
    <col min="2252" max="2252" width="2.81640625" style="425" customWidth="1"/>
    <col min="2253" max="2253" width="3.26953125" style="425" customWidth="1"/>
    <col min="2254" max="2254" width="2.81640625" style="425" customWidth="1"/>
    <col min="2255" max="2255" width="3.7265625" style="425" customWidth="1"/>
    <col min="2256" max="2256" width="2.81640625" style="425" customWidth="1"/>
    <col min="2257" max="2257" width="3.26953125" style="425" customWidth="1"/>
    <col min="2258" max="2258" width="2.81640625" style="425" customWidth="1"/>
    <col min="2259" max="2259" width="3.26953125" style="425" customWidth="1"/>
    <col min="2260" max="2260" width="2.81640625" style="425" customWidth="1"/>
    <col min="2261" max="2261" width="4.1796875" style="425" customWidth="1"/>
    <col min="2262" max="2262" width="2.81640625" style="425" customWidth="1"/>
    <col min="2263" max="2263" width="3.26953125" style="425" customWidth="1"/>
    <col min="2264" max="2264" width="2.81640625" style="425" customWidth="1"/>
    <col min="2265" max="2265" width="4.1796875" style="425" customWidth="1"/>
    <col min="2266" max="2266" width="2.81640625" style="425" customWidth="1"/>
    <col min="2267" max="2267" width="5" style="425" customWidth="1"/>
    <col min="2268" max="2268" width="2.26953125" style="425" customWidth="1"/>
    <col min="2269" max="2269" width="7.7265625" style="425" customWidth="1"/>
    <col min="2270" max="2486" width="7.7265625" style="425"/>
    <col min="2487" max="2487" width="9.26953125" style="425" customWidth="1"/>
    <col min="2488" max="2488" width="11.1796875" style="425" customWidth="1"/>
    <col min="2489" max="2490" width="7.7265625" style="425" customWidth="1"/>
    <col min="2491" max="2491" width="4.1796875" style="425" customWidth="1"/>
    <col min="2492" max="2492" width="2.81640625" style="425" customWidth="1"/>
    <col min="2493" max="2493" width="4.1796875" style="425" customWidth="1"/>
    <col min="2494" max="2494" width="2.81640625" style="425" customWidth="1"/>
    <col min="2495" max="2495" width="4.1796875" style="425" customWidth="1"/>
    <col min="2496" max="2496" width="2.81640625" style="425" customWidth="1"/>
    <col min="2497" max="2497" width="3.26953125" style="425" customWidth="1"/>
    <col min="2498" max="2498" width="2.81640625" style="425" customWidth="1"/>
    <col min="2499" max="2499" width="3.26953125" style="425" customWidth="1"/>
    <col min="2500" max="2500" width="2.81640625" style="425" customWidth="1"/>
    <col min="2501" max="2501" width="3.26953125" style="425" customWidth="1"/>
    <col min="2502" max="2502" width="2.81640625" style="425" customWidth="1"/>
    <col min="2503" max="2503" width="4.1796875" style="425" customWidth="1"/>
    <col min="2504" max="2504" width="2.81640625" style="425" customWidth="1"/>
    <col min="2505" max="2505" width="3.7265625" style="425" customWidth="1"/>
    <col min="2506" max="2506" width="2.81640625" style="425" customWidth="1"/>
    <col min="2507" max="2507" width="3.26953125" style="425" customWidth="1"/>
    <col min="2508" max="2508" width="2.81640625" style="425" customWidth="1"/>
    <col min="2509" max="2509" width="3.26953125" style="425" customWidth="1"/>
    <col min="2510" max="2510" width="2.81640625" style="425" customWidth="1"/>
    <col min="2511" max="2511" width="3.7265625" style="425" customWidth="1"/>
    <col min="2512" max="2512" width="2.81640625" style="425" customWidth="1"/>
    <col min="2513" max="2513" width="3.26953125" style="425" customWidth="1"/>
    <col min="2514" max="2514" width="2.81640625" style="425" customWidth="1"/>
    <col min="2515" max="2515" width="3.26953125" style="425" customWidth="1"/>
    <col min="2516" max="2516" width="2.81640625" style="425" customWidth="1"/>
    <col min="2517" max="2517" width="4.1796875" style="425" customWidth="1"/>
    <col min="2518" max="2518" width="2.81640625" style="425" customWidth="1"/>
    <col min="2519" max="2519" width="3.26953125" style="425" customWidth="1"/>
    <col min="2520" max="2520" width="2.81640625" style="425" customWidth="1"/>
    <col min="2521" max="2521" width="4.1796875" style="425" customWidth="1"/>
    <col min="2522" max="2522" width="2.81640625" style="425" customWidth="1"/>
    <col min="2523" max="2523" width="5" style="425" customWidth="1"/>
    <col min="2524" max="2524" width="2.26953125" style="425" customWidth="1"/>
    <col min="2525" max="2525" width="7.7265625" style="425" customWidth="1"/>
    <col min="2526" max="2742" width="7.7265625" style="425"/>
    <col min="2743" max="2743" width="9.26953125" style="425" customWidth="1"/>
    <col min="2744" max="2744" width="11.1796875" style="425" customWidth="1"/>
    <col min="2745" max="2746" width="7.7265625" style="425" customWidth="1"/>
    <col min="2747" max="2747" width="4.1796875" style="425" customWidth="1"/>
    <col min="2748" max="2748" width="2.81640625" style="425" customWidth="1"/>
    <col min="2749" max="2749" width="4.1796875" style="425" customWidth="1"/>
    <col min="2750" max="2750" width="2.81640625" style="425" customWidth="1"/>
    <col min="2751" max="2751" width="4.1796875" style="425" customWidth="1"/>
    <col min="2752" max="2752" width="2.81640625" style="425" customWidth="1"/>
    <col min="2753" max="2753" width="3.26953125" style="425" customWidth="1"/>
    <col min="2754" max="2754" width="2.81640625" style="425" customWidth="1"/>
    <col min="2755" max="2755" width="3.26953125" style="425" customWidth="1"/>
    <col min="2756" max="2756" width="2.81640625" style="425" customWidth="1"/>
    <col min="2757" max="2757" width="3.26953125" style="425" customWidth="1"/>
    <col min="2758" max="2758" width="2.81640625" style="425" customWidth="1"/>
    <col min="2759" max="2759" width="4.1796875" style="425" customWidth="1"/>
    <col min="2760" max="2760" width="2.81640625" style="425" customWidth="1"/>
    <col min="2761" max="2761" width="3.7265625" style="425" customWidth="1"/>
    <col min="2762" max="2762" width="2.81640625" style="425" customWidth="1"/>
    <col min="2763" max="2763" width="3.26953125" style="425" customWidth="1"/>
    <col min="2764" max="2764" width="2.81640625" style="425" customWidth="1"/>
    <col min="2765" max="2765" width="3.26953125" style="425" customWidth="1"/>
    <col min="2766" max="2766" width="2.81640625" style="425" customWidth="1"/>
    <col min="2767" max="2767" width="3.7265625" style="425" customWidth="1"/>
    <col min="2768" max="2768" width="2.81640625" style="425" customWidth="1"/>
    <col min="2769" max="2769" width="3.26953125" style="425" customWidth="1"/>
    <col min="2770" max="2770" width="2.81640625" style="425" customWidth="1"/>
    <col min="2771" max="2771" width="3.26953125" style="425" customWidth="1"/>
    <col min="2772" max="2772" width="2.81640625" style="425" customWidth="1"/>
    <col min="2773" max="2773" width="4.1796875" style="425" customWidth="1"/>
    <col min="2774" max="2774" width="2.81640625" style="425" customWidth="1"/>
    <col min="2775" max="2775" width="3.26953125" style="425" customWidth="1"/>
    <col min="2776" max="2776" width="2.81640625" style="425" customWidth="1"/>
    <col min="2777" max="2777" width="4.1796875" style="425" customWidth="1"/>
    <col min="2778" max="2778" width="2.81640625" style="425" customWidth="1"/>
    <col min="2779" max="2779" width="5" style="425" customWidth="1"/>
    <col min="2780" max="2780" width="2.26953125" style="425" customWidth="1"/>
    <col min="2781" max="2781" width="7.7265625" style="425" customWidth="1"/>
    <col min="2782" max="2998" width="7.7265625" style="425"/>
    <col min="2999" max="2999" width="9.26953125" style="425" customWidth="1"/>
    <col min="3000" max="3000" width="11.1796875" style="425" customWidth="1"/>
    <col min="3001" max="3002" width="7.7265625" style="425" customWidth="1"/>
    <col min="3003" max="3003" width="4.1796875" style="425" customWidth="1"/>
    <col min="3004" max="3004" width="2.81640625" style="425" customWidth="1"/>
    <col min="3005" max="3005" width="4.1796875" style="425" customWidth="1"/>
    <col min="3006" max="3006" width="2.81640625" style="425" customWidth="1"/>
    <col min="3007" max="3007" width="4.1796875" style="425" customWidth="1"/>
    <col min="3008" max="3008" width="2.81640625" style="425" customWidth="1"/>
    <col min="3009" max="3009" width="3.26953125" style="425" customWidth="1"/>
    <col min="3010" max="3010" width="2.81640625" style="425" customWidth="1"/>
    <col min="3011" max="3011" width="3.26953125" style="425" customWidth="1"/>
    <col min="3012" max="3012" width="2.81640625" style="425" customWidth="1"/>
    <col min="3013" max="3013" width="3.26953125" style="425" customWidth="1"/>
    <col min="3014" max="3014" width="2.81640625" style="425" customWidth="1"/>
    <col min="3015" max="3015" width="4.1796875" style="425" customWidth="1"/>
    <col min="3016" max="3016" width="2.81640625" style="425" customWidth="1"/>
    <col min="3017" max="3017" width="3.7265625" style="425" customWidth="1"/>
    <col min="3018" max="3018" width="2.81640625" style="425" customWidth="1"/>
    <col min="3019" max="3019" width="3.26953125" style="425" customWidth="1"/>
    <col min="3020" max="3020" width="2.81640625" style="425" customWidth="1"/>
    <col min="3021" max="3021" width="3.26953125" style="425" customWidth="1"/>
    <col min="3022" max="3022" width="2.81640625" style="425" customWidth="1"/>
    <col min="3023" max="3023" width="3.7265625" style="425" customWidth="1"/>
    <col min="3024" max="3024" width="2.81640625" style="425" customWidth="1"/>
    <col min="3025" max="3025" width="3.26953125" style="425" customWidth="1"/>
    <col min="3026" max="3026" width="2.81640625" style="425" customWidth="1"/>
    <col min="3027" max="3027" width="3.26953125" style="425" customWidth="1"/>
    <col min="3028" max="3028" width="2.81640625" style="425" customWidth="1"/>
    <col min="3029" max="3029" width="4.1796875" style="425" customWidth="1"/>
    <col min="3030" max="3030" width="2.81640625" style="425" customWidth="1"/>
    <col min="3031" max="3031" width="3.26953125" style="425" customWidth="1"/>
    <col min="3032" max="3032" width="2.81640625" style="425" customWidth="1"/>
    <col min="3033" max="3033" width="4.1796875" style="425" customWidth="1"/>
    <col min="3034" max="3034" width="2.81640625" style="425" customWidth="1"/>
    <col min="3035" max="3035" width="5" style="425" customWidth="1"/>
    <col min="3036" max="3036" width="2.26953125" style="425" customWidth="1"/>
    <col min="3037" max="3037" width="7.7265625" style="425" customWidth="1"/>
    <col min="3038" max="3254" width="7.7265625" style="425"/>
    <col min="3255" max="3255" width="9.26953125" style="425" customWidth="1"/>
    <col min="3256" max="3256" width="11.1796875" style="425" customWidth="1"/>
    <col min="3257" max="3258" width="7.7265625" style="425" customWidth="1"/>
    <col min="3259" max="3259" width="4.1796875" style="425" customWidth="1"/>
    <col min="3260" max="3260" width="2.81640625" style="425" customWidth="1"/>
    <col min="3261" max="3261" width="4.1796875" style="425" customWidth="1"/>
    <col min="3262" max="3262" width="2.81640625" style="425" customWidth="1"/>
    <col min="3263" max="3263" width="4.1796875" style="425" customWidth="1"/>
    <col min="3264" max="3264" width="2.81640625" style="425" customWidth="1"/>
    <col min="3265" max="3265" width="3.26953125" style="425" customWidth="1"/>
    <col min="3266" max="3266" width="2.81640625" style="425" customWidth="1"/>
    <col min="3267" max="3267" width="3.26953125" style="425" customWidth="1"/>
    <col min="3268" max="3268" width="2.81640625" style="425" customWidth="1"/>
    <col min="3269" max="3269" width="3.26953125" style="425" customWidth="1"/>
    <col min="3270" max="3270" width="2.81640625" style="425" customWidth="1"/>
    <col min="3271" max="3271" width="4.1796875" style="425" customWidth="1"/>
    <col min="3272" max="3272" width="2.81640625" style="425" customWidth="1"/>
    <col min="3273" max="3273" width="3.7265625" style="425" customWidth="1"/>
    <col min="3274" max="3274" width="2.81640625" style="425" customWidth="1"/>
    <col min="3275" max="3275" width="3.26953125" style="425" customWidth="1"/>
    <col min="3276" max="3276" width="2.81640625" style="425" customWidth="1"/>
    <col min="3277" max="3277" width="3.26953125" style="425" customWidth="1"/>
    <col min="3278" max="3278" width="2.81640625" style="425" customWidth="1"/>
    <col min="3279" max="3279" width="3.7265625" style="425" customWidth="1"/>
    <col min="3280" max="3280" width="2.81640625" style="425" customWidth="1"/>
    <col min="3281" max="3281" width="3.26953125" style="425" customWidth="1"/>
    <col min="3282" max="3282" width="2.81640625" style="425" customWidth="1"/>
    <col min="3283" max="3283" width="3.26953125" style="425" customWidth="1"/>
    <col min="3284" max="3284" width="2.81640625" style="425" customWidth="1"/>
    <col min="3285" max="3285" width="4.1796875" style="425" customWidth="1"/>
    <col min="3286" max="3286" width="2.81640625" style="425" customWidth="1"/>
    <col min="3287" max="3287" width="3.26953125" style="425" customWidth="1"/>
    <col min="3288" max="3288" width="2.81640625" style="425" customWidth="1"/>
    <col min="3289" max="3289" width="4.1796875" style="425" customWidth="1"/>
    <col min="3290" max="3290" width="2.81640625" style="425" customWidth="1"/>
    <col min="3291" max="3291" width="5" style="425" customWidth="1"/>
    <col min="3292" max="3292" width="2.26953125" style="425" customWidth="1"/>
    <col min="3293" max="3293" width="7.7265625" style="425" customWidth="1"/>
    <col min="3294" max="3510" width="7.7265625" style="425"/>
    <col min="3511" max="3511" width="9.26953125" style="425" customWidth="1"/>
    <col min="3512" max="3512" width="11.1796875" style="425" customWidth="1"/>
    <col min="3513" max="3514" width="7.7265625" style="425" customWidth="1"/>
    <col min="3515" max="3515" width="4.1796875" style="425" customWidth="1"/>
    <col min="3516" max="3516" width="2.81640625" style="425" customWidth="1"/>
    <col min="3517" max="3517" width="4.1796875" style="425" customWidth="1"/>
    <col min="3518" max="3518" width="2.81640625" style="425" customWidth="1"/>
    <col min="3519" max="3519" width="4.1796875" style="425" customWidth="1"/>
    <col min="3520" max="3520" width="2.81640625" style="425" customWidth="1"/>
    <col min="3521" max="3521" width="3.26953125" style="425" customWidth="1"/>
    <col min="3522" max="3522" width="2.81640625" style="425" customWidth="1"/>
    <col min="3523" max="3523" width="3.26953125" style="425" customWidth="1"/>
    <col min="3524" max="3524" width="2.81640625" style="425" customWidth="1"/>
    <col min="3525" max="3525" width="3.26953125" style="425" customWidth="1"/>
    <col min="3526" max="3526" width="2.81640625" style="425" customWidth="1"/>
    <col min="3527" max="3527" width="4.1796875" style="425" customWidth="1"/>
    <col min="3528" max="3528" width="2.81640625" style="425" customWidth="1"/>
    <col min="3529" max="3529" width="3.7265625" style="425" customWidth="1"/>
    <col min="3530" max="3530" width="2.81640625" style="425" customWidth="1"/>
    <col min="3531" max="3531" width="3.26953125" style="425" customWidth="1"/>
    <col min="3532" max="3532" width="2.81640625" style="425" customWidth="1"/>
    <col min="3533" max="3533" width="3.26953125" style="425" customWidth="1"/>
    <col min="3534" max="3534" width="2.81640625" style="425" customWidth="1"/>
    <col min="3535" max="3535" width="3.7265625" style="425" customWidth="1"/>
    <col min="3536" max="3536" width="2.81640625" style="425" customWidth="1"/>
    <col min="3537" max="3537" width="3.26953125" style="425" customWidth="1"/>
    <col min="3538" max="3538" width="2.81640625" style="425" customWidth="1"/>
    <col min="3539" max="3539" width="3.26953125" style="425" customWidth="1"/>
    <col min="3540" max="3540" width="2.81640625" style="425" customWidth="1"/>
    <col min="3541" max="3541" width="4.1796875" style="425" customWidth="1"/>
    <col min="3542" max="3542" width="2.81640625" style="425" customWidth="1"/>
    <col min="3543" max="3543" width="3.26953125" style="425" customWidth="1"/>
    <col min="3544" max="3544" width="2.81640625" style="425" customWidth="1"/>
    <col min="3545" max="3545" width="4.1796875" style="425" customWidth="1"/>
    <col min="3546" max="3546" width="2.81640625" style="425" customWidth="1"/>
    <col min="3547" max="3547" width="5" style="425" customWidth="1"/>
    <col min="3548" max="3548" width="2.26953125" style="425" customWidth="1"/>
    <col min="3549" max="3549" width="7.7265625" style="425" customWidth="1"/>
    <col min="3550" max="3766" width="7.7265625" style="425"/>
    <col min="3767" max="3767" width="9.26953125" style="425" customWidth="1"/>
    <col min="3768" max="3768" width="11.1796875" style="425" customWidth="1"/>
    <col min="3769" max="3770" width="7.7265625" style="425" customWidth="1"/>
    <col min="3771" max="3771" width="4.1796875" style="425" customWidth="1"/>
    <col min="3772" max="3772" width="2.81640625" style="425" customWidth="1"/>
    <col min="3773" max="3773" width="4.1796875" style="425" customWidth="1"/>
    <col min="3774" max="3774" width="2.81640625" style="425" customWidth="1"/>
    <col min="3775" max="3775" width="4.1796875" style="425" customWidth="1"/>
    <col min="3776" max="3776" width="2.81640625" style="425" customWidth="1"/>
    <col min="3777" max="3777" width="3.26953125" style="425" customWidth="1"/>
    <col min="3778" max="3778" width="2.81640625" style="425" customWidth="1"/>
    <col min="3779" max="3779" width="3.26953125" style="425" customWidth="1"/>
    <col min="3780" max="3780" width="2.81640625" style="425" customWidth="1"/>
    <col min="3781" max="3781" width="3.26953125" style="425" customWidth="1"/>
    <col min="3782" max="3782" width="2.81640625" style="425" customWidth="1"/>
    <col min="3783" max="3783" width="4.1796875" style="425" customWidth="1"/>
    <col min="3784" max="3784" width="2.81640625" style="425" customWidth="1"/>
    <col min="3785" max="3785" width="3.7265625" style="425" customWidth="1"/>
    <col min="3786" max="3786" width="2.81640625" style="425" customWidth="1"/>
    <col min="3787" max="3787" width="3.26953125" style="425" customWidth="1"/>
    <col min="3788" max="3788" width="2.81640625" style="425" customWidth="1"/>
    <col min="3789" max="3789" width="3.26953125" style="425" customWidth="1"/>
    <col min="3790" max="3790" width="2.81640625" style="425" customWidth="1"/>
    <col min="3791" max="3791" width="3.7265625" style="425" customWidth="1"/>
    <col min="3792" max="3792" width="2.81640625" style="425" customWidth="1"/>
    <col min="3793" max="3793" width="3.26953125" style="425" customWidth="1"/>
    <col min="3794" max="3794" width="2.81640625" style="425" customWidth="1"/>
    <col min="3795" max="3795" width="3.26953125" style="425" customWidth="1"/>
    <col min="3796" max="3796" width="2.81640625" style="425" customWidth="1"/>
    <col min="3797" max="3797" width="4.1796875" style="425" customWidth="1"/>
    <col min="3798" max="3798" width="2.81640625" style="425" customWidth="1"/>
    <col min="3799" max="3799" width="3.26953125" style="425" customWidth="1"/>
    <col min="3800" max="3800" width="2.81640625" style="425" customWidth="1"/>
    <col min="3801" max="3801" width="4.1796875" style="425" customWidth="1"/>
    <col min="3802" max="3802" width="2.81640625" style="425" customWidth="1"/>
    <col min="3803" max="3803" width="5" style="425" customWidth="1"/>
    <col min="3804" max="3804" width="2.26953125" style="425" customWidth="1"/>
    <col min="3805" max="3805" width="7.7265625" style="425" customWidth="1"/>
    <col min="3806" max="4022" width="7.7265625" style="425"/>
    <col min="4023" max="4023" width="9.26953125" style="425" customWidth="1"/>
    <col min="4024" max="4024" width="11.1796875" style="425" customWidth="1"/>
    <col min="4025" max="4026" width="7.7265625" style="425" customWidth="1"/>
    <col min="4027" max="4027" width="4.1796875" style="425" customWidth="1"/>
    <col min="4028" max="4028" width="2.81640625" style="425" customWidth="1"/>
    <col min="4029" max="4029" width="4.1796875" style="425" customWidth="1"/>
    <col min="4030" max="4030" width="2.81640625" style="425" customWidth="1"/>
    <col min="4031" max="4031" width="4.1796875" style="425" customWidth="1"/>
    <col min="4032" max="4032" width="2.81640625" style="425" customWidth="1"/>
    <col min="4033" max="4033" width="3.26953125" style="425" customWidth="1"/>
    <col min="4034" max="4034" width="2.81640625" style="425" customWidth="1"/>
    <col min="4035" max="4035" width="3.26953125" style="425" customWidth="1"/>
    <col min="4036" max="4036" width="2.81640625" style="425" customWidth="1"/>
    <col min="4037" max="4037" width="3.26953125" style="425" customWidth="1"/>
    <col min="4038" max="4038" width="2.81640625" style="425" customWidth="1"/>
    <col min="4039" max="4039" width="4.1796875" style="425" customWidth="1"/>
    <col min="4040" max="4040" width="2.81640625" style="425" customWidth="1"/>
    <col min="4041" max="4041" width="3.7265625" style="425" customWidth="1"/>
    <col min="4042" max="4042" width="2.81640625" style="425" customWidth="1"/>
    <col min="4043" max="4043" width="3.26953125" style="425" customWidth="1"/>
    <col min="4044" max="4044" width="2.81640625" style="425" customWidth="1"/>
    <col min="4045" max="4045" width="3.26953125" style="425" customWidth="1"/>
    <col min="4046" max="4046" width="2.81640625" style="425" customWidth="1"/>
    <col min="4047" max="4047" width="3.7265625" style="425" customWidth="1"/>
    <col min="4048" max="4048" width="2.81640625" style="425" customWidth="1"/>
    <col min="4049" max="4049" width="3.26953125" style="425" customWidth="1"/>
    <col min="4050" max="4050" width="2.81640625" style="425" customWidth="1"/>
    <col min="4051" max="4051" width="3.26953125" style="425" customWidth="1"/>
    <col min="4052" max="4052" width="2.81640625" style="425" customWidth="1"/>
    <col min="4053" max="4053" width="4.1796875" style="425" customWidth="1"/>
    <col min="4054" max="4054" width="2.81640625" style="425" customWidth="1"/>
    <col min="4055" max="4055" width="3.26953125" style="425" customWidth="1"/>
    <col min="4056" max="4056" width="2.81640625" style="425" customWidth="1"/>
    <col min="4057" max="4057" width="4.1796875" style="425" customWidth="1"/>
    <col min="4058" max="4058" width="2.81640625" style="425" customWidth="1"/>
    <col min="4059" max="4059" width="5" style="425" customWidth="1"/>
    <col min="4060" max="4060" width="2.26953125" style="425" customWidth="1"/>
    <col min="4061" max="4061" width="7.7265625" style="425" customWidth="1"/>
    <col min="4062" max="4278" width="7.7265625" style="425"/>
    <col min="4279" max="4279" width="9.26953125" style="425" customWidth="1"/>
    <col min="4280" max="4280" width="11.1796875" style="425" customWidth="1"/>
    <col min="4281" max="4282" width="7.7265625" style="425" customWidth="1"/>
    <col min="4283" max="4283" width="4.1796875" style="425" customWidth="1"/>
    <col min="4284" max="4284" width="2.81640625" style="425" customWidth="1"/>
    <col min="4285" max="4285" width="4.1796875" style="425" customWidth="1"/>
    <col min="4286" max="4286" width="2.81640625" style="425" customWidth="1"/>
    <col min="4287" max="4287" width="4.1796875" style="425" customWidth="1"/>
    <col min="4288" max="4288" width="2.81640625" style="425" customWidth="1"/>
    <col min="4289" max="4289" width="3.26953125" style="425" customWidth="1"/>
    <col min="4290" max="4290" width="2.81640625" style="425" customWidth="1"/>
    <col min="4291" max="4291" width="3.26953125" style="425" customWidth="1"/>
    <col min="4292" max="4292" width="2.81640625" style="425" customWidth="1"/>
    <col min="4293" max="4293" width="3.26953125" style="425" customWidth="1"/>
    <col min="4294" max="4294" width="2.81640625" style="425" customWidth="1"/>
    <col min="4295" max="4295" width="4.1796875" style="425" customWidth="1"/>
    <col min="4296" max="4296" width="2.81640625" style="425" customWidth="1"/>
    <col min="4297" max="4297" width="3.7265625" style="425" customWidth="1"/>
    <col min="4298" max="4298" width="2.81640625" style="425" customWidth="1"/>
    <col min="4299" max="4299" width="3.26953125" style="425" customWidth="1"/>
    <col min="4300" max="4300" width="2.81640625" style="425" customWidth="1"/>
    <col min="4301" max="4301" width="3.26953125" style="425" customWidth="1"/>
    <col min="4302" max="4302" width="2.81640625" style="425" customWidth="1"/>
    <col min="4303" max="4303" width="3.7265625" style="425" customWidth="1"/>
    <col min="4304" max="4304" width="2.81640625" style="425" customWidth="1"/>
    <col min="4305" max="4305" width="3.26953125" style="425" customWidth="1"/>
    <col min="4306" max="4306" width="2.81640625" style="425" customWidth="1"/>
    <col min="4307" max="4307" width="3.26953125" style="425" customWidth="1"/>
    <col min="4308" max="4308" width="2.81640625" style="425" customWidth="1"/>
    <col min="4309" max="4309" width="4.1796875" style="425" customWidth="1"/>
    <col min="4310" max="4310" width="2.81640625" style="425" customWidth="1"/>
    <col min="4311" max="4311" width="3.26953125" style="425" customWidth="1"/>
    <col min="4312" max="4312" width="2.81640625" style="425" customWidth="1"/>
    <col min="4313" max="4313" width="4.1796875" style="425" customWidth="1"/>
    <col min="4314" max="4314" width="2.81640625" style="425" customWidth="1"/>
    <col min="4315" max="4315" width="5" style="425" customWidth="1"/>
    <col min="4316" max="4316" width="2.26953125" style="425" customWidth="1"/>
    <col min="4317" max="4317" width="7.7265625" style="425" customWidth="1"/>
    <col min="4318" max="4534" width="7.7265625" style="425"/>
    <col min="4535" max="4535" width="9.26953125" style="425" customWidth="1"/>
    <col min="4536" max="4536" width="11.1796875" style="425" customWidth="1"/>
    <col min="4537" max="4538" width="7.7265625" style="425" customWidth="1"/>
    <col min="4539" max="4539" width="4.1796875" style="425" customWidth="1"/>
    <col min="4540" max="4540" width="2.81640625" style="425" customWidth="1"/>
    <col min="4541" max="4541" width="4.1796875" style="425" customWidth="1"/>
    <col min="4542" max="4542" width="2.81640625" style="425" customWidth="1"/>
    <col min="4543" max="4543" width="4.1796875" style="425" customWidth="1"/>
    <col min="4544" max="4544" width="2.81640625" style="425" customWidth="1"/>
    <col min="4545" max="4545" width="3.26953125" style="425" customWidth="1"/>
    <col min="4546" max="4546" width="2.81640625" style="425" customWidth="1"/>
    <col min="4547" max="4547" width="3.26953125" style="425" customWidth="1"/>
    <col min="4548" max="4548" width="2.81640625" style="425" customWidth="1"/>
    <col min="4549" max="4549" width="3.26953125" style="425" customWidth="1"/>
    <col min="4550" max="4550" width="2.81640625" style="425" customWidth="1"/>
    <col min="4551" max="4551" width="4.1796875" style="425" customWidth="1"/>
    <col min="4552" max="4552" width="2.81640625" style="425" customWidth="1"/>
    <col min="4553" max="4553" width="3.7265625" style="425" customWidth="1"/>
    <col min="4554" max="4554" width="2.81640625" style="425" customWidth="1"/>
    <col min="4555" max="4555" width="3.26953125" style="425" customWidth="1"/>
    <col min="4556" max="4556" width="2.81640625" style="425" customWidth="1"/>
    <col min="4557" max="4557" width="3.26953125" style="425" customWidth="1"/>
    <col min="4558" max="4558" width="2.81640625" style="425" customWidth="1"/>
    <col min="4559" max="4559" width="3.7265625" style="425" customWidth="1"/>
    <col min="4560" max="4560" width="2.81640625" style="425" customWidth="1"/>
    <col min="4561" max="4561" width="3.26953125" style="425" customWidth="1"/>
    <col min="4562" max="4562" width="2.81640625" style="425" customWidth="1"/>
    <col min="4563" max="4563" width="3.26953125" style="425" customWidth="1"/>
    <col min="4564" max="4564" width="2.81640625" style="425" customWidth="1"/>
    <col min="4565" max="4565" width="4.1796875" style="425" customWidth="1"/>
    <col min="4566" max="4566" width="2.81640625" style="425" customWidth="1"/>
    <col min="4567" max="4567" width="3.26953125" style="425" customWidth="1"/>
    <col min="4568" max="4568" width="2.81640625" style="425" customWidth="1"/>
    <col min="4569" max="4569" width="4.1796875" style="425" customWidth="1"/>
    <col min="4570" max="4570" width="2.81640625" style="425" customWidth="1"/>
    <col min="4571" max="4571" width="5" style="425" customWidth="1"/>
    <col min="4572" max="4572" width="2.26953125" style="425" customWidth="1"/>
    <col min="4573" max="4573" width="7.7265625" style="425" customWidth="1"/>
    <col min="4574" max="4790" width="7.7265625" style="425"/>
    <col min="4791" max="4791" width="9.26953125" style="425" customWidth="1"/>
    <col min="4792" max="4792" width="11.1796875" style="425" customWidth="1"/>
    <col min="4793" max="4794" width="7.7265625" style="425" customWidth="1"/>
    <col min="4795" max="4795" width="4.1796875" style="425" customWidth="1"/>
    <col min="4796" max="4796" width="2.81640625" style="425" customWidth="1"/>
    <col min="4797" max="4797" width="4.1796875" style="425" customWidth="1"/>
    <col min="4798" max="4798" width="2.81640625" style="425" customWidth="1"/>
    <col min="4799" max="4799" width="4.1796875" style="425" customWidth="1"/>
    <col min="4800" max="4800" width="2.81640625" style="425" customWidth="1"/>
    <col min="4801" max="4801" width="3.26953125" style="425" customWidth="1"/>
    <col min="4802" max="4802" width="2.81640625" style="425" customWidth="1"/>
    <col min="4803" max="4803" width="3.26953125" style="425" customWidth="1"/>
    <col min="4804" max="4804" width="2.81640625" style="425" customWidth="1"/>
    <col min="4805" max="4805" width="3.26953125" style="425" customWidth="1"/>
    <col min="4806" max="4806" width="2.81640625" style="425" customWidth="1"/>
    <col min="4807" max="4807" width="4.1796875" style="425" customWidth="1"/>
    <col min="4808" max="4808" width="2.81640625" style="425" customWidth="1"/>
    <col min="4809" max="4809" width="3.7265625" style="425" customWidth="1"/>
    <col min="4810" max="4810" width="2.81640625" style="425" customWidth="1"/>
    <col min="4811" max="4811" width="3.26953125" style="425" customWidth="1"/>
    <col min="4812" max="4812" width="2.81640625" style="425" customWidth="1"/>
    <col min="4813" max="4813" width="3.26953125" style="425" customWidth="1"/>
    <col min="4814" max="4814" width="2.81640625" style="425" customWidth="1"/>
    <col min="4815" max="4815" width="3.7265625" style="425" customWidth="1"/>
    <col min="4816" max="4816" width="2.81640625" style="425" customWidth="1"/>
    <col min="4817" max="4817" width="3.26953125" style="425" customWidth="1"/>
    <col min="4818" max="4818" width="2.81640625" style="425" customWidth="1"/>
    <col min="4819" max="4819" width="3.26953125" style="425" customWidth="1"/>
    <col min="4820" max="4820" width="2.81640625" style="425" customWidth="1"/>
    <col min="4821" max="4821" width="4.1796875" style="425" customWidth="1"/>
    <col min="4822" max="4822" width="2.81640625" style="425" customWidth="1"/>
    <col min="4823" max="4823" width="3.26953125" style="425" customWidth="1"/>
    <col min="4824" max="4824" width="2.81640625" style="425" customWidth="1"/>
    <col min="4825" max="4825" width="4.1796875" style="425" customWidth="1"/>
    <col min="4826" max="4826" width="2.81640625" style="425" customWidth="1"/>
    <col min="4827" max="4827" width="5" style="425" customWidth="1"/>
    <col min="4828" max="4828" width="2.26953125" style="425" customWidth="1"/>
    <col min="4829" max="4829" width="7.7265625" style="425" customWidth="1"/>
    <col min="4830" max="5046" width="7.7265625" style="425"/>
    <col min="5047" max="5047" width="9.26953125" style="425" customWidth="1"/>
    <col min="5048" max="5048" width="11.1796875" style="425" customWidth="1"/>
    <col min="5049" max="5050" width="7.7265625" style="425" customWidth="1"/>
    <col min="5051" max="5051" width="4.1796875" style="425" customWidth="1"/>
    <col min="5052" max="5052" width="2.81640625" style="425" customWidth="1"/>
    <col min="5053" max="5053" width="4.1796875" style="425" customWidth="1"/>
    <col min="5054" max="5054" width="2.81640625" style="425" customWidth="1"/>
    <col min="5055" max="5055" width="4.1796875" style="425" customWidth="1"/>
    <col min="5056" max="5056" width="2.81640625" style="425" customWidth="1"/>
    <col min="5057" max="5057" width="3.26953125" style="425" customWidth="1"/>
    <col min="5058" max="5058" width="2.81640625" style="425" customWidth="1"/>
    <col min="5059" max="5059" width="3.26953125" style="425" customWidth="1"/>
    <col min="5060" max="5060" width="2.81640625" style="425" customWidth="1"/>
    <col min="5061" max="5061" width="3.26953125" style="425" customWidth="1"/>
    <col min="5062" max="5062" width="2.81640625" style="425" customWidth="1"/>
    <col min="5063" max="5063" width="4.1796875" style="425" customWidth="1"/>
    <col min="5064" max="5064" width="2.81640625" style="425" customWidth="1"/>
    <col min="5065" max="5065" width="3.7265625" style="425" customWidth="1"/>
    <col min="5066" max="5066" width="2.81640625" style="425" customWidth="1"/>
    <col min="5067" max="5067" width="3.26953125" style="425" customWidth="1"/>
    <col min="5068" max="5068" width="2.81640625" style="425" customWidth="1"/>
    <col min="5069" max="5069" width="3.26953125" style="425" customWidth="1"/>
    <col min="5070" max="5070" width="2.81640625" style="425" customWidth="1"/>
    <col min="5071" max="5071" width="3.7265625" style="425" customWidth="1"/>
    <col min="5072" max="5072" width="2.81640625" style="425" customWidth="1"/>
    <col min="5073" max="5073" width="3.26953125" style="425" customWidth="1"/>
    <col min="5074" max="5074" width="2.81640625" style="425" customWidth="1"/>
    <col min="5075" max="5075" width="3.26953125" style="425" customWidth="1"/>
    <col min="5076" max="5076" width="2.81640625" style="425" customWidth="1"/>
    <col min="5077" max="5077" width="4.1796875" style="425" customWidth="1"/>
    <col min="5078" max="5078" width="2.81640625" style="425" customWidth="1"/>
    <col min="5079" max="5079" width="3.26953125" style="425" customWidth="1"/>
    <col min="5080" max="5080" width="2.81640625" style="425" customWidth="1"/>
    <col min="5081" max="5081" width="4.1796875" style="425" customWidth="1"/>
    <col min="5082" max="5082" width="2.81640625" style="425" customWidth="1"/>
    <col min="5083" max="5083" width="5" style="425" customWidth="1"/>
    <col min="5084" max="5084" width="2.26953125" style="425" customWidth="1"/>
    <col min="5085" max="5085" width="7.7265625" style="425" customWidth="1"/>
    <col min="5086" max="5302" width="7.7265625" style="425"/>
    <col min="5303" max="5303" width="9.26953125" style="425" customWidth="1"/>
    <col min="5304" max="5304" width="11.1796875" style="425" customWidth="1"/>
    <col min="5305" max="5306" width="7.7265625" style="425" customWidth="1"/>
    <col min="5307" max="5307" width="4.1796875" style="425" customWidth="1"/>
    <col min="5308" max="5308" width="2.81640625" style="425" customWidth="1"/>
    <col min="5309" max="5309" width="4.1796875" style="425" customWidth="1"/>
    <col min="5310" max="5310" width="2.81640625" style="425" customWidth="1"/>
    <col min="5311" max="5311" width="4.1796875" style="425" customWidth="1"/>
    <col min="5312" max="5312" width="2.81640625" style="425" customWidth="1"/>
    <col min="5313" max="5313" width="3.26953125" style="425" customWidth="1"/>
    <col min="5314" max="5314" width="2.81640625" style="425" customWidth="1"/>
    <col min="5315" max="5315" width="3.26953125" style="425" customWidth="1"/>
    <col min="5316" max="5316" width="2.81640625" style="425" customWidth="1"/>
    <col min="5317" max="5317" width="3.26953125" style="425" customWidth="1"/>
    <col min="5318" max="5318" width="2.81640625" style="425" customWidth="1"/>
    <col min="5319" max="5319" width="4.1796875" style="425" customWidth="1"/>
    <col min="5320" max="5320" width="2.81640625" style="425" customWidth="1"/>
    <col min="5321" max="5321" width="3.7265625" style="425" customWidth="1"/>
    <col min="5322" max="5322" width="2.81640625" style="425" customWidth="1"/>
    <col min="5323" max="5323" width="3.26953125" style="425" customWidth="1"/>
    <col min="5324" max="5324" width="2.81640625" style="425" customWidth="1"/>
    <col min="5325" max="5325" width="3.26953125" style="425" customWidth="1"/>
    <col min="5326" max="5326" width="2.81640625" style="425" customWidth="1"/>
    <col min="5327" max="5327" width="3.7265625" style="425" customWidth="1"/>
    <col min="5328" max="5328" width="2.81640625" style="425" customWidth="1"/>
    <col min="5329" max="5329" width="3.26953125" style="425" customWidth="1"/>
    <col min="5330" max="5330" width="2.81640625" style="425" customWidth="1"/>
    <col min="5331" max="5331" width="3.26953125" style="425" customWidth="1"/>
    <col min="5332" max="5332" width="2.81640625" style="425" customWidth="1"/>
    <col min="5333" max="5333" width="4.1796875" style="425" customWidth="1"/>
    <col min="5334" max="5334" width="2.81640625" style="425" customWidth="1"/>
    <col min="5335" max="5335" width="3.26953125" style="425" customWidth="1"/>
    <col min="5336" max="5336" width="2.81640625" style="425" customWidth="1"/>
    <col min="5337" max="5337" width="4.1796875" style="425" customWidth="1"/>
    <col min="5338" max="5338" width="2.81640625" style="425" customWidth="1"/>
    <col min="5339" max="5339" width="5" style="425" customWidth="1"/>
    <col min="5340" max="5340" width="2.26953125" style="425" customWidth="1"/>
    <col min="5341" max="5341" width="7.7265625" style="425" customWidth="1"/>
    <col min="5342" max="5558" width="7.7265625" style="425"/>
    <col min="5559" max="5559" width="9.26953125" style="425" customWidth="1"/>
    <col min="5560" max="5560" width="11.1796875" style="425" customWidth="1"/>
    <col min="5561" max="5562" width="7.7265625" style="425" customWidth="1"/>
    <col min="5563" max="5563" width="4.1796875" style="425" customWidth="1"/>
    <col min="5564" max="5564" width="2.81640625" style="425" customWidth="1"/>
    <col min="5565" max="5565" width="4.1796875" style="425" customWidth="1"/>
    <col min="5566" max="5566" width="2.81640625" style="425" customWidth="1"/>
    <col min="5567" max="5567" width="4.1796875" style="425" customWidth="1"/>
    <col min="5568" max="5568" width="2.81640625" style="425" customWidth="1"/>
    <col min="5569" max="5569" width="3.26953125" style="425" customWidth="1"/>
    <col min="5570" max="5570" width="2.81640625" style="425" customWidth="1"/>
    <col min="5571" max="5571" width="3.26953125" style="425" customWidth="1"/>
    <col min="5572" max="5572" width="2.81640625" style="425" customWidth="1"/>
    <col min="5573" max="5573" width="3.26953125" style="425" customWidth="1"/>
    <col min="5574" max="5574" width="2.81640625" style="425" customWidth="1"/>
    <col min="5575" max="5575" width="4.1796875" style="425" customWidth="1"/>
    <col min="5576" max="5576" width="2.81640625" style="425" customWidth="1"/>
    <col min="5577" max="5577" width="3.7265625" style="425" customWidth="1"/>
    <col min="5578" max="5578" width="2.81640625" style="425" customWidth="1"/>
    <col min="5579" max="5579" width="3.26953125" style="425" customWidth="1"/>
    <col min="5580" max="5580" width="2.81640625" style="425" customWidth="1"/>
    <col min="5581" max="5581" width="3.26953125" style="425" customWidth="1"/>
    <col min="5582" max="5582" width="2.81640625" style="425" customWidth="1"/>
    <col min="5583" max="5583" width="3.7265625" style="425" customWidth="1"/>
    <col min="5584" max="5584" width="2.81640625" style="425" customWidth="1"/>
    <col min="5585" max="5585" width="3.26953125" style="425" customWidth="1"/>
    <col min="5586" max="5586" width="2.81640625" style="425" customWidth="1"/>
    <col min="5587" max="5587" width="3.26953125" style="425" customWidth="1"/>
    <col min="5588" max="5588" width="2.81640625" style="425" customWidth="1"/>
    <col min="5589" max="5589" width="4.1796875" style="425" customWidth="1"/>
    <col min="5590" max="5590" width="2.81640625" style="425" customWidth="1"/>
    <col min="5591" max="5591" width="3.26953125" style="425" customWidth="1"/>
    <col min="5592" max="5592" width="2.81640625" style="425" customWidth="1"/>
    <col min="5593" max="5593" width="4.1796875" style="425" customWidth="1"/>
    <col min="5594" max="5594" width="2.81640625" style="425" customWidth="1"/>
    <col min="5595" max="5595" width="5" style="425" customWidth="1"/>
    <col min="5596" max="5596" width="2.26953125" style="425" customWidth="1"/>
    <col min="5597" max="5597" width="7.7265625" style="425" customWidth="1"/>
    <col min="5598" max="5814" width="7.7265625" style="425"/>
    <col min="5815" max="5815" width="9.26953125" style="425" customWidth="1"/>
    <col min="5816" max="5816" width="11.1796875" style="425" customWidth="1"/>
    <col min="5817" max="5818" width="7.7265625" style="425" customWidth="1"/>
    <col min="5819" max="5819" width="4.1796875" style="425" customWidth="1"/>
    <col min="5820" max="5820" width="2.81640625" style="425" customWidth="1"/>
    <col min="5821" max="5821" width="4.1796875" style="425" customWidth="1"/>
    <col min="5822" max="5822" width="2.81640625" style="425" customWidth="1"/>
    <col min="5823" max="5823" width="4.1796875" style="425" customWidth="1"/>
    <col min="5824" max="5824" width="2.81640625" style="425" customWidth="1"/>
    <col min="5825" max="5825" width="3.26953125" style="425" customWidth="1"/>
    <col min="5826" max="5826" width="2.81640625" style="425" customWidth="1"/>
    <col min="5827" max="5827" width="3.26953125" style="425" customWidth="1"/>
    <col min="5828" max="5828" width="2.81640625" style="425" customWidth="1"/>
    <col min="5829" max="5829" width="3.26953125" style="425" customWidth="1"/>
    <col min="5830" max="5830" width="2.81640625" style="425" customWidth="1"/>
    <col min="5831" max="5831" width="4.1796875" style="425" customWidth="1"/>
    <col min="5832" max="5832" width="2.81640625" style="425" customWidth="1"/>
    <col min="5833" max="5833" width="3.7265625" style="425" customWidth="1"/>
    <col min="5834" max="5834" width="2.81640625" style="425" customWidth="1"/>
    <col min="5835" max="5835" width="3.26953125" style="425" customWidth="1"/>
    <col min="5836" max="5836" width="2.81640625" style="425" customWidth="1"/>
    <col min="5837" max="5837" width="3.26953125" style="425" customWidth="1"/>
    <col min="5838" max="5838" width="2.81640625" style="425" customWidth="1"/>
    <col min="5839" max="5839" width="3.7265625" style="425" customWidth="1"/>
    <col min="5840" max="5840" width="2.81640625" style="425" customWidth="1"/>
    <col min="5841" max="5841" width="3.26953125" style="425" customWidth="1"/>
    <col min="5842" max="5842" width="2.81640625" style="425" customWidth="1"/>
    <col min="5843" max="5843" width="3.26953125" style="425" customWidth="1"/>
    <col min="5844" max="5844" width="2.81640625" style="425" customWidth="1"/>
    <col min="5845" max="5845" width="4.1796875" style="425" customWidth="1"/>
    <col min="5846" max="5846" width="2.81640625" style="425" customWidth="1"/>
    <col min="5847" max="5847" width="3.26953125" style="425" customWidth="1"/>
    <col min="5848" max="5848" width="2.81640625" style="425" customWidth="1"/>
    <col min="5849" max="5849" width="4.1796875" style="425" customWidth="1"/>
    <col min="5850" max="5850" width="2.81640625" style="425" customWidth="1"/>
    <col min="5851" max="5851" width="5" style="425" customWidth="1"/>
    <col min="5852" max="5852" width="2.26953125" style="425" customWidth="1"/>
    <col min="5853" max="5853" width="7.7265625" style="425" customWidth="1"/>
    <col min="5854" max="6070" width="7.7265625" style="425"/>
    <col min="6071" max="6071" width="9.26953125" style="425" customWidth="1"/>
    <col min="6072" max="6072" width="11.1796875" style="425" customWidth="1"/>
    <col min="6073" max="6074" width="7.7265625" style="425" customWidth="1"/>
    <col min="6075" max="6075" width="4.1796875" style="425" customWidth="1"/>
    <col min="6076" max="6076" width="2.81640625" style="425" customWidth="1"/>
    <col min="6077" max="6077" width="4.1796875" style="425" customWidth="1"/>
    <col min="6078" max="6078" width="2.81640625" style="425" customWidth="1"/>
    <col min="6079" max="6079" width="4.1796875" style="425" customWidth="1"/>
    <col min="6080" max="6080" width="2.81640625" style="425" customWidth="1"/>
    <col min="6081" max="6081" width="3.26953125" style="425" customWidth="1"/>
    <col min="6082" max="6082" width="2.81640625" style="425" customWidth="1"/>
    <col min="6083" max="6083" width="3.26953125" style="425" customWidth="1"/>
    <col min="6084" max="6084" width="2.81640625" style="425" customWidth="1"/>
    <col min="6085" max="6085" width="3.26953125" style="425" customWidth="1"/>
    <col min="6086" max="6086" width="2.81640625" style="425" customWidth="1"/>
    <col min="6087" max="6087" width="4.1796875" style="425" customWidth="1"/>
    <col min="6088" max="6088" width="2.81640625" style="425" customWidth="1"/>
    <col min="6089" max="6089" width="3.7265625" style="425" customWidth="1"/>
    <col min="6090" max="6090" width="2.81640625" style="425" customWidth="1"/>
    <col min="6091" max="6091" width="3.26953125" style="425" customWidth="1"/>
    <col min="6092" max="6092" width="2.81640625" style="425" customWidth="1"/>
    <col min="6093" max="6093" width="3.26953125" style="425" customWidth="1"/>
    <col min="6094" max="6094" width="2.81640625" style="425" customWidth="1"/>
    <col min="6095" max="6095" width="3.7265625" style="425" customWidth="1"/>
    <col min="6096" max="6096" width="2.81640625" style="425" customWidth="1"/>
    <col min="6097" max="6097" width="3.26953125" style="425" customWidth="1"/>
    <col min="6098" max="6098" width="2.81640625" style="425" customWidth="1"/>
    <col min="6099" max="6099" width="3.26953125" style="425" customWidth="1"/>
    <col min="6100" max="6100" width="2.81640625" style="425" customWidth="1"/>
    <col min="6101" max="6101" width="4.1796875" style="425" customWidth="1"/>
    <col min="6102" max="6102" width="2.81640625" style="425" customWidth="1"/>
    <col min="6103" max="6103" width="3.26953125" style="425" customWidth="1"/>
    <col min="6104" max="6104" width="2.81640625" style="425" customWidth="1"/>
    <col min="6105" max="6105" width="4.1796875" style="425" customWidth="1"/>
    <col min="6106" max="6106" width="2.81640625" style="425" customWidth="1"/>
    <col min="6107" max="6107" width="5" style="425" customWidth="1"/>
    <col min="6108" max="6108" width="2.26953125" style="425" customWidth="1"/>
    <col min="6109" max="6109" width="7.7265625" style="425" customWidth="1"/>
    <col min="6110" max="6326" width="7.7265625" style="425"/>
    <col min="6327" max="6327" width="9.26953125" style="425" customWidth="1"/>
    <col min="6328" max="6328" width="11.1796875" style="425" customWidth="1"/>
    <col min="6329" max="6330" width="7.7265625" style="425" customWidth="1"/>
    <col min="6331" max="6331" width="4.1796875" style="425" customWidth="1"/>
    <col min="6332" max="6332" width="2.81640625" style="425" customWidth="1"/>
    <col min="6333" max="6333" width="4.1796875" style="425" customWidth="1"/>
    <col min="6334" max="6334" width="2.81640625" style="425" customWidth="1"/>
    <col min="6335" max="6335" width="4.1796875" style="425" customWidth="1"/>
    <col min="6336" max="6336" width="2.81640625" style="425" customWidth="1"/>
    <col min="6337" max="6337" width="3.26953125" style="425" customWidth="1"/>
    <col min="6338" max="6338" width="2.81640625" style="425" customWidth="1"/>
    <col min="6339" max="6339" width="3.26953125" style="425" customWidth="1"/>
    <col min="6340" max="6340" width="2.81640625" style="425" customWidth="1"/>
    <col min="6341" max="6341" width="3.26953125" style="425" customWidth="1"/>
    <col min="6342" max="6342" width="2.81640625" style="425" customWidth="1"/>
    <col min="6343" max="6343" width="4.1796875" style="425" customWidth="1"/>
    <col min="6344" max="6344" width="2.81640625" style="425" customWidth="1"/>
    <col min="6345" max="6345" width="3.7265625" style="425" customWidth="1"/>
    <col min="6346" max="6346" width="2.81640625" style="425" customWidth="1"/>
    <col min="6347" max="6347" width="3.26953125" style="425" customWidth="1"/>
    <col min="6348" max="6348" width="2.81640625" style="425" customWidth="1"/>
    <col min="6349" max="6349" width="3.26953125" style="425" customWidth="1"/>
    <col min="6350" max="6350" width="2.81640625" style="425" customWidth="1"/>
    <col min="6351" max="6351" width="3.7265625" style="425" customWidth="1"/>
    <col min="6352" max="6352" width="2.81640625" style="425" customWidth="1"/>
    <col min="6353" max="6353" width="3.26953125" style="425" customWidth="1"/>
    <col min="6354" max="6354" width="2.81640625" style="425" customWidth="1"/>
    <col min="6355" max="6355" width="3.26953125" style="425" customWidth="1"/>
    <col min="6356" max="6356" width="2.81640625" style="425" customWidth="1"/>
    <col min="6357" max="6357" width="4.1796875" style="425" customWidth="1"/>
    <col min="6358" max="6358" width="2.81640625" style="425" customWidth="1"/>
    <col min="6359" max="6359" width="3.26953125" style="425" customWidth="1"/>
    <col min="6360" max="6360" width="2.81640625" style="425" customWidth="1"/>
    <col min="6361" max="6361" width="4.1796875" style="425" customWidth="1"/>
    <col min="6362" max="6362" width="2.81640625" style="425" customWidth="1"/>
    <col min="6363" max="6363" width="5" style="425" customWidth="1"/>
    <col min="6364" max="6364" width="2.26953125" style="425" customWidth="1"/>
    <col min="6365" max="6365" width="7.7265625" style="425" customWidth="1"/>
    <col min="6366" max="6582" width="7.7265625" style="425"/>
    <col min="6583" max="6583" width="9.26953125" style="425" customWidth="1"/>
    <col min="6584" max="6584" width="11.1796875" style="425" customWidth="1"/>
    <col min="6585" max="6586" width="7.7265625" style="425" customWidth="1"/>
    <col min="6587" max="6587" width="4.1796875" style="425" customWidth="1"/>
    <col min="6588" max="6588" width="2.81640625" style="425" customWidth="1"/>
    <col min="6589" max="6589" width="4.1796875" style="425" customWidth="1"/>
    <col min="6590" max="6590" width="2.81640625" style="425" customWidth="1"/>
    <col min="6591" max="6591" width="4.1796875" style="425" customWidth="1"/>
    <col min="6592" max="6592" width="2.81640625" style="425" customWidth="1"/>
    <col min="6593" max="6593" width="3.26953125" style="425" customWidth="1"/>
    <col min="6594" max="6594" width="2.81640625" style="425" customWidth="1"/>
    <col min="6595" max="6595" width="3.26953125" style="425" customWidth="1"/>
    <col min="6596" max="6596" width="2.81640625" style="425" customWidth="1"/>
    <col min="6597" max="6597" width="3.26953125" style="425" customWidth="1"/>
    <col min="6598" max="6598" width="2.81640625" style="425" customWidth="1"/>
    <col min="6599" max="6599" width="4.1796875" style="425" customWidth="1"/>
    <col min="6600" max="6600" width="2.81640625" style="425" customWidth="1"/>
    <col min="6601" max="6601" width="3.7265625" style="425" customWidth="1"/>
    <col min="6602" max="6602" width="2.81640625" style="425" customWidth="1"/>
    <col min="6603" max="6603" width="3.26953125" style="425" customWidth="1"/>
    <col min="6604" max="6604" width="2.81640625" style="425" customWidth="1"/>
    <col min="6605" max="6605" width="3.26953125" style="425" customWidth="1"/>
    <col min="6606" max="6606" width="2.81640625" style="425" customWidth="1"/>
    <col min="6607" max="6607" width="3.7265625" style="425" customWidth="1"/>
    <col min="6608" max="6608" width="2.81640625" style="425" customWidth="1"/>
    <col min="6609" max="6609" width="3.26953125" style="425" customWidth="1"/>
    <col min="6610" max="6610" width="2.81640625" style="425" customWidth="1"/>
    <col min="6611" max="6611" width="3.26953125" style="425" customWidth="1"/>
    <col min="6612" max="6612" width="2.81640625" style="425" customWidth="1"/>
    <col min="6613" max="6613" width="4.1796875" style="425" customWidth="1"/>
    <col min="6614" max="6614" width="2.81640625" style="425" customWidth="1"/>
    <col min="6615" max="6615" width="3.26953125" style="425" customWidth="1"/>
    <col min="6616" max="6616" width="2.81640625" style="425" customWidth="1"/>
    <col min="6617" max="6617" width="4.1796875" style="425" customWidth="1"/>
    <col min="6618" max="6618" width="2.81640625" style="425" customWidth="1"/>
    <col min="6619" max="6619" width="5" style="425" customWidth="1"/>
    <col min="6620" max="6620" width="2.26953125" style="425" customWidth="1"/>
    <col min="6621" max="6621" width="7.7265625" style="425" customWidth="1"/>
    <col min="6622" max="6838" width="7.7265625" style="425"/>
    <col min="6839" max="6839" width="9.26953125" style="425" customWidth="1"/>
    <col min="6840" max="6840" width="11.1796875" style="425" customWidth="1"/>
    <col min="6841" max="6842" width="7.7265625" style="425" customWidth="1"/>
    <col min="6843" max="6843" width="4.1796875" style="425" customWidth="1"/>
    <col min="6844" max="6844" width="2.81640625" style="425" customWidth="1"/>
    <col min="6845" max="6845" width="4.1796875" style="425" customWidth="1"/>
    <col min="6846" max="6846" width="2.81640625" style="425" customWidth="1"/>
    <col min="6847" max="6847" width="4.1796875" style="425" customWidth="1"/>
    <col min="6848" max="6848" width="2.81640625" style="425" customWidth="1"/>
    <col min="6849" max="6849" width="3.26953125" style="425" customWidth="1"/>
    <col min="6850" max="6850" width="2.81640625" style="425" customWidth="1"/>
    <col min="6851" max="6851" width="3.26953125" style="425" customWidth="1"/>
    <col min="6852" max="6852" width="2.81640625" style="425" customWidth="1"/>
    <col min="6853" max="6853" width="3.26953125" style="425" customWidth="1"/>
    <col min="6854" max="6854" width="2.81640625" style="425" customWidth="1"/>
    <col min="6855" max="6855" width="4.1796875" style="425" customWidth="1"/>
    <col min="6856" max="6856" width="2.81640625" style="425" customWidth="1"/>
    <col min="6857" max="6857" width="3.7265625" style="425" customWidth="1"/>
    <col min="6858" max="6858" width="2.81640625" style="425" customWidth="1"/>
    <col min="6859" max="6859" width="3.26953125" style="425" customWidth="1"/>
    <col min="6860" max="6860" width="2.81640625" style="425" customWidth="1"/>
    <col min="6861" max="6861" width="3.26953125" style="425" customWidth="1"/>
    <col min="6862" max="6862" width="2.81640625" style="425" customWidth="1"/>
    <col min="6863" max="6863" width="3.7265625" style="425" customWidth="1"/>
    <col min="6864" max="6864" width="2.81640625" style="425" customWidth="1"/>
    <col min="6865" max="6865" width="3.26953125" style="425" customWidth="1"/>
    <col min="6866" max="6866" width="2.81640625" style="425" customWidth="1"/>
    <col min="6867" max="6867" width="3.26953125" style="425" customWidth="1"/>
    <col min="6868" max="6868" width="2.81640625" style="425" customWidth="1"/>
    <col min="6869" max="6869" width="4.1796875" style="425" customWidth="1"/>
    <col min="6870" max="6870" width="2.81640625" style="425" customWidth="1"/>
    <col min="6871" max="6871" width="3.26953125" style="425" customWidth="1"/>
    <col min="6872" max="6872" width="2.81640625" style="425" customWidth="1"/>
    <col min="6873" max="6873" width="4.1796875" style="425" customWidth="1"/>
    <col min="6874" max="6874" width="2.81640625" style="425" customWidth="1"/>
    <col min="6875" max="6875" width="5" style="425" customWidth="1"/>
    <col min="6876" max="6876" width="2.26953125" style="425" customWidth="1"/>
    <col min="6877" max="6877" width="7.7265625" style="425" customWidth="1"/>
    <col min="6878" max="7094" width="7.7265625" style="425"/>
    <col min="7095" max="7095" width="9.26953125" style="425" customWidth="1"/>
    <col min="7096" max="7096" width="11.1796875" style="425" customWidth="1"/>
    <col min="7097" max="7098" width="7.7265625" style="425" customWidth="1"/>
    <col min="7099" max="7099" width="4.1796875" style="425" customWidth="1"/>
    <col min="7100" max="7100" width="2.81640625" style="425" customWidth="1"/>
    <col min="7101" max="7101" width="4.1796875" style="425" customWidth="1"/>
    <col min="7102" max="7102" width="2.81640625" style="425" customWidth="1"/>
    <col min="7103" max="7103" width="4.1796875" style="425" customWidth="1"/>
    <col min="7104" max="7104" width="2.81640625" style="425" customWidth="1"/>
    <col min="7105" max="7105" width="3.26953125" style="425" customWidth="1"/>
    <col min="7106" max="7106" width="2.81640625" style="425" customWidth="1"/>
    <col min="7107" max="7107" width="3.26953125" style="425" customWidth="1"/>
    <col min="7108" max="7108" width="2.81640625" style="425" customWidth="1"/>
    <col min="7109" max="7109" width="3.26953125" style="425" customWidth="1"/>
    <col min="7110" max="7110" width="2.81640625" style="425" customWidth="1"/>
    <col min="7111" max="7111" width="4.1796875" style="425" customWidth="1"/>
    <col min="7112" max="7112" width="2.81640625" style="425" customWidth="1"/>
    <col min="7113" max="7113" width="3.7265625" style="425" customWidth="1"/>
    <col min="7114" max="7114" width="2.81640625" style="425" customWidth="1"/>
    <col min="7115" max="7115" width="3.26953125" style="425" customWidth="1"/>
    <col min="7116" max="7116" width="2.81640625" style="425" customWidth="1"/>
    <col min="7117" max="7117" width="3.26953125" style="425" customWidth="1"/>
    <col min="7118" max="7118" width="2.81640625" style="425" customWidth="1"/>
    <col min="7119" max="7119" width="3.7265625" style="425" customWidth="1"/>
    <col min="7120" max="7120" width="2.81640625" style="425" customWidth="1"/>
    <col min="7121" max="7121" width="3.26953125" style="425" customWidth="1"/>
    <col min="7122" max="7122" width="2.81640625" style="425" customWidth="1"/>
    <col min="7123" max="7123" width="3.26953125" style="425" customWidth="1"/>
    <col min="7124" max="7124" width="2.81640625" style="425" customWidth="1"/>
    <col min="7125" max="7125" width="4.1796875" style="425" customWidth="1"/>
    <col min="7126" max="7126" width="2.81640625" style="425" customWidth="1"/>
    <col min="7127" max="7127" width="3.26953125" style="425" customWidth="1"/>
    <col min="7128" max="7128" width="2.81640625" style="425" customWidth="1"/>
    <col min="7129" max="7129" width="4.1796875" style="425" customWidth="1"/>
    <col min="7130" max="7130" width="2.81640625" style="425" customWidth="1"/>
    <col min="7131" max="7131" width="5" style="425" customWidth="1"/>
    <col min="7132" max="7132" width="2.26953125" style="425" customWidth="1"/>
    <col min="7133" max="7133" width="7.7265625" style="425" customWidth="1"/>
    <col min="7134" max="7350" width="7.7265625" style="425"/>
    <col min="7351" max="7351" width="9.26953125" style="425" customWidth="1"/>
    <col min="7352" max="7352" width="11.1796875" style="425" customWidth="1"/>
    <col min="7353" max="7354" width="7.7265625" style="425" customWidth="1"/>
    <col min="7355" max="7355" width="4.1796875" style="425" customWidth="1"/>
    <col min="7356" max="7356" width="2.81640625" style="425" customWidth="1"/>
    <col min="7357" max="7357" width="4.1796875" style="425" customWidth="1"/>
    <col min="7358" max="7358" width="2.81640625" style="425" customWidth="1"/>
    <col min="7359" max="7359" width="4.1796875" style="425" customWidth="1"/>
    <col min="7360" max="7360" width="2.81640625" style="425" customWidth="1"/>
    <col min="7361" max="7361" width="3.26953125" style="425" customWidth="1"/>
    <col min="7362" max="7362" width="2.81640625" style="425" customWidth="1"/>
    <col min="7363" max="7363" width="3.26953125" style="425" customWidth="1"/>
    <col min="7364" max="7364" width="2.81640625" style="425" customWidth="1"/>
    <col min="7365" max="7365" width="3.26953125" style="425" customWidth="1"/>
    <col min="7366" max="7366" width="2.81640625" style="425" customWidth="1"/>
    <col min="7367" max="7367" width="4.1796875" style="425" customWidth="1"/>
    <col min="7368" max="7368" width="2.81640625" style="425" customWidth="1"/>
    <col min="7369" max="7369" width="3.7265625" style="425" customWidth="1"/>
    <col min="7370" max="7370" width="2.81640625" style="425" customWidth="1"/>
    <col min="7371" max="7371" width="3.26953125" style="425" customWidth="1"/>
    <col min="7372" max="7372" width="2.81640625" style="425" customWidth="1"/>
    <col min="7373" max="7373" width="3.26953125" style="425" customWidth="1"/>
    <col min="7374" max="7374" width="2.81640625" style="425" customWidth="1"/>
    <col min="7375" max="7375" width="3.7265625" style="425" customWidth="1"/>
    <col min="7376" max="7376" width="2.81640625" style="425" customWidth="1"/>
    <col min="7377" max="7377" width="3.26953125" style="425" customWidth="1"/>
    <col min="7378" max="7378" width="2.81640625" style="425" customWidth="1"/>
    <col min="7379" max="7379" width="3.26953125" style="425" customWidth="1"/>
    <col min="7380" max="7380" width="2.81640625" style="425" customWidth="1"/>
    <col min="7381" max="7381" width="4.1796875" style="425" customWidth="1"/>
    <col min="7382" max="7382" width="2.81640625" style="425" customWidth="1"/>
    <col min="7383" max="7383" width="3.26953125" style="425" customWidth="1"/>
    <col min="7384" max="7384" width="2.81640625" style="425" customWidth="1"/>
    <col min="7385" max="7385" width="4.1796875" style="425" customWidth="1"/>
    <col min="7386" max="7386" width="2.81640625" style="425" customWidth="1"/>
    <col min="7387" max="7387" width="5" style="425" customWidth="1"/>
    <col min="7388" max="7388" width="2.26953125" style="425" customWidth="1"/>
    <col min="7389" max="7389" width="7.7265625" style="425" customWidth="1"/>
    <col min="7390" max="7606" width="7.7265625" style="425"/>
    <col min="7607" max="7607" width="9.26953125" style="425" customWidth="1"/>
    <col min="7608" max="7608" width="11.1796875" style="425" customWidth="1"/>
    <col min="7609" max="7610" width="7.7265625" style="425" customWidth="1"/>
    <col min="7611" max="7611" width="4.1796875" style="425" customWidth="1"/>
    <col min="7612" max="7612" width="2.81640625" style="425" customWidth="1"/>
    <col min="7613" max="7613" width="4.1796875" style="425" customWidth="1"/>
    <col min="7614" max="7614" width="2.81640625" style="425" customWidth="1"/>
    <col min="7615" max="7615" width="4.1796875" style="425" customWidth="1"/>
    <col min="7616" max="7616" width="2.81640625" style="425" customWidth="1"/>
    <col min="7617" max="7617" width="3.26953125" style="425" customWidth="1"/>
    <col min="7618" max="7618" width="2.81640625" style="425" customWidth="1"/>
    <col min="7619" max="7619" width="3.26953125" style="425" customWidth="1"/>
    <col min="7620" max="7620" width="2.81640625" style="425" customWidth="1"/>
    <col min="7621" max="7621" width="3.26953125" style="425" customWidth="1"/>
    <col min="7622" max="7622" width="2.81640625" style="425" customWidth="1"/>
    <col min="7623" max="7623" width="4.1796875" style="425" customWidth="1"/>
    <col min="7624" max="7624" width="2.81640625" style="425" customWidth="1"/>
    <col min="7625" max="7625" width="3.7265625" style="425" customWidth="1"/>
    <col min="7626" max="7626" width="2.81640625" style="425" customWidth="1"/>
    <col min="7627" max="7627" width="3.26953125" style="425" customWidth="1"/>
    <col min="7628" max="7628" width="2.81640625" style="425" customWidth="1"/>
    <col min="7629" max="7629" width="3.26953125" style="425" customWidth="1"/>
    <col min="7630" max="7630" width="2.81640625" style="425" customWidth="1"/>
    <col min="7631" max="7631" width="3.7265625" style="425" customWidth="1"/>
    <col min="7632" max="7632" width="2.81640625" style="425" customWidth="1"/>
    <col min="7633" max="7633" width="3.26953125" style="425" customWidth="1"/>
    <col min="7634" max="7634" width="2.81640625" style="425" customWidth="1"/>
    <col min="7635" max="7635" width="3.26953125" style="425" customWidth="1"/>
    <col min="7636" max="7636" width="2.81640625" style="425" customWidth="1"/>
    <col min="7637" max="7637" width="4.1796875" style="425" customWidth="1"/>
    <col min="7638" max="7638" width="2.81640625" style="425" customWidth="1"/>
    <col min="7639" max="7639" width="3.26953125" style="425" customWidth="1"/>
    <col min="7640" max="7640" width="2.81640625" style="425" customWidth="1"/>
    <col min="7641" max="7641" width="4.1796875" style="425" customWidth="1"/>
    <col min="7642" max="7642" width="2.81640625" style="425" customWidth="1"/>
    <col min="7643" max="7643" width="5" style="425" customWidth="1"/>
    <col min="7644" max="7644" width="2.26953125" style="425" customWidth="1"/>
    <col min="7645" max="7645" width="7.7265625" style="425" customWidth="1"/>
    <col min="7646" max="7862" width="7.7265625" style="425"/>
    <col min="7863" max="7863" width="9.26953125" style="425" customWidth="1"/>
    <col min="7864" max="7864" width="11.1796875" style="425" customWidth="1"/>
    <col min="7865" max="7866" width="7.7265625" style="425" customWidth="1"/>
    <col min="7867" max="7867" width="4.1796875" style="425" customWidth="1"/>
    <col min="7868" max="7868" width="2.81640625" style="425" customWidth="1"/>
    <col min="7869" max="7869" width="4.1796875" style="425" customWidth="1"/>
    <col min="7870" max="7870" width="2.81640625" style="425" customWidth="1"/>
    <col min="7871" max="7871" width="4.1796875" style="425" customWidth="1"/>
    <col min="7872" max="7872" width="2.81640625" style="425" customWidth="1"/>
    <col min="7873" max="7873" width="3.26953125" style="425" customWidth="1"/>
    <col min="7874" max="7874" width="2.81640625" style="425" customWidth="1"/>
    <col min="7875" max="7875" width="3.26953125" style="425" customWidth="1"/>
    <col min="7876" max="7876" width="2.81640625" style="425" customWidth="1"/>
    <col min="7877" max="7877" width="3.26953125" style="425" customWidth="1"/>
    <col min="7878" max="7878" width="2.81640625" style="425" customWidth="1"/>
    <col min="7879" max="7879" width="4.1796875" style="425" customWidth="1"/>
    <col min="7880" max="7880" width="2.81640625" style="425" customWidth="1"/>
    <col min="7881" max="7881" width="3.7265625" style="425" customWidth="1"/>
    <col min="7882" max="7882" width="2.81640625" style="425" customWidth="1"/>
    <col min="7883" max="7883" width="3.26953125" style="425" customWidth="1"/>
    <col min="7884" max="7884" width="2.81640625" style="425" customWidth="1"/>
    <col min="7885" max="7885" width="3.26953125" style="425" customWidth="1"/>
    <col min="7886" max="7886" width="2.81640625" style="425" customWidth="1"/>
    <col min="7887" max="7887" width="3.7265625" style="425" customWidth="1"/>
    <col min="7888" max="7888" width="2.81640625" style="425" customWidth="1"/>
    <col min="7889" max="7889" width="3.26953125" style="425" customWidth="1"/>
    <col min="7890" max="7890" width="2.81640625" style="425" customWidth="1"/>
    <col min="7891" max="7891" width="3.26953125" style="425" customWidth="1"/>
    <col min="7892" max="7892" width="2.81640625" style="425" customWidth="1"/>
    <col min="7893" max="7893" width="4.1796875" style="425" customWidth="1"/>
    <col min="7894" max="7894" width="2.81640625" style="425" customWidth="1"/>
    <col min="7895" max="7895" width="3.26953125" style="425" customWidth="1"/>
    <col min="7896" max="7896" width="2.81640625" style="425" customWidth="1"/>
    <col min="7897" max="7897" width="4.1796875" style="425" customWidth="1"/>
    <col min="7898" max="7898" width="2.81640625" style="425" customWidth="1"/>
    <col min="7899" max="7899" width="5" style="425" customWidth="1"/>
    <col min="7900" max="7900" width="2.26953125" style="425" customWidth="1"/>
    <col min="7901" max="7901" width="7.7265625" style="425" customWidth="1"/>
    <col min="7902" max="8118" width="7.7265625" style="425"/>
    <col min="8119" max="8119" width="9.26953125" style="425" customWidth="1"/>
    <col min="8120" max="8120" width="11.1796875" style="425" customWidth="1"/>
    <col min="8121" max="8122" width="7.7265625" style="425" customWidth="1"/>
    <col min="8123" max="8123" width="4.1796875" style="425" customWidth="1"/>
    <col min="8124" max="8124" width="2.81640625" style="425" customWidth="1"/>
    <col min="8125" max="8125" width="4.1796875" style="425" customWidth="1"/>
    <col min="8126" max="8126" width="2.81640625" style="425" customWidth="1"/>
    <col min="8127" max="8127" width="4.1796875" style="425" customWidth="1"/>
    <col min="8128" max="8128" width="2.81640625" style="425" customWidth="1"/>
    <col min="8129" max="8129" width="3.26953125" style="425" customWidth="1"/>
    <col min="8130" max="8130" width="2.81640625" style="425" customWidth="1"/>
    <col min="8131" max="8131" width="3.26953125" style="425" customWidth="1"/>
    <col min="8132" max="8132" width="2.81640625" style="425" customWidth="1"/>
    <col min="8133" max="8133" width="3.26953125" style="425" customWidth="1"/>
    <col min="8134" max="8134" width="2.81640625" style="425" customWidth="1"/>
    <col min="8135" max="8135" width="4.1796875" style="425" customWidth="1"/>
    <col min="8136" max="8136" width="2.81640625" style="425" customWidth="1"/>
    <col min="8137" max="8137" width="3.7265625" style="425" customWidth="1"/>
    <col min="8138" max="8138" width="2.81640625" style="425" customWidth="1"/>
    <col min="8139" max="8139" width="3.26953125" style="425" customWidth="1"/>
    <col min="8140" max="8140" width="2.81640625" style="425" customWidth="1"/>
    <col min="8141" max="8141" width="3.26953125" style="425" customWidth="1"/>
    <col min="8142" max="8142" width="2.81640625" style="425" customWidth="1"/>
    <col min="8143" max="8143" width="3.7265625" style="425" customWidth="1"/>
    <col min="8144" max="8144" width="2.81640625" style="425" customWidth="1"/>
    <col min="8145" max="8145" width="3.26953125" style="425" customWidth="1"/>
    <col min="8146" max="8146" width="2.81640625" style="425" customWidth="1"/>
    <col min="8147" max="8147" width="3.26953125" style="425" customWidth="1"/>
    <col min="8148" max="8148" width="2.81640625" style="425" customWidth="1"/>
    <col min="8149" max="8149" width="4.1796875" style="425" customWidth="1"/>
    <col min="8150" max="8150" width="2.81640625" style="425" customWidth="1"/>
    <col min="8151" max="8151" width="3.26953125" style="425" customWidth="1"/>
    <col min="8152" max="8152" width="2.81640625" style="425" customWidth="1"/>
    <col min="8153" max="8153" width="4.1796875" style="425" customWidth="1"/>
    <col min="8154" max="8154" width="2.81640625" style="425" customWidth="1"/>
    <col min="8155" max="8155" width="5" style="425" customWidth="1"/>
    <col min="8156" max="8156" width="2.26953125" style="425" customWidth="1"/>
    <col min="8157" max="8157" width="7.7265625" style="425" customWidth="1"/>
    <col min="8158" max="8374" width="7.7265625" style="425"/>
    <col min="8375" max="8375" width="9.26953125" style="425" customWidth="1"/>
    <col min="8376" max="8376" width="11.1796875" style="425" customWidth="1"/>
    <col min="8377" max="8378" width="7.7265625" style="425" customWidth="1"/>
    <col min="8379" max="8379" width="4.1796875" style="425" customWidth="1"/>
    <col min="8380" max="8380" width="2.81640625" style="425" customWidth="1"/>
    <col min="8381" max="8381" width="4.1796875" style="425" customWidth="1"/>
    <col min="8382" max="8382" width="2.81640625" style="425" customWidth="1"/>
    <col min="8383" max="8383" width="4.1796875" style="425" customWidth="1"/>
    <col min="8384" max="8384" width="2.81640625" style="425" customWidth="1"/>
    <col min="8385" max="8385" width="3.26953125" style="425" customWidth="1"/>
    <col min="8386" max="8386" width="2.81640625" style="425" customWidth="1"/>
    <col min="8387" max="8387" width="3.26953125" style="425" customWidth="1"/>
    <col min="8388" max="8388" width="2.81640625" style="425" customWidth="1"/>
    <col min="8389" max="8389" width="3.26953125" style="425" customWidth="1"/>
    <col min="8390" max="8390" width="2.81640625" style="425" customWidth="1"/>
    <col min="8391" max="8391" width="4.1796875" style="425" customWidth="1"/>
    <col min="8392" max="8392" width="2.81640625" style="425" customWidth="1"/>
    <col min="8393" max="8393" width="3.7265625" style="425" customWidth="1"/>
    <col min="8394" max="8394" width="2.81640625" style="425" customWidth="1"/>
    <col min="8395" max="8395" width="3.26953125" style="425" customWidth="1"/>
    <col min="8396" max="8396" width="2.81640625" style="425" customWidth="1"/>
    <col min="8397" max="8397" width="3.26953125" style="425" customWidth="1"/>
    <col min="8398" max="8398" width="2.81640625" style="425" customWidth="1"/>
    <col min="8399" max="8399" width="3.7265625" style="425" customWidth="1"/>
    <col min="8400" max="8400" width="2.81640625" style="425" customWidth="1"/>
    <col min="8401" max="8401" width="3.26953125" style="425" customWidth="1"/>
    <col min="8402" max="8402" width="2.81640625" style="425" customWidth="1"/>
    <col min="8403" max="8403" width="3.26953125" style="425" customWidth="1"/>
    <col min="8404" max="8404" width="2.81640625" style="425" customWidth="1"/>
    <col min="8405" max="8405" width="4.1796875" style="425" customWidth="1"/>
    <col min="8406" max="8406" width="2.81640625" style="425" customWidth="1"/>
    <col min="8407" max="8407" width="3.26953125" style="425" customWidth="1"/>
    <col min="8408" max="8408" width="2.81640625" style="425" customWidth="1"/>
    <col min="8409" max="8409" width="4.1796875" style="425" customWidth="1"/>
    <col min="8410" max="8410" width="2.81640625" style="425" customWidth="1"/>
    <col min="8411" max="8411" width="5" style="425" customWidth="1"/>
    <col min="8412" max="8412" width="2.26953125" style="425" customWidth="1"/>
    <col min="8413" max="8413" width="7.7265625" style="425" customWidth="1"/>
    <col min="8414" max="8630" width="7.7265625" style="425"/>
    <col min="8631" max="8631" width="9.26953125" style="425" customWidth="1"/>
    <col min="8632" max="8632" width="11.1796875" style="425" customWidth="1"/>
    <col min="8633" max="8634" width="7.7265625" style="425" customWidth="1"/>
    <col min="8635" max="8635" width="4.1796875" style="425" customWidth="1"/>
    <col min="8636" max="8636" width="2.81640625" style="425" customWidth="1"/>
    <col min="8637" max="8637" width="4.1796875" style="425" customWidth="1"/>
    <col min="8638" max="8638" width="2.81640625" style="425" customWidth="1"/>
    <col min="8639" max="8639" width="4.1796875" style="425" customWidth="1"/>
    <col min="8640" max="8640" width="2.81640625" style="425" customWidth="1"/>
    <col min="8641" max="8641" width="3.26953125" style="425" customWidth="1"/>
    <col min="8642" max="8642" width="2.81640625" style="425" customWidth="1"/>
    <col min="8643" max="8643" width="3.26953125" style="425" customWidth="1"/>
    <col min="8644" max="8644" width="2.81640625" style="425" customWidth="1"/>
    <col min="8645" max="8645" width="3.26953125" style="425" customWidth="1"/>
    <col min="8646" max="8646" width="2.81640625" style="425" customWidth="1"/>
    <col min="8647" max="8647" width="4.1796875" style="425" customWidth="1"/>
    <col min="8648" max="8648" width="2.81640625" style="425" customWidth="1"/>
    <col min="8649" max="8649" width="3.7265625" style="425" customWidth="1"/>
    <col min="8650" max="8650" width="2.81640625" style="425" customWidth="1"/>
    <col min="8651" max="8651" width="3.26953125" style="425" customWidth="1"/>
    <col min="8652" max="8652" width="2.81640625" style="425" customWidth="1"/>
    <col min="8653" max="8653" width="3.26953125" style="425" customWidth="1"/>
    <col min="8654" max="8654" width="2.81640625" style="425" customWidth="1"/>
    <col min="8655" max="8655" width="3.7265625" style="425" customWidth="1"/>
    <col min="8656" max="8656" width="2.81640625" style="425" customWidth="1"/>
    <col min="8657" max="8657" width="3.26953125" style="425" customWidth="1"/>
    <col min="8658" max="8658" width="2.81640625" style="425" customWidth="1"/>
    <col min="8659" max="8659" width="3.26953125" style="425" customWidth="1"/>
    <col min="8660" max="8660" width="2.81640625" style="425" customWidth="1"/>
    <col min="8661" max="8661" width="4.1796875" style="425" customWidth="1"/>
    <col min="8662" max="8662" width="2.81640625" style="425" customWidth="1"/>
    <col min="8663" max="8663" width="3.26953125" style="425" customWidth="1"/>
    <col min="8664" max="8664" width="2.81640625" style="425" customWidth="1"/>
    <col min="8665" max="8665" width="4.1796875" style="425" customWidth="1"/>
    <col min="8666" max="8666" width="2.81640625" style="425" customWidth="1"/>
    <col min="8667" max="8667" width="5" style="425" customWidth="1"/>
    <col min="8668" max="8668" width="2.26953125" style="425" customWidth="1"/>
    <col min="8669" max="8669" width="7.7265625" style="425" customWidth="1"/>
    <col min="8670" max="8886" width="7.7265625" style="425"/>
    <col min="8887" max="8887" width="9.26953125" style="425" customWidth="1"/>
    <col min="8888" max="8888" width="11.1796875" style="425" customWidth="1"/>
    <col min="8889" max="8890" width="7.7265625" style="425" customWidth="1"/>
    <col min="8891" max="8891" width="4.1796875" style="425" customWidth="1"/>
    <col min="8892" max="8892" width="2.81640625" style="425" customWidth="1"/>
    <col min="8893" max="8893" width="4.1796875" style="425" customWidth="1"/>
    <col min="8894" max="8894" width="2.81640625" style="425" customWidth="1"/>
    <col min="8895" max="8895" width="4.1796875" style="425" customWidth="1"/>
    <col min="8896" max="8896" width="2.81640625" style="425" customWidth="1"/>
    <col min="8897" max="8897" width="3.26953125" style="425" customWidth="1"/>
    <col min="8898" max="8898" width="2.81640625" style="425" customWidth="1"/>
    <col min="8899" max="8899" width="3.26953125" style="425" customWidth="1"/>
    <col min="8900" max="8900" width="2.81640625" style="425" customWidth="1"/>
    <col min="8901" max="8901" width="3.26953125" style="425" customWidth="1"/>
    <col min="8902" max="8902" width="2.81640625" style="425" customWidth="1"/>
    <col min="8903" max="8903" width="4.1796875" style="425" customWidth="1"/>
    <col min="8904" max="8904" width="2.81640625" style="425" customWidth="1"/>
    <col min="8905" max="8905" width="3.7265625" style="425" customWidth="1"/>
    <col min="8906" max="8906" width="2.81640625" style="425" customWidth="1"/>
    <col min="8907" max="8907" width="3.26953125" style="425" customWidth="1"/>
    <col min="8908" max="8908" width="2.81640625" style="425" customWidth="1"/>
    <col min="8909" max="8909" width="3.26953125" style="425" customWidth="1"/>
    <col min="8910" max="8910" width="2.81640625" style="425" customWidth="1"/>
    <col min="8911" max="8911" width="3.7265625" style="425" customWidth="1"/>
    <col min="8912" max="8912" width="2.81640625" style="425" customWidth="1"/>
    <col min="8913" max="8913" width="3.26953125" style="425" customWidth="1"/>
    <col min="8914" max="8914" width="2.81640625" style="425" customWidth="1"/>
    <col min="8915" max="8915" width="3.26953125" style="425" customWidth="1"/>
    <col min="8916" max="8916" width="2.81640625" style="425" customWidth="1"/>
    <col min="8917" max="8917" width="4.1796875" style="425" customWidth="1"/>
    <col min="8918" max="8918" width="2.81640625" style="425" customWidth="1"/>
    <col min="8919" max="8919" width="3.26953125" style="425" customWidth="1"/>
    <col min="8920" max="8920" width="2.81640625" style="425" customWidth="1"/>
    <col min="8921" max="8921" width="4.1796875" style="425" customWidth="1"/>
    <col min="8922" max="8922" width="2.81640625" style="425" customWidth="1"/>
    <col min="8923" max="8923" width="5" style="425" customWidth="1"/>
    <col min="8924" max="8924" width="2.26953125" style="425" customWidth="1"/>
    <col min="8925" max="8925" width="7.7265625" style="425" customWidth="1"/>
    <col min="8926" max="9142" width="7.7265625" style="425"/>
    <col min="9143" max="9143" width="9.26953125" style="425" customWidth="1"/>
    <col min="9144" max="9144" width="11.1796875" style="425" customWidth="1"/>
    <col min="9145" max="9146" width="7.7265625" style="425" customWidth="1"/>
    <col min="9147" max="9147" width="4.1796875" style="425" customWidth="1"/>
    <col min="9148" max="9148" width="2.81640625" style="425" customWidth="1"/>
    <col min="9149" max="9149" width="4.1796875" style="425" customWidth="1"/>
    <col min="9150" max="9150" width="2.81640625" style="425" customWidth="1"/>
    <col min="9151" max="9151" width="4.1796875" style="425" customWidth="1"/>
    <col min="9152" max="9152" width="2.81640625" style="425" customWidth="1"/>
    <col min="9153" max="9153" width="3.26953125" style="425" customWidth="1"/>
    <col min="9154" max="9154" width="2.81640625" style="425" customWidth="1"/>
    <col min="9155" max="9155" width="3.26953125" style="425" customWidth="1"/>
    <col min="9156" max="9156" width="2.81640625" style="425" customWidth="1"/>
    <col min="9157" max="9157" width="3.26953125" style="425" customWidth="1"/>
    <col min="9158" max="9158" width="2.81640625" style="425" customWidth="1"/>
    <col min="9159" max="9159" width="4.1796875" style="425" customWidth="1"/>
    <col min="9160" max="9160" width="2.81640625" style="425" customWidth="1"/>
    <col min="9161" max="9161" width="3.7265625" style="425" customWidth="1"/>
    <col min="9162" max="9162" width="2.81640625" style="425" customWidth="1"/>
    <col min="9163" max="9163" width="3.26953125" style="425" customWidth="1"/>
    <col min="9164" max="9164" width="2.81640625" style="425" customWidth="1"/>
    <col min="9165" max="9165" width="3.26953125" style="425" customWidth="1"/>
    <col min="9166" max="9166" width="2.81640625" style="425" customWidth="1"/>
    <col min="9167" max="9167" width="3.7265625" style="425" customWidth="1"/>
    <col min="9168" max="9168" width="2.81640625" style="425" customWidth="1"/>
    <col min="9169" max="9169" width="3.26953125" style="425" customWidth="1"/>
    <col min="9170" max="9170" width="2.81640625" style="425" customWidth="1"/>
    <col min="9171" max="9171" width="3.26953125" style="425" customWidth="1"/>
    <col min="9172" max="9172" width="2.81640625" style="425" customWidth="1"/>
    <col min="9173" max="9173" width="4.1796875" style="425" customWidth="1"/>
    <col min="9174" max="9174" width="2.81640625" style="425" customWidth="1"/>
    <col min="9175" max="9175" width="3.26953125" style="425" customWidth="1"/>
    <col min="9176" max="9176" width="2.81640625" style="425" customWidth="1"/>
    <col min="9177" max="9177" width="4.1796875" style="425" customWidth="1"/>
    <col min="9178" max="9178" width="2.81640625" style="425" customWidth="1"/>
    <col min="9179" max="9179" width="5" style="425" customWidth="1"/>
    <col min="9180" max="9180" width="2.26953125" style="425" customWidth="1"/>
    <col min="9181" max="9181" width="7.7265625" style="425" customWidth="1"/>
    <col min="9182" max="9398" width="7.7265625" style="425"/>
    <col min="9399" max="9399" width="9.26953125" style="425" customWidth="1"/>
    <col min="9400" max="9400" width="11.1796875" style="425" customWidth="1"/>
    <col min="9401" max="9402" width="7.7265625" style="425" customWidth="1"/>
    <col min="9403" max="9403" width="4.1796875" style="425" customWidth="1"/>
    <col min="9404" max="9404" width="2.81640625" style="425" customWidth="1"/>
    <col min="9405" max="9405" width="4.1796875" style="425" customWidth="1"/>
    <col min="9406" max="9406" width="2.81640625" style="425" customWidth="1"/>
    <col min="9407" max="9407" width="4.1796875" style="425" customWidth="1"/>
    <col min="9408" max="9408" width="2.81640625" style="425" customWidth="1"/>
    <col min="9409" max="9409" width="3.26953125" style="425" customWidth="1"/>
    <col min="9410" max="9410" width="2.81640625" style="425" customWidth="1"/>
    <col min="9411" max="9411" width="3.26953125" style="425" customWidth="1"/>
    <col min="9412" max="9412" width="2.81640625" style="425" customWidth="1"/>
    <col min="9413" max="9413" width="3.26953125" style="425" customWidth="1"/>
    <col min="9414" max="9414" width="2.81640625" style="425" customWidth="1"/>
    <col min="9415" max="9415" width="4.1796875" style="425" customWidth="1"/>
    <col min="9416" max="9416" width="2.81640625" style="425" customWidth="1"/>
    <col min="9417" max="9417" width="3.7265625" style="425" customWidth="1"/>
    <col min="9418" max="9418" width="2.81640625" style="425" customWidth="1"/>
    <col min="9419" max="9419" width="3.26953125" style="425" customWidth="1"/>
    <col min="9420" max="9420" width="2.81640625" style="425" customWidth="1"/>
    <col min="9421" max="9421" width="3.26953125" style="425" customWidth="1"/>
    <col min="9422" max="9422" width="2.81640625" style="425" customWidth="1"/>
    <col min="9423" max="9423" width="3.7265625" style="425" customWidth="1"/>
    <col min="9424" max="9424" width="2.81640625" style="425" customWidth="1"/>
    <col min="9425" max="9425" width="3.26953125" style="425" customWidth="1"/>
    <col min="9426" max="9426" width="2.81640625" style="425" customWidth="1"/>
    <col min="9427" max="9427" width="3.26953125" style="425" customWidth="1"/>
    <col min="9428" max="9428" width="2.81640625" style="425" customWidth="1"/>
    <col min="9429" max="9429" width="4.1796875" style="425" customWidth="1"/>
    <col min="9430" max="9430" width="2.81640625" style="425" customWidth="1"/>
    <col min="9431" max="9431" width="3.26953125" style="425" customWidth="1"/>
    <col min="9432" max="9432" width="2.81640625" style="425" customWidth="1"/>
    <col min="9433" max="9433" width="4.1796875" style="425" customWidth="1"/>
    <col min="9434" max="9434" width="2.81640625" style="425" customWidth="1"/>
    <col min="9435" max="9435" width="5" style="425" customWidth="1"/>
    <col min="9436" max="9436" width="2.26953125" style="425" customWidth="1"/>
    <col min="9437" max="9437" width="7.7265625" style="425" customWidth="1"/>
    <col min="9438" max="9654" width="7.7265625" style="425"/>
    <col min="9655" max="9655" width="9.26953125" style="425" customWidth="1"/>
    <col min="9656" max="9656" width="11.1796875" style="425" customWidth="1"/>
    <col min="9657" max="9658" width="7.7265625" style="425" customWidth="1"/>
    <col min="9659" max="9659" width="4.1796875" style="425" customWidth="1"/>
    <col min="9660" max="9660" width="2.81640625" style="425" customWidth="1"/>
    <col min="9661" max="9661" width="4.1796875" style="425" customWidth="1"/>
    <col min="9662" max="9662" width="2.81640625" style="425" customWidth="1"/>
    <col min="9663" max="9663" width="4.1796875" style="425" customWidth="1"/>
    <col min="9664" max="9664" width="2.81640625" style="425" customWidth="1"/>
    <col min="9665" max="9665" width="3.26953125" style="425" customWidth="1"/>
    <col min="9666" max="9666" width="2.81640625" style="425" customWidth="1"/>
    <col min="9667" max="9667" width="3.26953125" style="425" customWidth="1"/>
    <col min="9668" max="9668" width="2.81640625" style="425" customWidth="1"/>
    <col min="9669" max="9669" width="3.26953125" style="425" customWidth="1"/>
    <col min="9670" max="9670" width="2.81640625" style="425" customWidth="1"/>
    <col min="9671" max="9671" width="4.1796875" style="425" customWidth="1"/>
    <col min="9672" max="9672" width="2.81640625" style="425" customWidth="1"/>
    <col min="9673" max="9673" width="3.7265625" style="425" customWidth="1"/>
    <col min="9674" max="9674" width="2.81640625" style="425" customWidth="1"/>
    <col min="9675" max="9675" width="3.26953125" style="425" customWidth="1"/>
    <col min="9676" max="9676" width="2.81640625" style="425" customWidth="1"/>
    <col min="9677" max="9677" width="3.26953125" style="425" customWidth="1"/>
    <col min="9678" max="9678" width="2.81640625" style="425" customWidth="1"/>
    <col min="9679" max="9679" width="3.7265625" style="425" customWidth="1"/>
    <col min="9680" max="9680" width="2.81640625" style="425" customWidth="1"/>
    <col min="9681" max="9681" width="3.26953125" style="425" customWidth="1"/>
    <col min="9682" max="9682" width="2.81640625" style="425" customWidth="1"/>
    <col min="9683" max="9683" width="3.26953125" style="425" customWidth="1"/>
    <col min="9684" max="9684" width="2.81640625" style="425" customWidth="1"/>
    <col min="9685" max="9685" width="4.1796875" style="425" customWidth="1"/>
    <col min="9686" max="9686" width="2.81640625" style="425" customWidth="1"/>
    <col min="9687" max="9687" width="3.26953125" style="425" customWidth="1"/>
    <col min="9688" max="9688" width="2.81640625" style="425" customWidth="1"/>
    <col min="9689" max="9689" width="4.1796875" style="425" customWidth="1"/>
    <col min="9690" max="9690" width="2.81640625" style="425" customWidth="1"/>
    <col min="9691" max="9691" width="5" style="425" customWidth="1"/>
    <col min="9692" max="9692" width="2.26953125" style="425" customWidth="1"/>
    <col min="9693" max="9693" width="7.7265625" style="425" customWidth="1"/>
    <col min="9694" max="9910" width="7.7265625" style="425"/>
    <col min="9911" max="9911" width="9.26953125" style="425" customWidth="1"/>
    <col min="9912" max="9912" width="11.1796875" style="425" customWidth="1"/>
    <col min="9913" max="9914" width="7.7265625" style="425" customWidth="1"/>
    <col min="9915" max="9915" width="4.1796875" style="425" customWidth="1"/>
    <col min="9916" max="9916" width="2.81640625" style="425" customWidth="1"/>
    <col min="9917" max="9917" width="4.1796875" style="425" customWidth="1"/>
    <col min="9918" max="9918" width="2.81640625" style="425" customWidth="1"/>
    <col min="9919" max="9919" width="4.1796875" style="425" customWidth="1"/>
    <col min="9920" max="9920" width="2.81640625" style="425" customWidth="1"/>
    <col min="9921" max="9921" width="3.26953125" style="425" customWidth="1"/>
    <col min="9922" max="9922" width="2.81640625" style="425" customWidth="1"/>
    <col min="9923" max="9923" width="3.26953125" style="425" customWidth="1"/>
    <col min="9924" max="9924" width="2.81640625" style="425" customWidth="1"/>
    <col min="9925" max="9925" width="3.26953125" style="425" customWidth="1"/>
    <col min="9926" max="9926" width="2.81640625" style="425" customWidth="1"/>
    <col min="9927" max="9927" width="4.1796875" style="425" customWidth="1"/>
    <col min="9928" max="9928" width="2.81640625" style="425" customWidth="1"/>
    <col min="9929" max="9929" width="3.7265625" style="425" customWidth="1"/>
    <col min="9930" max="9930" width="2.81640625" style="425" customWidth="1"/>
    <col min="9931" max="9931" width="3.26953125" style="425" customWidth="1"/>
    <col min="9932" max="9932" width="2.81640625" style="425" customWidth="1"/>
    <col min="9933" max="9933" width="3.26953125" style="425" customWidth="1"/>
    <col min="9934" max="9934" width="2.81640625" style="425" customWidth="1"/>
    <col min="9935" max="9935" width="3.7265625" style="425" customWidth="1"/>
    <col min="9936" max="9936" width="2.81640625" style="425" customWidth="1"/>
    <col min="9937" max="9937" width="3.26953125" style="425" customWidth="1"/>
    <col min="9938" max="9938" width="2.81640625" style="425" customWidth="1"/>
    <col min="9939" max="9939" width="3.26953125" style="425" customWidth="1"/>
    <col min="9940" max="9940" width="2.81640625" style="425" customWidth="1"/>
    <col min="9941" max="9941" width="4.1796875" style="425" customWidth="1"/>
    <col min="9942" max="9942" width="2.81640625" style="425" customWidth="1"/>
    <col min="9943" max="9943" width="3.26953125" style="425" customWidth="1"/>
    <col min="9944" max="9944" width="2.81640625" style="425" customWidth="1"/>
    <col min="9945" max="9945" width="4.1796875" style="425" customWidth="1"/>
    <col min="9946" max="9946" width="2.81640625" style="425" customWidth="1"/>
    <col min="9947" max="9947" width="5" style="425" customWidth="1"/>
    <col min="9948" max="9948" width="2.26953125" style="425" customWidth="1"/>
    <col min="9949" max="9949" width="7.7265625" style="425" customWidth="1"/>
    <col min="9950" max="10166" width="7.7265625" style="425"/>
    <col min="10167" max="10167" width="9.26953125" style="425" customWidth="1"/>
    <col min="10168" max="10168" width="11.1796875" style="425" customWidth="1"/>
    <col min="10169" max="10170" width="7.7265625" style="425" customWidth="1"/>
    <col min="10171" max="10171" width="4.1796875" style="425" customWidth="1"/>
    <col min="10172" max="10172" width="2.81640625" style="425" customWidth="1"/>
    <col min="10173" max="10173" width="4.1796875" style="425" customWidth="1"/>
    <col min="10174" max="10174" width="2.81640625" style="425" customWidth="1"/>
    <col min="10175" max="10175" width="4.1796875" style="425" customWidth="1"/>
    <col min="10176" max="10176" width="2.81640625" style="425" customWidth="1"/>
    <col min="10177" max="10177" width="3.26953125" style="425" customWidth="1"/>
    <col min="10178" max="10178" width="2.81640625" style="425" customWidth="1"/>
    <col min="10179" max="10179" width="3.26953125" style="425" customWidth="1"/>
    <col min="10180" max="10180" width="2.81640625" style="425" customWidth="1"/>
    <col min="10181" max="10181" width="3.26953125" style="425" customWidth="1"/>
    <col min="10182" max="10182" width="2.81640625" style="425" customWidth="1"/>
    <col min="10183" max="10183" width="4.1796875" style="425" customWidth="1"/>
    <col min="10184" max="10184" width="2.81640625" style="425" customWidth="1"/>
    <col min="10185" max="10185" width="3.7265625" style="425" customWidth="1"/>
    <col min="10186" max="10186" width="2.81640625" style="425" customWidth="1"/>
    <col min="10187" max="10187" width="3.26953125" style="425" customWidth="1"/>
    <col min="10188" max="10188" width="2.81640625" style="425" customWidth="1"/>
    <col min="10189" max="10189" width="3.26953125" style="425" customWidth="1"/>
    <col min="10190" max="10190" width="2.81640625" style="425" customWidth="1"/>
    <col min="10191" max="10191" width="3.7265625" style="425" customWidth="1"/>
    <col min="10192" max="10192" width="2.81640625" style="425" customWidth="1"/>
    <col min="10193" max="10193" width="3.26953125" style="425" customWidth="1"/>
    <col min="10194" max="10194" width="2.81640625" style="425" customWidth="1"/>
    <col min="10195" max="10195" width="3.26953125" style="425" customWidth="1"/>
    <col min="10196" max="10196" width="2.81640625" style="425" customWidth="1"/>
    <col min="10197" max="10197" width="4.1796875" style="425" customWidth="1"/>
    <col min="10198" max="10198" width="2.81640625" style="425" customWidth="1"/>
    <col min="10199" max="10199" width="3.26953125" style="425" customWidth="1"/>
    <col min="10200" max="10200" width="2.81640625" style="425" customWidth="1"/>
    <col min="10201" max="10201" width="4.1796875" style="425" customWidth="1"/>
    <col min="10202" max="10202" width="2.81640625" style="425" customWidth="1"/>
    <col min="10203" max="10203" width="5" style="425" customWidth="1"/>
    <col min="10204" max="10204" width="2.26953125" style="425" customWidth="1"/>
    <col min="10205" max="10205" width="7.7265625" style="425" customWidth="1"/>
    <col min="10206" max="10422" width="7.7265625" style="425"/>
    <col min="10423" max="10423" width="9.26953125" style="425" customWidth="1"/>
    <col min="10424" max="10424" width="11.1796875" style="425" customWidth="1"/>
    <col min="10425" max="10426" width="7.7265625" style="425" customWidth="1"/>
    <col min="10427" max="10427" width="4.1796875" style="425" customWidth="1"/>
    <col min="10428" max="10428" width="2.81640625" style="425" customWidth="1"/>
    <col min="10429" max="10429" width="4.1796875" style="425" customWidth="1"/>
    <col min="10430" max="10430" width="2.81640625" style="425" customWidth="1"/>
    <col min="10431" max="10431" width="4.1796875" style="425" customWidth="1"/>
    <col min="10432" max="10432" width="2.81640625" style="425" customWidth="1"/>
    <col min="10433" max="10433" width="3.26953125" style="425" customWidth="1"/>
    <col min="10434" max="10434" width="2.81640625" style="425" customWidth="1"/>
    <col min="10435" max="10435" width="3.26953125" style="425" customWidth="1"/>
    <col min="10436" max="10436" width="2.81640625" style="425" customWidth="1"/>
    <col min="10437" max="10437" width="3.26953125" style="425" customWidth="1"/>
    <col min="10438" max="10438" width="2.81640625" style="425" customWidth="1"/>
    <col min="10439" max="10439" width="4.1796875" style="425" customWidth="1"/>
    <col min="10440" max="10440" width="2.81640625" style="425" customWidth="1"/>
    <col min="10441" max="10441" width="3.7265625" style="425" customWidth="1"/>
    <col min="10442" max="10442" width="2.81640625" style="425" customWidth="1"/>
    <col min="10443" max="10443" width="3.26953125" style="425" customWidth="1"/>
    <col min="10444" max="10444" width="2.81640625" style="425" customWidth="1"/>
    <col min="10445" max="10445" width="3.26953125" style="425" customWidth="1"/>
    <col min="10446" max="10446" width="2.81640625" style="425" customWidth="1"/>
    <col min="10447" max="10447" width="3.7265625" style="425" customWidth="1"/>
    <col min="10448" max="10448" width="2.81640625" style="425" customWidth="1"/>
    <col min="10449" max="10449" width="3.26953125" style="425" customWidth="1"/>
    <col min="10450" max="10450" width="2.81640625" style="425" customWidth="1"/>
    <col min="10451" max="10451" width="3.26953125" style="425" customWidth="1"/>
    <col min="10452" max="10452" width="2.81640625" style="425" customWidth="1"/>
    <col min="10453" max="10453" width="4.1796875" style="425" customWidth="1"/>
    <col min="10454" max="10454" width="2.81640625" style="425" customWidth="1"/>
    <col min="10455" max="10455" width="3.26953125" style="425" customWidth="1"/>
    <col min="10456" max="10456" width="2.81640625" style="425" customWidth="1"/>
    <col min="10457" max="10457" width="4.1796875" style="425" customWidth="1"/>
    <col min="10458" max="10458" width="2.81640625" style="425" customWidth="1"/>
    <col min="10459" max="10459" width="5" style="425" customWidth="1"/>
    <col min="10460" max="10460" width="2.26953125" style="425" customWidth="1"/>
    <col min="10461" max="10461" width="7.7265625" style="425" customWidth="1"/>
    <col min="10462" max="10678" width="7.7265625" style="425"/>
    <col min="10679" max="10679" width="9.26953125" style="425" customWidth="1"/>
    <col min="10680" max="10680" width="11.1796875" style="425" customWidth="1"/>
    <col min="10681" max="10682" width="7.7265625" style="425" customWidth="1"/>
    <col min="10683" max="10683" width="4.1796875" style="425" customWidth="1"/>
    <col min="10684" max="10684" width="2.81640625" style="425" customWidth="1"/>
    <col min="10685" max="10685" width="4.1796875" style="425" customWidth="1"/>
    <col min="10686" max="10686" width="2.81640625" style="425" customWidth="1"/>
    <col min="10687" max="10687" width="4.1796875" style="425" customWidth="1"/>
    <col min="10688" max="10688" width="2.81640625" style="425" customWidth="1"/>
    <col min="10689" max="10689" width="3.26953125" style="425" customWidth="1"/>
    <col min="10690" max="10690" width="2.81640625" style="425" customWidth="1"/>
    <col min="10691" max="10691" width="3.26953125" style="425" customWidth="1"/>
    <col min="10692" max="10692" width="2.81640625" style="425" customWidth="1"/>
    <col min="10693" max="10693" width="3.26953125" style="425" customWidth="1"/>
    <col min="10694" max="10694" width="2.81640625" style="425" customWidth="1"/>
    <col min="10695" max="10695" width="4.1796875" style="425" customWidth="1"/>
    <col min="10696" max="10696" width="2.81640625" style="425" customWidth="1"/>
    <col min="10697" max="10697" width="3.7265625" style="425" customWidth="1"/>
    <col min="10698" max="10698" width="2.81640625" style="425" customWidth="1"/>
    <col min="10699" max="10699" width="3.26953125" style="425" customWidth="1"/>
    <col min="10700" max="10700" width="2.81640625" style="425" customWidth="1"/>
    <col min="10701" max="10701" width="3.26953125" style="425" customWidth="1"/>
    <col min="10702" max="10702" width="2.81640625" style="425" customWidth="1"/>
    <col min="10703" max="10703" width="3.7265625" style="425" customWidth="1"/>
    <col min="10704" max="10704" width="2.81640625" style="425" customWidth="1"/>
    <col min="10705" max="10705" width="3.26953125" style="425" customWidth="1"/>
    <col min="10706" max="10706" width="2.81640625" style="425" customWidth="1"/>
    <col min="10707" max="10707" width="3.26953125" style="425" customWidth="1"/>
    <col min="10708" max="10708" width="2.81640625" style="425" customWidth="1"/>
    <col min="10709" max="10709" width="4.1796875" style="425" customWidth="1"/>
    <col min="10710" max="10710" width="2.81640625" style="425" customWidth="1"/>
    <col min="10711" max="10711" width="3.26953125" style="425" customWidth="1"/>
    <col min="10712" max="10712" width="2.81640625" style="425" customWidth="1"/>
    <col min="10713" max="10713" width="4.1796875" style="425" customWidth="1"/>
    <col min="10714" max="10714" width="2.81640625" style="425" customWidth="1"/>
    <col min="10715" max="10715" width="5" style="425" customWidth="1"/>
    <col min="10716" max="10716" width="2.26953125" style="425" customWidth="1"/>
    <col min="10717" max="10717" width="7.7265625" style="425" customWidth="1"/>
    <col min="10718" max="10934" width="7.7265625" style="425"/>
    <col min="10935" max="10935" width="9.26953125" style="425" customWidth="1"/>
    <col min="10936" max="10936" width="11.1796875" style="425" customWidth="1"/>
    <col min="10937" max="10938" width="7.7265625" style="425" customWidth="1"/>
    <col min="10939" max="10939" width="4.1796875" style="425" customWidth="1"/>
    <col min="10940" max="10940" width="2.81640625" style="425" customWidth="1"/>
    <col min="10941" max="10941" width="4.1796875" style="425" customWidth="1"/>
    <col min="10942" max="10942" width="2.81640625" style="425" customWidth="1"/>
    <col min="10943" max="10943" width="4.1796875" style="425" customWidth="1"/>
    <col min="10944" max="10944" width="2.81640625" style="425" customWidth="1"/>
    <col min="10945" max="10945" width="3.26953125" style="425" customWidth="1"/>
    <col min="10946" max="10946" width="2.81640625" style="425" customWidth="1"/>
    <col min="10947" max="10947" width="3.26953125" style="425" customWidth="1"/>
    <col min="10948" max="10948" width="2.81640625" style="425" customWidth="1"/>
    <col min="10949" max="10949" width="3.26953125" style="425" customWidth="1"/>
    <col min="10950" max="10950" width="2.81640625" style="425" customWidth="1"/>
    <col min="10951" max="10951" width="4.1796875" style="425" customWidth="1"/>
    <col min="10952" max="10952" width="2.81640625" style="425" customWidth="1"/>
    <col min="10953" max="10953" width="3.7265625" style="425" customWidth="1"/>
    <col min="10954" max="10954" width="2.81640625" style="425" customWidth="1"/>
    <col min="10955" max="10955" width="3.26953125" style="425" customWidth="1"/>
    <col min="10956" max="10956" width="2.81640625" style="425" customWidth="1"/>
    <col min="10957" max="10957" width="3.26953125" style="425" customWidth="1"/>
    <col min="10958" max="10958" width="2.81640625" style="425" customWidth="1"/>
    <col min="10959" max="10959" width="3.7265625" style="425" customWidth="1"/>
    <col min="10960" max="10960" width="2.81640625" style="425" customWidth="1"/>
    <col min="10961" max="10961" width="3.26953125" style="425" customWidth="1"/>
    <col min="10962" max="10962" width="2.81640625" style="425" customWidth="1"/>
    <col min="10963" max="10963" width="3.26953125" style="425" customWidth="1"/>
    <col min="10964" max="10964" width="2.81640625" style="425" customWidth="1"/>
    <col min="10965" max="10965" width="4.1796875" style="425" customWidth="1"/>
    <col min="10966" max="10966" width="2.81640625" style="425" customWidth="1"/>
    <col min="10967" max="10967" width="3.26953125" style="425" customWidth="1"/>
    <col min="10968" max="10968" width="2.81640625" style="425" customWidth="1"/>
    <col min="10969" max="10969" width="4.1796875" style="425" customWidth="1"/>
    <col min="10970" max="10970" width="2.81640625" style="425" customWidth="1"/>
    <col min="10971" max="10971" width="5" style="425" customWidth="1"/>
    <col min="10972" max="10972" width="2.26953125" style="425" customWidth="1"/>
    <col min="10973" max="10973" width="7.7265625" style="425" customWidth="1"/>
    <col min="10974" max="11190" width="7.7265625" style="425"/>
    <col min="11191" max="11191" width="9.26953125" style="425" customWidth="1"/>
    <col min="11192" max="11192" width="11.1796875" style="425" customWidth="1"/>
    <col min="11193" max="11194" width="7.7265625" style="425" customWidth="1"/>
    <col min="11195" max="11195" width="4.1796875" style="425" customWidth="1"/>
    <col min="11196" max="11196" width="2.81640625" style="425" customWidth="1"/>
    <col min="11197" max="11197" width="4.1796875" style="425" customWidth="1"/>
    <col min="11198" max="11198" width="2.81640625" style="425" customWidth="1"/>
    <col min="11199" max="11199" width="4.1796875" style="425" customWidth="1"/>
    <col min="11200" max="11200" width="2.81640625" style="425" customWidth="1"/>
    <col min="11201" max="11201" width="3.26953125" style="425" customWidth="1"/>
    <col min="11202" max="11202" width="2.81640625" style="425" customWidth="1"/>
    <col min="11203" max="11203" width="3.26953125" style="425" customWidth="1"/>
    <col min="11204" max="11204" width="2.81640625" style="425" customWidth="1"/>
    <col min="11205" max="11205" width="3.26953125" style="425" customWidth="1"/>
    <col min="11206" max="11206" width="2.81640625" style="425" customWidth="1"/>
    <col min="11207" max="11207" width="4.1796875" style="425" customWidth="1"/>
    <col min="11208" max="11208" width="2.81640625" style="425" customWidth="1"/>
    <col min="11209" max="11209" width="3.7265625" style="425" customWidth="1"/>
    <col min="11210" max="11210" width="2.81640625" style="425" customWidth="1"/>
    <col min="11211" max="11211" width="3.26953125" style="425" customWidth="1"/>
    <col min="11212" max="11212" width="2.81640625" style="425" customWidth="1"/>
    <col min="11213" max="11213" width="3.26953125" style="425" customWidth="1"/>
    <col min="11214" max="11214" width="2.81640625" style="425" customWidth="1"/>
    <col min="11215" max="11215" width="3.7265625" style="425" customWidth="1"/>
    <col min="11216" max="11216" width="2.81640625" style="425" customWidth="1"/>
    <col min="11217" max="11217" width="3.26953125" style="425" customWidth="1"/>
    <col min="11218" max="11218" width="2.81640625" style="425" customWidth="1"/>
    <col min="11219" max="11219" width="3.26953125" style="425" customWidth="1"/>
    <col min="11220" max="11220" width="2.81640625" style="425" customWidth="1"/>
    <col min="11221" max="11221" width="4.1796875" style="425" customWidth="1"/>
    <col min="11222" max="11222" width="2.81640625" style="425" customWidth="1"/>
    <col min="11223" max="11223" width="3.26953125" style="425" customWidth="1"/>
    <col min="11224" max="11224" width="2.81640625" style="425" customWidth="1"/>
    <col min="11225" max="11225" width="4.1796875" style="425" customWidth="1"/>
    <col min="11226" max="11226" width="2.81640625" style="425" customWidth="1"/>
    <col min="11227" max="11227" width="5" style="425" customWidth="1"/>
    <col min="11228" max="11228" width="2.26953125" style="425" customWidth="1"/>
    <col min="11229" max="11229" width="7.7265625" style="425" customWidth="1"/>
    <col min="11230" max="11446" width="7.7265625" style="425"/>
    <col min="11447" max="11447" width="9.26953125" style="425" customWidth="1"/>
    <col min="11448" max="11448" width="11.1796875" style="425" customWidth="1"/>
    <col min="11449" max="11450" width="7.7265625" style="425" customWidth="1"/>
    <col min="11451" max="11451" width="4.1796875" style="425" customWidth="1"/>
    <col min="11452" max="11452" width="2.81640625" style="425" customWidth="1"/>
    <col min="11453" max="11453" width="4.1796875" style="425" customWidth="1"/>
    <col min="11454" max="11454" width="2.81640625" style="425" customWidth="1"/>
    <col min="11455" max="11455" width="4.1796875" style="425" customWidth="1"/>
    <col min="11456" max="11456" width="2.81640625" style="425" customWidth="1"/>
    <col min="11457" max="11457" width="3.26953125" style="425" customWidth="1"/>
    <col min="11458" max="11458" width="2.81640625" style="425" customWidth="1"/>
    <col min="11459" max="11459" width="3.26953125" style="425" customWidth="1"/>
    <col min="11460" max="11460" width="2.81640625" style="425" customWidth="1"/>
    <col min="11461" max="11461" width="3.26953125" style="425" customWidth="1"/>
    <col min="11462" max="11462" width="2.81640625" style="425" customWidth="1"/>
    <col min="11463" max="11463" width="4.1796875" style="425" customWidth="1"/>
    <col min="11464" max="11464" width="2.81640625" style="425" customWidth="1"/>
    <col min="11465" max="11465" width="3.7265625" style="425" customWidth="1"/>
    <col min="11466" max="11466" width="2.81640625" style="425" customWidth="1"/>
    <col min="11467" max="11467" width="3.26953125" style="425" customWidth="1"/>
    <col min="11468" max="11468" width="2.81640625" style="425" customWidth="1"/>
    <col min="11469" max="11469" width="3.26953125" style="425" customWidth="1"/>
    <col min="11470" max="11470" width="2.81640625" style="425" customWidth="1"/>
    <col min="11471" max="11471" width="3.7265625" style="425" customWidth="1"/>
    <col min="11472" max="11472" width="2.81640625" style="425" customWidth="1"/>
    <col min="11473" max="11473" width="3.26953125" style="425" customWidth="1"/>
    <col min="11474" max="11474" width="2.81640625" style="425" customWidth="1"/>
    <col min="11475" max="11475" width="3.26953125" style="425" customWidth="1"/>
    <col min="11476" max="11476" width="2.81640625" style="425" customWidth="1"/>
    <col min="11477" max="11477" width="4.1796875" style="425" customWidth="1"/>
    <col min="11478" max="11478" width="2.81640625" style="425" customWidth="1"/>
    <col min="11479" max="11479" width="3.26953125" style="425" customWidth="1"/>
    <col min="11480" max="11480" width="2.81640625" style="425" customWidth="1"/>
    <col min="11481" max="11481" width="4.1796875" style="425" customWidth="1"/>
    <col min="11482" max="11482" width="2.81640625" style="425" customWidth="1"/>
    <col min="11483" max="11483" width="5" style="425" customWidth="1"/>
    <col min="11484" max="11484" width="2.26953125" style="425" customWidth="1"/>
    <col min="11485" max="11485" width="7.7265625" style="425" customWidth="1"/>
    <col min="11486" max="11702" width="7.7265625" style="425"/>
    <col min="11703" max="11703" width="9.26953125" style="425" customWidth="1"/>
    <col min="11704" max="11704" width="11.1796875" style="425" customWidth="1"/>
    <col min="11705" max="11706" width="7.7265625" style="425" customWidth="1"/>
    <col min="11707" max="11707" width="4.1796875" style="425" customWidth="1"/>
    <col min="11708" max="11708" width="2.81640625" style="425" customWidth="1"/>
    <col min="11709" max="11709" width="4.1796875" style="425" customWidth="1"/>
    <col min="11710" max="11710" width="2.81640625" style="425" customWidth="1"/>
    <col min="11711" max="11711" width="4.1796875" style="425" customWidth="1"/>
    <col min="11712" max="11712" width="2.81640625" style="425" customWidth="1"/>
    <col min="11713" max="11713" width="3.26953125" style="425" customWidth="1"/>
    <col min="11714" max="11714" width="2.81640625" style="425" customWidth="1"/>
    <col min="11715" max="11715" width="3.26953125" style="425" customWidth="1"/>
    <col min="11716" max="11716" width="2.81640625" style="425" customWidth="1"/>
    <col min="11717" max="11717" width="3.26953125" style="425" customWidth="1"/>
    <col min="11718" max="11718" width="2.81640625" style="425" customWidth="1"/>
    <col min="11719" max="11719" width="4.1796875" style="425" customWidth="1"/>
    <col min="11720" max="11720" width="2.81640625" style="425" customWidth="1"/>
    <col min="11721" max="11721" width="3.7265625" style="425" customWidth="1"/>
    <col min="11722" max="11722" width="2.81640625" style="425" customWidth="1"/>
    <col min="11723" max="11723" width="3.26953125" style="425" customWidth="1"/>
    <col min="11724" max="11724" width="2.81640625" style="425" customWidth="1"/>
    <col min="11725" max="11725" width="3.26953125" style="425" customWidth="1"/>
    <col min="11726" max="11726" width="2.81640625" style="425" customWidth="1"/>
    <col min="11727" max="11727" width="3.7265625" style="425" customWidth="1"/>
    <col min="11728" max="11728" width="2.81640625" style="425" customWidth="1"/>
    <col min="11729" max="11729" width="3.26953125" style="425" customWidth="1"/>
    <col min="11730" max="11730" width="2.81640625" style="425" customWidth="1"/>
    <col min="11731" max="11731" width="3.26953125" style="425" customWidth="1"/>
    <col min="11732" max="11732" width="2.81640625" style="425" customWidth="1"/>
    <col min="11733" max="11733" width="4.1796875" style="425" customWidth="1"/>
    <col min="11734" max="11734" width="2.81640625" style="425" customWidth="1"/>
    <col min="11735" max="11735" width="3.26953125" style="425" customWidth="1"/>
    <col min="11736" max="11736" width="2.81640625" style="425" customWidth="1"/>
    <col min="11737" max="11737" width="4.1796875" style="425" customWidth="1"/>
    <col min="11738" max="11738" width="2.81640625" style="425" customWidth="1"/>
    <col min="11739" max="11739" width="5" style="425" customWidth="1"/>
    <col min="11740" max="11740" width="2.26953125" style="425" customWidth="1"/>
    <col min="11741" max="11741" width="7.7265625" style="425" customWidth="1"/>
    <col min="11742" max="11958" width="7.7265625" style="425"/>
    <col min="11959" max="11959" width="9.26953125" style="425" customWidth="1"/>
    <col min="11960" max="11960" width="11.1796875" style="425" customWidth="1"/>
    <col min="11961" max="11962" width="7.7265625" style="425" customWidth="1"/>
    <col min="11963" max="11963" width="4.1796875" style="425" customWidth="1"/>
    <col min="11964" max="11964" width="2.81640625" style="425" customWidth="1"/>
    <col min="11965" max="11965" width="4.1796875" style="425" customWidth="1"/>
    <col min="11966" max="11966" width="2.81640625" style="425" customWidth="1"/>
    <col min="11967" max="11967" width="4.1796875" style="425" customWidth="1"/>
    <col min="11968" max="11968" width="2.81640625" style="425" customWidth="1"/>
    <col min="11969" max="11969" width="3.26953125" style="425" customWidth="1"/>
    <col min="11970" max="11970" width="2.81640625" style="425" customWidth="1"/>
    <col min="11971" max="11971" width="3.26953125" style="425" customWidth="1"/>
    <col min="11972" max="11972" width="2.81640625" style="425" customWidth="1"/>
    <col min="11973" max="11973" width="3.26953125" style="425" customWidth="1"/>
    <col min="11974" max="11974" width="2.81640625" style="425" customWidth="1"/>
    <col min="11975" max="11975" width="4.1796875" style="425" customWidth="1"/>
    <col min="11976" max="11976" width="2.81640625" style="425" customWidth="1"/>
    <col min="11977" max="11977" width="3.7265625" style="425" customWidth="1"/>
    <col min="11978" max="11978" width="2.81640625" style="425" customWidth="1"/>
    <col min="11979" max="11979" width="3.26953125" style="425" customWidth="1"/>
    <col min="11980" max="11980" width="2.81640625" style="425" customWidth="1"/>
    <col min="11981" max="11981" width="3.26953125" style="425" customWidth="1"/>
    <col min="11982" max="11982" width="2.81640625" style="425" customWidth="1"/>
    <col min="11983" max="11983" width="3.7265625" style="425" customWidth="1"/>
    <col min="11984" max="11984" width="2.81640625" style="425" customWidth="1"/>
    <col min="11985" max="11985" width="3.26953125" style="425" customWidth="1"/>
    <col min="11986" max="11986" width="2.81640625" style="425" customWidth="1"/>
    <col min="11987" max="11987" width="3.26953125" style="425" customWidth="1"/>
    <col min="11988" max="11988" width="2.81640625" style="425" customWidth="1"/>
    <col min="11989" max="11989" width="4.1796875" style="425" customWidth="1"/>
    <col min="11990" max="11990" width="2.81640625" style="425" customWidth="1"/>
    <col min="11991" max="11991" width="3.26953125" style="425" customWidth="1"/>
    <col min="11992" max="11992" width="2.81640625" style="425" customWidth="1"/>
    <col min="11993" max="11993" width="4.1796875" style="425" customWidth="1"/>
    <col min="11994" max="11994" width="2.81640625" style="425" customWidth="1"/>
    <col min="11995" max="11995" width="5" style="425" customWidth="1"/>
    <col min="11996" max="11996" width="2.26953125" style="425" customWidth="1"/>
    <col min="11997" max="11997" width="7.7265625" style="425" customWidth="1"/>
    <col min="11998" max="12214" width="7.7265625" style="425"/>
    <col min="12215" max="12215" width="9.26953125" style="425" customWidth="1"/>
    <col min="12216" max="12216" width="11.1796875" style="425" customWidth="1"/>
    <col min="12217" max="12218" width="7.7265625" style="425" customWidth="1"/>
    <col min="12219" max="12219" width="4.1796875" style="425" customWidth="1"/>
    <col min="12220" max="12220" width="2.81640625" style="425" customWidth="1"/>
    <col min="12221" max="12221" width="4.1796875" style="425" customWidth="1"/>
    <col min="12222" max="12222" width="2.81640625" style="425" customWidth="1"/>
    <col min="12223" max="12223" width="4.1796875" style="425" customWidth="1"/>
    <col min="12224" max="12224" width="2.81640625" style="425" customWidth="1"/>
    <col min="12225" max="12225" width="3.26953125" style="425" customWidth="1"/>
    <col min="12226" max="12226" width="2.81640625" style="425" customWidth="1"/>
    <col min="12227" max="12227" width="3.26953125" style="425" customWidth="1"/>
    <col min="12228" max="12228" width="2.81640625" style="425" customWidth="1"/>
    <col min="12229" max="12229" width="3.26953125" style="425" customWidth="1"/>
    <col min="12230" max="12230" width="2.81640625" style="425" customWidth="1"/>
    <col min="12231" max="12231" width="4.1796875" style="425" customWidth="1"/>
    <col min="12232" max="12232" width="2.81640625" style="425" customWidth="1"/>
    <col min="12233" max="12233" width="3.7265625" style="425" customWidth="1"/>
    <col min="12234" max="12234" width="2.81640625" style="425" customWidth="1"/>
    <col min="12235" max="12235" width="3.26953125" style="425" customWidth="1"/>
    <col min="12236" max="12236" width="2.81640625" style="425" customWidth="1"/>
    <col min="12237" max="12237" width="3.26953125" style="425" customWidth="1"/>
    <col min="12238" max="12238" width="2.81640625" style="425" customWidth="1"/>
    <col min="12239" max="12239" width="3.7265625" style="425" customWidth="1"/>
    <col min="12240" max="12240" width="2.81640625" style="425" customWidth="1"/>
    <col min="12241" max="12241" width="3.26953125" style="425" customWidth="1"/>
    <col min="12242" max="12242" width="2.81640625" style="425" customWidth="1"/>
    <col min="12243" max="12243" width="3.26953125" style="425" customWidth="1"/>
    <col min="12244" max="12244" width="2.81640625" style="425" customWidth="1"/>
    <col min="12245" max="12245" width="4.1796875" style="425" customWidth="1"/>
    <col min="12246" max="12246" width="2.81640625" style="425" customWidth="1"/>
    <col min="12247" max="12247" width="3.26953125" style="425" customWidth="1"/>
    <col min="12248" max="12248" width="2.81640625" style="425" customWidth="1"/>
    <col min="12249" max="12249" width="4.1796875" style="425" customWidth="1"/>
    <col min="12250" max="12250" width="2.81640625" style="425" customWidth="1"/>
    <col min="12251" max="12251" width="5" style="425" customWidth="1"/>
    <col min="12252" max="12252" width="2.26953125" style="425" customWidth="1"/>
    <col min="12253" max="12253" width="7.7265625" style="425" customWidth="1"/>
    <col min="12254" max="12470" width="7.7265625" style="425"/>
    <col min="12471" max="12471" width="9.26953125" style="425" customWidth="1"/>
    <col min="12472" max="12472" width="11.1796875" style="425" customWidth="1"/>
    <col min="12473" max="12474" width="7.7265625" style="425" customWidth="1"/>
    <col min="12475" max="12475" width="4.1796875" style="425" customWidth="1"/>
    <col min="12476" max="12476" width="2.81640625" style="425" customWidth="1"/>
    <col min="12477" max="12477" width="4.1796875" style="425" customWidth="1"/>
    <col min="12478" max="12478" width="2.81640625" style="425" customWidth="1"/>
    <col min="12479" max="12479" width="4.1796875" style="425" customWidth="1"/>
    <col min="12480" max="12480" width="2.81640625" style="425" customWidth="1"/>
    <col min="12481" max="12481" width="3.26953125" style="425" customWidth="1"/>
    <col min="12482" max="12482" width="2.81640625" style="425" customWidth="1"/>
    <col min="12483" max="12483" width="3.26953125" style="425" customWidth="1"/>
    <col min="12484" max="12484" width="2.81640625" style="425" customWidth="1"/>
    <col min="12485" max="12485" width="3.26953125" style="425" customWidth="1"/>
    <col min="12486" max="12486" width="2.81640625" style="425" customWidth="1"/>
    <col min="12487" max="12487" width="4.1796875" style="425" customWidth="1"/>
    <col min="12488" max="12488" width="2.81640625" style="425" customWidth="1"/>
    <col min="12489" max="12489" width="3.7265625" style="425" customWidth="1"/>
    <col min="12490" max="12490" width="2.81640625" style="425" customWidth="1"/>
    <col min="12491" max="12491" width="3.26953125" style="425" customWidth="1"/>
    <col min="12492" max="12492" width="2.81640625" style="425" customWidth="1"/>
    <col min="12493" max="12493" width="3.26953125" style="425" customWidth="1"/>
    <col min="12494" max="12494" width="2.81640625" style="425" customWidth="1"/>
    <col min="12495" max="12495" width="3.7265625" style="425" customWidth="1"/>
    <col min="12496" max="12496" width="2.81640625" style="425" customWidth="1"/>
    <col min="12497" max="12497" width="3.26953125" style="425" customWidth="1"/>
    <col min="12498" max="12498" width="2.81640625" style="425" customWidth="1"/>
    <col min="12499" max="12499" width="3.26953125" style="425" customWidth="1"/>
    <col min="12500" max="12500" width="2.81640625" style="425" customWidth="1"/>
    <col min="12501" max="12501" width="4.1796875" style="425" customWidth="1"/>
    <col min="12502" max="12502" width="2.81640625" style="425" customWidth="1"/>
    <col min="12503" max="12503" width="3.26953125" style="425" customWidth="1"/>
    <col min="12504" max="12504" width="2.81640625" style="425" customWidth="1"/>
    <col min="12505" max="12505" width="4.1796875" style="425" customWidth="1"/>
    <col min="12506" max="12506" width="2.81640625" style="425" customWidth="1"/>
    <col min="12507" max="12507" width="5" style="425" customWidth="1"/>
    <col min="12508" max="12508" width="2.26953125" style="425" customWidth="1"/>
    <col min="12509" max="12509" width="7.7265625" style="425" customWidth="1"/>
    <col min="12510" max="12726" width="7.7265625" style="425"/>
    <col min="12727" max="12727" width="9.26953125" style="425" customWidth="1"/>
    <col min="12728" max="12728" width="11.1796875" style="425" customWidth="1"/>
    <col min="12729" max="12730" width="7.7265625" style="425" customWidth="1"/>
    <col min="12731" max="12731" width="4.1796875" style="425" customWidth="1"/>
    <col min="12732" max="12732" width="2.81640625" style="425" customWidth="1"/>
    <col min="12733" max="12733" width="4.1796875" style="425" customWidth="1"/>
    <col min="12734" max="12734" width="2.81640625" style="425" customWidth="1"/>
    <col min="12735" max="12735" width="4.1796875" style="425" customWidth="1"/>
    <col min="12736" max="12736" width="2.81640625" style="425" customWidth="1"/>
    <col min="12737" max="12737" width="3.26953125" style="425" customWidth="1"/>
    <col min="12738" max="12738" width="2.81640625" style="425" customWidth="1"/>
    <col min="12739" max="12739" width="3.26953125" style="425" customWidth="1"/>
    <col min="12740" max="12740" width="2.81640625" style="425" customWidth="1"/>
    <col min="12741" max="12741" width="3.26953125" style="425" customWidth="1"/>
    <col min="12742" max="12742" width="2.81640625" style="425" customWidth="1"/>
    <col min="12743" max="12743" width="4.1796875" style="425" customWidth="1"/>
    <col min="12744" max="12744" width="2.81640625" style="425" customWidth="1"/>
    <col min="12745" max="12745" width="3.7265625" style="425" customWidth="1"/>
    <col min="12746" max="12746" width="2.81640625" style="425" customWidth="1"/>
    <col min="12747" max="12747" width="3.26953125" style="425" customWidth="1"/>
    <col min="12748" max="12748" width="2.81640625" style="425" customWidth="1"/>
    <col min="12749" max="12749" width="3.26953125" style="425" customWidth="1"/>
    <col min="12750" max="12750" width="2.81640625" style="425" customWidth="1"/>
    <col min="12751" max="12751" width="3.7265625" style="425" customWidth="1"/>
    <col min="12752" max="12752" width="2.81640625" style="425" customWidth="1"/>
    <col min="12753" max="12753" width="3.26953125" style="425" customWidth="1"/>
    <col min="12754" max="12754" width="2.81640625" style="425" customWidth="1"/>
    <col min="12755" max="12755" width="3.26953125" style="425" customWidth="1"/>
    <col min="12756" max="12756" width="2.81640625" style="425" customWidth="1"/>
    <col min="12757" max="12757" width="4.1796875" style="425" customWidth="1"/>
    <col min="12758" max="12758" width="2.81640625" style="425" customWidth="1"/>
    <col min="12759" max="12759" width="3.26953125" style="425" customWidth="1"/>
    <col min="12760" max="12760" width="2.81640625" style="425" customWidth="1"/>
    <col min="12761" max="12761" width="4.1796875" style="425" customWidth="1"/>
    <col min="12762" max="12762" width="2.81640625" style="425" customWidth="1"/>
    <col min="12763" max="12763" width="5" style="425" customWidth="1"/>
    <col min="12764" max="12764" width="2.26953125" style="425" customWidth="1"/>
    <col min="12765" max="12765" width="7.7265625" style="425" customWidth="1"/>
    <col min="12766" max="12982" width="7.7265625" style="425"/>
    <col min="12983" max="12983" width="9.26953125" style="425" customWidth="1"/>
    <col min="12984" max="12984" width="11.1796875" style="425" customWidth="1"/>
    <col min="12985" max="12986" width="7.7265625" style="425" customWidth="1"/>
    <col min="12987" max="12987" width="4.1796875" style="425" customWidth="1"/>
    <col min="12988" max="12988" width="2.81640625" style="425" customWidth="1"/>
    <col min="12989" max="12989" width="4.1796875" style="425" customWidth="1"/>
    <col min="12990" max="12990" width="2.81640625" style="425" customWidth="1"/>
    <col min="12991" max="12991" width="4.1796875" style="425" customWidth="1"/>
    <col min="12992" max="12992" width="2.81640625" style="425" customWidth="1"/>
    <col min="12993" max="12993" width="3.26953125" style="425" customWidth="1"/>
    <col min="12994" max="12994" width="2.81640625" style="425" customWidth="1"/>
    <col min="12995" max="12995" width="3.26953125" style="425" customWidth="1"/>
    <col min="12996" max="12996" width="2.81640625" style="425" customWidth="1"/>
    <col min="12997" max="12997" width="3.26953125" style="425" customWidth="1"/>
    <col min="12998" max="12998" width="2.81640625" style="425" customWidth="1"/>
    <col min="12999" max="12999" width="4.1796875" style="425" customWidth="1"/>
    <col min="13000" max="13000" width="2.81640625" style="425" customWidth="1"/>
    <col min="13001" max="13001" width="3.7265625" style="425" customWidth="1"/>
    <col min="13002" max="13002" width="2.81640625" style="425" customWidth="1"/>
    <col min="13003" max="13003" width="3.26953125" style="425" customWidth="1"/>
    <col min="13004" max="13004" width="2.81640625" style="425" customWidth="1"/>
    <col min="13005" max="13005" width="3.26953125" style="425" customWidth="1"/>
    <col min="13006" max="13006" width="2.81640625" style="425" customWidth="1"/>
    <col min="13007" max="13007" width="3.7265625" style="425" customWidth="1"/>
    <col min="13008" max="13008" width="2.81640625" style="425" customWidth="1"/>
    <col min="13009" max="13009" width="3.26953125" style="425" customWidth="1"/>
    <col min="13010" max="13010" width="2.81640625" style="425" customWidth="1"/>
    <col min="13011" max="13011" width="3.26953125" style="425" customWidth="1"/>
    <col min="13012" max="13012" width="2.81640625" style="425" customWidth="1"/>
    <col min="13013" max="13013" width="4.1796875" style="425" customWidth="1"/>
    <col min="13014" max="13014" width="2.81640625" style="425" customWidth="1"/>
    <col min="13015" max="13015" width="3.26953125" style="425" customWidth="1"/>
    <col min="13016" max="13016" width="2.81640625" style="425" customWidth="1"/>
    <col min="13017" max="13017" width="4.1796875" style="425" customWidth="1"/>
    <col min="13018" max="13018" width="2.81640625" style="425" customWidth="1"/>
    <col min="13019" max="13019" width="5" style="425" customWidth="1"/>
    <col min="13020" max="13020" width="2.26953125" style="425" customWidth="1"/>
    <col min="13021" max="13021" width="7.7265625" style="425" customWidth="1"/>
    <col min="13022" max="13238" width="7.7265625" style="425"/>
    <col min="13239" max="13239" width="9.26953125" style="425" customWidth="1"/>
    <col min="13240" max="13240" width="11.1796875" style="425" customWidth="1"/>
    <col min="13241" max="13242" width="7.7265625" style="425" customWidth="1"/>
    <col min="13243" max="13243" width="4.1796875" style="425" customWidth="1"/>
    <col min="13244" max="13244" width="2.81640625" style="425" customWidth="1"/>
    <col min="13245" max="13245" width="4.1796875" style="425" customWidth="1"/>
    <col min="13246" max="13246" width="2.81640625" style="425" customWidth="1"/>
    <col min="13247" max="13247" width="4.1796875" style="425" customWidth="1"/>
    <col min="13248" max="13248" width="2.81640625" style="425" customWidth="1"/>
    <col min="13249" max="13249" width="3.26953125" style="425" customWidth="1"/>
    <col min="13250" max="13250" width="2.81640625" style="425" customWidth="1"/>
    <col min="13251" max="13251" width="3.26953125" style="425" customWidth="1"/>
    <col min="13252" max="13252" width="2.81640625" style="425" customWidth="1"/>
    <col min="13253" max="13253" width="3.26953125" style="425" customWidth="1"/>
    <col min="13254" max="13254" width="2.81640625" style="425" customWidth="1"/>
    <col min="13255" max="13255" width="4.1796875" style="425" customWidth="1"/>
    <col min="13256" max="13256" width="2.81640625" style="425" customWidth="1"/>
    <col min="13257" max="13257" width="3.7265625" style="425" customWidth="1"/>
    <col min="13258" max="13258" width="2.81640625" style="425" customWidth="1"/>
    <col min="13259" max="13259" width="3.26953125" style="425" customWidth="1"/>
    <col min="13260" max="13260" width="2.81640625" style="425" customWidth="1"/>
    <col min="13261" max="13261" width="3.26953125" style="425" customWidth="1"/>
    <col min="13262" max="13262" width="2.81640625" style="425" customWidth="1"/>
    <col min="13263" max="13263" width="3.7265625" style="425" customWidth="1"/>
    <col min="13264" max="13264" width="2.81640625" style="425" customWidth="1"/>
    <col min="13265" max="13265" width="3.26953125" style="425" customWidth="1"/>
    <col min="13266" max="13266" width="2.81640625" style="425" customWidth="1"/>
    <col min="13267" max="13267" width="3.26953125" style="425" customWidth="1"/>
    <col min="13268" max="13268" width="2.81640625" style="425" customWidth="1"/>
    <col min="13269" max="13269" width="4.1796875" style="425" customWidth="1"/>
    <col min="13270" max="13270" width="2.81640625" style="425" customWidth="1"/>
    <col min="13271" max="13271" width="3.26953125" style="425" customWidth="1"/>
    <col min="13272" max="13272" width="2.81640625" style="425" customWidth="1"/>
    <col min="13273" max="13273" width="4.1796875" style="425" customWidth="1"/>
    <col min="13274" max="13274" width="2.81640625" style="425" customWidth="1"/>
    <col min="13275" max="13275" width="5" style="425" customWidth="1"/>
    <col min="13276" max="13276" width="2.26953125" style="425" customWidth="1"/>
    <col min="13277" max="13277" width="7.7265625" style="425" customWidth="1"/>
    <col min="13278" max="13494" width="7.7265625" style="425"/>
    <col min="13495" max="13495" width="9.26953125" style="425" customWidth="1"/>
    <col min="13496" max="13496" width="11.1796875" style="425" customWidth="1"/>
    <col min="13497" max="13498" width="7.7265625" style="425" customWidth="1"/>
    <col min="13499" max="13499" width="4.1796875" style="425" customWidth="1"/>
    <col min="13500" max="13500" width="2.81640625" style="425" customWidth="1"/>
    <col min="13501" max="13501" width="4.1796875" style="425" customWidth="1"/>
    <col min="13502" max="13502" width="2.81640625" style="425" customWidth="1"/>
    <col min="13503" max="13503" width="4.1796875" style="425" customWidth="1"/>
    <col min="13504" max="13504" width="2.81640625" style="425" customWidth="1"/>
    <col min="13505" max="13505" width="3.26953125" style="425" customWidth="1"/>
    <col min="13506" max="13506" width="2.81640625" style="425" customWidth="1"/>
    <col min="13507" max="13507" width="3.26953125" style="425" customWidth="1"/>
    <col min="13508" max="13508" width="2.81640625" style="425" customWidth="1"/>
    <col min="13509" max="13509" width="3.26953125" style="425" customWidth="1"/>
    <col min="13510" max="13510" width="2.81640625" style="425" customWidth="1"/>
    <col min="13511" max="13511" width="4.1796875" style="425" customWidth="1"/>
    <col min="13512" max="13512" width="2.81640625" style="425" customWidth="1"/>
    <col min="13513" max="13513" width="3.7265625" style="425" customWidth="1"/>
    <col min="13514" max="13514" width="2.81640625" style="425" customWidth="1"/>
    <col min="13515" max="13515" width="3.26953125" style="425" customWidth="1"/>
    <col min="13516" max="13516" width="2.81640625" style="425" customWidth="1"/>
    <col min="13517" max="13517" width="3.26953125" style="425" customWidth="1"/>
    <col min="13518" max="13518" width="2.81640625" style="425" customWidth="1"/>
    <col min="13519" max="13519" width="3.7265625" style="425" customWidth="1"/>
    <col min="13520" max="13520" width="2.81640625" style="425" customWidth="1"/>
    <col min="13521" max="13521" width="3.26953125" style="425" customWidth="1"/>
    <col min="13522" max="13522" width="2.81640625" style="425" customWidth="1"/>
    <col min="13523" max="13523" width="3.26953125" style="425" customWidth="1"/>
    <col min="13524" max="13524" width="2.81640625" style="425" customWidth="1"/>
    <col min="13525" max="13525" width="4.1796875" style="425" customWidth="1"/>
    <col min="13526" max="13526" width="2.81640625" style="425" customWidth="1"/>
    <col min="13527" max="13527" width="3.26953125" style="425" customWidth="1"/>
    <col min="13528" max="13528" width="2.81640625" style="425" customWidth="1"/>
    <col min="13529" max="13529" width="4.1796875" style="425" customWidth="1"/>
    <col min="13530" max="13530" width="2.81640625" style="425" customWidth="1"/>
    <col min="13531" max="13531" width="5" style="425" customWidth="1"/>
    <col min="13532" max="13532" width="2.26953125" style="425" customWidth="1"/>
    <col min="13533" max="13533" width="7.7265625" style="425" customWidth="1"/>
    <col min="13534" max="13750" width="7.7265625" style="425"/>
    <col min="13751" max="13751" width="9.26953125" style="425" customWidth="1"/>
    <col min="13752" max="13752" width="11.1796875" style="425" customWidth="1"/>
    <col min="13753" max="13754" width="7.7265625" style="425" customWidth="1"/>
    <col min="13755" max="13755" width="4.1796875" style="425" customWidth="1"/>
    <col min="13756" max="13756" width="2.81640625" style="425" customWidth="1"/>
    <col min="13757" max="13757" width="4.1796875" style="425" customWidth="1"/>
    <col min="13758" max="13758" width="2.81640625" style="425" customWidth="1"/>
    <col min="13759" max="13759" width="4.1796875" style="425" customWidth="1"/>
    <col min="13760" max="13760" width="2.81640625" style="425" customWidth="1"/>
    <col min="13761" max="13761" width="3.26953125" style="425" customWidth="1"/>
    <col min="13762" max="13762" width="2.81640625" style="425" customWidth="1"/>
    <col min="13763" max="13763" width="3.26953125" style="425" customWidth="1"/>
    <col min="13764" max="13764" width="2.81640625" style="425" customWidth="1"/>
    <col min="13765" max="13765" width="3.26953125" style="425" customWidth="1"/>
    <col min="13766" max="13766" width="2.81640625" style="425" customWidth="1"/>
    <col min="13767" max="13767" width="4.1796875" style="425" customWidth="1"/>
    <col min="13768" max="13768" width="2.81640625" style="425" customWidth="1"/>
    <col min="13769" max="13769" width="3.7265625" style="425" customWidth="1"/>
    <col min="13770" max="13770" width="2.81640625" style="425" customWidth="1"/>
    <col min="13771" max="13771" width="3.26953125" style="425" customWidth="1"/>
    <col min="13772" max="13772" width="2.81640625" style="425" customWidth="1"/>
    <col min="13773" max="13773" width="3.26953125" style="425" customWidth="1"/>
    <col min="13774" max="13774" width="2.81640625" style="425" customWidth="1"/>
    <col min="13775" max="13775" width="3.7265625" style="425" customWidth="1"/>
    <col min="13776" max="13776" width="2.81640625" style="425" customWidth="1"/>
    <col min="13777" max="13777" width="3.26953125" style="425" customWidth="1"/>
    <col min="13778" max="13778" width="2.81640625" style="425" customWidth="1"/>
    <col min="13779" max="13779" width="3.26953125" style="425" customWidth="1"/>
    <col min="13780" max="13780" width="2.81640625" style="425" customWidth="1"/>
    <col min="13781" max="13781" width="4.1796875" style="425" customWidth="1"/>
    <col min="13782" max="13782" width="2.81640625" style="425" customWidth="1"/>
    <col min="13783" max="13783" width="3.26953125" style="425" customWidth="1"/>
    <col min="13784" max="13784" width="2.81640625" style="425" customWidth="1"/>
    <col min="13785" max="13785" width="4.1796875" style="425" customWidth="1"/>
    <col min="13786" max="13786" width="2.81640625" style="425" customWidth="1"/>
    <col min="13787" max="13787" width="5" style="425" customWidth="1"/>
    <col min="13788" max="13788" width="2.26953125" style="425" customWidth="1"/>
    <col min="13789" max="13789" width="7.7265625" style="425" customWidth="1"/>
    <col min="13790" max="14006" width="7.7265625" style="425"/>
    <col min="14007" max="14007" width="9.26953125" style="425" customWidth="1"/>
    <col min="14008" max="14008" width="11.1796875" style="425" customWidth="1"/>
    <col min="14009" max="14010" width="7.7265625" style="425" customWidth="1"/>
    <col min="14011" max="14011" width="4.1796875" style="425" customWidth="1"/>
    <col min="14012" max="14012" width="2.81640625" style="425" customWidth="1"/>
    <col min="14013" max="14013" width="4.1796875" style="425" customWidth="1"/>
    <col min="14014" max="14014" width="2.81640625" style="425" customWidth="1"/>
    <col min="14015" max="14015" width="4.1796875" style="425" customWidth="1"/>
    <col min="14016" max="14016" width="2.81640625" style="425" customWidth="1"/>
    <col min="14017" max="14017" width="3.26953125" style="425" customWidth="1"/>
    <col min="14018" max="14018" width="2.81640625" style="425" customWidth="1"/>
    <col min="14019" max="14019" width="3.26953125" style="425" customWidth="1"/>
    <col min="14020" max="14020" width="2.81640625" style="425" customWidth="1"/>
    <col min="14021" max="14021" width="3.26953125" style="425" customWidth="1"/>
    <col min="14022" max="14022" width="2.81640625" style="425" customWidth="1"/>
    <col min="14023" max="14023" width="4.1796875" style="425" customWidth="1"/>
    <col min="14024" max="14024" width="2.81640625" style="425" customWidth="1"/>
    <col min="14025" max="14025" width="3.7265625" style="425" customWidth="1"/>
    <col min="14026" max="14026" width="2.81640625" style="425" customWidth="1"/>
    <col min="14027" max="14027" width="3.26953125" style="425" customWidth="1"/>
    <col min="14028" max="14028" width="2.81640625" style="425" customWidth="1"/>
    <col min="14029" max="14029" width="3.26953125" style="425" customWidth="1"/>
    <col min="14030" max="14030" width="2.81640625" style="425" customWidth="1"/>
    <col min="14031" max="14031" width="3.7265625" style="425" customWidth="1"/>
    <col min="14032" max="14032" width="2.81640625" style="425" customWidth="1"/>
    <col min="14033" max="14033" width="3.26953125" style="425" customWidth="1"/>
    <col min="14034" max="14034" width="2.81640625" style="425" customWidth="1"/>
    <col min="14035" max="14035" width="3.26953125" style="425" customWidth="1"/>
    <col min="14036" max="14036" width="2.81640625" style="425" customWidth="1"/>
    <col min="14037" max="14037" width="4.1796875" style="425" customWidth="1"/>
    <col min="14038" max="14038" width="2.81640625" style="425" customWidth="1"/>
    <col min="14039" max="14039" width="3.26953125" style="425" customWidth="1"/>
    <col min="14040" max="14040" width="2.81640625" style="425" customWidth="1"/>
    <col min="14041" max="14041" width="4.1796875" style="425" customWidth="1"/>
    <col min="14042" max="14042" width="2.81640625" style="425" customWidth="1"/>
    <col min="14043" max="14043" width="5" style="425" customWidth="1"/>
    <col min="14044" max="14044" width="2.26953125" style="425" customWidth="1"/>
    <col min="14045" max="14045" width="7.7265625" style="425" customWidth="1"/>
    <col min="14046" max="14262" width="7.7265625" style="425"/>
    <col min="14263" max="14263" width="9.26953125" style="425" customWidth="1"/>
    <col min="14264" max="14264" width="11.1796875" style="425" customWidth="1"/>
    <col min="14265" max="14266" width="7.7265625" style="425" customWidth="1"/>
    <col min="14267" max="14267" width="4.1796875" style="425" customWidth="1"/>
    <col min="14268" max="14268" width="2.81640625" style="425" customWidth="1"/>
    <col min="14269" max="14269" width="4.1796875" style="425" customWidth="1"/>
    <col min="14270" max="14270" width="2.81640625" style="425" customWidth="1"/>
    <col min="14271" max="14271" width="4.1796875" style="425" customWidth="1"/>
    <col min="14272" max="14272" width="2.81640625" style="425" customWidth="1"/>
    <col min="14273" max="14273" width="3.26953125" style="425" customWidth="1"/>
    <col min="14274" max="14274" width="2.81640625" style="425" customWidth="1"/>
    <col min="14275" max="14275" width="3.26953125" style="425" customWidth="1"/>
    <col min="14276" max="14276" width="2.81640625" style="425" customWidth="1"/>
    <col min="14277" max="14277" width="3.26953125" style="425" customWidth="1"/>
    <col min="14278" max="14278" width="2.81640625" style="425" customWidth="1"/>
    <col min="14279" max="14279" width="4.1796875" style="425" customWidth="1"/>
    <col min="14280" max="14280" width="2.81640625" style="425" customWidth="1"/>
    <col min="14281" max="14281" width="3.7265625" style="425" customWidth="1"/>
    <col min="14282" max="14282" width="2.81640625" style="425" customWidth="1"/>
    <col min="14283" max="14283" width="3.26953125" style="425" customWidth="1"/>
    <col min="14284" max="14284" width="2.81640625" style="425" customWidth="1"/>
    <col min="14285" max="14285" width="3.26953125" style="425" customWidth="1"/>
    <col min="14286" max="14286" width="2.81640625" style="425" customWidth="1"/>
    <col min="14287" max="14287" width="3.7265625" style="425" customWidth="1"/>
    <col min="14288" max="14288" width="2.81640625" style="425" customWidth="1"/>
    <col min="14289" max="14289" width="3.26953125" style="425" customWidth="1"/>
    <col min="14290" max="14290" width="2.81640625" style="425" customWidth="1"/>
    <col min="14291" max="14291" width="3.26953125" style="425" customWidth="1"/>
    <col min="14292" max="14292" width="2.81640625" style="425" customWidth="1"/>
    <col min="14293" max="14293" width="4.1796875" style="425" customWidth="1"/>
    <col min="14294" max="14294" width="2.81640625" style="425" customWidth="1"/>
    <col min="14295" max="14295" width="3.26953125" style="425" customWidth="1"/>
    <col min="14296" max="14296" width="2.81640625" style="425" customWidth="1"/>
    <col min="14297" max="14297" width="4.1796875" style="425" customWidth="1"/>
    <col min="14298" max="14298" width="2.81640625" style="425" customWidth="1"/>
    <col min="14299" max="14299" width="5" style="425" customWidth="1"/>
    <col min="14300" max="14300" width="2.26953125" style="425" customWidth="1"/>
    <col min="14301" max="14301" width="7.7265625" style="425" customWidth="1"/>
    <col min="14302" max="14518" width="7.7265625" style="425"/>
    <col min="14519" max="14519" width="9.26953125" style="425" customWidth="1"/>
    <col min="14520" max="14520" width="11.1796875" style="425" customWidth="1"/>
    <col min="14521" max="14522" width="7.7265625" style="425" customWidth="1"/>
    <col min="14523" max="14523" width="4.1796875" style="425" customWidth="1"/>
    <col min="14524" max="14524" width="2.81640625" style="425" customWidth="1"/>
    <col min="14525" max="14525" width="4.1796875" style="425" customWidth="1"/>
    <col min="14526" max="14526" width="2.81640625" style="425" customWidth="1"/>
    <col min="14527" max="14527" width="4.1796875" style="425" customWidth="1"/>
    <col min="14528" max="14528" width="2.81640625" style="425" customWidth="1"/>
    <col min="14529" max="14529" width="3.26953125" style="425" customWidth="1"/>
    <col min="14530" max="14530" width="2.81640625" style="425" customWidth="1"/>
    <col min="14531" max="14531" width="3.26953125" style="425" customWidth="1"/>
    <col min="14532" max="14532" width="2.81640625" style="425" customWidth="1"/>
    <col min="14533" max="14533" width="3.26953125" style="425" customWidth="1"/>
    <col min="14534" max="14534" width="2.81640625" style="425" customWidth="1"/>
    <col min="14535" max="14535" width="4.1796875" style="425" customWidth="1"/>
    <col min="14536" max="14536" width="2.81640625" style="425" customWidth="1"/>
    <col min="14537" max="14537" width="3.7265625" style="425" customWidth="1"/>
    <col min="14538" max="14538" width="2.81640625" style="425" customWidth="1"/>
    <col min="14539" max="14539" width="3.26953125" style="425" customWidth="1"/>
    <col min="14540" max="14540" width="2.81640625" style="425" customWidth="1"/>
    <col min="14541" max="14541" width="3.26953125" style="425" customWidth="1"/>
    <col min="14542" max="14542" width="2.81640625" style="425" customWidth="1"/>
    <col min="14543" max="14543" width="3.7265625" style="425" customWidth="1"/>
    <col min="14544" max="14544" width="2.81640625" style="425" customWidth="1"/>
    <col min="14545" max="14545" width="3.26953125" style="425" customWidth="1"/>
    <col min="14546" max="14546" width="2.81640625" style="425" customWidth="1"/>
    <col min="14547" max="14547" width="3.26953125" style="425" customWidth="1"/>
    <col min="14548" max="14548" width="2.81640625" style="425" customWidth="1"/>
    <col min="14549" max="14549" width="4.1796875" style="425" customWidth="1"/>
    <col min="14550" max="14550" width="2.81640625" style="425" customWidth="1"/>
    <col min="14551" max="14551" width="3.26953125" style="425" customWidth="1"/>
    <col min="14552" max="14552" width="2.81640625" style="425" customWidth="1"/>
    <col min="14553" max="14553" width="4.1796875" style="425" customWidth="1"/>
    <col min="14554" max="14554" width="2.81640625" style="425" customWidth="1"/>
    <col min="14555" max="14555" width="5" style="425" customWidth="1"/>
    <col min="14556" max="14556" width="2.26953125" style="425" customWidth="1"/>
    <col min="14557" max="14557" width="7.7265625" style="425" customWidth="1"/>
    <col min="14558" max="14774" width="7.7265625" style="425"/>
    <col min="14775" max="14775" width="9.26953125" style="425" customWidth="1"/>
    <col min="14776" max="14776" width="11.1796875" style="425" customWidth="1"/>
    <col min="14777" max="14778" width="7.7265625" style="425" customWidth="1"/>
    <col min="14779" max="14779" width="4.1796875" style="425" customWidth="1"/>
    <col min="14780" max="14780" width="2.81640625" style="425" customWidth="1"/>
    <col min="14781" max="14781" width="4.1796875" style="425" customWidth="1"/>
    <col min="14782" max="14782" width="2.81640625" style="425" customWidth="1"/>
    <col min="14783" max="14783" width="4.1796875" style="425" customWidth="1"/>
    <col min="14784" max="14784" width="2.81640625" style="425" customWidth="1"/>
    <col min="14785" max="14785" width="3.26953125" style="425" customWidth="1"/>
    <col min="14786" max="14786" width="2.81640625" style="425" customWidth="1"/>
    <col min="14787" max="14787" width="3.26953125" style="425" customWidth="1"/>
    <col min="14788" max="14788" width="2.81640625" style="425" customWidth="1"/>
    <col min="14789" max="14789" width="3.26953125" style="425" customWidth="1"/>
    <col min="14790" max="14790" width="2.81640625" style="425" customWidth="1"/>
    <col min="14791" max="14791" width="4.1796875" style="425" customWidth="1"/>
    <col min="14792" max="14792" width="2.81640625" style="425" customWidth="1"/>
    <col min="14793" max="14793" width="3.7265625" style="425" customWidth="1"/>
    <col min="14794" max="14794" width="2.81640625" style="425" customWidth="1"/>
    <col min="14795" max="14795" width="3.26953125" style="425" customWidth="1"/>
    <col min="14796" max="14796" width="2.81640625" style="425" customWidth="1"/>
    <col min="14797" max="14797" width="3.26953125" style="425" customWidth="1"/>
    <col min="14798" max="14798" width="2.81640625" style="425" customWidth="1"/>
    <col min="14799" max="14799" width="3.7265625" style="425" customWidth="1"/>
    <col min="14800" max="14800" width="2.81640625" style="425" customWidth="1"/>
    <col min="14801" max="14801" width="3.26953125" style="425" customWidth="1"/>
    <col min="14802" max="14802" width="2.81640625" style="425" customWidth="1"/>
    <col min="14803" max="14803" width="3.26953125" style="425" customWidth="1"/>
    <col min="14804" max="14804" width="2.81640625" style="425" customWidth="1"/>
    <col min="14805" max="14805" width="4.1796875" style="425" customWidth="1"/>
    <col min="14806" max="14806" width="2.81640625" style="425" customWidth="1"/>
    <col min="14807" max="14807" width="3.26953125" style="425" customWidth="1"/>
    <col min="14808" max="14808" width="2.81640625" style="425" customWidth="1"/>
    <col min="14809" max="14809" width="4.1796875" style="425" customWidth="1"/>
    <col min="14810" max="14810" width="2.81640625" style="425" customWidth="1"/>
    <col min="14811" max="14811" width="5" style="425" customWidth="1"/>
    <col min="14812" max="14812" width="2.26953125" style="425" customWidth="1"/>
    <col min="14813" max="14813" width="7.7265625" style="425" customWidth="1"/>
    <col min="14814" max="15030" width="7.7265625" style="425"/>
    <col min="15031" max="15031" width="9.26953125" style="425" customWidth="1"/>
    <col min="15032" max="15032" width="11.1796875" style="425" customWidth="1"/>
    <col min="15033" max="15034" width="7.7265625" style="425" customWidth="1"/>
    <col min="15035" max="15035" width="4.1796875" style="425" customWidth="1"/>
    <col min="15036" max="15036" width="2.81640625" style="425" customWidth="1"/>
    <col min="15037" max="15037" width="4.1796875" style="425" customWidth="1"/>
    <col min="15038" max="15038" width="2.81640625" style="425" customWidth="1"/>
    <col min="15039" max="15039" width="4.1796875" style="425" customWidth="1"/>
    <col min="15040" max="15040" width="2.81640625" style="425" customWidth="1"/>
    <col min="15041" max="15041" width="3.26953125" style="425" customWidth="1"/>
    <col min="15042" max="15042" width="2.81640625" style="425" customWidth="1"/>
    <col min="15043" max="15043" width="3.26953125" style="425" customWidth="1"/>
    <col min="15044" max="15044" width="2.81640625" style="425" customWidth="1"/>
    <col min="15045" max="15045" width="3.26953125" style="425" customWidth="1"/>
    <col min="15046" max="15046" width="2.81640625" style="425" customWidth="1"/>
    <col min="15047" max="15047" width="4.1796875" style="425" customWidth="1"/>
    <col min="15048" max="15048" width="2.81640625" style="425" customWidth="1"/>
    <col min="15049" max="15049" width="3.7265625" style="425" customWidth="1"/>
    <col min="15050" max="15050" width="2.81640625" style="425" customWidth="1"/>
    <col min="15051" max="15051" width="3.26953125" style="425" customWidth="1"/>
    <col min="15052" max="15052" width="2.81640625" style="425" customWidth="1"/>
    <col min="15053" max="15053" width="3.26953125" style="425" customWidth="1"/>
    <col min="15054" max="15054" width="2.81640625" style="425" customWidth="1"/>
    <col min="15055" max="15055" width="3.7265625" style="425" customWidth="1"/>
    <col min="15056" max="15056" width="2.81640625" style="425" customWidth="1"/>
    <col min="15057" max="15057" width="3.26953125" style="425" customWidth="1"/>
    <col min="15058" max="15058" width="2.81640625" style="425" customWidth="1"/>
    <col min="15059" max="15059" width="3.26953125" style="425" customWidth="1"/>
    <col min="15060" max="15060" width="2.81640625" style="425" customWidth="1"/>
    <col min="15061" max="15061" width="4.1796875" style="425" customWidth="1"/>
    <col min="15062" max="15062" width="2.81640625" style="425" customWidth="1"/>
    <col min="15063" max="15063" width="3.26953125" style="425" customWidth="1"/>
    <col min="15064" max="15064" width="2.81640625" style="425" customWidth="1"/>
    <col min="15065" max="15065" width="4.1796875" style="425" customWidth="1"/>
    <col min="15066" max="15066" width="2.81640625" style="425" customWidth="1"/>
    <col min="15067" max="15067" width="5" style="425" customWidth="1"/>
    <col min="15068" max="15068" width="2.26953125" style="425" customWidth="1"/>
    <col min="15069" max="15069" width="7.7265625" style="425" customWidth="1"/>
    <col min="15070" max="15286" width="7.7265625" style="425"/>
    <col min="15287" max="15287" width="9.26953125" style="425" customWidth="1"/>
    <col min="15288" max="15288" width="11.1796875" style="425" customWidth="1"/>
    <col min="15289" max="15290" width="7.7265625" style="425" customWidth="1"/>
    <col min="15291" max="15291" width="4.1796875" style="425" customWidth="1"/>
    <col min="15292" max="15292" width="2.81640625" style="425" customWidth="1"/>
    <col min="15293" max="15293" width="4.1796875" style="425" customWidth="1"/>
    <col min="15294" max="15294" width="2.81640625" style="425" customWidth="1"/>
    <col min="15295" max="15295" width="4.1796875" style="425" customWidth="1"/>
    <col min="15296" max="15296" width="2.81640625" style="425" customWidth="1"/>
    <col min="15297" max="15297" width="3.26953125" style="425" customWidth="1"/>
    <col min="15298" max="15298" width="2.81640625" style="425" customWidth="1"/>
    <col min="15299" max="15299" width="3.26953125" style="425" customWidth="1"/>
    <col min="15300" max="15300" width="2.81640625" style="425" customWidth="1"/>
    <col min="15301" max="15301" width="3.26953125" style="425" customWidth="1"/>
    <col min="15302" max="15302" width="2.81640625" style="425" customWidth="1"/>
    <col min="15303" max="15303" width="4.1796875" style="425" customWidth="1"/>
    <col min="15304" max="15304" width="2.81640625" style="425" customWidth="1"/>
    <col min="15305" max="15305" width="3.7265625" style="425" customWidth="1"/>
    <col min="15306" max="15306" width="2.81640625" style="425" customWidth="1"/>
    <col min="15307" max="15307" width="3.26953125" style="425" customWidth="1"/>
    <col min="15308" max="15308" width="2.81640625" style="425" customWidth="1"/>
    <col min="15309" max="15309" width="3.26953125" style="425" customWidth="1"/>
    <col min="15310" max="15310" width="2.81640625" style="425" customWidth="1"/>
    <col min="15311" max="15311" width="3.7265625" style="425" customWidth="1"/>
    <col min="15312" max="15312" width="2.81640625" style="425" customWidth="1"/>
    <col min="15313" max="15313" width="3.26953125" style="425" customWidth="1"/>
    <col min="15314" max="15314" width="2.81640625" style="425" customWidth="1"/>
    <col min="15315" max="15315" width="3.26953125" style="425" customWidth="1"/>
    <col min="15316" max="15316" width="2.81640625" style="425" customWidth="1"/>
    <col min="15317" max="15317" width="4.1796875" style="425" customWidth="1"/>
    <col min="15318" max="15318" width="2.81640625" style="425" customWidth="1"/>
    <col min="15319" max="15319" width="3.26953125" style="425" customWidth="1"/>
    <col min="15320" max="15320" width="2.81640625" style="425" customWidth="1"/>
    <col min="15321" max="15321" width="4.1796875" style="425" customWidth="1"/>
    <col min="15322" max="15322" width="2.81640625" style="425" customWidth="1"/>
    <col min="15323" max="15323" width="5" style="425" customWidth="1"/>
    <col min="15324" max="15324" width="2.26953125" style="425" customWidth="1"/>
    <col min="15325" max="15325" width="7.7265625" style="425" customWidth="1"/>
    <col min="15326" max="15542" width="7.7265625" style="425"/>
    <col min="15543" max="15543" width="9.26953125" style="425" customWidth="1"/>
    <col min="15544" max="15544" width="11.1796875" style="425" customWidth="1"/>
    <col min="15545" max="15546" width="7.7265625" style="425" customWidth="1"/>
    <col min="15547" max="15547" width="4.1796875" style="425" customWidth="1"/>
    <col min="15548" max="15548" width="2.81640625" style="425" customWidth="1"/>
    <col min="15549" max="15549" width="4.1796875" style="425" customWidth="1"/>
    <col min="15550" max="15550" width="2.81640625" style="425" customWidth="1"/>
    <col min="15551" max="15551" width="4.1796875" style="425" customWidth="1"/>
    <col min="15552" max="15552" width="2.81640625" style="425" customWidth="1"/>
    <col min="15553" max="15553" width="3.26953125" style="425" customWidth="1"/>
    <col min="15554" max="15554" width="2.81640625" style="425" customWidth="1"/>
    <col min="15555" max="15555" width="3.26953125" style="425" customWidth="1"/>
    <col min="15556" max="15556" width="2.81640625" style="425" customWidth="1"/>
    <col min="15557" max="15557" width="3.26953125" style="425" customWidth="1"/>
    <col min="15558" max="15558" width="2.81640625" style="425" customWidth="1"/>
    <col min="15559" max="15559" width="4.1796875" style="425" customWidth="1"/>
    <col min="15560" max="15560" width="2.81640625" style="425" customWidth="1"/>
    <col min="15561" max="15561" width="3.7265625" style="425" customWidth="1"/>
    <col min="15562" max="15562" width="2.81640625" style="425" customWidth="1"/>
    <col min="15563" max="15563" width="3.26953125" style="425" customWidth="1"/>
    <col min="15564" max="15564" width="2.81640625" style="425" customWidth="1"/>
    <col min="15565" max="15565" width="3.26953125" style="425" customWidth="1"/>
    <col min="15566" max="15566" width="2.81640625" style="425" customWidth="1"/>
    <col min="15567" max="15567" width="3.7265625" style="425" customWidth="1"/>
    <col min="15568" max="15568" width="2.81640625" style="425" customWidth="1"/>
    <col min="15569" max="15569" width="3.26953125" style="425" customWidth="1"/>
    <col min="15570" max="15570" width="2.81640625" style="425" customWidth="1"/>
    <col min="15571" max="15571" width="3.26953125" style="425" customWidth="1"/>
    <col min="15572" max="15572" width="2.81640625" style="425" customWidth="1"/>
    <col min="15573" max="15573" width="4.1796875" style="425" customWidth="1"/>
    <col min="15574" max="15574" width="2.81640625" style="425" customWidth="1"/>
    <col min="15575" max="15575" width="3.26953125" style="425" customWidth="1"/>
    <col min="15576" max="15576" width="2.81640625" style="425" customWidth="1"/>
    <col min="15577" max="15577" width="4.1796875" style="425" customWidth="1"/>
    <col min="15578" max="15578" width="2.81640625" style="425" customWidth="1"/>
    <col min="15579" max="15579" width="5" style="425" customWidth="1"/>
    <col min="15580" max="15580" width="2.26953125" style="425" customWidth="1"/>
    <col min="15581" max="15581" width="7.7265625" style="425" customWidth="1"/>
    <col min="15582" max="15798" width="7.7265625" style="425"/>
    <col min="15799" max="15799" width="9.26953125" style="425" customWidth="1"/>
    <col min="15800" max="15800" width="11.1796875" style="425" customWidth="1"/>
    <col min="15801" max="15802" width="7.7265625" style="425" customWidth="1"/>
    <col min="15803" max="15803" width="4.1796875" style="425" customWidth="1"/>
    <col min="15804" max="15804" width="2.81640625" style="425" customWidth="1"/>
    <col min="15805" max="15805" width="4.1796875" style="425" customWidth="1"/>
    <col min="15806" max="15806" width="2.81640625" style="425" customWidth="1"/>
    <col min="15807" max="15807" width="4.1796875" style="425" customWidth="1"/>
    <col min="15808" max="15808" width="2.81640625" style="425" customWidth="1"/>
    <col min="15809" max="15809" width="3.26953125" style="425" customWidth="1"/>
    <col min="15810" max="15810" width="2.81640625" style="425" customWidth="1"/>
    <col min="15811" max="15811" width="3.26953125" style="425" customWidth="1"/>
    <col min="15812" max="15812" width="2.81640625" style="425" customWidth="1"/>
    <col min="15813" max="15813" width="3.26953125" style="425" customWidth="1"/>
    <col min="15814" max="15814" width="2.81640625" style="425" customWidth="1"/>
    <col min="15815" max="15815" width="4.1796875" style="425" customWidth="1"/>
    <col min="15816" max="15816" width="2.81640625" style="425" customWidth="1"/>
    <col min="15817" max="15817" width="3.7265625" style="425" customWidth="1"/>
    <col min="15818" max="15818" width="2.81640625" style="425" customWidth="1"/>
    <col min="15819" max="15819" width="3.26953125" style="425" customWidth="1"/>
    <col min="15820" max="15820" width="2.81640625" style="425" customWidth="1"/>
    <col min="15821" max="15821" width="3.26953125" style="425" customWidth="1"/>
    <col min="15822" max="15822" width="2.81640625" style="425" customWidth="1"/>
    <col min="15823" max="15823" width="3.7265625" style="425" customWidth="1"/>
    <col min="15824" max="15824" width="2.81640625" style="425" customWidth="1"/>
    <col min="15825" max="15825" width="3.26953125" style="425" customWidth="1"/>
    <col min="15826" max="15826" width="2.81640625" style="425" customWidth="1"/>
    <col min="15827" max="15827" width="3.26953125" style="425" customWidth="1"/>
    <col min="15828" max="15828" width="2.81640625" style="425" customWidth="1"/>
    <col min="15829" max="15829" width="4.1796875" style="425" customWidth="1"/>
    <col min="15830" max="15830" width="2.81640625" style="425" customWidth="1"/>
    <col min="15831" max="15831" width="3.26953125" style="425" customWidth="1"/>
    <col min="15832" max="15832" width="2.81640625" style="425" customWidth="1"/>
    <col min="15833" max="15833" width="4.1796875" style="425" customWidth="1"/>
    <col min="15834" max="15834" width="2.81640625" style="425" customWidth="1"/>
    <col min="15835" max="15835" width="5" style="425" customWidth="1"/>
    <col min="15836" max="15836" width="2.26953125" style="425" customWidth="1"/>
    <col min="15837" max="15837" width="7.7265625" style="425" customWidth="1"/>
    <col min="15838" max="16054" width="7.7265625" style="425"/>
    <col min="16055" max="16055" width="9.26953125" style="425" customWidth="1"/>
    <col min="16056" max="16056" width="11.1796875" style="425" customWidth="1"/>
    <col min="16057" max="16058" width="7.7265625" style="425" customWidth="1"/>
    <col min="16059" max="16059" width="4.1796875" style="425" customWidth="1"/>
    <col min="16060" max="16060" width="2.81640625" style="425" customWidth="1"/>
    <col min="16061" max="16061" width="4.1796875" style="425" customWidth="1"/>
    <col min="16062" max="16062" width="2.81640625" style="425" customWidth="1"/>
    <col min="16063" max="16063" width="4.1796875" style="425" customWidth="1"/>
    <col min="16064" max="16064" width="2.81640625" style="425" customWidth="1"/>
    <col min="16065" max="16065" width="3.26953125" style="425" customWidth="1"/>
    <col min="16066" max="16066" width="2.81640625" style="425" customWidth="1"/>
    <col min="16067" max="16067" width="3.26953125" style="425" customWidth="1"/>
    <col min="16068" max="16068" width="2.81640625" style="425" customWidth="1"/>
    <col min="16069" max="16069" width="3.26953125" style="425" customWidth="1"/>
    <col min="16070" max="16070" width="2.81640625" style="425" customWidth="1"/>
    <col min="16071" max="16071" width="4.1796875" style="425" customWidth="1"/>
    <col min="16072" max="16072" width="2.81640625" style="425" customWidth="1"/>
    <col min="16073" max="16073" width="3.7265625" style="425" customWidth="1"/>
    <col min="16074" max="16074" width="2.81640625" style="425" customWidth="1"/>
    <col min="16075" max="16075" width="3.26953125" style="425" customWidth="1"/>
    <col min="16076" max="16076" width="2.81640625" style="425" customWidth="1"/>
    <col min="16077" max="16077" width="3.26953125" style="425" customWidth="1"/>
    <col min="16078" max="16078" width="2.81640625" style="425" customWidth="1"/>
    <col min="16079" max="16079" width="3.7265625" style="425" customWidth="1"/>
    <col min="16080" max="16080" width="2.81640625" style="425" customWidth="1"/>
    <col min="16081" max="16081" width="3.26953125" style="425" customWidth="1"/>
    <col min="16082" max="16082" width="2.81640625" style="425" customWidth="1"/>
    <col min="16083" max="16083" width="3.26953125" style="425" customWidth="1"/>
    <col min="16084" max="16084" width="2.81640625" style="425" customWidth="1"/>
    <col min="16085" max="16085" width="4.1796875" style="425" customWidth="1"/>
    <col min="16086" max="16086" width="2.81640625" style="425" customWidth="1"/>
    <col min="16087" max="16087" width="3.26953125" style="425" customWidth="1"/>
    <col min="16088" max="16088" width="2.81640625" style="425" customWidth="1"/>
    <col min="16089" max="16089" width="4.1796875" style="425" customWidth="1"/>
    <col min="16090" max="16090" width="2.81640625" style="425" customWidth="1"/>
    <col min="16091" max="16091" width="5" style="425" customWidth="1"/>
    <col min="16092" max="16092" width="2.26953125" style="425" customWidth="1"/>
    <col min="16093" max="16093" width="7.7265625" style="425" customWidth="1"/>
    <col min="16094" max="16384" width="7.7265625" style="425"/>
  </cols>
  <sheetData>
    <row r="1" spans="1:6" s="418" customFormat="1" ht="25.5" customHeight="1">
      <c r="A1" s="1725" t="s">
        <v>577</v>
      </c>
      <c r="B1" s="1725"/>
      <c r="C1" s="1725"/>
      <c r="D1" s="1725"/>
      <c r="E1" s="1725"/>
      <c r="F1" s="417"/>
    </row>
    <row r="2" spans="1:6" s="418" customFormat="1" ht="24.75" customHeight="1">
      <c r="A2" s="1726" t="s">
        <v>578</v>
      </c>
      <c r="B2" s="1726"/>
      <c r="C2" s="1726"/>
      <c r="D2" s="1726"/>
      <c r="E2" s="1726"/>
      <c r="F2" s="417"/>
    </row>
    <row r="3" spans="1:6" s="418" customFormat="1" ht="25.5" customHeight="1">
      <c r="A3" s="197" t="s">
        <v>898</v>
      </c>
      <c r="B3" s="136"/>
      <c r="C3" s="136"/>
      <c r="D3" s="136"/>
      <c r="E3" s="201" t="s">
        <v>899</v>
      </c>
      <c r="F3" s="417"/>
    </row>
    <row r="4" spans="1:6" s="421" customFormat="1" ht="27" customHeight="1">
      <c r="A4" s="1804" t="s">
        <v>324</v>
      </c>
      <c r="B4" s="419" t="s">
        <v>900</v>
      </c>
      <c r="C4" s="419" t="s">
        <v>901</v>
      </c>
      <c r="D4" s="419" t="s">
        <v>902</v>
      </c>
      <c r="E4" s="1804" t="s">
        <v>415</v>
      </c>
      <c r="F4" s="420"/>
    </row>
    <row r="5" spans="1:6" s="421" customFormat="1" ht="18" customHeight="1">
      <c r="A5" s="1805"/>
      <c r="B5" s="422" t="s">
        <v>903</v>
      </c>
      <c r="C5" s="422" t="s">
        <v>904</v>
      </c>
      <c r="D5" s="422" t="s">
        <v>905</v>
      </c>
      <c r="E5" s="1805"/>
      <c r="F5" s="420"/>
    </row>
    <row r="6" spans="1:6" ht="33" customHeight="1">
      <c r="A6" s="423" t="s">
        <v>327</v>
      </c>
      <c r="B6" s="286">
        <v>179</v>
      </c>
      <c r="C6" s="286">
        <v>97</v>
      </c>
      <c r="D6" s="286">
        <v>446</v>
      </c>
      <c r="E6" s="381" t="s">
        <v>418</v>
      </c>
      <c r="F6" s="424"/>
    </row>
    <row r="7" spans="1:6" ht="33" customHeight="1">
      <c r="A7" s="423" t="s">
        <v>328</v>
      </c>
      <c r="B7" s="289">
        <v>82</v>
      </c>
      <c r="C7" s="289">
        <v>84</v>
      </c>
      <c r="D7" s="289">
        <v>181</v>
      </c>
      <c r="E7" s="381" t="s">
        <v>419</v>
      </c>
      <c r="F7" s="424"/>
    </row>
    <row r="8" spans="1:6" ht="33" customHeight="1">
      <c r="A8" s="423" t="s">
        <v>329</v>
      </c>
      <c r="B8" s="286">
        <v>80</v>
      </c>
      <c r="C8" s="286">
        <v>10</v>
      </c>
      <c r="D8" s="286">
        <v>111</v>
      </c>
      <c r="E8" s="381" t="s">
        <v>420</v>
      </c>
      <c r="F8" s="424"/>
    </row>
    <row r="9" spans="1:6" ht="33" customHeight="1">
      <c r="A9" s="423" t="s">
        <v>333</v>
      </c>
      <c r="B9" s="289">
        <v>188</v>
      </c>
      <c r="C9" s="289">
        <v>37</v>
      </c>
      <c r="D9" s="289">
        <v>363</v>
      </c>
      <c r="E9" s="381" t="s">
        <v>423</v>
      </c>
      <c r="F9" s="424"/>
    </row>
    <row r="10" spans="1:6" ht="33" customHeight="1">
      <c r="A10" s="423" t="s">
        <v>339</v>
      </c>
      <c r="B10" s="286">
        <v>57</v>
      </c>
      <c r="C10" s="286">
        <v>16</v>
      </c>
      <c r="D10" s="286">
        <v>81</v>
      </c>
      <c r="E10" s="381" t="s">
        <v>429</v>
      </c>
      <c r="F10" s="424"/>
    </row>
    <row r="11" spans="1:6" ht="33" customHeight="1">
      <c r="A11" s="423" t="s">
        <v>340</v>
      </c>
      <c r="B11" s="289">
        <v>177</v>
      </c>
      <c r="C11" s="289">
        <v>69</v>
      </c>
      <c r="D11" s="289">
        <v>223</v>
      </c>
      <c r="E11" s="381" t="s">
        <v>430</v>
      </c>
      <c r="F11" s="424"/>
    </row>
    <row r="12" spans="1:6" ht="33" customHeight="1">
      <c r="A12" s="423" t="s">
        <v>344</v>
      </c>
      <c r="B12" s="286">
        <v>175</v>
      </c>
      <c r="C12" s="286">
        <v>35</v>
      </c>
      <c r="D12" s="286">
        <v>115</v>
      </c>
      <c r="E12" s="381" t="s">
        <v>434</v>
      </c>
      <c r="F12" s="424"/>
    </row>
    <row r="13" spans="1:6" ht="33" customHeight="1">
      <c r="A13" s="423" t="s">
        <v>348</v>
      </c>
      <c r="B13" s="289">
        <v>204</v>
      </c>
      <c r="C13" s="289">
        <v>63</v>
      </c>
      <c r="D13" s="289">
        <v>298</v>
      </c>
      <c r="E13" s="381" t="s">
        <v>438</v>
      </c>
      <c r="F13" s="424"/>
    </row>
    <row r="14" spans="1:6" ht="33" customHeight="1">
      <c r="A14" s="423" t="s">
        <v>352</v>
      </c>
      <c r="B14" s="286">
        <v>179</v>
      </c>
      <c r="C14" s="286">
        <v>45</v>
      </c>
      <c r="D14" s="286">
        <v>207</v>
      </c>
      <c r="E14" s="381" t="s">
        <v>442</v>
      </c>
      <c r="F14" s="424"/>
    </row>
    <row r="15" spans="1:6" ht="33" customHeight="1">
      <c r="A15" s="423" t="s">
        <v>356</v>
      </c>
      <c r="B15" s="289">
        <v>82</v>
      </c>
      <c r="C15" s="289">
        <v>47</v>
      </c>
      <c r="D15" s="289">
        <v>202</v>
      </c>
      <c r="E15" s="381" t="s">
        <v>446</v>
      </c>
      <c r="F15" s="424"/>
    </row>
    <row r="16" spans="1:6" ht="33" customHeight="1">
      <c r="A16" s="423" t="s">
        <v>360</v>
      </c>
      <c r="B16" s="286">
        <v>127</v>
      </c>
      <c r="C16" s="286">
        <v>42</v>
      </c>
      <c r="D16" s="286">
        <v>150</v>
      </c>
      <c r="E16" s="381" t="s">
        <v>450</v>
      </c>
      <c r="F16" s="424"/>
    </row>
    <row r="17" spans="1:7" ht="33" customHeight="1">
      <c r="A17" s="423" t="s">
        <v>364</v>
      </c>
      <c r="B17" s="289">
        <v>42</v>
      </c>
      <c r="C17" s="289">
        <v>10</v>
      </c>
      <c r="D17" s="289">
        <v>68</v>
      </c>
      <c r="E17" s="381" t="s">
        <v>454</v>
      </c>
    </row>
    <row r="18" spans="1:7" ht="33" customHeight="1">
      <c r="A18" s="423" t="s">
        <v>368</v>
      </c>
      <c r="B18" s="286">
        <v>170</v>
      </c>
      <c r="C18" s="286">
        <v>48</v>
      </c>
      <c r="D18" s="286">
        <v>251</v>
      </c>
      <c r="E18" s="381" t="s">
        <v>458</v>
      </c>
    </row>
    <row r="19" spans="1:7" ht="33" customHeight="1">
      <c r="A19" s="423" t="s">
        <v>374</v>
      </c>
      <c r="B19" s="289">
        <v>116</v>
      </c>
      <c r="C19" s="289">
        <v>60</v>
      </c>
      <c r="D19" s="289">
        <v>146</v>
      </c>
      <c r="E19" s="381" t="s">
        <v>464</v>
      </c>
    </row>
    <row r="20" spans="1:7" ht="33" customHeight="1">
      <c r="A20" s="423" t="s">
        <v>377</v>
      </c>
      <c r="B20" s="286">
        <v>101</v>
      </c>
      <c r="C20" s="286">
        <v>40</v>
      </c>
      <c r="D20" s="286">
        <v>86</v>
      </c>
      <c r="E20" s="381" t="s">
        <v>468</v>
      </c>
      <c r="F20" s="298"/>
      <c r="G20" s="421"/>
    </row>
    <row r="21" spans="1:7" ht="33" customHeight="1">
      <c r="A21" s="423" t="s">
        <v>492</v>
      </c>
      <c r="B21" s="289">
        <v>72</v>
      </c>
      <c r="C21" s="289">
        <v>22</v>
      </c>
      <c r="D21" s="289">
        <v>128</v>
      </c>
      <c r="E21" s="381" t="s">
        <v>471</v>
      </c>
    </row>
    <row r="22" spans="1:7" ht="33" customHeight="1">
      <c r="A22" s="423" t="s">
        <v>382</v>
      </c>
      <c r="B22" s="286">
        <v>174</v>
      </c>
      <c r="C22" s="286">
        <v>31</v>
      </c>
      <c r="D22" s="286">
        <v>182</v>
      </c>
      <c r="E22" s="381" t="s">
        <v>474</v>
      </c>
    </row>
    <row r="23" spans="1:7" ht="33" customHeight="1">
      <c r="A23" s="423" t="s">
        <v>386</v>
      </c>
      <c r="B23" s="289">
        <v>60</v>
      </c>
      <c r="C23" s="289">
        <v>31</v>
      </c>
      <c r="D23" s="289">
        <v>98</v>
      </c>
      <c r="E23" s="381" t="s">
        <v>478</v>
      </c>
    </row>
    <row r="24" spans="1:7" ht="33" customHeight="1">
      <c r="A24" s="423" t="s">
        <v>390</v>
      </c>
      <c r="B24" s="286">
        <v>65</v>
      </c>
      <c r="C24" s="286">
        <v>24</v>
      </c>
      <c r="D24" s="286">
        <v>86</v>
      </c>
      <c r="E24" s="381" t="s">
        <v>482</v>
      </c>
    </row>
    <row r="25" spans="1:7" ht="33" customHeight="1">
      <c r="A25" s="423" t="s">
        <v>394</v>
      </c>
      <c r="B25" s="289">
        <v>95</v>
      </c>
      <c r="C25" s="289">
        <v>53</v>
      </c>
      <c r="D25" s="289">
        <v>197</v>
      </c>
      <c r="E25" s="381" t="s">
        <v>486</v>
      </c>
    </row>
    <row r="26" spans="1:7" s="421" customFormat="1" ht="33" customHeight="1">
      <c r="A26" s="426" t="s">
        <v>750</v>
      </c>
      <c r="B26" s="427">
        <f t="shared" ref="B26:D26" si="0">SUM(B6:B25)</f>
        <v>2425</v>
      </c>
      <c r="C26" s="427">
        <f t="shared" si="0"/>
        <v>864</v>
      </c>
      <c r="D26" s="427">
        <f t="shared" si="0"/>
        <v>3619</v>
      </c>
      <c r="E26" s="428" t="s">
        <v>68</v>
      </c>
      <c r="F26" s="295"/>
      <c r="G26" s="425"/>
    </row>
    <row r="31" spans="1:7">
      <c r="C31" s="305"/>
    </row>
  </sheetData>
  <mergeCells count="4">
    <mergeCell ref="A1:E1"/>
    <mergeCell ref="A2:E2"/>
    <mergeCell ref="A4:A5"/>
    <mergeCell ref="E4:E5"/>
  </mergeCells>
  <printOptions horizontalCentered="1" verticalCentered="1"/>
  <pageMargins left="0.19685039370078741" right="0.19685039370078741" top="0.59055118110236227" bottom="0.59055118110236227" header="0.51181102362204722" footer="0.51181102362204722"/>
  <pageSetup paperSize="9" scale="8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L26"/>
  <sheetViews>
    <sheetView rightToLeft="1" view="pageBreakPreview" zoomScale="60" zoomScaleNormal="100" workbookViewId="0">
      <selection activeCell="D114" sqref="D114"/>
    </sheetView>
  </sheetViews>
  <sheetFormatPr defaultColWidth="19.7265625" defaultRowHeight="33" customHeight="1"/>
  <cols>
    <col min="1" max="4" width="33.7265625" style="432" customWidth="1"/>
    <col min="5" max="5" width="40.7265625" style="432" customWidth="1"/>
    <col min="6" max="10" width="19.7265625" style="432" customWidth="1"/>
    <col min="11" max="16384" width="19.7265625" style="432"/>
  </cols>
  <sheetData>
    <row r="1" spans="1:12" s="431" customFormat="1" ht="33" customHeight="1">
      <c r="A1" s="1707" t="s">
        <v>580</v>
      </c>
      <c r="B1" s="1708"/>
      <c r="C1" s="1708"/>
      <c r="D1" s="1708"/>
      <c r="E1" s="1709"/>
      <c r="F1" s="430"/>
      <c r="G1" s="430"/>
      <c r="H1" s="430"/>
      <c r="I1" s="430"/>
      <c r="J1" s="430"/>
    </row>
    <row r="2" spans="1:12" s="431" customFormat="1" ht="33" customHeight="1">
      <c r="A2" s="1699" t="s">
        <v>581</v>
      </c>
      <c r="B2" s="1700"/>
      <c r="C2" s="1700"/>
      <c r="D2" s="1700"/>
      <c r="E2" s="1710"/>
      <c r="F2" s="430"/>
      <c r="G2" s="430"/>
      <c r="H2" s="430"/>
      <c r="I2" s="430"/>
      <c r="J2" s="430"/>
    </row>
    <row r="3" spans="1:12" ht="33" customHeight="1">
      <c r="A3" s="197" t="s">
        <v>906</v>
      </c>
      <c r="B3" s="136"/>
      <c r="C3" s="136"/>
      <c r="D3" s="136"/>
      <c r="E3" s="200" t="s">
        <v>907</v>
      </c>
    </row>
    <row r="4" spans="1:12" s="434" customFormat="1" ht="33" customHeight="1">
      <c r="A4" s="1806" t="s">
        <v>908</v>
      </c>
      <c r="B4" s="433" t="s">
        <v>909</v>
      </c>
      <c r="C4" s="433" t="s">
        <v>910</v>
      </c>
      <c r="D4" s="433" t="s">
        <v>106</v>
      </c>
      <c r="E4" s="1804" t="s">
        <v>415</v>
      </c>
    </row>
    <row r="5" spans="1:12" s="434" customFormat="1" ht="33" customHeight="1">
      <c r="A5" s="1807"/>
      <c r="B5" s="435" t="s">
        <v>911</v>
      </c>
      <c r="C5" s="435" t="s">
        <v>912</v>
      </c>
      <c r="D5" s="435" t="s">
        <v>68</v>
      </c>
      <c r="E5" s="1805"/>
    </row>
    <row r="6" spans="1:12" ht="33" customHeight="1">
      <c r="A6" s="423" t="s">
        <v>327</v>
      </c>
      <c r="B6" s="401">
        <v>253</v>
      </c>
      <c r="C6" s="401">
        <v>226</v>
      </c>
      <c r="D6" s="401">
        <f>B6+C6</f>
        <v>479</v>
      </c>
      <c r="E6" s="381" t="s">
        <v>418</v>
      </c>
      <c r="L6" s="436"/>
    </row>
    <row r="7" spans="1:12" ht="33" customHeight="1">
      <c r="A7" s="423" t="s">
        <v>328</v>
      </c>
      <c r="B7" s="404">
        <v>160</v>
      </c>
      <c r="C7" s="404">
        <v>144</v>
      </c>
      <c r="D7" s="404">
        <f t="shared" ref="D7:D25" si="0">B7+C7</f>
        <v>304</v>
      </c>
      <c r="E7" s="381" t="s">
        <v>419</v>
      </c>
      <c r="L7" s="436"/>
    </row>
    <row r="8" spans="1:12" ht="33" customHeight="1">
      <c r="A8" s="423" t="s">
        <v>329</v>
      </c>
      <c r="B8" s="401">
        <v>71</v>
      </c>
      <c r="C8" s="401">
        <v>112</v>
      </c>
      <c r="D8" s="401">
        <f t="shared" si="0"/>
        <v>183</v>
      </c>
      <c r="E8" s="381" t="s">
        <v>420</v>
      </c>
      <c r="L8" s="436"/>
    </row>
    <row r="9" spans="1:12" ht="33" customHeight="1">
      <c r="A9" s="423" t="s">
        <v>333</v>
      </c>
      <c r="B9" s="404">
        <v>240</v>
      </c>
      <c r="C9" s="404">
        <v>106</v>
      </c>
      <c r="D9" s="404">
        <f t="shared" si="0"/>
        <v>346</v>
      </c>
      <c r="E9" s="381" t="s">
        <v>423</v>
      </c>
      <c r="L9" s="436"/>
    </row>
    <row r="10" spans="1:12" ht="33" customHeight="1">
      <c r="A10" s="423" t="s">
        <v>339</v>
      </c>
      <c r="B10" s="401">
        <v>48</v>
      </c>
      <c r="C10" s="401">
        <v>99</v>
      </c>
      <c r="D10" s="401">
        <f t="shared" si="0"/>
        <v>147</v>
      </c>
      <c r="E10" s="381" t="s">
        <v>429</v>
      </c>
      <c r="L10" s="436"/>
    </row>
    <row r="11" spans="1:12" ht="33" customHeight="1">
      <c r="A11" s="423" t="s">
        <v>340</v>
      </c>
      <c r="B11" s="404">
        <v>61</v>
      </c>
      <c r="C11" s="404">
        <v>50</v>
      </c>
      <c r="D11" s="404">
        <f t="shared" si="0"/>
        <v>111</v>
      </c>
      <c r="E11" s="381" t="s">
        <v>430</v>
      </c>
      <c r="L11" s="436"/>
    </row>
    <row r="12" spans="1:12" ht="33" customHeight="1">
      <c r="A12" s="423" t="s">
        <v>344</v>
      </c>
      <c r="B12" s="401">
        <v>98</v>
      </c>
      <c r="C12" s="401">
        <v>171</v>
      </c>
      <c r="D12" s="401">
        <f t="shared" si="0"/>
        <v>269</v>
      </c>
      <c r="E12" s="381" t="s">
        <v>434</v>
      </c>
      <c r="L12" s="436"/>
    </row>
    <row r="13" spans="1:12" ht="33" customHeight="1">
      <c r="A13" s="423" t="s">
        <v>348</v>
      </c>
      <c r="B13" s="404">
        <v>176</v>
      </c>
      <c r="C13" s="404">
        <v>125</v>
      </c>
      <c r="D13" s="404">
        <f t="shared" si="0"/>
        <v>301</v>
      </c>
      <c r="E13" s="381" t="s">
        <v>438</v>
      </c>
      <c r="L13" s="436"/>
    </row>
    <row r="14" spans="1:12" ht="33" customHeight="1">
      <c r="A14" s="423" t="s">
        <v>352</v>
      </c>
      <c r="B14" s="401">
        <v>133</v>
      </c>
      <c r="C14" s="401">
        <v>224</v>
      </c>
      <c r="D14" s="401">
        <f t="shared" si="0"/>
        <v>357</v>
      </c>
      <c r="E14" s="381" t="s">
        <v>442</v>
      </c>
      <c r="L14" s="436"/>
    </row>
    <row r="15" spans="1:12" ht="33" customHeight="1">
      <c r="A15" s="423" t="s">
        <v>356</v>
      </c>
      <c r="B15" s="404">
        <v>99</v>
      </c>
      <c r="C15" s="404">
        <v>237</v>
      </c>
      <c r="D15" s="404">
        <f t="shared" si="0"/>
        <v>336</v>
      </c>
      <c r="E15" s="381" t="s">
        <v>446</v>
      </c>
      <c r="L15" s="436"/>
    </row>
    <row r="16" spans="1:12" ht="33" customHeight="1">
      <c r="A16" s="423" t="s">
        <v>360</v>
      </c>
      <c r="B16" s="401">
        <v>105</v>
      </c>
      <c r="C16" s="401">
        <v>73</v>
      </c>
      <c r="D16" s="401">
        <f t="shared" si="0"/>
        <v>178</v>
      </c>
      <c r="E16" s="381" t="s">
        <v>450</v>
      </c>
      <c r="L16" s="436"/>
    </row>
    <row r="17" spans="1:12" ht="33" customHeight="1">
      <c r="A17" s="423" t="s">
        <v>364</v>
      </c>
      <c r="B17" s="404">
        <v>14</v>
      </c>
      <c r="C17" s="404">
        <v>114</v>
      </c>
      <c r="D17" s="404">
        <f t="shared" si="0"/>
        <v>128</v>
      </c>
      <c r="E17" s="381" t="s">
        <v>454</v>
      </c>
      <c r="L17" s="436"/>
    </row>
    <row r="18" spans="1:12" ht="33" customHeight="1">
      <c r="A18" s="423" t="s">
        <v>368</v>
      </c>
      <c r="B18" s="401">
        <v>192</v>
      </c>
      <c r="C18" s="401">
        <v>175</v>
      </c>
      <c r="D18" s="401">
        <f t="shared" si="0"/>
        <v>367</v>
      </c>
      <c r="E18" s="381" t="s">
        <v>458</v>
      </c>
      <c r="L18" s="436"/>
    </row>
    <row r="19" spans="1:12" ht="33" customHeight="1">
      <c r="A19" s="423" t="s">
        <v>374</v>
      </c>
      <c r="B19" s="404">
        <v>65</v>
      </c>
      <c r="C19" s="404">
        <v>163</v>
      </c>
      <c r="D19" s="404">
        <f t="shared" si="0"/>
        <v>228</v>
      </c>
      <c r="E19" s="381" t="s">
        <v>464</v>
      </c>
      <c r="L19" s="436"/>
    </row>
    <row r="20" spans="1:12" ht="33" customHeight="1">
      <c r="A20" s="423" t="s">
        <v>377</v>
      </c>
      <c r="B20" s="401">
        <v>155</v>
      </c>
      <c r="C20" s="401">
        <v>110</v>
      </c>
      <c r="D20" s="401">
        <f t="shared" si="0"/>
        <v>265</v>
      </c>
      <c r="E20" s="381" t="s">
        <v>468</v>
      </c>
      <c r="L20" s="436"/>
    </row>
    <row r="21" spans="1:12" ht="33" customHeight="1">
      <c r="A21" s="423" t="s">
        <v>492</v>
      </c>
      <c r="B21" s="404">
        <v>77</v>
      </c>
      <c r="C21" s="404">
        <v>80</v>
      </c>
      <c r="D21" s="404">
        <f t="shared" si="0"/>
        <v>157</v>
      </c>
      <c r="E21" s="381" t="s">
        <v>471</v>
      </c>
      <c r="L21" s="436"/>
    </row>
    <row r="22" spans="1:12" ht="33" customHeight="1">
      <c r="A22" s="423" t="s">
        <v>382</v>
      </c>
      <c r="B22" s="401">
        <v>216</v>
      </c>
      <c r="C22" s="401">
        <v>128</v>
      </c>
      <c r="D22" s="401">
        <f t="shared" si="0"/>
        <v>344</v>
      </c>
      <c r="E22" s="381" t="s">
        <v>474</v>
      </c>
      <c r="L22" s="436"/>
    </row>
    <row r="23" spans="1:12" ht="33" customHeight="1">
      <c r="A23" s="423" t="s">
        <v>386</v>
      </c>
      <c r="B23" s="404">
        <v>110</v>
      </c>
      <c r="C23" s="404">
        <v>89</v>
      </c>
      <c r="D23" s="404">
        <f t="shared" si="0"/>
        <v>199</v>
      </c>
      <c r="E23" s="381" t="s">
        <v>478</v>
      </c>
      <c r="L23" s="436"/>
    </row>
    <row r="24" spans="1:12" ht="33" customHeight="1">
      <c r="A24" s="423" t="s">
        <v>390</v>
      </c>
      <c r="B24" s="401">
        <v>92</v>
      </c>
      <c r="C24" s="401">
        <v>81</v>
      </c>
      <c r="D24" s="401">
        <f t="shared" si="0"/>
        <v>173</v>
      </c>
      <c r="E24" s="381" t="s">
        <v>482</v>
      </c>
      <c r="L24" s="436"/>
    </row>
    <row r="25" spans="1:12" ht="33" customHeight="1">
      <c r="A25" s="423" t="s">
        <v>394</v>
      </c>
      <c r="B25" s="404">
        <v>66</v>
      </c>
      <c r="C25" s="404">
        <v>122</v>
      </c>
      <c r="D25" s="404">
        <f t="shared" si="0"/>
        <v>188</v>
      </c>
      <c r="E25" s="381" t="s">
        <v>486</v>
      </c>
      <c r="L25" s="436"/>
    </row>
    <row r="26" spans="1:12" s="434" customFormat="1" ht="33" customHeight="1">
      <c r="A26" s="310" t="s">
        <v>750</v>
      </c>
      <c r="B26" s="437">
        <f>SUM(B6:B25)</f>
        <v>2431</v>
      </c>
      <c r="C26" s="437">
        <f t="shared" ref="C26:D26" si="1">SUM(C6:C25)</f>
        <v>2629</v>
      </c>
      <c r="D26" s="437">
        <f t="shared" si="1"/>
        <v>5060</v>
      </c>
      <c r="E26" s="310" t="s">
        <v>68</v>
      </c>
      <c r="L26" s="438"/>
    </row>
  </sheetData>
  <mergeCells count="4">
    <mergeCell ref="A1:E1"/>
    <mergeCell ref="A2:E2"/>
    <mergeCell ref="A4:A5"/>
    <mergeCell ref="E4:E5"/>
  </mergeCells>
  <pageMargins left="0.7" right="0.7" top="0.75" bottom="0.75" header="0.3" footer="0.3"/>
  <pageSetup paperSize="9" scale="4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29"/>
  <sheetViews>
    <sheetView showGridLines="0" rightToLeft="1" view="pageBreakPreview" zoomScale="60" zoomScaleNormal="110" workbookViewId="0">
      <selection activeCell="D114" sqref="D114"/>
    </sheetView>
  </sheetViews>
  <sheetFormatPr defaultColWidth="7.7265625" defaultRowHeight="15.5"/>
  <cols>
    <col min="1" max="1" width="27.7265625" style="441" customWidth="1"/>
    <col min="2" max="3" width="11.1796875" style="441" customWidth="1"/>
    <col min="4" max="10" width="11.1796875" style="457" customWidth="1"/>
    <col min="11" max="11" width="27.7265625" style="441" customWidth="1"/>
    <col min="12" max="12" width="7.7265625" style="441" customWidth="1"/>
    <col min="13" max="13" width="15.26953125" style="441" customWidth="1"/>
    <col min="14" max="14" width="7.7265625" style="441" customWidth="1"/>
    <col min="15" max="15" width="16.7265625" style="441" customWidth="1"/>
    <col min="16" max="16" width="11.7265625" style="441" customWidth="1"/>
    <col min="17" max="17" width="14.1796875" style="441" customWidth="1"/>
    <col min="18" max="27" width="7.7265625" style="441" customWidth="1"/>
    <col min="28" max="248" width="7.7265625" style="441"/>
    <col min="249" max="249" width="14.26953125" style="441" customWidth="1"/>
    <col min="250" max="250" width="13.26953125" style="441" customWidth="1"/>
    <col min="251" max="260" width="11.1796875" style="441" customWidth="1"/>
    <col min="261" max="261" width="7.7265625" style="441" customWidth="1"/>
    <col min="262" max="504" width="7.7265625" style="441"/>
    <col min="505" max="505" width="14.26953125" style="441" customWidth="1"/>
    <col min="506" max="506" width="13.26953125" style="441" customWidth="1"/>
    <col min="507" max="516" width="11.1796875" style="441" customWidth="1"/>
    <col min="517" max="517" width="7.7265625" style="441" customWidth="1"/>
    <col min="518" max="760" width="7.7265625" style="441"/>
    <col min="761" max="761" width="14.26953125" style="441" customWidth="1"/>
    <col min="762" max="762" width="13.26953125" style="441" customWidth="1"/>
    <col min="763" max="772" width="11.1796875" style="441" customWidth="1"/>
    <col min="773" max="773" width="7.7265625" style="441" customWidth="1"/>
    <col min="774" max="1016" width="7.7265625" style="441"/>
    <col min="1017" max="1017" width="14.26953125" style="441" customWidth="1"/>
    <col min="1018" max="1018" width="13.26953125" style="441" customWidth="1"/>
    <col min="1019" max="1028" width="11.1796875" style="441" customWidth="1"/>
    <col min="1029" max="1029" width="7.7265625" style="441" customWidth="1"/>
    <col min="1030" max="1272" width="7.7265625" style="441"/>
    <col min="1273" max="1273" width="14.26953125" style="441" customWidth="1"/>
    <col min="1274" max="1274" width="13.26953125" style="441" customWidth="1"/>
    <col min="1275" max="1284" width="11.1796875" style="441" customWidth="1"/>
    <col min="1285" max="1285" width="7.7265625" style="441" customWidth="1"/>
    <col min="1286" max="1528" width="7.7265625" style="441"/>
    <col min="1529" max="1529" width="14.26953125" style="441" customWidth="1"/>
    <col min="1530" max="1530" width="13.26953125" style="441" customWidth="1"/>
    <col min="1531" max="1540" width="11.1796875" style="441" customWidth="1"/>
    <col min="1541" max="1541" width="7.7265625" style="441" customWidth="1"/>
    <col min="1542" max="1784" width="7.7265625" style="441"/>
    <col min="1785" max="1785" width="14.26953125" style="441" customWidth="1"/>
    <col min="1786" max="1786" width="13.26953125" style="441" customWidth="1"/>
    <col min="1787" max="1796" width="11.1796875" style="441" customWidth="1"/>
    <col min="1797" max="1797" width="7.7265625" style="441" customWidth="1"/>
    <col min="1798" max="2040" width="7.7265625" style="441"/>
    <col min="2041" max="2041" width="14.26953125" style="441" customWidth="1"/>
    <col min="2042" max="2042" width="13.26953125" style="441" customWidth="1"/>
    <col min="2043" max="2052" width="11.1796875" style="441" customWidth="1"/>
    <col min="2053" max="2053" width="7.7265625" style="441" customWidth="1"/>
    <col min="2054" max="2296" width="7.7265625" style="441"/>
    <col min="2297" max="2297" width="14.26953125" style="441" customWidth="1"/>
    <col min="2298" max="2298" width="13.26953125" style="441" customWidth="1"/>
    <col min="2299" max="2308" width="11.1796875" style="441" customWidth="1"/>
    <col min="2309" max="2309" width="7.7265625" style="441" customWidth="1"/>
    <col min="2310" max="2552" width="7.7265625" style="441"/>
    <col min="2553" max="2553" width="14.26953125" style="441" customWidth="1"/>
    <col min="2554" max="2554" width="13.26953125" style="441" customWidth="1"/>
    <col min="2555" max="2564" width="11.1796875" style="441" customWidth="1"/>
    <col min="2565" max="2565" width="7.7265625" style="441" customWidth="1"/>
    <col min="2566" max="2808" width="7.7265625" style="441"/>
    <col min="2809" max="2809" width="14.26953125" style="441" customWidth="1"/>
    <col min="2810" max="2810" width="13.26953125" style="441" customWidth="1"/>
    <col min="2811" max="2820" width="11.1796875" style="441" customWidth="1"/>
    <col min="2821" max="2821" width="7.7265625" style="441" customWidth="1"/>
    <col min="2822" max="3064" width="7.7265625" style="441"/>
    <col min="3065" max="3065" width="14.26953125" style="441" customWidth="1"/>
    <col min="3066" max="3066" width="13.26953125" style="441" customWidth="1"/>
    <col min="3067" max="3076" width="11.1796875" style="441" customWidth="1"/>
    <col min="3077" max="3077" width="7.7265625" style="441" customWidth="1"/>
    <col min="3078" max="3320" width="7.7265625" style="441"/>
    <col min="3321" max="3321" width="14.26953125" style="441" customWidth="1"/>
    <col min="3322" max="3322" width="13.26953125" style="441" customWidth="1"/>
    <col min="3323" max="3332" width="11.1796875" style="441" customWidth="1"/>
    <col min="3333" max="3333" width="7.7265625" style="441" customWidth="1"/>
    <col min="3334" max="3576" width="7.7265625" style="441"/>
    <col min="3577" max="3577" width="14.26953125" style="441" customWidth="1"/>
    <col min="3578" max="3578" width="13.26953125" style="441" customWidth="1"/>
    <col min="3579" max="3588" width="11.1796875" style="441" customWidth="1"/>
    <col min="3589" max="3589" width="7.7265625" style="441" customWidth="1"/>
    <col min="3590" max="3832" width="7.7265625" style="441"/>
    <col min="3833" max="3833" width="14.26953125" style="441" customWidth="1"/>
    <col min="3834" max="3834" width="13.26953125" style="441" customWidth="1"/>
    <col min="3835" max="3844" width="11.1796875" style="441" customWidth="1"/>
    <col min="3845" max="3845" width="7.7265625" style="441" customWidth="1"/>
    <col min="3846" max="4088" width="7.7265625" style="441"/>
    <col min="4089" max="4089" width="14.26953125" style="441" customWidth="1"/>
    <col min="4090" max="4090" width="13.26953125" style="441" customWidth="1"/>
    <col min="4091" max="4100" width="11.1796875" style="441" customWidth="1"/>
    <col min="4101" max="4101" width="7.7265625" style="441" customWidth="1"/>
    <col min="4102" max="4344" width="7.7265625" style="441"/>
    <col min="4345" max="4345" width="14.26953125" style="441" customWidth="1"/>
    <col min="4346" max="4346" width="13.26953125" style="441" customWidth="1"/>
    <col min="4347" max="4356" width="11.1796875" style="441" customWidth="1"/>
    <col min="4357" max="4357" width="7.7265625" style="441" customWidth="1"/>
    <col min="4358" max="4600" width="7.7265625" style="441"/>
    <col min="4601" max="4601" width="14.26953125" style="441" customWidth="1"/>
    <col min="4602" max="4602" width="13.26953125" style="441" customWidth="1"/>
    <col min="4603" max="4612" width="11.1796875" style="441" customWidth="1"/>
    <col min="4613" max="4613" width="7.7265625" style="441" customWidth="1"/>
    <col min="4614" max="4856" width="7.7265625" style="441"/>
    <col min="4857" max="4857" width="14.26953125" style="441" customWidth="1"/>
    <col min="4858" max="4858" width="13.26953125" style="441" customWidth="1"/>
    <col min="4859" max="4868" width="11.1796875" style="441" customWidth="1"/>
    <col min="4869" max="4869" width="7.7265625" style="441" customWidth="1"/>
    <col min="4870" max="5112" width="7.7265625" style="441"/>
    <col min="5113" max="5113" width="14.26953125" style="441" customWidth="1"/>
    <col min="5114" max="5114" width="13.26953125" style="441" customWidth="1"/>
    <col min="5115" max="5124" width="11.1796875" style="441" customWidth="1"/>
    <col min="5125" max="5125" width="7.7265625" style="441" customWidth="1"/>
    <col min="5126" max="5368" width="7.7265625" style="441"/>
    <col min="5369" max="5369" width="14.26953125" style="441" customWidth="1"/>
    <col min="5370" max="5370" width="13.26953125" style="441" customWidth="1"/>
    <col min="5371" max="5380" width="11.1796875" style="441" customWidth="1"/>
    <col min="5381" max="5381" width="7.7265625" style="441" customWidth="1"/>
    <col min="5382" max="5624" width="7.7265625" style="441"/>
    <col min="5625" max="5625" width="14.26953125" style="441" customWidth="1"/>
    <col min="5626" max="5626" width="13.26953125" style="441" customWidth="1"/>
    <col min="5627" max="5636" width="11.1796875" style="441" customWidth="1"/>
    <col min="5637" max="5637" width="7.7265625" style="441" customWidth="1"/>
    <col min="5638" max="5880" width="7.7265625" style="441"/>
    <col min="5881" max="5881" width="14.26953125" style="441" customWidth="1"/>
    <col min="5882" max="5882" width="13.26953125" style="441" customWidth="1"/>
    <col min="5883" max="5892" width="11.1796875" style="441" customWidth="1"/>
    <col min="5893" max="5893" width="7.7265625" style="441" customWidth="1"/>
    <col min="5894" max="6136" width="7.7265625" style="441"/>
    <col min="6137" max="6137" width="14.26953125" style="441" customWidth="1"/>
    <col min="6138" max="6138" width="13.26953125" style="441" customWidth="1"/>
    <col min="6139" max="6148" width="11.1796875" style="441" customWidth="1"/>
    <col min="6149" max="6149" width="7.7265625" style="441" customWidth="1"/>
    <col min="6150" max="6392" width="7.7265625" style="441"/>
    <col min="6393" max="6393" width="14.26953125" style="441" customWidth="1"/>
    <col min="6394" max="6394" width="13.26953125" style="441" customWidth="1"/>
    <col min="6395" max="6404" width="11.1796875" style="441" customWidth="1"/>
    <col min="6405" max="6405" width="7.7265625" style="441" customWidth="1"/>
    <col min="6406" max="6648" width="7.7265625" style="441"/>
    <col min="6649" max="6649" width="14.26953125" style="441" customWidth="1"/>
    <col min="6650" max="6650" width="13.26953125" style="441" customWidth="1"/>
    <col min="6651" max="6660" width="11.1796875" style="441" customWidth="1"/>
    <col min="6661" max="6661" width="7.7265625" style="441" customWidth="1"/>
    <col min="6662" max="6904" width="7.7265625" style="441"/>
    <col min="6905" max="6905" width="14.26953125" style="441" customWidth="1"/>
    <col min="6906" max="6906" width="13.26953125" style="441" customWidth="1"/>
    <col min="6907" max="6916" width="11.1796875" style="441" customWidth="1"/>
    <col min="6917" max="6917" width="7.7265625" style="441" customWidth="1"/>
    <col min="6918" max="7160" width="7.7265625" style="441"/>
    <col min="7161" max="7161" width="14.26953125" style="441" customWidth="1"/>
    <col min="7162" max="7162" width="13.26953125" style="441" customWidth="1"/>
    <col min="7163" max="7172" width="11.1796875" style="441" customWidth="1"/>
    <col min="7173" max="7173" width="7.7265625" style="441" customWidth="1"/>
    <col min="7174" max="7416" width="7.7265625" style="441"/>
    <col min="7417" max="7417" width="14.26953125" style="441" customWidth="1"/>
    <col min="7418" max="7418" width="13.26953125" style="441" customWidth="1"/>
    <col min="7419" max="7428" width="11.1796875" style="441" customWidth="1"/>
    <col min="7429" max="7429" width="7.7265625" style="441" customWidth="1"/>
    <col min="7430" max="7672" width="7.7265625" style="441"/>
    <col min="7673" max="7673" width="14.26953125" style="441" customWidth="1"/>
    <col min="7674" max="7674" width="13.26953125" style="441" customWidth="1"/>
    <col min="7675" max="7684" width="11.1796875" style="441" customWidth="1"/>
    <col min="7685" max="7685" width="7.7265625" style="441" customWidth="1"/>
    <col min="7686" max="7928" width="7.7265625" style="441"/>
    <col min="7929" max="7929" width="14.26953125" style="441" customWidth="1"/>
    <col min="7930" max="7930" width="13.26953125" style="441" customWidth="1"/>
    <col min="7931" max="7940" width="11.1796875" style="441" customWidth="1"/>
    <col min="7941" max="7941" width="7.7265625" style="441" customWidth="1"/>
    <col min="7942" max="8184" width="7.7265625" style="441"/>
    <col min="8185" max="8185" width="14.26953125" style="441" customWidth="1"/>
    <col min="8186" max="8186" width="13.26953125" style="441" customWidth="1"/>
    <col min="8187" max="8196" width="11.1796875" style="441" customWidth="1"/>
    <col min="8197" max="8197" width="7.7265625" style="441" customWidth="1"/>
    <col min="8198" max="8440" width="7.7265625" style="441"/>
    <col min="8441" max="8441" width="14.26953125" style="441" customWidth="1"/>
    <col min="8442" max="8442" width="13.26953125" style="441" customWidth="1"/>
    <col min="8443" max="8452" width="11.1796875" style="441" customWidth="1"/>
    <col min="8453" max="8453" width="7.7265625" style="441" customWidth="1"/>
    <col min="8454" max="8696" width="7.7265625" style="441"/>
    <col min="8697" max="8697" width="14.26953125" style="441" customWidth="1"/>
    <col min="8698" max="8698" width="13.26953125" style="441" customWidth="1"/>
    <col min="8699" max="8708" width="11.1796875" style="441" customWidth="1"/>
    <col min="8709" max="8709" width="7.7265625" style="441" customWidth="1"/>
    <col min="8710" max="8952" width="7.7265625" style="441"/>
    <col min="8953" max="8953" width="14.26953125" style="441" customWidth="1"/>
    <col min="8954" max="8954" width="13.26953125" style="441" customWidth="1"/>
    <col min="8955" max="8964" width="11.1796875" style="441" customWidth="1"/>
    <col min="8965" max="8965" width="7.7265625" style="441" customWidth="1"/>
    <col min="8966" max="9208" width="7.7265625" style="441"/>
    <col min="9209" max="9209" width="14.26953125" style="441" customWidth="1"/>
    <col min="9210" max="9210" width="13.26953125" style="441" customWidth="1"/>
    <col min="9211" max="9220" width="11.1796875" style="441" customWidth="1"/>
    <col min="9221" max="9221" width="7.7265625" style="441" customWidth="1"/>
    <col min="9222" max="9464" width="7.7265625" style="441"/>
    <col min="9465" max="9465" width="14.26953125" style="441" customWidth="1"/>
    <col min="9466" max="9466" width="13.26953125" style="441" customWidth="1"/>
    <col min="9467" max="9476" width="11.1796875" style="441" customWidth="1"/>
    <col min="9477" max="9477" width="7.7265625" style="441" customWidth="1"/>
    <col min="9478" max="9720" width="7.7265625" style="441"/>
    <col min="9721" max="9721" width="14.26953125" style="441" customWidth="1"/>
    <col min="9722" max="9722" width="13.26953125" style="441" customWidth="1"/>
    <col min="9723" max="9732" width="11.1796875" style="441" customWidth="1"/>
    <col min="9733" max="9733" width="7.7265625" style="441" customWidth="1"/>
    <col min="9734" max="9976" width="7.7265625" style="441"/>
    <col min="9977" max="9977" width="14.26953125" style="441" customWidth="1"/>
    <col min="9978" max="9978" width="13.26953125" style="441" customWidth="1"/>
    <col min="9979" max="9988" width="11.1796875" style="441" customWidth="1"/>
    <col min="9989" max="9989" width="7.7265625" style="441" customWidth="1"/>
    <col min="9990" max="10232" width="7.7265625" style="441"/>
    <col min="10233" max="10233" width="14.26953125" style="441" customWidth="1"/>
    <col min="10234" max="10234" width="13.26953125" style="441" customWidth="1"/>
    <col min="10235" max="10244" width="11.1796875" style="441" customWidth="1"/>
    <col min="10245" max="10245" width="7.7265625" style="441" customWidth="1"/>
    <col min="10246" max="10488" width="7.7265625" style="441"/>
    <col min="10489" max="10489" width="14.26953125" style="441" customWidth="1"/>
    <col min="10490" max="10490" width="13.26953125" style="441" customWidth="1"/>
    <col min="10491" max="10500" width="11.1796875" style="441" customWidth="1"/>
    <col min="10501" max="10501" width="7.7265625" style="441" customWidth="1"/>
    <col min="10502" max="10744" width="7.7265625" style="441"/>
    <col min="10745" max="10745" width="14.26953125" style="441" customWidth="1"/>
    <col min="10746" max="10746" width="13.26953125" style="441" customWidth="1"/>
    <col min="10747" max="10756" width="11.1796875" style="441" customWidth="1"/>
    <col min="10757" max="10757" width="7.7265625" style="441" customWidth="1"/>
    <col min="10758" max="11000" width="7.7265625" style="441"/>
    <col min="11001" max="11001" width="14.26953125" style="441" customWidth="1"/>
    <col min="11002" max="11002" width="13.26953125" style="441" customWidth="1"/>
    <col min="11003" max="11012" width="11.1796875" style="441" customWidth="1"/>
    <col min="11013" max="11013" width="7.7265625" style="441" customWidth="1"/>
    <col min="11014" max="11256" width="7.7265625" style="441"/>
    <col min="11257" max="11257" width="14.26953125" style="441" customWidth="1"/>
    <col min="11258" max="11258" width="13.26953125" style="441" customWidth="1"/>
    <col min="11259" max="11268" width="11.1796875" style="441" customWidth="1"/>
    <col min="11269" max="11269" width="7.7265625" style="441" customWidth="1"/>
    <col min="11270" max="11512" width="7.7265625" style="441"/>
    <col min="11513" max="11513" width="14.26953125" style="441" customWidth="1"/>
    <col min="11514" max="11514" width="13.26953125" style="441" customWidth="1"/>
    <col min="11515" max="11524" width="11.1796875" style="441" customWidth="1"/>
    <col min="11525" max="11525" width="7.7265625" style="441" customWidth="1"/>
    <col min="11526" max="11768" width="7.7265625" style="441"/>
    <col min="11769" max="11769" width="14.26953125" style="441" customWidth="1"/>
    <col min="11770" max="11770" width="13.26953125" style="441" customWidth="1"/>
    <col min="11771" max="11780" width="11.1796875" style="441" customWidth="1"/>
    <col min="11781" max="11781" width="7.7265625" style="441" customWidth="1"/>
    <col min="11782" max="12024" width="7.7265625" style="441"/>
    <col min="12025" max="12025" width="14.26953125" style="441" customWidth="1"/>
    <col min="12026" max="12026" width="13.26953125" style="441" customWidth="1"/>
    <col min="12027" max="12036" width="11.1796875" style="441" customWidth="1"/>
    <col min="12037" max="12037" width="7.7265625" style="441" customWidth="1"/>
    <col min="12038" max="12280" width="7.7265625" style="441"/>
    <col min="12281" max="12281" width="14.26953125" style="441" customWidth="1"/>
    <col min="12282" max="12282" width="13.26953125" style="441" customWidth="1"/>
    <col min="12283" max="12292" width="11.1796875" style="441" customWidth="1"/>
    <col min="12293" max="12293" width="7.7265625" style="441" customWidth="1"/>
    <col min="12294" max="12536" width="7.7265625" style="441"/>
    <col min="12537" max="12537" width="14.26953125" style="441" customWidth="1"/>
    <col min="12538" max="12538" width="13.26953125" style="441" customWidth="1"/>
    <col min="12539" max="12548" width="11.1796875" style="441" customWidth="1"/>
    <col min="12549" max="12549" width="7.7265625" style="441" customWidth="1"/>
    <col min="12550" max="12792" width="7.7265625" style="441"/>
    <col min="12793" max="12793" width="14.26953125" style="441" customWidth="1"/>
    <col min="12794" max="12794" width="13.26953125" style="441" customWidth="1"/>
    <col min="12795" max="12804" width="11.1796875" style="441" customWidth="1"/>
    <col min="12805" max="12805" width="7.7265625" style="441" customWidth="1"/>
    <col min="12806" max="13048" width="7.7265625" style="441"/>
    <col min="13049" max="13049" width="14.26953125" style="441" customWidth="1"/>
    <col min="13050" max="13050" width="13.26953125" style="441" customWidth="1"/>
    <col min="13051" max="13060" width="11.1796875" style="441" customWidth="1"/>
    <col min="13061" max="13061" width="7.7265625" style="441" customWidth="1"/>
    <col min="13062" max="13304" width="7.7265625" style="441"/>
    <col min="13305" max="13305" width="14.26953125" style="441" customWidth="1"/>
    <col min="13306" max="13306" width="13.26953125" style="441" customWidth="1"/>
    <col min="13307" max="13316" width="11.1796875" style="441" customWidth="1"/>
    <col min="13317" max="13317" width="7.7265625" style="441" customWidth="1"/>
    <col min="13318" max="13560" width="7.7265625" style="441"/>
    <col min="13561" max="13561" width="14.26953125" style="441" customWidth="1"/>
    <col min="13562" max="13562" width="13.26953125" style="441" customWidth="1"/>
    <col min="13563" max="13572" width="11.1796875" style="441" customWidth="1"/>
    <col min="13573" max="13573" width="7.7265625" style="441" customWidth="1"/>
    <col min="13574" max="13816" width="7.7265625" style="441"/>
    <col min="13817" max="13817" width="14.26953125" style="441" customWidth="1"/>
    <col min="13818" max="13818" width="13.26953125" style="441" customWidth="1"/>
    <col min="13819" max="13828" width="11.1796875" style="441" customWidth="1"/>
    <col min="13829" max="13829" width="7.7265625" style="441" customWidth="1"/>
    <col min="13830" max="14072" width="7.7265625" style="441"/>
    <col min="14073" max="14073" width="14.26953125" style="441" customWidth="1"/>
    <col min="14074" max="14074" width="13.26953125" style="441" customWidth="1"/>
    <col min="14075" max="14084" width="11.1796875" style="441" customWidth="1"/>
    <col min="14085" max="14085" width="7.7265625" style="441" customWidth="1"/>
    <col min="14086" max="14328" width="7.7265625" style="441"/>
    <col min="14329" max="14329" width="14.26953125" style="441" customWidth="1"/>
    <col min="14330" max="14330" width="13.26953125" style="441" customWidth="1"/>
    <col min="14331" max="14340" width="11.1796875" style="441" customWidth="1"/>
    <col min="14341" max="14341" width="7.7265625" style="441" customWidth="1"/>
    <col min="14342" max="14584" width="7.7265625" style="441"/>
    <col min="14585" max="14585" width="14.26953125" style="441" customWidth="1"/>
    <col min="14586" max="14586" width="13.26953125" style="441" customWidth="1"/>
    <col min="14587" max="14596" width="11.1796875" style="441" customWidth="1"/>
    <col min="14597" max="14597" width="7.7265625" style="441" customWidth="1"/>
    <col min="14598" max="14840" width="7.7265625" style="441"/>
    <col min="14841" max="14841" width="14.26953125" style="441" customWidth="1"/>
    <col min="14842" max="14842" width="13.26953125" style="441" customWidth="1"/>
    <col min="14843" max="14852" width="11.1796875" style="441" customWidth="1"/>
    <col min="14853" max="14853" width="7.7265625" style="441" customWidth="1"/>
    <col min="14854" max="15096" width="7.7265625" style="441"/>
    <col min="15097" max="15097" width="14.26953125" style="441" customWidth="1"/>
    <col min="15098" max="15098" width="13.26953125" style="441" customWidth="1"/>
    <col min="15099" max="15108" width="11.1796875" style="441" customWidth="1"/>
    <col min="15109" max="15109" width="7.7265625" style="441" customWidth="1"/>
    <col min="15110" max="15352" width="7.7265625" style="441"/>
    <col min="15353" max="15353" width="14.26953125" style="441" customWidth="1"/>
    <col min="15354" max="15354" width="13.26953125" style="441" customWidth="1"/>
    <col min="15355" max="15364" width="11.1796875" style="441" customWidth="1"/>
    <col min="15365" max="15365" width="7.7265625" style="441" customWidth="1"/>
    <col min="15366" max="15608" width="7.7265625" style="441"/>
    <col min="15609" max="15609" width="14.26953125" style="441" customWidth="1"/>
    <col min="15610" max="15610" width="13.26953125" style="441" customWidth="1"/>
    <col min="15611" max="15620" width="11.1796875" style="441" customWidth="1"/>
    <col min="15621" max="15621" width="7.7265625" style="441" customWidth="1"/>
    <col min="15622" max="15864" width="7.7265625" style="441"/>
    <col min="15865" max="15865" width="14.26953125" style="441" customWidth="1"/>
    <col min="15866" max="15866" width="13.26953125" style="441" customWidth="1"/>
    <col min="15867" max="15876" width="11.1796875" style="441" customWidth="1"/>
    <col min="15877" max="15877" width="7.7265625" style="441" customWidth="1"/>
    <col min="15878" max="16120" width="7.7265625" style="441"/>
    <col min="16121" max="16121" width="14.26953125" style="441" customWidth="1"/>
    <col min="16122" max="16122" width="13.26953125" style="441" customWidth="1"/>
    <col min="16123" max="16132" width="11.1796875" style="441" customWidth="1"/>
    <col min="16133" max="16133" width="7.7265625" style="441" customWidth="1"/>
    <col min="16134" max="16384" width="7.7265625" style="441"/>
  </cols>
  <sheetData>
    <row r="1" spans="1:24" s="439" customFormat="1" ht="29.25" customHeight="1">
      <c r="A1" s="1725" t="s">
        <v>583</v>
      </c>
      <c r="B1" s="1725"/>
      <c r="C1" s="1725"/>
      <c r="D1" s="1725"/>
      <c r="E1" s="1725"/>
      <c r="F1" s="1725"/>
      <c r="G1" s="1725"/>
      <c r="H1" s="1725"/>
      <c r="I1" s="1725"/>
      <c r="J1" s="1725"/>
      <c r="K1" s="1725"/>
      <c r="P1" s="440"/>
      <c r="Q1" s="440"/>
    </row>
    <row r="2" spans="1:24" s="439" customFormat="1" ht="25.5" customHeight="1">
      <c r="A2" s="1726" t="s">
        <v>584</v>
      </c>
      <c r="B2" s="1726"/>
      <c r="C2" s="1726"/>
      <c r="D2" s="1726"/>
      <c r="E2" s="1726"/>
      <c r="F2" s="1726"/>
      <c r="G2" s="1726"/>
      <c r="H2" s="1726"/>
      <c r="I2" s="1726"/>
      <c r="J2" s="1726"/>
      <c r="K2" s="1726"/>
      <c r="P2" s="440"/>
      <c r="Q2" s="440"/>
    </row>
    <row r="3" spans="1:24" ht="20.25" customHeight="1">
      <c r="A3" s="197" t="s">
        <v>913</v>
      </c>
      <c r="B3" s="136"/>
      <c r="C3" s="136"/>
      <c r="D3" s="136"/>
      <c r="E3" s="136"/>
      <c r="F3" s="136"/>
      <c r="G3" s="136"/>
      <c r="H3" s="136"/>
      <c r="I3" s="136"/>
      <c r="J3" s="136"/>
      <c r="K3" s="201" t="s">
        <v>914</v>
      </c>
      <c r="P3" s="47"/>
      <c r="Q3" s="47"/>
    </row>
    <row r="4" spans="1:24" s="449" customFormat="1" ht="98.25" customHeight="1">
      <c r="A4" s="442" t="s">
        <v>322</v>
      </c>
      <c r="B4" s="443" t="s">
        <v>915</v>
      </c>
      <c r="C4" s="444" t="s">
        <v>916</v>
      </c>
      <c r="D4" s="445" t="s">
        <v>917</v>
      </c>
      <c r="E4" s="446" t="s">
        <v>918</v>
      </c>
      <c r="F4" s="444" t="s">
        <v>919</v>
      </c>
      <c r="G4" s="445" t="s">
        <v>920</v>
      </c>
      <c r="H4" s="443" t="s">
        <v>921</v>
      </c>
      <c r="I4" s="444" t="s">
        <v>922</v>
      </c>
      <c r="J4" s="444" t="s">
        <v>923</v>
      </c>
      <c r="K4" s="447" t="s">
        <v>759</v>
      </c>
      <c r="L4" s="448"/>
      <c r="M4" s="448"/>
      <c r="P4" s="448"/>
      <c r="Q4" s="448"/>
    </row>
    <row r="5" spans="1:24" s="47" customFormat="1" ht="18" customHeight="1">
      <c r="A5" s="450" t="s">
        <v>43</v>
      </c>
      <c r="B5" s="451">
        <v>50</v>
      </c>
      <c r="C5" s="451">
        <v>7428</v>
      </c>
      <c r="D5" s="451">
        <v>1171</v>
      </c>
      <c r="E5" s="451">
        <v>16</v>
      </c>
      <c r="F5" s="451">
        <v>96</v>
      </c>
      <c r="G5" s="451">
        <v>113</v>
      </c>
      <c r="H5" s="451">
        <v>845</v>
      </c>
      <c r="I5" s="451">
        <v>48</v>
      </c>
      <c r="J5" s="451">
        <v>3333</v>
      </c>
      <c r="K5" s="450" t="s">
        <v>44</v>
      </c>
      <c r="M5" s="452"/>
      <c r="O5" s="452"/>
      <c r="P5" s="441"/>
      <c r="Q5" s="441"/>
    </row>
    <row r="6" spans="1:24" s="47" customFormat="1" ht="18" customHeight="1">
      <c r="A6" s="450" t="s">
        <v>45</v>
      </c>
      <c r="B6" s="14">
        <v>7</v>
      </c>
      <c r="C6" s="14">
        <v>703</v>
      </c>
      <c r="D6" s="14">
        <v>180</v>
      </c>
      <c r="E6" s="14">
        <v>4</v>
      </c>
      <c r="F6" s="14">
        <v>16</v>
      </c>
      <c r="G6" s="14">
        <v>10</v>
      </c>
      <c r="H6" s="14">
        <v>117</v>
      </c>
      <c r="I6" s="14">
        <v>5</v>
      </c>
      <c r="J6" s="14">
        <v>750</v>
      </c>
      <c r="K6" s="450" t="s">
        <v>924</v>
      </c>
      <c r="N6" s="440"/>
      <c r="O6" s="440"/>
      <c r="P6" s="441"/>
      <c r="Q6" s="441"/>
      <c r="R6" s="440"/>
      <c r="S6" s="440"/>
      <c r="T6" s="440"/>
      <c r="U6" s="440"/>
      <c r="V6" s="440"/>
      <c r="W6" s="440"/>
      <c r="X6" s="440"/>
    </row>
    <row r="7" spans="1:24" s="47" customFormat="1" ht="18" customHeight="1">
      <c r="A7" s="450" t="s">
        <v>47</v>
      </c>
      <c r="B7" s="451">
        <v>29</v>
      </c>
      <c r="C7" s="451">
        <v>3443</v>
      </c>
      <c r="D7" s="451">
        <v>530</v>
      </c>
      <c r="E7" s="451">
        <v>14</v>
      </c>
      <c r="F7" s="451">
        <v>35</v>
      </c>
      <c r="G7" s="451">
        <v>26</v>
      </c>
      <c r="H7" s="451">
        <v>142</v>
      </c>
      <c r="I7" s="451">
        <v>46</v>
      </c>
      <c r="J7" s="451">
        <v>1286</v>
      </c>
      <c r="K7" s="450" t="s">
        <v>426</v>
      </c>
      <c r="P7" s="441"/>
      <c r="Q7" s="441"/>
    </row>
    <row r="8" spans="1:24" s="47" customFormat="1" ht="18" customHeight="1">
      <c r="A8" s="450" t="s">
        <v>49</v>
      </c>
      <c r="B8" s="14">
        <v>4</v>
      </c>
      <c r="C8" s="14">
        <v>372</v>
      </c>
      <c r="D8" s="14">
        <v>144</v>
      </c>
      <c r="E8" s="14">
        <v>1</v>
      </c>
      <c r="F8" s="14">
        <v>12</v>
      </c>
      <c r="G8" s="14">
        <v>8</v>
      </c>
      <c r="H8" s="14">
        <v>107</v>
      </c>
      <c r="I8" s="14">
        <v>7</v>
      </c>
      <c r="J8" s="14">
        <v>487</v>
      </c>
      <c r="K8" s="450" t="s">
        <v>489</v>
      </c>
      <c r="N8" s="440"/>
      <c r="O8" s="440"/>
      <c r="P8" s="441"/>
      <c r="Q8" s="441"/>
      <c r="R8" s="440"/>
      <c r="S8" s="440"/>
      <c r="T8" s="440"/>
      <c r="U8" s="440"/>
      <c r="V8" s="440"/>
      <c r="W8" s="440"/>
      <c r="X8" s="440"/>
    </row>
    <row r="9" spans="1:24" s="47" customFormat="1" ht="18" customHeight="1">
      <c r="A9" s="450" t="s">
        <v>50</v>
      </c>
      <c r="B9" s="451">
        <v>10</v>
      </c>
      <c r="C9" s="451">
        <v>1026</v>
      </c>
      <c r="D9" s="451">
        <v>182</v>
      </c>
      <c r="E9" s="451">
        <v>4</v>
      </c>
      <c r="F9" s="451">
        <v>25</v>
      </c>
      <c r="G9" s="451">
        <v>17</v>
      </c>
      <c r="H9" s="451">
        <v>169</v>
      </c>
      <c r="I9" s="451">
        <v>3</v>
      </c>
      <c r="J9" s="451">
        <v>645</v>
      </c>
      <c r="K9" s="450" t="s">
        <v>925</v>
      </c>
      <c r="P9" s="441"/>
      <c r="Q9" s="441"/>
    </row>
    <row r="10" spans="1:24" s="47" customFormat="1" ht="18" customHeight="1">
      <c r="A10" s="450" t="s">
        <v>51</v>
      </c>
      <c r="B10" s="14">
        <v>4</v>
      </c>
      <c r="C10" s="14">
        <v>363</v>
      </c>
      <c r="D10" s="14">
        <v>146</v>
      </c>
      <c r="E10" s="14">
        <v>0</v>
      </c>
      <c r="F10" s="14">
        <v>17</v>
      </c>
      <c r="G10" s="14">
        <v>19</v>
      </c>
      <c r="H10" s="14">
        <v>109</v>
      </c>
      <c r="I10" s="14">
        <v>3</v>
      </c>
      <c r="J10" s="14">
        <v>453</v>
      </c>
      <c r="K10" s="450" t="s">
        <v>439</v>
      </c>
      <c r="N10" s="440"/>
      <c r="O10" s="440"/>
      <c r="P10" s="441"/>
      <c r="Q10" s="441"/>
      <c r="R10" s="440"/>
      <c r="S10" s="440"/>
      <c r="T10" s="440"/>
      <c r="U10" s="440"/>
      <c r="V10" s="440"/>
      <c r="W10" s="440"/>
      <c r="X10" s="440"/>
    </row>
    <row r="11" spans="1:24" s="47" customFormat="1" ht="18" customHeight="1">
      <c r="A11" s="450" t="s">
        <v>201</v>
      </c>
      <c r="B11" s="451">
        <v>29</v>
      </c>
      <c r="C11" s="451">
        <v>3789</v>
      </c>
      <c r="D11" s="451">
        <v>324</v>
      </c>
      <c r="E11" s="451">
        <v>8</v>
      </c>
      <c r="F11" s="451">
        <v>27</v>
      </c>
      <c r="G11" s="451">
        <v>46</v>
      </c>
      <c r="H11" s="451">
        <v>128</v>
      </c>
      <c r="I11" s="451">
        <v>14</v>
      </c>
      <c r="J11" s="451">
        <v>781</v>
      </c>
      <c r="K11" s="450" t="s">
        <v>52</v>
      </c>
      <c r="N11" s="440"/>
      <c r="O11" s="440"/>
      <c r="P11" s="453"/>
      <c r="Q11" s="441"/>
      <c r="R11" s="440"/>
      <c r="S11" s="440"/>
      <c r="T11" s="440"/>
      <c r="U11" s="440"/>
      <c r="V11" s="440"/>
      <c r="W11" s="440"/>
      <c r="X11" s="440"/>
    </row>
    <row r="12" spans="1:24" s="47" customFormat="1" ht="18" customHeight="1">
      <c r="A12" s="450" t="s">
        <v>53</v>
      </c>
      <c r="B12" s="14">
        <v>7</v>
      </c>
      <c r="C12" s="14">
        <v>1170</v>
      </c>
      <c r="D12" s="14">
        <v>101</v>
      </c>
      <c r="E12" s="14">
        <v>1</v>
      </c>
      <c r="F12" s="14">
        <v>5</v>
      </c>
      <c r="G12" s="14">
        <v>8</v>
      </c>
      <c r="H12" s="14">
        <v>78</v>
      </c>
      <c r="I12" s="14">
        <v>3</v>
      </c>
      <c r="J12" s="14">
        <v>203</v>
      </c>
      <c r="K12" s="450" t="s">
        <v>926</v>
      </c>
      <c r="N12" s="440"/>
      <c r="O12" s="440"/>
      <c r="P12" s="441"/>
      <c r="Q12" s="441"/>
      <c r="R12" s="440"/>
      <c r="S12" s="440"/>
      <c r="T12" s="440"/>
      <c r="U12" s="440"/>
      <c r="V12" s="440"/>
      <c r="W12" s="440"/>
      <c r="X12" s="440"/>
    </row>
    <row r="13" spans="1:24" s="47" customFormat="1" ht="18" customHeight="1">
      <c r="A13" s="450" t="s">
        <v>54</v>
      </c>
      <c r="B13" s="451">
        <v>2</v>
      </c>
      <c r="C13" s="451">
        <v>150</v>
      </c>
      <c r="D13" s="451">
        <v>51</v>
      </c>
      <c r="E13" s="451">
        <v>1</v>
      </c>
      <c r="F13" s="451">
        <v>7</v>
      </c>
      <c r="G13" s="451">
        <v>5</v>
      </c>
      <c r="H13" s="451">
        <v>20</v>
      </c>
      <c r="I13" s="451">
        <v>1</v>
      </c>
      <c r="J13" s="451">
        <v>121</v>
      </c>
      <c r="K13" s="450" t="s">
        <v>927</v>
      </c>
      <c r="N13" s="440"/>
      <c r="O13" s="440"/>
      <c r="P13" s="441"/>
      <c r="Q13" s="441"/>
      <c r="R13" s="440"/>
      <c r="S13" s="440"/>
      <c r="T13" s="440"/>
      <c r="U13" s="440"/>
      <c r="V13" s="440"/>
      <c r="W13" s="440"/>
      <c r="X13" s="440"/>
    </row>
    <row r="14" spans="1:24" s="47" customFormat="1" ht="18" customHeight="1">
      <c r="A14" s="450" t="s">
        <v>55</v>
      </c>
      <c r="B14" s="14">
        <v>11</v>
      </c>
      <c r="C14" s="14">
        <v>1294</v>
      </c>
      <c r="D14" s="14">
        <v>218</v>
      </c>
      <c r="E14" s="14">
        <v>5</v>
      </c>
      <c r="F14" s="14">
        <v>33</v>
      </c>
      <c r="G14" s="14">
        <v>13</v>
      </c>
      <c r="H14" s="14">
        <v>42</v>
      </c>
      <c r="I14" s="14">
        <v>16</v>
      </c>
      <c r="J14" s="14">
        <v>682</v>
      </c>
      <c r="K14" s="450" t="s">
        <v>455</v>
      </c>
      <c r="N14" s="440"/>
      <c r="O14" s="440"/>
      <c r="P14" s="441"/>
      <c r="Q14" s="441"/>
      <c r="R14" s="440"/>
      <c r="S14" s="440"/>
      <c r="T14" s="440"/>
      <c r="U14" s="440"/>
      <c r="V14" s="440"/>
      <c r="W14" s="440"/>
      <c r="X14" s="440"/>
    </row>
    <row r="15" spans="1:24" s="47" customFormat="1" ht="18" customHeight="1">
      <c r="A15" s="450" t="s">
        <v>928</v>
      </c>
      <c r="B15" s="451">
        <v>0</v>
      </c>
      <c r="C15" s="451">
        <v>0</v>
      </c>
      <c r="D15" s="451">
        <v>37</v>
      </c>
      <c r="E15" s="451">
        <v>1</v>
      </c>
      <c r="F15" s="451">
        <v>4</v>
      </c>
      <c r="G15" s="451">
        <v>1</v>
      </c>
      <c r="H15" s="451">
        <v>13</v>
      </c>
      <c r="I15" s="451">
        <v>0</v>
      </c>
      <c r="J15" s="451">
        <v>62</v>
      </c>
      <c r="K15" s="450" t="s">
        <v>56</v>
      </c>
      <c r="N15" s="440"/>
      <c r="O15" s="440"/>
      <c r="P15" s="441"/>
      <c r="Q15" s="441"/>
      <c r="R15" s="440"/>
      <c r="S15" s="440"/>
      <c r="T15" s="440"/>
      <c r="U15" s="440"/>
      <c r="V15" s="440"/>
      <c r="W15" s="440"/>
      <c r="X15" s="440"/>
    </row>
    <row r="16" spans="1:24" s="47" customFormat="1" ht="18" customHeight="1">
      <c r="A16" s="450" t="s">
        <v>57</v>
      </c>
      <c r="B16" s="14">
        <v>2</v>
      </c>
      <c r="C16" s="14">
        <v>136</v>
      </c>
      <c r="D16" s="14">
        <v>84</v>
      </c>
      <c r="E16" s="14">
        <v>0</v>
      </c>
      <c r="F16" s="14">
        <v>12</v>
      </c>
      <c r="G16" s="14">
        <v>5</v>
      </c>
      <c r="H16" s="14">
        <v>62</v>
      </c>
      <c r="I16" s="14">
        <v>4</v>
      </c>
      <c r="J16" s="14">
        <v>282</v>
      </c>
      <c r="K16" s="450" t="s">
        <v>491</v>
      </c>
      <c r="L16" s="441"/>
      <c r="N16" s="440"/>
      <c r="O16" s="440"/>
      <c r="P16" s="441"/>
      <c r="Q16" s="441"/>
      <c r="R16" s="440"/>
      <c r="S16" s="440"/>
      <c r="T16" s="440"/>
      <c r="U16" s="440"/>
      <c r="V16" s="440"/>
      <c r="W16" s="440"/>
      <c r="X16" s="440"/>
    </row>
    <row r="17" spans="1:24" s="47" customFormat="1" ht="18" customHeight="1">
      <c r="A17" s="450" t="s">
        <v>58</v>
      </c>
      <c r="B17" s="451">
        <v>3</v>
      </c>
      <c r="C17" s="451">
        <v>260</v>
      </c>
      <c r="D17" s="451">
        <v>73</v>
      </c>
      <c r="E17" s="451">
        <v>1</v>
      </c>
      <c r="F17" s="451">
        <v>17</v>
      </c>
      <c r="G17" s="451">
        <v>13</v>
      </c>
      <c r="H17" s="451">
        <v>28</v>
      </c>
      <c r="I17" s="451">
        <v>0</v>
      </c>
      <c r="J17" s="451">
        <v>347</v>
      </c>
      <c r="K17" s="450" t="s">
        <v>465</v>
      </c>
      <c r="N17" s="440"/>
      <c r="O17" s="440"/>
      <c r="P17" s="441"/>
      <c r="Q17" s="441"/>
      <c r="R17" s="440"/>
      <c r="S17" s="440"/>
      <c r="T17" s="440"/>
      <c r="U17" s="440"/>
      <c r="V17" s="440"/>
      <c r="W17" s="440"/>
      <c r="X17" s="440"/>
    </row>
    <row r="18" spans="1:24" s="47" customFormat="1" ht="18" customHeight="1">
      <c r="A18" s="450" t="s">
        <v>104</v>
      </c>
      <c r="B18" s="14">
        <v>0</v>
      </c>
      <c r="C18" s="14">
        <v>0</v>
      </c>
      <c r="D18" s="14">
        <v>49</v>
      </c>
      <c r="E18" s="14">
        <v>0</v>
      </c>
      <c r="F18" s="14">
        <v>9</v>
      </c>
      <c r="G18" s="14">
        <v>5</v>
      </c>
      <c r="H18" s="14">
        <v>19</v>
      </c>
      <c r="I18" s="14">
        <v>2</v>
      </c>
      <c r="J18" s="14">
        <v>124</v>
      </c>
      <c r="K18" s="450" t="s">
        <v>203</v>
      </c>
      <c r="N18" s="440"/>
      <c r="O18" s="440"/>
      <c r="P18" s="441"/>
      <c r="Q18" s="441"/>
      <c r="R18" s="440"/>
      <c r="S18" s="440"/>
      <c r="T18" s="440"/>
      <c r="U18" s="440"/>
      <c r="V18" s="440"/>
      <c r="W18" s="440"/>
      <c r="X18" s="440"/>
    </row>
    <row r="19" spans="1:24" s="47" customFormat="1" ht="20.25" customHeight="1">
      <c r="A19" s="450" t="s">
        <v>59</v>
      </c>
      <c r="B19" s="451">
        <v>3</v>
      </c>
      <c r="C19" s="451">
        <v>250</v>
      </c>
      <c r="D19" s="451">
        <v>128</v>
      </c>
      <c r="E19" s="451">
        <v>0</v>
      </c>
      <c r="F19" s="451">
        <v>12</v>
      </c>
      <c r="G19" s="451">
        <v>13</v>
      </c>
      <c r="H19" s="451">
        <v>54</v>
      </c>
      <c r="I19" s="451">
        <v>4</v>
      </c>
      <c r="J19" s="451">
        <v>730</v>
      </c>
      <c r="K19" s="450" t="s">
        <v>929</v>
      </c>
      <c r="P19" s="441"/>
      <c r="Q19" s="441"/>
    </row>
    <row r="20" spans="1:24" s="47" customFormat="1" ht="18" customHeight="1">
      <c r="A20" s="450" t="s">
        <v>61</v>
      </c>
      <c r="B20" s="14">
        <v>3</v>
      </c>
      <c r="C20" s="14">
        <v>180</v>
      </c>
      <c r="D20" s="14">
        <v>56</v>
      </c>
      <c r="E20" s="14">
        <v>0</v>
      </c>
      <c r="F20" s="14">
        <v>5</v>
      </c>
      <c r="G20" s="14">
        <v>6</v>
      </c>
      <c r="H20" s="14">
        <v>23</v>
      </c>
      <c r="I20" s="14">
        <v>0</v>
      </c>
      <c r="J20" s="14">
        <v>146</v>
      </c>
      <c r="K20" s="450" t="s">
        <v>930</v>
      </c>
      <c r="P20" s="441"/>
      <c r="Q20" s="441"/>
    </row>
    <row r="21" spans="1:24" s="47" customFormat="1" ht="20.25" customHeight="1">
      <c r="A21" s="450" t="s">
        <v>105</v>
      </c>
      <c r="B21" s="451">
        <v>0</v>
      </c>
      <c r="C21" s="451">
        <v>0</v>
      </c>
      <c r="D21" s="451">
        <v>49</v>
      </c>
      <c r="E21" s="451">
        <v>0</v>
      </c>
      <c r="F21" s="451">
        <v>5</v>
      </c>
      <c r="G21" s="451">
        <v>0</v>
      </c>
      <c r="H21" s="451">
        <v>35</v>
      </c>
      <c r="I21" s="451">
        <v>1</v>
      </c>
      <c r="J21" s="451">
        <v>145</v>
      </c>
      <c r="K21" s="450" t="s">
        <v>931</v>
      </c>
      <c r="P21" s="441"/>
      <c r="Q21" s="441"/>
    </row>
    <row r="22" spans="1:24" s="47" customFormat="1" ht="18" customHeight="1">
      <c r="A22" s="450" t="s">
        <v>63</v>
      </c>
      <c r="B22" s="14">
        <v>1</v>
      </c>
      <c r="C22" s="14">
        <v>30</v>
      </c>
      <c r="D22" s="14">
        <v>35</v>
      </c>
      <c r="E22" s="14">
        <v>0</v>
      </c>
      <c r="F22" s="14">
        <v>7</v>
      </c>
      <c r="G22" s="14">
        <v>8</v>
      </c>
      <c r="H22" s="14">
        <v>13</v>
      </c>
      <c r="I22" s="14">
        <v>1</v>
      </c>
      <c r="J22" s="14">
        <v>112</v>
      </c>
      <c r="K22" s="450" t="s">
        <v>896</v>
      </c>
      <c r="P22" s="441"/>
      <c r="Q22" s="441"/>
    </row>
    <row r="23" spans="1:24" s="47" customFormat="1" ht="18" customHeight="1">
      <c r="A23" s="450" t="s">
        <v>64</v>
      </c>
      <c r="B23" s="451">
        <v>0</v>
      </c>
      <c r="C23" s="451">
        <v>0</v>
      </c>
      <c r="D23" s="451">
        <v>23</v>
      </c>
      <c r="E23" s="451">
        <v>0</v>
      </c>
      <c r="F23" s="451">
        <v>2</v>
      </c>
      <c r="G23" s="451">
        <v>0</v>
      </c>
      <c r="H23" s="451">
        <v>7</v>
      </c>
      <c r="I23" s="451">
        <v>2</v>
      </c>
      <c r="J23" s="451">
        <v>53</v>
      </c>
      <c r="K23" s="450" t="s">
        <v>932</v>
      </c>
      <c r="P23" s="441"/>
      <c r="Q23" s="441"/>
    </row>
    <row r="24" spans="1:24" s="47" customFormat="1" ht="18" customHeight="1">
      <c r="A24" s="450" t="s">
        <v>66</v>
      </c>
      <c r="B24" s="14">
        <v>1</v>
      </c>
      <c r="C24" s="14">
        <v>30</v>
      </c>
      <c r="D24" s="14">
        <v>26</v>
      </c>
      <c r="E24" s="14">
        <v>0</v>
      </c>
      <c r="F24" s="14">
        <v>4</v>
      </c>
      <c r="G24" s="14">
        <v>1</v>
      </c>
      <c r="H24" s="14">
        <v>23</v>
      </c>
      <c r="I24" s="14">
        <v>0</v>
      </c>
      <c r="J24" s="14">
        <v>77</v>
      </c>
      <c r="K24" s="450" t="s">
        <v>67</v>
      </c>
      <c r="P24" s="441"/>
      <c r="Q24" s="441"/>
    </row>
    <row r="25" spans="1:24" s="448" customFormat="1" ht="18" customHeight="1">
      <c r="A25" s="454" t="s">
        <v>106</v>
      </c>
      <c r="B25" s="455">
        <f t="shared" ref="B25:I25" si="0">SUM(B5:B24)</f>
        <v>166</v>
      </c>
      <c r="C25" s="455">
        <f t="shared" si="0"/>
        <v>20624</v>
      </c>
      <c r="D25" s="455">
        <f>SUM(D5:D24)</f>
        <v>3607</v>
      </c>
      <c r="E25" s="455">
        <f t="shared" si="0"/>
        <v>56</v>
      </c>
      <c r="F25" s="455">
        <f t="shared" si="0"/>
        <v>350</v>
      </c>
      <c r="G25" s="455">
        <f t="shared" si="0"/>
        <v>317</v>
      </c>
      <c r="H25" s="455">
        <f t="shared" si="0"/>
        <v>2034</v>
      </c>
      <c r="I25" s="455">
        <f t="shared" si="0"/>
        <v>160</v>
      </c>
      <c r="J25" s="455">
        <f>SUM(J5:J24)</f>
        <v>10819</v>
      </c>
      <c r="K25" s="454" t="s">
        <v>933</v>
      </c>
      <c r="L25" s="456"/>
      <c r="P25" s="449"/>
      <c r="Q25" s="449"/>
    </row>
    <row r="26" spans="1:24" ht="21" customHeight="1">
      <c r="A26" s="1808"/>
      <c r="B26" s="1808"/>
      <c r="C26" s="1808"/>
      <c r="D26" s="1808"/>
      <c r="E26" s="1808"/>
      <c r="H26" s="458"/>
      <c r="I26" s="458"/>
      <c r="J26" s="458"/>
      <c r="K26" s="457"/>
      <c r="L26" s="440"/>
    </row>
    <row r="27" spans="1:24" ht="13.5" customHeight="1">
      <c r="A27" s="459"/>
    </row>
    <row r="28" spans="1:24" ht="29.5" customHeight="1"/>
    <row r="29" spans="1:24">
      <c r="H29" s="1809"/>
      <c r="I29" s="1809"/>
      <c r="J29" s="1809"/>
    </row>
  </sheetData>
  <mergeCells count="4">
    <mergeCell ref="A1:K1"/>
    <mergeCell ref="A2:K2"/>
    <mergeCell ref="A26:E26"/>
    <mergeCell ref="H29:J29"/>
  </mergeCells>
  <printOptions horizontalCentered="1" verticalCentered="1"/>
  <pageMargins left="0.78740157480314965" right="0.78740157480314965" top="0.78740157480314965" bottom="0.78740157480314965" header="0" footer="0.59055118110236227"/>
  <pageSetup paperSize="9" scale="82"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28"/>
  <sheetViews>
    <sheetView showGridLines="0" rightToLeft="1" view="pageBreakPreview" zoomScale="75" zoomScaleNormal="100" zoomScaleSheetLayoutView="75" workbookViewId="0">
      <selection activeCell="D114" sqref="D114"/>
    </sheetView>
  </sheetViews>
  <sheetFormatPr defaultColWidth="7.7265625" defaultRowHeight="15.5"/>
  <cols>
    <col min="1" max="1" width="19.7265625" style="441" customWidth="1"/>
    <col min="2" max="7" width="9.7265625" style="441" hidden="1" customWidth="1"/>
    <col min="8" max="10" width="9.7265625" style="441" customWidth="1"/>
    <col min="11" max="22" width="9.7265625" style="457" customWidth="1"/>
    <col min="23" max="23" width="21.453125" style="441" bestFit="1" customWidth="1"/>
    <col min="24" max="24" width="8" style="441" customWidth="1"/>
    <col min="25" max="25" width="7.26953125" style="441" customWidth="1"/>
    <col min="26" max="262" width="7.7265625" style="441"/>
    <col min="263" max="263" width="15" style="441" customWidth="1"/>
    <col min="264" max="264" width="8.26953125" style="441" customWidth="1"/>
    <col min="265" max="265" width="3.1796875" style="441" customWidth="1"/>
    <col min="266" max="266" width="4.7265625" style="441" customWidth="1"/>
    <col min="267" max="268" width="3.81640625" style="441" customWidth="1"/>
    <col min="269" max="269" width="5" style="441" bestFit="1" customWidth="1"/>
    <col min="270" max="271" width="3.81640625" style="441" customWidth="1"/>
    <col min="272" max="272" width="5" style="441" bestFit="1" customWidth="1"/>
    <col min="273" max="273" width="4.7265625" style="441" customWidth="1"/>
    <col min="274" max="274" width="3.81640625" style="441" customWidth="1"/>
    <col min="275" max="275" width="5.26953125" style="441" customWidth="1"/>
    <col min="276" max="277" width="3.81640625" style="441" customWidth="1"/>
    <col min="278" max="278" width="5" style="441" bestFit="1" customWidth="1"/>
    <col min="279" max="279" width="3.81640625" style="441" customWidth="1"/>
    <col min="280" max="280" width="8" style="441" customWidth="1"/>
    <col min="281" max="281" width="7.26953125" style="441" customWidth="1"/>
    <col min="282" max="518" width="7.7265625" style="441"/>
    <col min="519" max="519" width="15" style="441" customWidth="1"/>
    <col min="520" max="520" width="8.26953125" style="441" customWidth="1"/>
    <col min="521" max="521" width="3.1796875" style="441" customWidth="1"/>
    <col min="522" max="522" width="4.7265625" style="441" customWidth="1"/>
    <col min="523" max="524" width="3.81640625" style="441" customWidth="1"/>
    <col min="525" max="525" width="5" style="441" bestFit="1" customWidth="1"/>
    <col min="526" max="527" width="3.81640625" style="441" customWidth="1"/>
    <col min="528" max="528" width="5" style="441" bestFit="1" customWidth="1"/>
    <col min="529" max="529" width="4.7265625" style="441" customWidth="1"/>
    <col min="530" max="530" width="3.81640625" style="441" customWidth="1"/>
    <col min="531" max="531" width="5.26953125" style="441" customWidth="1"/>
    <col min="532" max="533" width="3.81640625" style="441" customWidth="1"/>
    <col min="534" max="534" width="5" style="441" bestFit="1" customWidth="1"/>
    <col min="535" max="535" width="3.81640625" style="441" customWidth="1"/>
    <col min="536" max="536" width="8" style="441" customWidth="1"/>
    <col min="537" max="537" width="7.26953125" style="441" customWidth="1"/>
    <col min="538" max="774" width="7.7265625" style="441"/>
    <col min="775" max="775" width="15" style="441" customWidth="1"/>
    <col min="776" max="776" width="8.26953125" style="441" customWidth="1"/>
    <col min="777" max="777" width="3.1796875" style="441" customWidth="1"/>
    <col min="778" max="778" width="4.7265625" style="441" customWidth="1"/>
    <col min="779" max="780" width="3.81640625" style="441" customWidth="1"/>
    <col min="781" max="781" width="5" style="441" bestFit="1" customWidth="1"/>
    <col min="782" max="783" width="3.81640625" style="441" customWidth="1"/>
    <col min="784" max="784" width="5" style="441" bestFit="1" customWidth="1"/>
    <col min="785" max="785" width="4.7265625" style="441" customWidth="1"/>
    <col min="786" max="786" width="3.81640625" style="441" customWidth="1"/>
    <col min="787" max="787" width="5.26953125" style="441" customWidth="1"/>
    <col min="788" max="789" width="3.81640625" style="441" customWidth="1"/>
    <col min="790" max="790" width="5" style="441" bestFit="1" customWidth="1"/>
    <col min="791" max="791" width="3.81640625" style="441" customWidth="1"/>
    <col min="792" max="792" width="8" style="441" customWidth="1"/>
    <col min="793" max="793" width="7.26953125" style="441" customWidth="1"/>
    <col min="794" max="1030" width="7.7265625" style="441"/>
    <col min="1031" max="1031" width="15" style="441" customWidth="1"/>
    <col min="1032" max="1032" width="8.26953125" style="441" customWidth="1"/>
    <col min="1033" max="1033" width="3.1796875" style="441" customWidth="1"/>
    <col min="1034" max="1034" width="4.7265625" style="441" customWidth="1"/>
    <col min="1035" max="1036" width="3.81640625" style="441" customWidth="1"/>
    <col min="1037" max="1037" width="5" style="441" bestFit="1" customWidth="1"/>
    <col min="1038" max="1039" width="3.81640625" style="441" customWidth="1"/>
    <col min="1040" max="1040" width="5" style="441" bestFit="1" customWidth="1"/>
    <col min="1041" max="1041" width="4.7265625" style="441" customWidth="1"/>
    <col min="1042" max="1042" width="3.81640625" style="441" customWidth="1"/>
    <col min="1043" max="1043" width="5.26953125" style="441" customWidth="1"/>
    <col min="1044" max="1045" width="3.81640625" style="441" customWidth="1"/>
    <col min="1046" max="1046" width="5" style="441" bestFit="1" customWidth="1"/>
    <col min="1047" max="1047" width="3.81640625" style="441" customWidth="1"/>
    <col min="1048" max="1048" width="8" style="441" customWidth="1"/>
    <col min="1049" max="1049" width="7.26953125" style="441" customWidth="1"/>
    <col min="1050" max="1286" width="7.7265625" style="441"/>
    <col min="1287" max="1287" width="15" style="441" customWidth="1"/>
    <col min="1288" max="1288" width="8.26953125" style="441" customWidth="1"/>
    <col min="1289" max="1289" width="3.1796875" style="441" customWidth="1"/>
    <col min="1290" max="1290" width="4.7265625" style="441" customWidth="1"/>
    <col min="1291" max="1292" width="3.81640625" style="441" customWidth="1"/>
    <col min="1293" max="1293" width="5" style="441" bestFit="1" customWidth="1"/>
    <col min="1294" max="1295" width="3.81640625" style="441" customWidth="1"/>
    <col min="1296" max="1296" width="5" style="441" bestFit="1" customWidth="1"/>
    <col min="1297" max="1297" width="4.7265625" style="441" customWidth="1"/>
    <col min="1298" max="1298" width="3.81640625" style="441" customWidth="1"/>
    <col min="1299" max="1299" width="5.26953125" style="441" customWidth="1"/>
    <col min="1300" max="1301" width="3.81640625" style="441" customWidth="1"/>
    <col min="1302" max="1302" width="5" style="441" bestFit="1" customWidth="1"/>
    <col min="1303" max="1303" width="3.81640625" style="441" customWidth="1"/>
    <col min="1304" max="1304" width="8" style="441" customWidth="1"/>
    <col min="1305" max="1305" width="7.26953125" style="441" customWidth="1"/>
    <col min="1306" max="1542" width="7.7265625" style="441"/>
    <col min="1543" max="1543" width="15" style="441" customWidth="1"/>
    <col min="1544" max="1544" width="8.26953125" style="441" customWidth="1"/>
    <col min="1545" max="1545" width="3.1796875" style="441" customWidth="1"/>
    <col min="1546" max="1546" width="4.7265625" style="441" customWidth="1"/>
    <col min="1547" max="1548" width="3.81640625" style="441" customWidth="1"/>
    <col min="1549" max="1549" width="5" style="441" bestFit="1" customWidth="1"/>
    <col min="1550" max="1551" width="3.81640625" style="441" customWidth="1"/>
    <col min="1552" max="1552" width="5" style="441" bestFit="1" customWidth="1"/>
    <col min="1553" max="1553" width="4.7265625" style="441" customWidth="1"/>
    <col min="1554" max="1554" width="3.81640625" style="441" customWidth="1"/>
    <col min="1555" max="1555" width="5.26953125" style="441" customWidth="1"/>
    <col min="1556" max="1557" width="3.81640625" style="441" customWidth="1"/>
    <col min="1558" max="1558" width="5" style="441" bestFit="1" customWidth="1"/>
    <col min="1559" max="1559" width="3.81640625" style="441" customWidth="1"/>
    <col min="1560" max="1560" width="8" style="441" customWidth="1"/>
    <col min="1561" max="1561" width="7.26953125" style="441" customWidth="1"/>
    <col min="1562" max="1798" width="7.7265625" style="441"/>
    <col min="1799" max="1799" width="15" style="441" customWidth="1"/>
    <col min="1800" max="1800" width="8.26953125" style="441" customWidth="1"/>
    <col min="1801" max="1801" width="3.1796875" style="441" customWidth="1"/>
    <col min="1802" max="1802" width="4.7265625" style="441" customWidth="1"/>
    <col min="1803" max="1804" width="3.81640625" style="441" customWidth="1"/>
    <col min="1805" max="1805" width="5" style="441" bestFit="1" customWidth="1"/>
    <col min="1806" max="1807" width="3.81640625" style="441" customWidth="1"/>
    <col min="1808" max="1808" width="5" style="441" bestFit="1" customWidth="1"/>
    <col min="1809" max="1809" width="4.7265625" style="441" customWidth="1"/>
    <col min="1810" max="1810" width="3.81640625" style="441" customWidth="1"/>
    <col min="1811" max="1811" width="5.26953125" style="441" customWidth="1"/>
    <col min="1812" max="1813" width="3.81640625" style="441" customWidth="1"/>
    <col min="1814" max="1814" width="5" style="441" bestFit="1" customWidth="1"/>
    <col min="1815" max="1815" width="3.81640625" style="441" customWidth="1"/>
    <col min="1816" max="1816" width="8" style="441" customWidth="1"/>
    <col min="1817" max="1817" width="7.26953125" style="441" customWidth="1"/>
    <col min="1818" max="2054" width="7.7265625" style="441"/>
    <col min="2055" max="2055" width="15" style="441" customWidth="1"/>
    <col min="2056" max="2056" width="8.26953125" style="441" customWidth="1"/>
    <col min="2057" max="2057" width="3.1796875" style="441" customWidth="1"/>
    <col min="2058" max="2058" width="4.7265625" style="441" customWidth="1"/>
    <col min="2059" max="2060" width="3.81640625" style="441" customWidth="1"/>
    <col min="2061" max="2061" width="5" style="441" bestFit="1" customWidth="1"/>
    <col min="2062" max="2063" width="3.81640625" style="441" customWidth="1"/>
    <col min="2064" max="2064" width="5" style="441" bestFit="1" customWidth="1"/>
    <col min="2065" max="2065" width="4.7265625" style="441" customWidth="1"/>
    <col min="2066" max="2066" width="3.81640625" style="441" customWidth="1"/>
    <col min="2067" max="2067" width="5.26953125" style="441" customWidth="1"/>
    <col min="2068" max="2069" width="3.81640625" style="441" customWidth="1"/>
    <col min="2070" max="2070" width="5" style="441" bestFit="1" customWidth="1"/>
    <col min="2071" max="2071" width="3.81640625" style="441" customWidth="1"/>
    <col min="2072" max="2072" width="8" style="441" customWidth="1"/>
    <col min="2073" max="2073" width="7.26953125" style="441" customWidth="1"/>
    <col min="2074" max="2310" width="7.7265625" style="441"/>
    <col min="2311" max="2311" width="15" style="441" customWidth="1"/>
    <col min="2312" max="2312" width="8.26953125" style="441" customWidth="1"/>
    <col min="2313" max="2313" width="3.1796875" style="441" customWidth="1"/>
    <col min="2314" max="2314" width="4.7265625" style="441" customWidth="1"/>
    <col min="2315" max="2316" width="3.81640625" style="441" customWidth="1"/>
    <col min="2317" max="2317" width="5" style="441" bestFit="1" customWidth="1"/>
    <col min="2318" max="2319" width="3.81640625" style="441" customWidth="1"/>
    <col min="2320" max="2320" width="5" style="441" bestFit="1" customWidth="1"/>
    <col min="2321" max="2321" width="4.7265625" style="441" customWidth="1"/>
    <col min="2322" max="2322" width="3.81640625" style="441" customWidth="1"/>
    <col min="2323" max="2323" width="5.26953125" style="441" customWidth="1"/>
    <col min="2324" max="2325" width="3.81640625" style="441" customWidth="1"/>
    <col min="2326" max="2326" width="5" style="441" bestFit="1" customWidth="1"/>
    <col min="2327" max="2327" width="3.81640625" style="441" customWidth="1"/>
    <col min="2328" max="2328" width="8" style="441" customWidth="1"/>
    <col min="2329" max="2329" width="7.26953125" style="441" customWidth="1"/>
    <col min="2330" max="2566" width="7.7265625" style="441"/>
    <col min="2567" max="2567" width="15" style="441" customWidth="1"/>
    <col min="2568" max="2568" width="8.26953125" style="441" customWidth="1"/>
    <col min="2569" max="2569" width="3.1796875" style="441" customWidth="1"/>
    <col min="2570" max="2570" width="4.7265625" style="441" customWidth="1"/>
    <col min="2571" max="2572" width="3.81640625" style="441" customWidth="1"/>
    <col min="2573" max="2573" width="5" style="441" bestFit="1" customWidth="1"/>
    <col min="2574" max="2575" width="3.81640625" style="441" customWidth="1"/>
    <col min="2576" max="2576" width="5" style="441" bestFit="1" customWidth="1"/>
    <col min="2577" max="2577" width="4.7265625" style="441" customWidth="1"/>
    <col min="2578" max="2578" width="3.81640625" style="441" customWidth="1"/>
    <col min="2579" max="2579" width="5.26953125" style="441" customWidth="1"/>
    <col min="2580" max="2581" width="3.81640625" style="441" customWidth="1"/>
    <col min="2582" max="2582" width="5" style="441" bestFit="1" customWidth="1"/>
    <col min="2583" max="2583" width="3.81640625" style="441" customWidth="1"/>
    <col min="2584" max="2584" width="8" style="441" customWidth="1"/>
    <col min="2585" max="2585" width="7.26953125" style="441" customWidth="1"/>
    <col min="2586" max="2822" width="7.7265625" style="441"/>
    <col min="2823" max="2823" width="15" style="441" customWidth="1"/>
    <col min="2824" max="2824" width="8.26953125" style="441" customWidth="1"/>
    <col min="2825" max="2825" width="3.1796875" style="441" customWidth="1"/>
    <col min="2826" max="2826" width="4.7265625" style="441" customWidth="1"/>
    <col min="2827" max="2828" width="3.81640625" style="441" customWidth="1"/>
    <col min="2829" max="2829" width="5" style="441" bestFit="1" customWidth="1"/>
    <col min="2830" max="2831" width="3.81640625" style="441" customWidth="1"/>
    <col min="2832" max="2832" width="5" style="441" bestFit="1" customWidth="1"/>
    <col min="2833" max="2833" width="4.7265625" style="441" customWidth="1"/>
    <col min="2834" max="2834" width="3.81640625" style="441" customWidth="1"/>
    <col min="2835" max="2835" width="5.26953125" style="441" customWidth="1"/>
    <col min="2836" max="2837" width="3.81640625" style="441" customWidth="1"/>
    <col min="2838" max="2838" width="5" style="441" bestFit="1" customWidth="1"/>
    <col min="2839" max="2839" width="3.81640625" style="441" customWidth="1"/>
    <col min="2840" max="2840" width="8" style="441" customWidth="1"/>
    <col min="2841" max="2841" width="7.26953125" style="441" customWidth="1"/>
    <col min="2842" max="3078" width="7.7265625" style="441"/>
    <col min="3079" max="3079" width="15" style="441" customWidth="1"/>
    <col min="3080" max="3080" width="8.26953125" style="441" customWidth="1"/>
    <col min="3081" max="3081" width="3.1796875" style="441" customWidth="1"/>
    <col min="3082" max="3082" width="4.7265625" style="441" customWidth="1"/>
    <col min="3083" max="3084" width="3.81640625" style="441" customWidth="1"/>
    <col min="3085" max="3085" width="5" style="441" bestFit="1" customWidth="1"/>
    <col min="3086" max="3087" width="3.81640625" style="441" customWidth="1"/>
    <col min="3088" max="3088" width="5" style="441" bestFit="1" customWidth="1"/>
    <col min="3089" max="3089" width="4.7265625" style="441" customWidth="1"/>
    <col min="3090" max="3090" width="3.81640625" style="441" customWidth="1"/>
    <col min="3091" max="3091" width="5.26953125" style="441" customWidth="1"/>
    <col min="3092" max="3093" width="3.81640625" style="441" customWidth="1"/>
    <col min="3094" max="3094" width="5" style="441" bestFit="1" customWidth="1"/>
    <col min="3095" max="3095" width="3.81640625" style="441" customWidth="1"/>
    <col min="3096" max="3096" width="8" style="441" customWidth="1"/>
    <col min="3097" max="3097" width="7.26953125" style="441" customWidth="1"/>
    <col min="3098" max="3334" width="7.7265625" style="441"/>
    <col min="3335" max="3335" width="15" style="441" customWidth="1"/>
    <col min="3336" max="3336" width="8.26953125" style="441" customWidth="1"/>
    <col min="3337" max="3337" width="3.1796875" style="441" customWidth="1"/>
    <col min="3338" max="3338" width="4.7265625" style="441" customWidth="1"/>
    <col min="3339" max="3340" width="3.81640625" style="441" customWidth="1"/>
    <col min="3341" max="3341" width="5" style="441" bestFit="1" customWidth="1"/>
    <col min="3342" max="3343" width="3.81640625" style="441" customWidth="1"/>
    <col min="3344" max="3344" width="5" style="441" bestFit="1" customWidth="1"/>
    <col min="3345" max="3345" width="4.7265625" style="441" customWidth="1"/>
    <col min="3346" max="3346" width="3.81640625" style="441" customWidth="1"/>
    <col min="3347" max="3347" width="5.26953125" style="441" customWidth="1"/>
    <col min="3348" max="3349" width="3.81640625" style="441" customWidth="1"/>
    <col min="3350" max="3350" width="5" style="441" bestFit="1" customWidth="1"/>
    <col min="3351" max="3351" width="3.81640625" style="441" customWidth="1"/>
    <col min="3352" max="3352" width="8" style="441" customWidth="1"/>
    <col min="3353" max="3353" width="7.26953125" style="441" customWidth="1"/>
    <col min="3354" max="3590" width="7.7265625" style="441"/>
    <col min="3591" max="3591" width="15" style="441" customWidth="1"/>
    <col min="3592" max="3592" width="8.26953125" style="441" customWidth="1"/>
    <col min="3593" max="3593" width="3.1796875" style="441" customWidth="1"/>
    <col min="3594" max="3594" width="4.7265625" style="441" customWidth="1"/>
    <col min="3595" max="3596" width="3.81640625" style="441" customWidth="1"/>
    <col min="3597" max="3597" width="5" style="441" bestFit="1" customWidth="1"/>
    <col min="3598" max="3599" width="3.81640625" style="441" customWidth="1"/>
    <col min="3600" max="3600" width="5" style="441" bestFit="1" customWidth="1"/>
    <col min="3601" max="3601" width="4.7265625" style="441" customWidth="1"/>
    <col min="3602" max="3602" width="3.81640625" style="441" customWidth="1"/>
    <col min="3603" max="3603" width="5.26953125" style="441" customWidth="1"/>
    <col min="3604" max="3605" width="3.81640625" style="441" customWidth="1"/>
    <col min="3606" max="3606" width="5" style="441" bestFit="1" customWidth="1"/>
    <col min="3607" max="3607" width="3.81640625" style="441" customWidth="1"/>
    <col min="3608" max="3608" width="8" style="441" customWidth="1"/>
    <col min="3609" max="3609" width="7.26953125" style="441" customWidth="1"/>
    <col min="3610" max="3846" width="7.7265625" style="441"/>
    <col min="3847" max="3847" width="15" style="441" customWidth="1"/>
    <col min="3848" max="3848" width="8.26953125" style="441" customWidth="1"/>
    <col min="3849" max="3849" width="3.1796875" style="441" customWidth="1"/>
    <col min="3850" max="3850" width="4.7265625" style="441" customWidth="1"/>
    <col min="3851" max="3852" width="3.81640625" style="441" customWidth="1"/>
    <col min="3853" max="3853" width="5" style="441" bestFit="1" customWidth="1"/>
    <col min="3854" max="3855" width="3.81640625" style="441" customWidth="1"/>
    <col min="3856" max="3856" width="5" style="441" bestFit="1" customWidth="1"/>
    <col min="3857" max="3857" width="4.7265625" style="441" customWidth="1"/>
    <col min="3858" max="3858" width="3.81640625" style="441" customWidth="1"/>
    <col min="3859" max="3859" width="5.26953125" style="441" customWidth="1"/>
    <col min="3860" max="3861" width="3.81640625" style="441" customWidth="1"/>
    <col min="3862" max="3862" width="5" style="441" bestFit="1" customWidth="1"/>
    <col min="3863" max="3863" width="3.81640625" style="441" customWidth="1"/>
    <col min="3864" max="3864" width="8" style="441" customWidth="1"/>
    <col min="3865" max="3865" width="7.26953125" style="441" customWidth="1"/>
    <col min="3866" max="4102" width="7.7265625" style="441"/>
    <col min="4103" max="4103" width="15" style="441" customWidth="1"/>
    <col min="4104" max="4104" width="8.26953125" style="441" customWidth="1"/>
    <col min="4105" max="4105" width="3.1796875" style="441" customWidth="1"/>
    <col min="4106" max="4106" width="4.7265625" style="441" customWidth="1"/>
    <col min="4107" max="4108" width="3.81640625" style="441" customWidth="1"/>
    <col min="4109" max="4109" width="5" style="441" bestFit="1" customWidth="1"/>
    <col min="4110" max="4111" width="3.81640625" style="441" customWidth="1"/>
    <col min="4112" max="4112" width="5" style="441" bestFit="1" customWidth="1"/>
    <col min="4113" max="4113" width="4.7265625" style="441" customWidth="1"/>
    <col min="4114" max="4114" width="3.81640625" style="441" customWidth="1"/>
    <col min="4115" max="4115" width="5.26953125" style="441" customWidth="1"/>
    <col min="4116" max="4117" width="3.81640625" style="441" customWidth="1"/>
    <col min="4118" max="4118" width="5" style="441" bestFit="1" customWidth="1"/>
    <col min="4119" max="4119" width="3.81640625" style="441" customWidth="1"/>
    <col min="4120" max="4120" width="8" style="441" customWidth="1"/>
    <col min="4121" max="4121" width="7.26953125" style="441" customWidth="1"/>
    <col min="4122" max="4358" width="7.7265625" style="441"/>
    <col min="4359" max="4359" width="15" style="441" customWidth="1"/>
    <col min="4360" max="4360" width="8.26953125" style="441" customWidth="1"/>
    <col min="4361" max="4361" width="3.1796875" style="441" customWidth="1"/>
    <col min="4362" max="4362" width="4.7265625" style="441" customWidth="1"/>
    <col min="4363" max="4364" width="3.81640625" style="441" customWidth="1"/>
    <col min="4365" max="4365" width="5" style="441" bestFit="1" customWidth="1"/>
    <col min="4366" max="4367" width="3.81640625" style="441" customWidth="1"/>
    <col min="4368" max="4368" width="5" style="441" bestFit="1" customWidth="1"/>
    <col min="4369" max="4369" width="4.7265625" style="441" customWidth="1"/>
    <col min="4370" max="4370" width="3.81640625" style="441" customWidth="1"/>
    <col min="4371" max="4371" width="5.26953125" style="441" customWidth="1"/>
    <col min="4372" max="4373" width="3.81640625" style="441" customWidth="1"/>
    <col min="4374" max="4374" width="5" style="441" bestFit="1" customWidth="1"/>
    <col min="4375" max="4375" width="3.81640625" style="441" customWidth="1"/>
    <col min="4376" max="4376" width="8" style="441" customWidth="1"/>
    <col min="4377" max="4377" width="7.26953125" style="441" customWidth="1"/>
    <col min="4378" max="4614" width="7.7265625" style="441"/>
    <col min="4615" max="4615" width="15" style="441" customWidth="1"/>
    <col min="4616" max="4616" width="8.26953125" style="441" customWidth="1"/>
    <col min="4617" max="4617" width="3.1796875" style="441" customWidth="1"/>
    <col min="4618" max="4618" width="4.7265625" style="441" customWidth="1"/>
    <col min="4619" max="4620" width="3.81640625" style="441" customWidth="1"/>
    <col min="4621" max="4621" width="5" style="441" bestFit="1" customWidth="1"/>
    <col min="4622" max="4623" width="3.81640625" style="441" customWidth="1"/>
    <col min="4624" max="4624" width="5" style="441" bestFit="1" customWidth="1"/>
    <col min="4625" max="4625" width="4.7265625" style="441" customWidth="1"/>
    <col min="4626" max="4626" width="3.81640625" style="441" customWidth="1"/>
    <col min="4627" max="4627" width="5.26953125" style="441" customWidth="1"/>
    <col min="4628" max="4629" width="3.81640625" style="441" customWidth="1"/>
    <col min="4630" max="4630" width="5" style="441" bestFit="1" customWidth="1"/>
    <col min="4631" max="4631" width="3.81640625" style="441" customWidth="1"/>
    <col min="4632" max="4632" width="8" style="441" customWidth="1"/>
    <col min="4633" max="4633" width="7.26953125" style="441" customWidth="1"/>
    <col min="4634" max="4870" width="7.7265625" style="441"/>
    <col min="4871" max="4871" width="15" style="441" customWidth="1"/>
    <col min="4872" max="4872" width="8.26953125" style="441" customWidth="1"/>
    <col min="4873" max="4873" width="3.1796875" style="441" customWidth="1"/>
    <col min="4874" max="4874" width="4.7265625" style="441" customWidth="1"/>
    <col min="4875" max="4876" width="3.81640625" style="441" customWidth="1"/>
    <col min="4877" max="4877" width="5" style="441" bestFit="1" customWidth="1"/>
    <col min="4878" max="4879" width="3.81640625" style="441" customWidth="1"/>
    <col min="4880" max="4880" width="5" style="441" bestFit="1" customWidth="1"/>
    <col min="4881" max="4881" width="4.7265625" style="441" customWidth="1"/>
    <col min="4882" max="4882" width="3.81640625" style="441" customWidth="1"/>
    <col min="4883" max="4883" width="5.26953125" style="441" customWidth="1"/>
    <col min="4884" max="4885" width="3.81640625" style="441" customWidth="1"/>
    <col min="4886" max="4886" width="5" style="441" bestFit="1" customWidth="1"/>
    <col min="4887" max="4887" width="3.81640625" style="441" customWidth="1"/>
    <col min="4888" max="4888" width="8" style="441" customWidth="1"/>
    <col min="4889" max="4889" width="7.26953125" style="441" customWidth="1"/>
    <col min="4890" max="5126" width="7.7265625" style="441"/>
    <col min="5127" max="5127" width="15" style="441" customWidth="1"/>
    <col min="5128" max="5128" width="8.26953125" style="441" customWidth="1"/>
    <col min="5129" max="5129" width="3.1796875" style="441" customWidth="1"/>
    <col min="5130" max="5130" width="4.7265625" style="441" customWidth="1"/>
    <col min="5131" max="5132" width="3.81640625" style="441" customWidth="1"/>
    <col min="5133" max="5133" width="5" style="441" bestFit="1" customWidth="1"/>
    <col min="5134" max="5135" width="3.81640625" style="441" customWidth="1"/>
    <col min="5136" max="5136" width="5" style="441" bestFit="1" customWidth="1"/>
    <col min="5137" max="5137" width="4.7265625" style="441" customWidth="1"/>
    <col min="5138" max="5138" width="3.81640625" style="441" customWidth="1"/>
    <col min="5139" max="5139" width="5.26953125" style="441" customWidth="1"/>
    <col min="5140" max="5141" width="3.81640625" style="441" customWidth="1"/>
    <col min="5142" max="5142" width="5" style="441" bestFit="1" customWidth="1"/>
    <col min="5143" max="5143" width="3.81640625" style="441" customWidth="1"/>
    <col min="5144" max="5144" width="8" style="441" customWidth="1"/>
    <col min="5145" max="5145" width="7.26953125" style="441" customWidth="1"/>
    <col min="5146" max="5382" width="7.7265625" style="441"/>
    <col min="5383" max="5383" width="15" style="441" customWidth="1"/>
    <col min="5384" max="5384" width="8.26953125" style="441" customWidth="1"/>
    <col min="5385" max="5385" width="3.1796875" style="441" customWidth="1"/>
    <col min="5386" max="5386" width="4.7265625" style="441" customWidth="1"/>
    <col min="5387" max="5388" width="3.81640625" style="441" customWidth="1"/>
    <col min="5389" max="5389" width="5" style="441" bestFit="1" customWidth="1"/>
    <col min="5390" max="5391" width="3.81640625" style="441" customWidth="1"/>
    <col min="5392" max="5392" width="5" style="441" bestFit="1" customWidth="1"/>
    <col min="5393" max="5393" width="4.7265625" style="441" customWidth="1"/>
    <col min="5394" max="5394" width="3.81640625" style="441" customWidth="1"/>
    <col min="5395" max="5395" width="5.26953125" style="441" customWidth="1"/>
    <col min="5396" max="5397" width="3.81640625" style="441" customWidth="1"/>
    <col min="5398" max="5398" width="5" style="441" bestFit="1" customWidth="1"/>
    <col min="5399" max="5399" width="3.81640625" style="441" customWidth="1"/>
    <col min="5400" max="5400" width="8" style="441" customWidth="1"/>
    <col min="5401" max="5401" width="7.26953125" style="441" customWidth="1"/>
    <col min="5402" max="5638" width="7.7265625" style="441"/>
    <col min="5639" max="5639" width="15" style="441" customWidth="1"/>
    <col min="5640" max="5640" width="8.26953125" style="441" customWidth="1"/>
    <col min="5641" max="5641" width="3.1796875" style="441" customWidth="1"/>
    <col min="5642" max="5642" width="4.7265625" style="441" customWidth="1"/>
    <col min="5643" max="5644" width="3.81640625" style="441" customWidth="1"/>
    <col min="5645" max="5645" width="5" style="441" bestFit="1" customWidth="1"/>
    <col min="5646" max="5647" width="3.81640625" style="441" customWidth="1"/>
    <col min="5648" max="5648" width="5" style="441" bestFit="1" customWidth="1"/>
    <col min="5649" max="5649" width="4.7265625" style="441" customWidth="1"/>
    <col min="5650" max="5650" width="3.81640625" style="441" customWidth="1"/>
    <col min="5651" max="5651" width="5.26953125" style="441" customWidth="1"/>
    <col min="5652" max="5653" width="3.81640625" style="441" customWidth="1"/>
    <col min="5654" max="5654" width="5" style="441" bestFit="1" customWidth="1"/>
    <col min="5655" max="5655" width="3.81640625" style="441" customWidth="1"/>
    <col min="5656" max="5656" width="8" style="441" customWidth="1"/>
    <col min="5657" max="5657" width="7.26953125" style="441" customWidth="1"/>
    <col min="5658" max="5894" width="7.7265625" style="441"/>
    <col min="5895" max="5895" width="15" style="441" customWidth="1"/>
    <col min="5896" max="5896" width="8.26953125" style="441" customWidth="1"/>
    <col min="5897" max="5897" width="3.1796875" style="441" customWidth="1"/>
    <col min="5898" max="5898" width="4.7265625" style="441" customWidth="1"/>
    <col min="5899" max="5900" width="3.81640625" style="441" customWidth="1"/>
    <col min="5901" max="5901" width="5" style="441" bestFit="1" customWidth="1"/>
    <col min="5902" max="5903" width="3.81640625" style="441" customWidth="1"/>
    <col min="5904" max="5904" width="5" style="441" bestFit="1" customWidth="1"/>
    <col min="5905" max="5905" width="4.7265625" style="441" customWidth="1"/>
    <col min="5906" max="5906" width="3.81640625" style="441" customWidth="1"/>
    <col min="5907" max="5907" width="5.26953125" style="441" customWidth="1"/>
    <col min="5908" max="5909" width="3.81640625" style="441" customWidth="1"/>
    <col min="5910" max="5910" width="5" style="441" bestFit="1" customWidth="1"/>
    <col min="5911" max="5911" width="3.81640625" style="441" customWidth="1"/>
    <col min="5912" max="5912" width="8" style="441" customWidth="1"/>
    <col min="5913" max="5913" width="7.26953125" style="441" customWidth="1"/>
    <col min="5914" max="6150" width="7.7265625" style="441"/>
    <col min="6151" max="6151" width="15" style="441" customWidth="1"/>
    <col min="6152" max="6152" width="8.26953125" style="441" customWidth="1"/>
    <col min="6153" max="6153" width="3.1796875" style="441" customWidth="1"/>
    <col min="6154" max="6154" width="4.7265625" style="441" customWidth="1"/>
    <col min="6155" max="6156" width="3.81640625" style="441" customWidth="1"/>
    <col min="6157" max="6157" width="5" style="441" bestFit="1" customWidth="1"/>
    <col min="6158" max="6159" width="3.81640625" style="441" customWidth="1"/>
    <col min="6160" max="6160" width="5" style="441" bestFit="1" customWidth="1"/>
    <col min="6161" max="6161" width="4.7265625" style="441" customWidth="1"/>
    <col min="6162" max="6162" width="3.81640625" style="441" customWidth="1"/>
    <col min="6163" max="6163" width="5.26953125" style="441" customWidth="1"/>
    <col min="6164" max="6165" width="3.81640625" style="441" customWidth="1"/>
    <col min="6166" max="6166" width="5" style="441" bestFit="1" customWidth="1"/>
    <col min="6167" max="6167" width="3.81640625" style="441" customWidth="1"/>
    <col min="6168" max="6168" width="8" style="441" customWidth="1"/>
    <col min="6169" max="6169" width="7.26953125" style="441" customWidth="1"/>
    <col min="6170" max="6406" width="7.7265625" style="441"/>
    <col min="6407" max="6407" width="15" style="441" customWidth="1"/>
    <col min="6408" max="6408" width="8.26953125" style="441" customWidth="1"/>
    <col min="6409" max="6409" width="3.1796875" style="441" customWidth="1"/>
    <col min="6410" max="6410" width="4.7265625" style="441" customWidth="1"/>
    <col min="6411" max="6412" width="3.81640625" style="441" customWidth="1"/>
    <col min="6413" max="6413" width="5" style="441" bestFit="1" customWidth="1"/>
    <col min="6414" max="6415" width="3.81640625" style="441" customWidth="1"/>
    <col min="6416" max="6416" width="5" style="441" bestFit="1" customWidth="1"/>
    <col min="6417" max="6417" width="4.7265625" style="441" customWidth="1"/>
    <col min="6418" max="6418" width="3.81640625" style="441" customWidth="1"/>
    <col min="6419" max="6419" width="5.26953125" style="441" customWidth="1"/>
    <col min="6420" max="6421" width="3.81640625" style="441" customWidth="1"/>
    <col min="6422" max="6422" width="5" style="441" bestFit="1" customWidth="1"/>
    <col min="6423" max="6423" width="3.81640625" style="441" customWidth="1"/>
    <col min="6424" max="6424" width="8" style="441" customWidth="1"/>
    <col min="6425" max="6425" width="7.26953125" style="441" customWidth="1"/>
    <col min="6426" max="6662" width="7.7265625" style="441"/>
    <col min="6663" max="6663" width="15" style="441" customWidth="1"/>
    <col min="6664" max="6664" width="8.26953125" style="441" customWidth="1"/>
    <col min="6665" max="6665" width="3.1796875" style="441" customWidth="1"/>
    <col min="6666" max="6666" width="4.7265625" style="441" customWidth="1"/>
    <col min="6667" max="6668" width="3.81640625" style="441" customWidth="1"/>
    <col min="6669" max="6669" width="5" style="441" bestFit="1" customWidth="1"/>
    <col min="6670" max="6671" width="3.81640625" style="441" customWidth="1"/>
    <col min="6672" max="6672" width="5" style="441" bestFit="1" customWidth="1"/>
    <col min="6673" max="6673" width="4.7265625" style="441" customWidth="1"/>
    <col min="6674" max="6674" width="3.81640625" style="441" customWidth="1"/>
    <col min="6675" max="6675" width="5.26953125" style="441" customWidth="1"/>
    <col min="6676" max="6677" width="3.81640625" style="441" customWidth="1"/>
    <col min="6678" max="6678" width="5" style="441" bestFit="1" customWidth="1"/>
    <col min="6679" max="6679" width="3.81640625" style="441" customWidth="1"/>
    <col min="6680" max="6680" width="8" style="441" customWidth="1"/>
    <col min="6681" max="6681" width="7.26953125" style="441" customWidth="1"/>
    <col min="6682" max="6918" width="7.7265625" style="441"/>
    <col min="6919" max="6919" width="15" style="441" customWidth="1"/>
    <col min="6920" max="6920" width="8.26953125" style="441" customWidth="1"/>
    <col min="6921" max="6921" width="3.1796875" style="441" customWidth="1"/>
    <col min="6922" max="6922" width="4.7265625" style="441" customWidth="1"/>
    <col min="6923" max="6924" width="3.81640625" style="441" customWidth="1"/>
    <col min="6925" max="6925" width="5" style="441" bestFit="1" customWidth="1"/>
    <col min="6926" max="6927" width="3.81640625" style="441" customWidth="1"/>
    <col min="6928" max="6928" width="5" style="441" bestFit="1" customWidth="1"/>
    <col min="6929" max="6929" width="4.7265625" style="441" customWidth="1"/>
    <col min="6930" max="6930" width="3.81640625" style="441" customWidth="1"/>
    <col min="6931" max="6931" width="5.26953125" style="441" customWidth="1"/>
    <col min="6932" max="6933" width="3.81640625" style="441" customWidth="1"/>
    <col min="6934" max="6934" width="5" style="441" bestFit="1" customWidth="1"/>
    <col min="6935" max="6935" width="3.81640625" style="441" customWidth="1"/>
    <col min="6936" max="6936" width="8" style="441" customWidth="1"/>
    <col min="6937" max="6937" width="7.26953125" style="441" customWidth="1"/>
    <col min="6938" max="7174" width="7.7265625" style="441"/>
    <col min="7175" max="7175" width="15" style="441" customWidth="1"/>
    <col min="7176" max="7176" width="8.26953125" style="441" customWidth="1"/>
    <col min="7177" max="7177" width="3.1796875" style="441" customWidth="1"/>
    <col min="7178" max="7178" width="4.7265625" style="441" customWidth="1"/>
    <col min="7179" max="7180" width="3.81640625" style="441" customWidth="1"/>
    <col min="7181" max="7181" width="5" style="441" bestFit="1" customWidth="1"/>
    <col min="7182" max="7183" width="3.81640625" style="441" customWidth="1"/>
    <col min="7184" max="7184" width="5" style="441" bestFit="1" customWidth="1"/>
    <col min="7185" max="7185" width="4.7265625" style="441" customWidth="1"/>
    <col min="7186" max="7186" width="3.81640625" style="441" customWidth="1"/>
    <col min="7187" max="7187" width="5.26953125" style="441" customWidth="1"/>
    <col min="7188" max="7189" width="3.81640625" style="441" customWidth="1"/>
    <col min="7190" max="7190" width="5" style="441" bestFit="1" customWidth="1"/>
    <col min="7191" max="7191" width="3.81640625" style="441" customWidth="1"/>
    <col min="7192" max="7192" width="8" style="441" customWidth="1"/>
    <col min="7193" max="7193" width="7.26953125" style="441" customWidth="1"/>
    <col min="7194" max="7430" width="7.7265625" style="441"/>
    <col min="7431" max="7431" width="15" style="441" customWidth="1"/>
    <col min="7432" max="7432" width="8.26953125" style="441" customWidth="1"/>
    <col min="7433" max="7433" width="3.1796875" style="441" customWidth="1"/>
    <col min="7434" max="7434" width="4.7265625" style="441" customWidth="1"/>
    <col min="7435" max="7436" width="3.81640625" style="441" customWidth="1"/>
    <col min="7437" max="7437" width="5" style="441" bestFit="1" customWidth="1"/>
    <col min="7438" max="7439" width="3.81640625" style="441" customWidth="1"/>
    <col min="7440" max="7440" width="5" style="441" bestFit="1" customWidth="1"/>
    <col min="7441" max="7441" width="4.7265625" style="441" customWidth="1"/>
    <col min="7442" max="7442" width="3.81640625" style="441" customWidth="1"/>
    <col min="7443" max="7443" width="5.26953125" style="441" customWidth="1"/>
    <col min="7444" max="7445" width="3.81640625" style="441" customWidth="1"/>
    <col min="7446" max="7446" width="5" style="441" bestFit="1" customWidth="1"/>
    <col min="7447" max="7447" width="3.81640625" style="441" customWidth="1"/>
    <col min="7448" max="7448" width="8" style="441" customWidth="1"/>
    <col min="7449" max="7449" width="7.26953125" style="441" customWidth="1"/>
    <col min="7450" max="7686" width="7.7265625" style="441"/>
    <col min="7687" max="7687" width="15" style="441" customWidth="1"/>
    <col min="7688" max="7688" width="8.26953125" style="441" customWidth="1"/>
    <col min="7689" max="7689" width="3.1796875" style="441" customWidth="1"/>
    <col min="7690" max="7690" width="4.7265625" style="441" customWidth="1"/>
    <col min="7691" max="7692" width="3.81640625" style="441" customWidth="1"/>
    <col min="7693" max="7693" width="5" style="441" bestFit="1" customWidth="1"/>
    <col min="7694" max="7695" width="3.81640625" style="441" customWidth="1"/>
    <col min="7696" max="7696" width="5" style="441" bestFit="1" customWidth="1"/>
    <col min="7697" max="7697" width="4.7265625" style="441" customWidth="1"/>
    <col min="7698" max="7698" width="3.81640625" style="441" customWidth="1"/>
    <col min="7699" max="7699" width="5.26953125" style="441" customWidth="1"/>
    <col min="7700" max="7701" width="3.81640625" style="441" customWidth="1"/>
    <col min="7702" max="7702" width="5" style="441" bestFit="1" customWidth="1"/>
    <col min="7703" max="7703" width="3.81640625" style="441" customWidth="1"/>
    <col min="7704" max="7704" width="8" style="441" customWidth="1"/>
    <col min="7705" max="7705" width="7.26953125" style="441" customWidth="1"/>
    <col min="7706" max="7942" width="7.7265625" style="441"/>
    <col min="7943" max="7943" width="15" style="441" customWidth="1"/>
    <col min="7944" max="7944" width="8.26953125" style="441" customWidth="1"/>
    <col min="7945" max="7945" width="3.1796875" style="441" customWidth="1"/>
    <col min="7946" max="7946" width="4.7265625" style="441" customWidth="1"/>
    <col min="7947" max="7948" width="3.81640625" style="441" customWidth="1"/>
    <col min="7949" max="7949" width="5" style="441" bestFit="1" customWidth="1"/>
    <col min="7950" max="7951" width="3.81640625" style="441" customWidth="1"/>
    <col min="7952" max="7952" width="5" style="441" bestFit="1" customWidth="1"/>
    <col min="7953" max="7953" width="4.7265625" style="441" customWidth="1"/>
    <col min="7954" max="7954" width="3.81640625" style="441" customWidth="1"/>
    <col min="7955" max="7955" width="5.26953125" style="441" customWidth="1"/>
    <col min="7956" max="7957" width="3.81640625" style="441" customWidth="1"/>
    <col min="7958" max="7958" width="5" style="441" bestFit="1" customWidth="1"/>
    <col min="7959" max="7959" width="3.81640625" style="441" customWidth="1"/>
    <col min="7960" max="7960" width="8" style="441" customWidth="1"/>
    <col min="7961" max="7961" width="7.26953125" style="441" customWidth="1"/>
    <col min="7962" max="8198" width="7.7265625" style="441"/>
    <col min="8199" max="8199" width="15" style="441" customWidth="1"/>
    <col min="8200" max="8200" width="8.26953125" style="441" customWidth="1"/>
    <col min="8201" max="8201" width="3.1796875" style="441" customWidth="1"/>
    <col min="8202" max="8202" width="4.7265625" style="441" customWidth="1"/>
    <col min="8203" max="8204" width="3.81640625" style="441" customWidth="1"/>
    <col min="8205" max="8205" width="5" style="441" bestFit="1" customWidth="1"/>
    <col min="8206" max="8207" width="3.81640625" style="441" customWidth="1"/>
    <col min="8208" max="8208" width="5" style="441" bestFit="1" customWidth="1"/>
    <col min="8209" max="8209" width="4.7265625" style="441" customWidth="1"/>
    <col min="8210" max="8210" width="3.81640625" style="441" customWidth="1"/>
    <col min="8211" max="8211" width="5.26953125" style="441" customWidth="1"/>
    <col min="8212" max="8213" width="3.81640625" style="441" customWidth="1"/>
    <col min="8214" max="8214" width="5" style="441" bestFit="1" customWidth="1"/>
    <col min="8215" max="8215" width="3.81640625" style="441" customWidth="1"/>
    <col min="8216" max="8216" width="8" style="441" customWidth="1"/>
    <col min="8217" max="8217" width="7.26953125" style="441" customWidth="1"/>
    <col min="8218" max="8454" width="7.7265625" style="441"/>
    <col min="8455" max="8455" width="15" style="441" customWidth="1"/>
    <col min="8456" max="8456" width="8.26953125" style="441" customWidth="1"/>
    <col min="8457" max="8457" width="3.1796875" style="441" customWidth="1"/>
    <col min="8458" max="8458" width="4.7265625" style="441" customWidth="1"/>
    <col min="8459" max="8460" width="3.81640625" style="441" customWidth="1"/>
    <col min="8461" max="8461" width="5" style="441" bestFit="1" customWidth="1"/>
    <col min="8462" max="8463" width="3.81640625" style="441" customWidth="1"/>
    <col min="8464" max="8464" width="5" style="441" bestFit="1" customWidth="1"/>
    <col min="8465" max="8465" width="4.7265625" style="441" customWidth="1"/>
    <col min="8466" max="8466" width="3.81640625" style="441" customWidth="1"/>
    <col min="8467" max="8467" width="5.26953125" style="441" customWidth="1"/>
    <col min="8468" max="8469" width="3.81640625" style="441" customWidth="1"/>
    <col min="8470" max="8470" width="5" style="441" bestFit="1" customWidth="1"/>
    <col min="8471" max="8471" width="3.81640625" style="441" customWidth="1"/>
    <col min="8472" max="8472" width="8" style="441" customWidth="1"/>
    <col min="8473" max="8473" width="7.26953125" style="441" customWidth="1"/>
    <col min="8474" max="8710" width="7.7265625" style="441"/>
    <col min="8711" max="8711" width="15" style="441" customWidth="1"/>
    <col min="8712" max="8712" width="8.26953125" style="441" customWidth="1"/>
    <col min="8713" max="8713" width="3.1796875" style="441" customWidth="1"/>
    <col min="8714" max="8714" width="4.7265625" style="441" customWidth="1"/>
    <col min="8715" max="8716" width="3.81640625" style="441" customWidth="1"/>
    <col min="8717" max="8717" width="5" style="441" bestFit="1" customWidth="1"/>
    <col min="8718" max="8719" width="3.81640625" style="441" customWidth="1"/>
    <col min="8720" max="8720" width="5" style="441" bestFit="1" customWidth="1"/>
    <col min="8721" max="8721" width="4.7265625" style="441" customWidth="1"/>
    <col min="8722" max="8722" width="3.81640625" style="441" customWidth="1"/>
    <col min="8723" max="8723" width="5.26953125" style="441" customWidth="1"/>
    <col min="8724" max="8725" width="3.81640625" style="441" customWidth="1"/>
    <col min="8726" max="8726" width="5" style="441" bestFit="1" customWidth="1"/>
    <col min="8727" max="8727" width="3.81640625" style="441" customWidth="1"/>
    <col min="8728" max="8728" width="8" style="441" customWidth="1"/>
    <col min="8729" max="8729" width="7.26953125" style="441" customWidth="1"/>
    <col min="8730" max="8966" width="7.7265625" style="441"/>
    <col min="8967" max="8967" width="15" style="441" customWidth="1"/>
    <col min="8968" max="8968" width="8.26953125" style="441" customWidth="1"/>
    <col min="8969" max="8969" width="3.1796875" style="441" customWidth="1"/>
    <col min="8970" max="8970" width="4.7265625" style="441" customWidth="1"/>
    <col min="8971" max="8972" width="3.81640625" style="441" customWidth="1"/>
    <col min="8973" max="8973" width="5" style="441" bestFit="1" customWidth="1"/>
    <col min="8974" max="8975" width="3.81640625" style="441" customWidth="1"/>
    <col min="8976" max="8976" width="5" style="441" bestFit="1" customWidth="1"/>
    <col min="8977" max="8977" width="4.7265625" style="441" customWidth="1"/>
    <col min="8978" max="8978" width="3.81640625" style="441" customWidth="1"/>
    <col min="8979" max="8979" width="5.26953125" style="441" customWidth="1"/>
    <col min="8980" max="8981" width="3.81640625" style="441" customWidth="1"/>
    <col min="8982" max="8982" width="5" style="441" bestFit="1" customWidth="1"/>
    <col min="8983" max="8983" width="3.81640625" style="441" customWidth="1"/>
    <col min="8984" max="8984" width="8" style="441" customWidth="1"/>
    <col min="8985" max="8985" width="7.26953125" style="441" customWidth="1"/>
    <col min="8986" max="9222" width="7.7265625" style="441"/>
    <col min="9223" max="9223" width="15" style="441" customWidth="1"/>
    <col min="9224" max="9224" width="8.26953125" style="441" customWidth="1"/>
    <col min="9225" max="9225" width="3.1796875" style="441" customWidth="1"/>
    <col min="9226" max="9226" width="4.7265625" style="441" customWidth="1"/>
    <col min="9227" max="9228" width="3.81640625" style="441" customWidth="1"/>
    <col min="9229" max="9229" width="5" style="441" bestFit="1" customWidth="1"/>
    <col min="9230" max="9231" width="3.81640625" style="441" customWidth="1"/>
    <col min="9232" max="9232" width="5" style="441" bestFit="1" customWidth="1"/>
    <col min="9233" max="9233" width="4.7265625" style="441" customWidth="1"/>
    <col min="9234" max="9234" width="3.81640625" style="441" customWidth="1"/>
    <col min="9235" max="9235" width="5.26953125" style="441" customWidth="1"/>
    <col min="9236" max="9237" width="3.81640625" style="441" customWidth="1"/>
    <col min="9238" max="9238" width="5" style="441" bestFit="1" customWidth="1"/>
    <col min="9239" max="9239" width="3.81640625" style="441" customWidth="1"/>
    <col min="9240" max="9240" width="8" style="441" customWidth="1"/>
    <col min="9241" max="9241" width="7.26953125" style="441" customWidth="1"/>
    <col min="9242" max="9478" width="7.7265625" style="441"/>
    <col min="9479" max="9479" width="15" style="441" customWidth="1"/>
    <col min="9480" max="9480" width="8.26953125" style="441" customWidth="1"/>
    <col min="9481" max="9481" width="3.1796875" style="441" customWidth="1"/>
    <col min="9482" max="9482" width="4.7265625" style="441" customWidth="1"/>
    <col min="9483" max="9484" width="3.81640625" style="441" customWidth="1"/>
    <col min="9485" max="9485" width="5" style="441" bestFit="1" customWidth="1"/>
    <col min="9486" max="9487" width="3.81640625" style="441" customWidth="1"/>
    <col min="9488" max="9488" width="5" style="441" bestFit="1" customWidth="1"/>
    <col min="9489" max="9489" width="4.7265625" style="441" customWidth="1"/>
    <col min="9490" max="9490" width="3.81640625" style="441" customWidth="1"/>
    <col min="9491" max="9491" width="5.26953125" style="441" customWidth="1"/>
    <col min="9492" max="9493" width="3.81640625" style="441" customWidth="1"/>
    <col min="9494" max="9494" width="5" style="441" bestFit="1" customWidth="1"/>
    <col min="9495" max="9495" width="3.81640625" style="441" customWidth="1"/>
    <col min="9496" max="9496" width="8" style="441" customWidth="1"/>
    <col min="9497" max="9497" width="7.26953125" style="441" customWidth="1"/>
    <col min="9498" max="9734" width="7.7265625" style="441"/>
    <col min="9735" max="9735" width="15" style="441" customWidth="1"/>
    <col min="9736" max="9736" width="8.26953125" style="441" customWidth="1"/>
    <col min="9737" max="9737" width="3.1796875" style="441" customWidth="1"/>
    <col min="9738" max="9738" width="4.7265625" style="441" customWidth="1"/>
    <col min="9739" max="9740" width="3.81640625" style="441" customWidth="1"/>
    <col min="9741" max="9741" width="5" style="441" bestFit="1" customWidth="1"/>
    <col min="9742" max="9743" width="3.81640625" style="441" customWidth="1"/>
    <col min="9744" max="9744" width="5" style="441" bestFit="1" customWidth="1"/>
    <col min="9745" max="9745" width="4.7265625" style="441" customWidth="1"/>
    <col min="9746" max="9746" width="3.81640625" style="441" customWidth="1"/>
    <col min="9747" max="9747" width="5.26953125" style="441" customWidth="1"/>
    <col min="9748" max="9749" width="3.81640625" style="441" customWidth="1"/>
    <col min="9750" max="9750" width="5" style="441" bestFit="1" customWidth="1"/>
    <col min="9751" max="9751" width="3.81640625" style="441" customWidth="1"/>
    <col min="9752" max="9752" width="8" style="441" customWidth="1"/>
    <col min="9753" max="9753" width="7.26953125" style="441" customWidth="1"/>
    <col min="9754" max="9990" width="7.7265625" style="441"/>
    <col min="9991" max="9991" width="15" style="441" customWidth="1"/>
    <col min="9992" max="9992" width="8.26953125" style="441" customWidth="1"/>
    <col min="9993" max="9993" width="3.1796875" style="441" customWidth="1"/>
    <col min="9994" max="9994" width="4.7265625" style="441" customWidth="1"/>
    <col min="9995" max="9996" width="3.81640625" style="441" customWidth="1"/>
    <col min="9997" max="9997" width="5" style="441" bestFit="1" customWidth="1"/>
    <col min="9998" max="9999" width="3.81640625" style="441" customWidth="1"/>
    <col min="10000" max="10000" width="5" style="441" bestFit="1" customWidth="1"/>
    <col min="10001" max="10001" width="4.7265625" style="441" customWidth="1"/>
    <col min="10002" max="10002" width="3.81640625" style="441" customWidth="1"/>
    <col min="10003" max="10003" width="5.26953125" style="441" customWidth="1"/>
    <col min="10004" max="10005" width="3.81640625" style="441" customWidth="1"/>
    <col min="10006" max="10006" width="5" style="441" bestFit="1" customWidth="1"/>
    <col min="10007" max="10007" width="3.81640625" style="441" customWidth="1"/>
    <col min="10008" max="10008" width="8" style="441" customWidth="1"/>
    <col min="10009" max="10009" width="7.26953125" style="441" customWidth="1"/>
    <col min="10010" max="10246" width="7.7265625" style="441"/>
    <col min="10247" max="10247" width="15" style="441" customWidth="1"/>
    <col min="10248" max="10248" width="8.26953125" style="441" customWidth="1"/>
    <col min="10249" max="10249" width="3.1796875" style="441" customWidth="1"/>
    <col min="10250" max="10250" width="4.7265625" style="441" customWidth="1"/>
    <col min="10251" max="10252" width="3.81640625" style="441" customWidth="1"/>
    <col min="10253" max="10253" width="5" style="441" bestFit="1" customWidth="1"/>
    <col min="10254" max="10255" width="3.81640625" style="441" customWidth="1"/>
    <col min="10256" max="10256" width="5" style="441" bestFit="1" customWidth="1"/>
    <col min="10257" max="10257" width="4.7265625" style="441" customWidth="1"/>
    <col min="10258" max="10258" width="3.81640625" style="441" customWidth="1"/>
    <col min="10259" max="10259" width="5.26953125" style="441" customWidth="1"/>
    <col min="10260" max="10261" width="3.81640625" style="441" customWidth="1"/>
    <col min="10262" max="10262" width="5" style="441" bestFit="1" customWidth="1"/>
    <col min="10263" max="10263" width="3.81640625" style="441" customWidth="1"/>
    <col min="10264" max="10264" width="8" style="441" customWidth="1"/>
    <col min="10265" max="10265" width="7.26953125" style="441" customWidth="1"/>
    <col min="10266" max="10502" width="7.7265625" style="441"/>
    <col min="10503" max="10503" width="15" style="441" customWidth="1"/>
    <col min="10504" max="10504" width="8.26953125" style="441" customWidth="1"/>
    <col min="10505" max="10505" width="3.1796875" style="441" customWidth="1"/>
    <col min="10506" max="10506" width="4.7265625" style="441" customWidth="1"/>
    <col min="10507" max="10508" width="3.81640625" style="441" customWidth="1"/>
    <col min="10509" max="10509" width="5" style="441" bestFit="1" customWidth="1"/>
    <col min="10510" max="10511" width="3.81640625" style="441" customWidth="1"/>
    <col min="10512" max="10512" width="5" style="441" bestFit="1" customWidth="1"/>
    <col min="10513" max="10513" width="4.7265625" style="441" customWidth="1"/>
    <col min="10514" max="10514" width="3.81640625" style="441" customWidth="1"/>
    <col min="10515" max="10515" width="5.26953125" style="441" customWidth="1"/>
    <col min="10516" max="10517" width="3.81640625" style="441" customWidth="1"/>
    <col min="10518" max="10518" width="5" style="441" bestFit="1" customWidth="1"/>
    <col min="10519" max="10519" width="3.81640625" style="441" customWidth="1"/>
    <col min="10520" max="10520" width="8" style="441" customWidth="1"/>
    <col min="10521" max="10521" width="7.26953125" style="441" customWidth="1"/>
    <col min="10522" max="10758" width="7.7265625" style="441"/>
    <col min="10759" max="10759" width="15" style="441" customWidth="1"/>
    <col min="10760" max="10760" width="8.26953125" style="441" customWidth="1"/>
    <col min="10761" max="10761" width="3.1796875" style="441" customWidth="1"/>
    <col min="10762" max="10762" width="4.7265625" style="441" customWidth="1"/>
    <col min="10763" max="10764" width="3.81640625" style="441" customWidth="1"/>
    <col min="10765" max="10765" width="5" style="441" bestFit="1" customWidth="1"/>
    <col min="10766" max="10767" width="3.81640625" style="441" customWidth="1"/>
    <col min="10768" max="10768" width="5" style="441" bestFit="1" customWidth="1"/>
    <col min="10769" max="10769" width="4.7265625" style="441" customWidth="1"/>
    <col min="10770" max="10770" width="3.81640625" style="441" customWidth="1"/>
    <col min="10771" max="10771" width="5.26953125" style="441" customWidth="1"/>
    <col min="10772" max="10773" width="3.81640625" style="441" customWidth="1"/>
    <col min="10774" max="10774" width="5" style="441" bestFit="1" customWidth="1"/>
    <col min="10775" max="10775" width="3.81640625" style="441" customWidth="1"/>
    <col min="10776" max="10776" width="8" style="441" customWidth="1"/>
    <col min="10777" max="10777" width="7.26953125" style="441" customWidth="1"/>
    <col min="10778" max="11014" width="7.7265625" style="441"/>
    <col min="11015" max="11015" width="15" style="441" customWidth="1"/>
    <col min="11016" max="11016" width="8.26953125" style="441" customWidth="1"/>
    <col min="11017" max="11017" width="3.1796875" style="441" customWidth="1"/>
    <col min="11018" max="11018" width="4.7265625" style="441" customWidth="1"/>
    <col min="11019" max="11020" width="3.81640625" style="441" customWidth="1"/>
    <col min="11021" max="11021" width="5" style="441" bestFit="1" customWidth="1"/>
    <col min="11022" max="11023" width="3.81640625" style="441" customWidth="1"/>
    <col min="11024" max="11024" width="5" style="441" bestFit="1" customWidth="1"/>
    <col min="11025" max="11025" width="4.7265625" style="441" customWidth="1"/>
    <col min="11026" max="11026" width="3.81640625" style="441" customWidth="1"/>
    <col min="11027" max="11027" width="5.26953125" style="441" customWidth="1"/>
    <col min="11028" max="11029" width="3.81640625" style="441" customWidth="1"/>
    <col min="11030" max="11030" width="5" style="441" bestFit="1" customWidth="1"/>
    <col min="11031" max="11031" width="3.81640625" style="441" customWidth="1"/>
    <col min="11032" max="11032" width="8" style="441" customWidth="1"/>
    <col min="11033" max="11033" width="7.26953125" style="441" customWidth="1"/>
    <col min="11034" max="11270" width="7.7265625" style="441"/>
    <col min="11271" max="11271" width="15" style="441" customWidth="1"/>
    <col min="11272" max="11272" width="8.26953125" style="441" customWidth="1"/>
    <col min="11273" max="11273" width="3.1796875" style="441" customWidth="1"/>
    <col min="11274" max="11274" width="4.7265625" style="441" customWidth="1"/>
    <col min="11275" max="11276" width="3.81640625" style="441" customWidth="1"/>
    <col min="11277" max="11277" width="5" style="441" bestFit="1" customWidth="1"/>
    <col min="11278" max="11279" width="3.81640625" style="441" customWidth="1"/>
    <col min="11280" max="11280" width="5" style="441" bestFit="1" customWidth="1"/>
    <col min="11281" max="11281" width="4.7265625" style="441" customWidth="1"/>
    <col min="11282" max="11282" width="3.81640625" style="441" customWidth="1"/>
    <col min="11283" max="11283" width="5.26953125" style="441" customWidth="1"/>
    <col min="11284" max="11285" width="3.81640625" style="441" customWidth="1"/>
    <col min="11286" max="11286" width="5" style="441" bestFit="1" customWidth="1"/>
    <col min="11287" max="11287" width="3.81640625" style="441" customWidth="1"/>
    <col min="11288" max="11288" width="8" style="441" customWidth="1"/>
    <col min="11289" max="11289" width="7.26953125" style="441" customWidth="1"/>
    <col min="11290" max="11526" width="7.7265625" style="441"/>
    <col min="11527" max="11527" width="15" style="441" customWidth="1"/>
    <col min="11528" max="11528" width="8.26953125" style="441" customWidth="1"/>
    <col min="11529" max="11529" width="3.1796875" style="441" customWidth="1"/>
    <col min="11530" max="11530" width="4.7265625" style="441" customWidth="1"/>
    <col min="11531" max="11532" width="3.81640625" style="441" customWidth="1"/>
    <col min="11533" max="11533" width="5" style="441" bestFit="1" customWidth="1"/>
    <col min="11534" max="11535" width="3.81640625" style="441" customWidth="1"/>
    <col min="11536" max="11536" width="5" style="441" bestFit="1" customWidth="1"/>
    <col min="11537" max="11537" width="4.7265625" style="441" customWidth="1"/>
    <col min="11538" max="11538" width="3.81640625" style="441" customWidth="1"/>
    <col min="11539" max="11539" width="5.26953125" style="441" customWidth="1"/>
    <col min="11540" max="11541" width="3.81640625" style="441" customWidth="1"/>
    <col min="11542" max="11542" width="5" style="441" bestFit="1" customWidth="1"/>
    <col min="11543" max="11543" width="3.81640625" style="441" customWidth="1"/>
    <col min="11544" max="11544" width="8" style="441" customWidth="1"/>
    <col min="11545" max="11545" width="7.26953125" style="441" customWidth="1"/>
    <col min="11546" max="11782" width="7.7265625" style="441"/>
    <col min="11783" max="11783" width="15" style="441" customWidth="1"/>
    <col min="11784" max="11784" width="8.26953125" style="441" customWidth="1"/>
    <col min="11785" max="11785" width="3.1796875" style="441" customWidth="1"/>
    <col min="11786" max="11786" width="4.7265625" style="441" customWidth="1"/>
    <col min="11787" max="11788" width="3.81640625" style="441" customWidth="1"/>
    <col min="11789" max="11789" width="5" style="441" bestFit="1" customWidth="1"/>
    <col min="11790" max="11791" width="3.81640625" style="441" customWidth="1"/>
    <col min="11792" max="11792" width="5" style="441" bestFit="1" customWidth="1"/>
    <col min="11793" max="11793" width="4.7265625" style="441" customWidth="1"/>
    <col min="11794" max="11794" width="3.81640625" style="441" customWidth="1"/>
    <col min="11795" max="11795" width="5.26953125" style="441" customWidth="1"/>
    <col min="11796" max="11797" width="3.81640625" style="441" customWidth="1"/>
    <col min="11798" max="11798" width="5" style="441" bestFit="1" customWidth="1"/>
    <col min="11799" max="11799" width="3.81640625" style="441" customWidth="1"/>
    <col min="11800" max="11800" width="8" style="441" customWidth="1"/>
    <col min="11801" max="11801" width="7.26953125" style="441" customWidth="1"/>
    <col min="11802" max="12038" width="7.7265625" style="441"/>
    <col min="12039" max="12039" width="15" style="441" customWidth="1"/>
    <col min="12040" max="12040" width="8.26953125" style="441" customWidth="1"/>
    <col min="12041" max="12041" width="3.1796875" style="441" customWidth="1"/>
    <col min="12042" max="12042" width="4.7265625" style="441" customWidth="1"/>
    <col min="12043" max="12044" width="3.81640625" style="441" customWidth="1"/>
    <col min="12045" max="12045" width="5" style="441" bestFit="1" customWidth="1"/>
    <col min="12046" max="12047" width="3.81640625" style="441" customWidth="1"/>
    <col min="12048" max="12048" width="5" style="441" bestFit="1" customWidth="1"/>
    <col min="12049" max="12049" width="4.7265625" style="441" customWidth="1"/>
    <col min="12050" max="12050" width="3.81640625" style="441" customWidth="1"/>
    <col min="12051" max="12051" width="5.26953125" style="441" customWidth="1"/>
    <col min="12052" max="12053" width="3.81640625" style="441" customWidth="1"/>
    <col min="12054" max="12054" width="5" style="441" bestFit="1" customWidth="1"/>
    <col min="12055" max="12055" width="3.81640625" style="441" customWidth="1"/>
    <col min="12056" max="12056" width="8" style="441" customWidth="1"/>
    <col min="12057" max="12057" width="7.26953125" style="441" customWidth="1"/>
    <col min="12058" max="12294" width="7.7265625" style="441"/>
    <col min="12295" max="12295" width="15" style="441" customWidth="1"/>
    <col min="12296" max="12296" width="8.26953125" style="441" customWidth="1"/>
    <col min="12297" max="12297" width="3.1796875" style="441" customWidth="1"/>
    <col min="12298" max="12298" width="4.7265625" style="441" customWidth="1"/>
    <col min="12299" max="12300" width="3.81640625" style="441" customWidth="1"/>
    <col min="12301" max="12301" width="5" style="441" bestFit="1" customWidth="1"/>
    <col min="12302" max="12303" width="3.81640625" style="441" customWidth="1"/>
    <col min="12304" max="12304" width="5" style="441" bestFit="1" customWidth="1"/>
    <col min="12305" max="12305" width="4.7265625" style="441" customWidth="1"/>
    <col min="12306" max="12306" width="3.81640625" style="441" customWidth="1"/>
    <col min="12307" max="12307" width="5.26953125" style="441" customWidth="1"/>
    <col min="12308" max="12309" width="3.81640625" style="441" customWidth="1"/>
    <col min="12310" max="12310" width="5" style="441" bestFit="1" customWidth="1"/>
    <col min="12311" max="12311" width="3.81640625" style="441" customWidth="1"/>
    <col min="12312" max="12312" width="8" style="441" customWidth="1"/>
    <col min="12313" max="12313" width="7.26953125" style="441" customWidth="1"/>
    <col min="12314" max="12550" width="7.7265625" style="441"/>
    <col min="12551" max="12551" width="15" style="441" customWidth="1"/>
    <col min="12552" max="12552" width="8.26953125" style="441" customWidth="1"/>
    <col min="12553" max="12553" width="3.1796875" style="441" customWidth="1"/>
    <col min="12554" max="12554" width="4.7265625" style="441" customWidth="1"/>
    <col min="12555" max="12556" width="3.81640625" style="441" customWidth="1"/>
    <col min="12557" max="12557" width="5" style="441" bestFit="1" customWidth="1"/>
    <col min="12558" max="12559" width="3.81640625" style="441" customWidth="1"/>
    <col min="12560" max="12560" width="5" style="441" bestFit="1" customWidth="1"/>
    <col min="12561" max="12561" width="4.7265625" style="441" customWidth="1"/>
    <col min="12562" max="12562" width="3.81640625" style="441" customWidth="1"/>
    <col min="12563" max="12563" width="5.26953125" style="441" customWidth="1"/>
    <col min="12564" max="12565" width="3.81640625" style="441" customWidth="1"/>
    <col min="12566" max="12566" width="5" style="441" bestFit="1" customWidth="1"/>
    <col min="12567" max="12567" width="3.81640625" style="441" customWidth="1"/>
    <col min="12568" max="12568" width="8" style="441" customWidth="1"/>
    <col min="12569" max="12569" width="7.26953125" style="441" customWidth="1"/>
    <col min="12570" max="12806" width="7.7265625" style="441"/>
    <col min="12807" max="12807" width="15" style="441" customWidth="1"/>
    <col min="12808" max="12808" width="8.26953125" style="441" customWidth="1"/>
    <col min="12809" max="12809" width="3.1796875" style="441" customWidth="1"/>
    <col min="12810" max="12810" width="4.7265625" style="441" customWidth="1"/>
    <col min="12811" max="12812" width="3.81640625" style="441" customWidth="1"/>
    <col min="12813" max="12813" width="5" style="441" bestFit="1" customWidth="1"/>
    <col min="12814" max="12815" width="3.81640625" style="441" customWidth="1"/>
    <col min="12816" max="12816" width="5" style="441" bestFit="1" customWidth="1"/>
    <col min="12817" max="12817" width="4.7265625" style="441" customWidth="1"/>
    <col min="12818" max="12818" width="3.81640625" style="441" customWidth="1"/>
    <col min="12819" max="12819" width="5.26953125" style="441" customWidth="1"/>
    <col min="12820" max="12821" width="3.81640625" style="441" customWidth="1"/>
    <col min="12822" max="12822" width="5" style="441" bestFit="1" customWidth="1"/>
    <col min="12823" max="12823" width="3.81640625" style="441" customWidth="1"/>
    <col min="12824" max="12824" width="8" style="441" customWidth="1"/>
    <col min="12825" max="12825" width="7.26953125" style="441" customWidth="1"/>
    <col min="12826" max="13062" width="7.7265625" style="441"/>
    <col min="13063" max="13063" width="15" style="441" customWidth="1"/>
    <col min="13064" max="13064" width="8.26953125" style="441" customWidth="1"/>
    <col min="13065" max="13065" width="3.1796875" style="441" customWidth="1"/>
    <col min="13066" max="13066" width="4.7265625" style="441" customWidth="1"/>
    <col min="13067" max="13068" width="3.81640625" style="441" customWidth="1"/>
    <col min="13069" max="13069" width="5" style="441" bestFit="1" customWidth="1"/>
    <col min="13070" max="13071" width="3.81640625" style="441" customWidth="1"/>
    <col min="13072" max="13072" width="5" style="441" bestFit="1" customWidth="1"/>
    <col min="13073" max="13073" width="4.7265625" style="441" customWidth="1"/>
    <col min="13074" max="13074" width="3.81640625" style="441" customWidth="1"/>
    <col min="13075" max="13075" width="5.26953125" style="441" customWidth="1"/>
    <col min="13076" max="13077" width="3.81640625" style="441" customWidth="1"/>
    <col min="13078" max="13078" width="5" style="441" bestFit="1" customWidth="1"/>
    <col min="13079" max="13079" width="3.81640625" style="441" customWidth="1"/>
    <col min="13080" max="13080" width="8" style="441" customWidth="1"/>
    <col min="13081" max="13081" width="7.26953125" style="441" customWidth="1"/>
    <col min="13082" max="13318" width="7.7265625" style="441"/>
    <col min="13319" max="13319" width="15" style="441" customWidth="1"/>
    <col min="13320" max="13320" width="8.26953125" style="441" customWidth="1"/>
    <col min="13321" max="13321" width="3.1796875" style="441" customWidth="1"/>
    <col min="13322" max="13322" width="4.7265625" style="441" customWidth="1"/>
    <col min="13323" max="13324" width="3.81640625" style="441" customWidth="1"/>
    <col min="13325" max="13325" width="5" style="441" bestFit="1" customWidth="1"/>
    <col min="13326" max="13327" width="3.81640625" style="441" customWidth="1"/>
    <col min="13328" max="13328" width="5" style="441" bestFit="1" customWidth="1"/>
    <col min="13329" max="13329" width="4.7265625" style="441" customWidth="1"/>
    <col min="13330" max="13330" width="3.81640625" style="441" customWidth="1"/>
    <col min="13331" max="13331" width="5.26953125" style="441" customWidth="1"/>
    <col min="13332" max="13333" width="3.81640625" style="441" customWidth="1"/>
    <col min="13334" max="13334" width="5" style="441" bestFit="1" customWidth="1"/>
    <col min="13335" max="13335" width="3.81640625" style="441" customWidth="1"/>
    <col min="13336" max="13336" width="8" style="441" customWidth="1"/>
    <col min="13337" max="13337" width="7.26953125" style="441" customWidth="1"/>
    <col min="13338" max="13574" width="7.7265625" style="441"/>
    <col min="13575" max="13575" width="15" style="441" customWidth="1"/>
    <col min="13576" max="13576" width="8.26953125" style="441" customWidth="1"/>
    <col min="13577" max="13577" width="3.1796875" style="441" customWidth="1"/>
    <col min="13578" max="13578" width="4.7265625" style="441" customWidth="1"/>
    <col min="13579" max="13580" width="3.81640625" style="441" customWidth="1"/>
    <col min="13581" max="13581" width="5" style="441" bestFit="1" customWidth="1"/>
    <col min="13582" max="13583" width="3.81640625" style="441" customWidth="1"/>
    <col min="13584" max="13584" width="5" style="441" bestFit="1" customWidth="1"/>
    <col min="13585" max="13585" width="4.7265625" style="441" customWidth="1"/>
    <col min="13586" max="13586" width="3.81640625" style="441" customWidth="1"/>
    <col min="13587" max="13587" width="5.26953125" style="441" customWidth="1"/>
    <col min="13588" max="13589" width="3.81640625" style="441" customWidth="1"/>
    <col min="13590" max="13590" width="5" style="441" bestFit="1" customWidth="1"/>
    <col min="13591" max="13591" width="3.81640625" style="441" customWidth="1"/>
    <col min="13592" max="13592" width="8" style="441" customWidth="1"/>
    <col min="13593" max="13593" width="7.26953125" style="441" customWidth="1"/>
    <col min="13594" max="13830" width="7.7265625" style="441"/>
    <col min="13831" max="13831" width="15" style="441" customWidth="1"/>
    <col min="13832" max="13832" width="8.26953125" style="441" customWidth="1"/>
    <col min="13833" max="13833" width="3.1796875" style="441" customWidth="1"/>
    <col min="13834" max="13834" width="4.7265625" style="441" customWidth="1"/>
    <col min="13835" max="13836" width="3.81640625" style="441" customWidth="1"/>
    <col min="13837" max="13837" width="5" style="441" bestFit="1" customWidth="1"/>
    <col min="13838" max="13839" width="3.81640625" style="441" customWidth="1"/>
    <col min="13840" max="13840" width="5" style="441" bestFit="1" customWidth="1"/>
    <col min="13841" max="13841" width="4.7265625" style="441" customWidth="1"/>
    <col min="13842" max="13842" width="3.81640625" style="441" customWidth="1"/>
    <col min="13843" max="13843" width="5.26953125" style="441" customWidth="1"/>
    <col min="13844" max="13845" width="3.81640625" style="441" customWidth="1"/>
    <col min="13846" max="13846" width="5" style="441" bestFit="1" customWidth="1"/>
    <col min="13847" max="13847" width="3.81640625" style="441" customWidth="1"/>
    <col min="13848" max="13848" width="8" style="441" customWidth="1"/>
    <col min="13849" max="13849" width="7.26953125" style="441" customWidth="1"/>
    <col min="13850" max="14086" width="7.7265625" style="441"/>
    <col min="14087" max="14087" width="15" style="441" customWidth="1"/>
    <col min="14088" max="14088" width="8.26953125" style="441" customWidth="1"/>
    <col min="14089" max="14089" width="3.1796875" style="441" customWidth="1"/>
    <col min="14090" max="14090" width="4.7265625" style="441" customWidth="1"/>
    <col min="14091" max="14092" width="3.81640625" style="441" customWidth="1"/>
    <col min="14093" max="14093" width="5" style="441" bestFit="1" customWidth="1"/>
    <col min="14094" max="14095" width="3.81640625" style="441" customWidth="1"/>
    <col min="14096" max="14096" width="5" style="441" bestFit="1" customWidth="1"/>
    <col min="14097" max="14097" width="4.7265625" style="441" customWidth="1"/>
    <col min="14098" max="14098" width="3.81640625" style="441" customWidth="1"/>
    <col min="14099" max="14099" width="5.26953125" style="441" customWidth="1"/>
    <col min="14100" max="14101" width="3.81640625" style="441" customWidth="1"/>
    <col min="14102" max="14102" width="5" style="441" bestFit="1" customWidth="1"/>
    <col min="14103" max="14103" width="3.81640625" style="441" customWidth="1"/>
    <col min="14104" max="14104" width="8" style="441" customWidth="1"/>
    <col min="14105" max="14105" width="7.26953125" style="441" customWidth="1"/>
    <col min="14106" max="14342" width="7.7265625" style="441"/>
    <col min="14343" max="14343" width="15" style="441" customWidth="1"/>
    <col min="14344" max="14344" width="8.26953125" style="441" customWidth="1"/>
    <col min="14345" max="14345" width="3.1796875" style="441" customWidth="1"/>
    <col min="14346" max="14346" width="4.7265625" style="441" customWidth="1"/>
    <col min="14347" max="14348" width="3.81640625" style="441" customWidth="1"/>
    <col min="14349" max="14349" width="5" style="441" bestFit="1" customWidth="1"/>
    <col min="14350" max="14351" width="3.81640625" style="441" customWidth="1"/>
    <col min="14352" max="14352" width="5" style="441" bestFit="1" customWidth="1"/>
    <col min="14353" max="14353" width="4.7265625" style="441" customWidth="1"/>
    <col min="14354" max="14354" width="3.81640625" style="441" customWidth="1"/>
    <col min="14355" max="14355" width="5.26953125" style="441" customWidth="1"/>
    <col min="14356" max="14357" width="3.81640625" style="441" customWidth="1"/>
    <col min="14358" max="14358" width="5" style="441" bestFit="1" customWidth="1"/>
    <col min="14359" max="14359" width="3.81640625" style="441" customWidth="1"/>
    <col min="14360" max="14360" width="8" style="441" customWidth="1"/>
    <col min="14361" max="14361" width="7.26953125" style="441" customWidth="1"/>
    <col min="14362" max="14598" width="7.7265625" style="441"/>
    <col min="14599" max="14599" width="15" style="441" customWidth="1"/>
    <col min="14600" max="14600" width="8.26953125" style="441" customWidth="1"/>
    <col min="14601" max="14601" width="3.1796875" style="441" customWidth="1"/>
    <col min="14602" max="14602" width="4.7265625" style="441" customWidth="1"/>
    <col min="14603" max="14604" width="3.81640625" style="441" customWidth="1"/>
    <col min="14605" max="14605" width="5" style="441" bestFit="1" customWidth="1"/>
    <col min="14606" max="14607" width="3.81640625" style="441" customWidth="1"/>
    <col min="14608" max="14608" width="5" style="441" bestFit="1" customWidth="1"/>
    <col min="14609" max="14609" width="4.7265625" style="441" customWidth="1"/>
    <col min="14610" max="14610" width="3.81640625" style="441" customWidth="1"/>
    <col min="14611" max="14611" width="5.26953125" style="441" customWidth="1"/>
    <col min="14612" max="14613" width="3.81640625" style="441" customWidth="1"/>
    <col min="14614" max="14614" width="5" style="441" bestFit="1" customWidth="1"/>
    <col min="14615" max="14615" width="3.81640625" style="441" customWidth="1"/>
    <col min="14616" max="14616" width="8" style="441" customWidth="1"/>
    <col min="14617" max="14617" width="7.26953125" style="441" customWidth="1"/>
    <col min="14618" max="14854" width="7.7265625" style="441"/>
    <col min="14855" max="14855" width="15" style="441" customWidth="1"/>
    <col min="14856" max="14856" width="8.26953125" style="441" customWidth="1"/>
    <col min="14857" max="14857" width="3.1796875" style="441" customWidth="1"/>
    <col min="14858" max="14858" width="4.7265625" style="441" customWidth="1"/>
    <col min="14859" max="14860" width="3.81640625" style="441" customWidth="1"/>
    <col min="14861" max="14861" width="5" style="441" bestFit="1" customWidth="1"/>
    <col min="14862" max="14863" width="3.81640625" style="441" customWidth="1"/>
    <col min="14864" max="14864" width="5" style="441" bestFit="1" customWidth="1"/>
    <col min="14865" max="14865" width="4.7265625" style="441" customWidth="1"/>
    <col min="14866" max="14866" width="3.81640625" style="441" customWidth="1"/>
    <col min="14867" max="14867" width="5.26953125" style="441" customWidth="1"/>
    <col min="14868" max="14869" width="3.81640625" style="441" customWidth="1"/>
    <col min="14870" max="14870" width="5" style="441" bestFit="1" customWidth="1"/>
    <col min="14871" max="14871" width="3.81640625" style="441" customWidth="1"/>
    <col min="14872" max="14872" width="8" style="441" customWidth="1"/>
    <col min="14873" max="14873" width="7.26953125" style="441" customWidth="1"/>
    <col min="14874" max="15110" width="7.7265625" style="441"/>
    <col min="15111" max="15111" width="15" style="441" customWidth="1"/>
    <col min="15112" max="15112" width="8.26953125" style="441" customWidth="1"/>
    <col min="15113" max="15113" width="3.1796875" style="441" customWidth="1"/>
    <col min="15114" max="15114" width="4.7265625" style="441" customWidth="1"/>
    <col min="15115" max="15116" width="3.81640625" style="441" customWidth="1"/>
    <col min="15117" max="15117" width="5" style="441" bestFit="1" customWidth="1"/>
    <col min="15118" max="15119" width="3.81640625" style="441" customWidth="1"/>
    <col min="15120" max="15120" width="5" style="441" bestFit="1" customWidth="1"/>
    <col min="15121" max="15121" width="4.7265625" style="441" customWidth="1"/>
    <col min="15122" max="15122" width="3.81640625" style="441" customWidth="1"/>
    <col min="15123" max="15123" width="5.26953125" style="441" customWidth="1"/>
    <col min="15124" max="15125" width="3.81640625" style="441" customWidth="1"/>
    <col min="15126" max="15126" width="5" style="441" bestFit="1" customWidth="1"/>
    <col min="15127" max="15127" width="3.81640625" style="441" customWidth="1"/>
    <col min="15128" max="15128" width="8" style="441" customWidth="1"/>
    <col min="15129" max="15129" width="7.26953125" style="441" customWidth="1"/>
    <col min="15130" max="15366" width="7.7265625" style="441"/>
    <col min="15367" max="15367" width="15" style="441" customWidth="1"/>
    <col min="15368" max="15368" width="8.26953125" style="441" customWidth="1"/>
    <col min="15369" max="15369" width="3.1796875" style="441" customWidth="1"/>
    <col min="15370" max="15370" width="4.7265625" style="441" customWidth="1"/>
    <col min="15371" max="15372" width="3.81640625" style="441" customWidth="1"/>
    <col min="15373" max="15373" width="5" style="441" bestFit="1" customWidth="1"/>
    <col min="15374" max="15375" width="3.81640625" style="441" customWidth="1"/>
    <col min="15376" max="15376" width="5" style="441" bestFit="1" customWidth="1"/>
    <col min="15377" max="15377" width="4.7265625" style="441" customWidth="1"/>
    <col min="15378" max="15378" width="3.81640625" style="441" customWidth="1"/>
    <col min="15379" max="15379" width="5.26953125" style="441" customWidth="1"/>
    <col min="15380" max="15381" width="3.81640625" style="441" customWidth="1"/>
    <col min="15382" max="15382" width="5" style="441" bestFit="1" customWidth="1"/>
    <col min="15383" max="15383" width="3.81640625" style="441" customWidth="1"/>
    <col min="15384" max="15384" width="8" style="441" customWidth="1"/>
    <col min="15385" max="15385" width="7.26953125" style="441" customWidth="1"/>
    <col min="15386" max="15622" width="7.7265625" style="441"/>
    <col min="15623" max="15623" width="15" style="441" customWidth="1"/>
    <col min="15624" max="15624" width="8.26953125" style="441" customWidth="1"/>
    <col min="15625" max="15625" width="3.1796875" style="441" customWidth="1"/>
    <col min="15626" max="15626" width="4.7265625" style="441" customWidth="1"/>
    <col min="15627" max="15628" width="3.81640625" style="441" customWidth="1"/>
    <col min="15629" max="15629" width="5" style="441" bestFit="1" customWidth="1"/>
    <col min="15630" max="15631" width="3.81640625" style="441" customWidth="1"/>
    <col min="15632" max="15632" width="5" style="441" bestFit="1" customWidth="1"/>
    <col min="15633" max="15633" width="4.7265625" style="441" customWidth="1"/>
    <col min="15634" max="15634" width="3.81640625" style="441" customWidth="1"/>
    <col min="15635" max="15635" width="5.26953125" style="441" customWidth="1"/>
    <col min="15636" max="15637" width="3.81640625" style="441" customWidth="1"/>
    <col min="15638" max="15638" width="5" style="441" bestFit="1" customWidth="1"/>
    <col min="15639" max="15639" width="3.81640625" style="441" customWidth="1"/>
    <col min="15640" max="15640" width="8" style="441" customWidth="1"/>
    <col min="15641" max="15641" width="7.26953125" style="441" customWidth="1"/>
    <col min="15642" max="15878" width="7.7265625" style="441"/>
    <col min="15879" max="15879" width="15" style="441" customWidth="1"/>
    <col min="15880" max="15880" width="8.26953125" style="441" customWidth="1"/>
    <col min="15881" max="15881" width="3.1796875" style="441" customWidth="1"/>
    <col min="15882" max="15882" width="4.7265625" style="441" customWidth="1"/>
    <col min="15883" max="15884" width="3.81640625" style="441" customWidth="1"/>
    <col min="15885" max="15885" width="5" style="441" bestFit="1" customWidth="1"/>
    <col min="15886" max="15887" width="3.81640625" style="441" customWidth="1"/>
    <col min="15888" max="15888" width="5" style="441" bestFit="1" customWidth="1"/>
    <col min="15889" max="15889" width="4.7265625" style="441" customWidth="1"/>
    <col min="15890" max="15890" width="3.81640625" style="441" customWidth="1"/>
    <col min="15891" max="15891" width="5.26953125" style="441" customWidth="1"/>
    <col min="15892" max="15893" width="3.81640625" style="441" customWidth="1"/>
    <col min="15894" max="15894" width="5" style="441" bestFit="1" customWidth="1"/>
    <col min="15895" max="15895" width="3.81640625" style="441" customWidth="1"/>
    <col min="15896" max="15896" width="8" style="441" customWidth="1"/>
    <col min="15897" max="15897" width="7.26953125" style="441" customWidth="1"/>
    <col min="15898" max="16134" width="7.7265625" style="441"/>
    <col min="16135" max="16135" width="15" style="441" customWidth="1"/>
    <col min="16136" max="16136" width="8.26953125" style="441" customWidth="1"/>
    <col min="16137" max="16137" width="3.1796875" style="441" customWidth="1"/>
    <col min="16138" max="16138" width="4.7265625" style="441" customWidth="1"/>
    <col min="16139" max="16140" width="3.81640625" style="441" customWidth="1"/>
    <col min="16141" max="16141" width="5" style="441" bestFit="1" customWidth="1"/>
    <col min="16142" max="16143" width="3.81640625" style="441" customWidth="1"/>
    <col min="16144" max="16144" width="5" style="441" bestFit="1" customWidth="1"/>
    <col min="16145" max="16145" width="4.7265625" style="441" customWidth="1"/>
    <col min="16146" max="16146" width="3.81640625" style="441" customWidth="1"/>
    <col min="16147" max="16147" width="5.26953125" style="441" customWidth="1"/>
    <col min="16148" max="16149" width="3.81640625" style="441" customWidth="1"/>
    <col min="16150" max="16150" width="5" style="441" bestFit="1" customWidth="1"/>
    <col min="16151" max="16151" width="3.81640625" style="441" customWidth="1"/>
    <col min="16152" max="16152" width="8" style="441" customWidth="1"/>
    <col min="16153" max="16153" width="7.26953125" style="441" customWidth="1"/>
    <col min="16154" max="16384" width="7.7265625" style="441"/>
  </cols>
  <sheetData>
    <row r="1" spans="1:31" ht="33" customHeight="1">
      <c r="A1" s="1707" t="s">
        <v>586</v>
      </c>
      <c r="B1" s="1708"/>
      <c r="C1" s="1708"/>
      <c r="D1" s="1708"/>
      <c r="E1" s="1708"/>
      <c r="F1" s="1708"/>
      <c r="G1" s="1708"/>
      <c r="H1" s="1708"/>
      <c r="I1" s="1708"/>
      <c r="J1" s="1708"/>
      <c r="K1" s="1708"/>
      <c r="L1" s="1708"/>
      <c r="M1" s="1708"/>
      <c r="N1" s="1708"/>
      <c r="O1" s="1708"/>
      <c r="P1" s="1708"/>
      <c r="Q1" s="1708"/>
      <c r="R1" s="1708"/>
      <c r="S1" s="1708"/>
      <c r="T1" s="1708"/>
      <c r="U1" s="1708"/>
      <c r="V1" s="1708"/>
      <c r="W1" s="1709"/>
      <c r="X1" s="460"/>
    </row>
    <row r="2" spans="1:31" ht="33" customHeight="1">
      <c r="A2" s="1699" t="s">
        <v>587</v>
      </c>
      <c r="B2" s="1700"/>
      <c r="C2" s="1700"/>
      <c r="D2" s="1700"/>
      <c r="E2" s="1700"/>
      <c r="F2" s="1700"/>
      <c r="G2" s="1700"/>
      <c r="H2" s="1700"/>
      <c r="I2" s="1700"/>
      <c r="J2" s="1700"/>
      <c r="K2" s="1700"/>
      <c r="L2" s="1700"/>
      <c r="M2" s="1700"/>
      <c r="N2" s="1700"/>
      <c r="O2" s="1700"/>
      <c r="P2" s="1700"/>
      <c r="Q2" s="1700"/>
      <c r="R2" s="1700"/>
      <c r="S2" s="1700"/>
      <c r="T2" s="1700"/>
      <c r="U2" s="1700"/>
      <c r="V2" s="1700"/>
      <c r="W2" s="1710"/>
    </row>
    <row r="3" spans="1:31" ht="24" customHeight="1">
      <c r="A3" s="1720" t="s">
        <v>934</v>
      </c>
      <c r="B3" s="1721"/>
      <c r="C3" s="1721"/>
      <c r="D3" s="1721"/>
      <c r="E3" s="1721"/>
      <c r="F3" s="1721"/>
      <c r="G3" s="1721"/>
      <c r="H3" s="1721"/>
      <c r="I3" s="136"/>
      <c r="J3" s="136"/>
      <c r="K3" s="136"/>
      <c r="L3" s="136"/>
      <c r="M3" s="136"/>
      <c r="N3" s="136"/>
      <c r="O3" s="136"/>
      <c r="P3" s="136"/>
      <c r="Q3" s="136"/>
      <c r="R3" s="136"/>
      <c r="S3" s="136"/>
      <c r="T3" s="136"/>
      <c r="U3" s="136"/>
      <c r="V3" s="136"/>
      <c r="W3" s="200" t="s">
        <v>935</v>
      </c>
    </row>
    <row r="4" spans="1:31" s="449" customFormat="1" ht="32.25" customHeight="1">
      <c r="A4" s="1810" t="s">
        <v>322</v>
      </c>
      <c r="B4" s="1810" t="s">
        <v>936</v>
      </c>
      <c r="C4" s="1810"/>
      <c r="D4" s="1810"/>
      <c r="E4" s="1810" t="s">
        <v>165</v>
      </c>
      <c r="F4" s="1810"/>
      <c r="G4" s="1810"/>
      <c r="H4" s="1810" t="s">
        <v>166</v>
      </c>
      <c r="I4" s="1811"/>
      <c r="J4" s="1811"/>
      <c r="K4" s="1810" t="s">
        <v>131</v>
      </c>
      <c r="L4" s="1811"/>
      <c r="M4" s="1811"/>
      <c r="N4" s="1810" t="s">
        <v>132</v>
      </c>
      <c r="O4" s="1811"/>
      <c r="P4" s="1811"/>
      <c r="Q4" s="1810" t="s">
        <v>133</v>
      </c>
      <c r="R4" s="1811"/>
      <c r="S4" s="1811"/>
      <c r="T4" s="1810" t="s">
        <v>275</v>
      </c>
      <c r="U4" s="1811"/>
      <c r="V4" s="1811"/>
      <c r="W4" s="1810" t="s">
        <v>759</v>
      </c>
    </row>
    <row r="5" spans="1:31" s="449" customFormat="1" ht="106.5" customHeight="1">
      <c r="A5" s="1810"/>
      <c r="B5" s="443" t="s">
        <v>937</v>
      </c>
      <c r="C5" s="444" t="s">
        <v>938</v>
      </c>
      <c r="D5" s="444" t="s">
        <v>939</v>
      </c>
      <c r="E5" s="443" t="s">
        <v>937</v>
      </c>
      <c r="F5" s="444" t="s">
        <v>938</v>
      </c>
      <c r="G5" s="444" t="s">
        <v>939</v>
      </c>
      <c r="H5" s="443" t="s">
        <v>937</v>
      </c>
      <c r="I5" s="444" t="s">
        <v>938</v>
      </c>
      <c r="J5" s="444" t="s">
        <v>939</v>
      </c>
      <c r="K5" s="443" t="s">
        <v>937</v>
      </c>
      <c r="L5" s="444" t="s">
        <v>938</v>
      </c>
      <c r="M5" s="444" t="s">
        <v>939</v>
      </c>
      <c r="N5" s="443" t="s">
        <v>937</v>
      </c>
      <c r="O5" s="444" t="s">
        <v>938</v>
      </c>
      <c r="P5" s="444" t="s">
        <v>939</v>
      </c>
      <c r="Q5" s="443" t="s">
        <v>937</v>
      </c>
      <c r="R5" s="444" t="s">
        <v>938</v>
      </c>
      <c r="S5" s="444" t="s">
        <v>939</v>
      </c>
      <c r="T5" s="443" t="s">
        <v>937</v>
      </c>
      <c r="U5" s="444" t="s">
        <v>938</v>
      </c>
      <c r="V5" s="444" t="s">
        <v>939</v>
      </c>
      <c r="W5" s="1810"/>
    </row>
    <row r="6" spans="1:31" ht="22" customHeight="1">
      <c r="A6" s="450" t="s">
        <v>43</v>
      </c>
      <c r="B6" s="451">
        <v>41</v>
      </c>
      <c r="C6" s="451">
        <v>5747</v>
      </c>
      <c r="D6" s="451">
        <v>1077</v>
      </c>
      <c r="E6" s="451">
        <v>41</v>
      </c>
      <c r="F6" s="451">
        <v>5747</v>
      </c>
      <c r="G6" s="451">
        <v>1091</v>
      </c>
      <c r="H6" s="451">
        <v>45</v>
      </c>
      <c r="I6" s="451">
        <v>6212</v>
      </c>
      <c r="J6" s="451">
        <v>1001</v>
      </c>
      <c r="K6" s="451">
        <v>46</v>
      </c>
      <c r="L6" s="451">
        <v>6339</v>
      </c>
      <c r="M6" s="451">
        <v>1230</v>
      </c>
      <c r="N6" s="451">
        <v>45</v>
      </c>
      <c r="O6" s="451">
        <v>6024</v>
      </c>
      <c r="P6" s="451">
        <v>1125</v>
      </c>
      <c r="Q6" s="451">
        <v>44</v>
      </c>
      <c r="R6" s="451">
        <v>6345</v>
      </c>
      <c r="S6" s="451">
        <v>1314</v>
      </c>
      <c r="T6" s="451">
        <v>50</v>
      </c>
      <c r="U6" s="451">
        <v>7428</v>
      </c>
      <c r="V6" s="451">
        <v>1171</v>
      </c>
      <c r="W6" s="450" t="s">
        <v>940</v>
      </c>
      <c r="AA6" s="453"/>
      <c r="AB6" s="453"/>
      <c r="AC6" s="453"/>
    </row>
    <row r="7" spans="1:31" ht="22" customHeight="1">
      <c r="A7" s="450" t="s">
        <v>45</v>
      </c>
      <c r="B7" s="14">
        <v>7</v>
      </c>
      <c r="C7" s="14">
        <v>473</v>
      </c>
      <c r="D7" s="14">
        <v>137</v>
      </c>
      <c r="E7" s="14">
        <v>7</v>
      </c>
      <c r="F7" s="14">
        <v>473</v>
      </c>
      <c r="G7" s="14">
        <v>140</v>
      </c>
      <c r="H7" s="14">
        <v>8</v>
      </c>
      <c r="I7" s="14">
        <v>523</v>
      </c>
      <c r="J7" s="14">
        <v>153</v>
      </c>
      <c r="K7" s="14">
        <v>8</v>
      </c>
      <c r="L7" s="14">
        <v>623</v>
      </c>
      <c r="M7" s="14">
        <v>152</v>
      </c>
      <c r="N7" s="14">
        <v>7</v>
      </c>
      <c r="O7" s="14">
        <v>723</v>
      </c>
      <c r="P7" s="14">
        <v>164</v>
      </c>
      <c r="Q7" s="14">
        <v>7</v>
      </c>
      <c r="R7" s="14">
        <v>703</v>
      </c>
      <c r="S7" s="14">
        <v>172</v>
      </c>
      <c r="T7" s="14">
        <v>7</v>
      </c>
      <c r="U7" s="14">
        <v>703</v>
      </c>
      <c r="V7" s="14">
        <v>180</v>
      </c>
      <c r="W7" s="450" t="s">
        <v>941</v>
      </c>
      <c r="AA7" s="453"/>
      <c r="AB7" s="453"/>
      <c r="AC7" s="453"/>
    </row>
    <row r="8" spans="1:31" ht="22" customHeight="1">
      <c r="A8" s="450" t="s">
        <v>47</v>
      </c>
      <c r="B8" s="451">
        <v>40</v>
      </c>
      <c r="C8" s="451">
        <v>3714</v>
      </c>
      <c r="D8" s="451">
        <v>423</v>
      </c>
      <c r="E8" s="451">
        <v>40</v>
      </c>
      <c r="F8" s="451">
        <v>3714</v>
      </c>
      <c r="G8" s="451">
        <v>453</v>
      </c>
      <c r="H8" s="451">
        <v>39</v>
      </c>
      <c r="I8" s="451">
        <v>3794</v>
      </c>
      <c r="J8" s="451">
        <v>441</v>
      </c>
      <c r="K8" s="451">
        <v>33</v>
      </c>
      <c r="L8" s="451">
        <v>3357</v>
      </c>
      <c r="M8" s="451">
        <v>658</v>
      </c>
      <c r="N8" s="451">
        <v>32</v>
      </c>
      <c r="O8" s="451">
        <v>3129</v>
      </c>
      <c r="P8" s="451">
        <v>566</v>
      </c>
      <c r="Q8" s="451">
        <v>27</v>
      </c>
      <c r="R8" s="451">
        <v>2830</v>
      </c>
      <c r="S8" s="451">
        <v>646</v>
      </c>
      <c r="T8" s="451">
        <v>29</v>
      </c>
      <c r="U8" s="451">
        <v>3443</v>
      </c>
      <c r="V8" s="451">
        <v>530</v>
      </c>
      <c r="W8" s="450" t="s">
        <v>942</v>
      </c>
      <c r="AA8" s="453"/>
      <c r="AB8" s="453"/>
      <c r="AC8" s="453"/>
    </row>
    <row r="9" spans="1:31" ht="22" customHeight="1">
      <c r="A9" s="450" t="s">
        <v>49</v>
      </c>
      <c r="B9" s="14">
        <v>4</v>
      </c>
      <c r="C9" s="14">
        <v>489</v>
      </c>
      <c r="D9" s="14">
        <v>109</v>
      </c>
      <c r="E9" s="14">
        <v>4</v>
      </c>
      <c r="F9" s="14">
        <v>489</v>
      </c>
      <c r="G9" s="14">
        <v>109</v>
      </c>
      <c r="H9" s="14">
        <v>5</v>
      </c>
      <c r="I9" s="14">
        <v>509</v>
      </c>
      <c r="J9" s="14">
        <v>119</v>
      </c>
      <c r="K9" s="14">
        <v>5</v>
      </c>
      <c r="L9" s="14">
        <v>449</v>
      </c>
      <c r="M9" s="14">
        <v>163</v>
      </c>
      <c r="N9" s="14">
        <v>4</v>
      </c>
      <c r="O9" s="14">
        <v>372</v>
      </c>
      <c r="P9" s="14">
        <v>119</v>
      </c>
      <c r="Q9" s="14">
        <v>4</v>
      </c>
      <c r="R9" s="14">
        <v>372</v>
      </c>
      <c r="S9" s="14">
        <v>131</v>
      </c>
      <c r="T9" s="14">
        <v>4</v>
      </c>
      <c r="U9" s="14">
        <v>372</v>
      </c>
      <c r="V9" s="14">
        <v>144</v>
      </c>
      <c r="W9" s="450" t="s">
        <v>943</v>
      </c>
      <c r="AA9" s="453"/>
      <c r="AB9" s="453"/>
      <c r="AC9" s="453"/>
    </row>
    <row r="10" spans="1:31" ht="22" customHeight="1">
      <c r="A10" s="450" t="s">
        <v>50</v>
      </c>
      <c r="B10" s="451">
        <v>12</v>
      </c>
      <c r="C10" s="451">
        <v>1135</v>
      </c>
      <c r="D10" s="451">
        <v>141</v>
      </c>
      <c r="E10" s="451">
        <v>12</v>
      </c>
      <c r="F10" s="451">
        <v>1135</v>
      </c>
      <c r="G10" s="451">
        <v>147</v>
      </c>
      <c r="H10" s="451">
        <v>11</v>
      </c>
      <c r="I10" s="451">
        <v>1085</v>
      </c>
      <c r="J10" s="451">
        <v>155</v>
      </c>
      <c r="K10" s="451">
        <v>10</v>
      </c>
      <c r="L10" s="451">
        <v>1035</v>
      </c>
      <c r="M10" s="451">
        <v>221</v>
      </c>
      <c r="N10" s="451">
        <v>10</v>
      </c>
      <c r="O10" s="451">
        <v>980</v>
      </c>
      <c r="P10" s="451">
        <v>181</v>
      </c>
      <c r="Q10" s="451">
        <v>9</v>
      </c>
      <c r="R10" s="451">
        <v>1025</v>
      </c>
      <c r="S10" s="451">
        <v>215</v>
      </c>
      <c r="T10" s="451">
        <v>10</v>
      </c>
      <c r="U10" s="451">
        <v>1026</v>
      </c>
      <c r="V10" s="451">
        <v>182</v>
      </c>
      <c r="W10" s="450" t="s">
        <v>435</v>
      </c>
      <c r="AA10" s="453"/>
      <c r="AB10" s="453"/>
      <c r="AC10" s="453"/>
      <c r="AE10" s="303"/>
    </row>
    <row r="11" spans="1:31" ht="22" customHeight="1">
      <c r="A11" s="450" t="s">
        <v>51</v>
      </c>
      <c r="B11" s="14">
        <v>4</v>
      </c>
      <c r="C11" s="14">
        <v>343</v>
      </c>
      <c r="D11" s="14">
        <v>97</v>
      </c>
      <c r="E11" s="14">
        <v>4</v>
      </c>
      <c r="F11" s="14">
        <v>343</v>
      </c>
      <c r="G11" s="14">
        <v>96</v>
      </c>
      <c r="H11" s="14">
        <v>4</v>
      </c>
      <c r="I11" s="14">
        <v>343</v>
      </c>
      <c r="J11" s="14">
        <v>119</v>
      </c>
      <c r="K11" s="14">
        <v>4</v>
      </c>
      <c r="L11" s="14">
        <v>343</v>
      </c>
      <c r="M11" s="14">
        <v>132</v>
      </c>
      <c r="N11" s="14">
        <v>4</v>
      </c>
      <c r="O11" s="14">
        <v>345</v>
      </c>
      <c r="P11" s="14">
        <v>123</v>
      </c>
      <c r="Q11" s="14">
        <v>4</v>
      </c>
      <c r="R11" s="14">
        <v>363</v>
      </c>
      <c r="S11" s="14">
        <v>135</v>
      </c>
      <c r="T11" s="14">
        <v>4</v>
      </c>
      <c r="U11" s="14">
        <v>363</v>
      </c>
      <c r="V11" s="14">
        <v>146</v>
      </c>
      <c r="W11" s="450" t="s">
        <v>439</v>
      </c>
      <c r="AA11" s="453"/>
      <c r="AB11" s="453"/>
      <c r="AC11" s="453"/>
      <c r="AE11" s="461"/>
    </row>
    <row r="12" spans="1:31" ht="22" customHeight="1">
      <c r="A12" s="450" t="s">
        <v>201</v>
      </c>
      <c r="B12" s="451">
        <v>23</v>
      </c>
      <c r="C12" s="451">
        <v>4081</v>
      </c>
      <c r="D12" s="451">
        <v>261</v>
      </c>
      <c r="E12" s="451">
        <v>24</v>
      </c>
      <c r="F12" s="451">
        <v>4344</v>
      </c>
      <c r="G12" s="451">
        <v>263</v>
      </c>
      <c r="H12" s="451">
        <v>24</v>
      </c>
      <c r="I12" s="451">
        <v>4065</v>
      </c>
      <c r="J12" s="451">
        <v>262</v>
      </c>
      <c r="K12" s="451">
        <v>23</v>
      </c>
      <c r="L12" s="451">
        <v>2877</v>
      </c>
      <c r="M12" s="451">
        <v>272</v>
      </c>
      <c r="N12" s="451">
        <v>23</v>
      </c>
      <c r="O12" s="451">
        <v>3126</v>
      </c>
      <c r="P12" s="451">
        <v>251</v>
      </c>
      <c r="Q12" s="451">
        <v>26</v>
      </c>
      <c r="R12" s="451">
        <v>3388</v>
      </c>
      <c r="S12" s="451">
        <v>302</v>
      </c>
      <c r="T12" s="451">
        <v>29</v>
      </c>
      <c r="U12" s="451">
        <v>3789</v>
      </c>
      <c r="V12" s="451">
        <v>324</v>
      </c>
      <c r="W12" s="450" t="s">
        <v>52</v>
      </c>
      <c r="AA12" s="453"/>
      <c r="AB12" s="453"/>
      <c r="AC12" s="453"/>
    </row>
    <row r="13" spans="1:31" ht="22" customHeight="1">
      <c r="A13" s="450" t="s">
        <v>53</v>
      </c>
      <c r="B13" s="14">
        <v>6</v>
      </c>
      <c r="C13" s="14">
        <v>728</v>
      </c>
      <c r="D13" s="14">
        <v>79</v>
      </c>
      <c r="E13" s="14">
        <v>6</v>
      </c>
      <c r="F13" s="14">
        <v>728</v>
      </c>
      <c r="G13" s="14">
        <v>76</v>
      </c>
      <c r="H13" s="14">
        <v>5</v>
      </c>
      <c r="I13" s="14">
        <v>673</v>
      </c>
      <c r="J13" s="14">
        <v>83</v>
      </c>
      <c r="K13" s="14">
        <v>5</v>
      </c>
      <c r="L13" s="14">
        <v>673</v>
      </c>
      <c r="M13" s="14">
        <v>134</v>
      </c>
      <c r="N13" s="14">
        <v>5</v>
      </c>
      <c r="O13" s="14">
        <v>923</v>
      </c>
      <c r="P13" s="14">
        <v>82</v>
      </c>
      <c r="Q13" s="14">
        <v>5</v>
      </c>
      <c r="R13" s="14">
        <v>930</v>
      </c>
      <c r="S13" s="14">
        <v>106</v>
      </c>
      <c r="T13" s="14">
        <v>7</v>
      </c>
      <c r="U13" s="14">
        <v>1170</v>
      </c>
      <c r="V13" s="14">
        <v>101</v>
      </c>
      <c r="W13" s="450" t="s">
        <v>926</v>
      </c>
      <c r="AA13" s="453"/>
      <c r="AB13" s="453"/>
      <c r="AC13" s="453"/>
    </row>
    <row r="14" spans="1:31" ht="22" customHeight="1">
      <c r="A14" s="450" t="s">
        <v>54</v>
      </c>
      <c r="B14" s="451">
        <v>2</v>
      </c>
      <c r="C14" s="451">
        <v>150</v>
      </c>
      <c r="D14" s="451">
        <v>40</v>
      </c>
      <c r="E14" s="451">
        <v>2</v>
      </c>
      <c r="F14" s="451">
        <v>150</v>
      </c>
      <c r="G14" s="451">
        <v>41</v>
      </c>
      <c r="H14" s="451">
        <v>2</v>
      </c>
      <c r="I14" s="451">
        <v>150</v>
      </c>
      <c r="J14" s="451">
        <v>42</v>
      </c>
      <c r="K14" s="451">
        <v>2</v>
      </c>
      <c r="L14" s="451">
        <v>150</v>
      </c>
      <c r="M14" s="451">
        <v>47</v>
      </c>
      <c r="N14" s="451">
        <v>2</v>
      </c>
      <c r="O14" s="451">
        <v>150</v>
      </c>
      <c r="P14" s="451">
        <v>47</v>
      </c>
      <c r="Q14" s="451">
        <v>2</v>
      </c>
      <c r="R14" s="451">
        <v>150</v>
      </c>
      <c r="S14" s="451">
        <v>50</v>
      </c>
      <c r="T14" s="451">
        <v>2</v>
      </c>
      <c r="U14" s="451">
        <v>150</v>
      </c>
      <c r="V14" s="451">
        <v>51</v>
      </c>
      <c r="W14" s="450" t="s">
        <v>944</v>
      </c>
      <c r="AA14" s="453"/>
      <c r="AB14" s="453"/>
      <c r="AC14" s="453"/>
    </row>
    <row r="15" spans="1:31" ht="22" customHeight="1">
      <c r="A15" s="450" t="s">
        <v>55</v>
      </c>
      <c r="B15" s="14">
        <v>12</v>
      </c>
      <c r="C15" s="14">
        <v>1137</v>
      </c>
      <c r="D15" s="14">
        <v>167</v>
      </c>
      <c r="E15" s="14">
        <v>12</v>
      </c>
      <c r="F15" s="14">
        <v>1137</v>
      </c>
      <c r="G15" s="14">
        <v>171</v>
      </c>
      <c r="H15" s="14">
        <v>12</v>
      </c>
      <c r="I15" s="14">
        <v>1187</v>
      </c>
      <c r="J15" s="14">
        <v>181</v>
      </c>
      <c r="K15" s="14">
        <v>12</v>
      </c>
      <c r="L15" s="14">
        <v>1167</v>
      </c>
      <c r="M15" s="14">
        <v>201</v>
      </c>
      <c r="N15" s="14">
        <v>10</v>
      </c>
      <c r="O15" s="14">
        <v>1124</v>
      </c>
      <c r="P15" s="14">
        <v>233</v>
      </c>
      <c r="Q15" s="14">
        <v>10</v>
      </c>
      <c r="R15" s="14">
        <v>1170</v>
      </c>
      <c r="S15" s="14">
        <v>209</v>
      </c>
      <c r="T15" s="14">
        <v>11</v>
      </c>
      <c r="U15" s="14">
        <v>1294</v>
      </c>
      <c r="V15" s="14">
        <v>218</v>
      </c>
      <c r="W15" s="450" t="s">
        <v>455</v>
      </c>
      <c r="AA15" s="453"/>
      <c r="AB15" s="453"/>
      <c r="AC15" s="453"/>
    </row>
    <row r="16" spans="1:31" ht="22" customHeight="1">
      <c r="A16" s="450" t="s">
        <v>928</v>
      </c>
      <c r="B16" s="451">
        <v>0</v>
      </c>
      <c r="C16" s="451">
        <v>0</v>
      </c>
      <c r="D16" s="451">
        <v>27</v>
      </c>
      <c r="E16" s="451">
        <v>0</v>
      </c>
      <c r="F16" s="451">
        <v>0</v>
      </c>
      <c r="G16" s="451">
        <v>27</v>
      </c>
      <c r="H16" s="451">
        <v>0</v>
      </c>
      <c r="I16" s="451">
        <v>0</v>
      </c>
      <c r="J16" s="451">
        <v>30</v>
      </c>
      <c r="K16" s="451">
        <v>0</v>
      </c>
      <c r="L16" s="451">
        <v>0</v>
      </c>
      <c r="M16" s="451">
        <v>33</v>
      </c>
      <c r="N16" s="451">
        <v>0</v>
      </c>
      <c r="O16" s="451">
        <v>0</v>
      </c>
      <c r="P16" s="451">
        <v>31</v>
      </c>
      <c r="Q16" s="451">
        <v>0</v>
      </c>
      <c r="R16" s="451">
        <v>0</v>
      </c>
      <c r="S16" s="451">
        <v>34</v>
      </c>
      <c r="T16" s="451">
        <v>0</v>
      </c>
      <c r="U16" s="451">
        <v>0</v>
      </c>
      <c r="V16" s="451">
        <v>37</v>
      </c>
      <c r="W16" s="450" t="s">
        <v>945</v>
      </c>
      <c r="AA16" s="453"/>
      <c r="AB16" s="453"/>
      <c r="AC16" s="453"/>
    </row>
    <row r="17" spans="1:29" ht="22" customHeight="1">
      <c r="A17" s="450" t="s">
        <v>57</v>
      </c>
      <c r="B17" s="14">
        <v>1</v>
      </c>
      <c r="C17" s="14">
        <v>86</v>
      </c>
      <c r="D17" s="14">
        <v>59</v>
      </c>
      <c r="E17" s="14">
        <v>1</v>
      </c>
      <c r="F17" s="14">
        <v>86</v>
      </c>
      <c r="G17" s="14">
        <v>59</v>
      </c>
      <c r="H17" s="14">
        <v>1</v>
      </c>
      <c r="I17" s="14">
        <v>86</v>
      </c>
      <c r="J17" s="14">
        <v>67</v>
      </c>
      <c r="K17" s="14">
        <v>1</v>
      </c>
      <c r="L17" s="14">
        <v>86</v>
      </c>
      <c r="M17" s="14">
        <v>76</v>
      </c>
      <c r="N17" s="14">
        <v>1</v>
      </c>
      <c r="O17" s="14">
        <v>86</v>
      </c>
      <c r="P17" s="14">
        <v>74</v>
      </c>
      <c r="Q17" s="14">
        <v>2</v>
      </c>
      <c r="R17" s="14">
        <v>135</v>
      </c>
      <c r="S17" s="14">
        <v>89</v>
      </c>
      <c r="T17" s="14">
        <v>2</v>
      </c>
      <c r="U17" s="14">
        <v>136</v>
      </c>
      <c r="V17" s="14">
        <v>84</v>
      </c>
      <c r="W17" s="450" t="s">
        <v>461</v>
      </c>
      <c r="AA17" s="453"/>
      <c r="AB17" s="453"/>
      <c r="AC17" s="453"/>
    </row>
    <row r="18" spans="1:29" ht="22" customHeight="1">
      <c r="A18" s="450" t="s">
        <v>58</v>
      </c>
      <c r="B18" s="451">
        <v>3</v>
      </c>
      <c r="C18" s="451">
        <v>170</v>
      </c>
      <c r="D18" s="451">
        <v>44</v>
      </c>
      <c r="E18" s="451">
        <v>3</v>
      </c>
      <c r="F18" s="451">
        <v>170</v>
      </c>
      <c r="G18" s="451">
        <v>51</v>
      </c>
      <c r="H18" s="451">
        <v>3</v>
      </c>
      <c r="I18" s="451">
        <v>170</v>
      </c>
      <c r="J18" s="451">
        <v>60</v>
      </c>
      <c r="K18" s="451">
        <v>3</v>
      </c>
      <c r="L18" s="451">
        <v>260</v>
      </c>
      <c r="M18" s="451">
        <v>84</v>
      </c>
      <c r="N18" s="451">
        <v>3</v>
      </c>
      <c r="O18" s="451">
        <v>271</v>
      </c>
      <c r="P18" s="451">
        <v>69</v>
      </c>
      <c r="Q18" s="451">
        <v>3</v>
      </c>
      <c r="R18" s="451">
        <v>256</v>
      </c>
      <c r="S18" s="451">
        <v>71</v>
      </c>
      <c r="T18" s="451">
        <v>3</v>
      </c>
      <c r="U18" s="451">
        <v>260</v>
      </c>
      <c r="V18" s="451">
        <v>73</v>
      </c>
      <c r="W18" s="450" t="s">
        <v>946</v>
      </c>
      <c r="AA18" s="453"/>
      <c r="AB18" s="453"/>
      <c r="AC18" s="453"/>
    </row>
    <row r="19" spans="1:29" ht="22" customHeight="1">
      <c r="A19" s="450" t="s">
        <v>104</v>
      </c>
      <c r="B19" s="14">
        <v>0</v>
      </c>
      <c r="C19" s="14">
        <v>0</v>
      </c>
      <c r="D19" s="14">
        <v>29</v>
      </c>
      <c r="E19" s="14">
        <v>0</v>
      </c>
      <c r="F19" s="14">
        <v>0</v>
      </c>
      <c r="G19" s="14">
        <v>29</v>
      </c>
      <c r="H19" s="14">
        <v>0</v>
      </c>
      <c r="I19" s="14">
        <v>0</v>
      </c>
      <c r="J19" s="14">
        <v>40</v>
      </c>
      <c r="K19" s="14">
        <v>0</v>
      </c>
      <c r="L19" s="14">
        <v>0</v>
      </c>
      <c r="M19" s="14">
        <v>40</v>
      </c>
      <c r="N19" s="14">
        <v>0</v>
      </c>
      <c r="O19" s="14">
        <v>0</v>
      </c>
      <c r="P19" s="14">
        <v>41</v>
      </c>
      <c r="Q19" s="14">
        <v>0</v>
      </c>
      <c r="R19" s="14">
        <v>0</v>
      </c>
      <c r="S19" s="14">
        <v>39</v>
      </c>
      <c r="T19" s="14">
        <v>0</v>
      </c>
      <c r="U19" s="14">
        <v>0</v>
      </c>
      <c r="V19" s="14">
        <v>49</v>
      </c>
      <c r="W19" s="450" t="s">
        <v>203</v>
      </c>
      <c r="AA19" s="453"/>
      <c r="AB19" s="453"/>
      <c r="AC19" s="453"/>
    </row>
    <row r="20" spans="1:29" ht="22" customHeight="1">
      <c r="A20" s="450" t="s">
        <v>59</v>
      </c>
      <c r="B20" s="451">
        <v>3</v>
      </c>
      <c r="C20" s="451">
        <v>250</v>
      </c>
      <c r="D20" s="451">
        <v>82</v>
      </c>
      <c r="E20" s="451">
        <v>3</v>
      </c>
      <c r="F20" s="451">
        <v>250</v>
      </c>
      <c r="G20" s="451">
        <v>82</v>
      </c>
      <c r="H20" s="451">
        <v>3</v>
      </c>
      <c r="I20" s="451">
        <v>250</v>
      </c>
      <c r="J20" s="451">
        <v>89</v>
      </c>
      <c r="K20" s="451">
        <v>3</v>
      </c>
      <c r="L20" s="451">
        <v>250</v>
      </c>
      <c r="M20" s="451">
        <v>113</v>
      </c>
      <c r="N20" s="451">
        <v>3</v>
      </c>
      <c r="O20" s="451">
        <v>250</v>
      </c>
      <c r="P20" s="451">
        <v>116</v>
      </c>
      <c r="Q20" s="451">
        <v>3</v>
      </c>
      <c r="R20" s="451">
        <v>250</v>
      </c>
      <c r="S20" s="451">
        <v>109</v>
      </c>
      <c r="T20" s="451">
        <v>3</v>
      </c>
      <c r="U20" s="451">
        <v>250</v>
      </c>
      <c r="V20" s="451">
        <v>128</v>
      </c>
      <c r="W20" s="450" t="s">
        <v>929</v>
      </c>
      <c r="AA20" s="453"/>
      <c r="AB20" s="453"/>
      <c r="AC20" s="453"/>
    </row>
    <row r="21" spans="1:29" ht="22" customHeight="1">
      <c r="A21" s="450" t="s">
        <v>61</v>
      </c>
      <c r="B21" s="14">
        <v>3</v>
      </c>
      <c r="C21" s="14">
        <v>250</v>
      </c>
      <c r="D21" s="14">
        <v>52</v>
      </c>
      <c r="E21" s="14">
        <v>3</v>
      </c>
      <c r="F21" s="14">
        <v>250</v>
      </c>
      <c r="G21" s="14">
        <v>46</v>
      </c>
      <c r="H21" s="14">
        <v>3</v>
      </c>
      <c r="I21" s="14">
        <v>250</v>
      </c>
      <c r="J21" s="14">
        <v>58</v>
      </c>
      <c r="K21" s="14">
        <v>3</v>
      </c>
      <c r="L21" s="14">
        <v>250</v>
      </c>
      <c r="M21" s="14">
        <v>64</v>
      </c>
      <c r="N21" s="14">
        <v>3</v>
      </c>
      <c r="O21" s="14">
        <v>250</v>
      </c>
      <c r="P21" s="14">
        <v>44</v>
      </c>
      <c r="Q21" s="14">
        <v>3</v>
      </c>
      <c r="R21" s="14">
        <v>250</v>
      </c>
      <c r="S21" s="14">
        <v>66</v>
      </c>
      <c r="T21" s="14">
        <v>3</v>
      </c>
      <c r="U21" s="14">
        <v>180</v>
      </c>
      <c r="V21" s="14">
        <v>56</v>
      </c>
      <c r="W21" s="450" t="s">
        <v>930</v>
      </c>
      <c r="AA21" s="453"/>
      <c r="AB21" s="453"/>
      <c r="AC21" s="453"/>
    </row>
    <row r="22" spans="1:29" ht="22" customHeight="1">
      <c r="A22" s="450" t="s">
        <v>105</v>
      </c>
      <c r="B22" s="451">
        <v>2</v>
      </c>
      <c r="C22" s="451">
        <v>130</v>
      </c>
      <c r="D22" s="451">
        <v>38</v>
      </c>
      <c r="E22" s="451">
        <v>2</v>
      </c>
      <c r="F22" s="451">
        <v>130</v>
      </c>
      <c r="G22" s="451">
        <v>38</v>
      </c>
      <c r="H22" s="451">
        <v>2</v>
      </c>
      <c r="I22" s="451">
        <v>130</v>
      </c>
      <c r="J22" s="451">
        <v>39</v>
      </c>
      <c r="K22" s="451">
        <v>1</v>
      </c>
      <c r="L22" s="451">
        <v>30</v>
      </c>
      <c r="M22" s="451">
        <v>40</v>
      </c>
      <c r="N22" s="451">
        <v>1</v>
      </c>
      <c r="O22" s="451">
        <v>30</v>
      </c>
      <c r="P22" s="451">
        <v>40</v>
      </c>
      <c r="Q22" s="451">
        <v>0</v>
      </c>
      <c r="R22" s="451">
        <v>0</v>
      </c>
      <c r="S22" s="451">
        <v>47</v>
      </c>
      <c r="T22" s="451">
        <v>0</v>
      </c>
      <c r="U22" s="451">
        <v>0</v>
      </c>
      <c r="V22" s="451">
        <v>49</v>
      </c>
      <c r="W22" s="450" t="s">
        <v>947</v>
      </c>
      <c r="AA22" s="453"/>
      <c r="AB22" s="453"/>
      <c r="AC22" s="453"/>
    </row>
    <row r="23" spans="1:29" ht="22" customHeight="1">
      <c r="A23" s="450" t="s">
        <v>63</v>
      </c>
      <c r="B23" s="14">
        <v>0</v>
      </c>
      <c r="C23" s="14">
        <v>0</v>
      </c>
      <c r="D23" s="14">
        <v>24</v>
      </c>
      <c r="E23" s="14">
        <v>0</v>
      </c>
      <c r="F23" s="14">
        <v>0</v>
      </c>
      <c r="G23" s="14">
        <v>24</v>
      </c>
      <c r="H23" s="14">
        <v>0</v>
      </c>
      <c r="I23" s="14">
        <v>0</v>
      </c>
      <c r="J23" s="14">
        <v>25</v>
      </c>
      <c r="K23" s="14">
        <v>0</v>
      </c>
      <c r="L23" s="14">
        <v>0</v>
      </c>
      <c r="M23" s="14">
        <v>28</v>
      </c>
      <c r="N23" s="14">
        <v>1</v>
      </c>
      <c r="O23" s="14">
        <v>30</v>
      </c>
      <c r="P23" s="14">
        <v>25</v>
      </c>
      <c r="Q23" s="14">
        <v>1</v>
      </c>
      <c r="R23" s="14">
        <v>30</v>
      </c>
      <c r="S23" s="14">
        <v>37</v>
      </c>
      <c r="T23" s="14">
        <v>1</v>
      </c>
      <c r="U23" s="14">
        <v>30</v>
      </c>
      <c r="V23" s="14">
        <v>35</v>
      </c>
      <c r="W23" s="450" t="s">
        <v>896</v>
      </c>
      <c r="AA23" s="453"/>
      <c r="AB23" s="453"/>
      <c r="AC23" s="453"/>
    </row>
    <row r="24" spans="1:29" ht="22" customHeight="1">
      <c r="A24" s="450" t="s">
        <v>64</v>
      </c>
      <c r="B24" s="451">
        <v>0</v>
      </c>
      <c r="C24" s="451">
        <v>0</v>
      </c>
      <c r="D24" s="451">
        <v>15</v>
      </c>
      <c r="E24" s="451">
        <v>0</v>
      </c>
      <c r="F24" s="451">
        <v>0</v>
      </c>
      <c r="G24" s="451">
        <v>15</v>
      </c>
      <c r="H24" s="451">
        <v>0</v>
      </c>
      <c r="I24" s="451">
        <v>0</v>
      </c>
      <c r="J24" s="451">
        <v>19</v>
      </c>
      <c r="K24" s="451">
        <v>0</v>
      </c>
      <c r="L24" s="451">
        <v>0</v>
      </c>
      <c r="M24" s="451">
        <v>19</v>
      </c>
      <c r="N24" s="451">
        <v>0</v>
      </c>
      <c r="O24" s="451">
        <v>0</v>
      </c>
      <c r="P24" s="451">
        <v>19</v>
      </c>
      <c r="Q24" s="451">
        <v>0</v>
      </c>
      <c r="R24" s="451">
        <v>0</v>
      </c>
      <c r="S24" s="451">
        <v>21</v>
      </c>
      <c r="T24" s="451">
        <v>0</v>
      </c>
      <c r="U24" s="451">
        <v>0</v>
      </c>
      <c r="V24" s="451">
        <v>23</v>
      </c>
      <c r="W24" s="450" t="s">
        <v>932</v>
      </c>
      <c r="AA24" s="453"/>
      <c r="AB24" s="453"/>
      <c r="AC24" s="453"/>
    </row>
    <row r="25" spans="1:29" ht="22" customHeight="1">
      <c r="A25" s="450" t="s">
        <v>66</v>
      </c>
      <c r="B25" s="14">
        <v>0</v>
      </c>
      <c r="C25" s="14">
        <v>0</v>
      </c>
      <c r="D25" s="14">
        <v>21</v>
      </c>
      <c r="E25" s="14">
        <v>0</v>
      </c>
      <c r="F25" s="14">
        <v>0</v>
      </c>
      <c r="G25" s="14">
        <v>22</v>
      </c>
      <c r="H25" s="14">
        <v>0</v>
      </c>
      <c r="I25" s="14">
        <v>0</v>
      </c>
      <c r="J25" s="14">
        <v>22</v>
      </c>
      <c r="K25" s="14">
        <v>0</v>
      </c>
      <c r="L25" s="14">
        <v>0</v>
      </c>
      <c r="M25" s="14">
        <v>25</v>
      </c>
      <c r="N25" s="14">
        <v>0</v>
      </c>
      <c r="O25" s="14">
        <v>0</v>
      </c>
      <c r="P25" s="14">
        <v>26</v>
      </c>
      <c r="Q25" s="14">
        <v>0</v>
      </c>
      <c r="R25" s="14">
        <v>0</v>
      </c>
      <c r="S25" s="14">
        <v>34</v>
      </c>
      <c r="T25" s="14">
        <v>1</v>
      </c>
      <c r="U25" s="14">
        <v>30</v>
      </c>
      <c r="V25" s="14">
        <v>26</v>
      </c>
      <c r="W25" s="450" t="s">
        <v>897</v>
      </c>
      <c r="AA25" s="453"/>
      <c r="AB25" s="453"/>
      <c r="AC25" s="453"/>
    </row>
    <row r="26" spans="1:29" s="449" customFormat="1" ht="30" customHeight="1">
      <c r="A26" s="454" t="s">
        <v>106</v>
      </c>
      <c r="B26" s="455">
        <f t="shared" ref="B26:L26" si="0">SUM(B6:B25)</f>
        <v>163</v>
      </c>
      <c r="C26" s="455">
        <f t="shared" si="0"/>
        <v>18883</v>
      </c>
      <c r="D26" s="455">
        <f t="shared" si="0"/>
        <v>2922</v>
      </c>
      <c r="E26" s="455">
        <f t="shared" si="0"/>
        <v>164</v>
      </c>
      <c r="F26" s="455">
        <f t="shared" si="0"/>
        <v>19146</v>
      </c>
      <c r="G26" s="455">
        <f t="shared" si="0"/>
        <v>2980</v>
      </c>
      <c r="H26" s="455">
        <f t="shared" si="0"/>
        <v>167</v>
      </c>
      <c r="I26" s="455">
        <f t="shared" si="0"/>
        <v>19427</v>
      </c>
      <c r="J26" s="455">
        <f t="shared" si="0"/>
        <v>3005</v>
      </c>
      <c r="K26" s="455">
        <f t="shared" si="0"/>
        <v>159</v>
      </c>
      <c r="L26" s="455">
        <f t="shared" si="0"/>
        <v>17889</v>
      </c>
      <c r="M26" s="455">
        <f t="shared" ref="M26:V26" si="1">SUM(M6:M25)</f>
        <v>3732</v>
      </c>
      <c r="N26" s="455">
        <f t="shared" si="1"/>
        <v>154</v>
      </c>
      <c r="O26" s="455">
        <f t="shared" si="1"/>
        <v>17813</v>
      </c>
      <c r="P26" s="455">
        <f t="shared" si="1"/>
        <v>3376</v>
      </c>
      <c r="Q26" s="455">
        <f t="shared" si="1"/>
        <v>150</v>
      </c>
      <c r="R26" s="455">
        <f t="shared" si="1"/>
        <v>18197</v>
      </c>
      <c r="S26" s="455">
        <f t="shared" si="1"/>
        <v>3827</v>
      </c>
      <c r="T26" s="455">
        <f t="shared" si="1"/>
        <v>166</v>
      </c>
      <c r="U26" s="455">
        <f t="shared" si="1"/>
        <v>20624</v>
      </c>
      <c r="V26" s="455">
        <f t="shared" si="1"/>
        <v>3607</v>
      </c>
      <c r="W26" s="454" t="s">
        <v>948</v>
      </c>
      <c r="AA26" s="453"/>
      <c r="AB26" s="453"/>
      <c r="AC26" s="453"/>
    </row>
    <row r="27" spans="1:29">
      <c r="A27" s="462"/>
    </row>
    <row r="28" spans="1:29">
      <c r="A28" s="459"/>
    </row>
  </sheetData>
  <mergeCells count="12">
    <mergeCell ref="T4:V4"/>
    <mergeCell ref="W4:W5"/>
    <mergeCell ref="A1:W1"/>
    <mergeCell ref="A2:W2"/>
    <mergeCell ref="A3:H3"/>
    <mergeCell ref="A4:A5"/>
    <mergeCell ref="B4:D4"/>
    <mergeCell ref="E4:G4"/>
    <mergeCell ref="H4:J4"/>
    <mergeCell ref="K4:M4"/>
    <mergeCell ref="N4:P4"/>
    <mergeCell ref="Q4:S4"/>
  </mergeCells>
  <printOptions horizontalCentered="1"/>
  <pageMargins left="0.59055118110236227" right="0.59055118110236227" top="1.1811023622047245" bottom="0.78740157480314965" header="0" footer="0.59055118110236227"/>
  <pageSetup paperSize="9" scale="6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17"/>
  <sheetViews>
    <sheetView showGridLines="0" rightToLeft="1" view="pageBreakPreview" zoomScale="60" zoomScaleNormal="120" workbookViewId="0">
      <selection activeCell="D114" sqref="D114"/>
    </sheetView>
  </sheetViews>
  <sheetFormatPr defaultColWidth="7.7265625" defaultRowHeight="18.5"/>
  <cols>
    <col min="1" max="1" width="20.26953125" style="347" customWidth="1"/>
    <col min="2" max="2" width="4.26953125" style="347" customWidth="1"/>
    <col min="3" max="3" width="3.26953125" style="347" customWidth="1"/>
    <col min="4" max="4" width="4.26953125" style="347" customWidth="1"/>
    <col min="5" max="5" width="3.26953125" style="347" customWidth="1"/>
    <col min="6" max="6" width="3.7265625" style="347" customWidth="1"/>
    <col min="7" max="7" width="3.26953125" style="347" customWidth="1"/>
    <col min="8" max="8" width="3.7265625" style="347" customWidth="1"/>
    <col min="9" max="9" width="3.26953125" style="347" customWidth="1"/>
    <col min="10" max="10" width="3.7265625" style="347" customWidth="1"/>
    <col min="11" max="11" width="3.26953125" style="347" customWidth="1"/>
    <col min="12" max="12" width="3.7265625" style="347" customWidth="1"/>
    <col min="13" max="13" width="3.26953125" style="347" customWidth="1"/>
    <col min="14" max="14" width="3.7265625" style="347" customWidth="1"/>
    <col min="15" max="15" width="3.26953125" style="347" customWidth="1"/>
    <col min="16" max="16" width="3.7265625" style="347" customWidth="1"/>
    <col min="17" max="17" width="3.26953125" style="347" customWidth="1"/>
    <col min="18" max="18" width="3.7265625" style="347" customWidth="1"/>
    <col min="19" max="19" width="3.26953125" style="347" customWidth="1"/>
    <col min="20" max="20" width="3.7265625" style="347" customWidth="1"/>
    <col min="21" max="21" width="3.26953125" style="347" customWidth="1"/>
    <col min="22" max="22" width="3.7265625" style="347" customWidth="1"/>
    <col min="23" max="23" width="3.26953125" style="347" customWidth="1"/>
    <col min="24" max="24" width="6.26953125" style="347" customWidth="1"/>
    <col min="25" max="25" width="3.26953125" style="347" customWidth="1"/>
    <col min="26" max="26" width="22.81640625" style="347" customWidth="1"/>
    <col min="27" max="29" width="7.7265625" style="347" customWidth="1"/>
    <col min="30" max="30" width="34.1796875" style="347" customWidth="1"/>
    <col min="31" max="248" width="7.7265625" style="347"/>
    <col min="249" max="250" width="13.26953125" style="347" customWidth="1"/>
    <col min="251" max="251" width="4.26953125" style="347" customWidth="1"/>
    <col min="252" max="252" width="3.26953125" style="347" customWidth="1"/>
    <col min="253" max="253" width="4.26953125" style="347" customWidth="1"/>
    <col min="254" max="254" width="3.26953125" style="347" customWidth="1"/>
    <col min="255" max="255" width="3.7265625" style="347" customWidth="1"/>
    <col min="256" max="256" width="3.26953125" style="347" customWidth="1"/>
    <col min="257" max="257" width="3.7265625" style="347" customWidth="1"/>
    <col min="258" max="258" width="3.26953125" style="347" customWidth="1"/>
    <col min="259" max="259" width="3.7265625" style="347" customWidth="1"/>
    <col min="260" max="260" width="3.26953125" style="347" customWidth="1"/>
    <col min="261" max="261" width="3.7265625" style="347" customWidth="1"/>
    <col min="262" max="262" width="3.26953125" style="347" customWidth="1"/>
    <col min="263" max="263" width="3.7265625" style="347" customWidth="1"/>
    <col min="264" max="264" width="3.26953125" style="347" customWidth="1"/>
    <col min="265" max="265" width="3.7265625" style="347" customWidth="1"/>
    <col min="266" max="266" width="3.26953125" style="347" customWidth="1"/>
    <col min="267" max="267" width="3.7265625" style="347" customWidth="1"/>
    <col min="268" max="268" width="3.26953125" style="347" customWidth="1"/>
    <col min="269" max="269" width="3.7265625" style="347" customWidth="1"/>
    <col min="270" max="270" width="3.26953125" style="347" customWidth="1"/>
    <col min="271" max="271" width="3.7265625" style="347" customWidth="1"/>
    <col min="272" max="272" width="3.26953125" style="347" customWidth="1"/>
    <col min="273" max="273" width="3.7265625" style="347" customWidth="1"/>
    <col min="274" max="274" width="3.26953125" style="347" customWidth="1"/>
    <col min="275" max="275" width="3.7265625" style="347" customWidth="1"/>
    <col min="276" max="276" width="3.26953125" style="347" customWidth="1"/>
    <col min="277" max="277" width="3.7265625" style="347" customWidth="1"/>
    <col min="278" max="278" width="3.26953125" style="347" customWidth="1"/>
    <col min="279" max="279" width="6.26953125" style="347" customWidth="1"/>
    <col min="280" max="280" width="3.26953125" style="347" customWidth="1"/>
    <col min="281" max="504" width="7.7265625" style="347"/>
    <col min="505" max="506" width="13.26953125" style="347" customWidth="1"/>
    <col min="507" max="507" width="4.26953125" style="347" customWidth="1"/>
    <col min="508" max="508" width="3.26953125" style="347" customWidth="1"/>
    <col min="509" max="509" width="4.26953125" style="347" customWidth="1"/>
    <col min="510" max="510" width="3.26953125" style="347" customWidth="1"/>
    <col min="511" max="511" width="3.7265625" style="347" customWidth="1"/>
    <col min="512" max="512" width="3.26953125" style="347" customWidth="1"/>
    <col min="513" max="513" width="3.7265625" style="347" customWidth="1"/>
    <col min="514" max="514" width="3.26953125" style="347" customWidth="1"/>
    <col min="515" max="515" width="3.7265625" style="347" customWidth="1"/>
    <col min="516" max="516" width="3.26953125" style="347" customWidth="1"/>
    <col min="517" max="517" width="3.7265625" style="347" customWidth="1"/>
    <col min="518" max="518" width="3.26953125" style="347" customWidth="1"/>
    <col min="519" max="519" width="3.7265625" style="347" customWidth="1"/>
    <col min="520" max="520" width="3.26953125" style="347" customWidth="1"/>
    <col min="521" max="521" width="3.7265625" style="347" customWidth="1"/>
    <col min="522" max="522" width="3.26953125" style="347" customWidth="1"/>
    <col min="523" max="523" width="3.7265625" style="347" customWidth="1"/>
    <col min="524" max="524" width="3.26953125" style="347" customWidth="1"/>
    <col min="525" max="525" width="3.7265625" style="347" customWidth="1"/>
    <col min="526" max="526" width="3.26953125" style="347" customWidth="1"/>
    <col min="527" max="527" width="3.7265625" style="347" customWidth="1"/>
    <col min="528" max="528" width="3.26953125" style="347" customWidth="1"/>
    <col min="529" max="529" width="3.7265625" style="347" customWidth="1"/>
    <col min="530" max="530" width="3.26953125" style="347" customWidth="1"/>
    <col min="531" max="531" width="3.7265625" style="347" customWidth="1"/>
    <col min="532" max="532" width="3.26953125" style="347" customWidth="1"/>
    <col min="533" max="533" width="3.7265625" style="347" customWidth="1"/>
    <col min="534" max="534" width="3.26953125" style="347" customWidth="1"/>
    <col min="535" max="535" width="6.26953125" style="347" customWidth="1"/>
    <col min="536" max="536" width="3.26953125" style="347" customWidth="1"/>
    <col min="537" max="760" width="7.7265625" style="347"/>
    <col min="761" max="762" width="13.26953125" style="347" customWidth="1"/>
    <col min="763" max="763" width="4.26953125" style="347" customWidth="1"/>
    <col min="764" max="764" width="3.26953125" style="347" customWidth="1"/>
    <col min="765" max="765" width="4.26953125" style="347" customWidth="1"/>
    <col min="766" max="766" width="3.26953125" style="347" customWidth="1"/>
    <col min="767" max="767" width="3.7265625" style="347" customWidth="1"/>
    <col min="768" max="768" width="3.26953125" style="347" customWidth="1"/>
    <col min="769" max="769" width="3.7265625" style="347" customWidth="1"/>
    <col min="770" max="770" width="3.26953125" style="347" customWidth="1"/>
    <col min="771" max="771" width="3.7265625" style="347" customWidth="1"/>
    <col min="772" max="772" width="3.26953125" style="347" customWidth="1"/>
    <col min="773" max="773" width="3.7265625" style="347" customWidth="1"/>
    <col min="774" max="774" width="3.26953125" style="347" customWidth="1"/>
    <col min="775" max="775" width="3.7265625" style="347" customWidth="1"/>
    <col min="776" max="776" width="3.26953125" style="347" customWidth="1"/>
    <col min="777" max="777" width="3.7265625" style="347" customWidth="1"/>
    <col min="778" max="778" width="3.26953125" style="347" customWidth="1"/>
    <col min="779" max="779" width="3.7265625" style="347" customWidth="1"/>
    <col min="780" max="780" width="3.26953125" style="347" customWidth="1"/>
    <col min="781" max="781" width="3.7265625" style="347" customWidth="1"/>
    <col min="782" max="782" width="3.26953125" style="347" customWidth="1"/>
    <col min="783" max="783" width="3.7265625" style="347" customWidth="1"/>
    <col min="784" max="784" width="3.26953125" style="347" customWidth="1"/>
    <col min="785" max="785" width="3.7265625" style="347" customWidth="1"/>
    <col min="786" max="786" width="3.26953125" style="347" customWidth="1"/>
    <col min="787" max="787" width="3.7265625" style="347" customWidth="1"/>
    <col min="788" max="788" width="3.26953125" style="347" customWidth="1"/>
    <col min="789" max="789" width="3.7265625" style="347" customWidth="1"/>
    <col min="790" max="790" width="3.26953125" style="347" customWidth="1"/>
    <col min="791" max="791" width="6.26953125" style="347" customWidth="1"/>
    <col min="792" max="792" width="3.26953125" style="347" customWidth="1"/>
    <col min="793" max="1016" width="7.7265625" style="347"/>
    <col min="1017" max="1018" width="13.26953125" style="347" customWidth="1"/>
    <col min="1019" max="1019" width="4.26953125" style="347" customWidth="1"/>
    <col min="1020" max="1020" width="3.26953125" style="347" customWidth="1"/>
    <col min="1021" max="1021" width="4.26953125" style="347" customWidth="1"/>
    <col min="1022" max="1022" width="3.26953125" style="347" customWidth="1"/>
    <col min="1023" max="1023" width="3.7265625" style="347" customWidth="1"/>
    <col min="1024" max="1024" width="3.26953125" style="347" customWidth="1"/>
    <col min="1025" max="1025" width="3.7265625" style="347" customWidth="1"/>
    <col min="1026" max="1026" width="3.26953125" style="347" customWidth="1"/>
    <col min="1027" max="1027" width="3.7265625" style="347" customWidth="1"/>
    <col min="1028" max="1028" width="3.26953125" style="347" customWidth="1"/>
    <col min="1029" max="1029" width="3.7265625" style="347" customWidth="1"/>
    <col min="1030" max="1030" width="3.26953125" style="347" customWidth="1"/>
    <col min="1031" max="1031" width="3.7265625" style="347" customWidth="1"/>
    <col min="1032" max="1032" width="3.26953125" style="347" customWidth="1"/>
    <col min="1033" max="1033" width="3.7265625" style="347" customWidth="1"/>
    <col min="1034" max="1034" width="3.26953125" style="347" customWidth="1"/>
    <col min="1035" max="1035" width="3.7265625" style="347" customWidth="1"/>
    <col min="1036" max="1036" width="3.26953125" style="347" customWidth="1"/>
    <col min="1037" max="1037" width="3.7265625" style="347" customWidth="1"/>
    <col min="1038" max="1038" width="3.26953125" style="347" customWidth="1"/>
    <col min="1039" max="1039" width="3.7265625" style="347" customWidth="1"/>
    <col min="1040" max="1040" width="3.26953125" style="347" customWidth="1"/>
    <col min="1041" max="1041" width="3.7265625" style="347" customWidth="1"/>
    <col min="1042" max="1042" width="3.26953125" style="347" customWidth="1"/>
    <col min="1043" max="1043" width="3.7265625" style="347" customWidth="1"/>
    <col min="1044" max="1044" width="3.26953125" style="347" customWidth="1"/>
    <col min="1045" max="1045" width="3.7265625" style="347" customWidth="1"/>
    <col min="1046" max="1046" width="3.26953125" style="347" customWidth="1"/>
    <col min="1047" max="1047" width="6.26953125" style="347" customWidth="1"/>
    <col min="1048" max="1048" width="3.26953125" style="347" customWidth="1"/>
    <col min="1049" max="1272" width="7.7265625" style="347"/>
    <col min="1273" max="1274" width="13.26953125" style="347" customWidth="1"/>
    <col min="1275" max="1275" width="4.26953125" style="347" customWidth="1"/>
    <col min="1276" max="1276" width="3.26953125" style="347" customWidth="1"/>
    <col min="1277" max="1277" width="4.26953125" style="347" customWidth="1"/>
    <col min="1278" max="1278" width="3.26953125" style="347" customWidth="1"/>
    <col min="1279" max="1279" width="3.7265625" style="347" customWidth="1"/>
    <col min="1280" max="1280" width="3.26953125" style="347" customWidth="1"/>
    <col min="1281" max="1281" width="3.7265625" style="347" customWidth="1"/>
    <col min="1282" max="1282" width="3.26953125" style="347" customWidth="1"/>
    <col min="1283" max="1283" width="3.7265625" style="347" customWidth="1"/>
    <col min="1284" max="1284" width="3.26953125" style="347" customWidth="1"/>
    <col min="1285" max="1285" width="3.7265625" style="347" customWidth="1"/>
    <col min="1286" max="1286" width="3.26953125" style="347" customWidth="1"/>
    <col min="1287" max="1287" width="3.7265625" style="347" customWidth="1"/>
    <col min="1288" max="1288" width="3.26953125" style="347" customWidth="1"/>
    <col min="1289" max="1289" width="3.7265625" style="347" customWidth="1"/>
    <col min="1290" max="1290" width="3.26953125" style="347" customWidth="1"/>
    <col min="1291" max="1291" width="3.7265625" style="347" customWidth="1"/>
    <col min="1292" max="1292" width="3.26953125" style="347" customWidth="1"/>
    <col min="1293" max="1293" width="3.7265625" style="347" customWidth="1"/>
    <col min="1294" max="1294" width="3.26953125" style="347" customWidth="1"/>
    <col min="1295" max="1295" width="3.7265625" style="347" customWidth="1"/>
    <col min="1296" max="1296" width="3.26953125" style="347" customWidth="1"/>
    <col min="1297" max="1297" width="3.7265625" style="347" customWidth="1"/>
    <col min="1298" max="1298" width="3.26953125" style="347" customWidth="1"/>
    <col min="1299" max="1299" width="3.7265625" style="347" customWidth="1"/>
    <col min="1300" max="1300" width="3.26953125" style="347" customWidth="1"/>
    <col min="1301" max="1301" width="3.7265625" style="347" customWidth="1"/>
    <col min="1302" max="1302" width="3.26953125" style="347" customWidth="1"/>
    <col min="1303" max="1303" width="6.26953125" style="347" customWidth="1"/>
    <col min="1304" max="1304" width="3.26953125" style="347" customWidth="1"/>
    <col min="1305" max="1528" width="7.7265625" style="347"/>
    <col min="1529" max="1530" width="13.26953125" style="347" customWidth="1"/>
    <col min="1531" max="1531" width="4.26953125" style="347" customWidth="1"/>
    <col min="1532" max="1532" width="3.26953125" style="347" customWidth="1"/>
    <col min="1533" max="1533" width="4.26953125" style="347" customWidth="1"/>
    <col min="1534" max="1534" width="3.26953125" style="347" customWidth="1"/>
    <col min="1535" max="1535" width="3.7265625" style="347" customWidth="1"/>
    <col min="1536" max="1536" width="3.26953125" style="347" customWidth="1"/>
    <col min="1537" max="1537" width="3.7265625" style="347" customWidth="1"/>
    <col min="1538" max="1538" width="3.26953125" style="347" customWidth="1"/>
    <col min="1539" max="1539" width="3.7265625" style="347" customWidth="1"/>
    <col min="1540" max="1540" width="3.26953125" style="347" customWidth="1"/>
    <col min="1541" max="1541" width="3.7265625" style="347" customWidth="1"/>
    <col min="1542" max="1542" width="3.26953125" style="347" customWidth="1"/>
    <col min="1543" max="1543" width="3.7265625" style="347" customWidth="1"/>
    <col min="1544" max="1544" width="3.26953125" style="347" customWidth="1"/>
    <col min="1545" max="1545" width="3.7265625" style="347" customWidth="1"/>
    <col min="1546" max="1546" width="3.26953125" style="347" customWidth="1"/>
    <col min="1547" max="1547" width="3.7265625" style="347" customWidth="1"/>
    <col min="1548" max="1548" width="3.26953125" style="347" customWidth="1"/>
    <col min="1549" max="1549" width="3.7265625" style="347" customWidth="1"/>
    <col min="1550" max="1550" width="3.26953125" style="347" customWidth="1"/>
    <col min="1551" max="1551" width="3.7265625" style="347" customWidth="1"/>
    <col min="1552" max="1552" width="3.26953125" style="347" customWidth="1"/>
    <col min="1553" max="1553" width="3.7265625" style="347" customWidth="1"/>
    <col min="1554" max="1554" width="3.26953125" style="347" customWidth="1"/>
    <col min="1555" max="1555" width="3.7265625" style="347" customWidth="1"/>
    <col min="1556" max="1556" width="3.26953125" style="347" customWidth="1"/>
    <col min="1557" max="1557" width="3.7265625" style="347" customWidth="1"/>
    <col min="1558" max="1558" width="3.26953125" style="347" customWidth="1"/>
    <col min="1559" max="1559" width="6.26953125" style="347" customWidth="1"/>
    <col min="1560" max="1560" width="3.26953125" style="347" customWidth="1"/>
    <col min="1561" max="1784" width="7.7265625" style="347"/>
    <col min="1785" max="1786" width="13.26953125" style="347" customWidth="1"/>
    <col min="1787" max="1787" width="4.26953125" style="347" customWidth="1"/>
    <col min="1788" max="1788" width="3.26953125" style="347" customWidth="1"/>
    <col min="1789" max="1789" width="4.26953125" style="347" customWidth="1"/>
    <col min="1790" max="1790" width="3.26953125" style="347" customWidth="1"/>
    <col min="1791" max="1791" width="3.7265625" style="347" customWidth="1"/>
    <col min="1792" max="1792" width="3.26953125" style="347" customWidth="1"/>
    <col min="1793" max="1793" width="3.7265625" style="347" customWidth="1"/>
    <col min="1794" max="1794" width="3.26953125" style="347" customWidth="1"/>
    <col min="1795" max="1795" width="3.7265625" style="347" customWidth="1"/>
    <col min="1796" max="1796" width="3.26953125" style="347" customWidth="1"/>
    <col min="1797" max="1797" width="3.7265625" style="347" customWidth="1"/>
    <col min="1798" max="1798" width="3.26953125" style="347" customWidth="1"/>
    <col min="1799" max="1799" width="3.7265625" style="347" customWidth="1"/>
    <col min="1800" max="1800" width="3.26953125" style="347" customWidth="1"/>
    <col min="1801" max="1801" width="3.7265625" style="347" customWidth="1"/>
    <col min="1802" max="1802" width="3.26953125" style="347" customWidth="1"/>
    <col min="1803" max="1803" width="3.7265625" style="347" customWidth="1"/>
    <col min="1804" max="1804" width="3.26953125" style="347" customWidth="1"/>
    <col min="1805" max="1805" width="3.7265625" style="347" customWidth="1"/>
    <col min="1806" max="1806" width="3.26953125" style="347" customWidth="1"/>
    <col min="1807" max="1807" width="3.7265625" style="347" customWidth="1"/>
    <col min="1808" max="1808" width="3.26953125" style="347" customWidth="1"/>
    <col min="1809" max="1809" width="3.7265625" style="347" customWidth="1"/>
    <col min="1810" max="1810" width="3.26953125" style="347" customWidth="1"/>
    <col min="1811" max="1811" width="3.7265625" style="347" customWidth="1"/>
    <col min="1812" max="1812" width="3.26953125" style="347" customWidth="1"/>
    <col min="1813" max="1813" width="3.7265625" style="347" customWidth="1"/>
    <col min="1814" max="1814" width="3.26953125" style="347" customWidth="1"/>
    <col min="1815" max="1815" width="6.26953125" style="347" customWidth="1"/>
    <col min="1816" max="1816" width="3.26953125" style="347" customWidth="1"/>
    <col min="1817" max="2040" width="7.7265625" style="347"/>
    <col min="2041" max="2042" width="13.26953125" style="347" customWidth="1"/>
    <col min="2043" max="2043" width="4.26953125" style="347" customWidth="1"/>
    <col min="2044" max="2044" width="3.26953125" style="347" customWidth="1"/>
    <col min="2045" max="2045" width="4.26953125" style="347" customWidth="1"/>
    <col min="2046" max="2046" width="3.26953125" style="347" customWidth="1"/>
    <col min="2047" max="2047" width="3.7265625" style="347" customWidth="1"/>
    <col min="2048" max="2048" width="3.26953125" style="347" customWidth="1"/>
    <col min="2049" max="2049" width="3.7265625" style="347" customWidth="1"/>
    <col min="2050" max="2050" width="3.26953125" style="347" customWidth="1"/>
    <col min="2051" max="2051" width="3.7265625" style="347" customWidth="1"/>
    <col min="2052" max="2052" width="3.26953125" style="347" customWidth="1"/>
    <col min="2053" max="2053" width="3.7265625" style="347" customWidth="1"/>
    <col min="2054" max="2054" width="3.26953125" style="347" customWidth="1"/>
    <col min="2055" max="2055" width="3.7265625" style="347" customWidth="1"/>
    <col min="2056" max="2056" width="3.26953125" style="347" customWidth="1"/>
    <col min="2057" max="2057" width="3.7265625" style="347" customWidth="1"/>
    <col min="2058" max="2058" width="3.26953125" style="347" customWidth="1"/>
    <col min="2059" max="2059" width="3.7265625" style="347" customWidth="1"/>
    <col min="2060" max="2060" width="3.26953125" style="347" customWidth="1"/>
    <col min="2061" max="2061" width="3.7265625" style="347" customWidth="1"/>
    <col min="2062" max="2062" width="3.26953125" style="347" customWidth="1"/>
    <col min="2063" max="2063" width="3.7265625" style="347" customWidth="1"/>
    <col min="2064" max="2064" width="3.26953125" style="347" customWidth="1"/>
    <col min="2065" max="2065" width="3.7265625" style="347" customWidth="1"/>
    <col min="2066" max="2066" width="3.26953125" style="347" customWidth="1"/>
    <col min="2067" max="2067" width="3.7265625" style="347" customWidth="1"/>
    <col min="2068" max="2068" width="3.26953125" style="347" customWidth="1"/>
    <col min="2069" max="2069" width="3.7265625" style="347" customWidth="1"/>
    <col min="2070" max="2070" width="3.26953125" style="347" customWidth="1"/>
    <col min="2071" max="2071" width="6.26953125" style="347" customWidth="1"/>
    <col min="2072" max="2072" width="3.26953125" style="347" customWidth="1"/>
    <col min="2073" max="2296" width="7.7265625" style="347"/>
    <col min="2297" max="2298" width="13.26953125" style="347" customWidth="1"/>
    <col min="2299" max="2299" width="4.26953125" style="347" customWidth="1"/>
    <col min="2300" max="2300" width="3.26953125" style="347" customWidth="1"/>
    <col min="2301" max="2301" width="4.26953125" style="347" customWidth="1"/>
    <col min="2302" max="2302" width="3.26953125" style="347" customWidth="1"/>
    <col min="2303" max="2303" width="3.7265625" style="347" customWidth="1"/>
    <col min="2304" max="2304" width="3.26953125" style="347" customWidth="1"/>
    <col min="2305" max="2305" width="3.7265625" style="347" customWidth="1"/>
    <col min="2306" max="2306" width="3.26953125" style="347" customWidth="1"/>
    <col min="2307" max="2307" width="3.7265625" style="347" customWidth="1"/>
    <col min="2308" max="2308" width="3.26953125" style="347" customWidth="1"/>
    <col min="2309" max="2309" width="3.7265625" style="347" customWidth="1"/>
    <col min="2310" max="2310" width="3.26953125" style="347" customWidth="1"/>
    <col min="2311" max="2311" width="3.7265625" style="347" customWidth="1"/>
    <col min="2312" max="2312" width="3.26953125" style="347" customWidth="1"/>
    <col min="2313" max="2313" width="3.7265625" style="347" customWidth="1"/>
    <col min="2314" max="2314" width="3.26953125" style="347" customWidth="1"/>
    <col min="2315" max="2315" width="3.7265625" style="347" customWidth="1"/>
    <col min="2316" max="2316" width="3.26953125" style="347" customWidth="1"/>
    <col min="2317" max="2317" width="3.7265625" style="347" customWidth="1"/>
    <col min="2318" max="2318" width="3.26953125" style="347" customWidth="1"/>
    <col min="2319" max="2319" width="3.7265625" style="347" customWidth="1"/>
    <col min="2320" max="2320" width="3.26953125" style="347" customWidth="1"/>
    <col min="2321" max="2321" width="3.7265625" style="347" customWidth="1"/>
    <col min="2322" max="2322" width="3.26953125" style="347" customWidth="1"/>
    <col min="2323" max="2323" width="3.7265625" style="347" customWidth="1"/>
    <col min="2324" max="2324" width="3.26953125" style="347" customWidth="1"/>
    <col min="2325" max="2325" width="3.7265625" style="347" customWidth="1"/>
    <col min="2326" max="2326" width="3.26953125" style="347" customWidth="1"/>
    <col min="2327" max="2327" width="6.26953125" style="347" customWidth="1"/>
    <col min="2328" max="2328" width="3.26953125" style="347" customWidth="1"/>
    <col min="2329" max="2552" width="7.7265625" style="347"/>
    <col min="2553" max="2554" width="13.26953125" style="347" customWidth="1"/>
    <col min="2555" max="2555" width="4.26953125" style="347" customWidth="1"/>
    <col min="2556" max="2556" width="3.26953125" style="347" customWidth="1"/>
    <col min="2557" max="2557" width="4.26953125" style="347" customWidth="1"/>
    <col min="2558" max="2558" width="3.26953125" style="347" customWidth="1"/>
    <col min="2559" max="2559" width="3.7265625" style="347" customWidth="1"/>
    <col min="2560" max="2560" width="3.26953125" style="347" customWidth="1"/>
    <col min="2561" max="2561" width="3.7265625" style="347" customWidth="1"/>
    <col min="2562" max="2562" width="3.26953125" style="347" customWidth="1"/>
    <col min="2563" max="2563" width="3.7265625" style="347" customWidth="1"/>
    <col min="2564" max="2564" width="3.26953125" style="347" customWidth="1"/>
    <col min="2565" max="2565" width="3.7265625" style="347" customWidth="1"/>
    <col min="2566" max="2566" width="3.26953125" style="347" customWidth="1"/>
    <col min="2567" max="2567" width="3.7265625" style="347" customWidth="1"/>
    <col min="2568" max="2568" width="3.26953125" style="347" customWidth="1"/>
    <col min="2569" max="2569" width="3.7265625" style="347" customWidth="1"/>
    <col min="2570" max="2570" width="3.26953125" style="347" customWidth="1"/>
    <col min="2571" max="2571" width="3.7265625" style="347" customWidth="1"/>
    <col min="2572" max="2572" width="3.26953125" style="347" customWidth="1"/>
    <col min="2573" max="2573" width="3.7265625" style="347" customWidth="1"/>
    <col min="2574" max="2574" width="3.26953125" style="347" customWidth="1"/>
    <col min="2575" max="2575" width="3.7265625" style="347" customWidth="1"/>
    <col min="2576" max="2576" width="3.26953125" style="347" customWidth="1"/>
    <col min="2577" max="2577" width="3.7265625" style="347" customWidth="1"/>
    <col min="2578" max="2578" width="3.26953125" style="347" customWidth="1"/>
    <col min="2579" max="2579" width="3.7265625" style="347" customWidth="1"/>
    <col min="2580" max="2580" width="3.26953125" style="347" customWidth="1"/>
    <col min="2581" max="2581" width="3.7265625" style="347" customWidth="1"/>
    <col min="2582" max="2582" width="3.26953125" style="347" customWidth="1"/>
    <col min="2583" max="2583" width="6.26953125" style="347" customWidth="1"/>
    <col min="2584" max="2584" width="3.26953125" style="347" customWidth="1"/>
    <col min="2585" max="2808" width="7.7265625" style="347"/>
    <col min="2809" max="2810" width="13.26953125" style="347" customWidth="1"/>
    <col min="2811" max="2811" width="4.26953125" style="347" customWidth="1"/>
    <col min="2812" max="2812" width="3.26953125" style="347" customWidth="1"/>
    <col min="2813" max="2813" width="4.26953125" style="347" customWidth="1"/>
    <col min="2814" max="2814" width="3.26953125" style="347" customWidth="1"/>
    <col min="2815" max="2815" width="3.7265625" style="347" customWidth="1"/>
    <col min="2816" max="2816" width="3.26953125" style="347" customWidth="1"/>
    <col min="2817" max="2817" width="3.7265625" style="347" customWidth="1"/>
    <col min="2818" max="2818" width="3.26953125" style="347" customWidth="1"/>
    <col min="2819" max="2819" width="3.7265625" style="347" customWidth="1"/>
    <col min="2820" max="2820" width="3.26953125" style="347" customWidth="1"/>
    <col min="2821" max="2821" width="3.7265625" style="347" customWidth="1"/>
    <col min="2822" max="2822" width="3.26953125" style="347" customWidth="1"/>
    <col min="2823" max="2823" width="3.7265625" style="347" customWidth="1"/>
    <col min="2824" max="2824" width="3.26953125" style="347" customWidth="1"/>
    <col min="2825" max="2825" width="3.7265625" style="347" customWidth="1"/>
    <col min="2826" max="2826" width="3.26953125" style="347" customWidth="1"/>
    <col min="2827" max="2827" width="3.7265625" style="347" customWidth="1"/>
    <col min="2828" max="2828" width="3.26953125" style="347" customWidth="1"/>
    <col min="2829" max="2829" width="3.7265625" style="347" customWidth="1"/>
    <col min="2830" max="2830" width="3.26953125" style="347" customWidth="1"/>
    <col min="2831" max="2831" width="3.7265625" style="347" customWidth="1"/>
    <col min="2832" max="2832" width="3.26953125" style="347" customWidth="1"/>
    <col min="2833" max="2833" width="3.7265625" style="347" customWidth="1"/>
    <col min="2834" max="2834" width="3.26953125" style="347" customWidth="1"/>
    <col min="2835" max="2835" width="3.7265625" style="347" customWidth="1"/>
    <col min="2836" max="2836" width="3.26953125" style="347" customWidth="1"/>
    <col min="2837" max="2837" width="3.7265625" style="347" customWidth="1"/>
    <col min="2838" max="2838" width="3.26953125" style="347" customWidth="1"/>
    <col min="2839" max="2839" width="6.26953125" style="347" customWidth="1"/>
    <col min="2840" max="2840" width="3.26953125" style="347" customWidth="1"/>
    <col min="2841" max="3064" width="7.7265625" style="347"/>
    <col min="3065" max="3066" width="13.26953125" style="347" customWidth="1"/>
    <col min="3067" max="3067" width="4.26953125" style="347" customWidth="1"/>
    <col min="3068" max="3068" width="3.26953125" style="347" customWidth="1"/>
    <col min="3069" max="3069" width="4.26953125" style="347" customWidth="1"/>
    <col min="3070" max="3070" width="3.26953125" style="347" customWidth="1"/>
    <col min="3071" max="3071" width="3.7265625" style="347" customWidth="1"/>
    <col min="3072" max="3072" width="3.26953125" style="347" customWidth="1"/>
    <col min="3073" max="3073" width="3.7265625" style="347" customWidth="1"/>
    <col min="3074" max="3074" width="3.26953125" style="347" customWidth="1"/>
    <col min="3075" max="3075" width="3.7265625" style="347" customWidth="1"/>
    <col min="3076" max="3076" width="3.26953125" style="347" customWidth="1"/>
    <col min="3077" max="3077" width="3.7265625" style="347" customWidth="1"/>
    <col min="3078" max="3078" width="3.26953125" style="347" customWidth="1"/>
    <col min="3079" max="3079" width="3.7265625" style="347" customWidth="1"/>
    <col min="3080" max="3080" width="3.26953125" style="347" customWidth="1"/>
    <col min="3081" max="3081" width="3.7265625" style="347" customWidth="1"/>
    <col min="3082" max="3082" width="3.26953125" style="347" customWidth="1"/>
    <col min="3083" max="3083" width="3.7265625" style="347" customWidth="1"/>
    <col min="3084" max="3084" width="3.26953125" style="347" customWidth="1"/>
    <col min="3085" max="3085" width="3.7265625" style="347" customWidth="1"/>
    <col min="3086" max="3086" width="3.26953125" style="347" customWidth="1"/>
    <col min="3087" max="3087" width="3.7265625" style="347" customWidth="1"/>
    <col min="3088" max="3088" width="3.26953125" style="347" customWidth="1"/>
    <col min="3089" max="3089" width="3.7265625" style="347" customWidth="1"/>
    <col min="3090" max="3090" width="3.26953125" style="347" customWidth="1"/>
    <col min="3091" max="3091" width="3.7265625" style="347" customWidth="1"/>
    <col min="3092" max="3092" width="3.26953125" style="347" customWidth="1"/>
    <col min="3093" max="3093" width="3.7265625" style="347" customWidth="1"/>
    <col min="3094" max="3094" width="3.26953125" style="347" customWidth="1"/>
    <col min="3095" max="3095" width="6.26953125" style="347" customWidth="1"/>
    <col min="3096" max="3096" width="3.26953125" style="347" customWidth="1"/>
    <col min="3097" max="3320" width="7.7265625" style="347"/>
    <col min="3321" max="3322" width="13.26953125" style="347" customWidth="1"/>
    <col min="3323" max="3323" width="4.26953125" style="347" customWidth="1"/>
    <col min="3324" max="3324" width="3.26953125" style="347" customWidth="1"/>
    <col min="3325" max="3325" width="4.26953125" style="347" customWidth="1"/>
    <col min="3326" max="3326" width="3.26953125" style="347" customWidth="1"/>
    <col min="3327" max="3327" width="3.7265625" style="347" customWidth="1"/>
    <col min="3328" max="3328" width="3.26953125" style="347" customWidth="1"/>
    <col min="3329" max="3329" width="3.7265625" style="347" customWidth="1"/>
    <col min="3330" max="3330" width="3.26953125" style="347" customWidth="1"/>
    <col min="3331" max="3331" width="3.7265625" style="347" customWidth="1"/>
    <col min="3332" max="3332" width="3.26953125" style="347" customWidth="1"/>
    <col min="3333" max="3333" width="3.7265625" style="347" customWidth="1"/>
    <col min="3334" max="3334" width="3.26953125" style="347" customWidth="1"/>
    <col min="3335" max="3335" width="3.7265625" style="347" customWidth="1"/>
    <col min="3336" max="3336" width="3.26953125" style="347" customWidth="1"/>
    <col min="3337" max="3337" width="3.7265625" style="347" customWidth="1"/>
    <col min="3338" max="3338" width="3.26953125" style="347" customWidth="1"/>
    <col min="3339" max="3339" width="3.7265625" style="347" customWidth="1"/>
    <col min="3340" max="3340" width="3.26953125" style="347" customWidth="1"/>
    <col min="3341" max="3341" width="3.7265625" style="347" customWidth="1"/>
    <col min="3342" max="3342" width="3.26953125" style="347" customWidth="1"/>
    <col min="3343" max="3343" width="3.7265625" style="347" customWidth="1"/>
    <col min="3344" max="3344" width="3.26953125" style="347" customWidth="1"/>
    <col min="3345" max="3345" width="3.7265625" style="347" customWidth="1"/>
    <col min="3346" max="3346" width="3.26953125" style="347" customWidth="1"/>
    <col min="3347" max="3347" width="3.7265625" style="347" customWidth="1"/>
    <col min="3348" max="3348" width="3.26953125" style="347" customWidth="1"/>
    <col min="3349" max="3349" width="3.7265625" style="347" customWidth="1"/>
    <col min="3350" max="3350" width="3.26953125" style="347" customWidth="1"/>
    <col min="3351" max="3351" width="6.26953125" style="347" customWidth="1"/>
    <col min="3352" max="3352" width="3.26953125" style="347" customWidth="1"/>
    <col min="3353" max="3576" width="7.7265625" style="347"/>
    <col min="3577" max="3578" width="13.26953125" style="347" customWidth="1"/>
    <col min="3579" max="3579" width="4.26953125" style="347" customWidth="1"/>
    <col min="3580" max="3580" width="3.26953125" style="347" customWidth="1"/>
    <col min="3581" max="3581" width="4.26953125" style="347" customWidth="1"/>
    <col min="3582" max="3582" width="3.26953125" style="347" customWidth="1"/>
    <col min="3583" max="3583" width="3.7265625" style="347" customWidth="1"/>
    <col min="3584" max="3584" width="3.26953125" style="347" customWidth="1"/>
    <col min="3585" max="3585" width="3.7265625" style="347" customWidth="1"/>
    <col min="3586" max="3586" width="3.26953125" style="347" customWidth="1"/>
    <col min="3587" max="3587" width="3.7265625" style="347" customWidth="1"/>
    <col min="3588" max="3588" width="3.26953125" style="347" customWidth="1"/>
    <col min="3589" max="3589" width="3.7265625" style="347" customWidth="1"/>
    <col min="3590" max="3590" width="3.26953125" style="347" customWidth="1"/>
    <col min="3591" max="3591" width="3.7265625" style="347" customWidth="1"/>
    <col min="3592" max="3592" width="3.26953125" style="347" customWidth="1"/>
    <col min="3593" max="3593" width="3.7265625" style="347" customWidth="1"/>
    <col min="3594" max="3594" width="3.26953125" style="347" customWidth="1"/>
    <col min="3595" max="3595" width="3.7265625" style="347" customWidth="1"/>
    <col min="3596" max="3596" width="3.26953125" style="347" customWidth="1"/>
    <col min="3597" max="3597" width="3.7265625" style="347" customWidth="1"/>
    <col min="3598" max="3598" width="3.26953125" style="347" customWidth="1"/>
    <col min="3599" max="3599" width="3.7265625" style="347" customWidth="1"/>
    <col min="3600" max="3600" width="3.26953125" style="347" customWidth="1"/>
    <col min="3601" max="3601" width="3.7265625" style="347" customWidth="1"/>
    <col min="3602" max="3602" width="3.26953125" style="347" customWidth="1"/>
    <col min="3603" max="3603" width="3.7265625" style="347" customWidth="1"/>
    <col min="3604" max="3604" width="3.26953125" style="347" customWidth="1"/>
    <col min="3605" max="3605" width="3.7265625" style="347" customWidth="1"/>
    <col min="3606" max="3606" width="3.26953125" style="347" customWidth="1"/>
    <col min="3607" max="3607" width="6.26953125" style="347" customWidth="1"/>
    <col min="3608" max="3608" width="3.26953125" style="347" customWidth="1"/>
    <col min="3609" max="3832" width="7.7265625" style="347"/>
    <col min="3833" max="3834" width="13.26953125" style="347" customWidth="1"/>
    <col min="3835" max="3835" width="4.26953125" style="347" customWidth="1"/>
    <col min="3836" max="3836" width="3.26953125" style="347" customWidth="1"/>
    <col min="3837" max="3837" width="4.26953125" style="347" customWidth="1"/>
    <col min="3838" max="3838" width="3.26953125" style="347" customWidth="1"/>
    <col min="3839" max="3839" width="3.7265625" style="347" customWidth="1"/>
    <col min="3840" max="3840" width="3.26953125" style="347" customWidth="1"/>
    <col min="3841" max="3841" width="3.7265625" style="347" customWidth="1"/>
    <col min="3842" max="3842" width="3.26953125" style="347" customWidth="1"/>
    <col min="3843" max="3843" width="3.7265625" style="347" customWidth="1"/>
    <col min="3844" max="3844" width="3.26953125" style="347" customWidth="1"/>
    <col min="3845" max="3845" width="3.7265625" style="347" customWidth="1"/>
    <col min="3846" max="3846" width="3.26953125" style="347" customWidth="1"/>
    <col min="3847" max="3847" width="3.7265625" style="347" customWidth="1"/>
    <col min="3848" max="3848" width="3.26953125" style="347" customWidth="1"/>
    <col min="3849" max="3849" width="3.7265625" style="347" customWidth="1"/>
    <col min="3850" max="3850" width="3.26953125" style="347" customWidth="1"/>
    <col min="3851" max="3851" width="3.7265625" style="347" customWidth="1"/>
    <col min="3852" max="3852" width="3.26953125" style="347" customWidth="1"/>
    <col min="3853" max="3853" width="3.7265625" style="347" customWidth="1"/>
    <col min="3854" max="3854" width="3.26953125" style="347" customWidth="1"/>
    <col min="3855" max="3855" width="3.7265625" style="347" customWidth="1"/>
    <col min="3856" max="3856" width="3.26953125" style="347" customWidth="1"/>
    <col min="3857" max="3857" width="3.7265625" style="347" customWidth="1"/>
    <col min="3858" max="3858" width="3.26953125" style="347" customWidth="1"/>
    <col min="3859" max="3859" width="3.7265625" style="347" customWidth="1"/>
    <col min="3860" max="3860" width="3.26953125" style="347" customWidth="1"/>
    <col min="3861" max="3861" width="3.7265625" style="347" customWidth="1"/>
    <col min="3862" max="3862" width="3.26953125" style="347" customWidth="1"/>
    <col min="3863" max="3863" width="6.26953125" style="347" customWidth="1"/>
    <col min="3864" max="3864" width="3.26953125" style="347" customWidth="1"/>
    <col min="3865" max="4088" width="7.7265625" style="347"/>
    <col min="4089" max="4090" width="13.26953125" style="347" customWidth="1"/>
    <col min="4091" max="4091" width="4.26953125" style="347" customWidth="1"/>
    <col min="4092" max="4092" width="3.26953125" style="347" customWidth="1"/>
    <col min="4093" max="4093" width="4.26953125" style="347" customWidth="1"/>
    <col min="4094" max="4094" width="3.26953125" style="347" customWidth="1"/>
    <col min="4095" max="4095" width="3.7265625" style="347" customWidth="1"/>
    <col min="4096" max="4096" width="3.26953125" style="347" customWidth="1"/>
    <col min="4097" max="4097" width="3.7265625" style="347" customWidth="1"/>
    <col min="4098" max="4098" width="3.26953125" style="347" customWidth="1"/>
    <col min="4099" max="4099" width="3.7265625" style="347" customWidth="1"/>
    <col min="4100" max="4100" width="3.26953125" style="347" customWidth="1"/>
    <col min="4101" max="4101" width="3.7265625" style="347" customWidth="1"/>
    <col min="4102" max="4102" width="3.26953125" style="347" customWidth="1"/>
    <col min="4103" max="4103" width="3.7265625" style="347" customWidth="1"/>
    <col min="4104" max="4104" width="3.26953125" style="347" customWidth="1"/>
    <col min="4105" max="4105" width="3.7265625" style="347" customWidth="1"/>
    <col min="4106" max="4106" width="3.26953125" style="347" customWidth="1"/>
    <col min="4107" max="4107" width="3.7265625" style="347" customWidth="1"/>
    <col min="4108" max="4108" width="3.26953125" style="347" customWidth="1"/>
    <col min="4109" max="4109" width="3.7265625" style="347" customWidth="1"/>
    <col min="4110" max="4110" width="3.26953125" style="347" customWidth="1"/>
    <col min="4111" max="4111" width="3.7265625" style="347" customWidth="1"/>
    <col min="4112" max="4112" width="3.26953125" style="347" customWidth="1"/>
    <col min="4113" max="4113" width="3.7265625" style="347" customWidth="1"/>
    <col min="4114" max="4114" width="3.26953125" style="347" customWidth="1"/>
    <col min="4115" max="4115" width="3.7265625" style="347" customWidth="1"/>
    <col min="4116" max="4116" width="3.26953125" style="347" customWidth="1"/>
    <col min="4117" max="4117" width="3.7265625" style="347" customWidth="1"/>
    <col min="4118" max="4118" width="3.26953125" style="347" customWidth="1"/>
    <col min="4119" max="4119" width="6.26953125" style="347" customWidth="1"/>
    <col min="4120" max="4120" width="3.26953125" style="347" customWidth="1"/>
    <col min="4121" max="4344" width="7.7265625" style="347"/>
    <col min="4345" max="4346" width="13.26953125" style="347" customWidth="1"/>
    <col min="4347" max="4347" width="4.26953125" style="347" customWidth="1"/>
    <col min="4348" max="4348" width="3.26953125" style="347" customWidth="1"/>
    <col min="4349" max="4349" width="4.26953125" style="347" customWidth="1"/>
    <col min="4350" max="4350" width="3.26953125" style="347" customWidth="1"/>
    <col min="4351" max="4351" width="3.7265625" style="347" customWidth="1"/>
    <col min="4352" max="4352" width="3.26953125" style="347" customWidth="1"/>
    <col min="4353" max="4353" width="3.7265625" style="347" customWidth="1"/>
    <col min="4354" max="4354" width="3.26953125" style="347" customWidth="1"/>
    <col min="4355" max="4355" width="3.7265625" style="347" customWidth="1"/>
    <col min="4356" max="4356" width="3.26953125" style="347" customWidth="1"/>
    <col min="4357" max="4357" width="3.7265625" style="347" customWidth="1"/>
    <col min="4358" max="4358" width="3.26953125" style="347" customWidth="1"/>
    <col min="4359" max="4359" width="3.7265625" style="347" customWidth="1"/>
    <col min="4360" max="4360" width="3.26953125" style="347" customWidth="1"/>
    <col min="4361" max="4361" width="3.7265625" style="347" customWidth="1"/>
    <col min="4362" max="4362" width="3.26953125" style="347" customWidth="1"/>
    <col min="4363" max="4363" width="3.7265625" style="347" customWidth="1"/>
    <col min="4364" max="4364" width="3.26953125" style="347" customWidth="1"/>
    <col min="4365" max="4365" width="3.7265625" style="347" customWidth="1"/>
    <col min="4366" max="4366" width="3.26953125" style="347" customWidth="1"/>
    <col min="4367" max="4367" width="3.7265625" style="347" customWidth="1"/>
    <col min="4368" max="4368" width="3.26953125" style="347" customWidth="1"/>
    <col min="4369" max="4369" width="3.7265625" style="347" customWidth="1"/>
    <col min="4370" max="4370" width="3.26953125" style="347" customWidth="1"/>
    <col min="4371" max="4371" width="3.7265625" style="347" customWidth="1"/>
    <col min="4372" max="4372" width="3.26953125" style="347" customWidth="1"/>
    <col min="4373" max="4373" width="3.7265625" style="347" customWidth="1"/>
    <col min="4374" max="4374" width="3.26953125" style="347" customWidth="1"/>
    <col min="4375" max="4375" width="6.26953125" style="347" customWidth="1"/>
    <col min="4376" max="4376" width="3.26953125" style="347" customWidth="1"/>
    <col min="4377" max="4600" width="7.7265625" style="347"/>
    <col min="4601" max="4602" width="13.26953125" style="347" customWidth="1"/>
    <col min="4603" max="4603" width="4.26953125" style="347" customWidth="1"/>
    <col min="4604" max="4604" width="3.26953125" style="347" customWidth="1"/>
    <col min="4605" max="4605" width="4.26953125" style="347" customWidth="1"/>
    <col min="4606" max="4606" width="3.26953125" style="347" customWidth="1"/>
    <col min="4607" max="4607" width="3.7265625" style="347" customWidth="1"/>
    <col min="4608" max="4608" width="3.26953125" style="347" customWidth="1"/>
    <col min="4609" max="4609" width="3.7265625" style="347" customWidth="1"/>
    <col min="4610" max="4610" width="3.26953125" style="347" customWidth="1"/>
    <col min="4611" max="4611" width="3.7265625" style="347" customWidth="1"/>
    <col min="4612" max="4612" width="3.26953125" style="347" customWidth="1"/>
    <col min="4613" max="4613" width="3.7265625" style="347" customWidth="1"/>
    <col min="4614" max="4614" width="3.26953125" style="347" customWidth="1"/>
    <col min="4615" max="4615" width="3.7265625" style="347" customWidth="1"/>
    <col min="4616" max="4616" width="3.26953125" style="347" customWidth="1"/>
    <col min="4617" max="4617" width="3.7265625" style="347" customWidth="1"/>
    <col min="4618" max="4618" width="3.26953125" style="347" customWidth="1"/>
    <col min="4619" max="4619" width="3.7265625" style="347" customWidth="1"/>
    <col min="4620" max="4620" width="3.26953125" style="347" customWidth="1"/>
    <col min="4621" max="4621" width="3.7265625" style="347" customWidth="1"/>
    <col min="4622" max="4622" width="3.26953125" style="347" customWidth="1"/>
    <col min="4623" max="4623" width="3.7265625" style="347" customWidth="1"/>
    <col min="4624" max="4624" width="3.26953125" style="347" customWidth="1"/>
    <col min="4625" max="4625" width="3.7265625" style="347" customWidth="1"/>
    <col min="4626" max="4626" width="3.26953125" style="347" customWidth="1"/>
    <col min="4627" max="4627" width="3.7265625" style="347" customWidth="1"/>
    <col min="4628" max="4628" width="3.26953125" style="347" customWidth="1"/>
    <col min="4629" max="4629" width="3.7265625" style="347" customWidth="1"/>
    <col min="4630" max="4630" width="3.26953125" style="347" customWidth="1"/>
    <col min="4631" max="4631" width="6.26953125" style="347" customWidth="1"/>
    <col min="4632" max="4632" width="3.26953125" style="347" customWidth="1"/>
    <col min="4633" max="4856" width="7.7265625" style="347"/>
    <col min="4857" max="4858" width="13.26953125" style="347" customWidth="1"/>
    <col min="4859" max="4859" width="4.26953125" style="347" customWidth="1"/>
    <col min="4860" max="4860" width="3.26953125" style="347" customWidth="1"/>
    <col min="4861" max="4861" width="4.26953125" style="347" customWidth="1"/>
    <col min="4862" max="4862" width="3.26953125" style="347" customWidth="1"/>
    <col min="4863" max="4863" width="3.7265625" style="347" customWidth="1"/>
    <col min="4864" max="4864" width="3.26953125" style="347" customWidth="1"/>
    <col min="4865" max="4865" width="3.7265625" style="347" customWidth="1"/>
    <col min="4866" max="4866" width="3.26953125" style="347" customWidth="1"/>
    <col min="4867" max="4867" width="3.7265625" style="347" customWidth="1"/>
    <col min="4868" max="4868" width="3.26953125" style="347" customWidth="1"/>
    <col min="4869" max="4869" width="3.7265625" style="347" customWidth="1"/>
    <col min="4870" max="4870" width="3.26953125" style="347" customWidth="1"/>
    <col min="4871" max="4871" width="3.7265625" style="347" customWidth="1"/>
    <col min="4872" max="4872" width="3.26953125" style="347" customWidth="1"/>
    <col min="4873" max="4873" width="3.7265625" style="347" customWidth="1"/>
    <col min="4874" max="4874" width="3.26953125" style="347" customWidth="1"/>
    <col min="4875" max="4875" width="3.7265625" style="347" customWidth="1"/>
    <col min="4876" max="4876" width="3.26953125" style="347" customWidth="1"/>
    <col min="4877" max="4877" width="3.7265625" style="347" customWidth="1"/>
    <col min="4878" max="4878" width="3.26953125" style="347" customWidth="1"/>
    <col min="4879" max="4879" width="3.7265625" style="347" customWidth="1"/>
    <col min="4880" max="4880" width="3.26953125" style="347" customWidth="1"/>
    <col min="4881" max="4881" width="3.7265625" style="347" customWidth="1"/>
    <col min="4882" max="4882" width="3.26953125" style="347" customWidth="1"/>
    <col min="4883" max="4883" width="3.7265625" style="347" customWidth="1"/>
    <col min="4884" max="4884" width="3.26953125" style="347" customWidth="1"/>
    <col min="4885" max="4885" width="3.7265625" style="347" customWidth="1"/>
    <col min="4886" max="4886" width="3.26953125" style="347" customWidth="1"/>
    <col min="4887" max="4887" width="6.26953125" style="347" customWidth="1"/>
    <col min="4888" max="4888" width="3.26953125" style="347" customWidth="1"/>
    <col min="4889" max="5112" width="7.7265625" style="347"/>
    <col min="5113" max="5114" width="13.26953125" style="347" customWidth="1"/>
    <col min="5115" max="5115" width="4.26953125" style="347" customWidth="1"/>
    <col min="5116" max="5116" width="3.26953125" style="347" customWidth="1"/>
    <col min="5117" max="5117" width="4.26953125" style="347" customWidth="1"/>
    <col min="5118" max="5118" width="3.26953125" style="347" customWidth="1"/>
    <col min="5119" max="5119" width="3.7265625" style="347" customWidth="1"/>
    <col min="5120" max="5120" width="3.26953125" style="347" customWidth="1"/>
    <col min="5121" max="5121" width="3.7265625" style="347" customWidth="1"/>
    <col min="5122" max="5122" width="3.26953125" style="347" customWidth="1"/>
    <col min="5123" max="5123" width="3.7265625" style="347" customWidth="1"/>
    <col min="5124" max="5124" width="3.26953125" style="347" customWidth="1"/>
    <col min="5125" max="5125" width="3.7265625" style="347" customWidth="1"/>
    <col min="5126" max="5126" width="3.26953125" style="347" customWidth="1"/>
    <col min="5127" max="5127" width="3.7265625" style="347" customWidth="1"/>
    <col min="5128" max="5128" width="3.26953125" style="347" customWidth="1"/>
    <col min="5129" max="5129" width="3.7265625" style="347" customWidth="1"/>
    <col min="5130" max="5130" width="3.26953125" style="347" customWidth="1"/>
    <col min="5131" max="5131" width="3.7265625" style="347" customWidth="1"/>
    <col min="5132" max="5132" width="3.26953125" style="347" customWidth="1"/>
    <col min="5133" max="5133" width="3.7265625" style="347" customWidth="1"/>
    <col min="5134" max="5134" width="3.26953125" style="347" customWidth="1"/>
    <col min="5135" max="5135" width="3.7265625" style="347" customWidth="1"/>
    <col min="5136" max="5136" width="3.26953125" style="347" customWidth="1"/>
    <col min="5137" max="5137" width="3.7265625" style="347" customWidth="1"/>
    <col min="5138" max="5138" width="3.26953125" style="347" customWidth="1"/>
    <col min="5139" max="5139" width="3.7265625" style="347" customWidth="1"/>
    <col min="5140" max="5140" width="3.26953125" style="347" customWidth="1"/>
    <col min="5141" max="5141" width="3.7265625" style="347" customWidth="1"/>
    <col min="5142" max="5142" width="3.26953125" style="347" customWidth="1"/>
    <col min="5143" max="5143" width="6.26953125" style="347" customWidth="1"/>
    <col min="5144" max="5144" width="3.26953125" style="347" customWidth="1"/>
    <col min="5145" max="5368" width="7.7265625" style="347"/>
    <col min="5369" max="5370" width="13.26953125" style="347" customWidth="1"/>
    <col min="5371" max="5371" width="4.26953125" style="347" customWidth="1"/>
    <col min="5372" max="5372" width="3.26953125" style="347" customWidth="1"/>
    <col min="5373" max="5373" width="4.26953125" style="347" customWidth="1"/>
    <col min="5374" max="5374" width="3.26953125" style="347" customWidth="1"/>
    <col min="5375" max="5375" width="3.7265625" style="347" customWidth="1"/>
    <col min="5376" max="5376" width="3.26953125" style="347" customWidth="1"/>
    <col min="5377" max="5377" width="3.7265625" style="347" customWidth="1"/>
    <col min="5378" max="5378" width="3.26953125" style="347" customWidth="1"/>
    <col min="5379" max="5379" width="3.7265625" style="347" customWidth="1"/>
    <col min="5380" max="5380" width="3.26953125" style="347" customWidth="1"/>
    <col min="5381" max="5381" width="3.7265625" style="347" customWidth="1"/>
    <col min="5382" max="5382" width="3.26953125" style="347" customWidth="1"/>
    <col min="5383" max="5383" width="3.7265625" style="347" customWidth="1"/>
    <col min="5384" max="5384" width="3.26953125" style="347" customWidth="1"/>
    <col min="5385" max="5385" width="3.7265625" style="347" customWidth="1"/>
    <col min="5386" max="5386" width="3.26953125" style="347" customWidth="1"/>
    <col min="5387" max="5387" width="3.7265625" style="347" customWidth="1"/>
    <col min="5388" max="5388" width="3.26953125" style="347" customWidth="1"/>
    <col min="5389" max="5389" width="3.7265625" style="347" customWidth="1"/>
    <col min="5390" max="5390" width="3.26953125" style="347" customWidth="1"/>
    <col min="5391" max="5391" width="3.7265625" style="347" customWidth="1"/>
    <col min="5392" max="5392" width="3.26953125" style="347" customWidth="1"/>
    <col min="5393" max="5393" width="3.7265625" style="347" customWidth="1"/>
    <col min="5394" max="5394" width="3.26953125" style="347" customWidth="1"/>
    <col min="5395" max="5395" width="3.7265625" style="347" customWidth="1"/>
    <col min="5396" max="5396" width="3.26953125" style="347" customWidth="1"/>
    <col min="5397" max="5397" width="3.7265625" style="347" customWidth="1"/>
    <col min="5398" max="5398" width="3.26953125" style="347" customWidth="1"/>
    <col min="5399" max="5399" width="6.26953125" style="347" customWidth="1"/>
    <col min="5400" max="5400" width="3.26953125" style="347" customWidth="1"/>
    <col min="5401" max="5624" width="7.7265625" style="347"/>
    <col min="5625" max="5626" width="13.26953125" style="347" customWidth="1"/>
    <col min="5627" max="5627" width="4.26953125" style="347" customWidth="1"/>
    <col min="5628" max="5628" width="3.26953125" style="347" customWidth="1"/>
    <col min="5629" max="5629" width="4.26953125" style="347" customWidth="1"/>
    <col min="5630" max="5630" width="3.26953125" style="347" customWidth="1"/>
    <col min="5631" max="5631" width="3.7265625" style="347" customWidth="1"/>
    <col min="5632" max="5632" width="3.26953125" style="347" customWidth="1"/>
    <col min="5633" max="5633" width="3.7265625" style="347" customWidth="1"/>
    <col min="5634" max="5634" width="3.26953125" style="347" customWidth="1"/>
    <col min="5635" max="5635" width="3.7265625" style="347" customWidth="1"/>
    <col min="5636" max="5636" width="3.26953125" style="347" customWidth="1"/>
    <col min="5637" max="5637" width="3.7265625" style="347" customWidth="1"/>
    <col min="5638" max="5638" width="3.26953125" style="347" customWidth="1"/>
    <col min="5639" max="5639" width="3.7265625" style="347" customWidth="1"/>
    <col min="5640" max="5640" width="3.26953125" style="347" customWidth="1"/>
    <col min="5641" max="5641" width="3.7265625" style="347" customWidth="1"/>
    <col min="5642" max="5642" width="3.26953125" style="347" customWidth="1"/>
    <col min="5643" max="5643" width="3.7265625" style="347" customWidth="1"/>
    <col min="5644" max="5644" width="3.26953125" style="347" customWidth="1"/>
    <col min="5645" max="5645" width="3.7265625" style="347" customWidth="1"/>
    <col min="5646" max="5646" width="3.26953125" style="347" customWidth="1"/>
    <col min="5647" max="5647" width="3.7265625" style="347" customWidth="1"/>
    <col min="5648" max="5648" width="3.26953125" style="347" customWidth="1"/>
    <col min="5649" max="5649" width="3.7265625" style="347" customWidth="1"/>
    <col min="5650" max="5650" width="3.26953125" style="347" customWidth="1"/>
    <col min="5651" max="5651" width="3.7265625" style="347" customWidth="1"/>
    <col min="5652" max="5652" width="3.26953125" style="347" customWidth="1"/>
    <col min="5653" max="5653" width="3.7265625" style="347" customWidth="1"/>
    <col min="5654" max="5654" width="3.26953125" style="347" customWidth="1"/>
    <col min="5655" max="5655" width="6.26953125" style="347" customWidth="1"/>
    <col min="5656" max="5656" width="3.26953125" style="347" customWidth="1"/>
    <col min="5657" max="5880" width="7.7265625" style="347"/>
    <col min="5881" max="5882" width="13.26953125" style="347" customWidth="1"/>
    <col min="5883" max="5883" width="4.26953125" style="347" customWidth="1"/>
    <col min="5884" max="5884" width="3.26953125" style="347" customWidth="1"/>
    <col min="5885" max="5885" width="4.26953125" style="347" customWidth="1"/>
    <col min="5886" max="5886" width="3.26953125" style="347" customWidth="1"/>
    <col min="5887" max="5887" width="3.7265625" style="347" customWidth="1"/>
    <col min="5888" max="5888" width="3.26953125" style="347" customWidth="1"/>
    <col min="5889" max="5889" width="3.7265625" style="347" customWidth="1"/>
    <col min="5890" max="5890" width="3.26953125" style="347" customWidth="1"/>
    <col min="5891" max="5891" width="3.7265625" style="347" customWidth="1"/>
    <col min="5892" max="5892" width="3.26953125" style="347" customWidth="1"/>
    <col min="5893" max="5893" width="3.7265625" style="347" customWidth="1"/>
    <col min="5894" max="5894" width="3.26953125" style="347" customWidth="1"/>
    <col min="5895" max="5895" width="3.7265625" style="347" customWidth="1"/>
    <col min="5896" max="5896" width="3.26953125" style="347" customWidth="1"/>
    <col min="5897" max="5897" width="3.7265625" style="347" customWidth="1"/>
    <col min="5898" max="5898" width="3.26953125" style="347" customWidth="1"/>
    <col min="5899" max="5899" width="3.7265625" style="347" customWidth="1"/>
    <col min="5900" max="5900" width="3.26953125" style="347" customWidth="1"/>
    <col min="5901" max="5901" width="3.7265625" style="347" customWidth="1"/>
    <col min="5902" max="5902" width="3.26953125" style="347" customWidth="1"/>
    <col min="5903" max="5903" width="3.7265625" style="347" customWidth="1"/>
    <col min="5904" max="5904" width="3.26953125" style="347" customWidth="1"/>
    <col min="5905" max="5905" width="3.7265625" style="347" customWidth="1"/>
    <col min="5906" max="5906" width="3.26953125" style="347" customWidth="1"/>
    <col min="5907" max="5907" width="3.7265625" style="347" customWidth="1"/>
    <col min="5908" max="5908" width="3.26953125" style="347" customWidth="1"/>
    <col min="5909" max="5909" width="3.7265625" style="347" customWidth="1"/>
    <col min="5910" max="5910" width="3.26953125" style="347" customWidth="1"/>
    <col min="5911" max="5911" width="6.26953125" style="347" customWidth="1"/>
    <col min="5912" max="5912" width="3.26953125" style="347" customWidth="1"/>
    <col min="5913" max="6136" width="7.7265625" style="347"/>
    <col min="6137" max="6138" width="13.26953125" style="347" customWidth="1"/>
    <col min="6139" max="6139" width="4.26953125" style="347" customWidth="1"/>
    <col min="6140" max="6140" width="3.26953125" style="347" customWidth="1"/>
    <col min="6141" max="6141" width="4.26953125" style="347" customWidth="1"/>
    <col min="6142" max="6142" width="3.26953125" style="347" customWidth="1"/>
    <col min="6143" max="6143" width="3.7265625" style="347" customWidth="1"/>
    <col min="6144" max="6144" width="3.26953125" style="347" customWidth="1"/>
    <col min="6145" max="6145" width="3.7265625" style="347" customWidth="1"/>
    <col min="6146" max="6146" width="3.26953125" style="347" customWidth="1"/>
    <col min="6147" max="6147" width="3.7265625" style="347" customWidth="1"/>
    <col min="6148" max="6148" width="3.26953125" style="347" customWidth="1"/>
    <col min="6149" max="6149" width="3.7265625" style="347" customWidth="1"/>
    <col min="6150" max="6150" width="3.26953125" style="347" customWidth="1"/>
    <col min="6151" max="6151" width="3.7265625" style="347" customWidth="1"/>
    <col min="6152" max="6152" width="3.26953125" style="347" customWidth="1"/>
    <col min="6153" max="6153" width="3.7265625" style="347" customWidth="1"/>
    <col min="6154" max="6154" width="3.26953125" style="347" customWidth="1"/>
    <col min="6155" max="6155" width="3.7265625" style="347" customWidth="1"/>
    <col min="6156" max="6156" width="3.26953125" style="347" customWidth="1"/>
    <col min="6157" max="6157" width="3.7265625" style="347" customWidth="1"/>
    <col min="6158" max="6158" width="3.26953125" style="347" customWidth="1"/>
    <col min="6159" max="6159" width="3.7265625" style="347" customWidth="1"/>
    <col min="6160" max="6160" width="3.26953125" style="347" customWidth="1"/>
    <col min="6161" max="6161" width="3.7265625" style="347" customWidth="1"/>
    <col min="6162" max="6162" width="3.26953125" style="347" customWidth="1"/>
    <col min="6163" max="6163" width="3.7265625" style="347" customWidth="1"/>
    <col min="6164" max="6164" width="3.26953125" style="347" customWidth="1"/>
    <col min="6165" max="6165" width="3.7265625" style="347" customWidth="1"/>
    <col min="6166" max="6166" width="3.26953125" style="347" customWidth="1"/>
    <col min="6167" max="6167" width="6.26953125" style="347" customWidth="1"/>
    <col min="6168" max="6168" width="3.26953125" style="347" customWidth="1"/>
    <col min="6169" max="6392" width="7.7265625" style="347"/>
    <col min="6393" max="6394" width="13.26953125" style="347" customWidth="1"/>
    <col min="6395" max="6395" width="4.26953125" style="347" customWidth="1"/>
    <col min="6396" max="6396" width="3.26953125" style="347" customWidth="1"/>
    <col min="6397" max="6397" width="4.26953125" style="347" customWidth="1"/>
    <col min="6398" max="6398" width="3.26953125" style="347" customWidth="1"/>
    <col min="6399" max="6399" width="3.7265625" style="347" customWidth="1"/>
    <col min="6400" max="6400" width="3.26953125" style="347" customWidth="1"/>
    <col min="6401" max="6401" width="3.7265625" style="347" customWidth="1"/>
    <col min="6402" max="6402" width="3.26953125" style="347" customWidth="1"/>
    <col min="6403" max="6403" width="3.7265625" style="347" customWidth="1"/>
    <col min="6404" max="6404" width="3.26953125" style="347" customWidth="1"/>
    <col min="6405" max="6405" width="3.7265625" style="347" customWidth="1"/>
    <col min="6406" max="6406" width="3.26953125" style="347" customWidth="1"/>
    <col min="6407" max="6407" width="3.7265625" style="347" customWidth="1"/>
    <col min="6408" max="6408" width="3.26953125" style="347" customWidth="1"/>
    <col min="6409" max="6409" width="3.7265625" style="347" customWidth="1"/>
    <col min="6410" max="6410" width="3.26953125" style="347" customWidth="1"/>
    <col min="6411" max="6411" width="3.7265625" style="347" customWidth="1"/>
    <col min="6412" max="6412" width="3.26953125" style="347" customWidth="1"/>
    <col min="6413" max="6413" width="3.7265625" style="347" customWidth="1"/>
    <col min="6414" max="6414" width="3.26953125" style="347" customWidth="1"/>
    <col min="6415" max="6415" width="3.7265625" style="347" customWidth="1"/>
    <col min="6416" max="6416" width="3.26953125" style="347" customWidth="1"/>
    <col min="6417" max="6417" width="3.7265625" style="347" customWidth="1"/>
    <col min="6418" max="6418" width="3.26953125" style="347" customWidth="1"/>
    <col min="6419" max="6419" width="3.7265625" style="347" customWidth="1"/>
    <col min="6420" max="6420" width="3.26953125" style="347" customWidth="1"/>
    <col min="6421" max="6421" width="3.7265625" style="347" customWidth="1"/>
    <col min="6422" max="6422" width="3.26953125" style="347" customWidth="1"/>
    <col min="6423" max="6423" width="6.26953125" style="347" customWidth="1"/>
    <col min="6424" max="6424" width="3.26953125" style="347" customWidth="1"/>
    <col min="6425" max="6648" width="7.7265625" style="347"/>
    <col min="6649" max="6650" width="13.26953125" style="347" customWidth="1"/>
    <col min="6651" max="6651" width="4.26953125" style="347" customWidth="1"/>
    <col min="6652" max="6652" width="3.26953125" style="347" customWidth="1"/>
    <col min="6653" max="6653" width="4.26953125" style="347" customWidth="1"/>
    <col min="6654" max="6654" width="3.26953125" style="347" customWidth="1"/>
    <col min="6655" max="6655" width="3.7265625" style="347" customWidth="1"/>
    <col min="6656" max="6656" width="3.26953125" style="347" customWidth="1"/>
    <col min="6657" max="6657" width="3.7265625" style="347" customWidth="1"/>
    <col min="6658" max="6658" width="3.26953125" style="347" customWidth="1"/>
    <col min="6659" max="6659" width="3.7265625" style="347" customWidth="1"/>
    <col min="6660" max="6660" width="3.26953125" style="347" customWidth="1"/>
    <col min="6661" max="6661" width="3.7265625" style="347" customWidth="1"/>
    <col min="6662" max="6662" width="3.26953125" style="347" customWidth="1"/>
    <col min="6663" max="6663" width="3.7265625" style="347" customWidth="1"/>
    <col min="6664" max="6664" width="3.26953125" style="347" customWidth="1"/>
    <col min="6665" max="6665" width="3.7265625" style="347" customWidth="1"/>
    <col min="6666" max="6666" width="3.26953125" style="347" customWidth="1"/>
    <col min="6667" max="6667" width="3.7265625" style="347" customWidth="1"/>
    <col min="6668" max="6668" width="3.26953125" style="347" customWidth="1"/>
    <col min="6669" max="6669" width="3.7265625" style="347" customWidth="1"/>
    <col min="6670" max="6670" width="3.26953125" style="347" customWidth="1"/>
    <col min="6671" max="6671" width="3.7265625" style="347" customWidth="1"/>
    <col min="6672" max="6672" width="3.26953125" style="347" customWidth="1"/>
    <col min="6673" max="6673" width="3.7265625" style="347" customWidth="1"/>
    <col min="6674" max="6674" width="3.26953125" style="347" customWidth="1"/>
    <col min="6675" max="6675" width="3.7265625" style="347" customWidth="1"/>
    <col min="6676" max="6676" width="3.26953125" style="347" customWidth="1"/>
    <col min="6677" max="6677" width="3.7265625" style="347" customWidth="1"/>
    <col min="6678" max="6678" width="3.26953125" style="347" customWidth="1"/>
    <col min="6679" max="6679" width="6.26953125" style="347" customWidth="1"/>
    <col min="6680" max="6680" width="3.26953125" style="347" customWidth="1"/>
    <col min="6681" max="6904" width="7.7265625" style="347"/>
    <col min="6905" max="6906" width="13.26953125" style="347" customWidth="1"/>
    <col min="6907" max="6907" width="4.26953125" style="347" customWidth="1"/>
    <col min="6908" max="6908" width="3.26953125" style="347" customWidth="1"/>
    <col min="6909" max="6909" width="4.26953125" style="347" customWidth="1"/>
    <col min="6910" max="6910" width="3.26953125" style="347" customWidth="1"/>
    <col min="6911" max="6911" width="3.7265625" style="347" customWidth="1"/>
    <col min="6912" max="6912" width="3.26953125" style="347" customWidth="1"/>
    <col min="6913" max="6913" width="3.7265625" style="347" customWidth="1"/>
    <col min="6914" max="6914" width="3.26953125" style="347" customWidth="1"/>
    <col min="6915" max="6915" width="3.7265625" style="347" customWidth="1"/>
    <col min="6916" max="6916" width="3.26953125" style="347" customWidth="1"/>
    <col min="6917" max="6917" width="3.7265625" style="347" customWidth="1"/>
    <col min="6918" max="6918" width="3.26953125" style="347" customWidth="1"/>
    <col min="6919" max="6919" width="3.7265625" style="347" customWidth="1"/>
    <col min="6920" max="6920" width="3.26953125" style="347" customWidth="1"/>
    <col min="6921" max="6921" width="3.7265625" style="347" customWidth="1"/>
    <col min="6922" max="6922" width="3.26953125" style="347" customWidth="1"/>
    <col min="6923" max="6923" width="3.7265625" style="347" customWidth="1"/>
    <col min="6924" max="6924" width="3.26953125" style="347" customWidth="1"/>
    <col min="6925" max="6925" width="3.7265625" style="347" customWidth="1"/>
    <col min="6926" max="6926" width="3.26953125" style="347" customWidth="1"/>
    <col min="6927" max="6927" width="3.7265625" style="347" customWidth="1"/>
    <col min="6928" max="6928" width="3.26953125" style="347" customWidth="1"/>
    <col min="6929" max="6929" width="3.7265625" style="347" customWidth="1"/>
    <col min="6930" max="6930" width="3.26953125" style="347" customWidth="1"/>
    <col min="6931" max="6931" width="3.7265625" style="347" customWidth="1"/>
    <col min="6932" max="6932" width="3.26953125" style="347" customWidth="1"/>
    <col min="6933" max="6933" width="3.7265625" style="347" customWidth="1"/>
    <col min="6934" max="6934" width="3.26953125" style="347" customWidth="1"/>
    <col min="6935" max="6935" width="6.26953125" style="347" customWidth="1"/>
    <col min="6936" max="6936" width="3.26953125" style="347" customWidth="1"/>
    <col min="6937" max="7160" width="7.7265625" style="347"/>
    <col min="7161" max="7162" width="13.26953125" style="347" customWidth="1"/>
    <col min="7163" max="7163" width="4.26953125" style="347" customWidth="1"/>
    <col min="7164" max="7164" width="3.26953125" style="347" customWidth="1"/>
    <col min="7165" max="7165" width="4.26953125" style="347" customWidth="1"/>
    <col min="7166" max="7166" width="3.26953125" style="347" customWidth="1"/>
    <col min="7167" max="7167" width="3.7265625" style="347" customWidth="1"/>
    <col min="7168" max="7168" width="3.26953125" style="347" customWidth="1"/>
    <col min="7169" max="7169" width="3.7265625" style="347" customWidth="1"/>
    <col min="7170" max="7170" width="3.26953125" style="347" customWidth="1"/>
    <col min="7171" max="7171" width="3.7265625" style="347" customWidth="1"/>
    <col min="7172" max="7172" width="3.26953125" style="347" customWidth="1"/>
    <col min="7173" max="7173" width="3.7265625" style="347" customWidth="1"/>
    <col min="7174" max="7174" width="3.26953125" style="347" customWidth="1"/>
    <col min="7175" max="7175" width="3.7265625" style="347" customWidth="1"/>
    <col min="7176" max="7176" width="3.26953125" style="347" customWidth="1"/>
    <col min="7177" max="7177" width="3.7265625" style="347" customWidth="1"/>
    <col min="7178" max="7178" width="3.26953125" style="347" customWidth="1"/>
    <col min="7179" max="7179" width="3.7265625" style="347" customWidth="1"/>
    <col min="7180" max="7180" width="3.26953125" style="347" customWidth="1"/>
    <col min="7181" max="7181" width="3.7265625" style="347" customWidth="1"/>
    <col min="7182" max="7182" width="3.26953125" style="347" customWidth="1"/>
    <col min="7183" max="7183" width="3.7265625" style="347" customWidth="1"/>
    <col min="7184" max="7184" width="3.26953125" style="347" customWidth="1"/>
    <col min="7185" max="7185" width="3.7265625" style="347" customWidth="1"/>
    <col min="7186" max="7186" width="3.26953125" style="347" customWidth="1"/>
    <col min="7187" max="7187" width="3.7265625" style="347" customWidth="1"/>
    <col min="7188" max="7188" width="3.26953125" style="347" customWidth="1"/>
    <col min="7189" max="7189" width="3.7265625" style="347" customWidth="1"/>
    <col min="7190" max="7190" width="3.26953125" style="347" customWidth="1"/>
    <col min="7191" max="7191" width="6.26953125" style="347" customWidth="1"/>
    <col min="7192" max="7192" width="3.26953125" style="347" customWidth="1"/>
    <col min="7193" max="7416" width="7.7265625" style="347"/>
    <col min="7417" max="7418" width="13.26953125" style="347" customWidth="1"/>
    <col min="7419" max="7419" width="4.26953125" style="347" customWidth="1"/>
    <col min="7420" max="7420" width="3.26953125" style="347" customWidth="1"/>
    <col min="7421" max="7421" width="4.26953125" style="347" customWidth="1"/>
    <col min="7422" max="7422" width="3.26953125" style="347" customWidth="1"/>
    <col min="7423" max="7423" width="3.7265625" style="347" customWidth="1"/>
    <col min="7424" max="7424" width="3.26953125" style="347" customWidth="1"/>
    <col min="7425" max="7425" width="3.7265625" style="347" customWidth="1"/>
    <col min="7426" max="7426" width="3.26953125" style="347" customWidth="1"/>
    <col min="7427" max="7427" width="3.7265625" style="347" customWidth="1"/>
    <col min="7428" max="7428" width="3.26953125" style="347" customWidth="1"/>
    <col min="7429" max="7429" width="3.7265625" style="347" customWidth="1"/>
    <col min="7430" max="7430" width="3.26953125" style="347" customWidth="1"/>
    <col min="7431" max="7431" width="3.7265625" style="347" customWidth="1"/>
    <col min="7432" max="7432" width="3.26953125" style="347" customWidth="1"/>
    <col min="7433" max="7433" width="3.7265625" style="347" customWidth="1"/>
    <col min="7434" max="7434" width="3.26953125" style="347" customWidth="1"/>
    <col min="7435" max="7435" width="3.7265625" style="347" customWidth="1"/>
    <col min="7436" max="7436" width="3.26953125" style="347" customWidth="1"/>
    <col min="7437" max="7437" width="3.7265625" style="347" customWidth="1"/>
    <col min="7438" max="7438" width="3.26953125" style="347" customWidth="1"/>
    <col min="7439" max="7439" width="3.7265625" style="347" customWidth="1"/>
    <col min="7440" max="7440" width="3.26953125" style="347" customWidth="1"/>
    <col min="7441" max="7441" width="3.7265625" style="347" customWidth="1"/>
    <col min="7442" max="7442" width="3.26953125" style="347" customWidth="1"/>
    <col min="7443" max="7443" width="3.7265625" style="347" customWidth="1"/>
    <col min="7444" max="7444" width="3.26953125" style="347" customWidth="1"/>
    <col min="7445" max="7445" width="3.7265625" style="347" customWidth="1"/>
    <col min="7446" max="7446" width="3.26953125" style="347" customWidth="1"/>
    <col min="7447" max="7447" width="6.26953125" style="347" customWidth="1"/>
    <col min="7448" max="7448" width="3.26953125" style="347" customWidth="1"/>
    <col min="7449" max="7672" width="7.7265625" style="347"/>
    <col min="7673" max="7674" width="13.26953125" style="347" customWidth="1"/>
    <col min="7675" max="7675" width="4.26953125" style="347" customWidth="1"/>
    <col min="7676" max="7676" width="3.26953125" style="347" customWidth="1"/>
    <col min="7677" max="7677" width="4.26953125" style="347" customWidth="1"/>
    <col min="7678" max="7678" width="3.26953125" style="347" customWidth="1"/>
    <col min="7679" max="7679" width="3.7265625" style="347" customWidth="1"/>
    <col min="7680" max="7680" width="3.26953125" style="347" customWidth="1"/>
    <col min="7681" max="7681" width="3.7265625" style="347" customWidth="1"/>
    <col min="7682" max="7682" width="3.26953125" style="347" customWidth="1"/>
    <col min="7683" max="7683" width="3.7265625" style="347" customWidth="1"/>
    <col min="7684" max="7684" width="3.26953125" style="347" customWidth="1"/>
    <col min="7685" max="7685" width="3.7265625" style="347" customWidth="1"/>
    <col min="7686" max="7686" width="3.26953125" style="347" customWidth="1"/>
    <col min="7687" max="7687" width="3.7265625" style="347" customWidth="1"/>
    <col min="7688" max="7688" width="3.26953125" style="347" customWidth="1"/>
    <col min="7689" max="7689" width="3.7265625" style="347" customWidth="1"/>
    <col min="7690" max="7690" width="3.26953125" style="347" customWidth="1"/>
    <col min="7691" max="7691" width="3.7265625" style="347" customWidth="1"/>
    <col min="7692" max="7692" width="3.26953125" style="347" customWidth="1"/>
    <col min="7693" max="7693" width="3.7265625" style="347" customWidth="1"/>
    <col min="7694" max="7694" width="3.26953125" style="347" customWidth="1"/>
    <col min="7695" max="7695" width="3.7265625" style="347" customWidth="1"/>
    <col min="7696" max="7696" width="3.26953125" style="347" customWidth="1"/>
    <col min="7697" max="7697" width="3.7265625" style="347" customWidth="1"/>
    <col min="7698" max="7698" width="3.26953125" style="347" customWidth="1"/>
    <col min="7699" max="7699" width="3.7265625" style="347" customWidth="1"/>
    <col min="7700" max="7700" width="3.26953125" style="347" customWidth="1"/>
    <col min="7701" max="7701" width="3.7265625" style="347" customWidth="1"/>
    <col min="7702" max="7702" width="3.26953125" style="347" customWidth="1"/>
    <col min="7703" max="7703" width="6.26953125" style="347" customWidth="1"/>
    <col min="7704" max="7704" width="3.26953125" style="347" customWidth="1"/>
    <col min="7705" max="7928" width="7.7265625" style="347"/>
    <col min="7929" max="7930" width="13.26953125" style="347" customWidth="1"/>
    <col min="7931" max="7931" width="4.26953125" style="347" customWidth="1"/>
    <col min="7932" max="7932" width="3.26953125" style="347" customWidth="1"/>
    <col min="7933" max="7933" width="4.26953125" style="347" customWidth="1"/>
    <col min="7934" max="7934" width="3.26953125" style="347" customWidth="1"/>
    <col min="7935" max="7935" width="3.7265625" style="347" customWidth="1"/>
    <col min="7936" max="7936" width="3.26953125" style="347" customWidth="1"/>
    <col min="7937" max="7937" width="3.7265625" style="347" customWidth="1"/>
    <col min="7938" max="7938" width="3.26953125" style="347" customWidth="1"/>
    <col min="7939" max="7939" width="3.7265625" style="347" customWidth="1"/>
    <col min="7940" max="7940" width="3.26953125" style="347" customWidth="1"/>
    <col min="7941" max="7941" width="3.7265625" style="347" customWidth="1"/>
    <col min="7942" max="7942" width="3.26953125" style="347" customWidth="1"/>
    <col min="7943" max="7943" width="3.7265625" style="347" customWidth="1"/>
    <col min="7944" max="7944" width="3.26953125" style="347" customWidth="1"/>
    <col min="7945" max="7945" width="3.7265625" style="347" customWidth="1"/>
    <col min="7946" max="7946" width="3.26953125" style="347" customWidth="1"/>
    <col min="7947" max="7947" width="3.7265625" style="347" customWidth="1"/>
    <col min="7948" max="7948" width="3.26953125" style="347" customWidth="1"/>
    <col min="7949" max="7949" width="3.7265625" style="347" customWidth="1"/>
    <col min="7950" max="7950" width="3.26953125" style="347" customWidth="1"/>
    <col min="7951" max="7951" width="3.7265625" style="347" customWidth="1"/>
    <col min="7952" max="7952" width="3.26953125" style="347" customWidth="1"/>
    <col min="7953" max="7953" width="3.7265625" style="347" customWidth="1"/>
    <col min="7954" max="7954" width="3.26953125" style="347" customWidth="1"/>
    <col min="7955" max="7955" width="3.7265625" style="347" customWidth="1"/>
    <col min="7956" max="7956" width="3.26953125" style="347" customWidth="1"/>
    <col min="7957" max="7957" width="3.7265625" style="347" customWidth="1"/>
    <col min="7958" max="7958" width="3.26953125" style="347" customWidth="1"/>
    <col min="7959" max="7959" width="6.26953125" style="347" customWidth="1"/>
    <col min="7960" max="7960" width="3.26953125" style="347" customWidth="1"/>
    <col min="7961" max="8184" width="7.7265625" style="347"/>
    <col min="8185" max="8186" width="13.26953125" style="347" customWidth="1"/>
    <col min="8187" max="8187" width="4.26953125" style="347" customWidth="1"/>
    <col min="8188" max="8188" width="3.26953125" style="347" customWidth="1"/>
    <col min="8189" max="8189" width="4.26953125" style="347" customWidth="1"/>
    <col min="8190" max="8190" width="3.26953125" style="347" customWidth="1"/>
    <col min="8191" max="8191" width="3.7265625" style="347" customWidth="1"/>
    <col min="8192" max="8192" width="3.26953125" style="347" customWidth="1"/>
    <col min="8193" max="8193" width="3.7265625" style="347" customWidth="1"/>
    <col min="8194" max="8194" width="3.26953125" style="347" customWidth="1"/>
    <col min="8195" max="8195" width="3.7265625" style="347" customWidth="1"/>
    <col min="8196" max="8196" width="3.26953125" style="347" customWidth="1"/>
    <col min="8197" max="8197" width="3.7265625" style="347" customWidth="1"/>
    <col min="8198" max="8198" width="3.26953125" style="347" customWidth="1"/>
    <col min="8199" max="8199" width="3.7265625" style="347" customWidth="1"/>
    <col min="8200" max="8200" width="3.26953125" style="347" customWidth="1"/>
    <col min="8201" max="8201" width="3.7265625" style="347" customWidth="1"/>
    <col min="8202" max="8202" width="3.26953125" style="347" customWidth="1"/>
    <col min="8203" max="8203" width="3.7265625" style="347" customWidth="1"/>
    <col min="8204" max="8204" width="3.26953125" style="347" customWidth="1"/>
    <col min="8205" max="8205" width="3.7265625" style="347" customWidth="1"/>
    <col min="8206" max="8206" width="3.26953125" style="347" customWidth="1"/>
    <col min="8207" max="8207" width="3.7265625" style="347" customWidth="1"/>
    <col min="8208" max="8208" width="3.26953125" style="347" customWidth="1"/>
    <col min="8209" max="8209" width="3.7265625" style="347" customWidth="1"/>
    <col min="8210" max="8210" width="3.26953125" style="347" customWidth="1"/>
    <col min="8211" max="8211" width="3.7265625" style="347" customWidth="1"/>
    <col min="8212" max="8212" width="3.26953125" style="347" customWidth="1"/>
    <col min="8213" max="8213" width="3.7265625" style="347" customWidth="1"/>
    <col min="8214" max="8214" width="3.26953125" style="347" customWidth="1"/>
    <col min="8215" max="8215" width="6.26953125" style="347" customWidth="1"/>
    <col min="8216" max="8216" width="3.26953125" style="347" customWidth="1"/>
    <col min="8217" max="8440" width="7.7265625" style="347"/>
    <col min="8441" max="8442" width="13.26953125" style="347" customWidth="1"/>
    <col min="8443" max="8443" width="4.26953125" style="347" customWidth="1"/>
    <col min="8444" max="8444" width="3.26953125" style="347" customWidth="1"/>
    <col min="8445" max="8445" width="4.26953125" style="347" customWidth="1"/>
    <col min="8446" max="8446" width="3.26953125" style="347" customWidth="1"/>
    <col min="8447" max="8447" width="3.7265625" style="347" customWidth="1"/>
    <col min="8448" max="8448" width="3.26953125" style="347" customWidth="1"/>
    <col min="8449" max="8449" width="3.7265625" style="347" customWidth="1"/>
    <col min="8450" max="8450" width="3.26953125" style="347" customWidth="1"/>
    <col min="8451" max="8451" width="3.7265625" style="347" customWidth="1"/>
    <col min="8452" max="8452" width="3.26953125" style="347" customWidth="1"/>
    <col min="8453" max="8453" width="3.7265625" style="347" customWidth="1"/>
    <col min="8454" max="8454" width="3.26953125" style="347" customWidth="1"/>
    <col min="8455" max="8455" width="3.7265625" style="347" customWidth="1"/>
    <col min="8456" max="8456" width="3.26953125" style="347" customWidth="1"/>
    <col min="8457" max="8457" width="3.7265625" style="347" customWidth="1"/>
    <col min="8458" max="8458" width="3.26953125" style="347" customWidth="1"/>
    <col min="8459" max="8459" width="3.7265625" style="347" customWidth="1"/>
    <col min="8460" max="8460" width="3.26953125" style="347" customWidth="1"/>
    <col min="8461" max="8461" width="3.7265625" style="347" customWidth="1"/>
    <col min="8462" max="8462" width="3.26953125" style="347" customWidth="1"/>
    <col min="8463" max="8463" width="3.7265625" style="347" customWidth="1"/>
    <col min="8464" max="8464" width="3.26953125" style="347" customWidth="1"/>
    <col min="8465" max="8465" width="3.7265625" style="347" customWidth="1"/>
    <col min="8466" max="8466" width="3.26953125" style="347" customWidth="1"/>
    <col min="8467" max="8467" width="3.7265625" style="347" customWidth="1"/>
    <col min="8468" max="8468" width="3.26953125" style="347" customWidth="1"/>
    <col min="8469" max="8469" width="3.7265625" style="347" customWidth="1"/>
    <col min="8470" max="8470" width="3.26953125" style="347" customWidth="1"/>
    <col min="8471" max="8471" width="6.26953125" style="347" customWidth="1"/>
    <col min="8472" max="8472" width="3.26953125" style="347" customWidth="1"/>
    <col min="8473" max="8696" width="7.7265625" style="347"/>
    <col min="8697" max="8698" width="13.26953125" style="347" customWidth="1"/>
    <col min="8699" max="8699" width="4.26953125" style="347" customWidth="1"/>
    <col min="8700" max="8700" width="3.26953125" style="347" customWidth="1"/>
    <col min="8701" max="8701" width="4.26953125" style="347" customWidth="1"/>
    <col min="8702" max="8702" width="3.26953125" style="347" customWidth="1"/>
    <col min="8703" max="8703" width="3.7265625" style="347" customWidth="1"/>
    <col min="8704" max="8704" width="3.26953125" style="347" customWidth="1"/>
    <col min="8705" max="8705" width="3.7265625" style="347" customWidth="1"/>
    <col min="8706" max="8706" width="3.26953125" style="347" customWidth="1"/>
    <col min="8707" max="8707" width="3.7265625" style="347" customWidth="1"/>
    <col min="8708" max="8708" width="3.26953125" style="347" customWidth="1"/>
    <col min="8709" max="8709" width="3.7265625" style="347" customWidth="1"/>
    <col min="8710" max="8710" width="3.26953125" style="347" customWidth="1"/>
    <col min="8711" max="8711" width="3.7265625" style="347" customWidth="1"/>
    <col min="8712" max="8712" width="3.26953125" style="347" customWidth="1"/>
    <col min="8713" max="8713" width="3.7265625" style="347" customWidth="1"/>
    <col min="8714" max="8714" width="3.26953125" style="347" customWidth="1"/>
    <col min="8715" max="8715" width="3.7265625" style="347" customWidth="1"/>
    <col min="8716" max="8716" width="3.26953125" style="347" customWidth="1"/>
    <col min="8717" max="8717" width="3.7265625" style="347" customWidth="1"/>
    <col min="8718" max="8718" width="3.26953125" style="347" customWidth="1"/>
    <col min="8719" max="8719" width="3.7265625" style="347" customWidth="1"/>
    <col min="8720" max="8720" width="3.26953125" style="347" customWidth="1"/>
    <col min="8721" max="8721" width="3.7265625" style="347" customWidth="1"/>
    <col min="8722" max="8722" width="3.26953125" style="347" customWidth="1"/>
    <col min="8723" max="8723" width="3.7265625" style="347" customWidth="1"/>
    <col min="8724" max="8724" width="3.26953125" style="347" customWidth="1"/>
    <col min="8725" max="8725" width="3.7265625" style="347" customWidth="1"/>
    <col min="8726" max="8726" width="3.26953125" style="347" customWidth="1"/>
    <col min="8727" max="8727" width="6.26953125" style="347" customWidth="1"/>
    <col min="8728" max="8728" width="3.26953125" style="347" customWidth="1"/>
    <col min="8729" max="8952" width="7.7265625" style="347"/>
    <col min="8953" max="8954" width="13.26953125" style="347" customWidth="1"/>
    <col min="8955" max="8955" width="4.26953125" style="347" customWidth="1"/>
    <col min="8956" max="8956" width="3.26953125" style="347" customWidth="1"/>
    <col min="8957" max="8957" width="4.26953125" style="347" customWidth="1"/>
    <col min="8958" max="8958" width="3.26953125" style="347" customWidth="1"/>
    <col min="8959" max="8959" width="3.7265625" style="347" customWidth="1"/>
    <col min="8960" max="8960" width="3.26953125" style="347" customWidth="1"/>
    <col min="8961" max="8961" width="3.7265625" style="347" customWidth="1"/>
    <col min="8962" max="8962" width="3.26953125" style="347" customWidth="1"/>
    <col min="8963" max="8963" width="3.7265625" style="347" customWidth="1"/>
    <col min="8964" max="8964" width="3.26953125" style="347" customWidth="1"/>
    <col min="8965" max="8965" width="3.7265625" style="347" customWidth="1"/>
    <col min="8966" max="8966" width="3.26953125" style="347" customWidth="1"/>
    <col min="8967" max="8967" width="3.7265625" style="347" customWidth="1"/>
    <col min="8968" max="8968" width="3.26953125" style="347" customWidth="1"/>
    <col min="8969" max="8969" width="3.7265625" style="347" customWidth="1"/>
    <col min="8970" max="8970" width="3.26953125" style="347" customWidth="1"/>
    <col min="8971" max="8971" width="3.7265625" style="347" customWidth="1"/>
    <col min="8972" max="8972" width="3.26953125" style="347" customWidth="1"/>
    <col min="8973" max="8973" width="3.7265625" style="347" customWidth="1"/>
    <col min="8974" max="8974" width="3.26953125" style="347" customWidth="1"/>
    <col min="8975" max="8975" width="3.7265625" style="347" customWidth="1"/>
    <col min="8976" max="8976" width="3.26953125" style="347" customWidth="1"/>
    <col min="8977" max="8977" width="3.7265625" style="347" customWidth="1"/>
    <col min="8978" max="8978" width="3.26953125" style="347" customWidth="1"/>
    <col min="8979" max="8979" width="3.7265625" style="347" customWidth="1"/>
    <col min="8980" max="8980" width="3.26953125" style="347" customWidth="1"/>
    <col min="8981" max="8981" width="3.7265625" style="347" customWidth="1"/>
    <col min="8982" max="8982" width="3.26953125" style="347" customWidth="1"/>
    <col min="8983" max="8983" width="6.26953125" style="347" customWidth="1"/>
    <col min="8984" max="8984" width="3.26953125" style="347" customWidth="1"/>
    <col min="8985" max="9208" width="7.7265625" style="347"/>
    <col min="9209" max="9210" width="13.26953125" style="347" customWidth="1"/>
    <col min="9211" max="9211" width="4.26953125" style="347" customWidth="1"/>
    <col min="9212" max="9212" width="3.26953125" style="347" customWidth="1"/>
    <col min="9213" max="9213" width="4.26953125" style="347" customWidth="1"/>
    <col min="9214" max="9214" width="3.26953125" style="347" customWidth="1"/>
    <col min="9215" max="9215" width="3.7265625" style="347" customWidth="1"/>
    <col min="9216" max="9216" width="3.26953125" style="347" customWidth="1"/>
    <col min="9217" max="9217" width="3.7265625" style="347" customWidth="1"/>
    <col min="9218" max="9218" width="3.26953125" style="347" customWidth="1"/>
    <col min="9219" max="9219" width="3.7265625" style="347" customWidth="1"/>
    <col min="9220" max="9220" width="3.26953125" style="347" customWidth="1"/>
    <col min="9221" max="9221" width="3.7265625" style="347" customWidth="1"/>
    <col min="9222" max="9222" width="3.26953125" style="347" customWidth="1"/>
    <col min="9223" max="9223" width="3.7265625" style="347" customWidth="1"/>
    <col min="9224" max="9224" width="3.26953125" style="347" customWidth="1"/>
    <col min="9225" max="9225" width="3.7265625" style="347" customWidth="1"/>
    <col min="9226" max="9226" width="3.26953125" style="347" customWidth="1"/>
    <col min="9227" max="9227" width="3.7265625" style="347" customWidth="1"/>
    <col min="9228" max="9228" width="3.26953125" style="347" customWidth="1"/>
    <col min="9229" max="9229" width="3.7265625" style="347" customWidth="1"/>
    <col min="9230" max="9230" width="3.26953125" style="347" customWidth="1"/>
    <col min="9231" max="9231" width="3.7265625" style="347" customWidth="1"/>
    <col min="9232" max="9232" width="3.26953125" style="347" customWidth="1"/>
    <col min="9233" max="9233" width="3.7265625" style="347" customWidth="1"/>
    <col min="9234" max="9234" width="3.26953125" style="347" customWidth="1"/>
    <col min="9235" max="9235" width="3.7265625" style="347" customWidth="1"/>
    <col min="9236" max="9236" width="3.26953125" style="347" customWidth="1"/>
    <col min="9237" max="9237" width="3.7265625" style="347" customWidth="1"/>
    <col min="9238" max="9238" width="3.26953125" style="347" customWidth="1"/>
    <col min="9239" max="9239" width="6.26953125" style="347" customWidth="1"/>
    <col min="9240" max="9240" width="3.26953125" style="347" customWidth="1"/>
    <col min="9241" max="9464" width="7.7265625" style="347"/>
    <col min="9465" max="9466" width="13.26953125" style="347" customWidth="1"/>
    <col min="9467" max="9467" width="4.26953125" style="347" customWidth="1"/>
    <col min="9468" max="9468" width="3.26953125" style="347" customWidth="1"/>
    <col min="9469" max="9469" width="4.26953125" style="347" customWidth="1"/>
    <col min="9470" max="9470" width="3.26953125" style="347" customWidth="1"/>
    <col min="9471" max="9471" width="3.7265625" style="347" customWidth="1"/>
    <col min="9472" max="9472" width="3.26953125" style="347" customWidth="1"/>
    <col min="9473" max="9473" width="3.7265625" style="347" customWidth="1"/>
    <col min="9474" max="9474" width="3.26953125" style="347" customWidth="1"/>
    <col min="9475" max="9475" width="3.7265625" style="347" customWidth="1"/>
    <col min="9476" max="9476" width="3.26953125" style="347" customWidth="1"/>
    <col min="9477" max="9477" width="3.7265625" style="347" customWidth="1"/>
    <col min="9478" max="9478" width="3.26953125" style="347" customWidth="1"/>
    <col min="9479" max="9479" width="3.7265625" style="347" customWidth="1"/>
    <col min="9480" max="9480" width="3.26953125" style="347" customWidth="1"/>
    <col min="9481" max="9481" width="3.7265625" style="347" customWidth="1"/>
    <col min="9482" max="9482" width="3.26953125" style="347" customWidth="1"/>
    <col min="9483" max="9483" width="3.7265625" style="347" customWidth="1"/>
    <col min="9484" max="9484" width="3.26953125" style="347" customWidth="1"/>
    <col min="9485" max="9485" width="3.7265625" style="347" customWidth="1"/>
    <col min="9486" max="9486" width="3.26953125" style="347" customWidth="1"/>
    <col min="9487" max="9487" width="3.7265625" style="347" customWidth="1"/>
    <col min="9488" max="9488" width="3.26953125" style="347" customWidth="1"/>
    <col min="9489" max="9489" width="3.7265625" style="347" customWidth="1"/>
    <col min="9490" max="9490" width="3.26953125" style="347" customWidth="1"/>
    <col min="9491" max="9491" width="3.7265625" style="347" customWidth="1"/>
    <col min="9492" max="9492" width="3.26953125" style="347" customWidth="1"/>
    <col min="9493" max="9493" width="3.7265625" style="347" customWidth="1"/>
    <col min="9494" max="9494" width="3.26953125" style="347" customWidth="1"/>
    <col min="9495" max="9495" width="6.26953125" style="347" customWidth="1"/>
    <col min="9496" max="9496" width="3.26953125" style="347" customWidth="1"/>
    <col min="9497" max="9720" width="7.7265625" style="347"/>
    <col min="9721" max="9722" width="13.26953125" style="347" customWidth="1"/>
    <col min="9723" max="9723" width="4.26953125" style="347" customWidth="1"/>
    <col min="9724" max="9724" width="3.26953125" style="347" customWidth="1"/>
    <col min="9725" max="9725" width="4.26953125" style="347" customWidth="1"/>
    <col min="9726" max="9726" width="3.26953125" style="347" customWidth="1"/>
    <col min="9727" max="9727" width="3.7265625" style="347" customWidth="1"/>
    <col min="9728" max="9728" width="3.26953125" style="347" customWidth="1"/>
    <col min="9729" max="9729" width="3.7265625" style="347" customWidth="1"/>
    <col min="9730" max="9730" width="3.26953125" style="347" customWidth="1"/>
    <col min="9731" max="9731" width="3.7265625" style="347" customWidth="1"/>
    <col min="9732" max="9732" width="3.26953125" style="347" customWidth="1"/>
    <col min="9733" max="9733" width="3.7265625" style="347" customWidth="1"/>
    <col min="9734" max="9734" width="3.26953125" style="347" customWidth="1"/>
    <col min="9735" max="9735" width="3.7265625" style="347" customWidth="1"/>
    <col min="9736" max="9736" width="3.26953125" style="347" customWidth="1"/>
    <col min="9737" max="9737" width="3.7265625" style="347" customWidth="1"/>
    <col min="9738" max="9738" width="3.26953125" style="347" customWidth="1"/>
    <col min="9739" max="9739" width="3.7265625" style="347" customWidth="1"/>
    <col min="9740" max="9740" width="3.26953125" style="347" customWidth="1"/>
    <col min="9741" max="9741" width="3.7265625" style="347" customWidth="1"/>
    <col min="9742" max="9742" width="3.26953125" style="347" customWidth="1"/>
    <col min="9743" max="9743" width="3.7265625" style="347" customWidth="1"/>
    <col min="9744" max="9744" width="3.26953125" style="347" customWidth="1"/>
    <col min="9745" max="9745" width="3.7265625" style="347" customWidth="1"/>
    <col min="9746" max="9746" width="3.26953125" style="347" customWidth="1"/>
    <col min="9747" max="9747" width="3.7265625" style="347" customWidth="1"/>
    <col min="9748" max="9748" width="3.26953125" style="347" customWidth="1"/>
    <col min="9749" max="9749" width="3.7265625" style="347" customWidth="1"/>
    <col min="9750" max="9750" width="3.26953125" style="347" customWidth="1"/>
    <col min="9751" max="9751" width="6.26953125" style="347" customWidth="1"/>
    <col min="9752" max="9752" width="3.26953125" style="347" customWidth="1"/>
    <col min="9753" max="9976" width="7.7265625" style="347"/>
    <col min="9977" max="9978" width="13.26953125" style="347" customWidth="1"/>
    <col min="9979" max="9979" width="4.26953125" style="347" customWidth="1"/>
    <col min="9980" max="9980" width="3.26953125" style="347" customWidth="1"/>
    <col min="9981" max="9981" width="4.26953125" style="347" customWidth="1"/>
    <col min="9982" max="9982" width="3.26953125" style="347" customWidth="1"/>
    <col min="9983" max="9983" width="3.7265625" style="347" customWidth="1"/>
    <col min="9984" max="9984" width="3.26953125" style="347" customWidth="1"/>
    <col min="9985" max="9985" width="3.7265625" style="347" customWidth="1"/>
    <col min="9986" max="9986" width="3.26953125" style="347" customWidth="1"/>
    <col min="9987" max="9987" width="3.7265625" style="347" customWidth="1"/>
    <col min="9988" max="9988" width="3.26953125" style="347" customWidth="1"/>
    <col min="9989" max="9989" width="3.7265625" style="347" customWidth="1"/>
    <col min="9990" max="9990" width="3.26953125" style="347" customWidth="1"/>
    <col min="9991" max="9991" width="3.7265625" style="347" customWidth="1"/>
    <col min="9992" max="9992" width="3.26953125" style="347" customWidth="1"/>
    <col min="9993" max="9993" width="3.7265625" style="347" customWidth="1"/>
    <col min="9994" max="9994" width="3.26953125" style="347" customWidth="1"/>
    <col min="9995" max="9995" width="3.7265625" style="347" customWidth="1"/>
    <col min="9996" max="9996" width="3.26953125" style="347" customWidth="1"/>
    <col min="9997" max="9997" width="3.7265625" style="347" customWidth="1"/>
    <col min="9998" max="9998" width="3.26953125" style="347" customWidth="1"/>
    <col min="9999" max="9999" width="3.7265625" style="347" customWidth="1"/>
    <col min="10000" max="10000" width="3.26953125" style="347" customWidth="1"/>
    <col min="10001" max="10001" width="3.7265625" style="347" customWidth="1"/>
    <col min="10002" max="10002" width="3.26953125" style="347" customWidth="1"/>
    <col min="10003" max="10003" width="3.7265625" style="347" customWidth="1"/>
    <col min="10004" max="10004" width="3.26953125" style="347" customWidth="1"/>
    <col min="10005" max="10005" width="3.7265625" style="347" customWidth="1"/>
    <col min="10006" max="10006" width="3.26953125" style="347" customWidth="1"/>
    <col min="10007" max="10007" width="6.26953125" style="347" customWidth="1"/>
    <col min="10008" max="10008" width="3.26953125" style="347" customWidth="1"/>
    <col min="10009" max="10232" width="7.7265625" style="347"/>
    <col min="10233" max="10234" width="13.26953125" style="347" customWidth="1"/>
    <col min="10235" max="10235" width="4.26953125" style="347" customWidth="1"/>
    <col min="10236" max="10236" width="3.26953125" style="347" customWidth="1"/>
    <col min="10237" max="10237" width="4.26953125" style="347" customWidth="1"/>
    <col min="10238" max="10238" width="3.26953125" style="347" customWidth="1"/>
    <col min="10239" max="10239" width="3.7265625" style="347" customWidth="1"/>
    <col min="10240" max="10240" width="3.26953125" style="347" customWidth="1"/>
    <col min="10241" max="10241" width="3.7265625" style="347" customWidth="1"/>
    <col min="10242" max="10242" width="3.26953125" style="347" customWidth="1"/>
    <col min="10243" max="10243" width="3.7265625" style="347" customWidth="1"/>
    <col min="10244" max="10244" width="3.26953125" style="347" customWidth="1"/>
    <col min="10245" max="10245" width="3.7265625" style="347" customWidth="1"/>
    <col min="10246" max="10246" width="3.26953125" style="347" customWidth="1"/>
    <col min="10247" max="10247" width="3.7265625" style="347" customWidth="1"/>
    <col min="10248" max="10248" width="3.26953125" style="347" customWidth="1"/>
    <col min="10249" max="10249" width="3.7265625" style="347" customWidth="1"/>
    <col min="10250" max="10250" width="3.26953125" style="347" customWidth="1"/>
    <col min="10251" max="10251" width="3.7265625" style="347" customWidth="1"/>
    <col min="10252" max="10252" width="3.26953125" style="347" customWidth="1"/>
    <col min="10253" max="10253" width="3.7265625" style="347" customWidth="1"/>
    <col min="10254" max="10254" width="3.26953125" style="347" customWidth="1"/>
    <col min="10255" max="10255" width="3.7265625" style="347" customWidth="1"/>
    <col min="10256" max="10256" width="3.26953125" style="347" customWidth="1"/>
    <col min="10257" max="10257" width="3.7265625" style="347" customWidth="1"/>
    <col min="10258" max="10258" width="3.26953125" style="347" customWidth="1"/>
    <col min="10259" max="10259" width="3.7265625" style="347" customWidth="1"/>
    <col min="10260" max="10260" width="3.26953125" style="347" customWidth="1"/>
    <col min="10261" max="10261" width="3.7265625" style="347" customWidth="1"/>
    <col min="10262" max="10262" width="3.26953125" style="347" customWidth="1"/>
    <col min="10263" max="10263" width="6.26953125" style="347" customWidth="1"/>
    <col min="10264" max="10264" width="3.26953125" style="347" customWidth="1"/>
    <col min="10265" max="10488" width="7.7265625" style="347"/>
    <col min="10489" max="10490" width="13.26953125" style="347" customWidth="1"/>
    <col min="10491" max="10491" width="4.26953125" style="347" customWidth="1"/>
    <col min="10492" max="10492" width="3.26953125" style="347" customWidth="1"/>
    <col min="10493" max="10493" width="4.26953125" style="347" customWidth="1"/>
    <col min="10494" max="10494" width="3.26953125" style="347" customWidth="1"/>
    <col min="10495" max="10495" width="3.7265625" style="347" customWidth="1"/>
    <col min="10496" max="10496" width="3.26953125" style="347" customWidth="1"/>
    <col min="10497" max="10497" width="3.7265625" style="347" customWidth="1"/>
    <col min="10498" max="10498" width="3.26953125" style="347" customWidth="1"/>
    <col min="10499" max="10499" width="3.7265625" style="347" customWidth="1"/>
    <col min="10500" max="10500" width="3.26953125" style="347" customWidth="1"/>
    <col min="10501" max="10501" width="3.7265625" style="347" customWidth="1"/>
    <col min="10502" max="10502" width="3.26953125" style="347" customWidth="1"/>
    <col min="10503" max="10503" width="3.7265625" style="347" customWidth="1"/>
    <col min="10504" max="10504" width="3.26953125" style="347" customWidth="1"/>
    <col min="10505" max="10505" width="3.7265625" style="347" customWidth="1"/>
    <col min="10506" max="10506" width="3.26953125" style="347" customWidth="1"/>
    <col min="10507" max="10507" width="3.7265625" style="347" customWidth="1"/>
    <col min="10508" max="10508" width="3.26953125" style="347" customWidth="1"/>
    <col min="10509" max="10509" width="3.7265625" style="347" customWidth="1"/>
    <col min="10510" max="10510" width="3.26953125" style="347" customWidth="1"/>
    <col min="10511" max="10511" width="3.7265625" style="347" customWidth="1"/>
    <col min="10512" max="10512" width="3.26953125" style="347" customWidth="1"/>
    <col min="10513" max="10513" width="3.7265625" style="347" customWidth="1"/>
    <col min="10514" max="10514" width="3.26953125" style="347" customWidth="1"/>
    <col min="10515" max="10515" width="3.7265625" style="347" customWidth="1"/>
    <col min="10516" max="10516" width="3.26953125" style="347" customWidth="1"/>
    <col min="10517" max="10517" width="3.7265625" style="347" customWidth="1"/>
    <col min="10518" max="10518" width="3.26953125" style="347" customWidth="1"/>
    <col min="10519" max="10519" width="6.26953125" style="347" customWidth="1"/>
    <col min="10520" max="10520" width="3.26953125" style="347" customWidth="1"/>
    <col min="10521" max="10744" width="7.7265625" style="347"/>
    <col min="10745" max="10746" width="13.26953125" style="347" customWidth="1"/>
    <col min="10747" max="10747" width="4.26953125" style="347" customWidth="1"/>
    <col min="10748" max="10748" width="3.26953125" style="347" customWidth="1"/>
    <col min="10749" max="10749" width="4.26953125" style="347" customWidth="1"/>
    <col min="10750" max="10750" width="3.26953125" style="347" customWidth="1"/>
    <col min="10751" max="10751" width="3.7265625" style="347" customWidth="1"/>
    <col min="10752" max="10752" width="3.26953125" style="347" customWidth="1"/>
    <col min="10753" max="10753" width="3.7265625" style="347" customWidth="1"/>
    <col min="10754" max="10754" width="3.26953125" style="347" customWidth="1"/>
    <col min="10755" max="10755" width="3.7265625" style="347" customWidth="1"/>
    <col min="10756" max="10756" width="3.26953125" style="347" customWidth="1"/>
    <col min="10757" max="10757" width="3.7265625" style="347" customWidth="1"/>
    <col min="10758" max="10758" width="3.26953125" style="347" customWidth="1"/>
    <col min="10759" max="10759" width="3.7265625" style="347" customWidth="1"/>
    <col min="10760" max="10760" width="3.26953125" style="347" customWidth="1"/>
    <col min="10761" max="10761" width="3.7265625" style="347" customWidth="1"/>
    <col min="10762" max="10762" width="3.26953125" style="347" customWidth="1"/>
    <col min="10763" max="10763" width="3.7265625" style="347" customWidth="1"/>
    <col min="10764" max="10764" width="3.26953125" style="347" customWidth="1"/>
    <col min="10765" max="10765" width="3.7265625" style="347" customWidth="1"/>
    <col min="10766" max="10766" width="3.26953125" style="347" customWidth="1"/>
    <col min="10767" max="10767" width="3.7265625" style="347" customWidth="1"/>
    <col min="10768" max="10768" width="3.26953125" style="347" customWidth="1"/>
    <col min="10769" max="10769" width="3.7265625" style="347" customWidth="1"/>
    <col min="10770" max="10770" width="3.26953125" style="347" customWidth="1"/>
    <col min="10771" max="10771" width="3.7265625" style="347" customWidth="1"/>
    <col min="10772" max="10772" width="3.26953125" style="347" customWidth="1"/>
    <col min="10773" max="10773" width="3.7265625" style="347" customWidth="1"/>
    <col min="10774" max="10774" width="3.26953125" style="347" customWidth="1"/>
    <col min="10775" max="10775" width="6.26953125" style="347" customWidth="1"/>
    <col min="10776" max="10776" width="3.26953125" style="347" customWidth="1"/>
    <col min="10777" max="11000" width="7.7265625" style="347"/>
    <col min="11001" max="11002" width="13.26953125" style="347" customWidth="1"/>
    <col min="11003" max="11003" width="4.26953125" style="347" customWidth="1"/>
    <col min="11004" max="11004" width="3.26953125" style="347" customWidth="1"/>
    <col min="11005" max="11005" width="4.26953125" style="347" customWidth="1"/>
    <col min="11006" max="11006" width="3.26953125" style="347" customWidth="1"/>
    <col min="11007" max="11007" width="3.7265625" style="347" customWidth="1"/>
    <col min="11008" max="11008" width="3.26953125" style="347" customWidth="1"/>
    <col min="11009" max="11009" width="3.7265625" style="347" customWidth="1"/>
    <col min="11010" max="11010" width="3.26953125" style="347" customWidth="1"/>
    <col min="11011" max="11011" width="3.7265625" style="347" customWidth="1"/>
    <col min="11012" max="11012" width="3.26953125" style="347" customWidth="1"/>
    <col min="11013" max="11013" width="3.7265625" style="347" customWidth="1"/>
    <col min="11014" max="11014" width="3.26953125" style="347" customWidth="1"/>
    <col min="11015" max="11015" width="3.7265625" style="347" customWidth="1"/>
    <col min="11016" max="11016" width="3.26953125" style="347" customWidth="1"/>
    <col min="11017" max="11017" width="3.7265625" style="347" customWidth="1"/>
    <col min="11018" max="11018" width="3.26953125" style="347" customWidth="1"/>
    <col min="11019" max="11019" width="3.7265625" style="347" customWidth="1"/>
    <col min="11020" max="11020" width="3.26953125" style="347" customWidth="1"/>
    <col min="11021" max="11021" width="3.7265625" style="347" customWidth="1"/>
    <col min="11022" max="11022" width="3.26953125" style="347" customWidth="1"/>
    <col min="11023" max="11023" width="3.7265625" style="347" customWidth="1"/>
    <col min="11024" max="11024" width="3.26953125" style="347" customWidth="1"/>
    <col min="11025" max="11025" width="3.7265625" style="347" customWidth="1"/>
    <col min="11026" max="11026" width="3.26953125" style="347" customWidth="1"/>
    <col min="11027" max="11027" width="3.7265625" style="347" customWidth="1"/>
    <col min="11028" max="11028" width="3.26953125" style="347" customWidth="1"/>
    <col min="11029" max="11029" width="3.7265625" style="347" customWidth="1"/>
    <col min="11030" max="11030" width="3.26953125" style="347" customWidth="1"/>
    <col min="11031" max="11031" width="6.26953125" style="347" customWidth="1"/>
    <col min="11032" max="11032" width="3.26953125" style="347" customWidth="1"/>
    <col min="11033" max="11256" width="7.7265625" style="347"/>
    <col min="11257" max="11258" width="13.26953125" style="347" customWidth="1"/>
    <col min="11259" max="11259" width="4.26953125" style="347" customWidth="1"/>
    <col min="11260" max="11260" width="3.26953125" style="347" customWidth="1"/>
    <col min="11261" max="11261" width="4.26953125" style="347" customWidth="1"/>
    <col min="11262" max="11262" width="3.26953125" style="347" customWidth="1"/>
    <col min="11263" max="11263" width="3.7265625" style="347" customWidth="1"/>
    <col min="11264" max="11264" width="3.26953125" style="347" customWidth="1"/>
    <col min="11265" max="11265" width="3.7265625" style="347" customWidth="1"/>
    <col min="11266" max="11266" width="3.26953125" style="347" customWidth="1"/>
    <col min="11267" max="11267" width="3.7265625" style="347" customWidth="1"/>
    <col min="11268" max="11268" width="3.26953125" style="347" customWidth="1"/>
    <col min="11269" max="11269" width="3.7265625" style="347" customWidth="1"/>
    <col min="11270" max="11270" width="3.26953125" style="347" customWidth="1"/>
    <col min="11271" max="11271" width="3.7265625" style="347" customWidth="1"/>
    <col min="11272" max="11272" width="3.26953125" style="347" customWidth="1"/>
    <col min="11273" max="11273" width="3.7265625" style="347" customWidth="1"/>
    <col min="11274" max="11274" width="3.26953125" style="347" customWidth="1"/>
    <col min="11275" max="11275" width="3.7265625" style="347" customWidth="1"/>
    <col min="11276" max="11276" width="3.26953125" style="347" customWidth="1"/>
    <col min="11277" max="11277" width="3.7265625" style="347" customWidth="1"/>
    <col min="11278" max="11278" width="3.26953125" style="347" customWidth="1"/>
    <col min="11279" max="11279" width="3.7265625" style="347" customWidth="1"/>
    <col min="11280" max="11280" width="3.26953125" style="347" customWidth="1"/>
    <col min="11281" max="11281" width="3.7265625" style="347" customWidth="1"/>
    <col min="11282" max="11282" width="3.26953125" style="347" customWidth="1"/>
    <col min="11283" max="11283" width="3.7265625" style="347" customWidth="1"/>
    <col min="11284" max="11284" width="3.26953125" style="347" customWidth="1"/>
    <col min="11285" max="11285" width="3.7265625" style="347" customWidth="1"/>
    <col min="11286" max="11286" width="3.26953125" style="347" customWidth="1"/>
    <col min="11287" max="11287" width="6.26953125" style="347" customWidth="1"/>
    <col min="11288" max="11288" width="3.26953125" style="347" customWidth="1"/>
    <col min="11289" max="11512" width="7.7265625" style="347"/>
    <col min="11513" max="11514" width="13.26953125" style="347" customWidth="1"/>
    <col min="11515" max="11515" width="4.26953125" style="347" customWidth="1"/>
    <col min="11516" max="11516" width="3.26953125" style="347" customWidth="1"/>
    <col min="11517" max="11517" width="4.26953125" style="347" customWidth="1"/>
    <col min="11518" max="11518" width="3.26953125" style="347" customWidth="1"/>
    <col min="11519" max="11519" width="3.7265625" style="347" customWidth="1"/>
    <col min="11520" max="11520" width="3.26953125" style="347" customWidth="1"/>
    <col min="11521" max="11521" width="3.7265625" style="347" customWidth="1"/>
    <col min="11522" max="11522" width="3.26953125" style="347" customWidth="1"/>
    <col min="11523" max="11523" width="3.7265625" style="347" customWidth="1"/>
    <col min="11524" max="11524" width="3.26953125" style="347" customWidth="1"/>
    <col min="11525" max="11525" width="3.7265625" style="347" customWidth="1"/>
    <col min="11526" max="11526" width="3.26953125" style="347" customWidth="1"/>
    <col min="11527" max="11527" width="3.7265625" style="347" customWidth="1"/>
    <col min="11528" max="11528" width="3.26953125" style="347" customWidth="1"/>
    <col min="11529" max="11529" width="3.7265625" style="347" customWidth="1"/>
    <col min="11530" max="11530" width="3.26953125" style="347" customWidth="1"/>
    <col min="11531" max="11531" width="3.7265625" style="347" customWidth="1"/>
    <col min="11532" max="11532" width="3.26953125" style="347" customWidth="1"/>
    <col min="11533" max="11533" width="3.7265625" style="347" customWidth="1"/>
    <col min="11534" max="11534" width="3.26953125" style="347" customWidth="1"/>
    <col min="11535" max="11535" width="3.7265625" style="347" customWidth="1"/>
    <col min="11536" max="11536" width="3.26953125" style="347" customWidth="1"/>
    <col min="11537" max="11537" width="3.7265625" style="347" customWidth="1"/>
    <col min="11538" max="11538" width="3.26953125" style="347" customWidth="1"/>
    <col min="11539" max="11539" width="3.7265625" style="347" customWidth="1"/>
    <col min="11540" max="11540" width="3.26953125" style="347" customWidth="1"/>
    <col min="11541" max="11541" width="3.7265625" style="347" customWidth="1"/>
    <col min="11542" max="11542" width="3.26953125" style="347" customWidth="1"/>
    <col min="11543" max="11543" width="6.26953125" style="347" customWidth="1"/>
    <col min="11544" max="11544" width="3.26953125" style="347" customWidth="1"/>
    <col min="11545" max="11768" width="7.7265625" style="347"/>
    <col min="11769" max="11770" width="13.26953125" style="347" customWidth="1"/>
    <col min="11771" max="11771" width="4.26953125" style="347" customWidth="1"/>
    <col min="11772" max="11772" width="3.26953125" style="347" customWidth="1"/>
    <col min="11773" max="11773" width="4.26953125" style="347" customWidth="1"/>
    <col min="11774" max="11774" width="3.26953125" style="347" customWidth="1"/>
    <col min="11775" max="11775" width="3.7265625" style="347" customWidth="1"/>
    <col min="11776" max="11776" width="3.26953125" style="347" customWidth="1"/>
    <col min="11777" max="11777" width="3.7265625" style="347" customWidth="1"/>
    <col min="11778" max="11778" width="3.26953125" style="347" customWidth="1"/>
    <col min="11779" max="11779" width="3.7265625" style="347" customWidth="1"/>
    <col min="11780" max="11780" width="3.26953125" style="347" customWidth="1"/>
    <col min="11781" max="11781" width="3.7265625" style="347" customWidth="1"/>
    <col min="11782" max="11782" width="3.26953125" style="347" customWidth="1"/>
    <col min="11783" max="11783" width="3.7265625" style="347" customWidth="1"/>
    <col min="11784" max="11784" width="3.26953125" style="347" customWidth="1"/>
    <col min="11785" max="11785" width="3.7265625" style="347" customWidth="1"/>
    <col min="11786" max="11786" width="3.26953125" style="347" customWidth="1"/>
    <col min="11787" max="11787" width="3.7265625" style="347" customWidth="1"/>
    <col min="11788" max="11788" width="3.26953125" style="347" customWidth="1"/>
    <col min="11789" max="11789" width="3.7265625" style="347" customWidth="1"/>
    <col min="11790" max="11790" width="3.26953125" style="347" customWidth="1"/>
    <col min="11791" max="11791" width="3.7265625" style="347" customWidth="1"/>
    <col min="11792" max="11792" width="3.26953125" style="347" customWidth="1"/>
    <col min="11793" max="11793" width="3.7265625" style="347" customWidth="1"/>
    <col min="11794" max="11794" width="3.26953125" style="347" customWidth="1"/>
    <col min="11795" max="11795" width="3.7265625" style="347" customWidth="1"/>
    <col min="11796" max="11796" width="3.26953125" style="347" customWidth="1"/>
    <col min="11797" max="11797" width="3.7265625" style="347" customWidth="1"/>
    <col min="11798" max="11798" width="3.26953125" style="347" customWidth="1"/>
    <col min="11799" max="11799" width="6.26953125" style="347" customWidth="1"/>
    <col min="11800" max="11800" width="3.26953125" style="347" customWidth="1"/>
    <col min="11801" max="12024" width="7.7265625" style="347"/>
    <col min="12025" max="12026" width="13.26953125" style="347" customWidth="1"/>
    <col min="12027" max="12027" width="4.26953125" style="347" customWidth="1"/>
    <col min="12028" max="12028" width="3.26953125" style="347" customWidth="1"/>
    <col min="12029" max="12029" width="4.26953125" style="347" customWidth="1"/>
    <col min="12030" max="12030" width="3.26953125" style="347" customWidth="1"/>
    <col min="12031" max="12031" width="3.7265625" style="347" customWidth="1"/>
    <col min="12032" max="12032" width="3.26953125" style="347" customWidth="1"/>
    <col min="12033" max="12033" width="3.7265625" style="347" customWidth="1"/>
    <col min="12034" max="12034" width="3.26953125" style="347" customWidth="1"/>
    <col min="12035" max="12035" width="3.7265625" style="347" customWidth="1"/>
    <col min="12036" max="12036" width="3.26953125" style="347" customWidth="1"/>
    <col min="12037" max="12037" width="3.7265625" style="347" customWidth="1"/>
    <col min="12038" max="12038" width="3.26953125" style="347" customWidth="1"/>
    <col min="12039" max="12039" width="3.7265625" style="347" customWidth="1"/>
    <col min="12040" max="12040" width="3.26953125" style="347" customWidth="1"/>
    <col min="12041" max="12041" width="3.7265625" style="347" customWidth="1"/>
    <col min="12042" max="12042" width="3.26953125" style="347" customWidth="1"/>
    <col min="12043" max="12043" width="3.7265625" style="347" customWidth="1"/>
    <col min="12044" max="12044" width="3.26953125" style="347" customWidth="1"/>
    <col min="12045" max="12045" width="3.7265625" style="347" customWidth="1"/>
    <col min="12046" max="12046" width="3.26953125" style="347" customWidth="1"/>
    <col min="12047" max="12047" width="3.7265625" style="347" customWidth="1"/>
    <col min="12048" max="12048" width="3.26953125" style="347" customWidth="1"/>
    <col min="12049" max="12049" width="3.7265625" style="347" customWidth="1"/>
    <col min="12050" max="12050" width="3.26953125" style="347" customWidth="1"/>
    <col min="12051" max="12051" width="3.7265625" style="347" customWidth="1"/>
    <col min="12052" max="12052" width="3.26953125" style="347" customWidth="1"/>
    <col min="12053" max="12053" width="3.7265625" style="347" customWidth="1"/>
    <col min="12054" max="12054" width="3.26953125" style="347" customWidth="1"/>
    <col min="12055" max="12055" width="6.26953125" style="347" customWidth="1"/>
    <col min="12056" max="12056" width="3.26953125" style="347" customWidth="1"/>
    <col min="12057" max="12280" width="7.7265625" style="347"/>
    <col min="12281" max="12282" width="13.26953125" style="347" customWidth="1"/>
    <col min="12283" max="12283" width="4.26953125" style="347" customWidth="1"/>
    <col min="12284" max="12284" width="3.26953125" style="347" customWidth="1"/>
    <col min="12285" max="12285" width="4.26953125" style="347" customWidth="1"/>
    <col min="12286" max="12286" width="3.26953125" style="347" customWidth="1"/>
    <col min="12287" max="12287" width="3.7265625" style="347" customWidth="1"/>
    <col min="12288" max="12288" width="3.26953125" style="347" customWidth="1"/>
    <col min="12289" max="12289" width="3.7265625" style="347" customWidth="1"/>
    <col min="12290" max="12290" width="3.26953125" style="347" customWidth="1"/>
    <col min="12291" max="12291" width="3.7265625" style="347" customWidth="1"/>
    <col min="12292" max="12292" width="3.26953125" style="347" customWidth="1"/>
    <col min="12293" max="12293" width="3.7265625" style="347" customWidth="1"/>
    <col min="12294" max="12294" width="3.26953125" style="347" customWidth="1"/>
    <col min="12295" max="12295" width="3.7265625" style="347" customWidth="1"/>
    <col min="12296" max="12296" width="3.26953125" style="347" customWidth="1"/>
    <col min="12297" max="12297" width="3.7265625" style="347" customWidth="1"/>
    <col min="12298" max="12298" width="3.26953125" style="347" customWidth="1"/>
    <col min="12299" max="12299" width="3.7265625" style="347" customWidth="1"/>
    <col min="12300" max="12300" width="3.26953125" style="347" customWidth="1"/>
    <col min="12301" max="12301" width="3.7265625" style="347" customWidth="1"/>
    <col min="12302" max="12302" width="3.26953125" style="347" customWidth="1"/>
    <col min="12303" max="12303" width="3.7265625" style="347" customWidth="1"/>
    <col min="12304" max="12304" width="3.26953125" style="347" customWidth="1"/>
    <col min="12305" max="12305" width="3.7265625" style="347" customWidth="1"/>
    <col min="12306" max="12306" width="3.26953125" style="347" customWidth="1"/>
    <col min="12307" max="12307" width="3.7265625" style="347" customWidth="1"/>
    <col min="12308" max="12308" width="3.26953125" style="347" customWidth="1"/>
    <col min="12309" max="12309" width="3.7265625" style="347" customWidth="1"/>
    <col min="12310" max="12310" width="3.26953125" style="347" customWidth="1"/>
    <col min="12311" max="12311" width="6.26953125" style="347" customWidth="1"/>
    <col min="12312" max="12312" width="3.26953125" style="347" customWidth="1"/>
    <col min="12313" max="12536" width="7.7265625" style="347"/>
    <col min="12537" max="12538" width="13.26953125" style="347" customWidth="1"/>
    <col min="12539" max="12539" width="4.26953125" style="347" customWidth="1"/>
    <col min="12540" max="12540" width="3.26953125" style="347" customWidth="1"/>
    <col min="12541" max="12541" width="4.26953125" style="347" customWidth="1"/>
    <col min="12542" max="12542" width="3.26953125" style="347" customWidth="1"/>
    <col min="12543" max="12543" width="3.7265625" style="347" customWidth="1"/>
    <col min="12544" max="12544" width="3.26953125" style="347" customWidth="1"/>
    <col min="12545" max="12545" width="3.7265625" style="347" customWidth="1"/>
    <col min="12546" max="12546" width="3.26953125" style="347" customWidth="1"/>
    <col min="12547" max="12547" width="3.7265625" style="347" customWidth="1"/>
    <col min="12548" max="12548" width="3.26953125" style="347" customWidth="1"/>
    <col min="12549" max="12549" width="3.7265625" style="347" customWidth="1"/>
    <col min="12550" max="12550" width="3.26953125" style="347" customWidth="1"/>
    <col min="12551" max="12551" width="3.7265625" style="347" customWidth="1"/>
    <col min="12552" max="12552" width="3.26953125" style="347" customWidth="1"/>
    <col min="12553" max="12553" width="3.7265625" style="347" customWidth="1"/>
    <col min="12554" max="12554" width="3.26953125" style="347" customWidth="1"/>
    <col min="12555" max="12555" width="3.7265625" style="347" customWidth="1"/>
    <col min="12556" max="12556" width="3.26953125" style="347" customWidth="1"/>
    <col min="12557" max="12557" width="3.7265625" style="347" customWidth="1"/>
    <col min="12558" max="12558" width="3.26953125" style="347" customWidth="1"/>
    <col min="12559" max="12559" width="3.7265625" style="347" customWidth="1"/>
    <col min="12560" max="12560" width="3.26953125" style="347" customWidth="1"/>
    <col min="12561" max="12561" width="3.7265625" style="347" customWidth="1"/>
    <col min="12562" max="12562" width="3.26953125" style="347" customWidth="1"/>
    <col min="12563" max="12563" width="3.7265625" style="347" customWidth="1"/>
    <col min="12564" max="12564" width="3.26953125" style="347" customWidth="1"/>
    <col min="12565" max="12565" width="3.7265625" style="347" customWidth="1"/>
    <col min="12566" max="12566" width="3.26953125" style="347" customWidth="1"/>
    <col min="12567" max="12567" width="6.26953125" style="347" customWidth="1"/>
    <col min="12568" max="12568" width="3.26953125" style="347" customWidth="1"/>
    <col min="12569" max="12792" width="7.7265625" style="347"/>
    <col min="12793" max="12794" width="13.26953125" style="347" customWidth="1"/>
    <col min="12795" max="12795" width="4.26953125" style="347" customWidth="1"/>
    <col min="12796" max="12796" width="3.26953125" style="347" customWidth="1"/>
    <col min="12797" max="12797" width="4.26953125" style="347" customWidth="1"/>
    <col min="12798" max="12798" width="3.26953125" style="347" customWidth="1"/>
    <col min="12799" max="12799" width="3.7265625" style="347" customWidth="1"/>
    <col min="12800" max="12800" width="3.26953125" style="347" customWidth="1"/>
    <col min="12801" max="12801" width="3.7265625" style="347" customWidth="1"/>
    <col min="12802" max="12802" width="3.26953125" style="347" customWidth="1"/>
    <col min="12803" max="12803" width="3.7265625" style="347" customWidth="1"/>
    <col min="12804" max="12804" width="3.26953125" style="347" customWidth="1"/>
    <col min="12805" max="12805" width="3.7265625" style="347" customWidth="1"/>
    <col min="12806" max="12806" width="3.26953125" style="347" customWidth="1"/>
    <col min="12807" max="12807" width="3.7265625" style="347" customWidth="1"/>
    <col min="12808" max="12808" width="3.26953125" style="347" customWidth="1"/>
    <col min="12809" max="12809" width="3.7265625" style="347" customWidth="1"/>
    <col min="12810" max="12810" width="3.26953125" style="347" customWidth="1"/>
    <col min="12811" max="12811" width="3.7265625" style="347" customWidth="1"/>
    <col min="12812" max="12812" width="3.26953125" style="347" customWidth="1"/>
    <col min="12813" max="12813" width="3.7265625" style="347" customWidth="1"/>
    <col min="12814" max="12814" width="3.26953125" style="347" customWidth="1"/>
    <col min="12815" max="12815" width="3.7265625" style="347" customWidth="1"/>
    <col min="12816" max="12816" width="3.26953125" style="347" customWidth="1"/>
    <col min="12817" max="12817" width="3.7265625" style="347" customWidth="1"/>
    <col min="12818" max="12818" width="3.26953125" style="347" customWidth="1"/>
    <col min="12819" max="12819" width="3.7265625" style="347" customWidth="1"/>
    <col min="12820" max="12820" width="3.26953125" style="347" customWidth="1"/>
    <col min="12821" max="12821" width="3.7265625" style="347" customWidth="1"/>
    <col min="12822" max="12822" width="3.26953125" style="347" customWidth="1"/>
    <col min="12823" max="12823" width="6.26953125" style="347" customWidth="1"/>
    <col min="12824" max="12824" width="3.26953125" style="347" customWidth="1"/>
    <col min="12825" max="13048" width="7.7265625" style="347"/>
    <col min="13049" max="13050" width="13.26953125" style="347" customWidth="1"/>
    <col min="13051" max="13051" width="4.26953125" style="347" customWidth="1"/>
    <col min="13052" max="13052" width="3.26953125" style="347" customWidth="1"/>
    <col min="13053" max="13053" width="4.26953125" style="347" customWidth="1"/>
    <col min="13054" max="13054" width="3.26953125" style="347" customWidth="1"/>
    <col min="13055" max="13055" width="3.7265625" style="347" customWidth="1"/>
    <col min="13056" max="13056" width="3.26953125" style="347" customWidth="1"/>
    <col min="13057" max="13057" width="3.7265625" style="347" customWidth="1"/>
    <col min="13058" max="13058" width="3.26953125" style="347" customWidth="1"/>
    <col min="13059" max="13059" width="3.7265625" style="347" customWidth="1"/>
    <col min="13060" max="13060" width="3.26953125" style="347" customWidth="1"/>
    <col min="13061" max="13061" width="3.7265625" style="347" customWidth="1"/>
    <col min="13062" max="13062" width="3.26953125" style="347" customWidth="1"/>
    <col min="13063" max="13063" width="3.7265625" style="347" customWidth="1"/>
    <col min="13064" max="13064" width="3.26953125" style="347" customWidth="1"/>
    <col min="13065" max="13065" width="3.7265625" style="347" customWidth="1"/>
    <col min="13066" max="13066" width="3.26953125" style="347" customWidth="1"/>
    <col min="13067" max="13067" width="3.7265625" style="347" customWidth="1"/>
    <col min="13068" max="13068" width="3.26953125" style="347" customWidth="1"/>
    <col min="13069" max="13069" width="3.7265625" style="347" customWidth="1"/>
    <col min="13070" max="13070" width="3.26953125" style="347" customWidth="1"/>
    <col min="13071" max="13071" width="3.7265625" style="347" customWidth="1"/>
    <col min="13072" max="13072" width="3.26953125" style="347" customWidth="1"/>
    <col min="13073" max="13073" width="3.7265625" style="347" customWidth="1"/>
    <col min="13074" max="13074" width="3.26953125" style="347" customWidth="1"/>
    <col min="13075" max="13075" width="3.7265625" style="347" customWidth="1"/>
    <col min="13076" max="13076" width="3.26953125" style="347" customWidth="1"/>
    <col min="13077" max="13077" width="3.7265625" style="347" customWidth="1"/>
    <col min="13078" max="13078" width="3.26953125" style="347" customWidth="1"/>
    <col min="13079" max="13079" width="6.26953125" style="347" customWidth="1"/>
    <col min="13080" max="13080" width="3.26953125" style="347" customWidth="1"/>
    <col min="13081" max="13304" width="7.7265625" style="347"/>
    <col min="13305" max="13306" width="13.26953125" style="347" customWidth="1"/>
    <col min="13307" max="13307" width="4.26953125" style="347" customWidth="1"/>
    <col min="13308" max="13308" width="3.26953125" style="347" customWidth="1"/>
    <col min="13309" max="13309" width="4.26953125" style="347" customWidth="1"/>
    <col min="13310" max="13310" width="3.26953125" style="347" customWidth="1"/>
    <col min="13311" max="13311" width="3.7265625" style="347" customWidth="1"/>
    <col min="13312" max="13312" width="3.26953125" style="347" customWidth="1"/>
    <col min="13313" max="13313" width="3.7265625" style="347" customWidth="1"/>
    <col min="13314" max="13314" width="3.26953125" style="347" customWidth="1"/>
    <col min="13315" max="13315" width="3.7265625" style="347" customWidth="1"/>
    <col min="13316" max="13316" width="3.26953125" style="347" customWidth="1"/>
    <col min="13317" max="13317" width="3.7265625" style="347" customWidth="1"/>
    <col min="13318" max="13318" width="3.26953125" style="347" customWidth="1"/>
    <col min="13319" max="13319" width="3.7265625" style="347" customWidth="1"/>
    <col min="13320" max="13320" width="3.26953125" style="347" customWidth="1"/>
    <col min="13321" max="13321" width="3.7265625" style="347" customWidth="1"/>
    <col min="13322" max="13322" width="3.26953125" style="347" customWidth="1"/>
    <col min="13323" max="13323" width="3.7265625" style="347" customWidth="1"/>
    <col min="13324" max="13324" width="3.26953125" style="347" customWidth="1"/>
    <col min="13325" max="13325" width="3.7265625" style="347" customWidth="1"/>
    <col min="13326" max="13326" width="3.26953125" style="347" customWidth="1"/>
    <col min="13327" max="13327" width="3.7265625" style="347" customWidth="1"/>
    <col min="13328" max="13328" width="3.26953125" style="347" customWidth="1"/>
    <col min="13329" max="13329" width="3.7265625" style="347" customWidth="1"/>
    <col min="13330" max="13330" width="3.26953125" style="347" customWidth="1"/>
    <col min="13331" max="13331" width="3.7265625" style="347" customWidth="1"/>
    <col min="13332" max="13332" width="3.26953125" style="347" customWidth="1"/>
    <col min="13333" max="13333" width="3.7265625" style="347" customWidth="1"/>
    <col min="13334" max="13334" width="3.26953125" style="347" customWidth="1"/>
    <col min="13335" max="13335" width="6.26953125" style="347" customWidth="1"/>
    <col min="13336" max="13336" width="3.26953125" style="347" customWidth="1"/>
    <col min="13337" max="13560" width="7.7265625" style="347"/>
    <col min="13561" max="13562" width="13.26953125" style="347" customWidth="1"/>
    <col min="13563" max="13563" width="4.26953125" style="347" customWidth="1"/>
    <col min="13564" max="13564" width="3.26953125" style="347" customWidth="1"/>
    <col min="13565" max="13565" width="4.26953125" style="347" customWidth="1"/>
    <col min="13566" max="13566" width="3.26953125" style="347" customWidth="1"/>
    <col min="13567" max="13567" width="3.7265625" style="347" customWidth="1"/>
    <col min="13568" max="13568" width="3.26953125" style="347" customWidth="1"/>
    <col min="13569" max="13569" width="3.7265625" style="347" customWidth="1"/>
    <col min="13570" max="13570" width="3.26953125" style="347" customWidth="1"/>
    <col min="13571" max="13571" width="3.7265625" style="347" customWidth="1"/>
    <col min="13572" max="13572" width="3.26953125" style="347" customWidth="1"/>
    <col min="13573" max="13573" width="3.7265625" style="347" customWidth="1"/>
    <col min="13574" max="13574" width="3.26953125" style="347" customWidth="1"/>
    <col min="13575" max="13575" width="3.7265625" style="347" customWidth="1"/>
    <col min="13576" max="13576" width="3.26953125" style="347" customWidth="1"/>
    <col min="13577" max="13577" width="3.7265625" style="347" customWidth="1"/>
    <col min="13578" max="13578" width="3.26953125" style="347" customWidth="1"/>
    <col min="13579" max="13579" width="3.7265625" style="347" customWidth="1"/>
    <col min="13580" max="13580" width="3.26953125" style="347" customWidth="1"/>
    <col min="13581" max="13581" width="3.7265625" style="347" customWidth="1"/>
    <col min="13582" max="13582" width="3.26953125" style="347" customWidth="1"/>
    <col min="13583" max="13583" width="3.7265625" style="347" customWidth="1"/>
    <col min="13584" max="13584" width="3.26953125" style="347" customWidth="1"/>
    <col min="13585" max="13585" width="3.7265625" style="347" customWidth="1"/>
    <col min="13586" max="13586" width="3.26953125" style="347" customWidth="1"/>
    <col min="13587" max="13587" width="3.7265625" style="347" customWidth="1"/>
    <col min="13588" max="13588" width="3.26953125" style="347" customWidth="1"/>
    <col min="13589" max="13589" width="3.7265625" style="347" customWidth="1"/>
    <col min="13590" max="13590" width="3.26953125" style="347" customWidth="1"/>
    <col min="13591" max="13591" width="6.26953125" style="347" customWidth="1"/>
    <col min="13592" max="13592" width="3.26953125" style="347" customWidth="1"/>
    <col min="13593" max="13816" width="7.7265625" style="347"/>
    <col min="13817" max="13818" width="13.26953125" style="347" customWidth="1"/>
    <col min="13819" max="13819" width="4.26953125" style="347" customWidth="1"/>
    <col min="13820" max="13820" width="3.26953125" style="347" customWidth="1"/>
    <col min="13821" max="13821" width="4.26953125" style="347" customWidth="1"/>
    <col min="13822" max="13822" width="3.26953125" style="347" customWidth="1"/>
    <col min="13823" max="13823" width="3.7265625" style="347" customWidth="1"/>
    <col min="13824" max="13824" width="3.26953125" style="347" customWidth="1"/>
    <col min="13825" max="13825" width="3.7265625" style="347" customWidth="1"/>
    <col min="13826" max="13826" width="3.26953125" style="347" customWidth="1"/>
    <col min="13827" max="13827" width="3.7265625" style="347" customWidth="1"/>
    <col min="13828" max="13828" width="3.26953125" style="347" customWidth="1"/>
    <col min="13829" max="13829" width="3.7265625" style="347" customWidth="1"/>
    <col min="13830" max="13830" width="3.26953125" style="347" customWidth="1"/>
    <col min="13831" max="13831" width="3.7265625" style="347" customWidth="1"/>
    <col min="13832" max="13832" width="3.26953125" style="347" customWidth="1"/>
    <col min="13833" max="13833" width="3.7265625" style="347" customWidth="1"/>
    <col min="13834" max="13834" width="3.26953125" style="347" customWidth="1"/>
    <col min="13835" max="13835" width="3.7265625" style="347" customWidth="1"/>
    <col min="13836" max="13836" width="3.26953125" style="347" customWidth="1"/>
    <col min="13837" max="13837" width="3.7265625" style="347" customWidth="1"/>
    <col min="13838" max="13838" width="3.26953125" style="347" customWidth="1"/>
    <col min="13839" max="13839" width="3.7265625" style="347" customWidth="1"/>
    <col min="13840" max="13840" width="3.26953125" style="347" customWidth="1"/>
    <col min="13841" max="13841" width="3.7265625" style="347" customWidth="1"/>
    <col min="13842" max="13842" width="3.26953125" style="347" customWidth="1"/>
    <col min="13843" max="13843" width="3.7265625" style="347" customWidth="1"/>
    <col min="13844" max="13844" width="3.26953125" style="347" customWidth="1"/>
    <col min="13845" max="13845" width="3.7265625" style="347" customWidth="1"/>
    <col min="13846" max="13846" width="3.26953125" style="347" customWidth="1"/>
    <col min="13847" max="13847" width="6.26953125" style="347" customWidth="1"/>
    <col min="13848" max="13848" width="3.26953125" style="347" customWidth="1"/>
    <col min="13849" max="14072" width="7.7265625" style="347"/>
    <col min="14073" max="14074" width="13.26953125" style="347" customWidth="1"/>
    <col min="14075" max="14075" width="4.26953125" style="347" customWidth="1"/>
    <col min="14076" max="14076" width="3.26953125" style="347" customWidth="1"/>
    <col min="14077" max="14077" width="4.26953125" style="347" customWidth="1"/>
    <col min="14078" max="14078" width="3.26953125" style="347" customWidth="1"/>
    <col min="14079" max="14079" width="3.7265625" style="347" customWidth="1"/>
    <col min="14080" max="14080" width="3.26953125" style="347" customWidth="1"/>
    <col min="14081" max="14081" width="3.7265625" style="347" customWidth="1"/>
    <col min="14082" max="14082" width="3.26953125" style="347" customWidth="1"/>
    <col min="14083" max="14083" width="3.7265625" style="347" customWidth="1"/>
    <col min="14084" max="14084" width="3.26953125" style="347" customWidth="1"/>
    <col min="14085" max="14085" width="3.7265625" style="347" customWidth="1"/>
    <col min="14086" max="14086" width="3.26953125" style="347" customWidth="1"/>
    <col min="14087" max="14087" width="3.7265625" style="347" customWidth="1"/>
    <col min="14088" max="14088" width="3.26953125" style="347" customWidth="1"/>
    <col min="14089" max="14089" width="3.7265625" style="347" customWidth="1"/>
    <col min="14090" max="14090" width="3.26953125" style="347" customWidth="1"/>
    <col min="14091" max="14091" width="3.7265625" style="347" customWidth="1"/>
    <col min="14092" max="14092" width="3.26953125" style="347" customWidth="1"/>
    <col min="14093" max="14093" width="3.7265625" style="347" customWidth="1"/>
    <col min="14094" max="14094" width="3.26953125" style="347" customWidth="1"/>
    <col min="14095" max="14095" width="3.7265625" style="347" customWidth="1"/>
    <col min="14096" max="14096" width="3.26953125" style="347" customWidth="1"/>
    <col min="14097" max="14097" width="3.7265625" style="347" customWidth="1"/>
    <col min="14098" max="14098" width="3.26953125" style="347" customWidth="1"/>
    <col min="14099" max="14099" width="3.7265625" style="347" customWidth="1"/>
    <col min="14100" max="14100" width="3.26953125" style="347" customWidth="1"/>
    <col min="14101" max="14101" width="3.7265625" style="347" customWidth="1"/>
    <col min="14102" max="14102" width="3.26953125" style="347" customWidth="1"/>
    <col min="14103" max="14103" width="6.26953125" style="347" customWidth="1"/>
    <col min="14104" max="14104" width="3.26953125" style="347" customWidth="1"/>
    <col min="14105" max="14328" width="7.7265625" style="347"/>
    <col min="14329" max="14330" width="13.26953125" style="347" customWidth="1"/>
    <col min="14331" max="14331" width="4.26953125" style="347" customWidth="1"/>
    <col min="14332" max="14332" width="3.26953125" style="347" customWidth="1"/>
    <col min="14333" max="14333" width="4.26953125" style="347" customWidth="1"/>
    <col min="14334" max="14334" width="3.26953125" style="347" customWidth="1"/>
    <col min="14335" max="14335" width="3.7265625" style="347" customWidth="1"/>
    <col min="14336" max="14336" width="3.26953125" style="347" customWidth="1"/>
    <col min="14337" max="14337" width="3.7265625" style="347" customWidth="1"/>
    <col min="14338" max="14338" width="3.26953125" style="347" customWidth="1"/>
    <col min="14339" max="14339" width="3.7265625" style="347" customWidth="1"/>
    <col min="14340" max="14340" width="3.26953125" style="347" customWidth="1"/>
    <col min="14341" max="14341" width="3.7265625" style="347" customWidth="1"/>
    <col min="14342" max="14342" width="3.26953125" style="347" customWidth="1"/>
    <col min="14343" max="14343" width="3.7265625" style="347" customWidth="1"/>
    <col min="14344" max="14344" width="3.26953125" style="347" customWidth="1"/>
    <col min="14345" max="14345" width="3.7265625" style="347" customWidth="1"/>
    <col min="14346" max="14346" width="3.26953125" style="347" customWidth="1"/>
    <col min="14347" max="14347" width="3.7265625" style="347" customWidth="1"/>
    <col min="14348" max="14348" width="3.26953125" style="347" customWidth="1"/>
    <col min="14349" max="14349" width="3.7265625" style="347" customWidth="1"/>
    <col min="14350" max="14350" width="3.26953125" style="347" customWidth="1"/>
    <col min="14351" max="14351" width="3.7265625" style="347" customWidth="1"/>
    <col min="14352" max="14352" width="3.26953125" style="347" customWidth="1"/>
    <col min="14353" max="14353" width="3.7265625" style="347" customWidth="1"/>
    <col min="14354" max="14354" width="3.26953125" style="347" customWidth="1"/>
    <col min="14355" max="14355" width="3.7265625" style="347" customWidth="1"/>
    <col min="14356" max="14356" width="3.26953125" style="347" customWidth="1"/>
    <col min="14357" max="14357" width="3.7265625" style="347" customWidth="1"/>
    <col min="14358" max="14358" width="3.26953125" style="347" customWidth="1"/>
    <col min="14359" max="14359" width="6.26953125" style="347" customWidth="1"/>
    <col min="14360" max="14360" width="3.26953125" style="347" customWidth="1"/>
    <col min="14361" max="14584" width="7.7265625" style="347"/>
    <col min="14585" max="14586" width="13.26953125" style="347" customWidth="1"/>
    <col min="14587" max="14587" width="4.26953125" style="347" customWidth="1"/>
    <col min="14588" max="14588" width="3.26953125" style="347" customWidth="1"/>
    <col min="14589" max="14589" width="4.26953125" style="347" customWidth="1"/>
    <col min="14590" max="14590" width="3.26953125" style="347" customWidth="1"/>
    <col min="14591" max="14591" width="3.7265625" style="347" customWidth="1"/>
    <col min="14592" max="14592" width="3.26953125" style="347" customWidth="1"/>
    <col min="14593" max="14593" width="3.7265625" style="347" customWidth="1"/>
    <col min="14594" max="14594" width="3.26953125" style="347" customWidth="1"/>
    <col min="14595" max="14595" width="3.7265625" style="347" customWidth="1"/>
    <col min="14596" max="14596" width="3.26953125" style="347" customWidth="1"/>
    <col min="14597" max="14597" width="3.7265625" style="347" customWidth="1"/>
    <col min="14598" max="14598" width="3.26953125" style="347" customWidth="1"/>
    <col min="14599" max="14599" width="3.7265625" style="347" customWidth="1"/>
    <col min="14600" max="14600" width="3.26953125" style="347" customWidth="1"/>
    <col min="14601" max="14601" width="3.7265625" style="347" customWidth="1"/>
    <col min="14602" max="14602" width="3.26953125" style="347" customWidth="1"/>
    <col min="14603" max="14603" width="3.7265625" style="347" customWidth="1"/>
    <col min="14604" max="14604" width="3.26953125" style="347" customWidth="1"/>
    <col min="14605" max="14605" width="3.7265625" style="347" customWidth="1"/>
    <col min="14606" max="14606" width="3.26953125" style="347" customWidth="1"/>
    <col min="14607" max="14607" width="3.7265625" style="347" customWidth="1"/>
    <col min="14608" max="14608" width="3.26953125" style="347" customWidth="1"/>
    <col min="14609" max="14609" width="3.7265625" style="347" customWidth="1"/>
    <col min="14610" max="14610" width="3.26953125" style="347" customWidth="1"/>
    <col min="14611" max="14611" width="3.7265625" style="347" customWidth="1"/>
    <col min="14612" max="14612" width="3.26953125" style="347" customWidth="1"/>
    <col min="14613" max="14613" width="3.7265625" style="347" customWidth="1"/>
    <col min="14614" max="14614" width="3.26953125" style="347" customWidth="1"/>
    <col min="14615" max="14615" width="6.26953125" style="347" customWidth="1"/>
    <col min="14616" max="14616" width="3.26953125" style="347" customWidth="1"/>
    <col min="14617" max="14840" width="7.7265625" style="347"/>
    <col min="14841" max="14842" width="13.26953125" style="347" customWidth="1"/>
    <col min="14843" max="14843" width="4.26953125" style="347" customWidth="1"/>
    <col min="14844" max="14844" width="3.26953125" style="347" customWidth="1"/>
    <col min="14845" max="14845" width="4.26953125" style="347" customWidth="1"/>
    <col min="14846" max="14846" width="3.26953125" style="347" customWidth="1"/>
    <col min="14847" max="14847" width="3.7265625" style="347" customWidth="1"/>
    <col min="14848" max="14848" width="3.26953125" style="347" customWidth="1"/>
    <col min="14849" max="14849" width="3.7265625" style="347" customWidth="1"/>
    <col min="14850" max="14850" width="3.26953125" style="347" customWidth="1"/>
    <col min="14851" max="14851" width="3.7265625" style="347" customWidth="1"/>
    <col min="14852" max="14852" width="3.26953125" style="347" customWidth="1"/>
    <col min="14853" max="14853" width="3.7265625" style="347" customWidth="1"/>
    <col min="14854" max="14854" width="3.26953125" style="347" customWidth="1"/>
    <col min="14855" max="14855" width="3.7265625" style="347" customWidth="1"/>
    <col min="14856" max="14856" width="3.26953125" style="347" customWidth="1"/>
    <col min="14857" max="14857" width="3.7265625" style="347" customWidth="1"/>
    <col min="14858" max="14858" width="3.26953125" style="347" customWidth="1"/>
    <col min="14859" max="14859" width="3.7265625" style="347" customWidth="1"/>
    <col min="14860" max="14860" width="3.26953125" style="347" customWidth="1"/>
    <col min="14861" max="14861" width="3.7265625" style="347" customWidth="1"/>
    <col min="14862" max="14862" width="3.26953125" style="347" customWidth="1"/>
    <col min="14863" max="14863" width="3.7265625" style="347" customWidth="1"/>
    <col min="14864" max="14864" width="3.26953125" style="347" customWidth="1"/>
    <col min="14865" max="14865" width="3.7265625" style="347" customWidth="1"/>
    <col min="14866" max="14866" width="3.26953125" style="347" customWidth="1"/>
    <col min="14867" max="14867" width="3.7265625" style="347" customWidth="1"/>
    <col min="14868" max="14868" width="3.26953125" style="347" customWidth="1"/>
    <col min="14869" max="14869" width="3.7265625" style="347" customWidth="1"/>
    <col min="14870" max="14870" width="3.26953125" style="347" customWidth="1"/>
    <col min="14871" max="14871" width="6.26953125" style="347" customWidth="1"/>
    <col min="14872" max="14872" width="3.26953125" style="347" customWidth="1"/>
    <col min="14873" max="15096" width="7.7265625" style="347"/>
    <col min="15097" max="15098" width="13.26953125" style="347" customWidth="1"/>
    <col min="15099" max="15099" width="4.26953125" style="347" customWidth="1"/>
    <col min="15100" max="15100" width="3.26953125" style="347" customWidth="1"/>
    <col min="15101" max="15101" width="4.26953125" style="347" customWidth="1"/>
    <col min="15102" max="15102" width="3.26953125" style="347" customWidth="1"/>
    <col min="15103" max="15103" width="3.7265625" style="347" customWidth="1"/>
    <col min="15104" max="15104" width="3.26953125" style="347" customWidth="1"/>
    <col min="15105" max="15105" width="3.7265625" style="347" customWidth="1"/>
    <col min="15106" max="15106" width="3.26953125" style="347" customWidth="1"/>
    <col min="15107" max="15107" width="3.7265625" style="347" customWidth="1"/>
    <col min="15108" max="15108" width="3.26953125" style="347" customWidth="1"/>
    <col min="15109" max="15109" width="3.7265625" style="347" customWidth="1"/>
    <col min="15110" max="15110" width="3.26953125" style="347" customWidth="1"/>
    <col min="15111" max="15111" width="3.7265625" style="347" customWidth="1"/>
    <col min="15112" max="15112" width="3.26953125" style="347" customWidth="1"/>
    <col min="15113" max="15113" width="3.7265625" style="347" customWidth="1"/>
    <col min="15114" max="15114" width="3.26953125" style="347" customWidth="1"/>
    <col min="15115" max="15115" width="3.7265625" style="347" customWidth="1"/>
    <col min="15116" max="15116" width="3.26953125" style="347" customWidth="1"/>
    <col min="15117" max="15117" width="3.7265625" style="347" customWidth="1"/>
    <col min="15118" max="15118" width="3.26953125" style="347" customWidth="1"/>
    <col min="15119" max="15119" width="3.7265625" style="347" customWidth="1"/>
    <col min="15120" max="15120" width="3.26953125" style="347" customWidth="1"/>
    <col min="15121" max="15121" width="3.7265625" style="347" customWidth="1"/>
    <col min="15122" max="15122" width="3.26953125" style="347" customWidth="1"/>
    <col min="15123" max="15123" width="3.7265625" style="347" customWidth="1"/>
    <col min="15124" max="15124" width="3.26953125" style="347" customWidth="1"/>
    <col min="15125" max="15125" width="3.7265625" style="347" customWidth="1"/>
    <col min="15126" max="15126" width="3.26953125" style="347" customWidth="1"/>
    <col min="15127" max="15127" width="6.26953125" style="347" customWidth="1"/>
    <col min="15128" max="15128" width="3.26953125" style="347" customWidth="1"/>
    <col min="15129" max="15352" width="7.7265625" style="347"/>
    <col min="15353" max="15354" width="13.26953125" style="347" customWidth="1"/>
    <col min="15355" max="15355" width="4.26953125" style="347" customWidth="1"/>
    <col min="15356" max="15356" width="3.26953125" style="347" customWidth="1"/>
    <col min="15357" max="15357" width="4.26953125" style="347" customWidth="1"/>
    <col min="15358" max="15358" width="3.26953125" style="347" customWidth="1"/>
    <col min="15359" max="15359" width="3.7265625" style="347" customWidth="1"/>
    <col min="15360" max="15360" width="3.26953125" style="347" customWidth="1"/>
    <col min="15361" max="15361" width="3.7265625" style="347" customWidth="1"/>
    <col min="15362" max="15362" width="3.26953125" style="347" customWidth="1"/>
    <col min="15363" max="15363" width="3.7265625" style="347" customWidth="1"/>
    <col min="15364" max="15364" width="3.26953125" style="347" customWidth="1"/>
    <col min="15365" max="15365" width="3.7265625" style="347" customWidth="1"/>
    <col min="15366" max="15366" width="3.26953125" style="347" customWidth="1"/>
    <col min="15367" max="15367" width="3.7265625" style="347" customWidth="1"/>
    <col min="15368" max="15368" width="3.26953125" style="347" customWidth="1"/>
    <col min="15369" max="15369" width="3.7265625" style="347" customWidth="1"/>
    <col min="15370" max="15370" width="3.26953125" style="347" customWidth="1"/>
    <col min="15371" max="15371" width="3.7265625" style="347" customWidth="1"/>
    <col min="15372" max="15372" width="3.26953125" style="347" customWidth="1"/>
    <col min="15373" max="15373" width="3.7265625" style="347" customWidth="1"/>
    <col min="15374" max="15374" width="3.26953125" style="347" customWidth="1"/>
    <col min="15375" max="15375" width="3.7265625" style="347" customWidth="1"/>
    <col min="15376" max="15376" width="3.26953125" style="347" customWidth="1"/>
    <col min="15377" max="15377" width="3.7265625" style="347" customWidth="1"/>
    <col min="15378" max="15378" width="3.26953125" style="347" customWidth="1"/>
    <col min="15379" max="15379" width="3.7265625" style="347" customWidth="1"/>
    <col min="15380" max="15380" width="3.26953125" style="347" customWidth="1"/>
    <col min="15381" max="15381" width="3.7265625" style="347" customWidth="1"/>
    <col min="15382" max="15382" width="3.26953125" style="347" customWidth="1"/>
    <col min="15383" max="15383" width="6.26953125" style="347" customWidth="1"/>
    <col min="15384" max="15384" width="3.26953125" style="347" customWidth="1"/>
    <col min="15385" max="15608" width="7.7265625" style="347"/>
    <col min="15609" max="15610" width="13.26953125" style="347" customWidth="1"/>
    <col min="15611" max="15611" width="4.26953125" style="347" customWidth="1"/>
    <col min="15612" max="15612" width="3.26953125" style="347" customWidth="1"/>
    <col min="15613" max="15613" width="4.26953125" style="347" customWidth="1"/>
    <col min="15614" max="15614" width="3.26953125" style="347" customWidth="1"/>
    <col min="15615" max="15615" width="3.7265625" style="347" customWidth="1"/>
    <col min="15616" max="15616" width="3.26953125" style="347" customWidth="1"/>
    <col min="15617" max="15617" width="3.7265625" style="347" customWidth="1"/>
    <col min="15618" max="15618" width="3.26953125" style="347" customWidth="1"/>
    <col min="15619" max="15619" width="3.7265625" style="347" customWidth="1"/>
    <col min="15620" max="15620" width="3.26953125" style="347" customWidth="1"/>
    <col min="15621" max="15621" width="3.7265625" style="347" customWidth="1"/>
    <col min="15622" max="15622" width="3.26953125" style="347" customWidth="1"/>
    <col min="15623" max="15623" width="3.7265625" style="347" customWidth="1"/>
    <col min="15624" max="15624" width="3.26953125" style="347" customWidth="1"/>
    <col min="15625" max="15625" width="3.7265625" style="347" customWidth="1"/>
    <col min="15626" max="15626" width="3.26953125" style="347" customWidth="1"/>
    <col min="15627" max="15627" width="3.7265625" style="347" customWidth="1"/>
    <col min="15628" max="15628" width="3.26953125" style="347" customWidth="1"/>
    <col min="15629" max="15629" width="3.7265625" style="347" customWidth="1"/>
    <col min="15630" max="15630" width="3.26953125" style="347" customWidth="1"/>
    <col min="15631" max="15631" width="3.7265625" style="347" customWidth="1"/>
    <col min="15632" max="15632" width="3.26953125" style="347" customWidth="1"/>
    <col min="15633" max="15633" width="3.7265625" style="347" customWidth="1"/>
    <col min="15634" max="15634" width="3.26953125" style="347" customWidth="1"/>
    <col min="15635" max="15635" width="3.7265625" style="347" customWidth="1"/>
    <col min="15636" max="15636" width="3.26953125" style="347" customWidth="1"/>
    <col min="15637" max="15637" width="3.7265625" style="347" customWidth="1"/>
    <col min="15638" max="15638" width="3.26953125" style="347" customWidth="1"/>
    <col min="15639" max="15639" width="6.26953125" style="347" customWidth="1"/>
    <col min="15640" max="15640" width="3.26953125" style="347" customWidth="1"/>
    <col min="15641" max="15864" width="7.7265625" style="347"/>
    <col min="15865" max="15866" width="13.26953125" style="347" customWidth="1"/>
    <col min="15867" max="15867" width="4.26953125" style="347" customWidth="1"/>
    <col min="15868" max="15868" width="3.26953125" style="347" customWidth="1"/>
    <col min="15869" max="15869" width="4.26953125" style="347" customWidth="1"/>
    <col min="15870" max="15870" width="3.26953125" style="347" customWidth="1"/>
    <col min="15871" max="15871" width="3.7265625" style="347" customWidth="1"/>
    <col min="15872" max="15872" width="3.26953125" style="347" customWidth="1"/>
    <col min="15873" max="15873" width="3.7265625" style="347" customWidth="1"/>
    <col min="15874" max="15874" width="3.26953125" style="347" customWidth="1"/>
    <col min="15875" max="15875" width="3.7265625" style="347" customWidth="1"/>
    <col min="15876" max="15876" width="3.26953125" style="347" customWidth="1"/>
    <col min="15877" max="15877" width="3.7265625" style="347" customWidth="1"/>
    <col min="15878" max="15878" width="3.26953125" style="347" customWidth="1"/>
    <col min="15879" max="15879" width="3.7265625" style="347" customWidth="1"/>
    <col min="15880" max="15880" width="3.26953125" style="347" customWidth="1"/>
    <col min="15881" max="15881" width="3.7265625" style="347" customWidth="1"/>
    <col min="15882" max="15882" width="3.26953125" style="347" customWidth="1"/>
    <col min="15883" max="15883" width="3.7265625" style="347" customWidth="1"/>
    <col min="15884" max="15884" width="3.26953125" style="347" customWidth="1"/>
    <col min="15885" max="15885" width="3.7265625" style="347" customWidth="1"/>
    <col min="15886" max="15886" width="3.26953125" style="347" customWidth="1"/>
    <col min="15887" max="15887" width="3.7265625" style="347" customWidth="1"/>
    <col min="15888" max="15888" width="3.26953125" style="347" customWidth="1"/>
    <col min="15889" max="15889" width="3.7265625" style="347" customWidth="1"/>
    <col min="15890" max="15890" width="3.26953125" style="347" customWidth="1"/>
    <col min="15891" max="15891" width="3.7265625" style="347" customWidth="1"/>
    <col min="15892" max="15892" width="3.26953125" style="347" customWidth="1"/>
    <col min="15893" max="15893" width="3.7265625" style="347" customWidth="1"/>
    <col min="15894" max="15894" width="3.26953125" style="347" customWidth="1"/>
    <col min="15895" max="15895" width="6.26953125" style="347" customWidth="1"/>
    <col min="15896" max="15896" width="3.26953125" style="347" customWidth="1"/>
    <col min="15897" max="16120" width="7.7265625" style="347"/>
    <col min="16121" max="16122" width="13.26953125" style="347" customWidth="1"/>
    <col min="16123" max="16123" width="4.26953125" style="347" customWidth="1"/>
    <col min="16124" max="16124" width="3.26953125" style="347" customWidth="1"/>
    <col min="16125" max="16125" width="4.26953125" style="347" customWidth="1"/>
    <col min="16126" max="16126" width="3.26953125" style="347" customWidth="1"/>
    <col min="16127" max="16127" width="3.7265625" style="347" customWidth="1"/>
    <col min="16128" max="16128" width="3.26953125" style="347" customWidth="1"/>
    <col min="16129" max="16129" width="3.7265625" style="347" customWidth="1"/>
    <col min="16130" max="16130" width="3.26953125" style="347" customWidth="1"/>
    <col min="16131" max="16131" width="3.7265625" style="347" customWidth="1"/>
    <col min="16132" max="16132" width="3.26953125" style="347" customWidth="1"/>
    <col min="16133" max="16133" width="3.7265625" style="347" customWidth="1"/>
    <col min="16134" max="16134" width="3.26953125" style="347" customWidth="1"/>
    <col min="16135" max="16135" width="3.7265625" style="347" customWidth="1"/>
    <col min="16136" max="16136" width="3.26953125" style="347" customWidth="1"/>
    <col min="16137" max="16137" width="3.7265625" style="347" customWidth="1"/>
    <col min="16138" max="16138" width="3.26953125" style="347" customWidth="1"/>
    <col min="16139" max="16139" width="3.7265625" style="347" customWidth="1"/>
    <col min="16140" max="16140" width="3.26953125" style="347" customWidth="1"/>
    <col min="16141" max="16141" width="3.7265625" style="347" customWidth="1"/>
    <col min="16142" max="16142" width="3.26953125" style="347" customWidth="1"/>
    <col min="16143" max="16143" width="3.7265625" style="347" customWidth="1"/>
    <col min="16144" max="16144" width="3.26953125" style="347" customWidth="1"/>
    <col min="16145" max="16145" width="3.7265625" style="347" customWidth="1"/>
    <col min="16146" max="16146" width="3.26953125" style="347" customWidth="1"/>
    <col min="16147" max="16147" width="3.7265625" style="347" customWidth="1"/>
    <col min="16148" max="16148" width="3.26953125" style="347" customWidth="1"/>
    <col min="16149" max="16149" width="3.7265625" style="347" customWidth="1"/>
    <col min="16150" max="16150" width="3.26953125" style="347" customWidth="1"/>
    <col min="16151" max="16151" width="6.26953125" style="347" customWidth="1"/>
    <col min="16152" max="16152" width="3.26953125" style="347" customWidth="1"/>
    <col min="16153" max="16384" width="7.7265625" style="347"/>
  </cols>
  <sheetData>
    <row r="1" spans="1:31">
      <c r="A1" s="1725" t="s">
        <v>589</v>
      </c>
      <c r="B1" s="1725"/>
      <c r="C1" s="1725"/>
      <c r="D1" s="1725"/>
      <c r="E1" s="1725"/>
      <c r="F1" s="1725"/>
      <c r="G1" s="1725"/>
      <c r="H1" s="1725"/>
      <c r="I1" s="1725"/>
      <c r="J1" s="1725"/>
      <c r="K1" s="1725"/>
      <c r="L1" s="1725"/>
      <c r="M1" s="1725"/>
      <c r="N1" s="1725"/>
      <c r="O1" s="1725"/>
      <c r="P1" s="1725"/>
      <c r="Q1" s="1725"/>
      <c r="R1" s="1725"/>
      <c r="S1" s="1725"/>
      <c r="T1" s="1725"/>
      <c r="U1" s="1725"/>
      <c r="V1" s="1725"/>
      <c r="W1" s="1725"/>
      <c r="X1" s="1725"/>
      <c r="Y1" s="1725"/>
      <c r="Z1" s="1725"/>
    </row>
    <row r="2" spans="1:31">
      <c r="A2" s="1726" t="s">
        <v>590</v>
      </c>
      <c r="B2" s="1726"/>
      <c r="C2" s="1726"/>
      <c r="D2" s="1726"/>
      <c r="E2" s="1726"/>
      <c r="F2" s="1726"/>
      <c r="G2" s="1726"/>
      <c r="H2" s="1726"/>
      <c r="I2" s="1726"/>
      <c r="J2" s="1726"/>
      <c r="K2" s="1726"/>
      <c r="L2" s="1726"/>
      <c r="M2" s="1726"/>
      <c r="N2" s="1726"/>
      <c r="O2" s="1726"/>
      <c r="P2" s="1726"/>
      <c r="Q2" s="1726"/>
      <c r="R2" s="1726"/>
      <c r="S2" s="1726"/>
      <c r="T2" s="1726"/>
      <c r="U2" s="1726"/>
      <c r="V2" s="1726"/>
      <c r="W2" s="1726"/>
      <c r="X2" s="1726"/>
      <c r="Y2" s="1726"/>
      <c r="Z2" s="1726"/>
    </row>
    <row r="3" spans="1:31" ht="18.75" customHeight="1">
      <c r="A3" s="197" t="s">
        <v>949</v>
      </c>
      <c r="B3" s="345"/>
      <c r="C3" s="345"/>
      <c r="D3" s="345"/>
      <c r="E3" s="345"/>
      <c r="F3" s="345"/>
      <c r="G3" s="345"/>
      <c r="H3" s="345"/>
      <c r="I3" s="345"/>
      <c r="J3" s="345"/>
      <c r="K3" s="345"/>
      <c r="L3" s="345"/>
      <c r="M3" s="345"/>
      <c r="N3" s="345"/>
      <c r="O3" s="345"/>
      <c r="P3" s="345"/>
      <c r="Q3" s="345"/>
      <c r="R3" s="345"/>
      <c r="S3" s="345"/>
      <c r="T3" s="345"/>
      <c r="U3" s="345"/>
      <c r="V3" s="345"/>
      <c r="W3" s="345"/>
      <c r="X3" s="345"/>
      <c r="Y3" s="345"/>
      <c r="Z3" s="201" t="s">
        <v>950</v>
      </c>
      <c r="AD3" s="463"/>
      <c r="AE3" s="463"/>
    </row>
    <row r="4" spans="1:31" s="298" customFormat="1" ht="129.75" customHeight="1">
      <c r="A4" s="281" t="s">
        <v>951</v>
      </c>
      <c r="B4" s="300" t="s">
        <v>952</v>
      </c>
      <c r="C4" s="464" t="s">
        <v>953</v>
      </c>
      <c r="D4" s="300" t="s">
        <v>954</v>
      </c>
      <c r="E4" s="464" t="s">
        <v>955</v>
      </c>
      <c r="F4" s="300" t="s">
        <v>956</v>
      </c>
      <c r="G4" s="464" t="s">
        <v>957</v>
      </c>
      <c r="H4" s="300" t="s">
        <v>958</v>
      </c>
      <c r="I4" s="464" t="s">
        <v>959</v>
      </c>
      <c r="J4" s="300" t="s">
        <v>870</v>
      </c>
      <c r="K4" s="464" t="s">
        <v>862</v>
      </c>
      <c r="L4" s="300" t="s">
        <v>871</v>
      </c>
      <c r="M4" s="464" t="s">
        <v>863</v>
      </c>
      <c r="N4" s="300" t="s">
        <v>960</v>
      </c>
      <c r="O4" s="464" t="s">
        <v>828</v>
      </c>
      <c r="P4" s="300" t="s">
        <v>961</v>
      </c>
      <c r="Q4" s="464" t="s">
        <v>962</v>
      </c>
      <c r="R4" s="300" t="s">
        <v>873</v>
      </c>
      <c r="S4" s="464" t="s">
        <v>865</v>
      </c>
      <c r="T4" s="300" t="s">
        <v>963</v>
      </c>
      <c r="U4" s="464" t="s">
        <v>964</v>
      </c>
      <c r="V4" s="300" t="s">
        <v>894</v>
      </c>
      <c r="W4" s="464" t="s">
        <v>893</v>
      </c>
      <c r="X4" s="300" t="s">
        <v>68</v>
      </c>
      <c r="Y4" s="464" t="s">
        <v>750</v>
      </c>
      <c r="Z4" s="281" t="s">
        <v>759</v>
      </c>
      <c r="AD4" s="465"/>
      <c r="AE4" s="465"/>
    </row>
    <row r="5" spans="1:31" s="468" customFormat="1" ht="20.149999999999999" customHeight="1">
      <c r="A5" s="466" t="s">
        <v>965</v>
      </c>
      <c r="B5" s="1814">
        <v>0</v>
      </c>
      <c r="C5" s="1814"/>
      <c r="D5" s="1814">
        <v>1</v>
      </c>
      <c r="E5" s="1814"/>
      <c r="F5" s="1814">
        <v>2</v>
      </c>
      <c r="G5" s="1814"/>
      <c r="H5" s="1814">
        <v>1</v>
      </c>
      <c r="I5" s="1814"/>
      <c r="J5" s="1814">
        <v>3</v>
      </c>
      <c r="K5" s="1814"/>
      <c r="L5" s="1814">
        <v>0</v>
      </c>
      <c r="M5" s="1814"/>
      <c r="N5" s="1814">
        <v>3</v>
      </c>
      <c r="O5" s="1814"/>
      <c r="P5" s="1814">
        <v>2</v>
      </c>
      <c r="Q5" s="1814"/>
      <c r="R5" s="1814">
        <v>2</v>
      </c>
      <c r="S5" s="1814"/>
      <c r="T5" s="1814">
        <v>2</v>
      </c>
      <c r="U5" s="1814"/>
      <c r="V5" s="1814">
        <v>0</v>
      </c>
      <c r="W5" s="1814"/>
      <c r="X5" s="1813">
        <f t="shared" ref="X5:X12" si="0">SUM(B5:W5)</f>
        <v>16</v>
      </c>
      <c r="Y5" s="1813"/>
      <c r="Z5" s="467" t="s">
        <v>44</v>
      </c>
    </row>
    <row r="6" spans="1:31" s="468" customFormat="1" ht="20.149999999999999" customHeight="1">
      <c r="A6" s="466" t="s">
        <v>966</v>
      </c>
      <c r="B6" s="1812">
        <v>0</v>
      </c>
      <c r="C6" s="1812"/>
      <c r="D6" s="1812">
        <v>1</v>
      </c>
      <c r="E6" s="1812"/>
      <c r="F6" s="1812">
        <v>1</v>
      </c>
      <c r="G6" s="1812"/>
      <c r="H6" s="1812">
        <v>0</v>
      </c>
      <c r="I6" s="1812"/>
      <c r="J6" s="1812">
        <v>1</v>
      </c>
      <c r="K6" s="1812"/>
      <c r="L6" s="1812">
        <v>0</v>
      </c>
      <c r="M6" s="1812"/>
      <c r="N6" s="1812">
        <v>0</v>
      </c>
      <c r="O6" s="1812"/>
      <c r="P6" s="1812">
        <v>0</v>
      </c>
      <c r="Q6" s="1812"/>
      <c r="R6" s="1812">
        <v>0</v>
      </c>
      <c r="S6" s="1812"/>
      <c r="T6" s="1812">
        <v>1</v>
      </c>
      <c r="U6" s="1812"/>
      <c r="V6" s="1812">
        <v>0</v>
      </c>
      <c r="W6" s="1812"/>
      <c r="X6" s="1813">
        <f t="shared" si="0"/>
        <v>4</v>
      </c>
      <c r="Y6" s="1813"/>
      <c r="Z6" s="467" t="s">
        <v>46</v>
      </c>
    </row>
    <row r="7" spans="1:31" s="468" customFormat="1" ht="20.149999999999999" customHeight="1">
      <c r="A7" s="466" t="s">
        <v>336</v>
      </c>
      <c r="B7" s="1814">
        <v>1</v>
      </c>
      <c r="C7" s="1814"/>
      <c r="D7" s="1814">
        <v>3</v>
      </c>
      <c r="E7" s="1814"/>
      <c r="F7" s="1814">
        <v>1</v>
      </c>
      <c r="G7" s="1814"/>
      <c r="H7" s="1814">
        <v>0</v>
      </c>
      <c r="I7" s="1814"/>
      <c r="J7" s="1814">
        <v>4</v>
      </c>
      <c r="K7" s="1814"/>
      <c r="L7" s="1814">
        <v>0</v>
      </c>
      <c r="M7" s="1814"/>
      <c r="N7" s="1814">
        <v>2</v>
      </c>
      <c r="O7" s="1814"/>
      <c r="P7" s="1814">
        <v>0</v>
      </c>
      <c r="Q7" s="1814"/>
      <c r="R7" s="1814">
        <v>0</v>
      </c>
      <c r="S7" s="1814"/>
      <c r="T7" s="1814">
        <v>2</v>
      </c>
      <c r="U7" s="1814"/>
      <c r="V7" s="1814">
        <v>1</v>
      </c>
      <c r="W7" s="1814"/>
      <c r="X7" s="1813">
        <f t="shared" si="0"/>
        <v>14</v>
      </c>
      <c r="Y7" s="1813"/>
      <c r="Z7" s="467" t="s">
        <v>48</v>
      </c>
    </row>
    <row r="8" spans="1:31" s="468" customFormat="1" ht="20.149999999999999" customHeight="1">
      <c r="A8" s="466" t="s">
        <v>49</v>
      </c>
      <c r="B8" s="1812">
        <v>0</v>
      </c>
      <c r="C8" s="1812"/>
      <c r="D8" s="1812">
        <v>0</v>
      </c>
      <c r="E8" s="1812"/>
      <c r="F8" s="1812">
        <v>0</v>
      </c>
      <c r="G8" s="1812"/>
      <c r="H8" s="1812">
        <v>0</v>
      </c>
      <c r="I8" s="1812"/>
      <c r="J8" s="1812">
        <v>0</v>
      </c>
      <c r="K8" s="1812"/>
      <c r="L8" s="1812">
        <v>1</v>
      </c>
      <c r="M8" s="1812"/>
      <c r="N8" s="1812">
        <v>0</v>
      </c>
      <c r="O8" s="1812"/>
      <c r="P8" s="1812">
        <v>0</v>
      </c>
      <c r="Q8" s="1812"/>
      <c r="R8" s="1812">
        <v>0</v>
      </c>
      <c r="S8" s="1812"/>
      <c r="T8" s="1812">
        <v>0</v>
      </c>
      <c r="U8" s="1812"/>
      <c r="V8" s="1812">
        <v>0</v>
      </c>
      <c r="W8" s="1812"/>
      <c r="X8" s="1813">
        <f>SUM(B8:W8)</f>
        <v>1</v>
      </c>
      <c r="Y8" s="1813"/>
      <c r="Z8" s="467" t="s">
        <v>489</v>
      </c>
    </row>
    <row r="9" spans="1:31" s="468" customFormat="1" ht="20.149999999999999" customHeight="1">
      <c r="A9" s="466" t="s">
        <v>345</v>
      </c>
      <c r="B9" s="1814">
        <v>0</v>
      </c>
      <c r="C9" s="1814"/>
      <c r="D9" s="1814">
        <v>1</v>
      </c>
      <c r="E9" s="1814"/>
      <c r="F9" s="1814">
        <v>0</v>
      </c>
      <c r="G9" s="1814"/>
      <c r="H9" s="1814">
        <v>0</v>
      </c>
      <c r="I9" s="1814"/>
      <c r="J9" s="1814">
        <v>1</v>
      </c>
      <c r="K9" s="1814"/>
      <c r="L9" s="1814">
        <v>1</v>
      </c>
      <c r="M9" s="1814"/>
      <c r="N9" s="1814">
        <v>0</v>
      </c>
      <c r="O9" s="1814"/>
      <c r="P9" s="1814">
        <v>0</v>
      </c>
      <c r="Q9" s="1814"/>
      <c r="R9" s="1814">
        <v>1</v>
      </c>
      <c r="S9" s="1814"/>
      <c r="T9" s="1814">
        <v>0</v>
      </c>
      <c r="U9" s="1814"/>
      <c r="V9" s="1814">
        <v>0</v>
      </c>
      <c r="W9" s="1814"/>
      <c r="X9" s="1813">
        <f t="shared" si="0"/>
        <v>4</v>
      </c>
      <c r="Y9" s="1813"/>
      <c r="Z9" s="467" t="s">
        <v>435</v>
      </c>
    </row>
    <row r="10" spans="1:31" s="468" customFormat="1" ht="20.149999999999999" customHeight="1">
      <c r="A10" s="466" t="s">
        <v>353</v>
      </c>
      <c r="B10" s="1812">
        <v>0</v>
      </c>
      <c r="C10" s="1812"/>
      <c r="D10" s="1812">
        <v>5</v>
      </c>
      <c r="E10" s="1812"/>
      <c r="F10" s="1812">
        <v>0</v>
      </c>
      <c r="G10" s="1812"/>
      <c r="H10" s="1812">
        <v>1</v>
      </c>
      <c r="I10" s="1812"/>
      <c r="J10" s="1812">
        <v>0</v>
      </c>
      <c r="K10" s="1812"/>
      <c r="L10" s="1812">
        <v>0</v>
      </c>
      <c r="M10" s="1812"/>
      <c r="N10" s="1812">
        <v>0</v>
      </c>
      <c r="O10" s="1812"/>
      <c r="P10" s="1812">
        <v>0</v>
      </c>
      <c r="Q10" s="1812"/>
      <c r="R10" s="1812">
        <v>1</v>
      </c>
      <c r="S10" s="1812"/>
      <c r="T10" s="1812">
        <v>0</v>
      </c>
      <c r="U10" s="1812"/>
      <c r="V10" s="1812">
        <v>1</v>
      </c>
      <c r="W10" s="1812"/>
      <c r="X10" s="1813">
        <f t="shared" si="0"/>
        <v>8</v>
      </c>
      <c r="Y10" s="1813"/>
      <c r="Z10" s="467" t="s">
        <v>52</v>
      </c>
    </row>
    <row r="11" spans="1:31" s="468" customFormat="1" ht="20.149999999999999" customHeight="1">
      <c r="A11" s="466" t="s">
        <v>53</v>
      </c>
      <c r="B11" s="1814">
        <v>0</v>
      </c>
      <c r="C11" s="1814"/>
      <c r="D11" s="1814">
        <v>0</v>
      </c>
      <c r="E11" s="1814"/>
      <c r="F11" s="1814">
        <v>0</v>
      </c>
      <c r="G11" s="1814"/>
      <c r="H11" s="1814">
        <v>0</v>
      </c>
      <c r="I11" s="1814"/>
      <c r="J11" s="1814">
        <v>1</v>
      </c>
      <c r="K11" s="1814"/>
      <c r="L11" s="1814">
        <v>0</v>
      </c>
      <c r="M11" s="1814"/>
      <c r="N11" s="1814">
        <v>0</v>
      </c>
      <c r="O11" s="1814"/>
      <c r="P11" s="1814">
        <v>0</v>
      </c>
      <c r="Q11" s="1814"/>
      <c r="R11" s="1814">
        <v>0</v>
      </c>
      <c r="S11" s="1814"/>
      <c r="T11" s="1814">
        <v>0</v>
      </c>
      <c r="U11" s="1814"/>
      <c r="V11" s="1814">
        <v>0</v>
      </c>
      <c r="W11" s="1814"/>
      <c r="X11" s="1813">
        <f>SUM(B11:W11)</f>
        <v>1</v>
      </c>
      <c r="Y11" s="1813"/>
      <c r="Z11" s="467" t="s">
        <v>447</v>
      </c>
    </row>
    <row r="12" spans="1:31" s="468" customFormat="1" ht="20.149999999999999" customHeight="1">
      <c r="A12" s="466" t="s">
        <v>54</v>
      </c>
      <c r="B12" s="1812">
        <v>0</v>
      </c>
      <c r="C12" s="1812"/>
      <c r="D12" s="1812">
        <v>0</v>
      </c>
      <c r="E12" s="1812"/>
      <c r="F12" s="1812">
        <v>0</v>
      </c>
      <c r="G12" s="1812"/>
      <c r="H12" s="1812">
        <v>0</v>
      </c>
      <c r="I12" s="1812"/>
      <c r="J12" s="1812">
        <v>0</v>
      </c>
      <c r="K12" s="1812"/>
      <c r="L12" s="1812">
        <v>0</v>
      </c>
      <c r="M12" s="1812"/>
      <c r="N12" s="1812">
        <v>0</v>
      </c>
      <c r="O12" s="1812"/>
      <c r="P12" s="1812">
        <v>0</v>
      </c>
      <c r="Q12" s="1812"/>
      <c r="R12" s="1812">
        <v>0</v>
      </c>
      <c r="S12" s="1812"/>
      <c r="T12" s="1812">
        <v>1</v>
      </c>
      <c r="U12" s="1812"/>
      <c r="V12" s="1812">
        <v>0</v>
      </c>
      <c r="W12" s="1812"/>
      <c r="X12" s="1813">
        <f t="shared" si="0"/>
        <v>1</v>
      </c>
      <c r="Y12" s="1813"/>
      <c r="Z12" s="467" t="s">
        <v>451</v>
      </c>
    </row>
    <row r="13" spans="1:31" s="468" customFormat="1" ht="20.149999999999999" customHeight="1">
      <c r="A13" s="466" t="s">
        <v>55</v>
      </c>
      <c r="B13" s="1814">
        <v>0</v>
      </c>
      <c r="C13" s="1814"/>
      <c r="D13" s="1814">
        <v>3</v>
      </c>
      <c r="E13" s="1814"/>
      <c r="F13" s="1814">
        <v>0</v>
      </c>
      <c r="G13" s="1814"/>
      <c r="H13" s="1814">
        <v>0</v>
      </c>
      <c r="I13" s="1814"/>
      <c r="J13" s="1814">
        <v>0</v>
      </c>
      <c r="K13" s="1814"/>
      <c r="L13" s="1814">
        <v>1</v>
      </c>
      <c r="M13" s="1814"/>
      <c r="N13" s="1814">
        <v>1</v>
      </c>
      <c r="O13" s="1814"/>
      <c r="P13" s="1814">
        <v>0</v>
      </c>
      <c r="Q13" s="1814"/>
      <c r="R13" s="1814">
        <v>0</v>
      </c>
      <c r="S13" s="1814"/>
      <c r="T13" s="1814">
        <v>0</v>
      </c>
      <c r="U13" s="1814"/>
      <c r="V13" s="1814">
        <v>0</v>
      </c>
      <c r="W13" s="1814"/>
      <c r="X13" s="1813">
        <f>SUM(B13:W13)</f>
        <v>5</v>
      </c>
      <c r="Y13" s="1813"/>
      <c r="Z13" s="467" t="s">
        <v>455</v>
      </c>
    </row>
    <row r="14" spans="1:31" s="468" customFormat="1" ht="20.149999999999999" customHeight="1">
      <c r="A14" s="466" t="s">
        <v>202</v>
      </c>
      <c r="B14" s="1812">
        <v>0</v>
      </c>
      <c r="C14" s="1812"/>
      <c r="D14" s="1812">
        <v>0</v>
      </c>
      <c r="E14" s="1812"/>
      <c r="F14" s="1812">
        <v>0</v>
      </c>
      <c r="G14" s="1812"/>
      <c r="H14" s="1812">
        <v>0</v>
      </c>
      <c r="I14" s="1812"/>
      <c r="J14" s="1812">
        <v>0</v>
      </c>
      <c r="K14" s="1812"/>
      <c r="L14" s="1812">
        <v>0</v>
      </c>
      <c r="M14" s="1812"/>
      <c r="N14" s="1812">
        <v>1</v>
      </c>
      <c r="O14" s="1812"/>
      <c r="P14" s="1812">
        <v>0</v>
      </c>
      <c r="Q14" s="1812"/>
      <c r="R14" s="1812">
        <v>0</v>
      </c>
      <c r="S14" s="1812"/>
      <c r="T14" s="1812">
        <v>0</v>
      </c>
      <c r="U14" s="1812"/>
      <c r="V14" s="1812">
        <v>0</v>
      </c>
      <c r="W14" s="1812"/>
      <c r="X14" s="1813">
        <f>SUM(B14:W14)</f>
        <v>1</v>
      </c>
      <c r="Y14" s="1813"/>
      <c r="Z14" s="469" t="s">
        <v>945</v>
      </c>
    </row>
    <row r="15" spans="1:31" s="468" customFormat="1" ht="20.149999999999999" customHeight="1">
      <c r="A15" s="466" t="s">
        <v>58</v>
      </c>
      <c r="B15" s="1814">
        <v>0</v>
      </c>
      <c r="C15" s="1814"/>
      <c r="D15" s="1814">
        <v>0</v>
      </c>
      <c r="E15" s="1814"/>
      <c r="F15" s="1814">
        <v>0</v>
      </c>
      <c r="G15" s="1814"/>
      <c r="H15" s="1814">
        <v>0</v>
      </c>
      <c r="I15" s="1814"/>
      <c r="J15" s="1814">
        <v>0</v>
      </c>
      <c r="K15" s="1814"/>
      <c r="L15" s="1814">
        <v>0</v>
      </c>
      <c r="M15" s="1814"/>
      <c r="N15" s="1814">
        <v>0</v>
      </c>
      <c r="O15" s="1814"/>
      <c r="P15" s="1814">
        <v>0</v>
      </c>
      <c r="Q15" s="1814"/>
      <c r="R15" s="1814">
        <v>0</v>
      </c>
      <c r="S15" s="1814"/>
      <c r="T15" s="1814">
        <v>1</v>
      </c>
      <c r="U15" s="1814"/>
      <c r="V15" s="1814">
        <v>0</v>
      </c>
      <c r="W15" s="1814"/>
      <c r="X15" s="1813">
        <f>SUM(B15:W15)</f>
        <v>1</v>
      </c>
      <c r="Y15" s="1813"/>
      <c r="Z15" s="469" t="s">
        <v>465</v>
      </c>
    </row>
    <row r="16" spans="1:31" s="298" customFormat="1" ht="23.25" customHeight="1">
      <c r="A16" s="470" t="s">
        <v>967</v>
      </c>
      <c r="B16" s="1815">
        <f>SUM(B5:C15)</f>
        <v>1</v>
      </c>
      <c r="C16" s="1815"/>
      <c r="D16" s="1815">
        <f>SUM(D5:E15)</f>
        <v>14</v>
      </c>
      <c r="E16" s="1815"/>
      <c r="F16" s="1815">
        <f>SUM(F5:G15)</f>
        <v>4</v>
      </c>
      <c r="G16" s="1815"/>
      <c r="H16" s="1815">
        <f>SUM(H5:I15)</f>
        <v>2</v>
      </c>
      <c r="I16" s="1815"/>
      <c r="J16" s="1815">
        <f>SUM(J5:K15)</f>
        <v>10</v>
      </c>
      <c r="K16" s="1815"/>
      <c r="L16" s="1815">
        <f>SUM(L5:M15)</f>
        <v>3</v>
      </c>
      <c r="M16" s="1815"/>
      <c r="N16" s="1815">
        <f>SUM(N5:O15)</f>
        <v>7</v>
      </c>
      <c r="O16" s="1815"/>
      <c r="P16" s="1815">
        <f>SUM(P5:Q15)</f>
        <v>2</v>
      </c>
      <c r="Q16" s="1815"/>
      <c r="R16" s="1815">
        <f>SUM(R5:S15)</f>
        <v>4</v>
      </c>
      <c r="S16" s="1815"/>
      <c r="T16" s="1815">
        <f>SUM(T5:U15)</f>
        <v>7</v>
      </c>
      <c r="U16" s="1815"/>
      <c r="V16" s="1815">
        <f>SUM(V5:W15)</f>
        <v>2</v>
      </c>
      <c r="W16" s="1815"/>
      <c r="X16" s="1815">
        <f>SUM(X5:Y15)</f>
        <v>56</v>
      </c>
      <c r="Y16" s="1815"/>
      <c r="Z16" s="470" t="s">
        <v>68</v>
      </c>
    </row>
    <row r="17" spans="1:1" s="295" customFormat="1" ht="15.5">
      <c r="A17" s="471" t="s">
        <v>968</v>
      </c>
    </row>
  </sheetData>
  <mergeCells count="146">
    <mergeCell ref="N16:O16"/>
    <mergeCell ref="P16:Q16"/>
    <mergeCell ref="R16:S16"/>
    <mergeCell ref="T16:U16"/>
    <mergeCell ref="V16:W16"/>
    <mergeCell ref="X16:Y16"/>
    <mergeCell ref="B16:C16"/>
    <mergeCell ref="D16:E16"/>
    <mergeCell ref="F16:G16"/>
    <mergeCell ref="H16:I16"/>
    <mergeCell ref="J16:K16"/>
    <mergeCell ref="L16:M16"/>
    <mergeCell ref="N15:O15"/>
    <mergeCell ref="P15:Q15"/>
    <mergeCell ref="R15:S15"/>
    <mergeCell ref="T15:U15"/>
    <mergeCell ref="V15:W15"/>
    <mergeCell ref="X15:Y15"/>
    <mergeCell ref="B15:C15"/>
    <mergeCell ref="D15:E15"/>
    <mergeCell ref="F15:G15"/>
    <mergeCell ref="H15:I15"/>
    <mergeCell ref="J15:K15"/>
    <mergeCell ref="L15:M15"/>
    <mergeCell ref="N14:O14"/>
    <mergeCell ref="P14:Q14"/>
    <mergeCell ref="R14:S14"/>
    <mergeCell ref="T14:U14"/>
    <mergeCell ref="V14:W14"/>
    <mergeCell ref="X14:Y14"/>
    <mergeCell ref="B14:C14"/>
    <mergeCell ref="D14:E14"/>
    <mergeCell ref="F14:G14"/>
    <mergeCell ref="H14:I14"/>
    <mergeCell ref="J14:K14"/>
    <mergeCell ref="L14:M14"/>
    <mergeCell ref="N13:O13"/>
    <mergeCell ref="P13:Q13"/>
    <mergeCell ref="R13:S13"/>
    <mergeCell ref="T13:U13"/>
    <mergeCell ref="V13:W13"/>
    <mergeCell ref="X13:Y13"/>
    <mergeCell ref="B13:C13"/>
    <mergeCell ref="D13:E13"/>
    <mergeCell ref="F13:G13"/>
    <mergeCell ref="H13:I13"/>
    <mergeCell ref="J13:K13"/>
    <mergeCell ref="L13:M13"/>
    <mergeCell ref="N12:O12"/>
    <mergeCell ref="P12:Q12"/>
    <mergeCell ref="R12:S12"/>
    <mergeCell ref="T12:U12"/>
    <mergeCell ref="V12:W12"/>
    <mergeCell ref="X12:Y12"/>
    <mergeCell ref="B12:C12"/>
    <mergeCell ref="D12:E12"/>
    <mergeCell ref="F12:G12"/>
    <mergeCell ref="H12:I12"/>
    <mergeCell ref="J12:K12"/>
    <mergeCell ref="L12:M12"/>
    <mergeCell ref="N11:O11"/>
    <mergeCell ref="P11:Q11"/>
    <mergeCell ref="R11:S11"/>
    <mergeCell ref="T11:U11"/>
    <mergeCell ref="V11:W11"/>
    <mergeCell ref="X11:Y11"/>
    <mergeCell ref="B11:C11"/>
    <mergeCell ref="D11:E11"/>
    <mergeCell ref="F11:G11"/>
    <mergeCell ref="H11:I11"/>
    <mergeCell ref="J11:K11"/>
    <mergeCell ref="L11:M11"/>
    <mergeCell ref="N10:O10"/>
    <mergeCell ref="P10:Q10"/>
    <mergeCell ref="R10:S10"/>
    <mergeCell ref="T10:U10"/>
    <mergeCell ref="V10:W10"/>
    <mergeCell ref="X10:Y10"/>
    <mergeCell ref="B10:C10"/>
    <mergeCell ref="D10:E10"/>
    <mergeCell ref="F10:G10"/>
    <mergeCell ref="H10:I10"/>
    <mergeCell ref="J10:K10"/>
    <mergeCell ref="L10:M10"/>
    <mergeCell ref="N9:O9"/>
    <mergeCell ref="P9:Q9"/>
    <mergeCell ref="R9:S9"/>
    <mergeCell ref="T9:U9"/>
    <mergeCell ref="V9:W9"/>
    <mergeCell ref="X9:Y9"/>
    <mergeCell ref="B9:C9"/>
    <mergeCell ref="D9:E9"/>
    <mergeCell ref="F9:G9"/>
    <mergeCell ref="H9:I9"/>
    <mergeCell ref="J9:K9"/>
    <mergeCell ref="L9:M9"/>
    <mergeCell ref="R6:S6"/>
    <mergeCell ref="T6:U6"/>
    <mergeCell ref="N8:O8"/>
    <mergeCell ref="P8:Q8"/>
    <mergeCell ref="R8:S8"/>
    <mergeCell ref="T8:U8"/>
    <mergeCell ref="V8:W8"/>
    <mergeCell ref="X8:Y8"/>
    <mergeCell ref="B8:C8"/>
    <mergeCell ref="D8:E8"/>
    <mergeCell ref="F8:G8"/>
    <mergeCell ref="H8:I8"/>
    <mergeCell ref="J8:K8"/>
    <mergeCell ref="L8:M8"/>
    <mergeCell ref="N7:O7"/>
    <mergeCell ref="P7:Q7"/>
    <mergeCell ref="R7:S7"/>
    <mergeCell ref="T7:U7"/>
    <mergeCell ref="V7:W7"/>
    <mergeCell ref="X7:Y7"/>
    <mergeCell ref="B7:C7"/>
    <mergeCell ref="D7:E7"/>
    <mergeCell ref="F7:G7"/>
    <mergeCell ref="H7:I7"/>
    <mergeCell ref="J7:K7"/>
    <mergeCell ref="L7:M7"/>
    <mergeCell ref="V6:W6"/>
    <mergeCell ref="X6:Y6"/>
    <mergeCell ref="R5:S5"/>
    <mergeCell ref="T5:U5"/>
    <mergeCell ref="A1:Z1"/>
    <mergeCell ref="A2:Z2"/>
    <mergeCell ref="B5:C5"/>
    <mergeCell ref="D5:E5"/>
    <mergeCell ref="F5:G5"/>
    <mergeCell ref="H5:I5"/>
    <mergeCell ref="J5:K5"/>
    <mergeCell ref="L5:M5"/>
    <mergeCell ref="N5:O5"/>
    <mergeCell ref="P5:Q5"/>
    <mergeCell ref="V5:W5"/>
    <mergeCell ref="X5:Y5"/>
    <mergeCell ref="B6:C6"/>
    <mergeCell ref="D6:E6"/>
    <mergeCell ref="F6:G6"/>
    <mergeCell ref="H6:I6"/>
    <mergeCell ref="J6:K6"/>
    <mergeCell ref="L6:M6"/>
    <mergeCell ref="N6:O6"/>
    <mergeCell ref="P6:Q6"/>
  </mergeCells>
  <printOptions horizontalCentered="1" verticalCentered="1"/>
  <pageMargins left="0.6" right="0.6" top="1" bottom="1" header="0.5" footer="0.5"/>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B44"/>
  <sheetViews>
    <sheetView showGridLines="0" rightToLeft="1" view="pageBreakPreview" zoomScale="60" zoomScaleNormal="90" workbookViewId="0">
      <selection activeCell="D114" sqref="D114"/>
    </sheetView>
  </sheetViews>
  <sheetFormatPr defaultColWidth="8.81640625" defaultRowHeight="15.5"/>
  <cols>
    <col min="1" max="1" width="8.1796875" style="474" customWidth="1"/>
    <col min="2" max="2" width="33.7265625" style="474" customWidth="1"/>
    <col min="3" max="8" width="11.7265625" style="473" hidden="1" customWidth="1"/>
    <col min="9" max="18" width="11.7265625" style="473" customWidth="1"/>
    <col min="19" max="19" width="33.7265625" style="474" customWidth="1"/>
    <col min="20" max="20" width="7.26953125" style="474" customWidth="1"/>
    <col min="21" max="23" width="9.1796875" style="473" customWidth="1"/>
    <col min="24" max="24" width="29.54296875" style="473" customWidth="1"/>
    <col min="25" max="26" width="9.1796875" style="473" customWidth="1"/>
    <col min="27" max="27" width="20" style="473" customWidth="1"/>
    <col min="28" max="29" width="9.1796875" style="473" customWidth="1"/>
    <col min="30" max="30" width="8.81640625" style="473" customWidth="1"/>
    <col min="31" max="259" width="8.81640625" style="473"/>
    <col min="260" max="260" width="12.26953125" style="473" customWidth="1"/>
    <col min="261" max="261" width="8.26953125" style="473" customWidth="1"/>
    <col min="262" max="262" width="26.26953125" style="473" bestFit="1" customWidth="1"/>
    <col min="263" max="263" width="7.453125" style="473" customWidth="1"/>
    <col min="264" max="264" width="5.81640625" style="473" customWidth="1"/>
    <col min="265" max="265" width="7.453125" style="473" customWidth="1"/>
    <col min="266" max="266" width="5.81640625" style="473" customWidth="1"/>
    <col min="267" max="267" width="7.453125" style="473" customWidth="1"/>
    <col min="268" max="268" width="5.81640625" style="473" customWidth="1"/>
    <col min="269" max="269" width="7.453125" style="473" customWidth="1"/>
    <col min="270" max="270" width="5.81640625" style="473" customWidth="1"/>
    <col min="271" max="271" width="8.26953125" style="473" customWidth="1"/>
    <col min="272" max="272" width="6.26953125" style="473" customWidth="1"/>
    <col min="273" max="274" width="9.1796875" style="473" customWidth="1"/>
    <col min="275" max="275" width="8" style="473" customWidth="1"/>
    <col min="276" max="515" width="8.81640625" style="473"/>
    <col min="516" max="516" width="12.26953125" style="473" customWidth="1"/>
    <col min="517" max="517" width="8.26953125" style="473" customWidth="1"/>
    <col min="518" max="518" width="26.26953125" style="473" bestFit="1" customWidth="1"/>
    <col min="519" max="519" width="7.453125" style="473" customWidth="1"/>
    <col min="520" max="520" width="5.81640625" style="473" customWidth="1"/>
    <col min="521" max="521" width="7.453125" style="473" customWidth="1"/>
    <col min="522" max="522" width="5.81640625" style="473" customWidth="1"/>
    <col min="523" max="523" width="7.453125" style="473" customWidth="1"/>
    <col min="524" max="524" width="5.81640625" style="473" customWidth="1"/>
    <col min="525" max="525" width="7.453125" style="473" customWidth="1"/>
    <col min="526" max="526" width="5.81640625" style="473" customWidth="1"/>
    <col min="527" max="527" width="8.26953125" style="473" customWidth="1"/>
    <col min="528" max="528" width="6.26953125" style="473" customWidth="1"/>
    <col min="529" max="530" width="9.1796875" style="473" customWidth="1"/>
    <col min="531" max="531" width="8" style="473" customWidth="1"/>
    <col min="532" max="771" width="8.81640625" style="473"/>
    <col min="772" max="772" width="12.26953125" style="473" customWidth="1"/>
    <col min="773" max="773" width="8.26953125" style="473" customWidth="1"/>
    <col min="774" max="774" width="26.26953125" style="473" bestFit="1" customWidth="1"/>
    <col min="775" max="775" width="7.453125" style="473" customWidth="1"/>
    <col min="776" max="776" width="5.81640625" style="473" customWidth="1"/>
    <col min="777" max="777" width="7.453125" style="473" customWidth="1"/>
    <col min="778" max="778" width="5.81640625" style="473" customWidth="1"/>
    <col min="779" max="779" width="7.453125" style="473" customWidth="1"/>
    <col min="780" max="780" width="5.81640625" style="473" customWidth="1"/>
    <col min="781" max="781" width="7.453125" style="473" customWidth="1"/>
    <col min="782" max="782" width="5.81640625" style="473" customWidth="1"/>
    <col min="783" max="783" width="8.26953125" style="473" customWidth="1"/>
    <col min="784" max="784" width="6.26953125" style="473" customWidth="1"/>
    <col min="785" max="786" width="9.1796875" style="473" customWidth="1"/>
    <col min="787" max="787" width="8" style="473" customWidth="1"/>
    <col min="788" max="1027" width="8.81640625" style="473"/>
    <col min="1028" max="1028" width="12.26953125" style="473" customWidth="1"/>
    <col min="1029" max="1029" width="8.26953125" style="473" customWidth="1"/>
    <col min="1030" max="1030" width="26.26953125" style="473" bestFit="1" customWidth="1"/>
    <col min="1031" max="1031" width="7.453125" style="473" customWidth="1"/>
    <col min="1032" max="1032" width="5.81640625" style="473" customWidth="1"/>
    <col min="1033" max="1033" width="7.453125" style="473" customWidth="1"/>
    <col min="1034" max="1034" width="5.81640625" style="473" customWidth="1"/>
    <col min="1035" max="1035" width="7.453125" style="473" customWidth="1"/>
    <col min="1036" max="1036" width="5.81640625" style="473" customWidth="1"/>
    <col min="1037" max="1037" width="7.453125" style="473" customWidth="1"/>
    <col min="1038" max="1038" width="5.81640625" style="473" customWidth="1"/>
    <col min="1039" max="1039" width="8.26953125" style="473" customWidth="1"/>
    <col min="1040" max="1040" width="6.26953125" style="473" customWidth="1"/>
    <col min="1041" max="1042" width="9.1796875" style="473" customWidth="1"/>
    <col min="1043" max="1043" width="8" style="473" customWidth="1"/>
    <col min="1044" max="1283" width="8.81640625" style="473"/>
    <col min="1284" max="1284" width="12.26953125" style="473" customWidth="1"/>
    <col min="1285" max="1285" width="8.26953125" style="473" customWidth="1"/>
    <col min="1286" max="1286" width="26.26953125" style="473" bestFit="1" customWidth="1"/>
    <col min="1287" max="1287" width="7.453125" style="473" customWidth="1"/>
    <col min="1288" max="1288" width="5.81640625" style="473" customWidth="1"/>
    <col min="1289" max="1289" width="7.453125" style="473" customWidth="1"/>
    <col min="1290" max="1290" width="5.81640625" style="473" customWidth="1"/>
    <col min="1291" max="1291" width="7.453125" style="473" customWidth="1"/>
    <col min="1292" max="1292" width="5.81640625" style="473" customWidth="1"/>
    <col min="1293" max="1293" width="7.453125" style="473" customWidth="1"/>
    <col min="1294" max="1294" width="5.81640625" style="473" customWidth="1"/>
    <col min="1295" max="1295" width="8.26953125" style="473" customWidth="1"/>
    <col min="1296" max="1296" width="6.26953125" style="473" customWidth="1"/>
    <col min="1297" max="1298" width="9.1796875" style="473" customWidth="1"/>
    <col min="1299" max="1299" width="8" style="473" customWidth="1"/>
    <col min="1300" max="1539" width="8.81640625" style="473"/>
    <col min="1540" max="1540" width="12.26953125" style="473" customWidth="1"/>
    <col min="1541" max="1541" width="8.26953125" style="473" customWidth="1"/>
    <col min="1542" max="1542" width="26.26953125" style="473" bestFit="1" customWidth="1"/>
    <col min="1543" max="1543" width="7.453125" style="473" customWidth="1"/>
    <col min="1544" max="1544" width="5.81640625" style="473" customWidth="1"/>
    <col min="1545" max="1545" width="7.453125" style="473" customWidth="1"/>
    <col min="1546" max="1546" width="5.81640625" style="473" customWidth="1"/>
    <col min="1547" max="1547" width="7.453125" style="473" customWidth="1"/>
    <col min="1548" max="1548" width="5.81640625" style="473" customWidth="1"/>
    <col min="1549" max="1549" width="7.453125" style="473" customWidth="1"/>
    <col min="1550" max="1550" width="5.81640625" style="473" customWidth="1"/>
    <col min="1551" max="1551" width="8.26953125" style="473" customWidth="1"/>
    <col min="1552" max="1552" width="6.26953125" style="473" customWidth="1"/>
    <col min="1553" max="1554" width="9.1796875" style="473" customWidth="1"/>
    <col min="1555" max="1555" width="8" style="473" customWidth="1"/>
    <col min="1556" max="1795" width="8.81640625" style="473"/>
    <col min="1796" max="1796" width="12.26953125" style="473" customWidth="1"/>
    <col min="1797" max="1797" width="8.26953125" style="473" customWidth="1"/>
    <col min="1798" max="1798" width="26.26953125" style="473" bestFit="1" customWidth="1"/>
    <col min="1799" max="1799" width="7.453125" style="473" customWidth="1"/>
    <col min="1800" max="1800" width="5.81640625" style="473" customWidth="1"/>
    <col min="1801" max="1801" width="7.453125" style="473" customWidth="1"/>
    <col min="1802" max="1802" width="5.81640625" style="473" customWidth="1"/>
    <col min="1803" max="1803" width="7.453125" style="473" customWidth="1"/>
    <col min="1804" max="1804" width="5.81640625" style="473" customWidth="1"/>
    <col min="1805" max="1805" width="7.453125" style="473" customWidth="1"/>
    <col min="1806" max="1806" width="5.81640625" style="473" customWidth="1"/>
    <col min="1807" max="1807" width="8.26953125" style="473" customWidth="1"/>
    <col min="1808" max="1808" width="6.26953125" style="473" customWidth="1"/>
    <col min="1809" max="1810" width="9.1796875" style="473" customWidth="1"/>
    <col min="1811" max="1811" width="8" style="473" customWidth="1"/>
    <col min="1812" max="2051" width="8.81640625" style="473"/>
    <col min="2052" max="2052" width="12.26953125" style="473" customWidth="1"/>
    <col min="2053" max="2053" width="8.26953125" style="473" customWidth="1"/>
    <col min="2054" max="2054" width="26.26953125" style="473" bestFit="1" customWidth="1"/>
    <col min="2055" max="2055" width="7.453125" style="473" customWidth="1"/>
    <col min="2056" max="2056" width="5.81640625" style="473" customWidth="1"/>
    <col min="2057" max="2057" width="7.453125" style="473" customWidth="1"/>
    <col min="2058" max="2058" width="5.81640625" style="473" customWidth="1"/>
    <col min="2059" max="2059" width="7.453125" style="473" customWidth="1"/>
    <col min="2060" max="2060" width="5.81640625" style="473" customWidth="1"/>
    <col min="2061" max="2061" width="7.453125" style="473" customWidth="1"/>
    <col min="2062" max="2062" width="5.81640625" style="473" customWidth="1"/>
    <col min="2063" max="2063" width="8.26953125" style="473" customWidth="1"/>
    <col min="2064" max="2064" width="6.26953125" style="473" customWidth="1"/>
    <col min="2065" max="2066" width="9.1796875" style="473" customWidth="1"/>
    <col min="2067" max="2067" width="8" style="473" customWidth="1"/>
    <col min="2068" max="2307" width="8.81640625" style="473"/>
    <col min="2308" max="2308" width="12.26953125" style="473" customWidth="1"/>
    <col min="2309" max="2309" width="8.26953125" style="473" customWidth="1"/>
    <col min="2310" max="2310" width="26.26953125" style="473" bestFit="1" customWidth="1"/>
    <col min="2311" max="2311" width="7.453125" style="473" customWidth="1"/>
    <col min="2312" max="2312" width="5.81640625" style="473" customWidth="1"/>
    <col min="2313" max="2313" width="7.453125" style="473" customWidth="1"/>
    <col min="2314" max="2314" width="5.81640625" style="473" customWidth="1"/>
    <col min="2315" max="2315" width="7.453125" style="473" customWidth="1"/>
    <col min="2316" max="2316" width="5.81640625" style="473" customWidth="1"/>
    <col min="2317" max="2317" width="7.453125" style="473" customWidth="1"/>
    <col min="2318" max="2318" width="5.81640625" style="473" customWidth="1"/>
    <col min="2319" max="2319" width="8.26953125" style="473" customWidth="1"/>
    <col min="2320" max="2320" width="6.26953125" style="473" customWidth="1"/>
    <col min="2321" max="2322" width="9.1796875" style="473" customWidth="1"/>
    <col min="2323" max="2323" width="8" style="473" customWidth="1"/>
    <col min="2324" max="2563" width="8.81640625" style="473"/>
    <col min="2564" max="2564" width="12.26953125" style="473" customWidth="1"/>
    <col min="2565" max="2565" width="8.26953125" style="473" customWidth="1"/>
    <col min="2566" max="2566" width="26.26953125" style="473" bestFit="1" customWidth="1"/>
    <col min="2567" max="2567" width="7.453125" style="473" customWidth="1"/>
    <col min="2568" max="2568" width="5.81640625" style="473" customWidth="1"/>
    <col min="2569" max="2569" width="7.453125" style="473" customWidth="1"/>
    <col min="2570" max="2570" width="5.81640625" style="473" customWidth="1"/>
    <col min="2571" max="2571" width="7.453125" style="473" customWidth="1"/>
    <col min="2572" max="2572" width="5.81640625" style="473" customWidth="1"/>
    <col min="2573" max="2573" width="7.453125" style="473" customWidth="1"/>
    <col min="2574" max="2574" width="5.81640625" style="473" customWidth="1"/>
    <col min="2575" max="2575" width="8.26953125" style="473" customWidth="1"/>
    <col min="2576" max="2576" width="6.26953125" style="473" customWidth="1"/>
    <col min="2577" max="2578" width="9.1796875" style="473" customWidth="1"/>
    <col min="2579" max="2579" width="8" style="473" customWidth="1"/>
    <col min="2580" max="2819" width="8.81640625" style="473"/>
    <col min="2820" max="2820" width="12.26953125" style="473" customWidth="1"/>
    <col min="2821" max="2821" width="8.26953125" style="473" customWidth="1"/>
    <col min="2822" max="2822" width="26.26953125" style="473" bestFit="1" customWidth="1"/>
    <col min="2823" max="2823" width="7.453125" style="473" customWidth="1"/>
    <col min="2824" max="2824" width="5.81640625" style="473" customWidth="1"/>
    <col min="2825" max="2825" width="7.453125" style="473" customWidth="1"/>
    <col min="2826" max="2826" width="5.81640625" style="473" customWidth="1"/>
    <col min="2827" max="2827" width="7.453125" style="473" customWidth="1"/>
    <col min="2828" max="2828" width="5.81640625" style="473" customWidth="1"/>
    <col min="2829" max="2829" width="7.453125" style="473" customWidth="1"/>
    <col min="2830" max="2830" width="5.81640625" style="473" customWidth="1"/>
    <col min="2831" max="2831" width="8.26953125" style="473" customWidth="1"/>
    <col min="2832" max="2832" width="6.26953125" style="473" customWidth="1"/>
    <col min="2833" max="2834" width="9.1796875" style="473" customWidth="1"/>
    <col min="2835" max="2835" width="8" style="473" customWidth="1"/>
    <col min="2836" max="3075" width="8.81640625" style="473"/>
    <col min="3076" max="3076" width="12.26953125" style="473" customWidth="1"/>
    <col min="3077" max="3077" width="8.26953125" style="473" customWidth="1"/>
    <col min="3078" max="3078" width="26.26953125" style="473" bestFit="1" customWidth="1"/>
    <col min="3079" max="3079" width="7.453125" style="473" customWidth="1"/>
    <col min="3080" max="3080" width="5.81640625" style="473" customWidth="1"/>
    <col min="3081" max="3081" width="7.453125" style="473" customWidth="1"/>
    <col min="3082" max="3082" width="5.81640625" style="473" customWidth="1"/>
    <col min="3083" max="3083" width="7.453125" style="473" customWidth="1"/>
    <col min="3084" max="3084" width="5.81640625" style="473" customWidth="1"/>
    <col min="3085" max="3085" width="7.453125" style="473" customWidth="1"/>
    <col min="3086" max="3086" width="5.81640625" style="473" customWidth="1"/>
    <col min="3087" max="3087" width="8.26953125" style="473" customWidth="1"/>
    <col min="3088" max="3088" width="6.26953125" style="473" customWidth="1"/>
    <col min="3089" max="3090" width="9.1796875" style="473" customWidth="1"/>
    <col min="3091" max="3091" width="8" style="473" customWidth="1"/>
    <col min="3092" max="3331" width="8.81640625" style="473"/>
    <col min="3332" max="3332" width="12.26953125" style="473" customWidth="1"/>
    <col min="3333" max="3333" width="8.26953125" style="473" customWidth="1"/>
    <col min="3334" max="3334" width="26.26953125" style="473" bestFit="1" customWidth="1"/>
    <col min="3335" max="3335" width="7.453125" style="473" customWidth="1"/>
    <col min="3336" max="3336" width="5.81640625" style="473" customWidth="1"/>
    <col min="3337" max="3337" width="7.453125" style="473" customWidth="1"/>
    <col min="3338" max="3338" width="5.81640625" style="473" customWidth="1"/>
    <col min="3339" max="3339" width="7.453125" style="473" customWidth="1"/>
    <col min="3340" max="3340" width="5.81640625" style="473" customWidth="1"/>
    <col min="3341" max="3341" width="7.453125" style="473" customWidth="1"/>
    <col min="3342" max="3342" width="5.81640625" style="473" customWidth="1"/>
    <col min="3343" max="3343" width="8.26953125" style="473" customWidth="1"/>
    <col min="3344" max="3344" width="6.26953125" style="473" customWidth="1"/>
    <col min="3345" max="3346" width="9.1796875" style="473" customWidth="1"/>
    <col min="3347" max="3347" width="8" style="473" customWidth="1"/>
    <col min="3348" max="3587" width="8.81640625" style="473"/>
    <col min="3588" max="3588" width="12.26953125" style="473" customWidth="1"/>
    <col min="3589" max="3589" width="8.26953125" style="473" customWidth="1"/>
    <col min="3590" max="3590" width="26.26953125" style="473" bestFit="1" customWidth="1"/>
    <col min="3591" max="3591" width="7.453125" style="473" customWidth="1"/>
    <col min="3592" max="3592" width="5.81640625" style="473" customWidth="1"/>
    <col min="3593" max="3593" width="7.453125" style="473" customWidth="1"/>
    <col min="3594" max="3594" width="5.81640625" style="473" customWidth="1"/>
    <col min="3595" max="3595" width="7.453125" style="473" customWidth="1"/>
    <col min="3596" max="3596" width="5.81640625" style="473" customWidth="1"/>
    <col min="3597" max="3597" width="7.453125" style="473" customWidth="1"/>
    <col min="3598" max="3598" width="5.81640625" style="473" customWidth="1"/>
    <col min="3599" max="3599" width="8.26953125" style="473" customWidth="1"/>
    <col min="3600" max="3600" width="6.26953125" style="473" customWidth="1"/>
    <col min="3601" max="3602" width="9.1796875" style="473" customWidth="1"/>
    <col min="3603" max="3603" width="8" style="473" customWidth="1"/>
    <col min="3604" max="3843" width="8.81640625" style="473"/>
    <col min="3844" max="3844" width="12.26953125" style="473" customWidth="1"/>
    <col min="3845" max="3845" width="8.26953125" style="473" customWidth="1"/>
    <col min="3846" max="3846" width="26.26953125" style="473" bestFit="1" customWidth="1"/>
    <col min="3847" max="3847" width="7.453125" style="473" customWidth="1"/>
    <col min="3848" max="3848" width="5.81640625" style="473" customWidth="1"/>
    <col min="3849" max="3849" width="7.453125" style="473" customWidth="1"/>
    <col min="3850" max="3850" width="5.81640625" style="473" customWidth="1"/>
    <col min="3851" max="3851" width="7.453125" style="473" customWidth="1"/>
    <col min="3852" max="3852" width="5.81640625" style="473" customWidth="1"/>
    <col min="3853" max="3853" width="7.453125" style="473" customWidth="1"/>
    <col min="3854" max="3854" width="5.81640625" style="473" customWidth="1"/>
    <col min="3855" max="3855" width="8.26953125" style="473" customWidth="1"/>
    <col min="3856" max="3856" width="6.26953125" style="473" customWidth="1"/>
    <col min="3857" max="3858" width="9.1796875" style="473" customWidth="1"/>
    <col min="3859" max="3859" width="8" style="473" customWidth="1"/>
    <col min="3860" max="4099" width="8.81640625" style="473"/>
    <col min="4100" max="4100" width="12.26953125" style="473" customWidth="1"/>
    <col min="4101" max="4101" width="8.26953125" style="473" customWidth="1"/>
    <col min="4102" max="4102" width="26.26953125" style="473" bestFit="1" customWidth="1"/>
    <col min="4103" max="4103" width="7.453125" style="473" customWidth="1"/>
    <col min="4104" max="4104" width="5.81640625" style="473" customWidth="1"/>
    <col min="4105" max="4105" width="7.453125" style="473" customWidth="1"/>
    <col min="4106" max="4106" width="5.81640625" style="473" customWidth="1"/>
    <col min="4107" max="4107" width="7.453125" style="473" customWidth="1"/>
    <col min="4108" max="4108" width="5.81640625" style="473" customWidth="1"/>
    <col min="4109" max="4109" width="7.453125" style="473" customWidth="1"/>
    <col min="4110" max="4110" width="5.81640625" style="473" customWidth="1"/>
    <col min="4111" max="4111" width="8.26953125" style="473" customWidth="1"/>
    <col min="4112" max="4112" width="6.26953125" style="473" customWidth="1"/>
    <col min="4113" max="4114" width="9.1796875" style="473" customWidth="1"/>
    <col min="4115" max="4115" width="8" style="473" customWidth="1"/>
    <col min="4116" max="4355" width="8.81640625" style="473"/>
    <col min="4356" max="4356" width="12.26953125" style="473" customWidth="1"/>
    <col min="4357" max="4357" width="8.26953125" style="473" customWidth="1"/>
    <col min="4358" max="4358" width="26.26953125" style="473" bestFit="1" customWidth="1"/>
    <col min="4359" max="4359" width="7.453125" style="473" customWidth="1"/>
    <col min="4360" max="4360" width="5.81640625" style="473" customWidth="1"/>
    <col min="4361" max="4361" width="7.453125" style="473" customWidth="1"/>
    <col min="4362" max="4362" width="5.81640625" style="473" customWidth="1"/>
    <col min="4363" max="4363" width="7.453125" style="473" customWidth="1"/>
    <col min="4364" max="4364" width="5.81640625" style="473" customWidth="1"/>
    <col min="4365" max="4365" width="7.453125" style="473" customWidth="1"/>
    <col min="4366" max="4366" width="5.81640625" style="473" customWidth="1"/>
    <col min="4367" max="4367" width="8.26953125" style="473" customWidth="1"/>
    <col min="4368" max="4368" width="6.26953125" style="473" customWidth="1"/>
    <col min="4369" max="4370" width="9.1796875" style="473" customWidth="1"/>
    <col min="4371" max="4371" width="8" style="473" customWidth="1"/>
    <col min="4372" max="4611" width="8.81640625" style="473"/>
    <col min="4612" max="4612" width="12.26953125" style="473" customWidth="1"/>
    <col min="4613" max="4613" width="8.26953125" style="473" customWidth="1"/>
    <col min="4614" max="4614" width="26.26953125" style="473" bestFit="1" customWidth="1"/>
    <col min="4615" max="4615" width="7.453125" style="473" customWidth="1"/>
    <col min="4616" max="4616" width="5.81640625" style="473" customWidth="1"/>
    <col min="4617" max="4617" width="7.453125" style="473" customWidth="1"/>
    <col min="4618" max="4618" width="5.81640625" style="473" customWidth="1"/>
    <col min="4619" max="4619" width="7.453125" style="473" customWidth="1"/>
    <col min="4620" max="4620" width="5.81640625" style="473" customWidth="1"/>
    <col min="4621" max="4621" width="7.453125" style="473" customWidth="1"/>
    <col min="4622" max="4622" width="5.81640625" style="473" customWidth="1"/>
    <col min="4623" max="4623" width="8.26953125" style="473" customWidth="1"/>
    <col min="4624" max="4624" width="6.26953125" style="473" customWidth="1"/>
    <col min="4625" max="4626" width="9.1796875" style="473" customWidth="1"/>
    <col min="4627" max="4627" width="8" style="473" customWidth="1"/>
    <col min="4628" max="4867" width="8.81640625" style="473"/>
    <col min="4868" max="4868" width="12.26953125" style="473" customWidth="1"/>
    <col min="4869" max="4869" width="8.26953125" style="473" customWidth="1"/>
    <col min="4870" max="4870" width="26.26953125" style="473" bestFit="1" customWidth="1"/>
    <col min="4871" max="4871" width="7.453125" style="473" customWidth="1"/>
    <col min="4872" max="4872" width="5.81640625" style="473" customWidth="1"/>
    <col min="4873" max="4873" width="7.453125" style="473" customWidth="1"/>
    <col min="4874" max="4874" width="5.81640625" style="473" customWidth="1"/>
    <col min="4875" max="4875" width="7.453125" style="473" customWidth="1"/>
    <col min="4876" max="4876" width="5.81640625" style="473" customWidth="1"/>
    <col min="4877" max="4877" width="7.453125" style="473" customWidth="1"/>
    <col min="4878" max="4878" width="5.81640625" style="473" customWidth="1"/>
    <col min="4879" max="4879" width="8.26953125" style="473" customWidth="1"/>
    <col min="4880" max="4880" width="6.26953125" style="473" customWidth="1"/>
    <col min="4881" max="4882" width="9.1796875" style="473" customWidth="1"/>
    <col min="4883" max="4883" width="8" style="473" customWidth="1"/>
    <col min="4884" max="5123" width="8.81640625" style="473"/>
    <col min="5124" max="5124" width="12.26953125" style="473" customWidth="1"/>
    <col min="5125" max="5125" width="8.26953125" style="473" customWidth="1"/>
    <col min="5126" max="5126" width="26.26953125" style="473" bestFit="1" customWidth="1"/>
    <col min="5127" max="5127" width="7.453125" style="473" customWidth="1"/>
    <col min="5128" max="5128" width="5.81640625" style="473" customWidth="1"/>
    <col min="5129" max="5129" width="7.453125" style="473" customWidth="1"/>
    <col min="5130" max="5130" width="5.81640625" style="473" customWidth="1"/>
    <col min="5131" max="5131" width="7.453125" style="473" customWidth="1"/>
    <col min="5132" max="5132" width="5.81640625" style="473" customWidth="1"/>
    <col min="5133" max="5133" width="7.453125" style="473" customWidth="1"/>
    <col min="5134" max="5134" width="5.81640625" style="473" customWidth="1"/>
    <col min="5135" max="5135" width="8.26953125" style="473" customWidth="1"/>
    <col min="5136" max="5136" width="6.26953125" style="473" customWidth="1"/>
    <col min="5137" max="5138" width="9.1796875" style="473" customWidth="1"/>
    <col min="5139" max="5139" width="8" style="473" customWidth="1"/>
    <col min="5140" max="5379" width="8.81640625" style="473"/>
    <col min="5380" max="5380" width="12.26953125" style="473" customWidth="1"/>
    <col min="5381" max="5381" width="8.26953125" style="473" customWidth="1"/>
    <col min="5382" max="5382" width="26.26953125" style="473" bestFit="1" customWidth="1"/>
    <col min="5383" max="5383" width="7.453125" style="473" customWidth="1"/>
    <col min="5384" max="5384" width="5.81640625" style="473" customWidth="1"/>
    <col min="5385" max="5385" width="7.453125" style="473" customWidth="1"/>
    <col min="5386" max="5386" width="5.81640625" style="473" customWidth="1"/>
    <col min="5387" max="5387" width="7.453125" style="473" customWidth="1"/>
    <col min="5388" max="5388" width="5.81640625" style="473" customWidth="1"/>
    <col min="5389" max="5389" width="7.453125" style="473" customWidth="1"/>
    <col min="5390" max="5390" width="5.81640625" style="473" customWidth="1"/>
    <col min="5391" max="5391" width="8.26953125" style="473" customWidth="1"/>
    <col min="5392" max="5392" width="6.26953125" style="473" customWidth="1"/>
    <col min="5393" max="5394" width="9.1796875" style="473" customWidth="1"/>
    <col min="5395" max="5395" width="8" style="473" customWidth="1"/>
    <col min="5396" max="5635" width="8.81640625" style="473"/>
    <col min="5636" max="5636" width="12.26953125" style="473" customWidth="1"/>
    <col min="5637" max="5637" width="8.26953125" style="473" customWidth="1"/>
    <col min="5638" max="5638" width="26.26953125" style="473" bestFit="1" customWidth="1"/>
    <col min="5639" max="5639" width="7.453125" style="473" customWidth="1"/>
    <col min="5640" max="5640" width="5.81640625" style="473" customWidth="1"/>
    <col min="5641" max="5641" width="7.453125" style="473" customWidth="1"/>
    <col min="5642" max="5642" width="5.81640625" style="473" customWidth="1"/>
    <col min="5643" max="5643" width="7.453125" style="473" customWidth="1"/>
    <col min="5644" max="5644" width="5.81640625" style="473" customWidth="1"/>
    <col min="5645" max="5645" width="7.453125" style="473" customWidth="1"/>
    <col min="5646" max="5646" width="5.81640625" style="473" customWidth="1"/>
    <col min="5647" max="5647" width="8.26953125" style="473" customWidth="1"/>
    <col min="5648" max="5648" width="6.26953125" style="473" customWidth="1"/>
    <col min="5649" max="5650" width="9.1796875" style="473" customWidth="1"/>
    <col min="5651" max="5651" width="8" style="473" customWidth="1"/>
    <col min="5652" max="5891" width="8.81640625" style="473"/>
    <col min="5892" max="5892" width="12.26953125" style="473" customWidth="1"/>
    <col min="5893" max="5893" width="8.26953125" style="473" customWidth="1"/>
    <col min="5894" max="5894" width="26.26953125" style="473" bestFit="1" customWidth="1"/>
    <col min="5895" max="5895" width="7.453125" style="473" customWidth="1"/>
    <col min="5896" max="5896" width="5.81640625" style="473" customWidth="1"/>
    <col min="5897" max="5897" width="7.453125" style="473" customWidth="1"/>
    <col min="5898" max="5898" width="5.81640625" style="473" customWidth="1"/>
    <col min="5899" max="5899" width="7.453125" style="473" customWidth="1"/>
    <col min="5900" max="5900" width="5.81640625" style="473" customWidth="1"/>
    <col min="5901" max="5901" width="7.453125" style="473" customWidth="1"/>
    <col min="5902" max="5902" width="5.81640625" style="473" customWidth="1"/>
    <col min="5903" max="5903" width="8.26953125" style="473" customWidth="1"/>
    <col min="5904" max="5904" width="6.26953125" style="473" customWidth="1"/>
    <col min="5905" max="5906" width="9.1796875" style="473" customWidth="1"/>
    <col min="5907" max="5907" width="8" style="473" customWidth="1"/>
    <col min="5908" max="6147" width="8.81640625" style="473"/>
    <col min="6148" max="6148" width="12.26953125" style="473" customWidth="1"/>
    <col min="6149" max="6149" width="8.26953125" style="473" customWidth="1"/>
    <col min="6150" max="6150" width="26.26953125" style="473" bestFit="1" customWidth="1"/>
    <col min="6151" max="6151" width="7.453125" style="473" customWidth="1"/>
    <col min="6152" max="6152" width="5.81640625" style="473" customWidth="1"/>
    <col min="6153" max="6153" width="7.453125" style="473" customWidth="1"/>
    <col min="6154" max="6154" width="5.81640625" style="473" customWidth="1"/>
    <col min="6155" max="6155" width="7.453125" style="473" customWidth="1"/>
    <col min="6156" max="6156" width="5.81640625" style="473" customWidth="1"/>
    <col min="6157" max="6157" width="7.453125" style="473" customWidth="1"/>
    <col min="6158" max="6158" width="5.81640625" style="473" customWidth="1"/>
    <col min="6159" max="6159" width="8.26953125" style="473" customWidth="1"/>
    <col min="6160" max="6160" width="6.26953125" style="473" customWidth="1"/>
    <col min="6161" max="6162" width="9.1796875" style="473" customWidth="1"/>
    <col min="6163" max="6163" width="8" style="473" customWidth="1"/>
    <col min="6164" max="6403" width="8.81640625" style="473"/>
    <col min="6404" max="6404" width="12.26953125" style="473" customWidth="1"/>
    <col min="6405" max="6405" width="8.26953125" style="473" customWidth="1"/>
    <col min="6406" max="6406" width="26.26953125" style="473" bestFit="1" customWidth="1"/>
    <col min="6407" max="6407" width="7.453125" style="473" customWidth="1"/>
    <col min="6408" max="6408" width="5.81640625" style="473" customWidth="1"/>
    <col min="6409" max="6409" width="7.453125" style="473" customWidth="1"/>
    <col min="6410" max="6410" width="5.81640625" style="473" customWidth="1"/>
    <col min="6411" max="6411" width="7.453125" style="473" customWidth="1"/>
    <col min="6412" max="6412" width="5.81640625" style="473" customWidth="1"/>
    <col min="6413" max="6413" width="7.453125" style="473" customWidth="1"/>
    <col min="6414" max="6414" width="5.81640625" style="473" customWidth="1"/>
    <col min="6415" max="6415" width="8.26953125" style="473" customWidth="1"/>
    <col min="6416" max="6416" width="6.26953125" style="473" customWidth="1"/>
    <col min="6417" max="6418" width="9.1796875" style="473" customWidth="1"/>
    <col min="6419" max="6419" width="8" style="473" customWidth="1"/>
    <col min="6420" max="6659" width="8.81640625" style="473"/>
    <col min="6660" max="6660" width="12.26953125" style="473" customWidth="1"/>
    <col min="6661" max="6661" width="8.26953125" style="473" customWidth="1"/>
    <col min="6662" max="6662" width="26.26953125" style="473" bestFit="1" customWidth="1"/>
    <col min="6663" max="6663" width="7.453125" style="473" customWidth="1"/>
    <col min="6664" max="6664" width="5.81640625" style="473" customWidth="1"/>
    <col min="6665" max="6665" width="7.453125" style="473" customWidth="1"/>
    <col min="6666" max="6666" width="5.81640625" style="473" customWidth="1"/>
    <col min="6667" max="6667" width="7.453125" style="473" customWidth="1"/>
    <col min="6668" max="6668" width="5.81640625" style="473" customWidth="1"/>
    <col min="6669" max="6669" width="7.453125" style="473" customWidth="1"/>
    <col min="6670" max="6670" width="5.81640625" style="473" customWidth="1"/>
    <col min="6671" max="6671" width="8.26953125" style="473" customWidth="1"/>
    <col min="6672" max="6672" width="6.26953125" style="473" customWidth="1"/>
    <col min="6673" max="6674" width="9.1796875" style="473" customWidth="1"/>
    <col min="6675" max="6675" width="8" style="473" customWidth="1"/>
    <col min="6676" max="6915" width="8.81640625" style="473"/>
    <col min="6916" max="6916" width="12.26953125" style="473" customWidth="1"/>
    <col min="6917" max="6917" width="8.26953125" style="473" customWidth="1"/>
    <col min="6918" max="6918" width="26.26953125" style="473" bestFit="1" customWidth="1"/>
    <col min="6919" max="6919" width="7.453125" style="473" customWidth="1"/>
    <col min="6920" max="6920" width="5.81640625" style="473" customWidth="1"/>
    <col min="6921" max="6921" width="7.453125" style="473" customWidth="1"/>
    <col min="6922" max="6922" width="5.81640625" style="473" customWidth="1"/>
    <col min="6923" max="6923" width="7.453125" style="473" customWidth="1"/>
    <col min="6924" max="6924" width="5.81640625" style="473" customWidth="1"/>
    <col min="6925" max="6925" width="7.453125" style="473" customWidth="1"/>
    <col min="6926" max="6926" width="5.81640625" style="473" customWidth="1"/>
    <col min="6927" max="6927" width="8.26953125" style="473" customWidth="1"/>
    <col min="6928" max="6928" width="6.26953125" style="473" customWidth="1"/>
    <col min="6929" max="6930" width="9.1796875" style="473" customWidth="1"/>
    <col min="6931" max="6931" width="8" style="473" customWidth="1"/>
    <col min="6932" max="7171" width="8.81640625" style="473"/>
    <col min="7172" max="7172" width="12.26953125" style="473" customWidth="1"/>
    <col min="7173" max="7173" width="8.26953125" style="473" customWidth="1"/>
    <col min="7174" max="7174" width="26.26953125" style="473" bestFit="1" customWidth="1"/>
    <col min="7175" max="7175" width="7.453125" style="473" customWidth="1"/>
    <col min="7176" max="7176" width="5.81640625" style="473" customWidth="1"/>
    <col min="7177" max="7177" width="7.453125" style="473" customWidth="1"/>
    <col min="7178" max="7178" width="5.81640625" style="473" customWidth="1"/>
    <col min="7179" max="7179" width="7.453125" style="473" customWidth="1"/>
    <col min="7180" max="7180" width="5.81640625" style="473" customWidth="1"/>
    <col min="7181" max="7181" width="7.453125" style="473" customWidth="1"/>
    <col min="7182" max="7182" width="5.81640625" style="473" customWidth="1"/>
    <col min="7183" max="7183" width="8.26953125" style="473" customWidth="1"/>
    <col min="7184" max="7184" width="6.26953125" style="473" customWidth="1"/>
    <col min="7185" max="7186" width="9.1796875" style="473" customWidth="1"/>
    <col min="7187" max="7187" width="8" style="473" customWidth="1"/>
    <col min="7188" max="7427" width="8.81640625" style="473"/>
    <col min="7428" max="7428" width="12.26953125" style="473" customWidth="1"/>
    <col min="7429" max="7429" width="8.26953125" style="473" customWidth="1"/>
    <col min="7430" max="7430" width="26.26953125" style="473" bestFit="1" customWidth="1"/>
    <col min="7431" max="7431" width="7.453125" style="473" customWidth="1"/>
    <col min="7432" max="7432" width="5.81640625" style="473" customWidth="1"/>
    <col min="7433" max="7433" width="7.453125" style="473" customWidth="1"/>
    <col min="7434" max="7434" width="5.81640625" style="473" customWidth="1"/>
    <col min="7435" max="7435" width="7.453125" style="473" customWidth="1"/>
    <col min="7436" max="7436" width="5.81640625" style="473" customWidth="1"/>
    <col min="7437" max="7437" width="7.453125" style="473" customWidth="1"/>
    <col min="7438" max="7438" width="5.81640625" style="473" customWidth="1"/>
    <col min="7439" max="7439" width="8.26953125" style="473" customWidth="1"/>
    <col min="7440" max="7440" width="6.26953125" style="473" customWidth="1"/>
    <col min="7441" max="7442" width="9.1796875" style="473" customWidth="1"/>
    <col min="7443" max="7443" width="8" style="473" customWidth="1"/>
    <col min="7444" max="7683" width="8.81640625" style="473"/>
    <col min="7684" max="7684" width="12.26953125" style="473" customWidth="1"/>
    <col min="7685" max="7685" width="8.26953125" style="473" customWidth="1"/>
    <col min="7686" max="7686" width="26.26953125" style="473" bestFit="1" customWidth="1"/>
    <col min="7687" max="7687" width="7.453125" style="473" customWidth="1"/>
    <col min="7688" max="7688" width="5.81640625" style="473" customWidth="1"/>
    <col min="7689" max="7689" width="7.453125" style="473" customWidth="1"/>
    <col min="7690" max="7690" width="5.81640625" style="473" customWidth="1"/>
    <col min="7691" max="7691" width="7.453125" style="473" customWidth="1"/>
    <col min="7692" max="7692" width="5.81640625" style="473" customWidth="1"/>
    <col min="7693" max="7693" width="7.453125" style="473" customWidth="1"/>
    <col min="7694" max="7694" width="5.81640625" style="473" customWidth="1"/>
    <col min="7695" max="7695" width="8.26953125" style="473" customWidth="1"/>
    <col min="7696" max="7696" width="6.26953125" style="473" customWidth="1"/>
    <col min="7697" max="7698" width="9.1796875" style="473" customWidth="1"/>
    <col min="7699" max="7699" width="8" style="473" customWidth="1"/>
    <col min="7700" max="7939" width="8.81640625" style="473"/>
    <col min="7940" max="7940" width="12.26953125" style="473" customWidth="1"/>
    <col min="7941" max="7941" width="8.26953125" style="473" customWidth="1"/>
    <col min="7942" max="7942" width="26.26953125" style="473" bestFit="1" customWidth="1"/>
    <col min="7943" max="7943" width="7.453125" style="473" customWidth="1"/>
    <col min="7944" max="7944" width="5.81640625" style="473" customWidth="1"/>
    <col min="7945" max="7945" width="7.453125" style="473" customWidth="1"/>
    <col min="7946" max="7946" width="5.81640625" style="473" customWidth="1"/>
    <col min="7947" max="7947" width="7.453125" style="473" customWidth="1"/>
    <col min="7948" max="7948" width="5.81640625" style="473" customWidth="1"/>
    <col min="7949" max="7949" width="7.453125" style="473" customWidth="1"/>
    <col min="7950" max="7950" width="5.81640625" style="473" customWidth="1"/>
    <col min="7951" max="7951" width="8.26953125" style="473" customWidth="1"/>
    <col min="7952" max="7952" width="6.26953125" style="473" customWidth="1"/>
    <col min="7953" max="7954" width="9.1796875" style="473" customWidth="1"/>
    <col min="7955" max="7955" width="8" style="473" customWidth="1"/>
    <col min="7956" max="8195" width="8.81640625" style="473"/>
    <col min="8196" max="8196" width="12.26953125" style="473" customWidth="1"/>
    <col min="8197" max="8197" width="8.26953125" style="473" customWidth="1"/>
    <col min="8198" max="8198" width="26.26953125" style="473" bestFit="1" customWidth="1"/>
    <col min="8199" max="8199" width="7.453125" style="473" customWidth="1"/>
    <col min="8200" max="8200" width="5.81640625" style="473" customWidth="1"/>
    <col min="8201" max="8201" width="7.453125" style="473" customWidth="1"/>
    <col min="8202" max="8202" width="5.81640625" style="473" customWidth="1"/>
    <col min="8203" max="8203" width="7.453125" style="473" customWidth="1"/>
    <col min="8204" max="8204" width="5.81640625" style="473" customWidth="1"/>
    <col min="8205" max="8205" width="7.453125" style="473" customWidth="1"/>
    <col min="8206" max="8206" width="5.81640625" style="473" customWidth="1"/>
    <col min="8207" max="8207" width="8.26953125" style="473" customWidth="1"/>
    <col min="8208" max="8208" width="6.26953125" style="473" customWidth="1"/>
    <col min="8209" max="8210" width="9.1796875" style="473" customWidth="1"/>
    <col min="8211" max="8211" width="8" style="473" customWidth="1"/>
    <col min="8212" max="8451" width="8.81640625" style="473"/>
    <col min="8452" max="8452" width="12.26953125" style="473" customWidth="1"/>
    <col min="8453" max="8453" width="8.26953125" style="473" customWidth="1"/>
    <col min="8454" max="8454" width="26.26953125" style="473" bestFit="1" customWidth="1"/>
    <col min="8455" max="8455" width="7.453125" style="473" customWidth="1"/>
    <col min="8456" max="8456" width="5.81640625" style="473" customWidth="1"/>
    <col min="8457" max="8457" width="7.453125" style="473" customWidth="1"/>
    <col min="8458" max="8458" width="5.81640625" style="473" customWidth="1"/>
    <col min="8459" max="8459" width="7.453125" style="473" customWidth="1"/>
    <col min="8460" max="8460" width="5.81640625" style="473" customWidth="1"/>
    <col min="8461" max="8461" width="7.453125" style="473" customWidth="1"/>
    <col min="8462" max="8462" width="5.81640625" style="473" customWidth="1"/>
    <col min="8463" max="8463" width="8.26953125" style="473" customWidth="1"/>
    <col min="8464" max="8464" width="6.26953125" style="473" customWidth="1"/>
    <col min="8465" max="8466" width="9.1796875" style="473" customWidth="1"/>
    <col min="8467" max="8467" width="8" style="473" customWidth="1"/>
    <col min="8468" max="8707" width="8.81640625" style="473"/>
    <col min="8708" max="8708" width="12.26953125" style="473" customWidth="1"/>
    <col min="8709" max="8709" width="8.26953125" style="473" customWidth="1"/>
    <col min="8710" max="8710" width="26.26953125" style="473" bestFit="1" customWidth="1"/>
    <col min="8711" max="8711" width="7.453125" style="473" customWidth="1"/>
    <col min="8712" max="8712" width="5.81640625" style="473" customWidth="1"/>
    <col min="8713" max="8713" width="7.453125" style="473" customWidth="1"/>
    <col min="8714" max="8714" width="5.81640625" style="473" customWidth="1"/>
    <col min="8715" max="8715" width="7.453125" style="473" customWidth="1"/>
    <col min="8716" max="8716" width="5.81640625" style="473" customWidth="1"/>
    <col min="8717" max="8717" width="7.453125" style="473" customWidth="1"/>
    <col min="8718" max="8718" width="5.81640625" style="473" customWidth="1"/>
    <col min="8719" max="8719" width="8.26953125" style="473" customWidth="1"/>
    <col min="8720" max="8720" width="6.26953125" style="473" customWidth="1"/>
    <col min="8721" max="8722" width="9.1796875" style="473" customWidth="1"/>
    <col min="8723" max="8723" width="8" style="473" customWidth="1"/>
    <col min="8724" max="8963" width="8.81640625" style="473"/>
    <col min="8964" max="8964" width="12.26953125" style="473" customWidth="1"/>
    <col min="8965" max="8965" width="8.26953125" style="473" customWidth="1"/>
    <col min="8966" max="8966" width="26.26953125" style="473" bestFit="1" customWidth="1"/>
    <col min="8967" max="8967" width="7.453125" style="473" customWidth="1"/>
    <col min="8968" max="8968" width="5.81640625" style="473" customWidth="1"/>
    <col min="8969" max="8969" width="7.453125" style="473" customWidth="1"/>
    <col min="8970" max="8970" width="5.81640625" style="473" customWidth="1"/>
    <col min="8971" max="8971" width="7.453125" style="473" customWidth="1"/>
    <col min="8972" max="8972" width="5.81640625" style="473" customWidth="1"/>
    <col min="8973" max="8973" width="7.453125" style="473" customWidth="1"/>
    <col min="8974" max="8974" width="5.81640625" style="473" customWidth="1"/>
    <col min="8975" max="8975" width="8.26953125" style="473" customWidth="1"/>
    <col min="8976" max="8976" width="6.26953125" style="473" customWidth="1"/>
    <col min="8977" max="8978" width="9.1796875" style="473" customWidth="1"/>
    <col min="8979" max="8979" width="8" style="473" customWidth="1"/>
    <col min="8980" max="9219" width="8.81640625" style="473"/>
    <col min="9220" max="9220" width="12.26953125" style="473" customWidth="1"/>
    <col min="9221" max="9221" width="8.26953125" style="473" customWidth="1"/>
    <col min="9222" max="9222" width="26.26953125" style="473" bestFit="1" customWidth="1"/>
    <col min="9223" max="9223" width="7.453125" style="473" customWidth="1"/>
    <col min="9224" max="9224" width="5.81640625" style="473" customWidth="1"/>
    <col min="9225" max="9225" width="7.453125" style="473" customWidth="1"/>
    <col min="9226" max="9226" width="5.81640625" style="473" customWidth="1"/>
    <col min="9227" max="9227" width="7.453125" style="473" customWidth="1"/>
    <col min="9228" max="9228" width="5.81640625" style="473" customWidth="1"/>
    <col min="9229" max="9229" width="7.453125" style="473" customWidth="1"/>
    <col min="9230" max="9230" width="5.81640625" style="473" customWidth="1"/>
    <col min="9231" max="9231" width="8.26953125" style="473" customWidth="1"/>
    <col min="9232" max="9232" width="6.26953125" style="473" customWidth="1"/>
    <col min="9233" max="9234" width="9.1796875" style="473" customWidth="1"/>
    <col min="9235" max="9235" width="8" style="473" customWidth="1"/>
    <col min="9236" max="9475" width="8.81640625" style="473"/>
    <col min="9476" max="9476" width="12.26953125" style="473" customWidth="1"/>
    <col min="9477" max="9477" width="8.26953125" style="473" customWidth="1"/>
    <col min="9478" max="9478" width="26.26953125" style="473" bestFit="1" customWidth="1"/>
    <col min="9479" max="9479" width="7.453125" style="473" customWidth="1"/>
    <col min="9480" max="9480" width="5.81640625" style="473" customWidth="1"/>
    <col min="9481" max="9481" width="7.453125" style="473" customWidth="1"/>
    <col min="9482" max="9482" width="5.81640625" style="473" customWidth="1"/>
    <col min="9483" max="9483" width="7.453125" style="473" customWidth="1"/>
    <col min="9484" max="9484" width="5.81640625" style="473" customWidth="1"/>
    <col min="9485" max="9485" width="7.453125" style="473" customWidth="1"/>
    <col min="9486" max="9486" width="5.81640625" style="473" customWidth="1"/>
    <col min="9487" max="9487" width="8.26953125" style="473" customWidth="1"/>
    <col min="9488" max="9488" width="6.26953125" style="473" customWidth="1"/>
    <col min="9489" max="9490" width="9.1796875" style="473" customWidth="1"/>
    <col min="9491" max="9491" width="8" style="473" customWidth="1"/>
    <col min="9492" max="9731" width="8.81640625" style="473"/>
    <col min="9732" max="9732" width="12.26953125" style="473" customWidth="1"/>
    <col min="9733" max="9733" width="8.26953125" style="473" customWidth="1"/>
    <col min="9734" max="9734" width="26.26953125" style="473" bestFit="1" customWidth="1"/>
    <col min="9735" max="9735" width="7.453125" style="473" customWidth="1"/>
    <col min="9736" max="9736" width="5.81640625" style="473" customWidth="1"/>
    <col min="9737" max="9737" width="7.453125" style="473" customWidth="1"/>
    <col min="9738" max="9738" width="5.81640625" style="473" customWidth="1"/>
    <col min="9739" max="9739" width="7.453125" style="473" customWidth="1"/>
    <col min="9740" max="9740" width="5.81640625" style="473" customWidth="1"/>
    <col min="9741" max="9741" width="7.453125" style="473" customWidth="1"/>
    <col min="9742" max="9742" width="5.81640625" style="473" customWidth="1"/>
    <col min="9743" max="9743" width="8.26953125" style="473" customWidth="1"/>
    <col min="9744" max="9744" width="6.26953125" style="473" customWidth="1"/>
    <col min="9745" max="9746" width="9.1796875" style="473" customWidth="1"/>
    <col min="9747" max="9747" width="8" style="473" customWidth="1"/>
    <col min="9748" max="9987" width="8.81640625" style="473"/>
    <col min="9988" max="9988" width="12.26953125" style="473" customWidth="1"/>
    <col min="9989" max="9989" width="8.26953125" style="473" customWidth="1"/>
    <col min="9990" max="9990" width="26.26953125" style="473" bestFit="1" customWidth="1"/>
    <col min="9991" max="9991" width="7.453125" style="473" customWidth="1"/>
    <col min="9992" max="9992" width="5.81640625" style="473" customWidth="1"/>
    <col min="9993" max="9993" width="7.453125" style="473" customWidth="1"/>
    <col min="9994" max="9994" width="5.81640625" style="473" customWidth="1"/>
    <col min="9995" max="9995" width="7.453125" style="473" customWidth="1"/>
    <col min="9996" max="9996" width="5.81640625" style="473" customWidth="1"/>
    <col min="9997" max="9997" width="7.453125" style="473" customWidth="1"/>
    <col min="9998" max="9998" width="5.81640625" style="473" customWidth="1"/>
    <col min="9999" max="9999" width="8.26953125" style="473" customWidth="1"/>
    <col min="10000" max="10000" width="6.26953125" style="473" customWidth="1"/>
    <col min="10001" max="10002" width="9.1796875" style="473" customWidth="1"/>
    <col min="10003" max="10003" width="8" style="473" customWidth="1"/>
    <col min="10004" max="10243" width="8.81640625" style="473"/>
    <col min="10244" max="10244" width="12.26953125" style="473" customWidth="1"/>
    <col min="10245" max="10245" width="8.26953125" style="473" customWidth="1"/>
    <col min="10246" max="10246" width="26.26953125" style="473" bestFit="1" customWidth="1"/>
    <col min="10247" max="10247" width="7.453125" style="473" customWidth="1"/>
    <col min="10248" max="10248" width="5.81640625" style="473" customWidth="1"/>
    <col min="10249" max="10249" width="7.453125" style="473" customWidth="1"/>
    <col min="10250" max="10250" width="5.81640625" style="473" customWidth="1"/>
    <col min="10251" max="10251" width="7.453125" style="473" customWidth="1"/>
    <col min="10252" max="10252" width="5.81640625" style="473" customWidth="1"/>
    <col min="10253" max="10253" width="7.453125" style="473" customWidth="1"/>
    <col min="10254" max="10254" width="5.81640625" style="473" customWidth="1"/>
    <col min="10255" max="10255" width="8.26953125" style="473" customWidth="1"/>
    <col min="10256" max="10256" width="6.26953125" style="473" customWidth="1"/>
    <col min="10257" max="10258" width="9.1796875" style="473" customWidth="1"/>
    <col min="10259" max="10259" width="8" style="473" customWidth="1"/>
    <col min="10260" max="10499" width="8.81640625" style="473"/>
    <col min="10500" max="10500" width="12.26953125" style="473" customWidth="1"/>
    <col min="10501" max="10501" width="8.26953125" style="473" customWidth="1"/>
    <col min="10502" max="10502" width="26.26953125" style="473" bestFit="1" customWidth="1"/>
    <col min="10503" max="10503" width="7.453125" style="473" customWidth="1"/>
    <col min="10504" max="10504" width="5.81640625" style="473" customWidth="1"/>
    <col min="10505" max="10505" width="7.453125" style="473" customWidth="1"/>
    <col min="10506" max="10506" width="5.81640625" style="473" customWidth="1"/>
    <col min="10507" max="10507" width="7.453125" style="473" customWidth="1"/>
    <col min="10508" max="10508" width="5.81640625" style="473" customWidth="1"/>
    <col min="10509" max="10509" width="7.453125" style="473" customWidth="1"/>
    <col min="10510" max="10510" width="5.81640625" style="473" customWidth="1"/>
    <col min="10511" max="10511" width="8.26953125" style="473" customWidth="1"/>
    <col min="10512" max="10512" width="6.26953125" style="473" customWidth="1"/>
    <col min="10513" max="10514" width="9.1796875" style="473" customWidth="1"/>
    <col min="10515" max="10515" width="8" style="473" customWidth="1"/>
    <col min="10516" max="10755" width="8.81640625" style="473"/>
    <col min="10756" max="10756" width="12.26953125" style="473" customWidth="1"/>
    <col min="10757" max="10757" width="8.26953125" style="473" customWidth="1"/>
    <col min="10758" max="10758" width="26.26953125" style="473" bestFit="1" customWidth="1"/>
    <col min="10759" max="10759" width="7.453125" style="473" customWidth="1"/>
    <col min="10760" max="10760" width="5.81640625" style="473" customWidth="1"/>
    <col min="10761" max="10761" width="7.453125" style="473" customWidth="1"/>
    <col min="10762" max="10762" width="5.81640625" style="473" customWidth="1"/>
    <col min="10763" max="10763" width="7.453125" style="473" customWidth="1"/>
    <col min="10764" max="10764" width="5.81640625" style="473" customWidth="1"/>
    <col min="10765" max="10765" width="7.453125" style="473" customWidth="1"/>
    <col min="10766" max="10766" width="5.81640625" style="473" customWidth="1"/>
    <col min="10767" max="10767" width="8.26953125" style="473" customWidth="1"/>
    <col min="10768" max="10768" width="6.26953125" style="473" customWidth="1"/>
    <col min="10769" max="10770" width="9.1796875" style="473" customWidth="1"/>
    <col min="10771" max="10771" width="8" style="473" customWidth="1"/>
    <col min="10772" max="11011" width="8.81640625" style="473"/>
    <col min="11012" max="11012" width="12.26953125" style="473" customWidth="1"/>
    <col min="11013" max="11013" width="8.26953125" style="473" customWidth="1"/>
    <col min="11014" max="11014" width="26.26953125" style="473" bestFit="1" customWidth="1"/>
    <col min="11015" max="11015" width="7.453125" style="473" customWidth="1"/>
    <col min="11016" max="11016" width="5.81640625" style="473" customWidth="1"/>
    <col min="11017" max="11017" width="7.453125" style="473" customWidth="1"/>
    <col min="11018" max="11018" width="5.81640625" style="473" customWidth="1"/>
    <col min="11019" max="11019" width="7.453125" style="473" customWidth="1"/>
    <col min="11020" max="11020" width="5.81640625" style="473" customWidth="1"/>
    <col min="11021" max="11021" width="7.453125" style="473" customWidth="1"/>
    <col min="11022" max="11022" width="5.81640625" style="473" customWidth="1"/>
    <col min="11023" max="11023" width="8.26953125" style="473" customWidth="1"/>
    <col min="11024" max="11024" width="6.26953125" style="473" customWidth="1"/>
    <col min="11025" max="11026" width="9.1796875" style="473" customWidth="1"/>
    <col min="11027" max="11027" width="8" style="473" customWidth="1"/>
    <col min="11028" max="11267" width="8.81640625" style="473"/>
    <col min="11268" max="11268" width="12.26953125" style="473" customWidth="1"/>
    <col min="11269" max="11269" width="8.26953125" style="473" customWidth="1"/>
    <col min="11270" max="11270" width="26.26953125" style="473" bestFit="1" customWidth="1"/>
    <col min="11271" max="11271" width="7.453125" style="473" customWidth="1"/>
    <col min="11272" max="11272" width="5.81640625" style="473" customWidth="1"/>
    <col min="11273" max="11273" width="7.453125" style="473" customWidth="1"/>
    <col min="11274" max="11274" width="5.81640625" style="473" customWidth="1"/>
    <col min="11275" max="11275" width="7.453125" style="473" customWidth="1"/>
    <col min="11276" max="11276" width="5.81640625" style="473" customWidth="1"/>
    <col min="11277" max="11277" width="7.453125" style="473" customWidth="1"/>
    <col min="11278" max="11278" width="5.81640625" style="473" customWidth="1"/>
    <col min="11279" max="11279" width="8.26953125" style="473" customWidth="1"/>
    <col min="11280" max="11280" width="6.26953125" style="473" customWidth="1"/>
    <col min="11281" max="11282" width="9.1796875" style="473" customWidth="1"/>
    <col min="11283" max="11283" width="8" style="473" customWidth="1"/>
    <col min="11284" max="11523" width="8.81640625" style="473"/>
    <col min="11524" max="11524" width="12.26953125" style="473" customWidth="1"/>
    <col min="11525" max="11525" width="8.26953125" style="473" customWidth="1"/>
    <col min="11526" max="11526" width="26.26953125" style="473" bestFit="1" customWidth="1"/>
    <col min="11527" max="11527" width="7.453125" style="473" customWidth="1"/>
    <col min="11528" max="11528" width="5.81640625" style="473" customWidth="1"/>
    <col min="11529" max="11529" width="7.453125" style="473" customWidth="1"/>
    <col min="11530" max="11530" width="5.81640625" style="473" customWidth="1"/>
    <col min="11531" max="11531" width="7.453125" style="473" customWidth="1"/>
    <col min="11532" max="11532" width="5.81640625" style="473" customWidth="1"/>
    <col min="11533" max="11533" width="7.453125" style="473" customWidth="1"/>
    <col min="11534" max="11534" width="5.81640625" style="473" customWidth="1"/>
    <col min="11535" max="11535" width="8.26953125" style="473" customWidth="1"/>
    <col min="11536" max="11536" width="6.26953125" style="473" customWidth="1"/>
    <col min="11537" max="11538" width="9.1796875" style="473" customWidth="1"/>
    <col min="11539" max="11539" width="8" style="473" customWidth="1"/>
    <col min="11540" max="11779" width="8.81640625" style="473"/>
    <col min="11780" max="11780" width="12.26953125" style="473" customWidth="1"/>
    <col min="11781" max="11781" width="8.26953125" style="473" customWidth="1"/>
    <col min="11782" max="11782" width="26.26953125" style="473" bestFit="1" customWidth="1"/>
    <col min="11783" max="11783" width="7.453125" style="473" customWidth="1"/>
    <col min="11784" max="11784" width="5.81640625" style="473" customWidth="1"/>
    <col min="11785" max="11785" width="7.453125" style="473" customWidth="1"/>
    <col min="11786" max="11786" width="5.81640625" style="473" customWidth="1"/>
    <col min="11787" max="11787" width="7.453125" style="473" customWidth="1"/>
    <col min="11788" max="11788" width="5.81640625" style="473" customWidth="1"/>
    <col min="11789" max="11789" width="7.453125" style="473" customWidth="1"/>
    <col min="11790" max="11790" width="5.81640625" style="473" customWidth="1"/>
    <col min="11791" max="11791" width="8.26953125" style="473" customWidth="1"/>
    <col min="11792" max="11792" width="6.26953125" style="473" customWidth="1"/>
    <col min="11793" max="11794" width="9.1796875" style="473" customWidth="1"/>
    <col min="11795" max="11795" width="8" style="473" customWidth="1"/>
    <col min="11796" max="12035" width="8.81640625" style="473"/>
    <col min="12036" max="12036" width="12.26953125" style="473" customWidth="1"/>
    <col min="12037" max="12037" width="8.26953125" style="473" customWidth="1"/>
    <col min="12038" max="12038" width="26.26953125" style="473" bestFit="1" customWidth="1"/>
    <col min="12039" max="12039" width="7.453125" style="473" customWidth="1"/>
    <col min="12040" max="12040" width="5.81640625" style="473" customWidth="1"/>
    <col min="12041" max="12041" width="7.453125" style="473" customWidth="1"/>
    <col min="12042" max="12042" width="5.81640625" style="473" customWidth="1"/>
    <col min="12043" max="12043" width="7.453125" style="473" customWidth="1"/>
    <col min="12044" max="12044" width="5.81640625" style="473" customWidth="1"/>
    <col min="12045" max="12045" width="7.453125" style="473" customWidth="1"/>
    <col min="12046" max="12046" width="5.81640625" style="473" customWidth="1"/>
    <col min="12047" max="12047" width="8.26953125" style="473" customWidth="1"/>
    <col min="12048" max="12048" width="6.26953125" style="473" customWidth="1"/>
    <col min="12049" max="12050" width="9.1796875" style="473" customWidth="1"/>
    <col min="12051" max="12051" width="8" style="473" customWidth="1"/>
    <col min="12052" max="12291" width="8.81640625" style="473"/>
    <col min="12292" max="12292" width="12.26953125" style="473" customWidth="1"/>
    <col min="12293" max="12293" width="8.26953125" style="473" customWidth="1"/>
    <col min="12294" max="12294" width="26.26953125" style="473" bestFit="1" customWidth="1"/>
    <col min="12295" max="12295" width="7.453125" style="473" customWidth="1"/>
    <col min="12296" max="12296" width="5.81640625" style="473" customWidth="1"/>
    <col min="12297" max="12297" width="7.453125" style="473" customWidth="1"/>
    <col min="12298" max="12298" width="5.81640625" style="473" customWidth="1"/>
    <col min="12299" max="12299" width="7.453125" style="473" customWidth="1"/>
    <col min="12300" max="12300" width="5.81640625" style="473" customWidth="1"/>
    <col min="12301" max="12301" width="7.453125" style="473" customWidth="1"/>
    <col min="12302" max="12302" width="5.81640625" style="473" customWidth="1"/>
    <col min="12303" max="12303" width="8.26953125" style="473" customWidth="1"/>
    <col min="12304" max="12304" width="6.26953125" style="473" customWidth="1"/>
    <col min="12305" max="12306" width="9.1796875" style="473" customWidth="1"/>
    <col min="12307" max="12307" width="8" style="473" customWidth="1"/>
    <col min="12308" max="12547" width="8.81640625" style="473"/>
    <col min="12548" max="12548" width="12.26953125" style="473" customWidth="1"/>
    <col min="12549" max="12549" width="8.26953125" style="473" customWidth="1"/>
    <col min="12550" max="12550" width="26.26953125" style="473" bestFit="1" customWidth="1"/>
    <col min="12551" max="12551" width="7.453125" style="473" customWidth="1"/>
    <col min="12552" max="12552" width="5.81640625" style="473" customWidth="1"/>
    <col min="12553" max="12553" width="7.453125" style="473" customWidth="1"/>
    <col min="12554" max="12554" width="5.81640625" style="473" customWidth="1"/>
    <col min="12555" max="12555" width="7.453125" style="473" customWidth="1"/>
    <col min="12556" max="12556" width="5.81640625" style="473" customWidth="1"/>
    <col min="12557" max="12557" width="7.453125" style="473" customWidth="1"/>
    <col min="12558" max="12558" width="5.81640625" style="473" customWidth="1"/>
    <col min="12559" max="12559" width="8.26953125" style="473" customWidth="1"/>
    <col min="12560" max="12560" width="6.26953125" style="473" customWidth="1"/>
    <col min="12561" max="12562" width="9.1796875" style="473" customWidth="1"/>
    <col min="12563" max="12563" width="8" style="473" customWidth="1"/>
    <col min="12564" max="12803" width="8.81640625" style="473"/>
    <col min="12804" max="12804" width="12.26953125" style="473" customWidth="1"/>
    <col min="12805" max="12805" width="8.26953125" style="473" customWidth="1"/>
    <col min="12806" max="12806" width="26.26953125" style="473" bestFit="1" customWidth="1"/>
    <col min="12807" max="12807" width="7.453125" style="473" customWidth="1"/>
    <col min="12808" max="12808" width="5.81640625" style="473" customWidth="1"/>
    <col min="12809" max="12809" width="7.453125" style="473" customWidth="1"/>
    <col min="12810" max="12810" width="5.81640625" style="473" customWidth="1"/>
    <col min="12811" max="12811" width="7.453125" style="473" customWidth="1"/>
    <col min="12812" max="12812" width="5.81640625" style="473" customWidth="1"/>
    <col min="12813" max="12813" width="7.453125" style="473" customWidth="1"/>
    <col min="12814" max="12814" width="5.81640625" style="473" customWidth="1"/>
    <col min="12815" max="12815" width="8.26953125" style="473" customWidth="1"/>
    <col min="12816" max="12816" width="6.26953125" style="473" customWidth="1"/>
    <col min="12817" max="12818" width="9.1796875" style="473" customWidth="1"/>
    <col min="12819" max="12819" width="8" style="473" customWidth="1"/>
    <col min="12820" max="13059" width="8.81640625" style="473"/>
    <col min="13060" max="13060" width="12.26953125" style="473" customWidth="1"/>
    <col min="13061" max="13061" width="8.26953125" style="473" customWidth="1"/>
    <col min="13062" max="13062" width="26.26953125" style="473" bestFit="1" customWidth="1"/>
    <col min="13063" max="13063" width="7.453125" style="473" customWidth="1"/>
    <col min="13064" max="13064" width="5.81640625" style="473" customWidth="1"/>
    <col min="13065" max="13065" width="7.453125" style="473" customWidth="1"/>
    <col min="13066" max="13066" width="5.81640625" style="473" customWidth="1"/>
    <col min="13067" max="13067" width="7.453125" style="473" customWidth="1"/>
    <col min="13068" max="13068" width="5.81640625" style="473" customWidth="1"/>
    <col min="13069" max="13069" width="7.453125" style="473" customWidth="1"/>
    <col min="13070" max="13070" width="5.81640625" style="473" customWidth="1"/>
    <col min="13071" max="13071" width="8.26953125" style="473" customWidth="1"/>
    <col min="13072" max="13072" width="6.26953125" style="473" customWidth="1"/>
    <col min="13073" max="13074" width="9.1796875" style="473" customWidth="1"/>
    <col min="13075" max="13075" width="8" style="473" customWidth="1"/>
    <col min="13076" max="13315" width="8.81640625" style="473"/>
    <col min="13316" max="13316" width="12.26953125" style="473" customWidth="1"/>
    <col min="13317" max="13317" width="8.26953125" style="473" customWidth="1"/>
    <col min="13318" max="13318" width="26.26953125" style="473" bestFit="1" customWidth="1"/>
    <col min="13319" max="13319" width="7.453125" style="473" customWidth="1"/>
    <col min="13320" max="13320" width="5.81640625" style="473" customWidth="1"/>
    <col min="13321" max="13321" width="7.453125" style="473" customWidth="1"/>
    <col min="13322" max="13322" width="5.81640625" style="473" customWidth="1"/>
    <col min="13323" max="13323" width="7.453125" style="473" customWidth="1"/>
    <col min="13324" max="13324" width="5.81640625" style="473" customWidth="1"/>
    <col min="13325" max="13325" width="7.453125" style="473" customWidth="1"/>
    <col min="13326" max="13326" width="5.81640625" style="473" customWidth="1"/>
    <col min="13327" max="13327" width="8.26953125" style="473" customWidth="1"/>
    <col min="13328" max="13328" width="6.26953125" style="473" customWidth="1"/>
    <col min="13329" max="13330" width="9.1796875" style="473" customWidth="1"/>
    <col min="13331" max="13331" width="8" style="473" customWidth="1"/>
    <col min="13332" max="13571" width="8.81640625" style="473"/>
    <col min="13572" max="13572" width="12.26953125" style="473" customWidth="1"/>
    <col min="13573" max="13573" width="8.26953125" style="473" customWidth="1"/>
    <col min="13574" max="13574" width="26.26953125" style="473" bestFit="1" customWidth="1"/>
    <col min="13575" max="13575" width="7.453125" style="473" customWidth="1"/>
    <col min="13576" max="13576" width="5.81640625" style="473" customWidth="1"/>
    <col min="13577" max="13577" width="7.453125" style="473" customWidth="1"/>
    <col min="13578" max="13578" width="5.81640625" style="473" customWidth="1"/>
    <col min="13579" max="13579" width="7.453125" style="473" customWidth="1"/>
    <col min="13580" max="13580" width="5.81640625" style="473" customWidth="1"/>
    <col min="13581" max="13581" width="7.453125" style="473" customWidth="1"/>
    <col min="13582" max="13582" width="5.81640625" style="473" customWidth="1"/>
    <col min="13583" max="13583" width="8.26953125" style="473" customWidth="1"/>
    <col min="13584" max="13584" width="6.26953125" style="473" customWidth="1"/>
    <col min="13585" max="13586" width="9.1796875" style="473" customWidth="1"/>
    <col min="13587" max="13587" width="8" style="473" customWidth="1"/>
    <col min="13588" max="13827" width="8.81640625" style="473"/>
    <col min="13828" max="13828" width="12.26953125" style="473" customWidth="1"/>
    <col min="13829" max="13829" width="8.26953125" style="473" customWidth="1"/>
    <col min="13830" max="13830" width="26.26953125" style="473" bestFit="1" customWidth="1"/>
    <col min="13831" max="13831" width="7.453125" style="473" customWidth="1"/>
    <col min="13832" max="13832" width="5.81640625" style="473" customWidth="1"/>
    <col min="13833" max="13833" width="7.453125" style="473" customWidth="1"/>
    <col min="13834" max="13834" width="5.81640625" style="473" customWidth="1"/>
    <col min="13835" max="13835" width="7.453125" style="473" customWidth="1"/>
    <col min="13836" max="13836" width="5.81640625" style="473" customWidth="1"/>
    <col min="13837" max="13837" width="7.453125" style="473" customWidth="1"/>
    <col min="13838" max="13838" width="5.81640625" style="473" customWidth="1"/>
    <col min="13839" max="13839" width="8.26953125" style="473" customWidth="1"/>
    <col min="13840" max="13840" width="6.26953125" style="473" customWidth="1"/>
    <col min="13841" max="13842" width="9.1796875" style="473" customWidth="1"/>
    <col min="13843" max="13843" width="8" style="473" customWidth="1"/>
    <col min="13844" max="14083" width="8.81640625" style="473"/>
    <col min="14084" max="14084" width="12.26953125" style="473" customWidth="1"/>
    <col min="14085" max="14085" width="8.26953125" style="473" customWidth="1"/>
    <col min="14086" max="14086" width="26.26953125" style="473" bestFit="1" customWidth="1"/>
    <col min="14087" max="14087" width="7.453125" style="473" customWidth="1"/>
    <col min="14088" max="14088" width="5.81640625" style="473" customWidth="1"/>
    <col min="14089" max="14089" width="7.453125" style="473" customWidth="1"/>
    <col min="14090" max="14090" width="5.81640625" style="473" customWidth="1"/>
    <col min="14091" max="14091" width="7.453125" style="473" customWidth="1"/>
    <col min="14092" max="14092" width="5.81640625" style="473" customWidth="1"/>
    <col min="14093" max="14093" width="7.453125" style="473" customWidth="1"/>
    <col min="14094" max="14094" width="5.81640625" style="473" customWidth="1"/>
    <col min="14095" max="14095" width="8.26953125" style="473" customWidth="1"/>
    <col min="14096" max="14096" width="6.26953125" style="473" customWidth="1"/>
    <col min="14097" max="14098" width="9.1796875" style="473" customWidth="1"/>
    <col min="14099" max="14099" width="8" style="473" customWidth="1"/>
    <col min="14100" max="14339" width="8.81640625" style="473"/>
    <col min="14340" max="14340" width="12.26953125" style="473" customWidth="1"/>
    <col min="14341" max="14341" width="8.26953125" style="473" customWidth="1"/>
    <col min="14342" max="14342" width="26.26953125" style="473" bestFit="1" customWidth="1"/>
    <col min="14343" max="14343" width="7.453125" style="473" customWidth="1"/>
    <col min="14344" max="14344" width="5.81640625" style="473" customWidth="1"/>
    <col min="14345" max="14345" width="7.453125" style="473" customWidth="1"/>
    <col min="14346" max="14346" width="5.81640625" style="473" customWidth="1"/>
    <col min="14347" max="14347" width="7.453125" style="473" customWidth="1"/>
    <col min="14348" max="14348" width="5.81640625" style="473" customWidth="1"/>
    <col min="14349" max="14349" width="7.453125" style="473" customWidth="1"/>
    <col min="14350" max="14350" width="5.81640625" style="473" customWidth="1"/>
    <col min="14351" max="14351" width="8.26953125" style="473" customWidth="1"/>
    <col min="14352" max="14352" width="6.26953125" style="473" customWidth="1"/>
    <col min="14353" max="14354" width="9.1796875" style="473" customWidth="1"/>
    <col min="14355" max="14355" width="8" style="473" customWidth="1"/>
    <col min="14356" max="14595" width="8.81640625" style="473"/>
    <col min="14596" max="14596" width="12.26953125" style="473" customWidth="1"/>
    <col min="14597" max="14597" width="8.26953125" style="473" customWidth="1"/>
    <col min="14598" max="14598" width="26.26953125" style="473" bestFit="1" customWidth="1"/>
    <col min="14599" max="14599" width="7.453125" style="473" customWidth="1"/>
    <col min="14600" max="14600" width="5.81640625" style="473" customWidth="1"/>
    <col min="14601" max="14601" width="7.453125" style="473" customWidth="1"/>
    <col min="14602" max="14602" width="5.81640625" style="473" customWidth="1"/>
    <col min="14603" max="14603" width="7.453125" style="473" customWidth="1"/>
    <col min="14604" max="14604" width="5.81640625" style="473" customWidth="1"/>
    <col min="14605" max="14605" width="7.453125" style="473" customWidth="1"/>
    <col min="14606" max="14606" width="5.81640625" style="473" customWidth="1"/>
    <col min="14607" max="14607" width="8.26953125" style="473" customWidth="1"/>
    <col min="14608" max="14608" width="6.26953125" style="473" customWidth="1"/>
    <col min="14609" max="14610" width="9.1796875" style="473" customWidth="1"/>
    <col min="14611" max="14611" width="8" style="473" customWidth="1"/>
    <col min="14612" max="14851" width="8.81640625" style="473"/>
    <col min="14852" max="14852" width="12.26953125" style="473" customWidth="1"/>
    <col min="14853" max="14853" width="8.26953125" style="473" customWidth="1"/>
    <col min="14854" max="14854" width="26.26953125" style="473" bestFit="1" customWidth="1"/>
    <col min="14855" max="14855" width="7.453125" style="473" customWidth="1"/>
    <col min="14856" max="14856" width="5.81640625" style="473" customWidth="1"/>
    <col min="14857" max="14857" width="7.453125" style="473" customWidth="1"/>
    <col min="14858" max="14858" width="5.81640625" style="473" customWidth="1"/>
    <col min="14859" max="14859" width="7.453125" style="473" customWidth="1"/>
    <col min="14860" max="14860" width="5.81640625" style="473" customWidth="1"/>
    <col min="14861" max="14861" width="7.453125" style="473" customWidth="1"/>
    <col min="14862" max="14862" width="5.81640625" style="473" customWidth="1"/>
    <col min="14863" max="14863" width="8.26953125" style="473" customWidth="1"/>
    <col min="14864" max="14864" width="6.26953125" style="473" customWidth="1"/>
    <col min="14865" max="14866" width="9.1796875" style="473" customWidth="1"/>
    <col min="14867" max="14867" width="8" style="473" customWidth="1"/>
    <col min="14868" max="15107" width="8.81640625" style="473"/>
    <col min="15108" max="15108" width="12.26953125" style="473" customWidth="1"/>
    <col min="15109" max="15109" width="8.26953125" style="473" customWidth="1"/>
    <col min="15110" max="15110" width="26.26953125" style="473" bestFit="1" customWidth="1"/>
    <col min="15111" max="15111" width="7.453125" style="473" customWidth="1"/>
    <col min="15112" max="15112" width="5.81640625" style="473" customWidth="1"/>
    <col min="15113" max="15113" width="7.453125" style="473" customWidth="1"/>
    <col min="15114" max="15114" width="5.81640625" style="473" customWidth="1"/>
    <col min="15115" max="15115" width="7.453125" style="473" customWidth="1"/>
    <col min="15116" max="15116" width="5.81640625" style="473" customWidth="1"/>
    <col min="15117" max="15117" width="7.453125" style="473" customWidth="1"/>
    <col min="15118" max="15118" width="5.81640625" style="473" customWidth="1"/>
    <col min="15119" max="15119" width="8.26953125" style="473" customWidth="1"/>
    <col min="15120" max="15120" width="6.26953125" style="473" customWidth="1"/>
    <col min="15121" max="15122" width="9.1796875" style="473" customWidth="1"/>
    <col min="15123" max="15123" width="8" style="473" customWidth="1"/>
    <col min="15124" max="15363" width="8.81640625" style="473"/>
    <col min="15364" max="15364" width="12.26953125" style="473" customWidth="1"/>
    <col min="15365" max="15365" width="8.26953125" style="473" customWidth="1"/>
    <col min="15366" max="15366" width="26.26953125" style="473" bestFit="1" customWidth="1"/>
    <col min="15367" max="15367" width="7.453125" style="473" customWidth="1"/>
    <col min="15368" max="15368" width="5.81640625" style="473" customWidth="1"/>
    <col min="15369" max="15369" width="7.453125" style="473" customWidth="1"/>
    <col min="15370" max="15370" width="5.81640625" style="473" customWidth="1"/>
    <col min="15371" max="15371" width="7.453125" style="473" customWidth="1"/>
    <col min="15372" max="15372" width="5.81640625" style="473" customWidth="1"/>
    <col min="15373" max="15373" width="7.453125" style="473" customWidth="1"/>
    <col min="15374" max="15374" width="5.81640625" style="473" customWidth="1"/>
    <col min="15375" max="15375" width="8.26953125" style="473" customWidth="1"/>
    <col min="15376" max="15376" width="6.26953125" style="473" customWidth="1"/>
    <col min="15377" max="15378" width="9.1796875" style="473" customWidth="1"/>
    <col min="15379" max="15379" width="8" style="473" customWidth="1"/>
    <col min="15380" max="15619" width="8.81640625" style="473"/>
    <col min="15620" max="15620" width="12.26953125" style="473" customWidth="1"/>
    <col min="15621" max="15621" width="8.26953125" style="473" customWidth="1"/>
    <col min="15622" max="15622" width="26.26953125" style="473" bestFit="1" customWidth="1"/>
    <col min="15623" max="15623" width="7.453125" style="473" customWidth="1"/>
    <col min="15624" max="15624" width="5.81640625" style="473" customWidth="1"/>
    <col min="15625" max="15625" width="7.453125" style="473" customWidth="1"/>
    <col min="15626" max="15626" width="5.81640625" style="473" customWidth="1"/>
    <col min="15627" max="15627" width="7.453125" style="473" customWidth="1"/>
    <col min="15628" max="15628" width="5.81640625" style="473" customWidth="1"/>
    <col min="15629" max="15629" width="7.453125" style="473" customWidth="1"/>
    <col min="15630" max="15630" width="5.81640625" style="473" customWidth="1"/>
    <col min="15631" max="15631" width="8.26953125" style="473" customWidth="1"/>
    <col min="15632" max="15632" width="6.26953125" style="473" customWidth="1"/>
    <col min="15633" max="15634" width="9.1796875" style="473" customWidth="1"/>
    <col min="15635" max="15635" width="8" style="473" customWidth="1"/>
    <col min="15636" max="15875" width="8.81640625" style="473"/>
    <col min="15876" max="15876" width="12.26953125" style="473" customWidth="1"/>
    <col min="15877" max="15877" width="8.26953125" style="473" customWidth="1"/>
    <col min="15878" max="15878" width="26.26953125" style="473" bestFit="1" customWidth="1"/>
    <col min="15879" max="15879" width="7.453125" style="473" customWidth="1"/>
    <col min="15880" max="15880" width="5.81640625" style="473" customWidth="1"/>
    <col min="15881" max="15881" width="7.453125" style="473" customWidth="1"/>
    <col min="15882" max="15882" width="5.81640625" style="473" customWidth="1"/>
    <col min="15883" max="15883" width="7.453125" style="473" customWidth="1"/>
    <col min="15884" max="15884" width="5.81640625" style="473" customWidth="1"/>
    <col min="15885" max="15885" width="7.453125" style="473" customWidth="1"/>
    <col min="15886" max="15886" width="5.81640625" style="473" customWidth="1"/>
    <col min="15887" max="15887" width="8.26953125" style="473" customWidth="1"/>
    <col min="15888" max="15888" width="6.26953125" style="473" customWidth="1"/>
    <col min="15889" max="15890" width="9.1796875" style="473" customWidth="1"/>
    <col min="15891" max="15891" width="8" style="473" customWidth="1"/>
    <col min="15892" max="16131" width="8.81640625" style="473"/>
    <col min="16132" max="16132" width="12.26953125" style="473" customWidth="1"/>
    <col min="16133" max="16133" width="8.26953125" style="473" customWidth="1"/>
    <col min="16134" max="16134" width="26.26953125" style="473" bestFit="1" customWidth="1"/>
    <col min="16135" max="16135" width="7.453125" style="473" customWidth="1"/>
    <col min="16136" max="16136" width="5.81640625" style="473" customWidth="1"/>
    <col min="16137" max="16137" width="7.453125" style="473" customWidth="1"/>
    <col min="16138" max="16138" width="5.81640625" style="473" customWidth="1"/>
    <col min="16139" max="16139" width="7.453125" style="473" customWidth="1"/>
    <col min="16140" max="16140" width="5.81640625" style="473" customWidth="1"/>
    <col min="16141" max="16141" width="7.453125" style="473" customWidth="1"/>
    <col min="16142" max="16142" width="5.81640625" style="473" customWidth="1"/>
    <col min="16143" max="16143" width="8.26953125" style="473" customWidth="1"/>
    <col min="16144" max="16144" width="6.26953125" style="473" customWidth="1"/>
    <col min="16145" max="16146" width="9.1796875" style="473" customWidth="1"/>
    <col min="16147" max="16147" width="8" style="473" customWidth="1"/>
    <col min="16148" max="16384" width="8.81640625" style="473"/>
  </cols>
  <sheetData>
    <row r="1" spans="1:28" s="472" customFormat="1" ht="23.15" customHeight="1">
      <c r="A1" s="1695" t="s">
        <v>592</v>
      </c>
      <c r="B1" s="1695"/>
      <c r="C1" s="1695"/>
      <c r="D1" s="1695"/>
      <c r="E1" s="1695"/>
      <c r="F1" s="1695"/>
      <c r="G1" s="1695"/>
      <c r="H1" s="1695"/>
      <c r="I1" s="1695"/>
      <c r="J1" s="1695"/>
      <c r="K1" s="1695"/>
      <c r="L1" s="1695"/>
      <c r="M1" s="1695"/>
      <c r="N1" s="1695"/>
      <c r="O1" s="1695"/>
      <c r="P1" s="1695"/>
      <c r="Q1" s="1695"/>
      <c r="R1" s="1695"/>
      <c r="S1" s="1695"/>
      <c r="T1" s="1695"/>
    </row>
    <row r="2" spans="1:28" ht="23.15" customHeight="1">
      <c r="A2" s="1726" t="s">
        <v>593</v>
      </c>
      <c r="B2" s="1726"/>
      <c r="C2" s="1726"/>
      <c r="D2" s="1726"/>
      <c r="E2" s="1726"/>
      <c r="F2" s="1726"/>
      <c r="G2" s="1726"/>
      <c r="H2" s="1726"/>
      <c r="I2" s="1726"/>
      <c r="J2" s="1726"/>
      <c r="K2" s="1726"/>
      <c r="L2" s="1726"/>
      <c r="M2" s="1726"/>
      <c r="N2" s="1726"/>
      <c r="O2" s="1726"/>
      <c r="P2" s="1726"/>
      <c r="Q2" s="1726"/>
      <c r="R2" s="1726"/>
      <c r="S2" s="1726"/>
      <c r="T2" s="1726"/>
    </row>
    <row r="3" spans="1:28" s="474" customFormat="1" ht="16" thickBot="1">
      <c r="A3" s="1818" t="s">
        <v>969</v>
      </c>
      <c r="B3" s="1818"/>
      <c r="C3" s="1818"/>
      <c r="D3" s="1818"/>
      <c r="E3" s="1818"/>
      <c r="F3" s="1818"/>
      <c r="G3" s="1818"/>
      <c r="H3" s="1819"/>
      <c r="I3" s="1820" t="s">
        <v>970</v>
      </c>
      <c r="J3" s="1821"/>
      <c r="K3" s="1821"/>
      <c r="L3" s="1821"/>
      <c r="M3" s="1821"/>
      <c r="N3" s="1821"/>
      <c r="O3" s="1821"/>
      <c r="P3" s="1821"/>
      <c r="Q3" s="1821"/>
      <c r="R3" s="1821"/>
      <c r="S3" s="1821"/>
      <c r="T3" s="1821"/>
    </row>
    <row r="4" spans="1:28" s="474" customFormat="1" ht="16" thickTop="1">
      <c r="A4" s="1822" t="s">
        <v>738</v>
      </c>
      <c r="B4" s="1824" t="s">
        <v>971</v>
      </c>
      <c r="C4" s="1824" t="s">
        <v>972</v>
      </c>
      <c r="D4" s="1824"/>
      <c r="E4" s="1824" t="s">
        <v>936</v>
      </c>
      <c r="F4" s="1824"/>
      <c r="G4" s="1824" t="s">
        <v>165</v>
      </c>
      <c r="H4" s="1824"/>
      <c r="I4" s="1784" t="s">
        <v>166</v>
      </c>
      <c r="J4" s="1784"/>
      <c r="K4" s="1784" t="s">
        <v>131</v>
      </c>
      <c r="L4" s="1784"/>
      <c r="M4" s="1784" t="s">
        <v>132</v>
      </c>
      <c r="N4" s="1784"/>
      <c r="O4" s="1784" t="s">
        <v>133</v>
      </c>
      <c r="P4" s="1784"/>
      <c r="Q4" s="1784" t="s">
        <v>275</v>
      </c>
      <c r="R4" s="1784"/>
      <c r="S4" s="1784" t="s">
        <v>973</v>
      </c>
      <c r="T4" s="1816" t="s">
        <v>739</v>
      </c>
    </row>
    <row r="5" spans="1:28" s="474" customFormat="1" ht="31.5" thickBot="1">
      <c r="A5" s="1823"/>
      <c r="B5" s="1825"/>
      <c r="C5" s="475" t="s">
        <v>974</v>
      </c>
      <c r="D5" s="475" t="s">
        <v>975</v>
      </c>
      <c r="E5" s="475" t="s">
        <v>974</v>
      </c>
      <c r="F5" s="475" t="s">
        <v>975</v>
      </c>
      <c r="G5" s="475" t="s">
        <v>974</v>
      </c>
      <c r="H5" s="475" t="s">
        <v>975</v>
      </c>
      <c r="I5" s="475" t="s">
        <v>974</v>
      </c>
      <c r="J5" s="475" t="s">
        <v>975</v>
      </c>
      <c r="K5" s="475" t="s">
        <v>974</v>
      </c>
      <c r="L5" s="475" t="s">
        <v>975</v>
      </c>
      <c r="M5" s="475" t="s">
        <v>974</v>
      </c>
      <c r="N5" s="475" t="s">
        <v>975</v>
      </c>
      <c r="O5" s="475" t="s">
        <v>974</v>
      </c>
      <c r="P5" s="475" t="s">
        <v>975</v>
      </c>
      <c r="Q5" s="475" t="s">
        <v>974</v>
      </c>
      <c r="R5" s="475" t="s">
        <v>975</v>
      </c>
      <c r="S5" s="1825"/>
      <c r="T5" s="1817"/>
    </row>
    <row r="6" spans="1:28" ht="27" customHeight="1" thickTop="1">
      <c r="A6" s="1822" t="s">
        <v>757</v>
      </c>
      <c r="B6" s="476" t="s">
        <v>976</v>
      </c>
      <c r="C6" s="477">
        <v>42609</v>
      </c>
      <c r="D6" s="478">
        <v>31.5</v>
      </c>
      <c r="E6" s="477">
        <v>45571</v>
      </c>
      <c r="F6" s="478">
        <v>36.700000000000003</v>
      </c>
      <c r="G6" s="477">
        <v>49139</v>
      </c>
      <c r="H6" s="478">
        <v>39.9</v>
      </c>
      <c r="I6" s="477">
        <v>50065</v>
      </c>
      <c r="J6" s="478">
        <v>40.6</v>
      </c>
      <c r="K6" s="477">
        <v>53320</v>
      </c>
      <c r="L6" s="478">
        <v>44.2</v>
      </c>
      <c r="M6" s="477">
        <v>55487</v>
      </c>
      <c r="N6" s="478">
        <v>47.5</v>
      </c>
      <c r="O6" s="477">
        <v>58260</v>
      </c>
      <c r="P6" s="478">
        <v>51.4</v>
      </c>
      <c r="Q6" s="477">
        <v>67403</v>
      </c>
      <c r="R6" s="478">
        <v>53.3</v>
      </c>
      <c r="S6" s="476" t="s">
        <v>170</v>
      </c>
      <c r="T6" s="1827" t="s">
        <v>745</v>
      </c>
      <c r="V6" s="479"/>
    </row>
    <row r="7" spans="1:28" ht="27" customHeight="1">
      <c r="A7" s="1826"/>
      <c r="B7" s="310" t="s">
        <v>977</v>
      </c>
      <c r="C7" s="315">
        <v>3996</v>
      </c>
      <c r="D7" s="480">
        <v>83.8</v>
      </c>
      <c r="E7" s="315">
        <v>4137</v>
      </c>
      <c r="F7" s="480">
        <v>85.7</v>
      </c>
      <c r="G7" s="315">
        <v>4843</v>
      </c>
      <c r="H7" s="480">
        <v>88.2</v>
      </c>
      <c r="I7" s="315">
        <v>5815</v>
      </c>
      <c r="J7" s="480">
        <v>89.9</v>
      </c>
      <c r="K7" s="315">
        <v>6810</v>
      </c>
      <c r="L7" s="480">
        <v>91.3</v>
      </c>
      <c r="M7" s="315">
        <v>7153</v>
      </c>
      <c r="N7" s="480">
        <v>92.2</v>
      </c>
      <c r="O7" s="315">
        <v>7056</v>
      </c>
      <c r="P7" s="480">
        <v>92.5</v>
      </c>
      <c r="Q7" s="315">
        <v>9331</v>
      </c>
      <c r="R7" s="480">
        <v>92.4</v>
      </c>
      <c r="S7" s="310" t="s">
        <v>172</v>
      </c>
      <c r="T7" s="1828"/>
      <c r="V7" s="479"/>
    </row>
    <row r="8" spans="1:28" ht="27" customHeight="1">
      <c r="A8" s="1826"/>
      <c r="B8" s="310" t="s">
        <v>978</v>
      </c>
      <c r="C8" s="312">
        <v>46605</v>
      </c>
      <c r="D8" s="481">
        <v>36</v>
      </c>
      <c r="E8" s="312">
        <v>49708</v>
      </c>
      <c r="F8" s="481">
        <v>40.700000000000003</v>
      </c>
      <c r="G8" s="312">
        <v>53982</v>
      </c>
      <c r="H8" s="481">
        <v>44.2</v>
      </c>
      <c r="I8" s="312">
        <f>I6+I7</f>
        <v>55880</v>
      </c>
      <c r="J8" s="481">
        <v>45.7</v>
      </c>
      <c r="K8" s="312">
        <f>K6+K7</f>
        <v>60130</v>
      </c>
      <c r="L8" s="481">
        <v>49.6</v>
      </c>
      <c r="M8" s="312">
        <f>M6+M7</f>
        <v>62640</v>
      </c>
      <c r="N8" s="481">
        <v>52.6</v>
      </c>
      <c r="O8" s="312">
        <f>O6+O7</f>
        <v>65316</v>
      </c>
      <c r="P8" s="481">
        <v>55.9</v>
      </c>
      <c r="Q8" s="312">
        <f>Q6+Q7</f>
        <v>76734</v>
      </c>
      <c r="R8" s="481">
        <v>58.1</v>
      </c>
      <c r="S8" s="310" t="s">
        <v>979</v>
      </c>
      <c r="T8" s="1828"/>
      <c r="V8" s="479"/>
      <c r="X8" s="482"/>
      <c r="Y8" s="482"/>
      <c r="Z8" s="482"/>
      <c r="AA8" s="482"/>
      <c r="AB8" s="482"/>
    </row>
    <row r="9" spans="1:28" ht="27" customHeight="1">
      <c r="A9" s="1826"/>
      <c r="B9" s="310" t="s">
        <v>980</v>
      </c>
      <c r="C9" s="315">
        <v>102542</v>
      </c>
      <c r="D9" s="480">
        <v>57.8</v>
      </c>
      <c r="E9" s="315">
        <v>104000</v>
      </c>
      <c r="F9" s="480">
        <v>59.3</v>
      </c>
      <c r="G9" s="315">
        <v>105594</v>
      </c>
      <c r="H9" s="480">
        <v>59.6</v>
      </c>
      <c r="I9" s="315">
        <v>106255</v>
      </c>
      <c r="J9" s="480">
        <v>62.3</v>
      </c>
      <c r="K9" s="315">
        <v>106343</v>
      </c>
      <c r="L9" s="480">
        <v>63.1</v>
      </c>
      <c r="M9" s="315">
        <v>104228</v>
      </c>
      <c r="N9" s="480">
        <v>67</v>
      </c>
      <c r="O9" s="315">
        <v>108753</v>
      </c>
      <c r="P9" s="480">
        <v>66.5</v>
      </c>
      <c r="Q9" s="315">
        <v>117122</v>
      </c>
      <c r="R9" s="480">
        <v>64.7</v>
      </c>
      <c r="S9" s="310" t="s">
        <v>178</v>
      </c>
      <c r="T9" s="1828"/>
      <c r="V9" s="479"/>
      <c r="X9" s="482"/>
      <c r="Y9" s="482"/>
      <c r="Z9" s="482"/>
      <c r="AA9" s="482"/>
      <c r="AB9" s="482"/>
    </row>
    <row r="10" spans="1:28" ht="27" customHeight="1">
      <c r="A10" s="1826"/>
      <c r="B10" s="310" t="s">
        <v>981</v>
      </c>
      <c r="C10" s="312">
        <v>1448</v>
      </c>
      <c r="D10" s="481">
        <v>66.8</v>
      </c>
      <c r="E10" s="312">
        <v>1473</v>
      </c>
      <c r="F10" s="481">
        <v>66.599999999999994</v>
      </c>
      <c r="G10" s="312">
        <v>1498</v>
      </c>
      <c r="H10" s="481">
        <v>66.599999999999994</v>
      </c>
      <c r="I10" s="312">
        <v>1591</v>
      </c>
      <c r="J10" s="481">
        <v>66.2</v>
      </c>
      <c r="K10" s="312">
        <v>1661</v>
      </c>
      <c r="L10" s="481">
        <v>67.900000000000006</v>
      </c>
      <c r="M10" s="312">
        <v>1655</v>
      </c>
      <c r="N10" s="481">
        <v>71.7</v>
      </c>
      <c r="O10" s="312">
        <v>1689</v>
      </c>
      <c r="P10" s="481">
        <v>71.400000000000006</v>
      </c>
      <c r="Q10" s="312">
        <v>2408</v>
      </c>
      <c r="R10" s="481">
        <v>60.1</v>
      </c>
      <c r="S10" s="310" t="s">
        <v>982</v>
      </c>
      <c r="T10" s="1828"/>
      <c r="V10" s="479"/>
      <c r="Z10" s="482"/>
    </row>
    <row r="11" spans="1:28" ht="27" customHeight="1">
      <c r="A11" s="1826"/>
      <c r="B11" s="310" t="s">
        <v>983</v>
      </c>
      <c r="C11" s="315">
        <f>C9+C10</f>
        <v>103990</v>
      </c>
      <c r="D11" s="480">
        <v>57.9</v>
      </c>
      <c r="E11" s="315">
        <f>E9+E10</f>
        <v>105473</v>
      </c>
      <c r="F11" s="480">
        <v>59.4</v>
      </c>
      <c r="G11" s="315">
        <f>G9+G10</f>
        <v>107092</v>
      </c>
      <c r="H11" s="480">
        <v>59.7</v>
      </c>
      <c r="I11" s="315">
        <f>I9+I10</f>
        <v>107846</v>
      </c>
      <c r="J11" s="480">
        <v>62.4</v>
      </c>
      <c r="K11" s="315">
        <f>K9+K10</f>
        <v>108004</v>
      </c>
      <c r="L11" s="480">
        <v>63.1</v>
      </c>
      <c r="M11" s="315">
        <f>M9+M10</f>
        <v>105883</v>
      </c>
      <c r="N11" s="480">
        <v>67.099999999999994</v>
      </c>
      <c r="O11" s="315">
        <f>O9+O10</f>
        <v>110442</v>
      </c>
      <c r="P11" s="480">
        <v>66.599999999999994</v>
      </c>
      <c r="Q11" s="315">
        <f>Q9+Q10</f>
        <v>119530</v>
      </c>
      <c r="R11" s="480">
        <v>64.599999999999994</v>
      </c>
      <c r="S11" s="310" t="s">
        <v>984</v>
      </c>
      <c r="T11" s="1828"/>
      <c r="V11" s="479"/>
      <c r="Z11" s="482"/>
    </row>
    <row r="12" spans="1:28" ht="27" customHeight="1">
      <c r="A12" s="1826"/>
      <c r="B12" s="310" t="s">
        <v>985</v>
      </c>
      <c r="C12" s="312">
        <v>3853</v>
      </c>
      <c r="D12" s="481">
        <v>93.1</v>
      </c>
      <c r="E12" s="312">
        <v>4006</v>
      </c>
      <c r="F12" s="481">
        <v>93.4</v>
      </c>
      <c r="G12" s="312">
        <v>4221</v>
      </c>
      <c r="H12" s="481">
        <v>93.1</v>
      </c>
      <c r="I12" s="312">
        <v>4358</v>
      </c>
      <c r="J12" s="481">
        <v>96.7</v>
      </c>
      <c r="K12" s="312">
        <v>4397</v>
      </c>
      <c r="L12" s="481">
        <v>97</v>
      </c>
      <c r="M12" s="312">
        <v>4646</v>
      </c>
      <c r="N12" s="481">
        <v>97.4</v>
      </c>
      <c r="O12" s="312">
        <v>4773</v>
      </c>
      <c r="P12" s="481">
        <v>98.1</v>
      </c>
      <c r="Q12" s="312">
        <v>5391</v>
      </c>
      <c r="R12" s="481">
        <v>97.2</v>
      </c>
      <c r="S12" s="310" t="s">
        <v>174</v>
      </c>
      <c r="T12" s="1828"/>
      <c r="V12" s="479"/>
      <c r="Z12" s="482"/>
    </row>
    <row r="13" spans="1:28" ht="27" customHeight="1" thickBot="1">
      <c r="A13" s="1823"/>
      <c r="B13" s="475" t="s">
        <v>986</v>
      </c>
      <c r="C13" s="483">
        <v>59646</v>
      </c>
      <c r="D13" s="484">
        <v>93</v>
      </c>
      <c r="E13" s="483">
        <v>69530</v>
      </c>
      <c r="F13" s="484">
        <v>94.2</v>
      </c>
      <c r="G13" s="483">
        <v>71284</v>
      </c>
      <c r="H13" s="484">
        <v>95.3</v>
      </c>
      <c r="I13" s="483">
        <v>71838</v>
      </c>
      <c r="J13" s="484">
        <v>95.9</v>
      </c>
      <c r="K13" s="483">
        <v>73685</v>
      </c>
      <c r="L13" s="484">
        <v>96.3</v>
      </c>
      <c r="M13" s="483">
        <v>79637</v>
      </c>
      <c r="N13" s="484">
        <v>96.6</v>
      </c>
      <c r="O13" s="483">
        <v>86265</v>
      </c>
      <c r="P13" s="484">
        <v>97</v>
      </c>
      <c r="Q13" s="483">
        <v>98325</v>
      </c>
      <c r="R13" s="484">
        <v>97.5</v>
      </c>
      <c r="S13" s="475" t="s">
        <v>182</v>
      </c>
      <c r="T13" s="1817"/>
      <c r="V13" s="479"/>
      <c r="Z13" s="482"/>
    </row>
    <row r="14" spans="1:28" ht="27" customHeight="1" thickTop="1">
      <c r="A14" s="1822" t="s">
        <v>758</v>
      </c>
      <c r="B14" s="476" t="s">
        <v>976</v>
      </c>
      <c r="C14" s="477">
        <v>16346</v>
      </c>
      <c r="D14" s="478">
        <v>49.9</v>
      </c>
      <c r="E14" s="477">
        <v>18155</v>
      </c>
      <c r="F14" s="478">
        <v>51.3</v>
      </c>
      <c r="G14" s="477">
        <v>18464</v>
      </c>
      <c r="H14" s="478">
        <v>50.7</v>
      </c>
      <c r="I14" s="477">
        <v>20234</v>
      </c>
      <c r="J14" s="478">
        <v>55.4</v>
      </c>
      <c r="K14" s="477">
        <v>18130</v>
      </c>
      <c r="L14" s="478">
        <v>53.6</v>
      </c>
      <c r="M14" s="477">
        <v>19644</v>
      </c>
      <c r="N14" s="478">
        <v>60.1</v>
      </c>
      <c r="O14" s="477">
        <v>19803</v>
      </c>
      <c r="P14" s="478">
        <v>58.1</v>
      </c>
      <c r="Q14" s="477">
        <v>23392</v>
      </c>
      <c r="R14" s="478">
        <v>63.8</v>
      </c>
      <c r="S14" s="476" t="s">
        <v>170</v>
      </c>
      <c r="T14" s="1827" t="s">
        <v>747</v>
      </c>
      <c r="V14" s="479"/>
    </row>
    <row r="15" spans="1:28" ht="27" customHeight="1">
      <c r="A15" s="1826"/>
      <c r="B15" s="310" t="s">
        <v>977</v>
      </c>
      <c r="C15" s="315">
        <v>1283</v>
      </c>
      <c r="D15" s="480">
        <v>75.2</v>
      </c>
      <c r="E15" s="315">
        <v>1431</v>
      </c>
      <c r="F15" s="480">
        <v>78.8</v>
      </c>
      <c r="G15" s="315">
        <v>1683</v>
      </c>
      <c r="H15" s="480">
        <v>84.4</v>
      </c>
      <c r="I15" s="315">
        <v>1768</v>
      </c>
      <c r="J15" s="480">
        <v>82.6</v>
      </c>
      <c r="K15" s="315">
        <v>1998</v>
      </c>
      <c r="L15" s="480">
        <v>84</v>
      </c>
      <c r="M15" s="315">
        <v>1853</v>
      </c>
      <c r="N15" s="480">
        <v>83.2</v>
      </c>
      <c r="O15" s="315">
        <v>2238</v>
      </c>
      <c r="P15" s="480">
        <v>83.9</v>
      </c>
      <c r="Q15" s="315">
        <v>4184</v>
      </c>
      <c r="R15" s="480">
        <v>85.7</v>
      </c>
      <c r="S15" s="310" t="s">
        <v>172</v>
      </c>
      <c r="T15" s="1828"/>
      <c r="V15" s="479"/>
    </row>
    <row r="16" spans="1:28" ht="27" customHeight="1">
      <c r="A16" s="1826"/>
      <c r="B16" s="310" t="s">
        <v>978</v>
      </c>
      <c r="C16" s="312">
        <v>17629</v>
      </c>
      <c r="D16" s="481">
        <v>51.7</v>
      </c>
      <c r="E16" s="312">
        <v>19586</v>
      </c>
      <c r="F16" s="481">
        <v>53.3</v>
      </c>
      <c r="G16" s="312">
        <f>SUM(G14:G15)</f>
        <v>20147</v>
      </c>
      <c r="H16" s="481">
        <v>53.5</v>
      </c>
      <c r="I16" s="312">
        <f>SUM(I14:I15)</f>
        <v>22002</v>
      </c>
      <c r="J16" s="481">
        <v>57.5</v>
      </c>
      <c r="K16" s="312">
        <f>SUM(K14:K15)</f>
        <v>20128</v>
      </c>
      <c r="L16" s="481">
        <v>56.6</v>
      </c>
      <c r="M16" s="312">
        <f>M14+M15</f>
        <v>21497</v>
      </c>
      <c r="N16" s="481">
        <v>62.1</v>
      </c>
      <c r="O16" s="312">
        <f>O14+O15</f>
        <v>22041</v>
      </c>
      <c r="P16" s="481">
        <v>60.7</v>
      </c>
      <c r="Q16" s="312">
        <f>Q14+Q15</f>
        <v>27576</v>
      </c>
      <c r="R16" s="481">
        <v>67.099999999999994</v>
      </c>
      <c r="S16" s="310" t="s">
        <v>979</v>
      </c>
      <c r="T16" s="1828"/>
      <c r="V16" s="479"/>
      <c r="Z16" s="485"/>
    </row>
    <row r="17" spans="1:28" ht="27" customHeight="1">
      <c r="A17" s="1826"/>
      <c r="B17" s="310" t="s">
        <v>980</v>
      </c>
      <c r="C17" s="315">
        <v>35153</v>
      </c>
      <c r="D17" s="480">
        <v>14.4</v>
      </c>
      <c r="E17" s="315">
        <v>34995</v>
      </c>
      <c r="F17" s="480">
        <v>16.600000000000001</v>
      </c>
      <c r="G17" s="315">
        <v>43570</v>
      </c>
      <c r="H17" s="480">
        <v>31.1</v>
      </c>
      <c r="I17" s="315">
        <v>43688</v>
      </c>
      <c r="J17" s="480">
        <v>31.1</v>
      </c>
      <c r="K17" s="315">
        <v>42463</v>
      </c>
      <c r="L17" s="480">
        <v>33.299999999999997</v>
      </c>
      <c r="M17" s="315">
        <v>40198</v>
      </c>
      <c r="N17" s="480">
        <v>37.9</v>
      </c>
      <c r="O17" s="315">
        <v>44026</v>
      </c>
      <c r="P17" s="480">
        <v>40</v>
      </c>
      <c r="Q17" s="315">
        <v>48751</v>
      </c>
      <c r="R17" s="480">
        <v>44.9</v>
      </c>
      <c r="S17" s="310" t="s">
        <v>178</v>
      </c>
      <c r="T17" s="1828"/>
      <c r="V17" s="479"/>
      <c r="Z17" s="485"/>
    </row>
    <row r="18" spans="1:28" ht="27" customHeight="1">
      <c r="A18" s="1826"/>
      <c r="B18" s="310" t="s">
        <v>981</v>
      </c>
      <c r="C18" s="312">
        <v>655</v>
      </c>
      <c r="D18" s="481">
        <v>15.3</v>
      </c>
      <c r="E18" s="312">
        <v>702</v>
      </c>
      <c r="F18" s="481">
        <v>17.5</v>
      </c>
      <c r="G18" s="312">
        <v>618</v>
      </c>
      <c r="H18" s="481">
        <v>22.3</v>
      </c>
      <c r="I18" s="312">
        <v>599</v>
      </c>
      <c r="J18" s="481">
        <v>22.7</v>
      </c>
      <c r="K18" s="312">
        <v>600</v>
      </c>
      <c r="L18" s="481">
        <v>21.2</v>
      </c>
      <c r="M18" s="312">
        <v>599</v>
      </c>
      <c r="N18" s="481">
        <v>23.2</v>
      </c>
      <c r="O18" s="312">
        <v>632</v>
      </c>
      <c r="P18" s="481">
        <v>24.8</v>
      </c>
      <c r="Q18" s="312">
        <v>922</v>
      </c>
      <c r="R18" s="481">
        <v>24.8</v>
      </c>
      <c r="S18" s="310" t="s">
        <v>982</v>
      </c>
      <c r="T18" s="1828"/>
      <c r="V18" s="479"/>
      <c r="Z18" s="485"/>
    </row>
    <row r="19" spans="1:28" ht="27" customHeight="1">
      <c r="A19" s="1826"/>
      <c r="B19" s="310" t="s">
        <v>983</v>
      </c>
      <c r="C19" s="315">
        <f>C17+C18</f>
        <v>35808</v>
      </c>
      <c r="D19" s="480">
        <v>14.4</v>
      </c>
      <c r="E19" s="315">
        <f>E17+E18</f>
        <v>35697</v>
      </c>
      <c r="F19" s="480">
        <v>16.600000000000001</v>
      </c>
      <c r="G19" s="315">
        <f>G17+G18</f>
        <v>44188</v>
      </c>
      <c r="H19" s="480">
        <v>31</v>
      </c>
      <c r="I19" s="315">
        <f>I17+I18</f>
        <v>44287</v>
      </c>
      <c r="J19" s="480">
        <v>31</v>
      </c>
      <c r="K19" s="315">
        <f>K17+K18</f>
        <v>43063</v>
      </c>
      <c r="L19" s="480">
        <v>33.1</v>
      </c>
      <c r="M19" s="315">
        <f>M17+M18</f>
        <v>40797</v>
      </c>
      <c r="N19" s="480">
        <v>37.6</v>
      </c>
      <c r="O19" s="315">
        <f>O17+O18</f>
        <v>44658</v>
      </c>
      <c r="P19" s="480">
        <v>39.799999999999997</v>
      </c>
      <c r="Q19" s="315">
        <f>Q17+Q18</f>
        <v>49673</v>
      </c>
      <c r="R19" s="480">
        <v>44.5</v>
      </c>
      <c r="S19" s="310" t="s">
        <v>984</v>
      </c>
      <c r="T19" s="1828"/>
      <c r="V19" s="479"/>
      <c r="Z19" s="485"/>
    </row>
    <row r="20" spans="1:28" ht="27" customHeight="1">
      <c r="A20" s="1826"/>
      <c r="B20" s="310" t="s">
        <v>985</v>
      </c>
      <c r="C20" s="312">
        <v>2304</v>
      </c>
      <c r="D20" s="481">
        <v>67.599999999999994</v>
      </c>
      <c r="E20" s="312">
        <v>2652</v>
      </c>
      <c r="F20" s="481">
        <v>71.900000000000006</v>
      </c>
      <c r="G20" s="312">
        <v>2940</v>
      </c>
      <c r="H20" s="481">
        <v>79.5</v>
      </c>
      <c r="I20" s="312">
        <v>2760</v>
      </c>
      <c r="J20" s="481">
        <v>79.5</v>
      </c>
      <c r="K20" s="312">
        <v>2914</v>
      </c>
      <c r="L20" s="481">
        <v>81.5</v>
      </c>
      <c r="M20" s="312">
        <v>2462</v>
      </c>
      <c r="N20" s="481">
        <v>83.3</v>
      </c>
      <c r="O20" s="312">
        <v>3386</v>
      </c>
      <c r="P20" s="481">
        <v>87</v>
      </c>
      <c r="Q20" s="312">
        <v>4516</v>
      </c>
      <c r="R20" s="481">
        <v>89.7</v>
      </c>
      <c r="S20" s="310" t="s">
        <v>174</v>
      </c>
      <c r="T20" s="1828"/>
      <c r="V20" s="479"/>
      <c r="Z20" s="485"/>
    </row>
    <row r="21" spans="1:28" ht="27" customHeight="1" thickBot="1">
      <c r="A21" s="1823"/>
      <c r="B21" s="475" t="s">
        <v>986</v>
      </c>
      <c r="C21" s="483">
        <v>30214</v>
      </c>
      <c r="D21" s="484">
        <v>73.3</v>
      </c>
      <c r="E21" s="483">
        <v>30857</v>
      </c>
      <c r="F21" s="484">
        <v>76.599999999999994</v>
      </c>
      <c r="G21" s="483">
        <v>26032</v>
      </c>
      <c r="H21" s="484">
        <v>75.400000000000006</v>
      </c>
      <c r="I21" s="483">
        <v>27041</v>
      </c>
      <c r="J21" s="484">
        <v>76</v>
      </c>
      <c r="K21" s="483">
        <v>26619</v>
      </c>
      <c r="L21" s="484">
        <v>78.8</v>
      </c>
      <c r="M21" s="483">
        <v>24512</v>
      </c>
      <c r="N21" s="484">
        <v>83.2</v>
      </c>
      <c r="O21" s="483">
        <v>29309</v>
      </c>
      <c r="P21" s="484">
        <v>84.9</v>
      </c>
      <c r="Q21" s="483">
        <v>36429</v>
      </c>
      <c r="R21" s="484">
        <v>90.3</v>
      </c>
      <c r="S21" s="475" t="s">
        <v>182</v>
      </c>
      <c r="T21" s="1817"/>
      <c r="V21" s="479"/>
      <c r="Z21" s="485"/>
    </row>
    <row r="22" spans="1:28" ht="27" customHeight="1" thickTop="1">
      <c r="A22" s="1822" t="s">
        <v>748</v>
      </c>
      <c r="B22" s="476" t="s">
        <v>976</v>
      </c>
      <c r="C22" s="477">
        <v>23420</v>
      </c>
      <c r="D22" s="478">
        <v>7.7</v>
      </c>
      <c r="E22" s="477">
        <f>E24-E23</f>
        <v>24297</v>
      </c>
      <c r="F22" s="478">
        <v>8.1</v>
      </c>
      <c r="G22" s="477">
        <v>26732</v>
      </c>
      <c r="H22" s="478">
        <v>8.1</v>
      </c>
      <c r="I22" s="477">
        <v>25037</v>
      </c>
      <c r="J22" s="478">
        <v>21.5</v>
      </c>
      <c r="K22" s="477">
        <v>28167</v>
      </c>
      <c r="L22" s="478">
        <v>13.8</v>
      </c>
      <c r="M22" s="477">
        <v>30201</v>
      </c>
      <c r="N22" s="478">
        <v>16.100000000000001</v>
      </c>
      <c r="O22" s="477">
        <v>35237</v>
      </c>
      <c r="P22" s="478">
        <v>19.899999999999999</v>
      </c>
      <c r="Q22" s="477">
        <v>38977</v>
      </c>
      <c r="R22" s="478">
        <v>11.1</v>
      </c>
      <c r="S22" s="476" t="s">
        <v>170</v>
      </c>
      <c r="T22" s="1827" t="s">
        <v>749</v>
      </c>
      <c r="V22" s="479"/>
    </row>
    <row r="23" spans="1:28" ht="27" customHeight="1">
      <c r="A23" s="1826"/>
      <c r="B23" s="310" t="s">
        <v>977</v>
      </c>
      <c r="C23" s="315">
        <v>10420</v>
      </c>
      <c r="D23" s="480">
        <v>11.7</v>
      </c>
      <c r="E23" s="315">
        <v>11184</v>
      </c>
      <c r="F23" s="480">
        <v>15.5</v>
      </c>
      <c r="G23" s="315">
        <v>12285</v>
      </c>
      <c r="H23" s="480">
        <v>15.5</v>
      </c>
      <c r="I23" s="315">
        <v>12039</v>
      </c>
      <c r="J23" s="480">
        <v>25.3</v>
      </c>
      <c r="K23" s="315">
        <v>13931</v>
      </c>
      <c r="L23" s="480">
        <v>30.3</v>
      </c>
      <c r="M23" s="315">
        <v>14891</v>
      </c>
      <c r="N23" s="480">
        <v>31.2</v>
      </c>
      <c r="O23" s="315">
        <v>16676</v>
      </c>
      <c r="P23" s="480">
        <v>33.299999999999997</v>
      </c>
      <c r="Q23" s="315">
        <v>20236</v>
      </c>
      <c r="R23" s="480">
        <v>36.5</v>
      </c>
      <c r="S23" s="310" t="s">
        <v>172</v>
      </c>
      <c r="T23" s="1828"/>
      <c r="V23" s="479"/>
    </row>
    <row r="24" spans="1:28" ht="27" customHeight="1">
      <c r="A24" s="1826"/>
      <c r="B24" s="310" t="s">
        <v>978</v>
      </c>
      <c r="C24" s="312">
        <v>33840</v>
      </c>
      <c r="D24" s="481">
        <v>8.9</v>
      </c>
      <c r="E24" s="312">
        <v>35481</v>
      </c>
      <c r="F24" s="481">
        <v>10.4</v>
      </c>
      <c r="G24" s="312">
        <f>SUM(G22:G23)</f>
        <v>39017</v>
      </c>
      <c r="H24" s="481">
        <v>10.4</v>
      </c>
      <c r="I24" s="312">
        <f>SUM(I22:I23)</f>
        <v>37076</v>
      </c>
      <c r="J24" s="481">
        <v>22.7</v>
      </c>
      <c r="K24" s="312">
        <f>K22+K23</f>
        <v>42098</v>
      </c>
      <c r="L24" s="481">
        <v>19.2</v>
      </c>
      <c r="M24" s="312">
        <f>M22+M23</f>
        <v>45092</v>
      </c>
      <c r="N24" s="481">
        <v>21.1</v>
      </c>
      <c r="O24" s="312">
        <f>O22+O23</f>
        <v>51913</v>
      </c>
      <c r="P24" s="481">
        <v>24.2</v>
      </c>
      <c r="Q24" s="312">
        <f>Q22+Q23</f>
        <v>59213</v>
      </c>
      <c r="R24" s="481">
        <v>19.8</v>
      </c>
      <c r="S24" s="310" t="s">
        <v>979</v>
      </c>
      <c r="T24" s="1828"/>
      <c r="V24" s="479"/>
      <c r="Z24" s="485"/>
    </row>
    <row r="25" spans="1:28" ht="27" customHeight="1">
      <c r="A25" s="1826"/>
      <c r="B25" s="310" t="s">
        <v>980</v>
      </c>
      <c r="C25" s="315">
        <v>44417</v>
      </c>
      <c r="D25" s="480">
        <v>5.9</v>
      </c>
      <c r="E25" s="315">
        <v>41576</v>
      </c>
      <c r="F25" s="480">
        <v>5</v>
      </c>
      <c r="G25" s="315">
        <v>45743</v>
      </c>
      <c r="H25" s="480">
        <v>5</v>
      </c>
      <c r="I25" s="315">
        <v>42255</v>
      </c>
      <c r="J25" s="480">
        <v>7.7</v>
      </c>
      <c r="K25" s="315">
        <v>47989</v>
      </c>
      <c r="L25" s="480">
        <v>6.8</v>
      </c>
      <c r="M25" s="315">
        <v>51461</v>
      </c>
      <c r="N25" s="480">
        <v>6.2</v>
      </c>
      <c r="O25" s="315">
        <v>60331</v>
      </c>
      <c r="P25" s="480">
        <v>6.8</v>
      </c>
      <c r="Q25" s="315">
        <v>77463</v>
      </c>
      <c r="R25" s="480">
        <v>11</v>
      </c>
      <c r="S25" s="310" t="s">
        <v>178</v>
      </c>
      <c r="T25" s="1828"/>
      <c r="V25" s="479"/>
      <c r="Z25" s="485"/>
    </row>
    <row r="26" spans="1:28" ht="27" customHeight="1">
      <c r="A26" s="1826"/>
      <c r="B26" s="310" t="s">
        <v>981</v>
      </c>
      <c r="C26" s="312">
        <v>1478</v>
      </c>
      <c r="D26" s="481">
        <v>3.7</v>
      </c>
      <c r="E26" s="312">
        <v>1819</v>
      </c>
      <c r="F26" s="481">
        <v>3</v>
      </c>
      <c r="G26" s="312">
        <v>1990</v>
      </c>
      <c r="H26" s="481">
        <v>2.9</v>
      </c>
      <c r="I26" s="312">
        <v>2313</v>
      </c>
      <c r="J26" s="481">
        <v>2.8</v>
      </c>
      <c r="K26" s="312">
        <v>2433</v>
      </c>
      <c r="L26" s="481">
        <v>2.4</v>
      </c>
      <c r="M26" s="312">
        <v>2417</v>
      </c>
      <c r="N26" s="481">
        <v>1.5</v>
      </c>
      <c r="O26" s="312">
        <v>2676</v>
      </c>
      <c r="P26" s="481">
        <v>1.1000000000000001</v>
      </c>
      <c r="Q26" s="312">
        <v>2809</v>
      </c>
      <c r="R26" s="481">
        <v>1.6</v>
      </c>
      <c r="S26" s="310" t="s">
        <v>982</v>
      </c>
      <c r="T26" s="1828"/>
      <c r="V26" s="479"/>
      <c r="Z26" s="485"/>
    </row>
    <row r="27" spans="1:28" ht="27" customHeight="1">
      <c r="A27" s="1826"/>
      <c r="B27" s="310" t="s">
        <v>983</v>
      </c>
      <c r="C27" s="315">
        <f>C25+C26</f>
        <v>45895</v>
      </c>
      <c r="D27" s="480">
        <v>5.8</v>
      </c>
      <c r="E27" s="315">
        <f>E25+E26</f>
        <v>43395</v>
      </c>
      <c r="F27" s="480">
        <v>4.9000000000000004</v>
      </c>
      <c r="G27" s="315">
        <f>G25+G26</f>
        <v>47733</v>
      </c>
      <c r="H27" s="480">
        <v>4.9000000000000004</v>
      </c>
      <c r="I27" s="315">
        <f>I25+I26</f>
        <v>44568</v>
      </c>
      <c r="J27" s="480">
        <v>7.5</v>
      </c>
      <c r="K27" s="315">
        <f>K25+K26</f>
        <v>50422</v>
      </c>
      <c r="L27" s="480">
        <v>6.6</v>
      </c>
      <c r="M27" s="315">
        <f>M25+M26</f>
        <v>53878</v>
      </c>
      <c r="N27" s="480">
        <v>6</v>
      </c>
      <c r="O27" s="315">
        <f>O25+O26</f>
        <v>63007</v>
      </c>
      <c r="P27" s="480">
        <v>6.5</v>
      </c>
      <c r="Q27" s="315">
        <f>Q25+Q26</f>
        <v>80272</v>
      </c>
      <c r="R27" s="480">
        <v>10.7</v>
      </c>
      <c r="S27" s="310" t="s">
        <v>984</v>
      </c>
      <c r="T27" s="1828"/>
      <c r="V27" s="479"/>
      <c r="Z27" s="485"/>
    </row>
    <row r="28" spans="1:28" ht="27" customHeight="1">
      <c r="A28" s="1826"/>
      <c r="B28" s="310" t="s">
        <v>985</v>
      </c>
      <c r="C28" s="312">
        <v>22155</v>
      </c>
      <c r="D28" s="481">
        <v>5.0999999999999996</v>
      </c>
      <c r="E28" s="312">
        <v>22467</v>
      </c>
      <c r="F28" s="481">
        <v>6.4</v>
      </c>
      <c r="G28" s="312">
        <v>24711</v>
      </c>
      <c r="H28" s="481">
        <v>6.4</v>
      </c>
      <c r="I28" s="312">
        <v>20411</v>
      </c>
      <c r="J28" s="481">
        <v>16.100000000000001</v>
      </c>
      <c r="K28" s="312">
        <v>23529</v>
      </c>
      <c r="L28" s="481">
        <v>23</v>
      </c>
      <c r="M28" s="312">
        <v>26932</v>
      </c>
      <c r="N28" s="481">
        <v>27.5</v>
      </c>
      <c r="O28" s="312">
        <v>28651</v>
      </c>
      <c r="P28" s="481">
        <v>26.8</v>
      </c>
      <c r="Q28" s="312">
        <v>36949</v>
      </c>
      <c r="R28" s="481">
        <v>35.200000000000003</v>
      </c>
      <c r="S28" s="310" t="s">
        <v>174</v>
      </c>
      <c r="T28" s="1828"/>
      <c r="V28" s="479"/>
      <c r="Z28" s="485"/>
    </row>
    <row r="29" spans="1:28" ht="27" customHeight="1" thickBot="1">
      <c r="A29" s="1823"/>
      <c r="B29" s="475" t="s">
        <v>986</v>
      </c>
      <c r="C29" s="483">
        <v>22001</v>
      </c>
      <c r="D29" s="484">
        <v>27</v>
      </c>
      <c r="E29" s="483">
        <v>23925</v>
      </c>
      <c r="F29" s="484">
        <v>32.6</v>
      </c>
      <c r="G29" s="483">
        <v>26303</v>
      </c>
      <c r="H29" s="484">
        <v>32.6</v>
      </c>
      <c r="I29" s="483">
        <v>25094</v>
      </c>
      <c r="J29" s="484">
        <v>41.3</v>
      </c>
      <c r="K29" s="483">
        <v>30699</v>
      </c>
      <c r="L29" s="484">
        <v>48.3</v>
      </c>
      <c r="M29" s="483">
        <v>34213</v>
      </c>
      <c r="N29" s="484">
        <v>52.2</v>
      </c>
      <c r="O29" s="483">
        <v>38114</v>
      </c>
      <c r="P29" s="484">
        <v>55.3</v>
      </c>
      <c r="Q29" s="483">
        <v>87306</v>
      </c>
      <c r="R29" s="484">
        <v>75.2</v>
      </c>
      <c r="S29" s="475" t="s">
        <v>182</v>
      </c>
      <c r="T29" s="1817"/>
      <c r="V29" s="479"/>
      <c r="Z29" s="485"/>
    </row>
    <row r="30" spans="1:28" ht="27" customHeight="1" thickTop="1">
      <c r="A30" s="1822" t="s">
        <v>967</v>
      </c>
      <c r="B30" s="476" t="s">
        <v>976</v>
      </c>
      <c r="C30" s="477">
        <f>C6+C14+C22</f>
        <v>82375</v>
      </c>
      <c r="D30" s="478">
        <v>28.4</v>
      </c>
      <c r="E30" s="477">
        <v>88023</v>
      </c>
      <c r="F30" s="478">
        <v>31.8</v>
      </c>
      <c r="G30" s="477">
        <f t="shared" ref="G30:G37" si="0">G6+G14+G22</f>
        <v>94335</v>
      </c>
      <c r="H30" s="478">
        <v>33</v>
      </c>
      <c r="I30" s="477">
        <f t="shared" ref="I30:I37" si="1">I6+I14+I22</f>
        <v>95336</v>
      </c>
      <c r="J30" s="478">
        <v>38.700000000000003</v>
      </c>
      <c r="K30" s="477">
        <f t="shared" ref="K30:K37" si="2">K6+K14+K22</f>
        <v>99617</v>
      </c>
      <c r="L30" s="478">
        <v>37.299999999999997</v>
      </c>
      <c r="M30" s="477">
        <f t="shared" ref="M30:O37" si="3">M6+M14+M22</f>
        <v>105332</v>
      </c>
      <c r="N30" s="478">
        <v>40.799999999999997</v>
      </c>
      <c r="O30" s="477">
        <f t="shared" si="3"/>
        <v>113300</v>
      </c>
      <c r="P30" s="478">
        <v>42.8</v>
      </c>
      <c r="Q30" s="477">
        <f>Q6+Q14+Q22</f>
        <v>129772</v>
      </c>
      <c r="R30" s="478">
        <v>42.5045464352865</v>
      </c>
      <c r="S30" s="476" t="s">
        <v>170</v>
      </c>
      <c r="T30" s="1827" t="s">
        <v>987</v>
      </c>
      <c r="V30" s="479"/>
      <c r="Y30" s="486"/>
      <c r="AB30" s="486"/>
    </row>
    <row r="31" spans="1:28" ht="27" customHeight="1">
      <c r="A31" s="1826"/>
      <c r="B31" s="310" t="s">
        <v>977</v>
      </c>
      <c r="C31" s="315">
        <v>15699</v>
      </c>
      <c r="D31" s="480">
        <v>35.299999999999997</v>
      </c>
      <c r="E31" s="315">
        <f>E7+E15+E23</f>
        <v>16752</v>
      </c>
      <c r="F31" s="480">
        <v>38.200000000000003</v>
      </c>
      <c r="G31" s="315">
        <f t="shared" si="0"/>
        <v>18811</v>
      </c>
      <c r="H31" s="480">
        <v>40.4</v>
      </c>
      <c r="I31" s="315">
        <f t="shared" si="1"/>
        <v>19622</v>
      </c>
      <c r="J31" s="480">
        <v>49.6</v>
      </c>
      <c r="K31" s="315">
        <f t="shared" si="2"/>
        <v>22739</v>
      </c>
      <c r="L31" s="480">
        <v>53.3</v>
      </c>
      <c r="M31" s="315">
        <f t="shared" si="3"/>
        <v>23897</v>
      </c>
      <c r="N31" s="480">
        <v>53.5</v>
      </c>
      <c r="O31" s="315">
        <f t="shared" si="3"/>
        <v>25970</v>
      </c>
      <c r="P31" s="480">
        <v>53.8</v>
      </c>
      <c r="Q31" s="315">
        <f t="shared" ref="Q31:Q37" si="4">Q7+Q15+Q23</f>
        <v>33751</v>
      </c>
      <c r="R31" s="480">
        <v>58.066427661402621</v>
      </c>
      <c r="S31" s="310" t="s">
        <v>172</v>
      </c>
      <c r="T31" s="1828"/>
      <c r="V31" s="479"/>
      <c r="Y31" s="486"/>
      <c r="AB31" s="486"/>
    </row>
    <row r="32" spans="1:28" ht="27" customHeight="1">
      <c r="A32" s="1826"/>
      <c r="B32" s="310" t="s">
        <v>978</v>
      </c>
      <c r="C32" s="312">
        <f>C24+C16+C8</f>
        <v>98074</v>
      </c>
      <c r="D32" s="481">
        <v>29.5</v>
      </c>
      <c r="E32" s="312">
        <f>E24+E16+E8</f>
        <v>104775</v>
      </c>
      <c r="F32" s="481">
        <v>32.799999999999997</v>
      </c>
      <c r="G32" s="312">
        <f t="shared" si="0"/>
        <v>113146</v>
      </c>
      <c r="H32" s="481">
        <v>34.200000000000003</v>
      </c>
      <c r="I32" s="312">
        <f t="shared" si="1"/>
        <v>114958</v>
      </c>
      <c r="J32" s="481">
        <v>40.6</v>
      </c>
      <c r="K32" s="312">
        <f t="shared" si="2"/>
        <v>122356</v>
      </c>
      <c r="L32" s="481">
        <v>40.299999999999997</v>
      </c>
      <c r="M32" s="312">
        <f t="shared" si="3"/>
        <v>129229</v>
      </c>
      <c r="N32" s="481">
        <v>43.2</v>
      </c>
      <c r="O32" s="312">
        <f t="shared" si="3"/>
        <v>139270</v>
      </c>
      <c r="P32" s="481">
        <v>44.8</v>
      </c>
      <c r="Q32" s="312">
        <f t="shared" si="4"/>
        <v>163523</v>
      </c>
      <c r="R32" s="481">
        <v>45.716504711875395</v>
      </c>
      <c r="S32" s="310" t="s">
        <v>979</v>
      </c>
      <c r="T32" s="1828"/>
      <c r="V32" s="479"/>
      <c r="Y32" s="486"/>
      <c r="AB32" s="486"/>
    </row>
    <row r="33" spans="1:28" ht="27" customHeight="1">
      <c r="A33" s="1826"/>
      <c r="B33" s="310" t="s">
        <v>980</v>
      </c>
      <c r="C33" s="315">
        <f>SUM(C9,C17,C25)</f>
        <v>182112</v>
      </c>
      <c r="D33" s="480">
        <v>36.299999999999997</v>
      </c>
      <c r="E33" s="315">
        <f>SUM(E9,E17,E25)</f>
        <v>180571</v>
      </c>
      <c r="F33" s="480">
        <v>38.1</v>
      </c>
      <c r="G33" s="315">
        <f t="shared" si="0"/>
        <v>194907</v>
      </c>
      <c r="H33" s="480">
        <v>39.6</v>
      </c>
      <c r="I33" s="315">
        <f t="shared" si="1"/>
        <v>192198</v>
      </c>
      <c r="J33" s="480">
        <v>41.3</v>
      </c>
      <c r="K33" s="315">
        <f t="shared" si="2"/>
        <v>196795</v>
      </c>
      <c r="L33" s="480">
        <v>42.9</v>
      </c>
      <c r="M33" s="315">
        <f t="shared" si="3"/>
        <v>195887</v>
      </c>
      <c r="N33" s="480">
        <v>45.1</v>
      </c>
      <c r="O33" s="315">
        <f t="shared" si="3"/>
        <v>213110</v>
      </c>
      <c r="P33" s="480">
        <v>44.1</v>
      </c>
      <c r="Q33" s="315">
        <f t="shared" si="4"/>
        <v>243336</v>
      </c>
      <c r="R33" s="480">
        <v>43.620754841042839</v>
      </c>
      <c r="S33" s="310" t="s">
        <v>178</v>
      </c>
      <c r="T33" s="1828"/>
      <c r="V33" s="479"/>
      <c r="Y33" s="486"/>
      <c r="AB33" s="486"/>
    </row>
    <row r="34" spans="1:28" ht="27" customHeight="1">
      <c r="A34" s="1826"/>
      <c r="B34" s="310" t="s">
        <v>981</v>
      </c>
      <c r="C34" s="312">
        <f>SUM(C10,C18,C26)</f>
        <v>3581</v>
      </c>
      <c r="D34" s="481">
        <v>37.1</v>
      </c>
      <c r="E34" s="312">
        <f>SUM(E10,E18,E26)</f>
        <v>3994</v>
      </c>
      <c r="F34" s="481">
        <v>39</v>
      </c>
      <c r="G34" s="312">
        <f t="shared" si="0"/>
        <v>4106</v>
      </c>
      <c r="H34" s="481">
        <v>41.9</v>
      </c>
      <c r="I34" s="312">
        <f t="shared" si="1"/>
        <v>4503</v>
      </c>
      <c r="J34" s="481">
        <v>43.2</v>
      </c>
      <c r="K34" s="312">
        <f t="shared" si="2"/>
        <v>4694</v>
      </c>
      <c r="L34" s="481">
        <v>28</v>
      </c>
      <c r="M34" s="312">
        <f t="shared" si="3"/>
        <v>4671</v>
      </c>
      <c r="N34" s="481">
        <v>29.2</v>
      </c>
      <c r="O34" s="312">
        <f t="shared" si="3"/>
        <v>4997</v>
      </c>
      <c r="P34" s="481">
        <v>27.9</v>
      </c>
      <c r="Q34" s="312">
        <f t="shared" si="4"/>
        <v>6139</v>
      </c>
      <c r="R34" s="481">
        <v>28.033881739697019</v>
      </c>
      <c r="S34" s="310" t="s">
        <v>982</v>
      </c>
      <c r="T34" s="1828"/>
      <c r="V34" s="479"/>
      <c r="X34" s="487"/>
      <c r="Y34" s="486"/>
      <c r="AB34" s="486"/>
    </row>
    <row r="35" spans="1:28" ht="27" customHeight="1">
      <c r="A35" s="1826"/>
      <c r="B35" s="310" t="s">
        <v>983</v>
      </c>
      <c r="C35" s="315">
        <f>SUM(C11,C19,C27)</f>
        <v>185693</v>
      </c>
      <c r="D35" s="480">
        <v>36.700000000000003</v>
      </c>
      <c r="E35" s="315">
        <f>SUM(E11,E19,E27)</f>
        <v>184565</v>
      </c>
      <c r="F35" s="480">
        <v>38.299999999999997</v>
      </c>
      <c r="G35" s="315">
        <f t="shared" si="0"/>
        <v>199013</v>
      </c>
      <c r="H35" s="480">
        <v>40.200000000000003</v>
      </c>
      <c r="I35" s="315">
        <f t="shared" si="1"/>
        <v>196701</v>
      </c>
      <c r="J35" s="480">
        <v>42.9</v>
      </c>
      <c r="K35" s="315">
        <f t="shared" si="2"/>
        <v>201489</v>
      </c>
      <c r="L35" s="480">
        <v>42.6</v>
      </c>
      <c r="M35" s="315">
        <f t="shared" si="3"/>
        <v>200558</v>
      </c>
      <c r="N35" s="480">
        <v>44.7</v>
      </c>
      <c r="O35" s="315">
        <f t="shared" si="3"/>
        <v>218107</v>
      </c>
      <c r="P35" s="480">
        <v>43.7</v>
      </c>
      <c r="Q35" s="315">
        <f t="shared" si="4"/>
        <v>249475</v>
      </c>
      <c r="R35" s="480">
        <v>43.237198116043693</v>
      </c>
      <c r="S35" s="310" t="s">
        <v>984</v>
      </c>
      <c r="T35" s="1828"/>
      <c r="V35" s="479"/>
      <c r="Y35" s="486"/>
      <c r="AB35" s="486"/>
    </row>
    <row r="36" spans="1:28" ht="27" customHeight="1">
      <c r="A36" s="1826"/>
      <c r="B36" s="310" t="s">
        <v>985</v>
      </c>
      <c r="C36" s="312">
        <f>SUM(C12,C20,C28)</f>
        <v>28312</v>
      </c>
      <c r="D36" s="481">
        <v>22.2</v>
      </c>
      <c r="E36" s="312">
        <f>SUM(E12,E20,E28)</f>
        <v>29125</v>
      </c>
      <c r="F36" s="481">
        <v>24.3</v>
      </c>
      <c r="G36" s="312">
        <f t="shared" si="0"/>
        <v>31872</v>
      </c>
      <c r="H36" s="481">
        <v>24.6</v>
      </c>
      <c r="I36" s="312">
        <f t="shared" si="1"/>
        <v>27529</v>
      </c>
      <c r="J36" s="481">
        <v>35.200000000000003</v>
      </c>
      <c r="K36" s="312">
        <f t="shared" si="2"/>
        <v>30840</v>
      </c>
      <c r="L36" s="481">
        <v>39.1</v>
      </c>
      <c r="M36" s="312">
        <f t="shared" si="3"/>
        <v>34040</v>
      </c>
      <c r="N36" s="481">
        <v>41</v>
      </c>
      <c r="O36" s="312">
        <f t="shared" si="3"/>
        <v>36810</v>
      </c>
      <c r="P36" s="481">
        <v>41.6</v>
      </c>
      <c r="Q36" s="312">
        <f t="shared" si="4"/>
        <v>46856</v>
      </c>
      <c r="R36" s="481">
        <v>47.556342837630183</v>
      </c>
      <c r="S36" s="310" t="s">
        <v>174</v>
      </c>
      <c r="T36" s="1828"/>
      <c r="V36" s="479"/>
      <c r="X36" s="487"/>
      <c r="Y36" s="486"/>
      <c r="AB36" s="486"/>
    </row>
    <row r="37" spans="1:28" ht="27" customHeight="1" thickBot="1">
      <c r="A37" s="1823"/>
      <c r="B37" s="475" t="s">
        <v>986</v>
      </c>
      <c r="C37" s="483">
        <f>SUM(C13,C21,C29)</f>
        <v>111861</v>
      </c>
      <c r="D37" s="484">
        <v>74.7</v>
      </c>
      <c r="E37" s="483">
        <f>SUM(E13,E21,E29)</f>
        <v>124312</v>
      </c>
      <c r="F37" s="484">
        <v>78</v>
      </c>
      <c r="G37" s="483">
        <f t="shared" si="0"/>
        <v>123619</v>
      </c>
      <c r="H37" s="484">
        <v>77.8</v>
      </c>
      <c r="I37" s="483">
        <f t="shared" si="1"/>
        <v>123973</v>
      </c>
      <c r="J37" s="484">
        <v>80.5</v>
      </c>
      <c r="K37" s="483">
        <f t="shared" si="2"/>
        <v>131003</v>
      </c>
      <c r="L37" s="484">
        <v>81.5</v>
      </c>
      <c r="M37" s="483">
        <f t="shared" si="3"/>
        <v>138362</v>
      </c>
      <c r="N37" s="484">
        <v>83.3</v>
      </c>
      <c r="O37" s="483">
        <f t="shared" si="3"/>
        <v>153688</v>
      </c>
      <c r="P37" s="484">
        <v>84.3</v>
      </c>
      <c r="Q37" s="483">
        <f t="shared" si="4"/>
        <v>222060</v>
      </c>
      <c r="R37" s="484">
        <v>87.533099162388538</v>
      </c>
      <c r="S37" s="475" t="s">
        <v>182</v>
      </c>
      <c r="T37" s="1817"/>
      <c r="V37" s="479"/>
      <c r="Y37" s="486"/>
      <c r="AB37" s="486"/>
    </row>
    <row r="38" spans="1:28" ht="16" thickTop="1">
      <c r="A38" s="488"/>
      <c r="L38" s="489"/>
      <c r="N38" s="489"/>
      <c r="O38" s="489"/>
      <c r="P38" s="489"/>
      <c r="Q38" s="489"/>
      <c r="R38" s="489"/>
      <c r="T38" s="488"/>
      <c r="Y38" s="486"/>
    </row>
    <row r="40" spans="1:28">
      <c r="Q40" s="487"/>
    </row>
    <row r="41" spans="1:28">
      <c r="Q41" s="487"/>
      <c r="S41" s="490"/>
    </row>
    <row r="43" spans="1:28">
      <c r="Q43" s="487"/>
    </row>
    <row r="44" spans="1:28">
      <c r="Q44" s="487"/>
    </row>
  </sheetData>
  <mergeCells count="24">
    <mergeCell ref="A30:A37"/>
    <mergeCell ref="T30:T37"/>
    <mergeCell ref="A6:A13"/>
    <mergeCell ref="T6:T13"/>
    <mergeCell ref="A14:A21"/>
    <mergeCell ref="T14:T21"/>
    <mergeCell ref="A22:A29"/>
    <mergeCell ref="T22:T29"/>
    <mergeCell ref="T4:T5"/>
    <mergeCell ref="A1:T1"/>
    <mergeCell ref="A2:T2"/>
    <mergeCell ref="A3:H3"/>
    <mergeCell ref="I3:T3"/>
    <mergeCell ref="A4:A5"/>
    <mergeCell ref="B4:B5"/>
    <mergeCell ref="C4:D4"/>
    <mergeCell ref="E4:F4"/>
    <mergeCell ref="G4:H4"/>
    <mergeCell ref="I4:J4"/>
    <mergeCell ref="K4:L4"/>
    <mergeCell ref="M4:N4"/>
    <mergeCell ref="O4:P4"/>
    <mergeCell ref="Q4:R4"/>
    <mergeCell ref="S4:S5"/>
  </mergeCells>
  <printOptions horizontalCentered="1" verticalCentered="1"/>
  <pageMargins left="0.51181102362204722" right="0.51181102362204722" top="0.78740157480314965" bottom="0.78740157480314965" header="0.51181102362204722" footer="0.51181102362204722"/>
  <pageSetup paperSize="9" scale="49"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1"/>
  <sheetViews>
    <sheetView rightToLeft="1" view="pageBreakPreview"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14" width="11.7265625" style="491" customWidth="1"/>
    <col min="15" max="15" width="13.1796875" style="491" customWidth="1"/>
    <col min="16" max="16" width="20.26953125" style="491" customWidth="1"/>
    <col min="17" max="16384" width="9.1796875" style="491"/>
  </cols>
  <sheetData>
    <row r="1" spans="1:21" ht="50.25" customHeight="1">
      <c r="A1" s="1830" t="s">
        <v>595</v>
      </c>
      <c r="B1" s="1831"/>
      <c r="C1" s="1831"/>
      <c r="D1" s="1831"/>
      <c r="E1" s="1831"/>
      <c r="F1" s="1831"/>
      <c r="G1" s="1831"/>
      <c r="H1" s="1831"/>
      <c r="I1" s="1831"/>
      <c r="J1" s="1831"/>
      <c r="K1" s="1831"/>
      <c r="L1" s="1831"/>
      <c r="M1" s="1831"/>
      <c r="N1" s="1831"/>
      <c r="O1" s="1831"/>
      <c r="P1" s="1832"/>
    </row>
    <row r="2" spans="1:21" ht="47.25" customHeight="1">
      <c r="A2" s="1717" t="s">
        <v>596</v>
      </c>
      <c r="B2" s="1718"/>
      <c r="C2" s="1718"/>
      <c r="D2" s="1718"/>
      <c r="E2" s="1718"/>
      <c r="F2" s="1718"/>
      <c r="G2" s="1718"/>
      <c r="H2" s="1718"/>
      <c r="I2" s="1718"/>
      <c r="J2" s="1718"/>
      <c r="K2" s="1718"/>
      <c r="L2" s="1718"/>
      <c r="M2" s="1718"/>
      <c r="N2" s="1718"/>
      <c r="O2" s="1718"/>
      <c r="P2" s="1833"/>
    </row>
    <row r="3" spans="1:21" ht="39" customHeight="1">
      <c r="A3" s="197" t="s">
        <v>988</v>
      </c>
      <c r="B3" s="136"/>
      <c r="C3" s="136"/>
      <c r="D3" s="136"/>
      <c r="E3" s="136"/>
      <c r="F3" s="136"/>
      <c r="G3" s="136"/>
      <c r="H3" s="136"/>
      <c r="I3" s="136"/>
      <c r="J3" s="136"/>
      <c r="K3" s="136"/>
      <c r="L3" s="136"/>
      <c r="M3" s="136"/>
      <c r="N3" s="136"/>
      <c r="O3" s="136"/>
      <c r="P3" s="201" t="s">
        <v>989</v>
      </c>
      <c r="Q3" s="492"/>
    </row>
    <row r="4" spans="1:21" s="493" customFormat="1" ht="39" customHeight="1">
      <c r="A4" s="1834" t="s">
        <v>971</v>
      </c>
      <c r="B4" s="1834" t="s">
        <v>990</v>
      </c>
      <c r="C4" s="1836" t="s">
        <v>757</v>
      </c>
      <c r="D4" s="1836"/>
      <c r="E4" s="1836" t="s">
        <v>44</v>
      </c>
      <c r="F4" s="1836" t="s">
        <v>758</v>
      </c>
      <c r="G4" s="1836"/>
      <c r="H4" s="1836" t="s">
        <v>102</v>
      </c>
      <c r="I4" s="1836" t="s">
        <v>748</v>
      </c>
      <c r="J4" s="1836"/>
      <c r="K4" s="1836" t="s">
        <v>48</v>
      </c>
      <c r="L4" s="1836" t="s">
        <v>106</v>
      </c>
      <c r="M4" s="1836"/>
      <c r="N4" s="1836" t="s">
        <v>991</v>
      </c>
      <c r="O4" s="1835" t="s">
        <v>992</v>
      </c>
      <c r="P4" s="1835" t="s">
        <v>973</v>
      </c>
    </row>
    <row r="5" spans="1:21" s="493" customFormat="1" ht="39" customHeight="1">
      <c r="A5" s="1834"/>
      <c r="B5" s="1834"/>
      <c r="C5" s="1837" t="s">
        <v>760</v>
      </c>
      <c r="D5" s="1837"/>
      <c r="E5" s="1837"/>
      <c r="F5" s="1837" t="s">
        <v>993</v>
      </c>
      <c r="G5" s="1837"/>
      <c r="H5" s="1837"/>
      <c r="I5" s="1837" t="s">
        <v>749</v>
      </c>
      <c r="J5" s="1837"/>
      <c r="K5" s="1837"/>
      <c r="L5" s="1837" t="s">
        <v>68</v>
      </c>
      <c r="M5" s="1837"/>
      <c r="N5" s="1837"/>
      <c r="O5" s="1829"/>
      <c r="P5" s="1829"/>
    </row>
    <row r="6" spans="1:21"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row>
    <row r="7" spans="1:21"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row>
    <row r="8" spans="1:21" s="494" customFormat="1" ht="39" customHeight="1">
      <c r="A8" s="1829" t="s">
        <v>976</v>
      </c>
      <c r="B8" s="423" t="s">
        <v>998</v>
      </c>
      <c r="C8" s="289">
        <v>20772</v>
      </c>
      <c r="D8" s="289">
        <v>20396</v>
      </c>
      <c r="E8" s="286">
        <f>SUM(C8:D8)</f>
        <v>41168</v>
      </c>
      <c r="F8" s="289">
        <v>9242</v>
      </c>
      <c r="G8" s="289">
        <v>6276</v>
      </c>
      <c r="H8" s="286">
        <f>SUM(F8:G8)</f>
        <v>15518</v>
      </c>
      <c r="I8" s="289">
        <v>2918</v>
      </c>
      <c r="J8" s="289">
        <v>20340</v>
      </c>
      <c r="K8" s="286">
        <f>SUM(I8:J8)</f>
        <v>23258</v>
      </c>
      <c r="L8" s="289">
        <f>C8+F8+I8</f>
        <v>32932</v>
      </c>
      <c r="M8" s="289">
        <f>D8+G8+J8</f>
        <v>47012</v>
      </c>
      <c r="N8" s="286">
        <f>E8+H8+K8</f>
        <v>79944</v>
      </c>
      <c r="O8" s="423" t="s">
        <v>999</v>
      </c>
      <c r="P8" s="1829" t="s">
        <v>1000</v>
      </c>
      <c r="U8" s="495"/>
    </row>
    <row r="9" spans="1:21" s="494" customFormat="1" ht="39" customHeight="1">
      <c r="A9" s="1829"/>
      <c r="B9" s="423" t="s">
        <v>1001</v>
      </c>
      <c r="C9" s="289">
        <v>15151</v>
      </c>
      <c r="D9" s="289">
        <v>11084</v>
      </c>
      <c r="E9" s="286">
        <f t="shared" ref="E9:E30" si="0">SUM(C9:D9)</f>
        <v>26235</v>
      </c>
      <c r="F9" s="289">
        <v>5680</v>
      </c>
      <c r="G9" s="289">
        <v>2194</v>
      </c>
      <c r="H9" s="286">
        <f t="shared" ref="H9:H30" si="1">SUM(F9:G9)</f>
        <v>7874</v>
      </c>
      <c r="I9" s="289">
        <v>1396</v>
      </c>
      <c r="J9" s="289">
        <v>14323</v>
      </c>
      <c r="K9" s="286">
        <f t="shared" ref="K9:K30" si="2">SUM(I9:J9)</f>
        <v>15719</v>
      </c>
      <c r="L9" s="289">
        <f t="shared" ref="L9:N30" si="3">C9+F9+I9</f>
        <v>22227</v>
      </c>
      <c r="M9" s="289">
        <f t="shared" si="3"/>
        <v>27601</v>
      </c>
      <c r="N9" s="286">
        <f t="shared" si="3"/>
        <v>49828</v>
      </c>
      <c r="O9" s="423" t="s">
        <v>1002</v>
      </c>
      <c r="P9" s="1829"/>
      <c r="U9" s="495"/>
    </row>
    <row r="10" spans="1:21" s="494" customFormat="1" ht="39" customHeight="1">
      <c r="A10" s="1829"/>
      <c r="B10" s="423" t="s">
        <v>750</v>
      </c>
      <c r="C10" s="286">
        <f>SUM(C8:C9)</f>
        <v>35923</v>
      </c>
      <c r="D10" s="286">
        <f t="shared" ref="D10:N10" si="4">SUM(D8:D9)</f>
        <v>31480</v>
      </c>
      <c r="E10" s="286">
        <f t="shared" si="4"/>
        <v>67403</v>
      </c>
      <c r="F10" s="286">
        <f t="shared" si="4"/>
        <v>14922</v>
      </c>
      <c r="G10" s="286">
        <f t="shared" si="4"/>
        <v>8470</v>
      </c>
      <c r="H10" s="286">
        <f t="shared" si="4"/>
        <v>23392</v>
      </c>
      <c r="I10" s="286">
        <f t="shared" si="4"/>
        <v>4314</v>
      </c>
      <c r="J10" s="286">
        <f t="shared" si="4"/>
        <v>34663</v>
      </c>
      <c r="K10" s="286">
        <f t="shared" si="4"/>
        <v>38977</v>
      </c>
      <c r="L10" s="286">
        <f t="shared" si="4"/>
        <v>55159</v>
      </c>
      <c r="M10" s="286">
        <f t="shared" si="4"/>
        <v>74613</v>
      </c>
      <c r="N10" s="286">
        <f t="shared" si="4"/>
        <v>129772</v>
      </c>
      <c r="O10" s="423" t="s">
        <v>68</v>
      </c>
      <c r="P10" s="1829"/>
      <c r="U10" s="495"/>
    </row>
    <row r="11" spans="1:21" s="494" customFormat="1" ht="39" customHeight="1">
      <c r="A11" s="1829" t="s">
        <v>977</v>
      </c>
      <c r="B11" s="423" t="s">
        <v>998</v>
      </c>
      <c r="C11" s="289">
        <v>4776</v>
      </c>
      <c r="D11" s="289">
        <v>490</v>
      </c>
      <c r="E11" s="286">
        <f t="shared" si="0"/>
        <v>5266</v>
      </c>
      <c r="F11" s="289">
        <v>1903</v>
      </c>
      <c r="G11" s="289">
        <v>364</v>
      </c>
      <c r="H11" s="286">
        <f t="shared" si="1"/>
        <v>2267</v>
      </c>
      <c r="I11" s="289">
        <v>3819</v>
      </c>
      <c r="J11" s="289">
        <v>7272</v>
      </c>
      <c r="K11" s="286">
        <f t="shared" si="2"/>
        <v>11091</v>
      </c>
      <c r="L11" s="289">
        <f t="shared" si="3"/>
        <v>10498</v>
      </c>
      <c r="M11" s="289">
        <f t="shared" si="3"/>
        <v>8126</v>
      </c>
      <c r="N11" s="286">
        <f t="shared" si="3"/>
        <v>18624</v>
      </c>
      <c r="O11" s="423" t="s">
        <v>999</v>
      </c>
      <c r="P11" s="1829" t="s">
        <v>172</v>
      </c>
      <c r="U11" s="495"/>
    </row>
    <row r="12" spans="1:21" s="494" customFormat="1" ht="39" customHeight="1">
      <c r="A12" s="1829"/>
      <c r="B12" s="423" t="s">
        <v>1001</v>
      </c>
      <c r="C12" s="289">
        <v>3849</v>
      </c>
      <c r="D12" s="289">
        <v>216</v>
      </c>
      <c r="E12" s="286">
        <f t="shared" si="0"/>
        <v>4065</v>
      </c>
      <c r="F12" s="289">
        <v>1683</v>
      </c>
      <c r="G12" s="289">
        <v>234</v>
      </c>
      <c r="H12" s="286">
        <f t="shared" si="1"/>
        <v>1917</v>
      </c>
      <c r="I12" s="289">
        <v>3568</v>
      </c>
      <c r="J12" s="289">
        <v>5577</v>
      </c>
      <c r="K12" s="286">
        <f t="shared" si="2"/>
        <v>9145</v>
      </c>
      <c r="L12" s="289">
        <f t="shared" si="3"/>
        <v>9100</v>
      </c>
      <c r="M12" s="289">
        <f t="shared" si="3"/>
        <v>6027</v>
      </c>
      <c r="N12" s="286">
        <f t="shared" si="3"/>
        <v>15127</v>
      </c>
      <c r="O12" s="423" t="s">
        <v>1002</v>
      </c>
      <c r="P12" s="1829"/>
      <c r="U12" s="495"/>
    </row>
    <row r="13" spans="1:21" s="494" customFormat="1" ht="39" customHeight="1">
      <c r="A13" s="1829"/>
      <c r="B13" s="423" t="s">
        <v>750</v>
      </c>
      <c r="C13" s="286">
        <f>SUM(C11:C12)</f>
        <v>8625</v>
      </c>
      <c r="D13" s="286">
        <f t="shared" ref="D13:N13" si="5">SUM(D11:D12)</f>
        <v>706</v>
      </c>
      <c r="E13" s="286">
        <f t="shared" si="5"/>
        <v>9331</v>
      </c>
      <c r="F13" s="286">
        <f t="shared" si="5"/>
        <v>3586</v>
      </c>
      <c r="G13" s="286">
        <f t="shared" si="5"/>
        <v>598</v>
      </c>
      <c r="H13" s="286">
        <f t="shared" si="5"/>
        <v>4184</v>
      </c>
      <c r="I13" s="286">
        <f t="shared" si="5"/>
        <v>7387</v>
      </c>
      <c r="J13" s="286">
        <f t="shared" si="5"/>
        <v>12849</v>
      </c>
      <c r="K13" s="286">
        <f t="shared" si="5"/>
        <v>20236</v>
      </c>
      <c r="L13" s="286">
        <f t="shared" si="5"/>
        <v>19598</v>
      </c>
      <c r="M13" s="286">
        <f t="shared" si="5"/>
        <v>14153</v>
      </c>
      <c r="N13" s="286">
        <f t="shared" si="5"/>
        <v>33751</v>
      </c>
      <c r="O13" s="423" t="s">
        <v>68</v>
      </c>
      <c r="P13" s="1829"/>
      <c r="U13" s="495"/>
    </row>
    <row r="14" spans="1:21" s="494" customFormat="1" ht="39" customHeight="1">
      <c r="A14" s="1829" t="s">
        <v>978</v>
      </c>
      <c r="B14" s="423" t="s">
        <v>998</v>
      </c>
      <c r="C14" s="289">
        <f>C8+C11</f>
        <v>25548</v>
      </c>
      <c r="D14" s="289">
        <f t="shared" ref="D14:N15" si="6">D8+D11</f>
        <v>20886</v>
      </c>
      <c r="E14" s="286">
        <f t="shared" si="6"/>
        <v>46434</v>
      </c>
      <c r="F14" s="289">
        <f t="shared" si="6"/>
        <v>11145</v>
      </c>
      <c r="G14" s="289">
        <f t="shared" si="6"/>
        <v>6640</v>
      </c>
      <c r="H14" s="286">
        <f t="shared" si="6"/>
        <v>17785</v>
      </c>
      <c r="I14" s="289">
        <f t="shared" si="6"/>
        <v>6737</v>
      </c>
      <c r="J14" s="289">
        <f t="shared" si="6"/>
        <v>27612</v>
      </c>
      <c r="K14" s="286">
        <f t="shared" si="6"/>
        <v>34349</v>
      </c>
      <c r="L14" s="289">
        <f t="shared" si="6"/>
        <v>43430</v>
      </c>
      <c r="M14" s="289">
        <f t="shared" si="6"/>
        <v>55138</v>
      </c>
      <c r="N14" s="286">
        <f t="shared" si="6"/>
        <v>98568</v>
      </c>
      <c r="O14" s="423" t="s">
        <v>999</v>
      </c>
      <c r="P14" s="1829" t="s">
        <v>1003</v>
      </c>
      <c r="U14" s="495"/>
    </row>
    <row r="15" spans="1:21" s="494" customFormat="1" ht="39" customHeight="1">
      <c r="A15" s="1829"/>
      <c r="B15" s="423" t="s">
        <v>1001</v>
      </c>
      <c r="C15" s="289">
        <f>C9+C12</f>
        <v>19000</v>
      </c>
      <c r="D15" s="289">
        <f t="shared" si="6"/>
        <v>11300</v>
      </c>
      <c r="E15" s="286">
        <f t="shared" si="6"/>
        <v>30300</v>
      </c>
      <c r="F15" s="289">
        <f t="shared" si="6"/>
        <v>7363</v>
      </c>
      <c r="G15" s="289">
        <f t="shared" si="6"/>
        <v>2428</v>
      </c>
      <c r="H15" s="286">
        <f t="shared" si="6"/>
        <v>9791</v>
      </c>
      <c r="I15" s="289">
        <f t="shared" si="6"/>
        <v>4964</v>
      </c>
      <c r="J15" s="289">
        <f t="shared" si="6"/>
        <v>19900</v>
      </c>
      <c r="K15" s="286">
        <f t="shared" si="6"/>
        <v>24864</v>
      </c>
      <c r="L15" s="289">
        <f t="shared" si="6"/>
        <v>31327</v>
      </c>
      <c r="M15" s="289">
        <f t="shared" si="6"/>
        <v>33628</v>
      </c>
      <c r="N15" s="286">
        <f t="shared" si="6"/>
        <v>64955</v>
      </c>
      <c r="O15" s="423" t="s">
        <v>1002</v>
      </c>
      <c r="P15" s="1829"/>
      <c r="U15" s="495"/>
    </row>
    <row r="16" spans="1:21" s="494" customFormat="1" ht="39" customHeight="1">
      <c r="A16" s="1829"/>
      <c r="B16" s="423" t="s">
        <v>750</v>
      </c>
      <c r="C16" s="286">
        <f>C14+C15</f>
        <v>44548</v>
      </c>
      <c r="D16" s="286">
        <f t="shared" ref="D16:N16" si="7">D14+D15</f>
        <v>32186</v>
      </c>
      <c r="E16" s="286">
        <f t="shared" si="7"/>
        <v>76734</v>
      </c>
      <c r="F16" s="286">
        <f t="shared" si="7"/>
        <v>18508</v>
      </c>
      <c r="G16" s="286">
        <f t="shared" si="7"/>
        <v>9068</v>
      </c>
      <c r="H16" s="286">
        <f t="shared" si="7"/>
        <v>27576</v>
      </c>
      <c r="I16" s="286">
        <f t="shared" si="7"/>
        <v>11701</v>
      </c>
      <c r="J16" s="286">
        <f t="shared" si="7"/>
        <v>47512</v>
      </c>
      <c r="K16" s="286">
        <f t="shared" si="7"/>
        <v>59213</v>
      </c>
      <c r="L16" s="286">
        <f t="shared" si="7"/>
        <v>74757</v>
      </c>
      <c r="M16" s="286">
        <f t="shared" si="7"/>
        <v>88766</v>
      </c>
      <c r="N16" s="286">
        <f t="shared" si="7"/>
        <v>163523</v>
      </c>
      <c r="O16" s="423" t="s">
        <v>68</v>
      </c>
      <c r="P16" s="1829"/>
      <c r="U16" s="495"/>
    </row>
    <row r="17" spans="1:21" ht="39" customHeight="1">
      <c r="A17" s="1829" t="s">
        <v>980</v>
      </c>
      <c r="B17" s="423" t="s">
        <v>998</v>
      </c>
      <c r="C17" s="289">
        <v>27511</v>
      </c>
      <c r="D17" s="289">
        <v>1665</v>
      </c>
      <c r="E17" s="286">
        <f t="shared" si="0"/>
        <v>29176</v>
      </c>
      <c r="F17" s="289">
        <v>13878</v>
      </c>
      <c r="G17" s="289">
        <v>3819</v>
      </c>
      <c r="H17" s="286">
        <f t="shared" si="1"/>
        <v>17697</v>
      </c>
      <c r="I17" s="289">
        <v>5638</v>
      </c>
      <c r="J17" s="289">
        <v>11648</v>
      </c>
      <c r="K17" s="286">
        <f t="shared" si="2"/>
        <v>17286</v>
      </c>
      <c r="L17" s="289">
        <f t="shared" si="3"/>
        <v>47027</v>
      </c>
      <c r="M17" s="289">
        <f t="shared" si="3"/>
        <v>17132</v>
      </c>
      <c r="N17" s="286">
        <f t="shared" si="3"/>
        <v>64159</v>
      </c>
      <c r="O17" s="423" t="s">
        <v>999</v>
      </c>
      <c r="P17" s="1829" t="s">
        <v>178</v>
      </c>
      <c r="U17" s="495"/>
    </row>
    <row r="18" spans="1:21" ht="39" customHeight="1">
      <c r="A18" s="1829"/>
      <c r="B18" s="423" t="s">
        <v>1001</v>
      </c>
      <c r="C18" s="289">
        <v>48235</v>
      </c>
      <c r="D18" s="289">
        <v>39711</v>
      </c>
      <c r="E18" s="286">
        <f t="shared" si="0"/>
        <v>87946</v>
      </c>
      <c r="F18" s="289">
        <v>8007</v>
      </c>
      <c r="G18" s="289">
        <v>23047</v>
      </c>
      <c r="H18" s="286">
        <f t="shared" si="1"/>
        <v>31054</v>
      </c>
      <c r="I18" s="289">
        <v>2876</v>
      </c>
      <c r="J18" s="289">
        <v>57301</v>
      </c>
      <c r="K18" s="286">
        <f t="shared" si="2"/>
        <v>60177</v>
      </c>
      <c r="L18" s="289">
        <f t="shared" si="3"/>
        <v>59118</v>
      </c>
      <c r="M18" s="289">
        <f t="shared" si="3"/>
        <v>120059</v>
      </c>
      <c r="N18" s="286">
        <f t="shared" si="3"/>
        <v>179177</v>
      </c>
      <c r="O18" s="423" t="s">
        <v>1002</v>
      </c>
      <c r="P18" s="1829"/>
      <c r="U18" s="495"/>
    </row>
    <row r="19" spans="1:21" ht="39" customHeight="1">
      <c r="A19" s="1829"/>
      <c r="B19" s="423" t="s">
        <v>750</v>
      </c>
      <c r="C19" s="286">
        <f>SUM(C17:C18)</f>
        <v>75746</v>
      </c>
      <c r="D19" s="286">
        <f t="shared" ref="D19:N19" si="8">SUM(D17:D18)</f>
        <v>41376</v>
      </c>
      <c r="E19" s="286">
        <f t="shared" si="8"/>
        <v>117122</v>
      </c>
      <c r="F19" s="286">
        <f t="shared" si="8"/>
        <v>21885</v>
      </c>
      <c r="G19" s="286">
        <f t="shared" si="8"/>
        <v>26866</v>
      </c>
      <c r="H19" s="286">
        <f t="shared" si="8"/>
        <v>48751</v>
      </c>
      <c r="I19" s="286">
        <f t="shared" si="8"/>
        <v>8514</v>
      </c>
      <c r="J19" s="286">
        <f t="shared" si="8"/>
        <v>68949</v>
      </c>
      <c r="K19" s="286">
        <f t="shared" si="8"/>
        <v>77463</v>
      </c>
      <c r="L19" s="286">
        <f t="shared" si="8"/>
        <v>106145</v>
      </c>
      <c r="M19" s="286">
        <f t="shared" si="8"/>
        <v>137191</v>
      </c>
      <c r="N19" s="286">
        <f t="shared" si="8"/>
        <v>243336</v>
      </c>
      <c r="O19" s="423" t="s">
        <v>68</v>
      </c>
      <c r="P19" s="1829"/>
      <c r="U19" s="495"/>
    </row>
    <row r="20" spans="1:21" ht="39" customHeight="1">
      <c r="A20" s="1829" t="s">
        <v>981</v>
      </c>
      <c r="B20" s="423" t="s">
        <v>998</v>
      </c>
      <c r="C20" s="289">
        <v>0</v>
      </c>
      <c r="D20" s="289">
        <v>0</v>
      </c>
      <c r="E20" s="286">
        <f t="shared" si="0"/>
        <v>0</v>
      </c>
      <c r="F20" s="289">
        <v>0</v>
      </c>
      <c r="G20" s="289">
        <v>0</v>
      </c>
      <c r="H20" s="286">
        <f t="shared" si="1"/>
        <v>0</v>
      </c>
      <c r="I20" s="289">
        <v>0</v>
      </c>
      <c r="J20" s="289">
        <v>0</v>
      </c>
      <c r="K20" s="286">
        <f t="shared" si="2"/>
        <v>0</v>
      </c>
      <c r="L20" s="289">
        <f t="shared" si="3"/>
        <v>0</v>
      </c>
      <c r="M20" s="289">
        <f t="shared" si="3"/>
        <v>0</v>
      </c>
      <c r="N20" s="286">
        <f t="shared" si="3"/>
        <v>0</v>
      </c>
      <c r="O20" s="423" t="s">
        <v>999</v>
      </c>
      <c r="P20" s="1829" t="s">
        <v>982</v>
      </c>
      <c r="U20" s="495"/>
    </row>
    <row r="21" spans="1:21" ht="39" customHeight="1">
      <c r="A21" s="1829"/>
      <c r="B21" s="423" t="s">
        <v>1001</v>
      </c>
      <c r="C21" s="289">
        <v>1448</v>
      </c>
      <c r="D21" s="289">
        <v>960</v>
      </c>
      <c r="E21" s="286">
        <f t="shared" si="0"/>
        <v>2408</v>
      </c>
      <c r="F21" s="289">
        <v>229</v>
      </c>
      <c r="G21" s="289">
        <v>693</v>
      </c>
      <c r="H21" s="286">
        <f t="shared" si="1"/>
        <v>922</v>
      </c>
      <c r="I21" s="289">
        <v>44</v>
      </c>
      <c r="J21" s="289">
        <v>2765</v>
      </c>
      <c r="K21" s="286">
        <f t="shared" si="2"/>
        <v>2809</v>
      </c>
      <c r="L21" s="289">
        <f t="shared" si="3"/>
        <v>1721</v>
      </c>
      <c r="M21" s="289">
        <f t="shared" si="3"/>
        <v>4418</v>
      </c>
      <c r="N21" s="286">
        <f t="shared" si="3"/>
        <v>6139</v>
      </c>
      <c r="O21" s="423" t="s">
        <v>1002</v>
      </c>
      <c r="P21" s="1829"/>
      <c r="U21" s="495"/>
    </row>
    <row r="22" spans="1:21" ht="39" customHeight="1">
      <c r="A22" s="1829"/>
      <c r="B22" s="423" t="s">
        <v>750</v>
      </c>
      <c r="C22" s="286">
        <f>C20+C21</f>
        <v>1448</v>
      </c>
      <c r="D22" s="286">
        <f t="shared" ref="D22:N22" si="9">D20+D21</f>
        <v>960</v>
      </c>
      <c r="E22" s="286">
        <f t="shared" si="9"/>
        <v>2408</v>
      </c>
      <c r="F22" s="286">
        <f t="shared" si="9"/>
        <v>229</v>
      </c>
      <c r="G22" s="286">
        <f t="shared" si="9"/>
        <v>693</v>
      </c>
      <c r="H22" s="286">
        <f t="shared" si="9"/>
        <v>922</v>
      </c>
      <c r="I22" s="286">
        <f t="shared" si="9"/>
        <v>44</v>
      </c>
      <c r="J22" s="286">
        <f t="shared" si="9"/>
        <v>2765</v>
      </c>
      <c r="K22" s="286">
        <f t="shared" si="9"/>
        <v>2809</v>
      </c>
      <c r="L22" s="286">
        <f t="shared" si="9"/>
        <v>1721</v>
      </c>
      <c r="M22" s="286">
        <f t="shared" si="9"/>
        <v>4418</v>
      </c>
      <c r="N22" s="286">
        <f t="shared" si="9"/>
        <v>6139</v>
      </c>
      <c r="O22" s="423" t="s">
        <v>68</v>
      </c>
      <c r="P22" s="1829"/>
      <c r="U22" s="495"/>
    </row>
    <row r="23" spans="1:21" ht="39" customHeight="1">
      <c r="A23" s="1829" t="s">
        <v>983</v>
      </c>
      <c r="B23" s="423" t="s">
        <v>998</v>
      </c>
      <c r="C23" s="289">
        <f>C20+C17</f>
        <v>27511</v>
      </c>
      <c r="D23" s="289">
        <f t="shared" ref="D23:N24" si="10">D20+D17</f>
        <v>1665</v>
      </c>
      <c r="E23" s="286">
        <f t="shared" si="10"/>
        <v>29176</v>
      </c>
      <c r="F23" s="289">
        <f t="shared" si="10"/>
        <v>13878</v>
      </c>
      <c r="G23" s="289">
        <f t="shared" si="10"/>
        <v>3819</v>
      </c>
      <c r="H23" s="286">
        <f t="shared" si="10"/>
        <v>17697</v>
      </c>
      <c r="I23" s="289">
        <f t="shared" si="10"/>
        <v>5638</v>
      </c>
      <c r="J23" s="289">
        <f t="shared" si="10"/>
        <v>11648</v>
      </c>
      <c r="K23" s="286">
        <f t="shared" si="10"/>
        <v>17286</v>
      </c>
      <c r="L23" s="289">
        <f t="shared" si="10"/>
        <v>47027</v>
      </c>
      <c r="M23" s="289">
        <f t="shared" si="10"/>
        <v>17132</v>
      </c>
      <c r="N23" s="286">
        <f t="shared" si="10"/>
        <v>64159</v>
      </c>
      <c r="O23" s="423" t="s">
        <v>999</v>
      </c>
      <c r="P23" s="1829" t="s">
        <v>984</v>
      </c>
      <c r="U23" s="495"/>
    </row>
    <row r="24" spans="1:21" ht="39" customHeight="1">
      <c r="A24" s="1829"/>
      <c r="B24" s="423" t="s">
        <v>1001</v>
      </c>
      <c r="C24" s="289">
        <f>C21+C18</f>
        <v>49683</v>
      </c>
      <c r="D24" s="289">
        <f t="shared" si="10"/>
        <v>40671</v>
      </c>
      <c r="E24" s="286">
        <f t="shared" si="10"/>
        <v>90354</v>
      </c>
      <c r="F24" s="289">
        <f t="shared" si="10"/>
        <v>8236</v>
      </c>
      <c r="G24" s="289">
        <f t="shared" si="10"/>
        <v>23740</v>
      </c>
      <c r="H24" s="286">
        <f t="shared" si="10"/>
        <v>31976</v>
      </c>
      <c r="I24" s="289">
        <f t="shared" si="10"/>
        <v>2920</v>
      </c>
      <c r="J24" s="289">
        <f t="shared" si="10"/>
        <v>60066</v>
      </c>
      <c r="K24" s="286">
        <f t="shared" si="10"/>
        <v>62986</v>
      </c>
      <c r="L24" s="289">
        <f t="shared" si="10"/>
        <v>60839</v>
      </c>
      <c r="M24" s="289">
        <f t="shared" si="10"/>
        <v>124477</v>
      </c>
      <c r="N24" s="286">
        <f t="shared" si="10"/>
        <v>185316</v>
      </c>
      <c r="O24" s="423" t="s">
        <v>1002</v>
      </c>
      <c r="P24" s="1829"/>
      <c r="U24" s="495"/>
    </row>
    <row r="25" spans="1:21" ht="39" customHeight="1">
      <c r="A25" s="1829"/>
      <c r="B25" s="423" t="s">
        <v>750</v>
      </c>
      <c r="C25" s="286">
        <f>C23+C24</f>
        <v>77194</v>
      </c>
      <c r="D25" s="286">
        <f t="shared" ref="D25:N25" si="11">D23+D24</f>
        <v>42336</v>
      </c>
      <c r="E25" s="286">
        <f t="shared" si="11"/>
        <v>119530</v>
      </c>
      <c r="F25" s="286">
        <f t="shared" si="11"/>
        <v>22114</v>
      </c>
      <c r="G25" s="286">
        <f t="shared" si="11"/>
        <v>27559</v>
      </c>
      <c r="H25" s="286">
        <f t="shared" si="11"/>
        <v>49673</v>
      </c>
      <c r="I25" s="286">
        <f t="shared" si="11"/>
        <v>8558</v>
      </c>
      <c r="J25" s="286">
        <f t="shared" si="11"/>
        <v>71714</v>
      </c>
      <c r="K25" s="286">
        <f t="shared" si="11"/>
        <v>80272</v>
      </c>
      <c r="L25" s="286">
        <f t="shared" si="11"/>
        <v>107866</v>
      </c>
      <c r="M25" s="286">
        <f t="shared" si="11"/>
        <v>141609</v>
      </c>
      <c r="N25" s="286">
        <f t="shared" si="11"/>
        <v>249475</v>
      </c>
      <c r="O25" s="423" t="s">
        <v>68</v>
      </c>
      <c r="P25" s="1829"/>
      <c r="U25" s="495"/>
    </row>
    <row r="26" spans="1:21" ht="39" customHeight="1">
      <c r="A26" s="1829" t="s">
        <v>985</v>
      </c>
      <c r="B26" s="423" t="s">
        <v>998</v>
      </c>
      <c r="C26" s="289">
        <v>3103</v>
      </c>
      <c r="D26" s="289">
        <v>55</v>
      </c>
      <c r="E26" s="286">
        <f t="shared" si="0"/>
        <v>3158</v>
      </c>
      <c r="F26" s="289">
        <v>2047</v>
      </c>
      <c r="G26" s="289">
        <v>229</v>
      </c>
      <c r="H26" s="286">
        <f t="shared" si="1"/>
        <v>2276</v>
      </c>
      <c r="I26" s="289">
        <v>6394</v>
      </c>
      <c r="J26" s="289">
        <v>21966</v>
      </c>
      <c r="K26" s="286">
        <f t="shared" si="2"/>
        <v>28360</v>
      </c>
      <c r="L26" s="289">
        <f t="shared" si="3"/>
        <v>11544</v>
      </c>
      <c r="M26" s="289">
        <f t="shared" si="3"/>
        <v>22250</v>
      </c>
      <c r="N26" s="286">
        <f t="shared" si="3"/>
        <v>33794</v>
      </c>
      <c r="O26" s="423" t="s">
        <v>999</v>
      </c>
      <c r="P26" s="1829" t="s">
        <v>1004</v>
      </c>
      <c r="U26" s="495"/>
    </row>
    <row r="27" spans="1:21" ht="39" customHeight="1">
      <c r="A27" s="1829"/>
      <c r="B27" s="423" t="s">
        <v>1001</v>
      </c>
      <c r="C27" s="289">
        <v>2139</v>
      </c>
      <c r="D27" s="289">
        <v>94</v>
      </c>
      <c r="E27" s="286">
        <f t="shared" si="0"/>
        <v>2233</v>
      </c>
      <c r="F27" s="289">
        <v>2006</v>
      </c>
      <c r="G27" s="289">
        <v>234</v>
      </c>
      <c r="H27" s="286">
        <f t="shared" si="1"/>
        <v>2240</v>
      </c>
      <c r="I27" s="289">
        <v>6594</v>
      </c>
      <c r="J27" s="289">
        <v>1995</v>
      </c>
      <c r="K27" s="286">
        <f t="shared" si="2"/>
        <v>8589</v>
      </c>
      <c r="L27" s="289">
        <f t="shared" si="3"/>
        <v>10739</v>
      </c>
      <c r="M27" s="289">
        <f t="shared" si="3"/>
        <v>2323</v>
      </c>
      <c r="N27" s="286">
        <f t="shared" si="3"/>
        <v>13062</v>
      </c>
      <c r="O27" s="423" t="s">
        <v>1002</v>
      </c>
      <c r="P27" s="1829"/>
      <c r="U27" s="495"/>
    </row>
    <row r="28" spans="1:21" ht="39" customHeight="1">
      <c r="A28" s="1829"/>
      <c r="B28" s="423" t="s">
        <v>750</v>
      </c>
      <c r="C28" s="286">
        <f>SUM(C26:C27)</f>
        <v>5242</v>
      </c>
      <c r="D28" s="286">
        <f t="shared" ref="D28:N28" si="12">SUM(D26:D27)</f>
        <v>149</v>
      </c>
      <c r="E28" s="286">
        <f t="shared" si="12"/>
        <v>5391</v>
      </c>
      <c r="F28" s="286">
        <f t="shared" si="12"/>
        <v>4053</v>
      </c>
      <c r="G28" s="286">
        <f t="shared" si="12"/>
        <v>463</v>
      </c>
      <c r="H28" s="286">
        <f t="shared" si="12"/>
        <v>4516</v>
      </c>
      <c r="I28" s="286">
        <f t="shared" si="12"/>
        <v>12988</v>
      </c>
      <c r="J28" s="286">
        <f t="shared" si="12"/>
        <v>23961</v>
      </c>
      <c r="K28" s="286">
        <f t="shared" si="12"/>
        <v>36949</v>
      </c>
      <c r="L28" s="286">
        <f t="shared" si="12"/>
        <v>22283</v>
      </c>
      <c r="M28" s="286">
        <f t="shared" si="12"/>
        <v>24573</v>
      </c>
      <c r="N28" s="286">
        <f t="shared" si="12"/>
        <v>46856</v>
      </c>
      <c r="O28" s="423" t="s">
        <v>68</v>
      </c>
      <c r="P28" s="1829"/>
      <c r="U28" s="495"/>
    </row>
    <row r="29" spans="1:21" ht="39" customHeight="1">
      <c r="A29" s="1829" t="s">
        <v>986</v>
      </c>
      <c r="B29" s="423" t="s">
        <v>998</v>
      </c>
      <c r="C29" s="289">
        <v>61704</v>
      </c>
      <c r="D29" s="289">
        <v>862</v>
      </c>
      <c r="E29" s="286">
        <f t="shared" si="0"/>
        <v>62566</v>
      </c>
      <c r="F29" s="289">
        <v>19333</v>
      </c>
      <c r="G29" s="289">
        <v>1236</v>
      </c>
      <c r="H29" s="286">
        <f t="shared" si="1"/>
        <v>20569</v>
      </c>
      <c r="I29" s="289">
        <v>25126</v>
      </c>
      <c r="J29" s="289">
        <v>11188</v>
      </c>
      <c r="K29" s="286">
        <f t="shared" si="2"/>
        <v>36314</v>
      </c>
      <c r="L29" s="289">
        <f t="shared" si="3"/>
        <v>106163</v>
      </c>
      <c r="M29" s="289">
        <f t="shared" si="3"/>
        <v>13286</v>
      </c>
      <c r="N29" s="286">
        <f t="shared" si="3"/>
        <v>119449</v>
      </c>
      <c r="O29" s="423" t="s">
        <v>999</v>
      </c>
      <c r="P29" s="1829" t="s">
        <v>1005</v>
      </c>
      <c r="U29" s="495"/>
    </row>
    <row r="30" spans="1:21" ht="39" customHeight="1">
      <c r="A30" s="1829"/>
      <c r="B30" s="423" t="s">
        <v>1001</v>
      </c>
      <c r="C30" s="289">
        <v>34158</v>
      </c>
      <c r="D30" s="289">
        <v>1601</v>
      </c>
      <c r="E30" s="286">
        <f t="shared" si="0"/>
        <v>35759</v>
      </c>
      <c r="F30" s="289">
        <v>13557</v>
      </c>
      <c r="G30" s="289">
        <v>2303</v>
      </c>
      <c r="H30" s="286">
        <f t="shared" si="1"/>
        <v>15860</v>
      </c>
      <c r="I30" s="289">
        <v>40498</v>
      </c>
      <c r="J30" s="289">
        <v>10494</v>
      </c>
      <c r="K30" s="286">
        <f t="shared" si="2"/>
        <v>50992</v>
      </c>
      <c r="L30" s="289">
        <f t="shared" si="3"/>
        <v>88213</v>
      </c>
      <c r="M30" s="289">
        <f t="shared" si="3"/>
        <v>14398</v>
      </c>
      <c r="N30" s="286">
        <f t="shared" si="3"/>
        <v>102611</v>
      </c>
      <c r="O30" s="423" t="s">
        <v>1002</v>
      </c>
      <c r="P30" s="1829"/>
      <c r="U30" s="495"/>
    </row>
    <row r="31" spans="1:21" ht="39" customHeight="1">
      <c r="A31" s="1829"/>
      <c r="B31" s="423" t="s">
        <v>750</v>
      </c>
      <c r="C31" s="286">
        <f>C29+C30</f>
        <v>95862</v>
      </c>
      <c r="D31" s="286">
        <f t="shared" ref="D31:N31" si="13">D29+D30</f>
        <v>2463</v>
      </c>
      <c r="E31" s="286">
        <f t="shared" si="13"/>
        <v>98325</v>
      </c>
      <c r="F31" s="286">
        <f t="shared" si="13"/>
        <v>32890</v>
      </c>
      <c r="G31" s="286">
        <f t="shared" si="13"/>
        <v>3539</v>
      </c>
      <c r="H31" s="286">
        <f t="shared" si="13"/>
        <v>36429</v>
      </c>
      <c r="I31" s="286">
        <f t="shared" si="13"/>
        <v>65624</v>
      </c>
      <c r="J31" s="286">
        <f t="shared" si="13"/>
        <v>21682</v>
      </c>
      <c r="K31" s="286">
        <f t="shared" si="13"/>
        <v>87306</v>
      </c>
      <c r="L31" s="286">
        <f t="shared" si="13"/>
        <v>194376</v>
      </c>
      <c r="M31" s="286">
        <f t="shared" si="13"/>
        <v>27684</v>
      </c>
      <c r="N31" s="286">
        <f t="shared" si="13"/>
        <v>222060</v>
      </c>
      <c r="O31" s="423" t="s">
        <v>68</v>
      </c>
      <c r="P31" s="1829"/>
      <c r="U31" s="495"/>
    </row>
  </sheetData>
  <mergeCells count="30">
    <mergeCell ref="A29:A31"/>
    <mergeCell ref="P29:P31"/>
    <mergeCell ref="A20:A22"/>
    <mergeCell ref="P20:P22"/>
    <mergeCell ref="A23:A25"/>
    <mergeCell ref="P23:P25"/>
    <mergeCell ref="A26:A28"/>
    <mergeCell ref="P26:P28"/>
    <mergeCell ref="A11:A13"/>
    <mergeCell ref="P11:P13"/>
    <mergeCell ref="A14:A16"/>
    <mergeCell ref="P14:P16"/>
    <mergeCell ref="A17:A19"/>
    <mergeCell ref="P17:P19"/>
    <mergeCell ref="P8:P10"/>
    <mergeCell ref="A1:P1"/>
    <mergeCell ref="A2:P2"/>
    <mergeCell ref="A4:A7"/>
    <mergeCell ref="B4:B7"/>
    <mergeCell ref="C4:E4"/>
    <mergeCell ref="F4:H4"/>
    <mergeCell ref="I4:K4"/>
    <mergeCell ref="L4:N4"/>
    <mergeCell ref="O4:O7"/>
    <mergeCell ref="P4:P7"/>
    <mergeCell ref="C5:E5"/>
    <mergeCell ref="F5:H5"/>
    <mergeCell ref="I5:K5"/>
    <mergeCell ref="L5:N5"/>
    <mergeCell ref="A8:A10"/>
  </mergeCells>
  <pageMargins left="0.7" right="0.7" top="0.75" bottom="0.75" header="0.3" footer="0.3"/>
  <pageSetup paperSize="9" scale="4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50"/>
  <sheetViews>
    <sheetView rightToLeft="1" view="pageBreakPreview" topLeftCell="A7"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46" width="7.7265625" style="278"/>
    <col min="247" max="247" width="25.81640625" style="278" customWidth="1"/>
    <col min="248" max="248" width="18.26953125" style="278" customWidth="1"/>
    <col min="249" max="264" width="8.26953125" style="278" customWidth="1"/>
    <col min="265" max="502" width="7.7265625" style="278"/>
    <col min="503" max="503" width="25.81640625" style="278" customWidth="1"/>
    <col min="504" max="504" width="18.26953125" style="278" customWidth="1"/>
    <col min="505" max="520" width="8.26953125" style="278" customWidth="1"/>
    <col min="521" max="758" width="7.7265625" style="278"/>
    <col min="759" max="759" width="25.81640625" style="278" customWidth="1"/>
    <col min="760" max="760" width="18.26953125" style="278" customWidth="1"/>
    <col min="761" max="776" width="8.26953125" style="278" customWidth="1"/>
    <col min="777" max="1014" width="7.7265625" style="278"/>
    <col min="1015" max="1015" width="25.81640625" style="278" customWidth="1"/>
    <col min="1016" max="1016" width="18.26953125" style="278" customWidth="1"/>
    <col min="1017" max="1032" width="8.26953125" style="278" customWidth="1"/>
    <col min="1033" max="1270" width="7.7265625" style="278"/>
    <col min="1271" max="1271" width="25.81640625" style="278" customWidth="1"/>
    <col min="1272" max="1272" width="18.26953125" style="278" customWidth="1"/>
    <col min="1273" max="1288" width="8.26953125" style="278" customWidth="1"/>
    <col min="1289" max="1526" width="7.7265625" style="278"/>
    <col min="1527" max="1527" width="25.81640625" style="278" customWidth="1"/>
    <col min="1528" max="1528" width="18.26953125" style="278" customWidth="1"/>
    <col min="1529" max="1544" width="8.26953125" style="278" customWidth="1"/>
    <col min="1545" max="1782" width="7.7265625" style="278"/>
    <col min="1783" max="1783" width="25.81640625" style="278" customWidth="1"/>
    <col min="1784" max="1784" width="18.26953125" style="278" customWidth="1"/>
    <col min="1785" max="1800" width="8.26953125" style="278" customWidth="1"/>
    <col min="1801" max="2038" width="7.7265625" style="278"/>
    <col min="2039" max="2039" width="25.81640625" style="278" customWidth="1"/>
    <col min="2040" max="2040" width="18.26953125" style="278" customWidth="1"/>
    <col min="2041" max="2056" width="8.26953125" style="278" customWidth="1"/>
    <col min="2057" max="2294" width="7.7265625" style="278"/>
    <col min="2295" max="2295" width="25.81640625" style="278" customWidth="1"/>
    <col min="2296" max="2296" width="18.26953125" style="278" customWidth="1"/>
    <col min="2297" max="2312" width="8.26953125" style="278" customWidth="1"/>
    <col min="2313" max="2550" width="7.7265625" style="278"/>
    <col min="2551" max="2551" width="25.81640625" style="278" customWidth="1"/>
    <col min="2552" max="2552" width="18.26953125" style="278" customWidth="1"/>
    <col min="2553" max="2568" width="8.26953125" style="278" customWidth="1"/>
    <col min="2569" max="2806" width="7.7265625" style="278"/>
    <col min="2807" max="2807" width="25.81640625" style="278" customWidth="1"/>
    <col min="2808" max="2808" width="18.26953125" style="278" customWidth="1"/>
    <col min="2809" max="2824" width="8.26953125" style="278" customWidth="1"/>
    <col min="2825" max="3062" width="7.7265625" style="278"/>
    <col min="3063" max="3063" width="25.81640625" style="278" customWidth="1"/>
    <col min="3064" max="3064" width="18.26953125" style="278" customWidth="1"/>
    <col min="3065" max="3080" width="8.26953125" style="278" customWidth="1"/>
    <col min="3081" max="3318" width="7.7265625" style="278"/>
    <col min="3319" max="3319" width="25.81640625" style="278" customWidth="1"/>
    <col min="3320" max="3320" width="18.26953125" style="278" customWidth="1"/>
    <col min="3321" max="3336" width="8.26953125" style="278" customWidth="1"/>
    <col min="3337" max="3574" width="7.7265625" style="278"/>
    <col min="3575" max="3575" width="25.81640625" style="278" customWidth="1"/>
    <col min="3576" max="3576" width="18.26953125" style="278" customWidth="1"/>
    <col min="3577" max="3592" width="8.26953125" style="278" customWidth="1"/>
    <col min="3593" max="3830" width="7.7265625" style="278"/>
    <col min="3831" max="3831" width="25.81640625" style="278" customWidth="1"/>
    <col min="3832" max="3832" width="18.26953125" style="278" customWidth="1"/>
    <col min="3833" max="3848" width="8.26953125" style="278" customWidth="1"/>
    <col min="3849" max="4086" width="7.7265625" style="278"/>
    <col min="4087" max="4087" width="25.81640625" style="278" customWidth="1"/>
    <col min="4088" max="4088" width="18.26953125" style="278" customWidth="1"/>
    <col min="4089" max="4104" width="8.26953125" style="278" customWidth="1"/>
    <col min="4105" max="4342" width="7.7265625" style="278"/>
    <col min="4343" max="4343" width="25.81640625" style="278" customWidth="1"/>
    <col min="4344" max="4344" width="18.26953125" style="278" customWidth="1"/>
    <col min="4345" max="4360" width="8.26953125" style="278" customWidth="1"/>
    <col min="4361" max="4598" width="7.7265625" style="278"/>
    <col min="4599" max="4599" width="25.81640625" style="278" customWidth="1"/>
    <col min="4600" max="4600" width="18.26953125" style="278" customWidth="1"/>
    <col min="4601" max="4616" width="8.26953125" style="278" customWidth="1"/>
    <col min="4617" max="4854" width="7.7265625" style="278"/>
    <col min="4855" max="4855" width="25.81640625" style="278" customWidth="1"/>
    <col min="4856" max="4856" width="18.26953125" style="278" customWidth="1"/>
    <col min="4857" max="4872" width="8.26953125" style="278" customWidth="1"/>
    <col min="4873" max="5110" width="7.7265625" style="278"/>
    <col min="5111" max="5111" width="25.81640625" style="278" customWidth="1"/>
    <col min="5112" max="5112" width="18.26953125" style="278" customWidth="1"/>
    <col min="5113" max="5128" width="8.26953125" style="278" customWidth="1"/>
    <col min="5129" max="5366" width="7.7265625" style="278"/>
    <col min="5367" max="5367" width="25.81640625" style="278" customWidth="1"/>
    <col min="5368" max="5368" width="18.26953125" style="278" customWidth="1"/>
    <col min="5369" max="5384" width="8.26953125" style="278" customWidth="1"/>
    <col min="5385" max="5622" width="7.7265625" style="278"/>
    <col min="5623" max="5623" width="25.81640625" style="278" customWidth="1"/>
    <col min="5624" max="5624" width="18.26953125" style="278" customWidth="1"/>
    <col min="5625" max="5640" width="8.26953125" style="278" customWidth="1"/>
    <col min="5641" max="5878" width="7.7265625" style="278"/>
    <col min="5879" max="5879" width="25.81640625" style="278" customWidth="1"/>
    <col min="5880" max="5880" width="18.26953125" style="278" customWidth="1"/>
    <col min="5881" max="5896" width="8.26953125" style="278" customWidth="1"/>
    <col min="5897" max="6134" width="7.7265625" style="278"/>
    <col min="6135" max="6135" width="25.81640625" style="278" customWidth="1"/>
    <col min="6136" max="6136" width="18.26953125" style="278" customWidth="1"/>
    <col min="6137" max="6152" width="8.26953125" style="278" customWidth="1"/>
    <col min="6153" max="6390" width="7.7265625" style="278"/>
    <col min="6391" max="6391" width="25.81640625" style="278" customWidth="1"/>
    <col min="6392" max="6392" width="18.26953125" style="278" customWidth="1"/>
    <col min="6393" max="6408" width="8.26953125" style="278" customWidth="1"/>
    <col min="6409" max="6646" width="7.7265625" style="278"/>
    <col min="6647" max="6647" width="25.81640625" style="278" customWidth="1"/>
    <col min="6648" max="6648" width="18.26953125" style="278" customWidth="1"/>
    <col min="6649" max="6664" width="8.26953125" style="278" customWidth="1"/>
    <col min="6665" max="6902" width="7.7265625" style="278"/>
    <col min="6903" max="6903" width="25.81640625" style="278" customWidth="1"/>
    <col min="6904" max="6904" width="18.26953125" style="278" customWidth="1"/>
    <col min="6905" max="6920" width="8.26953125" style="278" customWidth="1"/>
    <col min="6921" max="7158" width="7.7265625" style="278"/>
    <col min="7159" max="7159" width="25.81640625" style="278" customWidth="1"/>
    <col min="7160" max="7160" width="18.26953125" style="278" customWidth="1"/>
    <col min="7161" max="7176" width="8.26953125" style="278" customWidth="1"/>
    <col min="7177" max="7414" width="7.7265625" style="278"/>
    <col min="7415" max="7415" width="25.81640625" style="278" customWidth="1"/>
    <col min="7416" max="7416" width="18.26953125" style="278" customWidth="1"/>
    <col min="7417" max="7432" width="8.26953125" style="278" customWidth="1"/>
    <col min="7433" max="7670" width="7.7265625" style="278"/>
    <col min="7671" max="7671" width="25.81640625" style="278" customWidth="1"/>
    <col min="7672" max="7672" width="18.26953125" style="278" customWidth="1"/>
    <col min="7673" max="7688" width="8.26953125" style="278" customWidth="1"/>
    <col min="7689" max="7926" width="7.7265625" style="278"/>
    <col min="7927" max="7927" width="25.81640625" style="278" customWidth="1"/>
    <col min="7928" max="7928" width="18.26953125" style="278" customWidth="1"/>
    <col min="7929" max="7944" width="8.26953125" style="278" customWidth="1"/>
    <col min="7945" max="8182" width="7.7265625" style="278"/>
    <col min="8183" max="8183" width="25.81640625" style="278" customWidth="1"/>
    <col min="8184" max="8184" width="18.26953125" style="278" customWidth="1"/>
    <col min="8185" max="8200" width="8.26953125" style="278" customWidth="1"/>
    <col min="8201" max="8438" width="7.7265625" style="278"/>
    <col min="8439" max="8439" width="25.81640625" style="278" customWidth="1"/>
    <col min="8440" max="8440" width="18.26953125" style="278" customWidth="1"/>
    <col min="8441" max="8456" width="8.26953125" style="278" customWidth="1"/>
    <col min="8457" max="8694" width="7.7265625" style="278"/>
    <col min="8695" max="8695" width="25.81640625" style="278" customWidth="1"/>
    <col min="8696" max="8696" width="18.26953125" style="278" customWidth="1"/>
    <col min="8697" max="8712" width="8.26953125" style="278" customWidth="1"/>
    <col min="8713" max="8950" width="7.7265625" style="278"/>
    <col min="8951" max="8951" width="25.81640625" style="278" customWidth="1"/>
    <col min="8952" max="8952" width="18.26953125" style="278" customWidth="1"/>
    <col min="8953" max="8968" width="8.26953125" style="278" customWidth="1"/>
    <col min="8969" max="9206" width="7.7265625" style="278"/>
    <col min="9207" max="9207" width="25.81640625" style="278" customWidth="1"/>
    <col min="9208" max="9208" width="18.26953125" style="278" customWidth="1"/>
    <col min="9209" max="9224" width="8.26953125" style="278" customWidth="1"/>
    <col min="9225" max="9462" width="7.7265625" style="278"/>
    <col min="9463" max="9463" width="25.81640625" style="278" customWidth="1"/>
    <col min="9464" max="9464" width="18.26953125" style="278" customWidth="1"/>
    <col min="9465" max="9480" width="8.26953125" style="278" customWidth="1"/>
    <col min="9481" max="9718" width="7.7265625" style="278"/>
    <col min="9719" max="9719" width="25.81640625" style="278" customWidth="1"/>
    <col min="9720" max="9720" width="18.26953125" style="278" customWidth="1"/>
    <col min="9721" max="9736" width="8.26953125" style="278" customWidth="1"/>
    <col min="9737" max="9974" width="7.7265625" style="278"/>
    <col min="9975" max="9975" width="25.81640625" style="278" customWidth="1"/>
    <col min="9976" max="9976" width="18.26953125" style="278" customWidth="1"/>
    <col min="9977" max="9992" width="8.26953125" style="278" customWidth="1"/>
    <col min="9993" max="10230" width="7.7265625" style="278"/>
    <col min="10231" max="10231" width="25.81640625" style="278" customWidth="1"/>
    <col min="10232" max="10232" width="18.26953125" style="278" customWidth="1"/>
    <col min="10233" max="10248" width="8.26953125" style="278" customWidth="1"/>
    <col min="10249" max="10486" width="7.7265625" style="278"/>
    <col min="10487" max="10487" width="25.81640625" style="278" customWidth="1"/>
    <col min="10488" max="10488" width="18.26953125" style="278" customWidth="1"/>
    <col min="10489" max="10504" width="8.26953125" style="278" customWidth="1"/>
    <col min="10505" max="10742" width="7.7265625" style="278"/>
    <col min="10743" max="10743" width="25.81640625" style="278" customWidth="1"/>
    <col min="10744" max="10744" width="18.26953125" style="278" customWidth="1"/>
    <col min="10745" max="10760" width="8.26953125" style="278" customWidth="1"/>
    <col min="10761" max="10998" width="7.7265625" style="278"/>
    <col min="10999" max="10999" width="25.81640625" style="278" customWidth="1"/>
    <col min="11000" max="11000" width="18.26953125" style="278" customWidth="1"/>
    <col min="11001" max="11016" width="8.26953125" style="278" customWidth="1"/>
    <col min="11017" max="11254" width="7.7265625" style="278"/>
    <col min="11255" max="11255" width="25.81640625" style="278" customWidth="1"/>
    <col min="11256" max="11256" width="18.26953125" style="278" customWidth="1"/>
    <col min="11257" max="11272" width="8.26953125" style="278" customWidth="1"/>
    <col min="11273" max="11510" width="7.7265625" style="278"/>
    <col min="11511" max="11511" width="25.81640625" style="278" customWidth="1"/>
    <col min="11512" max="11512" width="18.26953125" style="278" customWidth="1"/>
    <col min="11513" max="11528" width="8.26953125" style="278" customWidth="1"/>
    <col min="11529" max="11766" width="7.7265625" style="278"/>
    <col min="11767" max="11767" width="25.81640625" style="278" customWidth="1"/>
    <col min="11768" max="11768" width="18.26953125" style="278" customWidth="1"/>
    <col min="11769" max="11784" width="8.26953125" style="278" customWidth="1"/>
    <col min="11785" max="12022" width="7.7265625" style="278"/>
    <col min="12023" max="12023" width="25.81640625" style="278" customWidth="1"/>
    <col min="12024" max="12024" width="18.26953125" style="278" customWidth="1"/>
    <col min="12025" max="12040" width="8.26953125" style="278" customWidth="1"/>
    <col min="12041" max="12278" width="7.7265625" style="278"/>
    <col min="12279" max="12279" width="25.81640625" style="278" customWidth="1"/>
    <col min="12280" max="12280" width="18.26953125" style="278" customWidth="1"/>
    <col min="12281" max="12296" width="8.26953125" style="278" customWidth="1"/>
    <col min="12297" max="12534" width="7.7265625" style="278"/>
    <col min="12535" max="12535" width="25.81640625" style="278" customWidth="1"/>
    <col min="12536" max="12536" width="18.26953125" style="278" customWidth="1"/>
    <col min="12537" max="12552" width="8.26953125" style="278" customWidth="1"/>
    <col min="12553" max="12790" width="7.7265625" style="278"/>
    <col min="12791" max="12791" width="25.81640625" style="278" customWidth="1"/>
    <col min="12792" max="12792" width="18.26953125" style="278" customWidth="1"/>
    <col min="12793" max="12808" width="8.26953125" style="278" customWidth="1"/>
    <col min="12809" max="13046" width="7.7265625" style="278"/>
    <col min="13047" max="13047" width="25.81640625" style="278" customWidth="1"/>
    <col min="13048" max="13048" width="18.26953125" style="278" customWidth="1"/>
    <col min="13049" max="13064" width="8.26953125" style="278" customWidth="1"/>
    <col min="13065" max="13302" width="7.7265625" style="278"/>
    <col min="13303" max="13303" width="25.81640625" style="278" customWidth="1"/>
    <col min="13304" max="13304" width="18.26953125" style="278" customWidth="1"/>
    <col min="13305" max="13320" width="8.26953125" style="278" customWidth="1"/>
    <col min="13321" max="13558" width="7.7265625" style="278"/>
    <col min="13559" max="13559" width="25.81640625" style="278" customWidth="1"/>
    <col min="13560" max="13560" width="18.26953125" style="278" customWidth="1"/>
    <col min="13561" max="13576" width="8.26953125" style="278" customWidth="1"/>
    <col min="13577" max="13814" width="7.7265625" style="278"/>
    <col min="13815" max="13815" width="25.81640625" style="278" customWidth="1"/>
    <col min="13816" max="13816" width="18.26953125" style="278" customWidth="1"/>
    <col min="13817" max="13832" width="8.26953125" style="278" customWidth="1"/>
    <col min="13833" max="14070" width="7.7265625" style="278"/>
    <col min="14071" max="14071" width="25.81640625" style="278" customWidth="1"/>
    <col min="14072" max="14072" width="18.26953125" style="278" customWidth="1"/>
    <col min="14073" max="14088" width="8.26953125" style="278" customWidth="1"/>
    <col min="14089" max="14326" width="7.7265625" style="278"/>
    <col min="14327" max="14327" width="25.81640625" style="278" customWidth="1"/>
    <col min="14328" max="14328" width="18.26953125" style="278" customWidth="1"/>
    <col min="14329" max="14344" width="8.26953125" style="278" customWidth="1"/>
    <col min="14345" max="14582" width="7.7265625" style="278"/>
    <col min="14583" max="14583" width="25.81640625" style="278" customWidth="1"/>
    <col min="14584" max="14584" width="18.26953125" style="278" customWidth="1"/>
    <col min="14585" max="14600" width="8.26953125" style="278" customWidth="1"/>
    <col min="14601" max="14838" width="7.7265625" style="278"/>
    <col min="14839" max="14839" width="25.81640625" style="278" customWidth="1"/>
    <col min="14840" max="14840" width="18.26953125" style="278" customWidth="1"/>
    <col min="14841" max="14856" width="8.26953125" style="278" customWidth="1"/>
    <col min="14857" max="15094" width="7.7265625" style="278"/>
    <col min="15095" max="15095" width="25.81640625" style="278" customWidth="1"/>
    <col min="15096" max="15096" width="18.26953125" style="278" customWidth="1"/>
    <col min="15097" max="15112" width="8.26953125" style="278" customWidth="1"/>
    <col min="15113" max="15350" width="7.7265625" style="278"/>
    <col min="15351" max="15351" width="25.81640625" style="278" customWidth="1"/>
    <col min="15352" max="15352" width="18.26953125" style="278" customWidth="1"/>
    <col min="15353" max="15368" width="8.26953125" style="278" customWidth="1"/>
    <col min="15369" max="15606" width="7.7265625" style="278"/>
    <col min="15607" max="15607" width="25.81640625" style="278" customWidth="1"/>
    <col min="15608" max="15608" width="18.26953125" style="278" customWidth="1"/>
    <col min="15609" max="15624" width="8.26953125" style="278" customWidth="1"/>
    <col min="15625" max="15862" width="7.7265625" style="278"/>
    <col min="15863" max="15863" width="25.81640625" style="278" customWidth="1"/>
    <col min="15864" max="15864" width="18.26953125" style="278" customWidth="1"/>
    <col min="15865" max="15880" width="8.26953125" style="278" customWidth="1"/>
    <col min="15881" max="16118" width="7.7265625" style="278"/>
    <col min="16119" max="16119" width="25.81640625" style="278" customWidth="1"/>
    <col min="16120" max="16120" width="18.26953125" style="278" customWidth="1"/>
    <col min="16121" max="16136" width="8.26953125" style="278" customWidth="1"/>
    <col min="16137" max="16384" width="7.7265625" style="278"/>
  </cols>
  <sheetData>
    <row r="1" spans="1:24" ht="33" customHeight="1">
      <c r="A1" s="1725" t="s">
        <v>598</v>
      </c>
      <c r="B1" s="1725"/>
      <c r="C1" s="1725"/>
      <c r="D1" s="1725"/>
      <c r="E1" s="1725"/>
      <c r="F1" s="1725"/>
      <c r="G1" s="1725"/>
      <c r="H1" s="1725"/>
      <c r="I1" s="1725"/>
      <c r="J1" s="1725"/>
      <c r="K1" s="1725"/>
      <c r="L1" s="1725"/>
      <c r="M1" s="1725"/>
      <c r="N1" s="1725"/>
      <c r="O1" s="1725"/>
      <c r="P1" s="1725"/>
      <c r="Q1" s="1725"/>
      <c r="R1" s="1725"/>
    </row>
    <row r="2" spans="1:24" ht="33" customHeight="1">
      <c r="A2" s="1841" t="s">
        <v>599</v>
      </c>
      <c r="B2" s="1841"/>
      <c r="C2" s="1841"/>
      <c r="D2" s="1841"/>
      <c r="E2" s="1841"/>
      <c r="F2" s="1841"/>
      <c r="G2" s="1841"/>
      <c r="H2" s="1841"/>
      <c r="I2" s="1841"/>
      <c r="J2" s="1841"/>
      <c r="K2" s="1841"/>
      <c r="L2" s="1841"/>
      <c r="M2" s="1841"/>
      <c r="N2" s="1841"/>
      <c r="O2" s="1841"/>
      <c r="P2" s="1841"/>
      <c r="Q2" s="1841"/>
      <c r="R2" s="1841"/>
    </row>
    <row r="3" spans="1:24" ht="26.25" customHeight="1">
      <c r="A3" s="197" t="s">
        <v>1006</v>
      </c>
      <c r="B3" s="136"/>
      <c r="C3" s="136"/>
      <c r="D3" s="136"/>
      <c r="E3" s="136"/>
      <c r="F3" s="136"/>
      <c r="G3" s="136"/>
      <c r="H3" s="136"/>
      <c r="I3" s="136"/>
      <c r="J3" s="136"/>
      <c r="K3" s="136"/>
      <c r="L3" s="136"/>
      <c r="M3" s="136"/>
      <c r="N3" s="136"/>
      <c r="O3" s="136"/>
      <c r="P3" s="136"/>
      <c r="Q3" s="136"/>
      <c r="R3" s="201" t="s">
        <v>1007</v>
      </c>
      <c r="S3" s="277"/>
    </row>
    <row r="4" spans="1:24" s="282" customFormat="1" ht="43" customHeight="1">
      <c r="A4" s="1763" t="s">
        <v>1008</v>
      </c>
      <c r="B4" s="1842" t="s">
        <v>757</v>
      </c>
      <c r="C4" s="1843"/>
      <c r="D4" s="1843"/>
      <c r="E4" s="1844"/>
      <c r="F4" s="1842" t="s">
        <v>758</v>
      </c>
      <c r="G4" s="1843"/>
      <c r="H4" s="1843"/>
      <c r="I4" s="1844"/>
      <c r="J4" s="1842" t="s">
        <v>748</v>
      </c>
      <c r="K4" s="1843"/>
      <c r="L4" s="1843"/>
      <c r="M4" s="1844"/>
      <c r="N4" s="1842" t="s">
        <v>1009</v>
      </c>
      <c r="O4" s="1843"/>
      <c r="P4" s="1843"/>
      <c r="Q4" s="1844"/>
      <c r="R4" s="1763" t="s">
        <v>1010</v>
      </c>
    </row>
    <row r="5" spans="1:24" s="282" customFormat="1" ht="43" customHeight="1">
      <c r="A5" s="1764"/>
      <c r="B5" s="1838" t="s">
        <v>760</v>
      </c>
      <c r="C5" s="1839"/>
      <c r="D5" s="1839"/>
      <c r="E5" s="1840"/>
      <c r="F5" s="1838" t="s">
        <v>747</v>
      </c>
      <c r="G5" s="1839"/>
      <c r="H5" s="1839"/>
      <c r="I5" s="1840"/>
      <c r="J5" s="1838" t="s">
        <v>749</v>
      </c>
      <c r="K5" s="1839"/>
      <c r="L5" s="1839"/>
      <c r="M5" s="1840"/>
      <c r="N5" s="1838" t="s">
        <v>1011</v>
      </c>
      <c r="O5" s="1839"/>
      <c r="P5" s="1839"/>
      <c r="Q5" s="1840"/>
      <c r="R5" s="1764"/>
    </row>
    <row r="6" spans="1:24" s="282" customFormat="1" ht="50.5" customHeight="1">
      <c r="A6" s="1764"/>
      <c r="B6" s="299" t="s">
        <v>1012</v>
      </c>
      <c r="C6" s="299" t="s">
        <v>1013</v>
      </c>
      <c r="D6" s="299" t="s">
        <v>1014</v>
      </c>
      <c r="E6" s="299" t="s">
        <v>750</v>
      </c>
      <c r="F6" s="299" t="s">
        <v>1012</v>
      </c>
      <c r="G6" s="299" t="s">
        <v>1013</v>
      </c>
      <c r="H6" s="299" t="s">
        <v>1014</v>
      </c>
      <c r="I6" s="299" t="s">
        <v>750</v>
      </c>
      <c r="J6" s="299" t="s">
        <v>1012</v>
      </c>
      <c r="K6" s="299" t="s">
        <v>1013</v>
      </c>
      <c r="L6" s="299" t="s">
        <v>1014</v>
      </c>
      <c r="M6" s="299" t="s">
        <v>750</v>
      </c>
      <c r="N6" s="299" t="s">
        <v>1012</v>
      </c>
      <c r="O6" s="299" t="s">
        <v>1013</v>
      </c>
      <c r="P6" s="299" t="s">
        <v>1014</v>
      </c>
      <c r="Q6" s="299" t="s">
        <v>750</v>
      </c>
      <c r="R6" s="1764"/>
    </row>
    <row r="7" spans="1:24" s="282" customFormat="1" ht="71.5" customHeight="1">
      <c r="A7" s="1764"/>
      <c r="B7" s="299" t="s">
        <v>1015</v>
      </c>
      <c r="C7" s="299" t="s">
        <v>1016</v>
      </c>
      <c r="D7" s="299" t="s">
        <v>1017</v>
      </c>
      <c r="E7" s="299" t="s">
        <v>68</v>
      </c>
      <c r="F7" s="299" t="s">
        <v>1015</v>
      </c>
      <c r="G7" s="299" t="s">
        <v>1016</v>
      </c>
      <c r="H7" s="299" t="s">
        <v>1017</v>
      </c>
      <c r="I7" s="299" t="s">
        <v>68</v>
      </c>
      <c r="J7" s="299" t="s">
        <v>1015</v>
      </c>
      <c r="K7" s="299" t="s">
        <v>1016</v>
      </c>
      <c r="L7" s="299" t="s">
        <v>1017</v>
      </c>
      <c r="M7" s="299" t="s">
        <v>68</v>
      </c>
      <c r="N7" s="299" t="s">
        <v>1015</v>
      </c>
      <c r="O7" s="299" t="s">
        <v>1016</v>
      </c>
      <c r="P7" s="299" t="s">
        <v>1017</v>
      </c>
      <c r="Q7" s="299" t="s">
        <v>68</v>
      </c>
      <c r="R7" s="1764"/>
    </row>
    <row r="8" spans="1:24">
      <c r="A8" s="285" t="s">
        <v>1018</v>
      </c>
      <c r="B8" s="312">
        <v>20606</v>
      </c>
      <c r="C8" s="312">
        <v>0</v>
      </c>
      <c r="D8" s="312">
        <v>0</v>
      </c>
      <c r="E8" s="496">
        <f t="shared" ref="E8:E43" si="0">SUM(B8:D8)</f>
        <v>20606</v>
      </c>
      <c r="F8" s="312">
        <v>2462</v>
      </c>
      <c r="G8" s="312">
        <v>0</v>
      </c>
      <c r="H8" s="312">
        <v>0</v>
      </c>
      <c r="I8" s="496">
        <f t="shared" ref="I8:I43" si="1">SUM(F8:H8)</f>
        <v>2462</v>
      </c>
      <c r="J8" s="312">
        <v>9778</v>
      </c>
      <c r="K8" s="312">
        <v>0</v>
      </c>
      <c r="L8" s="312">
        <v>0</v>
      </c>
      <c r="M8" s="496">
        <f t="shared" ref="M8:M43" si="2">SUM(J8:L8)</f>
        <v>9778</v>
      </c>
      <c r="N8" s="312">
        <f t="shared" ref="N8:P43" si="3">B8+F8+J8</f>
        <v>32846</v>
      </c>
      <c r="O8" s="312">
        <f t="shared" si="3"/>
        <v>0</v>
      </c>
      <c r="P8" s="312">
        <f t="shared" si="3"/>
        <v>0</v>
      </c>
      <c r="Q8" s="496">
        <f t="shared" ref="Q8:Q43" si="4">SUM(N8:P8)</f>
        <v>32846</v>
      </c>
      <c r="R8" s="285" t="s">
        <v>1019</v>
      </c>
      <c r="X8" s="294"/>
    </row>
    <row r="9" spans="1:24">
      <c r="A9" s="285" t="s">
        <v>1020</v>
      </c>
      <c r="B9" s="497">
        <v>6736</v>
      </c>
      <c r="C9" s="497">
        <v>1610</v>
      </c>
      <c r="D9" s="497">
        <v>985</v>
      </c>
      <c r="E9" s="496">
        <f t="shared" si="0"/>
        <v>9331</v>
      </c>
      <c r="F9" s="497">
        <v>1514</v>
      </c>
      <c r="G9" s="497">
        <v>1013</v>
      </c>
      <c r="H9" s="497">
        <v>1657</v>
      </c>
      <c r="I9" s="496">
        <f t="shared" si="1"/>
        <v>4184</v>
      </c>
      <c r="J9" s="497">
        <v>15629</v>
      </c>
      <c r="K9" s="497">
        <v>3913</v>
      </c>
      <c r="L9" s="497">
        <v>694</v>
      </c>
      <c r="M9" s="496">
        <f t="shared" si="2"/>
        <v>20236</v>
      </c>
      <c r="N9" s="497">
        <f t="shared" si="3"/>
        <v>23879</v>
      </c>
      <c r="O9" s="497">
        <f t="shared" si="3"/>
        <v>6536</v>
      </c>
      <c r="P9" s="497">
        <f t="shared" si="3"/>
        <v>3336</v>
      </c>
      <c r="Q9" s="496">
        <f t="shared" si="4"/>
        <v>33751</v>
      </c>
      <c r="R9" s="285" t="s">
        <v>954</v>
      </c>
      <c r="S9" s="294"/>
      <c r="X9" s="294"/>
    </row>
    <row r="10" spans="1:24">
      <c r="A10" s="285" t="s">
        <v>1021</v>
      </c>
      <c r="B10" s="312">
        <v>2060</v>
      </c>
      <c r="C10" s="312">
        <v>2455</v>
      </c>
      <c r="D10" s="312">
        <v>2067</v>
      </c>
      <c r="E10" s="496">
        <f t="shared" si="0"/>
        <v>6582</v>
      </c>
      <c r="F10" s="312">
        <v>592</v>
      </c>
      <c r="G10" s="312">
        <v>1133</v>
      </c>
      <c r="H10" s="312">
        <v>1608</v>
      </c>
      <c r="I10" s="496">
        <f t="shared" si="1"/>
        <v>3333</v>
      </c>
      <c r="J10" s="312">
        <v>442</v>
      </c>
      <c r="K10" s="312">
        <v>1977</v>
      </c>
      <c r="L10" s="312">
        <v>1093</v>
      </c>
      <c r="M10" s="496">
        <f t="shared" si="2"/>
        <v>3512</v>
      </c>
      <c r="N10" s="312">
        <f t="shared" si="3"/>
        <v>3094</v>
      </c>
      <c r="O10" s="312">
        <f t="shared" si="3"/>
        <v>5565</v>
      </c>
      <c r="P10" s="312">
        <f t="shared" si="3"/>
        <v>4768</v>
      </c>
      <c r="Q10" s="496">
        <f t="shared" si="4"/>
        <v>13427</v>
      </c>
      <c r="R10" s="285" t="s">
        <v>956</v>
      </c>
      <c r="X10" s="294"/>
    </row>
    <row r="11" spans="1:24">
      <c r="A11" s="285" t="s">
        <v>959</v>
      </c>
      <c r="B11" s="497">
        <v>756</v>
      </c>
      <c r="C11" s="497">
        <v>1394</v>
      </c>
      <c r="D11" s="497">
        <v>1105</v>
      </c>
      <c r="E11" s="496">
        <f t="shared" si="0"/>
        <v>3255</v>
      </c>
      <c r="F11" s="497">
        <v>203</v>
      </c>
      <c r="G11" s="497">
        <v>402</v>
      </c>
      <c r="H11" s="497">
        <v>646</v>
      </c>
      <c r="I11" s="496">
        <f t="shared" si="1"/>
        <v>1251</v>
      </c>
      <c r="J11" s="497">
        <v>135</v>
      </c>
      <c r="K11" s="497">
        <v>850</v>
      </c>
      <c r="L11" s="497">
        <v>544</v>
      </c>
      <c r="M11" s="496">
        <f t="shared" si="2"/>
        <v>1529</v>
      </c>
      <c r="N11" s="497">
        <f t="shared" si="3"/>
        <v>1094</v>
      </c>
      <c r="O11" s="497">
        <f t="shared" si="3"/>
        <v>2646</v>
      </c>
      <c r="P11" s="497">
        <f t="shared" si="3"/>
        <v>2295</v>
      </c>
      <c r="Q11" s="496">
        <f t="shared" si="4"/>
        <v>6035</v>
      </c>
      <c r="R11" s="285" t="s">
        <v>1022</v>
      </c>
      <c r="X11" s="294"/>
    </row>
    <row r="12" spans="1:24">
      <c r="A12" s="285" t="s">
        <v>1023</v>
      </c>
      <c r="B12" s="312">
        <v>391</v>
      </c>
      <c r="C12" s="312">
        <v>914</v>
      </c>
      <c r="D12" s="312">
        <v>570</v>
      </c>
      <c r="E12" s="496">
        <f t="shared" si="0"/>
        <v>1875</v>
      </c>
      <c r="F12" s="312">
        <v>118</v>
      </c>
      <c r="G12" s="312">
        <v>240</v>
      </c>
      <c r="H12" s="312">
        <v>357</v>
      </c>
      <c r="I12" s="496">
        <f t="shared" si="1"/>
        <v>715</v>
      </c>
      <c r="J12" s="312">
        <v>96</v>
      </c>
      <c r="K12" s="312">
        <v>959</v>
      </c>
      <c r="L12" s="312">
        <v>369</v>
      </c>
      <c r="M12" s="496">
        <f t="shared" si="2"/>
        <v>1424</v>
      </c>
      <c r="N12" s="312">
        <f t="shared" si="3"/>
        <v>605</v>
      </c>
      <c r="O12" s="312">
        <f t="shared" si="3"/>
        <v>2113</v>
      </c>
      <c r="P12" s="312">
        <f t="shared" si="3"/>
        <v>1296</v>
      </c>
      <c r="Q12" s="496">
        <f t="shared" si="4"/>
        <v>4014</v>
      </c>
      <c r="R12" s="285" t="s">
        <v>961</v>
      </c>
      <c r="X12" s="294"/>
    </row>
    <row r="13" spans="1:24">
      <c r="A13" s="285" t="s">
        <v>1024</v>
      </c>
      <c r="B13" s="497">
        <v>187</v>
      </c>
      <c r="C13" s="497">
        <v>399</v>
      </c>
      <c r="D13" s="497">
        <v>302</v>
      </c>
      <c r="E13" s="496">
        <f t="shared" si="0"/>
        <v>888</v>
      </c>
      <c r="F13" s="497">
        <v>63</v>
      </c>
      <c r="G13" s="497">
        <v>106</v>
      </c>
      <c r="H13" s="497">
        <v>215</v>
      </c>
      <c r="I13" s="496">
        <f t="shared" si="1"/>
        <v>384</v>
      </c>
      <c r="J13" s="497">
        <v>25</v>
      </c>
      <c r="K13" s="497">
        <v>348</v>
      </c>
      <c r="L13" s="497">
        <v>223</v>
      </c>
      <c r="M13" s="496">
        <f t="shared" si="2"/>
        <v>596</v>
      </c>
      <c r="N13" s="497">
        <f t="shared" si="3"/>
        <v>275</v>
      </c>
      <c r="O13" s="497">
        <f t="shared" si="3"/>
        <v>853</v>
      </c>
      <c r="P13" s="497">
        <f t="shared" si="3"/>
        <v>740</v>
      </c>
      <c r="Q13" s="496">
        <f t="shared" si="4"/>
        <v>1868</v>
      </c>
      <c r="R13" s="285" t="s">
        <v>1025</v>
      </c>
      <c r="X13" s="294"/>
    </row>
    <row r="14" spans="1:24">
      <c r="A14" s="285" t="s">
        <v>1026</v>
      </c>
      <c r="B14" s="312">
        <v>32</v>
      </c>
      <c r="C14" s="312">
        <v>160</v>
      </c>
      <c r="D14" s="312">
        <v>122</v>
      </c>
      <c r="E14" s="496">
        <f t="shared" si="0"/>
        <v>314</v>
      </c>
      <c r="F14" s="312">
        <v>27</v>
      </c>
      <c r="G14" s="312">
        <v>78</v>
      </c>
      <c r="H14" s="312">
        <v>84</v>
      </c>
      <c r="I14" s="496">
        <f t="shared" si="1"/>
        <v>189</v>
      </c>
      <c r="J14" s="312">
        <v>4</v>
      </c>
      <c r="K14" s="312">
        <v>32</v>
      </c>
      <c r="L14" s="312">
        <v>35</v>
      </c>
      <c r="M14" s="496">
        <f t="shared" si="2"/>
        <v>71</v>
      </c>
      <c r="N14" s="312">
        <f t="shared" si="3"/>
        <v>63</v>
      </c>
      <c r="O14" s="312">
        <f t="shared" si="3"/>
        <v>270</v>
      </c>
      <c r="P14" s="312">
        <f t="shared" si="3"/>
        <v>241</v>
      </c>
      <c r="Q14" s="496">
        <f t="shared" si="4"/>
        <v>574</v>
      </c>
      <c r="R14" s="285" t="s">
        <v>1027</v>
      </c>
      <c r="X14" s="294"/>
    </row>
    <row r="15" spans="1:24">
      <c r="A15" s="285" t="s">
        <v>1028</v>
      </c>
      <c r="B15" s="497">
        <v>90</v>
      </c>
      <c r="C15" s="497">
        <v>204</v>
      </c>
      <c r="D15" s="497">
        <v>240</v>
      </c>
      <c r="E15" s="496">
        <f t="shared" si="0"/>
        <v>534</v>
      </c>
      <c r="F15" s="497">
        <v>41</v>
      </c>
      <c r="G15" s="497">
        <v>62</v>
      </c>
      <c r="H15" s="497">
        <v>126</v>
      </c>
      <c r="I15" s="496">
        <f t="shared" si="1"/>
        <v>229</v>
      </c>
      <c r="J15" s="497">
        <v>13</v>
      </c>
      <c r="K15" s="497">
        <v>60</v>
      </c>
      <c r="L15" s="497">
        <v>124</v>
      </c>
      <c r="M15" s="496">
        <f t="shared" si="2"/>
        <v>197</v>
      </c>
      <c r="N15" s="497">
        <f t="shared" si="3"/>
        <v>144</v>
      </c>
      <c r="O15" s="497">
        <f t="shared" si="3"/>
        <v>326</v>
      </c>
      <c r="P15" s="497">
        <f t="shared" si="3"/>
        <v>490</v>
      </c>
      <c r="Q15" s="496">
        <f t="shared" si="4"/>
        <v>960</v>
      </c>
      <c r="R15" s="285" t="s">
        <v>1029</v>
      </c>
      <c r="X15" s="294"/>
    </row>
    <row r="16" spans="1:24">
      <c r="A16" s="285" t="s">
        <v>1030</v>
      </c>
      <c r="B16" s="312">
        <v>31</v>
      </c>
      <c r="C16" s="312">
        <v>87</v>
      </c>
      <c r="D16" s="312">
        <v>79</v>
      </c>
      <c r="E16" s="496">
        <f t="shared" si="0"/>
        <v>197</v>
      </c>
      <c r="F16" s="312">
        <v>24</v>
      </c>
      <c r="G16" s="312">
        <v>42</v>
      </c>
      <c r="H16" s="312">
        <v>101</v>
      </c>
      <c r="I16" s="496">
        <f t="shared" si="1"/>
        <v>167</v>
      </c>
      <c r="J16" s="312">
        <v>13</v>
      </c>
      <c r="K16" s="312">
        <v>168</v>
      </c>
      <c r="L16" s="312">
        <v>138</v>
      </c>
      <c r="M16" s="496">
        <f t="shared" si="2"/>
        <v>319</v>
      </c>
      <c r="N16" s="312">
        <f t="shared" si="3"/>
        <v>68</v>
      </c>
      <c r="O16" s="312">
        <f t="shared" si="3"/>
        <v>297</v>
      </c>
      <c r="P16" s="312">
        <f t="shared" si="3"/>
        <v>318</v>
      </c>
      <c r="Q16" s="496">
        <f t="shared" si="4"/>
        <v>683</v>
      </c>
      <c r="R16" s="285" t="s">
        <v>1031</v>
      </c>
      <c r="X16" s="294"/>
    </row>
    <row r="17" spans="1:24">
      <c r="A17" s="285" t="s">
        <v>1032</v>
      </c>
      <c r="B17" s="497">
        <v>193</v>
      </c>
      <c r="C17" s="497">
        <v>449</v>
      </c>
      <c r="D17" s="497">
        <v>358</v>
      </c>
      <c r="E17" s="496">
        <f t="shared" si="0"/>
        <v>1000</v>
      </c>
      <c r="F17" s="497">
        <v>55</v>
      </c>
      <c r="G17" s="497">
        <v>167</v>
      </c>
      <c r="H17" s="497">
        <v>311</v>
      </c>
      <c r="I17" s="496">
        <f t="shared" si="1"/>
        <v>533</v>
      </c>
      <c r="J17" s="497">
        <v>58</v>
      </c>
      <c r="K17" s="497">
        <v>708</v>
      </c>
      <c r="L17" s="497">
        <v>280</v>
      </c>
      <c r="M17" s="496">
        <f t="shared" si="2"/>
        <v>1046</v>
      </c>
      <c r="N17" s="497">
        <f t="shared" si="3"/>
        <v>306</v>
      </c>
      <c r="O17" s="497">
        <f t="shared" si="3"/>
        <v>1324</v>
      </c>
      <c r="P17" s="497">
        <f t="shared" si="3"/>
        <v>949</v>
      </c>
      <c r="Q17" s="496">
        <f t="shared" si="4"/>
        <v>2579</v>
      </c>
      <c r="R17" s="285" t="s">
        <v>1033</v>
      </c>
      <c r="X17" s="294"/>
    </row>
    <row r="18" spans="1:24">
      <c r="A18" s="285" t="s">
        <v>828</v>
      </c>
      <c r="B18" s="312">
        <v>147</v>
      </c>
      <c r="C18" s="312">
        <v>525</v>
      </c>
      <c r="D18" s="312">
        <v>310</v>
      </c>
      <c r="E18" s="496">
        <f t="shared" si="0"/>
        <v>982</v>
      </c>
      <c r="F18" s="312">
        <v>55</v>
      </c>
      <c r="G18" s="312">
        <v>201</v>
      </c>
      <c r="H18" s="312">
        <v>412</v>
      </c>
      <c r="I18" s="496">
        <f t="shared" si="1"/>
        <v>668</v>
      </c>
      <c r="J18" s="312">
        <v>68</v>
      </c>
      <c r="K18" s="312">
        <v>776</v>
      </c>
      <c r="L18" s="312">
        <v>325</v>
      </c>
      <c r="M18" s="496">
        <f t="shared" si="2"/>
        <v>1169</v>
      </c>
      <c r="N18" s="312">
        <f t="shared" si="3"/>
        <v>270</v>
      </c>
      <c r="O18" s="312">
        <f t="shared" si="3"/>
        <v>1502</v>
      </c>
      <c r="P18" s="312">
        <f t="shared" si="3"/>
        <v>1047</v>
      </c>
      <c r="Q18" s="496">
        <f t="shared" si="4"/>
        <v>2819</v>
      </c>
      <c r="R18" s="285" t="s">
        <v>960</v>
      </c>
      <c r="X18" s="294"/>
    </row>
    <row r="19" spans="1:24">
      <c r="A19" s="285" t="s">
        <v>862</v>
      </c>
      <c r="B19" s="497">
        <v>985</v>
      </c>
      <c r="C19" s="497">
        <v>1375</v>
      </c>
      <c r="D19" s="497">
        <v>979</v>
      </c>
      <c r="E19" s="496">
        <f t="shared" si="0"/>
        <v>3339</v>
      </c>
      <c r="F19" s="497">
        <v>245</v>
      </c>
      <c r="G19" s="497">
        <v>365</v>
      </c>
      <c r="H19" s="497">
        <v>577</v>
      </c>
      <c r="I19" s="496">
        <f t="shared" si="1"/>
        <v>1187</v>
      </c>
      <c r="J19" s="497">
        <v>552</v>
      </c>
      <c r="K19" s="497">
        <v>2298</v>
      </c>
      <c r="L19" s="497">
        <v>954</v>
      </c>
      <c r="M19" s="496">
        <f t="shared" si="2"/>
        <v>3804</v>
      </c>
      <c r="N19" s="497">
        <f t="shared" si="3"/>
        <v>1782</v>
      </c>
      <c r="O19" s="497">
        <f t="shared" si="3"/>
        <v>4038</v>
      </c>
      <c r="P19" s="497">
        <f t="shared" si="3"/>
        <v>2510</v>
      </c>
      <c r="Q19" s="496">
        <f t="shared" si="4"/>
        <v>8330</v>
      </c>
      <c r="R19" s="285" t="s">
        <v>870</v>
      </c>
      <c r="X19" s="294"/>
    </row>
    <row r="20" spans="1:24">
      <c r="A20" s="285" t="s">
        <v>1034</v>
      </c>
      <c r="B20" s="312">
        <v>54</v>
      </c>
      <c r="C20" s="312">
        <v>438</v>
      </c>
      <c r="D20" s="312">
        <v>293</v>
      </c>
      <c r="E20" s="496">
        <f t="shared" si="0"/>
        <v>785</v>
      </c>
      <c r="F20" s="312">
        <v>21</v>
      </c>
      <c r="G20" s="312">
        <v>131</v>
      </c>
      <c r="H20" s="312">
        <v>153</v>
      </c>
      <c r="I20" s="496">
        <f t="shared" si="1"/>
        <v>305</v>
      </c>
      <c r="J20" s="312">
        <v>52</v>
      </c>
      <c r="K20" s="312">
        <v>380</v>
      </c>
      <c r="L20" s="312">
        <v>255</v>
      </c>
      <c r="M20" s="496">
        <f t="shared" si="2"/>
        <v>687</v>
      </c>
      <c r="N20" s="312">
        <f t="shared" si="3"/>
        <v>127</v>
      </c>
      <c r="O20" s="312">
        <f t="shared" si="3"/>
        <v>949</v>
      </c>
      <c r="P20" s="312">
        <f t="shared" si="3"/>
        <v>701</v>
      </c>
      <c r="Q20" s="496">
        <f t="shared" si="4"/>
        <v>1777</v>
      </c>
      <c r="R20" s="285" t="s">
        <v>1035</v>
      </c>
      <c r="X20" s="294"/>
    </row>
    <row r="21" spans="1:24">
      <c r="A21" s="285" t="s">
        <v>1036</v>
      </c>
      <c r="B21" s="497">
        <v>25</v>
      </c>
      <c r="C21" s="497">
        <v>257</v>
      </c>
      <c r="D21" s="497">
        <v>103</v>
      </c>
      <c r="E21" s="496">
        <f t="shared" si="0"/>
        <v>385</v>
      </c>
      <c r="F21" s="497">
        <v>1</v>
      </c>
      <c r="G21" s="497">
        <v>28</v>
      </c>
      <c r="H21" s="497">
        <v>58</v>
      </c>
      <c r="I21" s="496">
        <f t="shared" si="1"/>
        <v>87</v>
      </c>
      <c r="J21" s="497">
        <v>9</v>
      </c>
      <c r="K21" s="497">
        <v>194</v>
      </c>
      <c r="L21" s="497">
        <v>120</v>
      </c>
      <c r="M21" s="496">
        <f t="shared" si="2"/>
        <v>323</v>
      </c>
      <c r="N21" s="497">
        <f t="shared" si="3"/>
        <v>35</v>
      </c>
      <c r="O21" s="497">
        <f t="shared" si="3"/>
        <v>479</v>
      </c>
      <c r="P21" s="497">
        <f t="shared" si="3"/>
        <v>281</v>
      </c>
      <c r="Q21" s="496">
        <f t="shared" si="4"/>
        <v>795</v>
      </c>
      <c r="R21" s="285" t="s">
        <v>1037</v>
      </c>
      <c r="X21" s="294"/>
    </row>
    <row r="22" spans="1:24">
      <c r="A22" s="285" t="s">
        <v>964</v>
      </c>
      <c r="B22" s="312">
        <v>125</v>
      </c>
      <c r="C22" s="312">
        <v>359</v>
      </c>
      <c r="D22" s="312">
        <v>222</v>
      </c>
      <c r="E22" s="496">
        <f t="shared" si="0"/>
        <v>706</v>
      </c>
      <c r="F22" s="312">
        <v>58</v>
      </c>
      <c r="G22" s="312">
        <v>94</v>
      </c>
      <c r="H22" s="312">
        <v>236</v>
      </c>
      <c r="I22" s="496">
        <f t="shared" si="1"/>
        <v>388</v>
      </c>
      <c r="J22" s="312">
        <v>342</v>
      </c>
      <c r="K22" s="312">
        <v>2161</v>
      </c>
      <c r="L22" s="312">
        <v>342</v>
      </c>
      <c r="M22" s="496">
        <f t="shared" si="2"/>
        <v>2845</v>
      </c>
      <c r="N22" s="312">
        <f t="shared" si="3"/>
        <v>525</v>
      </c>
      <c r="O22" s="312">
        <f t="shared" si="3"/>
        <v>2614</v>
      </c>
      <c r="P22" s="312">
        <f t="shared" si="3"/>
        <v>800</v>
      </c>
      <c r="Q22" s="496">
        <f t="shared" si="4"/>
        <v>3939</v>
      </c>
      <c r="R22" s="285" t="s">
        <v>1038</v>
      </c>
      <c r="X22" s="294"/>
    </row>
    <row r="23" spans="1:24">
      <c r="A23" s="285" t="s">
        <v>1039</v>
      </c>
      <c r="B23" s="497">
        <v>174</v>
      </c>
      <c r="C23" s="497">
        <v>195</v>
      </c>
      <c r="D23" s="497">
        <v>195</v>
      </c>
      <c r="E23" s="496">
        <f t="shared" si="0"/>
        <v>564</v>
      </c>
      <c r="F23" s="497">
        <v>94</v>
      </c>
      <c r="G23" s="497">
        <v>100</v>
      </c>
      <c r="H23" s="497">
        <v>221</v>
      </c>
      <c r="I23" s="496">
        <f t="shared" si="1"/>
        <v>415</v>
      </c>
      <c r="J23" s="497">
        <v>18</v>
      </c>
      <c r="K23" s="497">
        <v>122</v>
      </c>
      <c r="L23" s="497">
        <v>123</v>
      </c>
      <c r="M23" s="496">
        <f t="shared" si="2"/>
        <v>263</v>
      </c>
      <c r="N23" s="497">
        <f t="shared" si="3"/>
        <v>286</v>
      </c>
      <c r="O23" s="497">
        <f t="shared" si="3"/>
        <v>417</v>
      </c>
      <c r="P23" s="497">
        <f t="shared" si="3"/>
        <v>539</v>
      </c>
      <c r="Q23" s="496">
        <f t="shared" si="4"/>
        <v>1242</v>
      </c>
      <c r="R23" s="285" t="s">
        <v>1040</v>
      </c>
      <c r="X23" s="294"/>
    </row>
    <row r="24" spans="1:24" ht="31">
      <c r="A24" s="285" t="s">
        <v>1041</v>
      </c>
      <c r="B24" s="312">
        <v>294</v>
      </c>
      <c r="C24" s="312">
        <v>647</v>
      </c>
      <c r="D24" s="312">
        <v>304</v>
      </c>
      <c r="E24" s="496">
        <f t="shared" si="0"/>
        <v>1245</v>
      </c>
      <c r="F24" s="312">
        <v>45</v>
      </c>
      <c r="G24" s="312">
        <v>137</v>
      </c>
      <c r="H24" s="312">
        <v>124</v>
      </c>
      <c r="I24" s="496">
        <f t="shared" si="1"/>
        <v>306</v>
      </c>
      <c r="J24" s="312">
        <v>14</v>
      </c>
      <c r="K24" s="312">
        <v>51</v>
      </c>
      <c r="L24" s="312">
        <v>25</v>
      </c>
      <c r="M24" s="496">
        <f t="shared" si="2"/>
        <v>90</v>
      </c>
      <c r="N24" s="312">
        <f t="shared" si="3"/>
        <v>353</v>
      </c>
      <c r="O24" s="312">
        <f t="shared" si="3"/>
        <v>835</v>
      </c>
      <c r="P24" s="312">
        <f t="shared" si="3"/>
        <v>453</v>
      </c>
      <c r="Q24" s="496">
        <f t="shared" si="4"/>
        <v>1641</v>
      </c>
      <c r="R24" s="381" t="s">
        <v>1042</v>
      </c>
      <c r="X24" s="294"/>
    </row>
    <row r="25" spans="1:24">
      <c r="A25" s="285" t="s">
        <v>1043</v>
      </c>
      <c r="B25" s="497">
        <v>0</v>
      </c>
      <c r="C25" s="497">
        <v>15</v>
      </c>
      <c r="D25" s="497">
        <v>29</v>
      </c>
      <c r="E25" s="496">
        <f t="shared" si="0"/>
        <v>44</v>
      </c>
      <c r="F25" s="497">
        <v>0</v>
      </c>
      <c r="G25" s="497">
        <v>3</v>
      </c>
      <c r="H25" s="497">
        <v>12</v>
      </c>
      <c r="I25" s="496">
        <f t="shared" si="1"/>
        <v>15</v>
      </c>
      <c r="J25" s="497">
        <v>3</v>
      </c>
      <c r="K25" s="497">
        <v>13</v>
      </c>
      <c r="L25" s="497">
        <v>14</v>
      </c>
      <c r="M25" s="496">
        <f t="shared" si="2"/>
        <v>30</v>
      </c>
      <c r="N25" s="497">
        <f t="shared" si="3"/>
        <v>3</v>
      </c>
      <c r="O25" s="497">
        <f t="shared" si="3"/>
        <v>31</v>
      </c>
      <c r="P25" s="497">
        <f t="shared" si="3"/>
        <v>55</v>
      </c>
      <c r="Q25" s="496">
        <f t="shared" si="4"/>
        <v>89</v>
      </c>
      <c r="R25" s="285" t="s">
        <v>1044</v>
      </c>
      <c r="X25" s="294"/>
    </row>
    <row r="26" spans="1:24">
      <c r="A26" s="285" t="s">
        <v>1045</v>
      </c>
      <c r="B26" s="312">
        <v>350</v>
      </c>
      <c r="C26" s="312">
        <v>954</v>
      </c>
      <c r="D26" s="312">
        <v>732</v>
      </c>
      <c r="E26" s="496">
        <f t="shared" si="0"/>
        <v>2036</v>
      </c>
      <c r="F26" s="312">
        <v>158</v>
      </c>
      <c r="G26" s="312">
        <v>311</v>
      </c>
      <c r="H26" s="312">
        <v>552</v>
      </c>
      <c r="I26" s="496">
        <f t="shared" si="1"/>
        <v>1021</v>
      </c>
      <c r="J26" s="312">
        <v>98</v>
      </c>
      <c r="K26" s="312">
        <v>1158</v>
      </c>
      <c r="L26" s="312">
        <v>375</v>
      </c>
      <c r="M26" s="496">
        <f t="shared" si="2"/>
        <v>1631</v>
      </c>
      <c r="N26" s="312">
        <f t="shared" si="3"/>
        <v>606</v>
      </c>
      <c r="O26" s="312">
        <f t="shared" si="3"/>
        <v>2423</v>
      </c>
      <c r="P26" s="312">
        <f t="shared" si="3"/>
        <v>1659</v>
      </c>
      <c r="Q26" s="496">
        <f t="shared" si="4"/>
        <v>4688</v>
      </c>
      <c r="R26" s="285" t="s">
        <v>1046</v>
      </c>
      <c r="X26" s="294"/>
    </row>
    <row r="27" spans="1:24">
      <c r="A27" s="285" t="s">
        <v>1047</v>
      </c>
      <c r="B27" s="497">
        <v>75</v>
      </c>
      <c r="C27" s="497">
        <v>754</v>
      </c>
      <c r="D27" s="497">
        <v>502</v>
      </c>
      <c r="E27" s="496">
        <f t="shared" si="0"/>
        <v>1331</v>
      </c>
      <c r="F27" s="497">
        <v>61</v>
      </c>
      <c r="G27" s="497">
        <v>156</v>
      </c>
      <c r="H27" s="497">
        <v>339</v>
      </c>
      <c r="I27" s="496">
        <f t="shared" si="1"/>
        <v>556</v>
      </c>
      <c r="J27" s="497">
        <v>19</v>
      </c>
      <c r="K27" s="497">
        <v>656</v>
      </c>
      <c r="L27" s="497">
        <v>263</v>
      </c>
      <c r="M27" s="496">
        <f t="shared" si="2"/>
        <v>938</v>
      </c>
      <c r="N27" s="497">
        <f t="shared" si="3"/>
        <v>155</v>
      </c>
      <c r="O27" s="497">
        <f t="shared" si="3"/>
        <v>1566</v>
      </c>
      <c r="P27" s="497">
        <f t="shared" si="3"/>
        <v>1104</v>
      </c>
      <c r="Q27" s="496">
        <f t="shared" si="4"/>
        <v>2825</v>
      </c>
      <c r="R27" s="285" t="s">
        <v>1048</v>
      </c>
      <c r="X27" s="294"/>
    </row>
    <row r="28" spans="1:24">
      <c r="A28" s="285" t="s">
        <v>1049</v>
      </c>
      <c r="B28" s="312">
        <v>365</v>
      </c>
      <c r="C28" s="312">
        <v>1336</v>
      </c>
      <c r="D28" s="312">
        <v>975</v>
      </c>
      <c r="E28" s="496">
        <f t="shared" si="0"/>
        <v>2676</v>
      </c>
      <c r="F28" s="312">
        <v>176</v>
      </c>
      <c r="G28" s="312">
        <v>420</v>
      </c>
      <c r="H28" s="312">
        <v>689</v>
      </c>
      <c r="I28" s="496">
        <f t="shared" si="1"/>
        <v>1285</v>
      </c>
      <c r="J28" s="312">
        <v>96</v>
      </c>
      <c r="K28" s="312">
        <v>750</v>
      </c>
      <c r="L28" s="312">
        <v>605</v>
      </c>
      <c r="M28" s="496">
        <f t="shared" si="2"/>
        <v>1451</v>
      </c>
      <c r="N28" s="312">
        <f t="shared" si="3"/>
        <v>637</v>
      </c>
      <c r="O28" s="312">
        <f t="shared" si="3"/>
        <v>2506</v>
      </c>
      <c r="P28" s="312">
        <f t="shared" si="3"/>
        <v>2269</v>
      </c>
      <c r="Q28" s="496">
        <f t="shared" si="4"/>
        <v>5412</v>
      </c>
      <c r="R28" s="285" t="s">
        <v>1050</v>
      </c>
      <c r="X28" s="294"/>
    </row>
    <row r="29" spans="1:24">
      <c r="A29" s="285" t="s">
        <v>1051</v>
      </c>
      <c r="B29" s="497">
        <v>42</v>
      </c>
      <c r="C29" s="497">
        <v>135</v>
      </c>
      <c r="D29" s="497">
        <v>78</v>
      </c>
      <c r="E29" s="496">
        <f t="shared" si="0"/>
        <v>255</v>
      </c>
      <c r="F29" s="497">
        <v>19</v>
      </c>
      <c r="G29" s="497">
        <v>18</v>
      </c>
      <c r="H29" s="497">
        <v>31</v>
      </c>
      <c r="I29" s="496">
        <f t="shared" si="1"/>
        <v>68</v>
      </c>
      <c r="J29" s="497">
        <v>5</v>
      </c>
      <c r="K29" s="497">
        <v>47</v>
      </c>
      <c r="L29" s="497">
        <v>44</v>
      </c>
      <c r="M29" s="496">
        <f t="shared" si="2"/>
        <v>96</v>
      </c>
      <c r="N29" s="497">
        <f t="shared" si="3"/>
        <v>66</v>
      </c>
      <c r="O29" s="497">
        <f t="shared" si="3"/>
        <v>200</v>
      </c>
      <c r="P29" s="497">
        <f t="shared" si="3"/>
        <v>153</v>
      </c>
      <c r="Q29" s="496">
        <f t="shared" si="4"/>
        <v>419</v>
      </c>
      <c r="R29" s="285" t="s">
        <v>1052</v>
      </c>
      <c r="X29" s="294"/>
    </row>
    <row r="30" spans="1:24">
      <c r="A30" s="285" t="s">
        <v>1053</v>
      </c>
      <c r="B30" s="312">
        <v>1653</v>
      </c>
      <c r="C30" s="312">
        <v>2775</v>
      </c>
      <c r="D30" s="312">
        <v>1975</v>
      </c>
      <c r="E30" s="496">
        <f t="shared" si="0"/>
        <v>6403</v>
      </c>
      <c r="F30" s="312">
        <v>488</v>
      </c>
      <c r="G30" s="312">
        <v>1098</v>
      </c>
      <c r="H30" s="312">
        <v>1512</v>
      </c>
      <c r="I30" s="496">
        <f t="shared" si="1"/>
        <v>3098</v>
      </c>
      <c r="J30" s="312">
        <v>548</v>
      </c>
      <c r="K30" s="312">
        <v>2447</v>
      </c>
      <c r="L30" s="312">
        <v>854</v>
      </c>
      <c r="M30" s="496">
        <f t="shared" si="2"/>
        <v>3849</v>
      </c>
      <c r="N30" s="312">
        <f t="shared" si="3"/>
        <v>2689</v>
      </c>
      <c r="O30" s="312">
        <f t="shared" si="3"/>
        <v>6320</v>
      </c>
      <c r="P30" s="312">
        <f t="shared" si="3"/>
        <v>4341</v>
      </c>
      <c r="Q30" s="496">
        <f t="shared" si="4"/>
        <v>13350</v>
      </c>
      <c r="R30" s="285" t="s">
        <v>871</v>
      </c>
      <c r="X30" s="294"/>
    </row>
    <row r="31" spans="1:24">
      <c r="A31" s="285" t="s">
        <v>1054</v>
      </c>
      <c r="B31" s="497">
        <v>266</v>
      </c>
      <c r="C31" s="497">
        <v>524</v>
      </c>
      <c r="D31" s="497">
        <v>306</v>
      </c>
      <c r="E31" s="496">
        <f t="shared" si="0"/>
        <v>1096</v>
      </c>
      <c r="F31" s="497">
        <v>49</v>
      </c>
      <c r="G31" s="497">
        <v>110</v>
      </c>
      <c r="H31" s="497">
        <v>237</v>
      </c>
      <c r="I31" s="496">
        <f t="shared" si="1"/>
        <v>396</v>
      </c>
      <c r="J31" s="497">
        <v>32</v>
      </c>
      <c r="K31" s="497">
        <v>167</v>
      </c>
      <c r="L31" s="497">
        <v>101</v>
      </c>
      <c r="M31" s="496">
        <f t="shared" si="2"/>
        <v>300</v>
      </c>
      <c r="N31" s="497">
        <f t="shared" si="3"/>
        <v>347</v>
      </c>
      <c r="O31" s="497">
        <f t="shared" si="3"/>
        <v>801</v>
      </c>
      <c r="P31" s="497">
        <f t="shared" si="3"/>
        <v>644</v>
      </c>
      <c r="Q31" s="496">
        <f t="shared" si="4"/>
        <v>1792</v>
      </c>
      <c r="R31" s="285" t="s">
        <v>1055</v>
      </c>
      <c r="X31" s="294"/>
    </row>
    <row r="32" spans="1:24">
      <c r="A32" s="285" t="s">
        <v>1056</v>
      </c>
      <c r="B32" s="312">
        <v>37</v>
      </c>
      <c r="C32" s="312">
        <v>108</v>
      </c>
      <c r="D32" s="312">
        <v>82</v>
      </c>
      <c r="E32" s="496">
        <f t="shared" si="0"/>
        <v>227</v>
      </c>
      <c r="F32" s="312">
        <v>3</v>
      </c>
      <c r="G32" s="312">
        <v>8</v>
      </c>
      <c r="H32" s="312">
        <v>11</v>
      </c>
      <c r="I32" s="496">
        <f t="shared" si="1"/>
        <v>22</v>
      </c>
      <c r="J32" s="312">
        <v>0</v>
      </c>
      <c r="K32" s="312">
        <v>4</v>
      </c>
      <c r="L32" s="312">
        <v>0</v>
      </c>
      <c r="M32" s="496">
        <f t="shared" si="2"/>
        <v>4</v>
      </c>
      <c r="N32" s="312">
        <f t="shared" si="3"/>
        <v>40</v>
      </c>
      <c r="O32" s="312">
        <f t="shared" si="3"/>
        <v>120</v>
      </c>
      <c r="P32" s="312">
        <f t="shared" si="3"/>
        <v>93</v>
      </c>
      <c r="Q32" s="496">
        <f t="shared" si="4"/>
        <v>253</v>
      </c>
      <c r="R32" s="285" t="s">
        <v>1057</v>
      </c>
      <c r="X32" s="294"/>
    </row>
    <row r="33" spans="1:24">
      <c r="A33" s="285" t="s">
        <v>1058</v>
      </c>
      <c r="B33" s="497">
        <v>1497</v>
      </c>
      <c r="C33" s="497">
        <v>3133</v>
      </c>
      <c r="D33" s="497">
        <v>1702</v>
      </c>
      <c r="E33" s="496">
        <f t="shared" si="0"/>
        <v>6332</v>
      </c>
      <c r="F33" s="497">
        <v>291</v>
      </c>
      <c r="G33" s="497">
        <v>924</v>
      </c>
      <c r="H33" s="497">
        <v>979</v>
      </c>
      <c r="I33" s="496">
        <f t="shared" si="1"/>
        <v>2194</v>
      </c>
      <c r="J33" s="497">
        <v>125</v>
      </c>
      <c r="K33" s="497">
        <v>465</v>
      </c>
      <c r="L33" s="497">
        <v>280</v>
      </c>
      <c r="M33" s="496">
        <f t="shared" si="2"/>
        <v>870</v>
      </c>
      <c r="N33" s="497">
        <f t="shared" si="3"/>
        <v>1913</v>
      </c>
      <c r="O33" s="497">
        <f t="shared" si="3"/>
        <v>4522</v>
      </c>
      <c r="P33" s="497">
        <f t="shared" si="3"/>
        <v>2961</v>
      </c>
      <c r="Q33" s="496">
        <f t="shared" si="4"/>
        <v>9396</v>
      </c>
      <c r="R33" s="285" t="s">
        <v>1059</v>
      </c>
      <c r="X33" s="294"/>
    </row>
    <row r="34" spans="1:24">
      <c r="A34" s="285" t="s">
        <v>1060</v>
      </c>
      <c r="B34" s="312">
        <v>614</v>
      </c>
      <c r="C34" s="312">
        <v>568</v>
      </c>
      <c r="D34" s="312">
        <v>354</v>
      </c>
      <c r="E34" s="496">
        <f t="shared" si="0"/>
        <v>1536</v>
      </c>
      <c r="F34" s="312">
        <v>302</v>
      </c>
      <c r="G34" s="312">
        <v>366</v>
      </c>
      <c r="H34" s="312">
        <v>391</v>
      </c>
      <c r="I34" s="496">
        <f t="shared" si="1"/>
        <v>1059</v>
      </c>
      <c r="J34" s="312">
        <v>141</v>
      </c>
      <c r="K34" s="312">
        <v>412</v>
      </c>
      <c r="L34" s="312">
        <v>175</v>
      </c>
      <c r="M34" s="496">
        <f t="shared" si="2"/>
        <v>728</v>
      </c>
      <c r="N34" s="312">
        <f t="shared" si="3"/>
        <v>1057</v>
      </c>
      <c r="O34" s="312">
        <f t="shared" si="3"/>
        <v>1346</v>
      </c>
      <c r="P34" s="312">
        <f t="shared" si="3"/>
        <v>920</v>
      </c>
      <c r="Q34" s="496">
        <f t="shared" si="4"/>
        <v>3323</v>
      </c>
      <c r="R34" s="285" t="s">
        <v>1061</v>
      </c>
      <c r="X34" s="294"/>
    </row>
    <row r="35" spans="1:24">
      <c r="A35" s="285" t="s">
        <v>864</v>
      </c>
      <c r="B35" s="497">
        <v>332</v>
      </c>
      <c r="C35" s="497">
        <v>471</v>
      </c>
      <c r="D35" s="497">
        <v>104</v>
      </c>
      <c r="E35" s="496">
        <f t="shared" si="0"/>
        <v>907</v>
      </c>
      <c r="F35" s="497">
        <v>120</v>
      </c>
      <c r="G35" s="497">
        <v>185</v>
      </c>
      <c r="H35" s="497">
        <v>82</v>
      </c>
      <c r="I35" s="496">
        <f t="shared" si="1"/>
        <v>387</v>
      </c>
      <c r="J35" s="497">
        <v>65</v>
      </c>
      <c r="K35" s="497">
        <v>462</v>
      </c>
      <c r="L35" s="497">
        <v>72</v>
      </c>
      <c r="M35" s="496">
        <f t="shared" si="2"/>
        <v>599</v>
      </c>
      <c r="N35" s="497">
        <f t="shared" si="3"/>
        <v>517</v>
      </c>
      <c r="O35" s="497">
        <f t="shared" si="3"/>
        <v>1118</v>
      </c>
      <c r="P35" s="497">
        <f t="shared" si="3"/>
        <v>258</v>
      </c>
      <c r="Q35" s="496">
        <f t="shared" si="4"/>
        <v>1893</v>
      </c>
      <c r="R35" s="285" t="s">
        <v>872</v>
      </c>
      <c r="X35" s="294"/>
    </row>
    <row r="36" spans="1:24">
      <c r="A36" s="285" t="s">
        <v>1062</v>
      </c>
      <c r="B36" s="312">
        <v>15</v>
      </c>
      <c r="C36" s="312">
        <v>169</v>
      </c>
      <c r="D36" s="312">
        <v>77</v>
      </c>
      <c r="E36" s="496">
        <f t="shared" si="0"/>
        <v>261</v>
      </c>
      <c r="F36" s="312">
        <v>4</v>
      </c>
      <c r="G36" s="312">
        <v>36</v>
      </c>
      <c r="H36" s="312">
        <v>56</v>
      </c>
      <c r="I36" s="496">
        <f t="shared" si="1"/>
        <v>96</v>
      </c>
      <c r="J36" s="312">
        <v>28</v>
      </c>
      <c r="K36" s="312">
        <v>165</v>
      </c>
      <c r="L36" s="312">
        <v>111</v>
      </c>
      <c r="M36" s="496">
        <f t="shared" si="2"/>
        <v>304</v>
      </c>
      <c r="N36" s="312">
        <f t="shared" si="3"/>
        <v>47</v>
      </c>
      <c r="O36" s="312">
        <f t="shared" si="3"/>
        <v>370</v>
      </c>
      <c r="P36" s="312">
        <f t="shared" si="3"/>
        <v>244</v>
      </c>
      <c r="Q36" s="496">
        <f t="shared" si="4"/>
        <v>661</v>
      </c>
      <c r="R36" s="285" t="s">
        <v>1063</v>
      </c>
      <c r="X36" s="294"/>
    </row>
    <row r="37" spans="1:24">
      <c r="A37" s="285" t="s">
        <v>1064</v>
      </c>
      <c r="B37" s="497">
        <v>22</v>
      </c>
      <c r="C37" s="497">
        <v>102</v>
      </c>
      <c r="D37" s="497">
        <v>94</v>
      </c>
      <c r="E37" s="496">
        <f t="shared" si="0"/>
        <v>218</v>
      </c>
      <c r="F37" s="497">
        <v>17</v>
      </c>
      <c r="G37" s="497">
        <v>20</v>
      </c>
      <c r="H37" s="497">
        <v>26</v>
      </c>
      <c r="I37" s="496">
        <f t="shared" si="1"/>
        <v>63</v>
      </c>
      <c r="J37" s="497">
        <v>0</v>
      </c>
      <c r="K37" s="497">
        <v>13</v>
      </c>
      <c r="L37" s="497">
        <v>26</v>
      </c>
      <c r="M37" s="496">
        <f t="shared" si="2"/>
        <v>39</v>
      </c>
      <c r="N37" s="497">
        <f t="shared" si="3"/>
        <v>39</v>
      </c>
      <c r="O37" s="497">
        <f t="shared" si="3"/>
        <v>135</v>
      </c>
      <c r="P37" s="497">
        <f t="shared" si="3"/>
        <v>146</v>
      </c>
      <c r="Q37" s="496">
        <f t="shared" si="4"/>
        <v>320</v>
      </c>
      <c r="R37" s="285" t="s">
        <v>1065</v>
      </c>
      <c r="X37" s="294"/>
    </row>
    <row r="38" spans="1:24">
      <c r="A38" s="285" t="s">
        <v>1066</v>
      </c>
      <c r="B38" s="312">
        <v>2</v>
      </c>
      <c r="C38" s="312">
        <v>38</v>
      </c>
      <c r="D38" s="312">
        <v>38</v>
      </c>
      <c r="E38" s="496">
        <f t="shared" si="0"/>
        <v>78</v>
      </c>
      <c r="F38" s="312">
        <v>4</v>
      </c>
      <c r="G38" s="312">
        <v>12</v>
      </c>
      <c r="H38" s="312">
        <v>43</v>
      </c>
      <c r="I38" s="496">
        <f t="shared" si="1"/>
        <v>59</v>
      </c>
      <c r="J38" s="312">
        <v>0</v>
      </c>
      <c r="K38" s="312">
        <v>10</v>
      </c>
      <c r="L38" s="312">
        <v>16</v>
      </c>
      <c r="M38" s="496">
        <f t="shared" si="2"/>
        <v>26</v>
      </c>
      <c r="N38" s="312">
        <f t="shared" si="3"/>
        <v>6</v>
      </c>
      <c r="O38" s="312">
        <f t="shared" si="3"/>
        <v>60</v>
      </c>
      <c r="P38" s="312">
        <f t="shared" si="3"/>
        <v>97</v>
      </c>
      <c r="Q38" s="496">
        <f t="shared" si="4"/>
        <v>163</v>
      </c>
      <c r="R38" s="285" t="s">
        <v>1067</v>
      </c>
      <c r="X38" s="294"/>
    </row>
    <row r="39" spans="1:24">
      <c r="A39" s="285" t="s">
        <v>1068</v>
      </c>
      <c r="B39" s="497">
        <v>1</v>
      </c>
      <c r="C39" s="497">
        <v>108</v>
      </c>
      <c r="D39" s="497">
        <v>71</v>
      </c>
      <c r="E39" s="496">
        <f t="shared" si="0"/>
        <v>180</v>
      </c>
      <c r="F39" s="497">
        <v>0</v>
      </c>
      <c r="G39" s="497">
        <v>12</v>
      </c>
      <c r="H39" s="497">
        <v>50</v>
      </c>
      <c r="I39" s="496">
        <f t="shared" si="1"/>
        <v>62</v>
      </c>
      <c r="J39" s="497">
        <v>2</v>
      </c>
      <c r="K39" s="497">
        <v>84</v>
      </c>
      <c r="L39" s="497">
        <v>90</v>
      </c>
      <c r="M39" s="496">
        <f t="shared" si="2"/>
        <v>176</v>
      </c>
      <c r="N39" s="497">
        <f t="shared" si="3"/>
        <v>3</v>
      </c>
      <c r="O39" s="497">
        <f t="shared" si="3"/>
        <v>204</v>
      </c>
      <c r="P39" s="497">
        <f t="shared" si="3"/>
        <v>211</v>
      </c>
      <c r="Q39" s="496">
        <f t="shared" si="4"/>
        <v>418</v>
      </c>
      <c r="R39" s="285" t="s">
        <v>1069</v>
      </c>
      <c r="X39" s="294"/>
    </row>
    <row r="40" spans="1:24">
      <c r="A40" s="285" t="s">
        <v>1070</v>
      </c>
      <c r="B40" s="312">
        <v>3</v>
      </c>
      <c r="C40" s="312">
        <v>23</v>
      </c>
      <c r="D40" s="312">
        <v>31</v>
      </c>
      <c r="E40" s="496">
        <f t="shared" si="0"/>
        <v>57</v>
      </c>
      <c r="F40" s="312">
        <v>0</v>
      </c>
      <c r="G40" s="312">
        <v>2</v>
      </c>
      <c r="H40" s="312">
        <v>24</v>
      </c>
      <c r="I40" s="496">
        <f t="shared" si="1"/>
        <v>26</v>
      </c>
      <c r="J40" s="312">
        <v>1</v>
      </c>
      <c r="K40" s="312">
        <v>29</v>
      </c>
      <c r="L40" s="312">
        <v>35</v>
      </c>
      <c r="M40" s="496">
        <f t="shared" si="2"/>
        <v>65</v>
      </c>
      <c r="N40" s="312">
        <f t="shared" si="3"/>
        <v>4</v>
      </c>
      <c r="O40" s="312">
        <f t="shared" si="3"/>
        <v>54</v>
      </c>
      <c r="P40" s="312">
        <f t="shared" si="3"/>
        <v>90</v>
      </c>
      <c r="Q40" s="496">
        <f t="shared" si="4"/>
        <v>148</v>
      </c>
      <c r="R40" s="285" t="s">
        <v>1071</v>
      </c>
      <c r="X40" s="294"/>
    </row>
    <row r="41" spans="1:24">
      <c r="A41" s="285" t="s">
        <v>1072</v>
      </c>
      <c r="B41" s="497">
        <v>13</v>
      </c>
      <c r="C41" s="497">
        <v>132</v>
      </c>
      <c r="D41" s="497">
        <v>121</v>
      </c>
      <c r="E41" s="496">
        <f t="shared" si="0"/>
        <v>266</v>
      </c>
      <c r="F41" s="497">
        <v>18</v>
      </c>
      <c r="G41" s="497">
        <v>70</v>
      </c>
      <c r="H41" s="497">
        <v>111</v>
      </c>
      <c r="I41" s="496">
        <f t="shared" si="1"/>
        <v>199</v>
      </c>
      <c r="J41" s="497">
        <v>3</v>
      </c>
      <c r="K41" s="497">
        <v>21</v>
      </c>
      <c r="L41" s="497">
        <v>41</v>
      </c>
      <c r="M41" s="496">
        <f t="shared" si="2"/>
        <v>65</v>
      </c>
      <c r="N41" s="497">
        <f t="shared" si="3"/>
        <v>34</v>
      </c>
      <c r="O41" s="497">
        <f t="shared" si="3"/>
        <v>223</v>
      </c>
      <c r="P41" s="497">
        <f t="shared" si="3"/>
        <v>273</v>
      </c>
      <c r="Q41" s="496">
        <f t="shared" si="4"/>
        <v>530</v>
      </c>
      <c r="R41" s="285" t="s">
        <v>1073</v>
      </c>
      <c r="X41" s="294"/>
    </row>
    <row r="42" spans="1:24">
      <c r="A42" s="285" t="s">
        <v>1074</v>
      </c>
      <c r="B42" s="312">
        <v>1</v>
      </c>
      <c r="C42" s="312">
        <v>81</v>
      </c>
      <c r="D42" s="312">
        <v>35</v>
      </c>
      <c r="E42" s="496">
        <f t="shared" si="0"/>
        <v>117</v>
      </c>
      <c r="F42" s="312">
        <v>0</v>
      </c>
      <c r="G42" s="312">
        <v>15</v>
      </c>
      <c r="H42" s="312">
        <v>38</v>
      </c>
      <c r="I42" s="496">
        <f t="shared" si="1"/>
        <v>53</v>
      </c>
      <c r="J42" s="312">
        <v>1</v>
      </c>
      <c r="K42" s="312">
        <v>41</v>
      </c>
      <c r="L42" s="312">
        <v>35</v>
      </c>
      <c r="M42" s="496">
        <f t="shared" si="2"/>
        <v>77</v>
      </c>
      <c r="N42" s="312">
        <f t="shared" si="3"/>
        <v>2</v>
      </c>
      <c r="O42" s="312">
        <f t="shared" si="3"/>
        <v>137</v>
      </c>
      <c r="P42" s="312">
        <f t="shared" si="3"/>
        <v>108</v>
      </c>
      <c r="Q42" s="496">
        <f t="shared" si="4"/>
        <v>247</v>
      </c>
      <c r="R42" s="285" t="s">
        <v>1075</v>
      </c>
      <c r="X42" s="294"/>
    </row>
    <row r="43" spans="1:24">
      <c r="A43" s="285" t="s">
        <v>893</v>
      </c>
      <c r="B43" s="497">
        <v>10</v>
      </c>
      <c r="C43" s="497">
        <v>58</v>
      </c>
      <c r="D43" s="497">
        <v>58</v>
      </c>
      <c r="E43" s="496">
        <f t="shared" si="0"/>
        <v>126</v>
      </c>
      <c r="F43" s="497">
        <v>6</v>
      </c>
      <c r="G43" s="497">
        <v>29</v>
      </c>
      <c r="H43" s="497">
        <v>79</v>
      </c>
      <c r="I43" s="496">
        <f t="shared" si="1"/>
        <v>114</v>
      </c>
      <c r="J43" s="497">
        <v>3</v>
      </c>
      <c r="K43" s="497">
        <v>19</v>
      </c>
      <c r="L43" s="497">
        <v>54</v>
      </c>
      <c r="M43" s="496">
        <f t="shared" si="2"/>
        <v>76</v>
      </c>
      <c r="N43" s="497">
        <f t="shared" si="3"/>
        <v>19</v>
      </c>
      <c r="O43" s="497">
        <f t="shared" si="3"/>
        <v>106</v>
      </c>
      <c r="P43" s="497">
        <f t="shared" si="3"/>
        <v>191</v>
      </c>
      <c r="Q43" s="496">
        <f t="shared" si="4"/>
        <v>316</v>
      </c>
      <c r="R43" s="285" t="s">
        <v>894</v>
      </c>
      <c r="X43" s="294"/>
    </row>
    <row r="44" spans="1:24" s="282" customFormat="1">
      <c r="A44" s="281" t="s">
        <v>750</v>
      </c>
      <c r="B44" s="366">
        <f t="shared" ref="B44:Q44" si="5">SUM(B8:B43)</f>
        <v>38184</v>
      </c>
      <c r="C44" s="366">
        <f t="shared" si="5"/>
        <v>22952</v>
      </c>
      <c r="D44" s="366">
        <f t="shared" si="5"/>
        <v>15598</v>
      </c>
      <c r="E44" s="366">
        <f t="shared" si="5"/>
        <v>76734</v>
      </c>
      <c r="F44" s="366">
        <f t="shared" si="5"/>
        <v>7334</v>
      </c>
      <c r="G44" s="366">
        <f t="shared" si="5"/>
        <v>8094</v>
      </c>
      <c r="H44" s="366">
        <f t="shared" si="5"/>
        <v>12148</v>
      </c>
      <c r="I44" s="366">
        <f t="shared" si="5"/>
        <v>27576</v>
      </c>
      <c r="J44" s="366">
        <f t="shared" si="5"/>
        <v>28418</v>
      </c>
      <c r="K44" s="366">
        <f t="shared" si="5"/>
        <v>21960</v>
      </c>
      <c r="L44" s="366">
        <f t="shared" si="5"/>
        <v>8835</v>
      </c>
      <c r="M44" s="366">
        <f t="shared" si="5"/>
        <v>59213</v>
      </c>
      <c r="N44" s="366">
        <f t="shared" si="5"/>
        <v>73936</v>
      </c>
      <c r="O44" s="366">
        <f t="shared" si="5"/>
        <v>53006</v>
      </c>
      <c r="P44" s="366">
        <f t="shared" si="5"/>
        <v>36581</v>
      </c>
      <c r="Q44" s="366">
        <f t="shared" si="5"/>
        <v>163523</v>
      </c>
      <c r="R44" s="281" t="s">
        <v>68</v>
      </c>
      <c r="X44" s="498"/>
    </row>
    <row r="45" spans="1:24">
      <c r="A45" s="499"/>
      <c r="B45" s="499"/>
      <c r="C45" s="499"/>
      <c r="D45" s="499"/>
      <c r="E45" s="499"/>
      <c r="F45" s="500"/>
      <c r="G45" s="499"/>
      <c r="H45" s="499"/>
      <c r="I45" s="499"/>
      <c r="J45" s="500"/>
      <c r="K45" s="499"/>
      <c r="L45" s="499"/>
      <c r="M45" s="499"/>
      <c r="N45" s="500"/>
      <c r="O45" s="499"/>
      <c r="P45" s="499"/>
      <c r="Q45" s="499"/>
      <c r="R45" s="501"/>
    </row>
    <row r="46" spans="1:24">
      <c r="Q46" s="294"/>
    </row>
    <row r="47" spans="1:24">
      <c r="E47" s="294"/>
      <c r="Q47" s="503"/>
    </row>
    <row r="48" spans="1:24">
      <c r="Q48" s="503"/>
    </row>
    <row r="49" spans="17:18">
      <c r="Q49" s="503"/>
    </row>
    <row r="50" spans="17:18">
      <c r="Q50" s="504"/>
      <c r="R50" s="504"/>
    </row>
  </sheetData>
  <mergeCells count="12">
    <mergeCell ref="J5:M5"/>
    <mergeCell ref="N5:Q5"/>
    <mergeCell ref="A1:R1"/>
    <mergeCell ref="A2:R2"/>
    <mergeCell ref="A4:A7"/>
    <mergeCell ref="B4:E4"/>
    <mergeCell ref="F4:I4"/>
    <mergeCell ref="J4:M4"/>
    <mergeCell ref="N4:Q4"/>
    <mergeCell ref="R4:R7"/>
    <mergeCell ref="B5:E5"/>
    <mergeCell ref="F5:I5"/>
  </mergeCells>
  <printOptions horizontalCentered="1" verticalCentered="1"/>
  <pageMargins left="0.7" right="0.7" top="0.75" bottom="0.75" header="0.3" footer="0.3"/>
  <pageSetup paperSize="9" scale="54"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601</v>
      </c>
      <c r="B1" s="1708"/>
      <c r="C1" s="1708"/>
      <c r="D1" s="1708"/>
      <c r="E1" s="1708"/>
      <c r="F1" s="1708"/>
      <c r="G1" s="1708"/>
      <c r="H1" s="1708"/>
      <c r="I1" s="1708"/>
      <c r="J1" s="1708"/>
      <c r="K1" s="1708"/>
      <c r="L1" s="1708"/>
      <c r="M1" s="1708"/>
      <c r="N1" s="1708"/>
      <c r="O1" s="1708"/>
      <c r="P1" s="1708"/>
      <c r="Q1" s="1708"/>
      <c r="R1" s="1709"/>
    </row>
    <row r="2" spans="1:22" ht="33" customHeight="1">
      <c r="A2" s="1699" t="s">
        <v>602</v>
      </c>
      <c r="B2" s="1700"/>
      <c r="C2" s="1700"/>
      <c r="D2" s="1700"/>
      <c r="E2" s="1700"/>
      <c r="F2" s="1700"/>
      <c r="G2" s="1700"/>
      <c r="H2" s="1700"/>
      <c r="I2" s="1700"/>
      <c r="J2" s="1700"/>
      <c r="K2" s="1700"/>
      <c r="L2" s="1700"/>
      <c r="M2" s="1700"/>
      <c r="N2" s="1700"/>
      <c r="O2" s="1700"/>
      <c r="P2" s="1700"/>
      <c r="Q2" s="1700"/>
      <c r="R2" s="1710"/>
    </row>
    <row r="3" spans="1:22" ht="26.25" customHeight="1">
      <c r="A3" s="197" t="s">
        <v>1076</v>
      </c>
      <c r="B3" s="136"/>
      <c r="C3" s="136"/>
      <c r="D3" s="136"/>
      <c r="E3" s="136"/>
      <c r="F3" s="136"/>
      <c r="G3" s="136"/>
      <c r="H3" s="136"/>
      <c r="I3" s="136"/>
      <c r="J3" s="136"/>
      <c r="K3" s="136"/>
      <c r="L3" s="136"/>
      <c r="M3" s="136"/>
      <c r="N3" s="136"/>
      <c r="O3" s="136"/>
      <c r="P3" s="136"/>
      <c r="Q3" s="136"/>
      <c r="R3" s="200" t="s">
        <v>1077</v>
      </c>
      <c r="S3" s="277"/>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6765</v>
      </c>
      <c r="C7" s="505">
        <v>4688</v>
      </c>
      <c r="D7" s="505">
        <v>4896</v>
      </c>
      <c r="E7" s="505">
        <v>4257</v>
      </c>
      <c r="F7" s="506">
        <f>SUM(B7:E7)</f>
        <v>20606</v>
      </c>
      <c r="G7" s="505">
        <v>0</v>
      </c>
      <c r="H7" s="505">
        <v>0</v>
      </c>
      <c r="I7" s="505">
        <v>0</v>
      </c>
      <c r="J7" s="505">
        <v>0</v>
      </c>
      <c r="K7" s="506">
        <f>SUM(G7:J7)</f>
        <v>0</v>
      </c>
      <c r="L7" s="505">
        <v>0</v>
      </c>
      <c r="M7" s="505">
        <v>0</v>
      </c>
      <c r="N7" s="505">
        <v>0</v>
      </c>
      <c r="O7" s="505">
        <v>0</v>
      </c>
      <c r="P7" s="496">
        <f>SUM(L7:O7)</f>
        <v>0</v>
      </c>
      <c r="Q7" s="496">
        <f>P7+K7+F7</f>
        <v>20606</v>
      </c>
      <c r="R7" s="285" t="s">
        <v>1019</v>
      </c>
      <c r="S7" s="294"/>
      <c r="T7" s="294"/>
      <c r="U7" s="294"/>
      <c r="V7" s="294"/>
    </row>
    <row r="8" spans="1:22">
      <c r="A8" s="285" t="s">
        <v>1084</v>
      </c>
      <c r="B8" s="507">
        <v>3619</v>
      </c>
      <c r="C8" s="507">
        <v>2991</v>
      </c>
      <c r="D8" s="507">
        <v>37</v>
      </c>
      <c r="E8" s="507">
        <v>89</v>
      </c>
      <c r="F8" s="506">
        <f t="shared" ref="F8:F42" si="0">SUM(B8:E8)</f>
        <v>6736</v>
      </c>
      <c r="G8" s="507">
        <v>644</v>
      </c>
      <c r="H8" s="507">
        <v>505</v>
      </c>
      <c r="I8" s="507">
        <v>358</v>
      </c>
      <c r="J8" s="507">
        <v>103</v>
      </c>
      <c r="K8" s="506">
        <f t="shared" ref="K8:K42" si="1">SUM(G8:J8)</f>
        <v>1610</v>
      </c>
      <c r="L8" s="507">
        <v>513</v>
      </c>
      <c r="M8" s="507">
        <v>353</v>
      </c>
      <c r="N8" s="507">
        <v>95</v>
      </c>
      <c r="O8" s="507">
        <v>24</v>
      </c>
      <c r="P8" s="496">
        <f t="shared" ref="P8:P42" si="2">SUM(L8:O8)</f>
        <v>985</v>
      </c>
      <c r="Q8" s="496">
        <f t="shared" ref="Q8:Q42" si="3">P8+K8+F8</f>
        <v>9331</v>
      </c>
      <c r="R8" s="285" t="s">
        <v>954</v>
      </c>
      <c r="S8" s="294"/>
      <c r="T8" s="294"/>
      <c r="U8" s="294"/>
      <c r="V8" s="294"/>
    </row>
    <row r="9" spans="1:22">
      <c r="A9" s="285" t="s">
        <v>1085</v>
      </c>
      <c r="B9" s="505">
        <v>966</v>
      </c>
      <c r="C9" s="505">
        <v>564</v>
      </c>
      <c r="D9" s="505">
        <v>375</v>
      </c>
      <c r="E9" s="505">
        <v>155</v>
      </c>
      <c r="F9" s="506">
        <f t="shared" si="0"/>
        <v>2060</v>
      </c>
      <c r="G9" s="505">
        <v>818</v>
      </c>
      <c r="H9" s="505">
        <v>481</v>
      </c>
      <c r="I9" s="505">
        <v>832</v>
      </c>
      <c r="J9" s="505">
        <v>324</v>
      </c>
      <c r="K9" s="506">
        <f t="shared" si="1"/>
        <v>2455</v>
      </c>
      <c r="L9" s="505">
        <v>986</v>
      </c>
      <c r="M9" s="505">
        <v>458</v>
      </c>
      <c r="N9" s="505">
        <v>444</v>
      </c>
      <c r="O9" s="505">
        <v>179</v>
      </c>
      <c r="P9" s="496">
        <f t="shared" si="2"/>
        <v>2067</v>
      </c>
      <c r="Q9" s="496">
        <f t="shared" si="3"/>
        <v>6582</v>
      </c>
      <c r="R9" s="285" t="s">
        <v>956</v>
      </c>
      <c r="S9" s="294"/>
      <c r="T9" s="294"/>
      <c r="U9" s="294"/>
      <c r="V9" s="294"/>
    </row>
    <row r="10" spans="1:22">
      <c r="A10" s="285" t="s">
        <v>959</v>
      </c>
      <c r="B10" s="507">
        <v>320</v>
      </c>
      <c r="C10" s="507">
        <v>270</v>
      </c>
      <c r="D10" s="507">
        <v>151</v>
      </c>
      <c r="E10" s="507">
        <v>15</v>
      </c>
      <c r="F10" s="506">
        <f t="shared" si="0"/>
        <v>756</v>
      </c>
      <c r="G10" s="507">
        <v>282</v>
      </c>
      <c r="H10" s="507">
        <v>181</v>
      </c>
      <c r="I10" s="507">
        <v>887</v>
      </c>
      <c r="J10" s="507">
        <v>44</v>
      </c>
      <c r="K10" s="506">
        <f t="shared" si="1"/>
        <v>1394</v>
      </c>
      <c r="L10" s="507">
        <v>518</v>
      </c>
      <c r="M10" s="507">
        <v>153</v>
      </c>
      <c r="N10" s="507">
        <v>409</v>
      </c>
      <c r="O10" s="507">
        <v>25</v>
      </c>
      <c r="P10" s="496">
        <f t="shared" si="2"/>
        <v>1105</v>
      </c>
      <c r="Q10" s="496">
        <f t="shared" si="3"/>
        <v>3255</v>
      </c>
      <c r="R10" s="285" t="s">
        <v>1022</v>
      </c>
      <c r="S10" s="294"/>
      <c r="T10" s="294"/>
      <c r="U10" s="294"/>
      <c r="V10" s="294"/>
    </row>
    <row r="11" spans="1:22">
      <c r="A11" s="285" t="s">
        <v>962</v>
      </c>
      <c r="B11" s="505">
        <v>233</v>
      </c>
      <c r="C11" s="505">
        <v>61</v>
      </c>
      <c r="D11" s="505">
        <v>95</v>
      </c>
      <c r="E11" s="505">
        <v>2</v>
      </c>
      <c r="F11" s="506">
        <f t="shared" si="0"/>
        <v>391</v>
      </c>
      <c r="G11" s="505">
        <v>197</v>
      </c>
      <c r="H11" s="505">
        <v>28</v>
      </c>
      <c r="I11" s="505">
        <v>684</v>
      </c>
      <c r="J11" s="505">
        <v>5</v>
      </c>
      <c r="K11" s="506">
        <f t="shared" si="1"/>
        <v>914</v>
      </c>
      <c r="L11" s="505">
        <v>266</v>
      </c>
      <c r="M11" s="505">
        <v>18</v>
      </c>
      <c r="N11" s="505">
        <v>285</v>
      </c>
      <c r="O11" s="505">
        <v>1</v>
      </c>
      <c r="P11" s="496">
        <f t="shared" si="2"/>
        <v>570</v>
      </c>
      <c r="Q11" s="496">
        <f t="shared" si="3"/>
        <v>1875</v>
      </c>
      <c r="R11" s="285" t="s">
        <v>961</v>
      </c>
      <c r="S11" s="294"/>
      <c r="T11" s="294"/>
      <c r="U11" s="294"/>
      <c r="V11" s="294"/>
    </row>
    <row r="12" spans="1:22">
      <c r="A12" s="285" t="s">
        <v>1024</v>
      </c>
      <c r="B12" s="507">
        <v>147</v>
      </c>
      <c r="C12" s="507">
        <v>16</v>
      </c>
      <c r="D12" s="507">
        <v>24</v>
      </c>
      <c r="E12" s="507">
        <v>0</v>
      </c>
      <c r="F12" s="506">
        <f t="shared" si="0"/>
        <v>187</v>
      </c>
      <c r="G12" s="507">
        <v>105</v>
      </c>
      <c r="H12" s="507">
        <v>9</v>
      </c>
      <c r="I12" s="507">
        <v>284</v>
      </c>
      <c r="J12" s="507">
        <v>1</v>
      </c>
      <c r="K12" s="506">
        <f t="shared" si="1"/>
        <v>399</v>
      </c>
      <c r="L12" s="507">
        <v>163</v>
      </c>
      <c r="M12" s="507">
        <v>3</v>
      </c>
      <c r="N12" s="507">
        <v>136</v>
      </c>
      <c r="O12" s="507">
        <v>0</v>
      </c>
      <c r="P12" s="496">
        <f t="shared" si="2"/>
        <v>302</v>
      </c>
      <c r="Q12" s="496">
        <f t="shared" si="3"/>
        <v>888</v>
      </c>
      <c r="R12" s="285" t="s">
        <v>1025</v>
      </c>
      <c r="S12" s="294"/>
      <c r="T12" s="294"/>
      <c r="U12" s="294"/>
      <c r="V12" s="294"/>
    </row>
    <row r="13" spans="1:22">
      <c r="A13" s="285" t="s">
        <v>1026</v>
      </c>
      <c r="B13" s="505">
        <v>22</v>
      </c>
      <c r="C13" s="505">
        <v>8</v>
      </c>
      <c r="D13" s="505">
        <v>2</v>
      </c>
      <c r="E13" s="505">
        <v>0</v>
      </c>
      <c r="F13" s="506">
        <f t="shared" si="0"/>
        <v>32</v>
      </c>
      <c r="G13" s="505">
        <v>6</v>
      </c>
      <c r="H13" s="505">
        <v>5</v>
      </c>
      <c r="I13" s="505">
        <v>142</v>
      </c>
      <c r="J13" s="505">
        <v>7</v>
      </c>
      <c r="K13" s="506">
        <f t="shared" si="1"/>
        <v>160</v>
      </c>
      <c r="L13" s="505">
        <v>33</v>
      </c>
      <c r="M13" s="505">
        <v>0</v>
      </c>
      <c r="N13" s="505">
        <v>88</v>
      </c>
      <c r="O13" s="505">
        <v>1</v>
      </c>
      <c r="P13" s="496">
        <f t="shared" si="2"/>
        <v>122</v>
      </c>
      <c r="Q13" s="496">
        <f t="shared" si="3"/>
        <v>314</v>
      </c>
      <c r="R13" s="285" t="s">
        <v>1027</v>
      </c>
      <c r="S13" s="294"/>
      <c r="T13" s="294"/>
      <c r="U13" s="294"/>
      <c r="V13" s="294"/>
    </row>
    <row r="14" spans="1:22">
      <c r="A14" s="285" t="s">
        <v>1028</v>
      </c>
      <c r="B14" s="507">
        <v>40</v>
      </c>
      <c r="C14" s="507">
        <v>37</v>
      </c>
      <c r="D14" s="507">
        <v>13</v>
      </c>
      <c r="E14" s="507">
        <v>0</v>
      </c>
      <c r="F14" s="506">
        <f t="shared" si="0"/>
        <v>90</v>
      </c>
      <c r="G14" s="507">
        <v>35</v>
      </c>
      <c r="H14" s="507">
        <v>16</v>
      </c>
      <c r="I14" s="507">
        <v>147</v>
      </c>
      <c r="J14" s="507">
        <v>6</v>
      </c>
      <c r="K14" s="506">
        <f t="shared" si="1"/>
        <v>204</v>
      </c>
      <c r="L14" s="507">
        <v>63</v>
      </c>
      <c r="M14" s="507">
        <v>6</v>
      </c>
      <c r="N14" s="507">
        <v>164</v>
      </c>
      <c r="O14" s="507">
        <v>7</v>
      </c>
      <c r="P14" s="496">
        <f t="shared" si="2"/>
        <v>240</v>
      </c>
      <c r="Q14" s="496">
        <f t="shared" si="3"/>
        <v>534</v>
      </c>
      <c r="R14" s="285" t="s">
        <v>1029</v>
      </c>
      <c r="S14" s="294"/>
      <c r="T14" s="294"/>
      <c r="U14" s="294"/>
      <c r="V14" s="294"/>
    </row>
    <row r="15" spans="1:22">
      <c r="A15" s="285" t="s">
        <v>1086</v>
      </c>
      <c r="B15" s="505">
        <v>11</v>
      </c>
      <c r="C15" s="505">
        <v>15</v>
      </c>
      <c r="D15" s="505">
        <v>5</v>
      </c>
      <c r="E15" s="505">
        <v>0</v>
      </c>
      <c r="F15" s="506">
        <f t="shared" si="0"/>
        <v>31</v>
      </c>
      <c r="G15" s="505">
        <v>14</v>
      </c>
      <c r="H15" s="505">
        <v>3</v>
      </c>
      <c r="I15" s="505">
        <v>66</v>
      </c>
      <c r="J15" s="505">
        <v>4</v>
      </c>
      <c r="K15" s="506">
        <f t="shared" si="1"/>
        <v>87</v>
      </c>
      <c r="L15" s="505">
        <v>28</v>
      </c>
      <c r="M15" s="505">
        <v>11</v>
      </c>
      <c r="N15" s="505">
        <v>38</v>
      </c>
      <c r="O15" s="505">
        <v>2</v>
      </c>
      <c r="P15" s="496">
        <f t="shared" si="2"/>
        <v>79</v>
      </c>
      <c r="Q15" s="496">
        <f t="shared" si="3"/>
        <v>197</v>
      </c>
      <c r="R15" s="285" t="s">
        <v>1031</v>
      </c>
      <c r="S15" s="294"/>
      <c r="T15" s="294"/>
      <c r="U15" s="294"/>
      <c r="V15" s="294"/>
    </row>
    <row r="16" spans="1:22">
      <c r="A16" s="285" t="s">
        <v>1032</v>
      </c>
      <c r="B16" s="507">
        <v>84</v>
      </c>
      <c r="C16" s="507">
        <v>75</v>
      </c>
      <c r="D16" s="507">
        <v>31</v>
      </c>
      <c r="E16" s="507">
        <v>3</v>
      </c>
      <c r="F16" s="506">
        <f t="shared" si="0"/>
        <v>193</v>
      </c>
      <c r="G16" s="507">
        <v>67</v>
      </c>
      <c r="H16" s="507">
        <v>57</v>
      </c>
      <c r="I16" s="507">
        <v>271</v>
      </c>
      <c r="J16" s="507">
        <v>54</v>
      </c>
      <c r="K16" s="506">
        <f t="shared" si="1"/>
        <v>449</v>
      </c>
      <c r="L16" s="507">
        <v>175</v>
      </c>
      <c r="M16" s="507">
        <v>68</v>
      </c>
      <c r="N16" s="507">
        <v>96</v>
      </c>
      <c r="O16" s="507">
        <v>19</v>
      </c>
      <c r="P16" s="496">
        <f t="shared" si="2"/>
        <v>358</v>
      </c>
      <c r="Q16" s="496">
        <f t="shared" si="3"/>
        <v>1000</v>
      </c>
      <c r="R16" s="285" t="s">
        <v>1033</v>
      </c>
      <c r="S16" s="294"/>
      <c r="T16" s="294"/>
      <c r="U16" s="294"/>
      <c r="V16" s="294"/>
    </row>
    <row r="17" spans="1:22">
      <c r="A17" s="285" t="s">
        <v>828</v>
      </c>
      <c r="B17" s="505">
        <v>60</v>
      </c>
      <c r="C17" s="505">
        <v>56</v>
      </c>
      <c r="D17" s="505">
        <v>25</v>
      </c>
      <c r="E17" s="505">
        <v>6</v>
      </c>
      <c r="F17" s="506">
        <f t="shared" si="0"/>
        <v>147</v>
      </c>
      <c r="G17" s="505">
        <v>71</v>
      </c>
      <c r="H17" s="505">
        <v>44</v>
      </c>
      <c r="I17" s="505">
        <v>269</v>
      </c>
      <c r="J17" s="505">
        <v>141</v>
      </c>
      <c r="K17" s="506">
        <f t="shared" si="1"/>
        <v>525</v>
      </c>
      <c r="L17" s="505">
        <v>124</v>
      </c>
      <c r="M17" s="505">
        <v>44</v>
      </c>
      <c r="N17" s="505">
        <v>101</v>
      </c>
      <c r="O17" s="505">
        <v>41</v>
      </c>
      <c r="P17" s="496">
        <f t="shared" si="2"/>
        <v>310</v>
      </c>
      <c r="Q17" s="496">
        <f t="shared" si="3"/>
        <v>982</v>
      </c>
      <c r="R17" s="285" t="s">
        <v>960</v>
      </c>
      <c r="S17" s="294"/>
      <c r="T17" s="294"/>
      <c r="U17" s="294"/>
      <c r="V17" s="294"/>
    </row>
    <row r="18" spans="1:22">
      <c r="A18" s="285" t="s">
        <v>862</v>
      </c>
      <c r="B18" s="507">
        <v>177</v>
      </c>
      <c r="C18" s="507">
        <v>511</v>
      </c>
      <c r="D18" s="507">
        <v>42</v>
      </c>
      <c r="E18" s="507">
        <v>255</v>
      </c>
      <c r="F18" s="506">
        <f t="shared" si="0"/>
        <v>985</v>
      </c>
      <c r="G18" s="507">
        <v>137</v>
      </c>
      <c r="H18" s="507">
        <v>296</v>
      </c>
      <c r="I18" s="507">
        <v>478</v>
      </c>
      <c r="J18" s="507">
        <v>464</v>
      </c>
      <c r="K18" s="506">
        <f t="shared" si="1"/>
        <v>1375</v>
      </c>
      <c r="L18" s="507">
        <v>82</v>
      </c>
      <c r="M18" s="507">
        <v>276</v>
      </c>
      <c r="N18" s="507">
        <v>317</v>
      </c>
      <c r="O18" s="507">
        <v>304</v>
      </c>
      <c r="P18" s="496">
        <f t="shared" si="2"/>
        <v>979</v>
      </c>
      <c r="Q18" s="496">
        <f t="shared" si="3"/>
        <v>3339</v>
      </c>
      <c r="R18" s="285" t="s">
        <v>870</v>
      </c>
      <c r="S18" s="294"/>
      <c r="T18" s="294"/>
      <c r="U18" s="294"/>
      <c r="V18" s="294"/>
    </row>
    <row r="19" spans="1:22">
      <c r="A19" s="285" t="s">
        <v>1034</v>
      </c>
      <c r="B19" s="505">
        <v>1</v>
      </c>
      <c r="C19" s="505">
        <v>0</v>
      </c>
      <c r="D19" s="505">
        <v>47</v>
      </c>
      <c r="E19" s="505">
        <v>6</v>
      </c>
      <c r="F19" s="506">
        <f t="shared" si="0"/>
        <v>54</v>
      </c>
      <c r="G19" s="505">
        <v>3</v>
      </c>
      <c r="H19" s="505">
        <v>1</v>
      </c>
      <c r="I19" s="505">
        <v>374</v>
      </c>
      <c r="J19" s="505">
        <v>60</v>
      </c>
      <c r="K19" s="506">
        <f t="shared" si="1"/>
        <v>438</v>
      </c>
      <c r="L19" s="505">
        <v>29</v>
      </c>
      <c r="M19" s="505">
        <v>6</v>
      </c>
      <c r="N19" s="505">
        <v>214</v>
      </c>
      <c r="O19" s="505">
        <v>44</v>
      </c>
      <c r="P19" s="496">
        <f t="shared" si="2"/>
        <v>293</v>
      </c>
      <c r="Q19" s="496">
        <f t="shared" si="3"/>
        <v>785</v>
      </c>
      <c r="R19" s="285" t="s">
        <v>1035</v>
      </c>
      <c r="S19" s="294"/>
      <c r="T19" s="294"/>
      <c r="U19" s="294"/>
      <c r="V19" s="294"/>
    </row>
    <row r="20" spans="1:22">
      <c r="A20" s="285" t="s">
        <v>830</v>
      </c>
      <c r="B20" s="507">
        <v>0</v>
      </c>
      <c r="C20" s="507">
        <v>0</v>
      </c>
      <c r="D20" s="507">
        <v>21</v>
      </c>
      <c r="E20" s="507">
        <v>4</v>
      </c>
      <c r="F20" s="506">
        <f t="shared" si="0"/>
        <v>25</v>
      </c>
      <c r="G20" s="507">
        <v>0</v>
      </c>
      <c r="H20" s="507">
        <v>1</v>
      </c>
      <c r="I20" s="507">
        <v>163</v>
      </c>
      <c r="J20" s="507">
        <v>93</v>
      </c>
      <c r="K20" s="506">
        <f t="shared" si="1"/>
        <v>257</v>
      </c>
      <c r="L20" s="507">
        <v>11</v>
      </c>
      <c r="M20" s="507">
        <v>6</v>
      </c>
      <c r="N20" s="507">
        <v>45</v>
      </c>
      <c r="O20" s="507">
        <v>41</v>
      </c>
      <c r="P20" s="496">
        <f t="shared" si="2"/>
        <v>103</v>
      </c>
      <c r="Q20" s="496">
        <f t="shared" si="3"/>
        <v>385</v>
      </c>
      <c r="R20" s="285" t="s">
        <v>1037</v>
      </c>
      <c r="S20" s="294"/>
      <c r="T20" s="294"/>
      <c r="U20" s="294"/>
      <c r="V20" s="294"/>
    </row>
    <row r="21" spans="1:22">
      <c r="A21" s="285" t="s">
        <v>964</v>
      </c>
      <c r="B21" s="505">
        <v>49</v>
      </c>
      <c r="C21" s="505">
        <v>63</v>
      </c>
      <c r="D21" s="505">
        <v>4</v>
      </c>
      <c r="E21" s="505">
        <v>9</v>
      </c>
      <c r="F21" s="506">
        <f t="shared" si="0"/>
        <v>125</v>
      </c>
      <c r="G21" s="505">
        <v>50</v>
      </c>
      <c r="H21" s="505">
        <v>61</v>
      </c>
      <c r="I21" s="505">
        <v>111</v>
      </c>
      <c r="J21" s="505">
        <v>137</v>
      </c>
      <c r="K21" s="506">
        <f t="shared" si="1"/>
        <v>359</v>
      </c>
      <c r="L21" s="505">
        <v>101</v>
      </c>
      <c r="M21" s="505">
        <v>81</v>
      </c>
      <c r="N21" s="505">
        <v>18</v>
      </c>
      <c r="O21" s="505">
        <v>22</v>
      </c>
      <c r="P21" s="496">
        <f t="shared" si="2"/>
        <v>222</v>
      </c>
      <c r="Q21" s="496">
        <f t="shared" si="3"/>
        <v>706</v>
      </c>
      <c r="R21" s="285" t="s">
        <v>1038</v>
      </c>
      <c r="S21" s="294"/>
      <c r="T21" s="294"/>
      <c r="U21" s="294"/>
      <c r="V21" s="294"/>
    </row>
    <row r="22" spans="1:22">
      <c r="A22" s="285" t="s">
        <v>1039</v>
      </c>
      <c r="B22" s="507">
        <v>87</v>
      </c>
      <c r="C22" s="507">
        <v>83</v>
      </c>
      <c r="D22" s="507">
        <v>3</v>
      </c>
      <c r="E22" s="507">
        <v>1</v>
      </c>
      <c r="F22" s="506">
        <f t="shared" si="0"/>
        <v>174</v>
      </c>
      <c r="G22" s="507">
        <v>56</v>
      </c>
      <c r="H22" s="507">
        <v>63</v>
      </c>
      <c r="I22" s="507">
        <v>47</v>
      </c>
      <c r="J22" s="507">
        <v>29</v>
      </c>
      <c r="K22" s="506">
        <f t="shared" si="1"/>
        <v>195</v>
      </c>
      <c r="L22" s="507">
        <v>93</v>
      </c>
      <c r="M22" s="507">
        <v>61</v>
      </c>
      <c r="N22" s="507">
        <v>32</v>
      </c>
      <c r="O22" s="507">
        <v>9</v>
      </c>
      <c r="P22" s="496">
        <f t="shared" si="2"/>
        <v>195</v>
      </c>
      <c r="Q22" s="496">
        <f t="shared" si="3"/>
        <v>564</v>
      </c>
      <c r="R22" s="285" t="s">
        <v>1040</v>
      </c>
      <c r="S22" s="294"/>
      <c r="T22" s="294"/>
      <c r="U22" s="294"/>
      <c r="V22" s="294"/>
    </row>
    <row r="23" spans="1:22" ht="22.5" customHeight="1">
      <c r="A23" s="285" t="s">
        <v>1041</v>
      </c>
      <c r="B23" s="505">
        <v>149</v>
      </c>
      <c r="C23" s="505">
        <v>102</v>
      </c>
      <c r="D23" s="505">
        <v>35</v>
      </c>
      <c r="E23" s="505">
        <v>8</v>
      </c>
      <c r="F23" s="506">
        <f t="shared" si="0"/>
        <v>294</v>
      </c>
      <c r="G23" s="505">
        <v>232</v>
      </c>
      <c r="H23" s="505">
        <v>148</v>
      </c>
      <c r="I23" s="505">
        <v>194</v>
      </c>
      <c r="J23" s="505">
        <v>73</v>
      </c>
      <c r="K23" s="506">
        <f t="shared" si="1"/>
        <v>647</v>
      </c>
      <c r="L23" s="505">
        <v>127</v>
      </c>
      <c r="M23" s="505">
        <v>63</v>
      </c>
      <c r="N23" s="505">
        <v>57</v>
      </c>
      <c r="O23" s="505">
        <v>57</v>
      </c>
      <c r="P23" s="496">
        <f t="shared" si="2"/>
        <v>304</v>
      </c>
      <c r="Q23" s="496">
        <f t="shared" si="3"/>
        <v>1245</v>
      </c>
      <c r="R23" s="381" t="s">
        <v>1042</v>
      </c>
      <c r="S23" s="294"/>
      <c r="T23" s="294"/>
      <c r="U23" s="294"/>
      <c r="V23" s="294"/>
    </row>
    <row r="24" spans="1:22">
      <c r="A24" s="285" t="s">
        <v>1087</v>
      </c>
      <c r="B24" s="507">
        <v>0</v>
      </c>
      <c r="C24" s="507">
        <v>0</v>
      </c>
      <c r="D24" s="507">
        <v>0</v>
      </c>
      <c r="E24" s="507">
        <v>0</v>
      </c>
      <c r="F24" s="506">
        <f t="shared" si="0"/>
        <v>0</v>
      </c>
      <c r="G24" s="507">
        <v>0</v>
      </c>
      <c r="H24" s="507">
        <v>0</v>
      </c>
      <c r="I24" s="507">
        <v>8</v>
      </c>
      <c r="J24" s="507">
        <v>7</v>
      </c>
      <c r="K24" s="506">
        <f t="shared" si="1"/>
        <v>15</v>
      </c>
      <c r="L24" s="507">
        <v>3</v>
      </c>
      <c r="M24" s="507">
        <v>1</v>
      </c>
      <c r="N24" s="507">
        <v>13</v>
      </c>
      <c r="O24" s="507">
        <v>12</v>
      </c>
      <c r="P24" s="496">
        <f t="shared" si="2"/>
        <v>29</v>
      </c>
      <c r="Q24" s="496">
        <f t="shared" si="3"/>
        <v>44</v>
      </c>
      <c r="R24" s="285" t="s">
        <v>1044</v>
      </c>
      <c r="S24" s="294"/>
      <c r="T24" s="294"/>
      <c r="U24" s="294"/>
      <c r="V24" s="294"/>
    </row>
    <row r="25" spans="1:22">
      <c r="A25" s="285" t="s">
        <v>1045</v>
      </c>
      <c r="B25" s="505">
        <v>203</v>
      </c>
      <c r="C25" s="505">
        <v>123</v>
      </c>
      <c r="D25" s="505">
        <v>19</v>
      </c>
      <c r="E25" s="505">
        <v>5</v>
      </c>
      <c r="F25" s="506">
        <f t="shared" si="0"/>
        <v>350</v>
      </c>
      <c r="G25" s="505">
        <v>188</v>
      </c>
      <c r="H25" s="505">
        <v>169</v>
      </c>
      <c r="I25" s="505">
        <v>452</v>
      </c>
      <c r="J25" s="505">
        <v>145</v>
      </c>
      <c r="K25" s="506">
        <f t="shared" si="1"/>
        <v>954</v>
      </c>
      <c r="L25" s="505">
        <v>281</v>
      </c>
      <c r="M25" s="505">
        <v>167</v>
      </c>
      <c r="N25" s="505">
        <v>214</v>
      </c>
      <c r="O25" s="505">
        <v>70</v>
      </c>
      <c r="P25" s="496">
        <f t="shared" si="2"/>
        <v>732</v>
      </c>
      <c r="Q25" s="496">
        <f t="shared" si="3"/>
        <v>2036</v>
      </c>
      <c r="R25" s="285" t="s">
        <v>1046</v>
      </c>
      <c r="S25" s="294"/>
      <c r="T25" s="294"/>
      <c r="U25" s="294"/>
      <c r="V25" s="294"/>
    </row>
    <row r="26" spans="1:22">
      <c r="A26" s="285" t="s">
        <v>1047</v>
      </c>
      <c r="B26" s="507">
        <v>21</v>
      </c>
      <c r="C26" s="507">
        <v>41</v>
      </c>
      <c r="D26" s="507">
        <v>5</v>
      </c>
      <c r="E26" s="507">
        <v>8</v>
      </c>
      <c r="F26" s="506">
        <f t="shared" si="0"/>
        <v>75</v>
      </c>
      <c r="G26" s="507">
        <v>35</v>
      </c>
      <c r="H26" s="507">
        <v>54</v>
      </c>
      <c r="I26" s="507">
        <v>315</v>
      </c>
      <c r="J26" s="507">
        <v>350</v>
      </c>
      <c r="K26" s="506">
        <f t="shared" si="1"/>
        <v>754</v>
      </c>
      <c r="L26" s="507">
        <v>83</v>
      </c>
      <c r="M26" s="507">
        <v>84</v>
      </c>
      <c r="N26" s="507">
        <v>152</v>
      </c>
      <c r="O26" s="507">
        <v>183</v>
      </c>
      <c r="P26" s="496">
        <f t="shared" si="2"/>
        <v>502</v>
      </c>
      <c r="Q26" s="496">
        <f t="shared" si="3"/>
        <v>1331</v>
      </c>
      <c r="R26" s="285" t="s">
        <v>1048</v>
      </c>
      <c r="S26" s="294"/>
      <c r="T26" s="294"/>
      <c r="U26" s="294"/>
      <c r="V26" s="294"/>
    </row>
    <row r="27" spans="1:22">
      <c r="A27" s="285" t="s">
        <v>1049</v>
      </c>
      <c r="B27" s="505">
        <v>195</v>
      </c>
      <c r="C27" s="505">
        <v>102</v>
      </c>
      <c r="D27" s="505">
        <v>60</v>
      </c>
      <c r="E27" s="505">
        <v>8</v>
      </c>
      <c r="F27" s="506">
        <f t="shared" si="0"/>
        <v>365</v>
      </c>
      <c r="G27" s="505">
        <v>114</v>
      </c>
      <c r="H27" s="505">
        <v>49</v>
      </c>
      <c r="I27" s="505">
        <v>889</v>
      </c>
      <c r="J27" s="505">
        <v>284</v>
      </c>
      <c r="K27" s="506">
        <f t="shared" si="1"/>
        <v>1336</v>
      </c>
      <c r="L27" s="505">
        <v>154</v>
      </c>
      <c r="M27" s="505">
        <v>51</v>
      </c>
      <c r="N27" s="505">
        <v>576</v>
      </c>
      <c r="O27" s="505">
        <v>194</v>
      </c>
      <c r="P27" s="496">
        <f t="shared" si="2"/>
        <v>975</v>
      </c>
      <c r="Q27" s="496">
        <f t="shared" si="3"/>
        <v>2676</v>
      </c>
      <c r="R27" s="285" t="s">
        <v>1050</v>
      </c>
      <c r="S27" s="294"/>
      <c r="T27" s="294"/>
      <c r="U27" s="294"/>
      <c r="V27" s="294"/>
    </row>
    <row r="28" spans="1:22">
      <c r="A28" s="285" t="s">
        <v>1051</v>
      </c>
      <c r="B28" s="507">
        <v>20</v>
      </c>
      <c r="C28" s="507">
        <v>17</v>
      </c>
      <c r="D28" s="507">
        <v>3</v>
      </c>
      <c r="E28" s="507">
        <v>2</v>
      </c>
      <c r="F28" s="506">
        <f t="shared" si="0"/>
        <v>42</v>
      </c>
      <c r="G28" s="507">
        <v>13</v>
      </c>
      <c r="H28" s="507">
        <v>20</v>
      </c>
      <c r="I28" s="507">
        <v>55</v>
      </c>
      <c r="J28" s="507">
        <v>47</v>
      </c>
      <c r="K28" s="506">
        <f t="shared" si="1"/>
        <v>135</v>
      </c>
      <c r="L28" s="507">
        <v>16</v>
      </c>
      <c r="M28" s="507">
        <v>14</v>
      </c>
      <c r="N28" s="507">
        <v>29</v>
      </c>
      <c r="O28" s="507">
        <v>19</v>
      </c>
      <c r="P28" s="496">
        <f t="shared" si="2"/>
        <v>78</v>
      </c>
      <c r="Q28" s="496">
        <f t="shared" si="3"/>
        <v>255</v>
      </c>
      <c r="R28" s="285" t="s">
        <v>1052</v>
      </c>
      <c r="S28" s="294"/>
      <c r="T28" s="294"/>
      <c r="U28" s="294"/>
      <c r="V28" s="294"/>
    </row>
    <row r="29" spans="1:22">
      <c r="A29" s="285" t="s">
        <v>863</v>
      </c>
      <c r="B29" s="505">
        <v>442</v>
      </c>
      <c r="C29" s="505">
        <v>626</v>
      </c>
      <c r="D29" s="505">
        <v>310</v>
      </c>
      <c r="E29" s="505">
        <v>275</v>
      </c>
      <c r="F29" s="506">
        <f t="shared" si="0"/>
        <v>1653</v>
      </c>
      <c r="G29" s="505">
        <v>504</v>
      </c>
      <c r="H29" s="505">
        <v>648</v>
      </c>
      <c r="I29" s="505">
        <v>913</v>
      </c>
      <c r="J29" s="505">
        <v>710</v>
      </c>
      <c r="K29" s="506">
        <f t="shared" si="1"/>
        <v>2775</v>
      </c>
      <c r="L29" s="505">
        <v>733</v>
      </c>
      <c r="M29" s="505">
        <v>623</v>
      </c>
      <c r="N29" s="505">
        <v>362</v>
      </c>
      <c r="O29" s="505">
        <v>257</v>
      </c>
      <c r="P29" s="496">
        <f t="shared" si="2"/>
        <v>1975</v>
      </c>
      <c r="Q29" s="496">
        <f t="shared" si="3"/>
        <v>6403</v>
      </c>
      <c r="R29" s="285" t="s">
        <v>871</v>
      </c>
      <c r="S29" s="294"/>
      <c r="T29" s="294"/>
      <c r="U29" s="294"/>
      <c r="V29" s="294"/>
    </row>
    <row r="30" spans="1:22">
      <c r="A30" s="285" t="s">
        <v>1054</v>
      </c>
      <c r="B30" s="507">
        <v>107</v>
      </c>
      <c r="C30" s="507">
        <v>79</v>
      </c>
      <c r="D30" s="507">
        <v>68</v>
      </c>
      <c r="E30" s="507">
        <v>12</v>
      </c>
      <c r="F30" s="506">
        <f t="shared" si="0"/>
        <v>266</v>
      </c>
      <c r="G30" s="507">
        <v>91</v>
      </c>
      <c r="H30" s="507">
        <v>49</v>
      </c>
      <c r="I30" s="507">
        <v>260</v>
      </c>
      <c r="J30" s="507">
        <v>124</v>
      </c>
      <c r="K30" s="506">
        <f t="shared" si="1"/>
        <v>524</v>
      </c>
      <c r="L30" s="507">
        <v>132</v>
      </c>
      <c r="M30" s="507">
        <v>58</v>
      </c>
      <c r="N30" s="507">
        <v>77</v>
      </c>
      <c r="O30" s="507">
        <v>39</v>
      </c>
      <c r="P30" s="496">
        <f t="shared" si="2"/>
        <v>306</v>
      </c>
      <c r="Q30" s="496">
        <f t="shared" si="3"/>
        <v>1096</v>
      </c>
      <c r="R30" s="285" t="s">
        <v>1055</v>
      </c>
      <c r="S30" s="294"/>
      <c r="T30" s="294"/>
      <c r="U30" s="294"/>
      <c r="V30" s="294"/>
    </row>
    <row r="31" spans="1:22">
      <c r="A31" s="285" t="s">
        <v>1088</v>
      </c>
      <c r="B31" s="505">
        <v>23</v>
      </c>
      <c r="C31" s="505">
        <v>13</v>
      </c>
      <c r="D31" s="505">
        <v>1</v>
      </c>
      <c r="E31" s="505">
        <v>0</v>
      </c>
      <c r="F31" s="506">
        <f t="shared" si="0"/>
        <v>37</v>
      </c>
      <c r="G31" s="505">
        <v>31</v>
      </c>
      <c r="H31" s="505">
        <v>13</v>
      </c>
      <c r="I31" s="505">
        <v>60</v>
      </c>
      <c r="J31" s="505">
        <v>4</v>
      </c>
      <c r="K31" s="506">
        <f t="shared" si="1"/>
        <v>108</v>
      </c>
      <c r="L31" s="505">
        <v>56</v>
      </c>
      <c r="M31" s="505">
        <v>21</v>
      </c>
      <c r="N31" s="505">
        <v>4</v>
      </c>
      <c r="O31" s="505">
        <v>1</v>
      </c>
      <c r="P31" s="496">
        <f t="shared" si="2"/>
        <v>82</v>
      </c>
      <c r="Q31" s="496">
        <f t="shared" si="3"/>
        <v>227</v>
      </c>
      <c r="R31" s="285" t="s">
        <v>1057</v>
      </c>
      <c r="S31" s="294"/>
      <c r="T31" s="294"/>
      <c r="U31" s="294"/>
      <c r="V31" s="294"/>
    </row>
    <row r="32" spans="1:22">
      <c r="A32" s="285" t="s">
        <v>1089</v>
      </c>
      <c r="B32" s="507">
        <v>537</v>
      </c>
      <c r="C32" s="507">
        <v>554</v>
      </c>
      <c r="D32" s="507">
        <v>215</v>
      </c>
      <c r="E32" s="507">
        <v>191</v>
      </c>
      <c r="F32" s="506">
        <f t="shared" si="0"/>
        <v>1497</v>
      </c>
      <c r="G32" s="507">
        <v>998</v>
      </c>
      <c r="H32" s="507">
        <v>1136</v>
      </c>
      <c r="I32" s="507">
        <v>386</v>
      </c>
      <c r="J32" s="507">
        <v>613</v>
      </c>
      <c r="K32" s="506">
        <f t="shared" si="1"/>
        <v>3133</v>
      </c>
      <c r="L32" s="507">
        <v>719</v>
      </c>
      <c r="M32" s="507">
        <v>767</v>
      </c>
      <c r="N32" s="507">
        <v>92</v>
      </c>
      <c r="O32" s="507">
        <v>124</v>
      </c>
      <c r="P32" s="496">
        <f t="shared" si="2"/>
        <v>1702</v>
      </c>
      <c r="Q32" s="496">
        <f t="shared" si="3"/>
        <v>6332</v>
      </c>
      <c r="R32" s="285" t="s">
        <v>1059</v>
      </c>
      <c r="S32" s="294"/>
      <c r="T32" s="294"/>
      <c r="U32" s="294"/>
      <c r="V32" s="294"/>
    </row>
    <row r="33" spans="1:22">
      <c r="A33" s="285" t="s">
        <v>1060</v>
      </c>
      <c r="B33" s="505">
        <v>234</v>
      </c>
      <c r="C33" s="505">
        <v>140</v>
      </c>
      <c r="D33" s="505">
        <v>184</v>
      </c>
      <c r="E33" s="505">
        <v>56</v>
      </c>
      <c r="F33" s="506">
        <f t="shared" si="0"/>
        <v>614</v>
      </c>
      <c r="G33" s="505">
        <v>214</v>
      </c>
      <c r="H33" s="505">
        <v>94</v>
      </c>
      <c r="I33" s="505">
        <v>208</v>
      </c>
      <c r="J33" s="505">
        <v>52</v>
      </c>
      <c r="K33" s="506">
        <f t="shared" si="1"/>
        <v>568</v>
      </c>
      <c r="L33" s="505">
        <v>205</v>
      </c>
      <c r="M33" s="505">
        <v>73</v>
      </c>
      <c r="N33" s="505">
        <v>68</v>
      </c>
      <c r="O33" s="505">
        <v>8</v>
      </c>
      <c r="P33" s="496">
        <f t="shared" si="2"/>
        <v>354</v>
      </c>
      <c r="Q33" s="496">
        <f t="shared" si="3"/>
        <v>1536</v>
      </c>
      <c r="R33" s="285" t="s">
        <v>1061</v>
      </c>
      <c r="S33" s="294"/>
      <c r="T33" s="294"/>
      <c r="U33" s="294"/>
      <c r="V33" s="294"/>
    </row>
    <row r="34" spans="1:22">
      <c r="A34" s="285" t="s">
        <v>864</v>
      </c>
      <c r="B34" s="507">
        <v>196</v>
      </c>
      <c r="C34" s="507">
        <v>75</v>
      </c>
      <c r="D34" s="507">
        <v>53</v>
      </c>
      <c r="E34" s="507">
        <v>8</v>
      </c>
      <c r="F34" s="506">
        <f t="shared" si="0"/>
        <v>332</v>
      </c>
      <c r="G34" s="507">
        <v>104</v>
      </c>
      <c r="H34" s="507">
        <v>26</v>
      </c>
      <c r="I34" s="507">
        <v>298</v>
      </c>
      <c r="J34" s="507">
        <v>43</v>
      </c>
      <c r="K34" s="506">
        <f t="shared" si="1"/>
        <v>471</v>
      </c>
      <c r="L34" s="507">
        <v>31</v>
      </c>
      <c r="M34" s="507">
        <v>5</v>
      </c>
      <c r="N34" s="507">
        <v>55</v>
      </c>
      <c r="O34" s="507">
        <v>13</v>
      </c>
      <c r="P34" s="496">
        <f t="shared" si="2"/>
        <v>104</v>
      </c>
      <c r="Q34" s="496">
        <f t="shared" si="3"/>
        <v>907</v>
      </c>
      <c r="R34" s="285" t="s">
        <v>872</v>
      </c>
      <c r="S34" s="294"/>
      <c r="T34" s="294"/>
      <c r="U34" s="294"/>
      <c r="V34" s="294"/>
    </row>
    <row r="35" spans="1:22">
      <c r="A35" s="285" t="s">
        <v>1062</v>
      </c>
      <c r="B35" s="505">
        <v>0</v>
      </c>
      <c r="C35" s="505">
        <v>0</v>
      </c>
      <c r="D35" s="505">
        <v>11</v>
      </c>
      <c r="E35" s="505">
        <v>4</v>
      </c>
      <c r="F35" s="506">
        <f t="shared" si="0"/>
        <v>15</v>
      </c>
      <c r="G35" s="505">
        <v>0</v>
      </c>
      <c r="H35" s="505">
        <v>0</v>
      </c>
      <c r="I35" s="505">
        <v>126</v>
      </c>
      <c r="J35" s="505">
        <v>43</v>
      </c>
      <c r="K35" s="506">
        <f t="shared" si="1"/>
        <v>169</v>
      </c>
      <c r="L35" s="505">
        <v>6</v>
      </c>
      <c r="M35" s="505">
        <v>0</v>
      </c>
      <c r="N35" s="505">
        <v>55</v>
      </c>
      <c r="O35" s="505">
        <v>16</v>
      </c>
      <c r="P35" s="496">
        <f t="shared" si="2"/>
        <v>77</v>
      </c>
      <c r="Q35" s="496">
        <f t="shared" si="3"/>
        <v>261</v>
      </c>
      <c r="R35" s="285" t="s">
        <v>1063</v>
      </c>
      <c r="S35" s="294"/>
      <c r="T35" s="294"/>
      <c r="U35" s="294"/>
      <c r="V35" s="294"/>
    </row>
    <row r="36" spans="1:22">
      <c r="A36" s="285" t="s">
        <v>1064</v>
      </c>
      <c r="B36" s="507">
        <v>8</v>
      </c>
      <c r="C36" s="507">
        <v>10</v>
      </c>
      <c r="D36" s="507">
        <v>4</v>
      </c>
      <c r="E36" s="507">
        <v>0</v>
      </c>
      <c r="F36" s="506">
        <f t="shared" si="0"/>
        <v>22</v>
      </c>
      <c r="G36" s="507">
        <v>3</v>
      </c>
      <c r="H36" s="507">
        <v>4</v>
      </c>
      <c r="I36" s="507">
        <v>72</v>
      </c>
      <c r="J36" s="507">
        <v>23</v>
      </c>
      <c r="K36" s="506">
        <f t="shared" si="1"/>
        <v>102</v>
      </c>
      <c r="L36" s="507">
        <v>8</v>
      </c>
      <c r="M36" s="507">
        <v>2</v>
      </c>
      <c r="N36" s="507">
        <v>67</v>
      </c>
      <c r="O36" s="507">
        <v>17</v>
      </c>
      <c r="P36" s="496">
        <f t="shared" si="2"/>
        <v>94</v>
      </c>
      <c r="Q36" s="496">
        <f t="shared" si="3"/>
        <v>218</v>
      </c>
      <c r="R36" s="285" t="s">
        <v>1065</v>
      </c>
      <c r="S36" s="294"/>
      <c r="T36" s="294"/>
      <c r="U36" s="294"/>
      <c r="V36" s="294"/>
    </row>
    <row r="37" spans="1:22">
      <c r="A37" s="285" t="s">
        <v>1066</v>
      </c>
      <c r="B37" s="505">
        <v>1</v>
      </c>
      <c r="C37" s="505">
        <v>1</v>
      </c>
      <c r="D37" s="505">
        <v>0</v>
      </c>
      <c r="E37" s="505">
        <v>0</v>
      </c>
      <c r="F37" s="506">
        <f t="shared" si="0"/>
        <v>2</v>
      </c>
      <c r="G37" s="505">
        <v>1</v>
      </c>
      <c r="H37" s="505">
        <v>2</v>
      </c>
      <c r="I37" s="505">
        <v>11</v>
      </c>
      <c r="J37" s="505">
        <v>24</v>
      </c>
      <c r="K37" s="506">
        <f t="shared" si="1"/>
        <v>38</v>
      </c>
      <c r="L37" s="505">
        <v>6</v>
      </c>
      <c r="M37" s="505">
        <v>4</v>
      </c>
      <c r="N37" s="505">
        <v>12</v>
      </c>
      <c r="O37" s="505">
        <v>16</v>
      </c>
      <c r="P37" s="496">
        <f t="shared" si="2"/>
        <v>38</v>
      </c>
      <c r="Q37" s="496">
        <f t="shared" si="3"/>
        <v>78</v>
      </c>
      <c r="R37" s="285" t="s">
        <v>1067</v>
      </c>
      <c r="S37" s="294"/>
      <c r="T37" s="294"/>
      <c r="U37" s="294"/>
      <c r="V37" s="294"/>
    </row>
    <row r="38" spans="1:22">
      <c r="A38" s="285" t="s">
        <v>1068</v>
      </c>
      <c r="B38" s="507">
        <v>0</v>
      </c>
      <c r="C38" s="507">
        <v>0</v>
      </c>
      <c r="D38" s="507">
        <v>1</v>
      </c>
      <c r="E38" s="507">
        <v>0</v>
      </c>
      <c r="F38" s="506">
        <f t="shared" si="0"/>
        <v>1</v>
      </c>
      <c r="G38" s="507">
        <v>0</v>
      </c>
      <c r="H38" s="507">
        <v>0</v>
      </c>
      <c r="I38" s="507">
        <v>92</v>
      </c>
      <c r="J38" s="507">
        <v>16</v>
      </c>
      <c r="K38" s="506">
        <f t="shared" si="1"/>
        <v>108</v>
      </c>
      <c r="L38" s="507">
        <v>10</v>
      </c>
      <c r="M38" s="507">
        <v>2</v>
      </c>
      <c r="N38" s="507">
        <v>48</v>
      </c>
      <c r="O38" s="507">
        <v>11</v>
      </c>
      <c r="P38" s="496">
        <f t="shared" si="2"/>
        <v>71</v>
      </c>
      <c r="Q38" s="496">
        <f t="shared" si="3"/>
        <v>180</v>
      </c>
      <c r="R38" s="285" t="s">
        <v>1069</v>
      </c>
      <c r="S38" s="294"/>
      <c r="T38" s="294"/>
      <c r="U38" s="294"/>
      <c r="V38" s="294"/>
    </row>
    <row r="39" spans="1:22">
      <c r="A39" s="285" t="s">
        <v>1090</v>
      </c>
      <c r="B39" s="505">
        <v>0</v>
      </c>
      <c r="C39" s="505">
        <v>0</v>
      </c>
      <c r="D39" s="505">
        <v>3</v>
      </c>
      <c r="E39" s="505">
        <v>0</v>
      </c>
      <c r="F39" s="506">
        <f t="shared" si="0"/>
        <v>3</v>
      </c>
      <c r="G39" s="505">
        <v>1</v>
      </c>
      <c r="H39" s="505">
        <v>1</v>
      </c>
      <c r="I39" s="505">
        <v>12</v>
      </c>
      <c r="J39" s="505">
        <v>9</v>
      </c>
      <c r="K39" s="506">
        <f t="shared" si="1"/>
        <v>23</v>
      </c>
      <c r="L39" s="505">
        <v>8</v>
      </c>
      <c r="M39" s="505">
        <v>7</v>
      </c>
      <c r="N39" s="505">
        <v>9</v>
      </c>
      <c r="O39" s="505">
        <v>7</v>
      </c>
      <c r="P39" s="496">
        <f t="shared" si="2"/>
        <v>31</v>
      </c>
      <c r="Q39" s="496">
        <f t="shared" si="3"/>
        <v>57</v>
      </c>
      <c r="R39" s="285" t="s">
        <v>1071</v>
      </c>
      <c r="S39" s="294"/>
      <c r="T39" s="294"/>
      <c r="U39" s="294"/>
      <c r="V39" s="294"/>
    </row>
    <row r="40" spans="1:22">
      <c r="A40" s="285" t="s">
        <v>1072</v>
      </c>
      <c r="B40" s="507">
        <v>5</v>
      </c>
      <c r="C40" s="507">
        <v>7</v>
      </c>
      <c r="D40" s="507">
        <v>1</v>
      </c>
      <c r="E40" s="507">
        <v>0</v>
      </c>
      <c r="F40" s="506">
        <f t="shared" si="0"/>
        <v>13</v>
      </c>
      <c r="G40" s="507">
        <v>5</v>
      </c>
      <c r="H40" s="507">
        <v>1</v>
      </c>
      <c r="I40" s="507">
        <v>80</v>
      </c>
      <c r="J40" s="507">
        <v>46</v>
      </c>
      <c r="K40" s="506">
        <f t="shared" si="1"/>
        <v>132</v>
      </c>
      <c r="L40" s="507">
        <v>19</v>
      </c>
      <c r="M40" s="507">
        <v>9</v>
      </c>
      <c r="N40" s="507">
        <v>66</v>
      </c>
      <c r="O40" s="507">
        <v>27</v>
      </c>
      <c r="P40" s="496">
        <f t="shared" si="2"/>
        <v>121</v>
      </c>
      <c r="Q40" s="496">
        <f t="shared" si="3"/>
        <v>266</v>
      </c>
      <c r="R40" s="285" t="s">
        <v>1073</v>
      </c>
      <c r="S40" s="294"/>
      <c r="T40" s="294"/>
      <c r="U40" s="294"/>
      <c r="V40" s="294"/>
    </row>
    <row r="41" spans="1:22">
      <c r="A41" s="285" t="s">
        <v>1074</v>
      </c>
      <c r="B41" s="505">
        <v>0</v>
      </c>
      <c r="C41" s="505">
        <v>0</v>
      </c>
      <c r="D41" s="505">
        <v>1</v>
      </c>
      <c r="E41" s="505">
        <v>0</v>
      </c>
      <c r="F41" s="506">
        <f t="shared" si="0"/>
        <v>1</v>
      </c>
      <c r="G41" s="505">
        <v>2</v>
      </c>
      <c r="H41" s="505">
        <v>1</v>
      </c>
      <c r="I41" s="505">
        <v>76</v>
      </c>
      <c r="J41" s="505">
        <v>2</v>
      </c>
      <c r="K41" s="506">
        <f t="shared" si="1"/>
        <v>81</v>
      </c>
      <c r="L41" s="505">
        <v>11</v>
      </c>
      <c r="M41" s="505">
        <v>1</v>
      </c>
      <c r="N41" s="505">
        <v>23</v>
      </c>
      <c r="O41" s="505">
        <v>0</v>
      </c>
      <c r="P41" s="496">
        <f t="shared" si="2"/>
        <v>35</v>
      </c>
      <c r="Q41" s="496">
        <f t="shared" si="3"/>
        <v>117</v>
      </c>
      <c r="R41" s="285" t="s">
        <v>1075</v>
      </c>
      <c r="S41" s="294"/>
      <c r="T41" s="294"/>
      <c r="U41" s="294"/>
      <c r="V41" s="294"/>
    </row>
    <row r="42" spans="1:22">
      <c r="A42" s="285" t="s">
        <v>1091</v>
      </c>
      <c r="B42" s="507">
        <v>0</v>
      </c>
      <c r="C42" s="507">
        <v>2</v>
      </c>
      <c r="D42" s="507">
        <v>7</v>
      </c>
      <c r="E42" s="507">
        <v>1</v>
      </c>
      <c r="F42" s="506">
        <f t="shared" si="0"/>
        <v>10</v>
      </c>
      <c r="G42" s="507">
        <v>8</v>
      </c>
      <c r="H42" s="507">
        <v>3</v>
      </c>
      <c r="I42" s="507">
        <v>24</v>
      </c>
      <c r="J42" s="507">
        <v>23</v>
      </c>
      <c r="K42" s="506">
        <f t="shared" si="1"/>
        <v>58</v>
      </c>
      <c r="L42" s="507">
        <v>4</v>
      </c>
      <c r="M42" s="507">
        <v>5</v>
      </c>
      <c r="N42" s="507">
        <v>29</v>
      </c>
      <c r="O42" s="507">
        <v>20</v>
      </c>
      <c r="P42" s="496">
        <f t="shared" si="2"/>
        <v>58</v>
      </c>
      <c r="Q42" s="496">
        <f t="shared" si="3"/>
        <v>126</v>
      </c>
      <c r="R42" s="285" t="s">
        <v>894</v>
      </c>
      <c r="S42" s="294"/>
      <c r="T42" s="294"/>
      <c r="U42" s="294"/>
      <c r="V42" s="294"/>
    </row>
    <row r="43" spans="1:22" s="282" customFormat="1" ht="27" customHeight="1">
      <c r="A43" s="281" t="s">
        <v>750</v>
      </c>
      <c r="B43" s="366">
        <f>SUM(B7:B42)</f>
        <v>14722</v>
      </c>
      <c r="C43" s="366">
        <f t="shared" ref="C43:Q43" si="4">SUM(C7:C42)</f>
        <v>11330</v>
      </c>
      <c r="D43" s="366">
        <f t="shared" si="4"/>
        <v>6752</v>
      </c>
      <c r="E43" s="366">
        <f t="shared" si="4"/>
        <v>5380</v>
      </c>
      <c r="F43" s="366">
        <f t="shared" si="4"/>
        <v>38184</v>
      </c>
      <c r="G43" s="366">
        <f t="shared" si="4"/>
        <v>5029</v>
      </c>
      <c r="H43" s="366">
        <f t="shared" si="4"/>
        <v>4169</v>
      </c>
      <c r="I43" s="366">
        <f t="shared" si="4"/>
        <v>9644</v>
      </c>
      <c r="J43" s="366">
        <f t="shared" si="4"/>
        <v>4110</v>
      </c>
      <c r="K43" s="366">
        <f t="shared" si="4"/>
        <v>22952</v>
      </c>
      <c r="L43" s="366">
        <f t="shared" si="4"/>
        <v>5797</v>
      </c>
      <c r="M43" s="366">
        <f t="shared" si="4"/>
        <v>3501</v>
      </c>
      <c r="N43" s="366">
        <f t="shared" si="4"/>
        <v>4490</v>
      </c>
      <c r="O43" s="366">
        <f t="shared" si="4"/>
        <v>1810</v>
      </c>
      <c r="P43" s="366">
        <f t="shared" si="4"/>
        <v>15598</v>
      </c>
      <c r="Q43" s="366">
        <f t="shared" si="4"/>
        <v>76734</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604</v>
      </c>
      <c r="B1" s="1708"/>
      <c r="C1" s="1708"/>
      <c r="D1" s="1708"/>
      <c r="E1" s="1708"/>
      <c r="F1" s="1708"/>
      <c r="G1" s="1708"/>
      <c r="H1" s="1708"/>
      <c r="I1" s="1708"/>
      <c r="J1" s="1708"/>
      <c r="K1" s="1708"/>
      <c r="L1" s="1708"/>
      <c r="M1" s="1708"/>
      <c r="N1" s="1708"/>
      <c r="O1" s="1708"/>
      <c r="P1" s="1708"/>
      <c r="Q1" s="1708"/>
      <c r="R1" s="1709"/>
    </row>
    <row r="2" spans="1:22" ht="33" customHeight="1">
      <c r="A2" s="1699" t="s">
        <v>605</v>
      </c>
      <c r="B2" s="1700"/>
      <c r="C2" s="1700"/>
      <c r="D2" s="1700"/>
      <c r="E2" s="1700"/>
      <c r="F2" s="1700"/>
      <c r="G2" s="1700"/>
      <c r="H2" s="1700"/>
      <c r="I2" s="1700"/>
      <c r="J2" s="1700"/>
      <c r="K2" s="1700"/>
      <c r="L2" s="1700"/>
      <c r="M2" s="1700"/>
      <c r="N2" s="1700"/>
      <c r="O2" s="1700"/>
      <c r="P2" s="1700"/>
      <c r="Q2" s="1700"/>
      <c r="R2" s="1710"/>
    </row>
    <row r="3" spans="1:22" ht="26.25" customHeight="1">
      <c r="A3" s="197" t="s">
        <v>1092</v>
      </c>
      <c r="B3" s="136"/>
      <c r="C3" s="136"/>
      <c r="D3" s="136"/>
      <c r="E3" s="136"/>
      <c r="F3" s="136"/>
      <c r="G3" s="136"/>
      <c r="H3" s="136"/>
      <c r="I3" s="136"/>
      <c r="J3" s="136"/>
      <c r="K3" s="136"/>
      <c r="L3" s="136"/>
      <c r="M3" s="136"/>
      <c r="N3" s="136"/>
      <c r="O3" s="136"/>
      <c r="P3" s="136"/>
      <c r="Q3" s="136"/>
      <c r="R3" s="200" t="s">
        <v>1093</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719</v>
      </c>
      <c r="C7" s="505">
        <v>478</v>
      </c>
      <c r="D7" s="505">
        <v>787</v>
      </c>
      <c r="E7" s="505">
        <v>478</v>
      </c>
      <c r="F7" s="506">
        <f>SUM(B7:E7)</f>
        <v>2462</v>
      </c>
      <c r="G7" s="505">
        <v>0</v>
      </c>
      <c r="H7" s="505">
        <v>0</v>
      </c>
      <c r="I7" s="505">
        <v>0</v>
      </c>
      <c r="J7" s="505">
        <v>0</v>
      </c>
      <c r="K7" s="506">
        <f>SUM(G7:J7)</f>
        <v>0</v>
      </c>
      <c r="L7" s="505">
        <v>0</v>
      </c>
      <c r="M7" s="505">
        <v>0</v>
      </c>
      <c r="N7" s="505">
        <v>0</v>
      </c>
      <c r="O7" s="505">
        <v>0</v>
      </c>
      <c r="P7" s="496">
        <f>SUM(L7:O7)</f>
        <v>0</v>
      </c>
      <c r="Q7" s="496">
        <f>P7+K7+F7</f>
        <v>2462</v>
      </c>
      <c r="R7" s="285" t="s">
        <v>1019</v>
      </c>
      <c r="S7" s="294"/>
      <c r="T7" s="294"/>
      <c r="U7" s="294"/>
      <c r="V7" s="294"/>
    </row>
    <row r="8" spans="1:22">
      <c r="A8" s="285" t="s">
        <v>1084</v>
      </c>
      <c r="B8" s="507">
        <v>698</v>
      </c>
      <c r="C8" s="507">
        <v>673</v>
      </c>
      <c r="D8" s="507">
        <v>67</v>
      </c>
      <c r="E8" s="507">
        <v>76</v>
      </c>
      <c r="F8" s="506">
        <f t="shared" ref="F8:F42" si="0">SUM(B8:E8)</f>
        <v>1514</v>
      </c>
      <c r="G8" s="507">
        <v>380</v>
      </c>
      <c r="H8" s="507">
        <v>340</v>
      </c>
      <c r="I8" s="507">
        <v>198</v>
      </c>
      <c r="J8" s="507">
        <v>95</v>
      </c>
      <c r="K8" s="506">
        <f t="shared" ref="K8:K42" si="1">SUM(G8:J8)</f>
        <v>1013</v>
      </c>
      <c r="L8" s="507">
        <v>825</v>
      </c>
      <c r="M8" s="507">
        <v>670</v>
      </c>
      <c r="N8" s="507">
        <v>99</v>
      </c>
      <c r="O8" s="507">
        <v>63</v>
      </c>
      <c r="P8" s="496">
        <f t="shared" ref="P8:P42" si="2">SUM(L8:O8)</f>
        <v>1657</v>
      </c>
      <c r="Q8" s="496">
        <f t="shared" ref="Q8:Q42" si="3">P8+K8+F8</f>
        <v>4184</v>
      </c>
      <c r="R8" s="285" t="s">
        <v>954</v>
      </c>
      <c r="S8" s="294"/>
      <c r="T8" s="294"/>
      <c r="U8" s="294"/>
      <c r="V8" s="294"/>
    </row>
    <row r="9" spans="1:22">
      <c r="A9" s="285" t="s">
        <v>1085</v>
      </c>
      <c r="B9" s="505">
        <v>283</v>
      </c>
      <c r="C9" s="505">
        <v>183</v>
      </c>
      <c r="D9" s="505">
        <v>91</v>
      </c>
      <c r="E9" s="505">
        <v>35</v>
      </c>
      <c r="F9" s="506">
        <f t="shared" si="0"/>
        <v>592</v>
      </c>
      <c r="G9" s="505">
        <v>429</v>
      </c>
      <c r="H9" s="505">
        <v>303</v>
      </c>
      <c r="I9" s="505">
        <v>302</v>
      </c>
      <c r="J9" s="505">
        <v>99</v>
      </c>
      <c r="K9" s="506">
        <f t="shared" si="1"/>
        <v>1133</v>
      </c>
      <c r="L9" s="505">
        <v>851</v>
      </c>
      <c r="M9" s="505">
        <v>343</v>
      </c>
      <c r="N9" s="505">
        <v>341</v>
      </c>
      <c r="O9" s="505">
        <v>73</v>
      </c>
      <c r="P9" s="496">
        <f t="shared" si="2"/>
        <v>1608</v>
      </c>
      <c r="Q9" s="496">
        <f t="shared" si="3"/>
        <v>3333</v>
      </c>
      <c r="R9" s="285" t="s">
        <v>956</v>
      </c>
      <c r="S9" s="294"/>
      <c r="T9" s="294"/>
      <c r="U9" s="294"/>
      <c r="V9" s="294"/>
    </row>
    <row r="10" spans="1:22">
      <c r="A10" s="285" t="s">
        <v>959</v>
      </c>
      <c r="B10" s="507">
        <v>92</v>
      </c>
      <c r="C10" s="507">
        <v>81</v>
      </c>
      <c r="D10" s="507">
        <v>24</v>
      </c>
      <c r="E10" s="507">
        <v>6</v>
      </c>
      <c r="F10" s="506">
        <f t="shared" si="0"/>
        <v>203</v>
      </c>
      <c r="G10" s="507">
        <v>141</v>
      </c>
      <c r="H10" s="507">
        <v>78</v>
      </c>
      <c r="I10" s="507">
        <v>172</v>
      </c>
      <c r="J10" s="507">
        <v>11</v>
      </c>
      <c r="K10" s="506">
        <f t="shared" si="1"/>
        <v>402</v>
      </c>
      <c r="L10" s="507">
        <v>360</v>
      </c>
      <c r="M10" s="507">
        <v>110</v>
      </c>
      <c r="N10" s="507">
        <v>166</v>
      </c>
      <c r="O10" s="507">
        <v>10</v>
      </c>
      <c r="P10" s="496">
        <f t="shared" si="2"/>
        <v>646</v>
      </c>
      <c r="Q10" s="496">
        <f t="shared" si="3"/>
        <v>1251</v>
      </c>
      <c r="R10" s="285" t="s">
        <v>1022</v>
      </c>
      <c r="S10" s="294"/>
      <c r="T10" s="294"/>
      <c r="U10" s="294"/>
      <c r="V10" s="294"/>
    </row>
    <row r="11" spans="1:22">
      <c r="A11" s="285" t="s">
        <v>962</v>
      </c>
      <c r="B11" s="505">
        <v>83</v>
      </c>
      <c r="C11" s="505">
        <v>20</v>
      </c>
      <c r="D11" s="505">
        <v>15</v>
      </c>
      <c r="E11" s="505">
        <v>0</v>
      </c>
      <c r="F11" s="506">
        <f t="shared" si="0"/>
        <v>118</v>
      </c>
      <c r="G11" s="505">
        <v>123</v>
      </c>
      <c r="H11" s="505">
        <v>15</v>
      </c>
      <c r="I11" s="505">
        <v>102</v>
      </c>
      <c r="J11" s="505">
        <v>0</v>
      </c>
      <c r="K11" s="506">
        <f t="shared" si="1"/>
        <v>240</v>
      </c>
      <c r="L11" s="505">
        <v>273</v>
      </c>
      <c r="M11" s="505">
        <v>13</v>
      </c>
      <c r="N11" s="505">
        <v>71</v>
      </c>
      <c r="O11" s="505">
        <v>0</v>
      </c>
      <c r="P11" s="496">
        <f t="shared" si="2"/>
        <v>357</v>
      </c>
      <c r="Q11" s="496">
        <f t="shared" si="3"/>
        <v>715</v>
      </c>
      <c r="R11" s="285" t="s">
        <v>961</v>
      </c>
      <c r="S11" s="294"/>
      <c r="T11" s="294"/>
      <c r="U11" s="294"/>
      <c r="V11" s="294"/>
    </row>
    <row r="12" spans="1:22">
      <c r="A12" s="285" t="s">
        <v>1024</v>
      </c>
      <c r="B12" s="507">
        <v>58</v>
      </c>
      <c r="C12" s="507">
        <v>5</v>
      </c>
      <c r="D12" s="507">
        <v>0</v>
      </c>
      <c r="E12" s="507">
        <v>0</v>
      </c>
      <c r="F12" s="506">
        <f t="shared" si="0"/>
        <v>63</v>
      </c>
      <c r="G12" s="507">
        <v>66</v>
      </c>
      <c r="H12" s="507">
        <v>5</v>
      </c>
      <c r="I12" s="507">
        <v>35</v>
      </c>
      <c r="J12" s="507">
        <v>0</v>
      </c>
      <c r="K12" s="506">
        <f t="shared" si="1"/>
        <v>106</v>
      </c>
      <c r="L12" s="507">
        <v>160</v>
      </c>
      <c r="M12" s="507">
        <v>8</v>
      </c>
      <c r="N12" s="507">
        <v>47</v>
      </c>
      <c r="O12" s="507">
        <v>0</v>
      </c>
      <c r="P12" s="496">
        <f t="shared" si="2"/>
        <v>215</v>
      </c>
      <c r="Q12" s="496">
        <f t="shared" si="3"/>
        <v>384</v>
      </c>
      <c r="R12" s="285" t="s">
        <v>1025</v>
      </c>
      <c r="S12" s="294"/>
      <c r="T12" s="294"/>
      <c r="U12" s="294"/>
      <c r="V12" s="294"/>
    </row>
    <row r="13" spans="1:22">
      <c r="A13" s="285" t="s">
        <v>1026</v>
      </c>
      <c r="B13" s="505">
        <v>15</v>
      </c>
      <c r="C13" s="505">
        <v>10</v>
      </c>
      <c r="D13" s="505">
        <v>2</v>
      </c>
      <c r="E13" s="505">
        <v>0</v>
      </c>
      <c r="F13" s="506">
        <f t="shared" si="0"/>
        <v>27</v>
      </c>
      <c r="G13" s="505">
        <v>13</v>
      </c>
      <c r="H13" s="505">
        <v>2</v>
      </c>
      <c r="I13" s="505">
        <v>61</v>
      </c>
      <c r="J13" s="505">
        <v>2</v>
      </c>
      <c r="K13" s="506">
        <f t="shared" si="1"/>
        <v>78</v>
      </c>
      <c r="L13" s="505">
        <v>44</v>
      </c>
      <c r="M13" s="505">
        <v>4</v>
      </c>
      <c r="N13" s="505">
        <v>36</v>
      </c>
      <c r="O13" s="505">
        <v>0</v>
      </c>
      <c r="P13" s="496">
        <f t="shared" si="2"/>
        <v>84</v>
      </c>
      <c r="Q13" s="496">
        <f t="shared" si="3"/>
        <v>189</v>
      </c>
      <c r="R13" s="285" t="s">
        <v>1027</v>
      </c>
      <c r="S13" s="294"/>
      <c r="T13" s="294"/>
      <c r="U13" s="294"/>
      <c r="V13" s="294"/>
    </row>
    <row r="14" spans="1:22">
      <c r="A14" s="285" t="s">
        <v>1028</v>
      </c>
      <c r="B14" s="507">
        <v>17</v>
      </c>
      <c r="C14" s="507">
        <v>18</v>
      </c>
      <c r="D14" s="507">
        <v>6</v>
      </c>
      <c r="E14" s="507">
        <v>0</v>
      </c>
      <c r="F14" s="506">
        <f t="shared" si="0"/>
        <v>41</v>
      </c>
      <c r="G14" s="507">
        <v>29</v>
      </c>
      <c r="H14" s="507">
        <v>8</v>
      </c>
      <c r="I14" s="507">
        <v>24</v>
      </c>
      <c r="J14" s="507">
        <v>1</v>
      </c>
      <c r="K14" s="506">
        <f t="shared" si="1"/>
        <v>62</v>
      </c>
      <c r="L14" s="507">
        <v>67</v>
      </c>
      <c r="M14" s="507">
        <v>7</v>
      </c>
      <c r="N14" s="507">
        <v>52</v>
      </c>
      <c r="O14" s="507">
        <v>0</v>
      </c>
      <c r="P14" s="496">
        <f t="shared" si="2"/>
        <v>126</v>
      </c>
      <c r="Q14" s="496">
        <f t="shared" si="3"/>
        <v>229</v>
      </c>
      <c r="R14" s="285" t="s">
        <v>1029</v>
      </c>
      <c r="S14" s="294"/>
      <c r="T14" s="294"/>
      <c r="U14" s="294"/>
      <c r="V14" s="294"/>
    </row>
    <row r="15" spans="1:22">
      <c r="A15" s="285" t="s">
        <v>1086</v>
      </c>
      <c r="B15" s="505">
        <v>13</v>
      </c>
      <c r="C15" s="505">
        <v>10</v>
      </c>
      <c r="D15" s="505">
        <v>1</v>
      </c>
      <c r="E15" s="505">
        <v>0</v>
      </c>
      <c r="F15" s="506">
        <f t="shared" si="0"/>
        <v>24</v>
      </c>
      <c r="G15" s="505">
        <v>16</v>
      </c>
      <c r="H15" s="505">
        <v>7</v>
      </c>
      <c r="I15" s="505">
        <v>18</v>
      </c>
      <c r="J15" s="505">
        <v>1</v>
      </c>
      <c r="K15" s="506">
        <f t="shared" si="1"/>
        <v>42</v>
      </c>
      <c r="L15" s="505">
        <v>75</v>
      </c>
      <c r="M15" s="505">
        <v>13</v>
      </c>
      <c r="N15" s="505">
        <v>13</v>
      </c>
      <c r="O15" s="505">
        <v>0</v>
      </c>
      <c r="P15" s="496">
        <f t="shared" si="2"/>
        <v>101</v>
      </c>
      <c r="Q15" s="496">
        <f t="shared" si="3"/>
        <v>167</v>
      </c>
      <c r="R15" s="285" t="s">
        <v>1031</v>
      </c>
      <c r="S15" s="294"/>
      <c r="T15" s="294"/>
      <c r="U15" s="294"/>
      <c r="V15" s="294"/>
    </row>
    <row r="16" spans="1:22">
      <c r="A16" s="285" t="s">
        <v>1032</v>
      </c>
      <c r="B16" s="507">
        <v>29</v>
      </c>
      <c r="C16" s="507">
        <v>20</v>
      </c>
      <c r="D16" s="507">
        <v>1</v>
      </c>
      <c r="E16" s="507">
        <v>5</v>
      </c>
      <c r="F16" s="506">
        <f t="shared" si="0"/>
        <v>55</v>
      </c>
      <c r="G16" s="507">
        <v>52</v>
      </c>
      <c r="H16" s="507">
        <v>31</v>
      </c>
      <c r="I16" s="507">
        <v>72</v>
      </c>
      <c r="J16" s="507">
        <v>12</v>
      </c>
      <c r="K16" s="506">
        <f t="shared" si="1"/>
        <v>167</v>
      </c>
      <c r="L16" s="507">
        <v>212</v>
      </c>
      <c r="M16" s="507">
        <v>48</v>
      </c>
      <c r="N16" s="507">
        <v>45</v>
      </c>
      <c r="O16" s="507">
        <v>6</v>
      </c>
      <c r="P16" s="496">
        <f t="shared" si="2"/>
        <v>311</v>
      </c>
      <c r="Q16" s="496">
        <f t="shared" si="3"/>
        <v>533</v>
      </c>
      <c r="R16" s="285" t="s">
        <v>1033</v>
      </c>
      <c r="S16" s="294"/>
      <c r="T16" s="294"/>
      <c r="U16" s="294"/>
      <c r="V16" s="294"/>
    </row>
    <row r="17" spans="1:22">
      <c r="A17" s="285" t="s">
        <v>828</v>
      </c>
      <c r="B17" s="505">
        <v>27</v>
      </c>
      <c r="C17" s="505">
        <v>16</v>
      </c>
      <c r="D17" s="505">
        <v>11</v>
      </c>
      <c r="E17" s="505">
        <v>1</v>
      </c>
      <c r="F17" s="506">
        <f t="shared" si="0"/>
        <v>55</v>
      </c>
      <c r="G17" s="505">
        <v>52</v>
      </c>
      <c r="H17" s="505">
        <v>46</v>
      </c>
      <c r="I17" s="505">
        <v>66</v>
      </c>
      <c r="J17" s="505">
        <v>37</v>
      </c>
      <c r="K17" s="506">
        <f t="shared" si="1"/>
        <v>201</v>
      </c>
      <c r="L17" s="505">
        <v>233</v>
      </c>
      <c r="M17" s="505">
        <v>100</v>
      </c>
      <c r="N17" s="505">
        <v>70</v>
      </c>
      <c r="O17" s="505">
        <v>9</v>
      </c>
      <c r="P17" s="496">
        <f t="shared" si="2"/>
        <v>412</v>
      </c>
      <c r="Q17" s="496">
        <f t="shared" si="3"/>
        <v>668</v>
      </c>
      <c r="R17" s="285" t="s">
        <v>960</v>
      </c>
      <c r="S17" s="294"/>
      <c r="T17" s="294"/>
      <c r="U17" s="294"/>
      <c r="V17" s="294"/>
    </row>
    <row r="18" spans="1:22">
      <c r="A18" s="285" t="s">
        <v>862</v>
      </c>
      <c r="B18" s="507">
        <v>34</v>
      </c>
      <c r="C18" s="507">
        <v>140</v>
      </c>
      <c r="D18" s="507">
        <v>4</v>
      </c>
      <c r="E18" s="507">
        <v>67</v>
      </c>
      <c r="F18" s="506">
        <f t="shared" si="0"/>
        <v>245</v>
      </c>
      <c r="G18" s="507">
        <v>54</v>
      </c>
      <c r="H18" s="507">
        <v>138</v>
      </c>
      <c r="I18" s="507">
        <v>53</v>
      </c>
      <c r="J18" s="507">
        <v>120</v>
      </c>
      <c r="K18" s="506">
        <f t="shared" si="1"/>
        <v>365</v>
      </c>
      <c r="L18" s="507">
        <v>110</v>
      </c>
      <c r="M18" s="507">
        <v>224</v>
      </c>
      <c r="N18" s="507">
        <v>122</v>
      </c>
      <c r="O18" s="507">
        <v>121</v>
      </c>
      <c r="P18" s="496">
        <f t="shared" si="2"/>
        <v>577</v>
      </c>
      <c r="Q18" s="496">
        <f t="shared" si="3"/>
        <v>1187</v>
      </c>
      <c r="R18" s="285" t="s">
        <v>870</v>
      </c>
      <c r="S18" s="294"/>
      <c r="T18" s="294"/>
      <c r="U18" s="294"/>
      <c r="V18" s="294"/>
    </row>
    <row r="19" spans="1:22">
      <c r="A19" s="285" t="s">
        <v>1034</v>
      </c>
      <c r="B19" s="505">
        <v>0</v>
      </c>
      <c r="C19" s="505">
        <v>0</v>
      </c>
      <c r="D19" s="505">
        <v>20</v>
      </c>
      <c r="E19" s="505">
        <v>1</v>
      </c>
      <c r="F19" s="506">
        <f t="shared" si="0"/>
        <v>21</v>
      </c>
      <c r="G19" s="505">
        <v>3</v>
      </c>
      <c r="H19" s="505">
        <v>1</v>
      </c>
      <c r="I19" s="505">
        <v>121</v>
      </c>
      <c r="J19" s="505">
        <v>6</v>
      </c>
      <c r="K19" s="506">
        <f t="shared" si="1"/>
        <v>131</v>
      </c>
      <c r="L19" s="505">
        <v>35</v>
      </c>
      <c r="M19" s="505">
        <v>4</v>
      </c>
      <c r="N19" s="505">
        <v>103</v>
      </c>
      <c r="O19" s="505">
        <v>11</v>
      </c>
      <c r="P19" s="496">
        <f t="shared" si="2"/>
        <v>153</v>
      </c>
      <c r="Q19" s="496">
        <f t="shared" si="3"/>
        <v>305</v>
      </c>
      <c r="R19" s="285" t="s">
        <v>1035</v>
      </c>
      <c r="S19" s="294"/>
      <c r="T19" s="294"/>
      <c r="U19" s="294"/>
      <c r="V19" s="294"/>
    </row>
    <row r="20" spans="1:22">
      <c r="A20" s="285" t="s">
        <v>830</v>
      </c>
      <c r="B20" s="507">
        <v>0</v>
      </c>
      <c r="C20" s="507">
        <v>0</v>
      </c>
      <c r="D20" s="507">
        <v>1</v>
      </c>
      <c r="E20" s="507">
        <v>0</v>
      </c>
      <c r="F20" s="506">
        <f t="shared" si="0"/>
        <v>1</v>
      </c>
      <c r="G20" s="507">
        <v>0</v>
      </c>
      <c r="H20" s="507">
        <v>1</v>
      </c>
      <c r="I20" s="507">
        <v>23</v>
      </c>
      <c r="J20" s="507">
        <v>4</v>
      </c>
      <c r="K20" s="506">
        <f t="shared" si="1"/>
        <v>28</v>
      </c>
      <c r="L20" s="507">
        <v>21</v>
      </c>
      <c r="M20" s="507">
        <v>6</v>
      </c>
      <c r="N20" s="507">
        <v>30</v>
      </c>
      <c r="O20" s="507">
        <v>1</v>
      </c>
      <c r="P20" s="496">
        <f t="shared" si="2"/>
        <v>58</v>
      </c>
      <c r="Q20" s="496">
        <f t="shared" si="3"/>
        <v>87</v>
      </c>
      <c r="R20" s="285" t="s">
        <v>1037</v>
      </c>
      <c r="S20" s="294"/>
      <c r="T20" s="294"/>
      <c r="U20" s="294"/>
      <c r="V20" s="294"/>
    </row>
    <row r="21" spans="1:22">
      <c r="A21" s="285" t="s">
        <v>964</v>
      </c>
      <c r="B21" s="505">
        <v>19</v>
      </c>
      <c r="C21" s="505">
        <v>29</v>
      </c>
      <c r="D21" s="505">
        <v>4</v>
      </c>
      <c r="E21" s="505">
        <v>6</v>
      </c>
      <c r="F21" s="506">
        <f t="shared" si="0"/>
        <v>58</v>
      </c>
      <c r="G21" s="505">
        <v>26</v>
      </c>
      <c r="H21" s="505">
        <v>26</v>
      </c>
      <c r="I21" s="505">
        <v>26</v>
      </c>
      <c r="J21" s="505">
        <v>16</v>
      </c>
      <c r="K21" s="506">
        <f t="shared" si="1"/>
        <v>94</v>
      </c>
      <c r="L21" s="505">
        <v>136</v>
      </c>
      <c r="M21" s="505">
        <v>83</v>
      </c>
      <c r="N21" s="505">
        <v>8</v>
      </c>
      <c r="O21" s="505">
        <v>9</v>
      </c>
      <c r="P21" s="496">
        <f t="shared" si="2"/>
        <v>236</v>
      </c>
      <c r="Q21" s="496">
        <f t="shared" si="3"/>
        <v>388</v>
      </c>
      <c r="R21" s="285" t="s">
        <v>1038</v>
      </c>
      <c r="S21" s="294"/>
      <c r="T21" s="294"/>
      <c r="U21" s="294"/>
      <c r="V21" s="294"/>
    </row>
    <row r="22" spans="1:22">
      <c r="A22" s="285" t="s">
        <v>1039</v>
      </c>
      <c r="B22" s="507">
        <v>48</v>
      </c>
      <c r="C22" s="507">
        <v>42</v>
      </c>
      <c r="D22" s="507">
        <v>1</v>
      </c>
      <c r="E22" s="507">
        <v>3</v>
      </c>
      <c r="F22" s="506">
        <f t="shared" si="0"/>
        <v>94</v>
      </c>
      <c r="G22" s="507">
        <v>41</v>
      </c>
      <c r="H22" s="507">
        <v>40</v>
      </c>
      <c r="I22" s="507">
        <v>16</v>
      </c>
      <c r="J22" s="507">
        <v>3</v>
      </c>
      <c r="K22" s="506">
        <f t="shared" si="1"/>
        <v>100</v>
      </c>
      <c r="L22" s="507">
        <v>121</v>
      </c>
      <c r="M22" s="507">
        <v>66</v>
      </c>
      <c r="N22" s="507">
        <v>21</v>
      </c>
      <c r="O22" s="507">
        <v>13</v>
      </c>
      <c r="P22" s="496">
        <f t="shared" si="2"/>
        <v>221</v>
      </c>
      <c r="Q22" s="496">
        <f t="shared" si="3"/>
        <v>415</v>
      </c>
      <c r="R22" s="285" t="s">
        <v>1040</v>
      </c>
      <c r="S22" s="294"/>
      <c r="T22" s="294"/>
      <c r="U22" s="294"/>
      <c r="V22" s="294"/>
    </row>
    <row r="23" spans="1:22" ht="22.5" customHeight="1">
      <c r="A23" s="285" t="s">
        <v>1041</v>
      </c>
      <c r="B23" s="505">
        <v>23</v>
      </c>
      <c r="C23" s="505">
        <v>17</v>
      </c>
      <c r="D23" s="505">
        <v>4</v>
      </c>
      <c r="E23" s="505">
        <v>1</v>
      </c>
      <c r="F23" s="506">
        <f t="shared" si="0"/>
        <v>45</v>
      </c>
      <c r="G23" s="505">
        <v>64</v>
      </c>
      <c r="H23" s="505">
        <v>32</v>
      </c>
      <c r="I23" s="505">
        <v>29</v>
      </c>
      <c r="J23" s="505">
        <v>12</v>
      </c>
      <c r="K23" s="506">
        <f t="shared" si="1"/>
        <v>137</v>
      </c>
      <c r="L23" s="505">
        <v>54</v>
      </c>
      <c r="M23" s="505">
        <v>26</v>
      </c>
      <c r="N23" s="505">
        <v>28</v>
      </c>
      <c r="O23" s="505">
        <v>16</v>
      </c>
      <c r="P23" s="496">
        <f t="shared" si="2"/>
        <v>124</v>
      </c>
      <c r="Q23" s="496">
        <f t="shared" si="3"/>
        <v>306</v>
      </c>
      <c r="R23" s="381" t="s">
        <v>1042</v>
      </c>
      <c r="S23" s="294"/>
      <c r="T23" s="294"/>
      <c r="U23" s="294"/>
      <c r="V23" s="294"/>
    </row>
    <row r="24" spans="1:22">
      <c r="A24" s="285" t="s">
        <v>1087</v>
      </c>
      <c r="B24" s="507">
        <v>0</v>
      </c>
      <c r="C24" s="507">
        <v>0</v>
      </c>
      <c r="D24" s="507">
        <v>0</v>
      </c>
      <c r="E24" s="507">
        <v>0</v>
      </c>
      <c r="F24" s="506">
        <f t="shared" si="0"/>
        <v>0</v>
      </c>
      <c r="G24" s="507">
        <v>0</v>
      </c>
      <c r="H24" s="507">
        <v>0</v>
      </c>
      <c r="I24" s="507">
        <v>1</v>
      </c>
      <c r="J24" s="507">
        <v>2</v>
      </c>
      <c r="K24" s="506">
        <f t="shared" si="1"/>
        <v>3</v>
      </c>
      <c r="L24" s="507">
        <v>2</v>
      </c>
      <c r="M24" s="507">
        <v>1</v>
      </c>
      <c r="N24" s="507">
        <v>9</v>
      </c>
      <c r="O24" s="507">
        <v>0</v>
      </c>
      <c r="P24" s="496">
        <f t="shared" si="2"/>
        <v>12</v>
      </c>
      <c r="Q24" s="496">
        <f t="shared" si="3"/>
        <v>15</v>
      </c>
      <c r="R24" s="285" t="s">
        <v>1044</v>
      </c>
      <c r="S24" s="294"/>
      <c r="T24" s="294"/>
      <c r="U24" s="294"/>
      <c r="V24" s="294"/>
    </row>
    <row r="25" spans="1:22">
      <c r="A25" s="285" t="s">
        <v>1045</v>
      </c>
      <c r="B25" s="505">
        <v>88</v>
      </c>
      <c r="C25" s="505">
        <v>58</v>
      </c>
      <c r="D25" s="505">
        <v>7</v>
      </c>
      <c r="E25" s="505">
        <v>5</v>
      </c>
      <c r="F25" s="506">
        <f t="shared" si="0"/>
        <v>158</v>
      </c>
      <c r="G25" s="505">
        <v>108</v>
      </c>
      <c r="H25" s="505">
        <v>82</v>
      </c>
      <c r="I25" s="505">
        <v>94</v>
      </c>
      <c r="J25" s="505">
        <v>27</v>
      </c>
      <c r="K25" s="506">
        <f t="shared" si="1"/>
        <v>311</v>
      </c>
      <c r="L25" s="505">
        <v>297</v>
      </c>
      <c r="M25" s="505">
        <v>135</v>
      </c>
      <c r="N25" s="505">
        <v>98</v>
      </c>
      <c r="O25" s="505">
        <v>22</v>
      </c>
      <c r="P25" s="496">
        <f t="shared" si="2"/>
        <v>552</v>
      </c>
      <c r="Q25" s="496">
        <f t="shared" si="3"/>
        <v>1021</v>
      </c>
      <c r="R25" s="285" t="s">
        <v>1046</v>
      </c>
      <c r="S25" s="294"/>
      <c r="T25" s="294"/>
      <c r="U25" s="294"/>
      <c r="V25" s="294"/>
    </row>
    <row r="26" spans="1:22">
      <c r="A26" s="285" t="s">
        <v>1047</v>
      </c>
      <c r="B26" s="507">
        <v>23</v>
      </c>
      <c r="C26" s="507">
        <v>36</v>
      </c>
      <c r="D26" s="507">
        <v>1</v>
      </c>
      <c r="E26" s="507">
        <v>1</v>
      </c>
      <c r="F26" s="506">
        <f t="shared" si="0"/>
        <v>61</v>
      </c>
      <c r="G26" s="507">
        <v>31</v>
      </c>
      <c r="H26" s="507">
        <v>43</v>
      </c>
      <c r="I26" s="507">
        <v>36</v>
      </c>
      <c r="J26" s="507">
        <v>46</v>
      </c>
      <c r="K26" s="506">
        <f t="shared" si="1"/>
        <v>156</v>
      </c>
      <c r="L26" s="507">
        <v>100</v>
      </c>
      <c r="M26" s="507">
        <v>111</v>
      </c>
      <c r="N26" s="507">
        <v>77</v>
      </c>
      <c r="O26" s="507">
        <v>51</v>
      </c>
      <c r="P26" s="496">
        <f t="shared" si="2"/>
        <v>339</v>
      </c>
      <c r="Q26" s="496">
        <f t="shared" si="3"/>
        <v>556</v>
      </c>
      <c r="R26" s="285" t="s">
        <v>1048</v>
      </c>
      <c r="S26" s="294"/>
      <c r="T26" s="294"/>
      <c r="U26" s="294"/>
      <c r="V26" s="294"/>
    </row>
    <row r="27" spans="1:22">
      <c r="A27" s="285" t="s">
        <v>1049</v>
      </c>
      <c r="B27" s="505">
        <v>85</v>
      </c>
      <c r="C27" s="505">
        <v>53</v>
      </c>
      <c r="D27" s="505">
        <v>32</v>
      </c>
      <c r="E27" s="505">
        <v>6</v>
      </c>
      <c r="F27" s="506">
        <f t="shared" si="0"/>
        <v>176</v>
      </c>
      <c r="G27" s="505">
        <v>73</v>
      </c>
      <c r="H27" s="505">
        <v>41</v>
      </c>
      <c r="I27" s="505">
        <v>270</v>
      </c>
      <c r="J27" s="505">
        <v>36</v>
      </c>
      <c r="K27" s="506">
        <f t="shared" si="1"/>
        <v>420</v>
      </c>
      <c r="L27" s="505">
        <v>141</v>
      </c>
      <c r="M27" s="505">
        <v>55</v>
      </c>
      <c r="N27" s="505">
        <v>451</v>
      </c>
      <c r="O27" s="505">
        <v>42</v>
      </c>
      <c r="P27" s="496">
        <f t="shared" si="2"/>
        <v>689</v>
      </c>
      <c r="Q27" s="496">
        <f t="shared" si="3"/>
        <v>1285</v>
      </c>
      <c r="R27" s="285" t="s">
        <v>1050</v>
      </c>
      <c r="S27" s="294"/>
      <c r="T27" s="294"/>
      <c r="U27" s="294"/>
      <c r="V27" s="294"/>
    </row>
    <row r="28" spans="1:22">
      <c r="A28" s="285" t="s">
        <v>1051</v>
      </c>
      <c r="B28" s="507">
        <v>10</v>
      </c>
      <c r="C28" s="507">
        <v>8</v>
      </c>
      <c r="D28" s="507">
        <v>1</v>
      </c>
      <c r="E28" s="507">
        <v>0</v>
      </c>
      <c r="F28" s="506">
        <f t="shared" si="0"/>
        <v>19</v>
      </c>
      <c r="G28" s="507">
        <v>11</v>
      </c>
      <c r="H28" s="507">
        <v>4</v>
      </c>
      <c r="I28" s="507">
        <v>2</v>
      </c>
      <c r="J28" s="507">
        <v>1</v>
      </c>
      <c r="K28" s="506">
        <f t="shared" si="1"/>
        <v>18</v>
      </c>
      <c r="L28" s="507">
        <v>17</v>
      </c>
      <c r="M28" s="507">
        <v>6</v>
      </c>
      <c r="N28" s="507">
        <v>4</v>
      </c>
      <c r="O28" s="507">
        <v>4</v>
      </c>
      <c r="P28" s="496">
        <f t="shared" si="2"/>
        <v>31</v>
      </c>
      <c r="Q28" s="496">
        <f t="shared" si="3"/>
        <v>68</v>
      </c>
      <c r="R28" s="285" t="s">
        <v>1052</v>
      </c>
      <c r="S28" s="294"/>
      <c r="T28" s="294"/>
      <c r="U28" s="294"/>
      <c r="V28" s="294"/>
    </row>
    <row r="29" spans="1:22">
      <c r="A29" s="285" t="s">
        <v>863</v>
      </c>
      <c r="B29" s="505">
        <v>121</v>
      </c>
      <c r="C29" s="505">
        <v>239</v>
      </c>
      <c r="D29" s="505">
        <v>70</v>
      </c>
      <c r="E29" s="505">
        <v>58</v>
      </c>
      <c r="F29" s="506">
        <f t="shared" si="0"/>
        <v>488</v>
      </c>
      <c r="G29" s="505">
        <v>251</v>
      </c>
      <c r="H29" s="505">
        <v>310</v>
      </c>
      <c r="I29" s="505">
        <v>369</v>
      </c>
      <c r="J29" s="505">
        <v>168</v>
      </c>
      <c r="K29" s="506">
        <f t="shared" si="1"/>
        <v>1098</v>
      </c>
      <c r="L29" s="505">
        <v>646</v>
      </c>
      <c r="M29" s="505">
        <v>453</v>
      </c>
      <c r="N29" s="505">
        <v>285</v>
      </c>
      <c r="O29" s="505">
        <v>128</v>
      </c>
      <c r="P29" s="496">
        <f t="shared" si="2"/>
        <v>1512</v>
      </c>
      <c r="Q29" s="496">
        <f t="shared" si="3"/>
        <v>3098</v>
      </c>
      <c r="R29" s="285" t="s">
        <v>871</v>
      </c>
      <c r="S29" s="294"/>
      <c r="T29" s="294"/>
      <c r="U29" s="294"/>
      <c r="V29" s="294"/>
    </row>
    <row r="30" spans="1:22">
      <c r="A30" s="285" t="s">
        <v>1054</v>
      </c>
      <c r="B30" s="507">
        <v>23</v>
      </c>
      <c r="C30" s="507">
        <v>19</v>
      </c>
      <c r="D30" s="507">
        <v>5</v>
      </c>
      <c r="E30" s="507">
        <v>2</v>
      </c>
      <c r="F30" s="506">
        <f t="shared" si="0"/>
        <v>49</v>
      </c>
      <c r="G30" s="507">
        <v>36</v>
      </c>
      <c r="H30" s="507">
        <v>31</v>
      </c>
      <c r="I30" s="507">
        <v>37</v>
      </c>
      <c r="J30" s="507">
        <v>6</v>
      </c>
      <c r="K30" s="506">
        <f t="shared" si="1"/>
        <v>110</v>
      </c>
      <c r="L30" s="507">
        <v>138</v>
      </c>
      <c r="M30" s="507">
        <v>70</v>
      </c>
      <c r="N30" s="507">
        <v>21</v>
      </c>
      <c r="O30" s="507">
        <v>8</v>
      </c>
      <c r="P30" s="496">
        <f t="shared" si="2"/>
        <v>237</v>
      </c>
      <c r="Q30" s="496">
        <f t="shared" si="3"/>
        <v>396</v>
      </c>
      <c r="R30" s="285" t="s">
        <v>1055</v>
      </c>
      <c r="S30" s="294"/>
      <c r="T30" s="294"/>
      <c r="U30" s="294"/>
      <c r="V30" s="294"/>
    </row>
    <row r="31" spans="1:22">
      <c r="A31" s="285" t="s">
        <v>1088</v>
      </c>
      <c r="B31" s="505">
        <v>3</v>
      </c>
      <c r="C31" s="505">
        <v>0</v>
      </c>
      <c r="D31" s="505">
        <v>0</v>
      </c>
      <c r="E31" s="505">
        <v>0</v>
      </c>
      <c r="F31" s="506">
        <f t="shared" si="0"/>
        <v>3</v>
      </c>
      <c r="G31" s="505">
        <v>5</v>
      </c>
      <c r="H31" s="505">
        <v>0</v>
      </c>
      <c r="I31" s="505">
        <v>2</v>
      </c>
      <c r="J31" s="505">
        <v>1</v>
      </c>
      <c r="K31" s="506">
        <f t="shared" si="1"/>
        <v>8</v>
      </c>
      <c r="L31" s="505">
        <v>10</v>
      </c>
      <c r="M31" s="505">
        <v>0</v>
      </c>
      <c r="N31" s="505">
        <v>0</v>
      </c>
      <c r="O31" s="505">
        <v>1</v>
      </c>
      <c r="P31" s="496">
        <f t="shared" si="2"/>
        <v>11</v>
      </c>
      <c r="Q31" s="496">
        <f t="shared" si="3"/>
        <v>22</v>
      </c>
      <c r="R31" s="285" t="s">
        <v>1057</v>
      </c>
      <c r="S31" s="294"/>
      <c r="T31" s="294"/>
      <c r="U31" s="294"/>
      <c r="V31" s="294"/>
    </row>
    <row r="32" spans="1:22">
      <c r="A32" s="285" t="s">
        <v>1089</v>
      </c>
      <c r="B32" s="507">
        <v>123</v>
      </c>
      <c r="C32" s="507">
        <v>100</v>
      </c>
      <c r="D32" s="507">
        <v>41</v>
      </c>
      <c r="E32" s="507">
        <v>27</v>
      </c>
      <c r="F32" s="506">
        <f t="shared" si="0"/>
        <v>291</v>
      </c>
      <c r="G32" s="507">
        <v>352</v>
      </c>
      <c r="H32" s="507">
        <v>247</v>
      </c>
      <c r="I32" s="507">
        <v>156</v>
      </c>
      <c r="J32" s="507">
        <v>169</v>
      </c>
      <c r="K32" s="506">
        <f t="shared" si="1"/>
        <v>924</v>
      </c>
      <c r="L32" s="507">
        <v>460</v>
      </c>
      <c r="M32" s="507">
        <v>385</v>
      </c>
      <c r="N32" s="507">
        <v>74</v>
      </c>
      <c r="O32" s="507">
        <v>60</v>
      </c>
      <c r="P32" s="496">
        <f t="shared" si="2"/>
        <v>979</v>
      </c>
      <c r="Q32" s="496">
        <f t="shared" si="3"/>
        <v>2194</v>
      </c>
      <c r="R32" s="285" t="s">
        <v>1059</v>
      </c>
      <c r="S32" s="294"/>
      <c r="T32" s="294"/>
      <c r="U32" s="294"/>
      <c r="V32" s="294"/>
    </row>
    <row r="33" spans="1:22">
      <c r="A33" s="285" t="s">
        <v>1060</v>
      </c>
      <c r="B33" s="505">
        <v>128</v>
      </c>
      <c r="C33" s="505">
        <v>75</v>
      </c>
      <c r="D33" s="505">
        <v>87</v>
      </c>
      <c r="E33" s="505">
        <v>12</v>
      </c>
      <c r="F33" s="506">
        <f t="shared" si="0"/>
        <v>302</v>
      </c>
      <c r="G33" s="505">
        <v>117</v>
      </c>
      <c r="H33" s="505">
        <v>68</v>
      </c>
      <c r="I33" s="505">
        <v>159</v>
      </c>
      <c r="J33" s="505">
        <v>22</v>
      </c>
      <c r="K33" s="506">
        <f t="shared" si="1"/>
        <v>366</v>
      </c>
      <c r="L33" s="505">
        <v>214</v>
      </c>
      <c r="M33" s="505">
        <v>71</v>
      </c>
      <c r="N33" s="505">
        <v>100</v>
      </c>
      <c r="O33" s="505">
        <v>6</v>
      </c>
      <c r="P33" s="496">
        <f t="shared" si="2"/>
        <v>391</v>
      </c>
      <c r="Q33" s="496">
        <f t="shared" si="3"/>
        <v>1059</v>
      </c>
      <c r="R33" s="285" t="s">
        <v>1061</v>
      </c>
      <c r="S33" s="294"/>
      <c r="T33" s="294"/>
      <c r="U33" s="294"/>
      <c r="V33" s="294"/>
    </row>
    <row r="34" spans="1:22">
      <c r="A34" s="285" t="s">
        <v>864</v>
      </c>
      <c r="B34" s="507">
        <v>71</v>
      </c>
      <c r="C34" s="507">
        <v>26</v>
      </c>
      <c r="D34" s="507">
        <v>20</v>
      </c>
      <c r="E34" s="507">
        <v>3</v>
      </c>
      <c r="F34" s="506">
        <f t="shared" si="0"/>
        <v>120</v>
      </c>
      <c r="G34" s="507">
        <v>34</v>
      </c>
      <c r="H34" s="507">
        <v>9</v>
      </c>
      <c r="I34" s="507">
        <v>139</v>
      </c>
      <c r="J34" s="507">
        <v>3</v>
      </c>
      <c r="K34" s="506">
        <f t="shared" si="1"/>
        <v>185</v>
      </c>
      <c r="L34" s="507">
        <v>15</v>
      </c>
      <c r="M34" s="507">
        <v>2</v>
      </c>
      <c r="N34" s="507">
        <v>60</v>
      </c>
      <c r="O34" s="507">
        <v>5</v>
      </c>
      <c r="P34" s="496">
        <f t="shared" si="2"/>
        <v>82</v>
      </c>
      <c r="Q34" s="496">
        <f t="shared" si="3"/>
        <v>387</v>
      </c>
      <c r="R34" s="285" t="s">
        <v>872</v>
      </c>
      <c r="S34" s="294"/>
      <c r="T34" s="294"/>
      <c r="U34" s="294"/>
      <c r="V34" s="294"/>
    </row>
    <row r="35" spans="1:22">
      <c r="A35" s="285" t="s">
        <v>1062</v>
      </c>
      <c r="B35" s="505">
        <v>0</v>
      </c>
      <c r="C35" s="505">
        <v>0</v>
      </c>
      <c r="D35" s="505">
        <v>4</v>
      </c>
      <c r="E35" s="505">
        <v>0</v>
      </c>
      <c r="F35" s="506">
        <f t="shared" si="0"/>
        <v>4</v>
      </c>
      <c r="G35" s="505">
        <v>2</v>
      </c>
      <c r="H35" s="505">
        <v>1</v>
      </c>
      <c r="I35" s="505">
        <v>27</v>
      </c>
      <c r="J35" s="505">
        <v>6</v>
      </c>
      <c r="K35" s="506">
        <f t="shared" si="1"/>
        <v>36</v>
      </c>
      <c r="L35" s="505">
        <v>5</v>
      </c>
      <c r="M35" s="505">
        <v>7</v>
      </c>
      <c r="N35" s="505">
        <v>39</v>
      </c>
      <c r="O35" s="505">
        <v>5</v>
      </c>
      <c r="P35" s="496">
        <f t="shared" si="2"/>
        <v>56</v>
      </c>
      <c r="Q35" s="496">
        <f t="shared" si="3"/>
        <v>96</v>
      </c>
      <c r="R35" s="285" t="s">
        <v>1063</v>
      </c>
      <c r="S35" s="294"/>
      <c r="T35" s="294"/>
      <c r="U35" s="294"/>
      <c r="V35" s="294"/>
    </row>
    <row r="36" spans="1:22">
      <c r="A36" s="285" t="s">
        <v>1064</v>
      </c>
      <c r="B36" s="507">
        <v>8</v>
      </c>
      <c r="C36" s="507">
        <v>7</v>
      </c>
      <c r="D36" s="507">
        <v>2</v>
      </c>
      <c r="E36" s="507">
        <v>0</v>
      </c>
      <c r="F36" s="506">
        <f t="shared" si="0"/>
        <v>17</v>
      </c>
      <c r="G36" s="507">
        <v>6</v>
      </c>
      <c r="H36" s="507">
        <v>6</v>
      </c>
      <c r="I36" s="507">
        <v>8</v>
      </c>
      <c r="J36" s="507">
        <v>0</v>
      </c>
      <c r="K36" s="506">
        <f t="shared" si="1"/>
        <v>20</v>
      </c>
      <c r="L36" s="507">
        <v>5</v>
      </c>
      <c r="M36" s="507">
        <v>1</v>
      </c>
      <c r="N36" s="507">
        <v>20</v>
      </c>
      <c r="O36" s="507">
        <v>0</v>
      </c>
      <c r="P36" s="496">
        <f t="shared" si="2"/>
        <v>26</v>
      </c>
      <c r="Q36" s="496">
        <f t="shared" si="3"/>
        <v>63</v>
      </c>
      <c r="R36" s="285" t="s">
        <v>1065</v>
      </c>
      <c r="S36" s="294"/>
      <c r="T36" s="294"/>
      <c r="U36" s="294"/>
      <c r="V36" s="294"/>
    </row>
    <row r="37" spans="1:22">
      <c r="A37" s="285" t="s">
        <v>1066</v>
      </c>
      <c r="B37" s="505">
        <v>1</v>
      </c>
      <c r="C37" s="505">
        <v>1</v>
      </c>
      <c r="D37" s="505">
        <v>2</v>
      </c>
      <c r="E37" s="505">
        <v>0</v>
      </c>
      <c r="F37" s="506">
        <f t="shared" si="0"/>
        <v>4</v>
      </c>
      <c r="G37" s="505">
        <v>2</v>
      </c>
      <c r="H37" s="505">
        <v>0</v>
      </c>
      <c r="I37" s="505">
        <v>7</v>
      </c>
      <c r="J37" s="505">
        <v>3</v>
      </c>
      <c r="K37" s="506">
        <f t="shared" si="1"/>
        <v>12</v>
      </c>
      <c r="L37" s="505">
        <v>13</v>
      </c>
      <c r="M37" s="505">
        <v>9</v>
      </c>
      <c r="N37" s="505">
        <v>18</v>
      </c>
      <c r="O37" s="505">
        <v>3</v>
      </c>
      <c r="P37" s="496">
        <f t="shared" si="2"/>
        <v>43</v>
      </c>
      <c r="Q37" s="496">
        <f t="shared" si="3"/>
        <v>59</v>
      </c>
      <c r="R37" s="285" t="s">
        <v>1067</v>
      </c>
      <c r="S37" s="294"/>
      <c r="T37" s="294"/>
      <c r="U37" s="294"/>
      <c r="V37" s="294"/>
    </row>
    <row r="38" spans="1:22">
      <c r="A38" s="285" t="s">
        <v>1068</v>
      </c>
      <c r="B38" s="507">
        <v>0</v>
      </c>
      <c r="C38" s="507">
        <v>0</v>
      </c>
      <c r="D38" s="507">
        <v>0</v>
      </c>
      <c r="E38" s="507">
        <v>0</v>
      </c>
      <c r="F38" s="506">
        <f t="shared" si="0"/>
        <v>0</v>
      </c>
      <c r="G38" s="507">
        <v>3</v>
      </c>
      <c r="H38" s="507">
        <v>0</v>
      </c>
      <c r="I38" s="507">
        <v>5</v>
      </c>
      <c r="J38" s="507">
        <v>4</v>
      </c>
      <c r="K38" s="506">
        <f t="shared" si="1"/>
        <v>12</v>
      </c>
      <c r="L38" s="507">
        <v>19</v>
      </c>
      <c r="M38" s="507">
        <v>2</v>
      </c>
      <c r="N38" s="507">
        <v>23</v>
      </c>
      <c r="O38" s="507">
        <v>6</v>
      </c>
      <c r="P38" s="496">
        <f t="shared" si="2"/>
        <v>50</v>
      </c>
      <c r="Q38" s="496">
        <f t="shared" si="3"/>
        <v>62</v>
      </c>
      <c r="R38" s="285" t="s">
        <v>1069</v>
      </c>
      <c r="S38" s="294"/>
      <c r="T38" s="294"/>
      <c r="U38" s="294"/>
      <c r="V38" s="294"/>
    </row>
    <row r="39" spans="1:22">
      <c r="A39" s="285" t="s">
        <v>1090</v>
      </c>
      <c r="B39" s="505">
        <v>0</v>
      </c>
      <c r="C39" s="505">
        <v>0</v>
      </c>
      <c r="D39" s="505">
        <v>0</v>
      </c>
      <c r="E39" s="505">
        <v>0</v>
      </c>
      <c r="F39" s="506">
        <f t="shared" si="0"/>
        <v>0</v>
      </c>
      <c r="G39" s="505">
        <v>0</v>
      </c>
      <c r="H39" s="505">
        <v>0</v>
      </c>
      <c r="I39" s="505">
        <v>1</v>
      </c>
      <c r="J39" s="505">
        <v>1</v>
      </c>
      <c r="K39" s="506">
        <f t="shared" si="1"/>
        <v>2</v>
      </c>
      <c r="L39" s="505">
        <v>10</v>
      </c>
      <c r="M39" s="505">
        <v>4</v>
      </c>
      <c r="N39" s="505">
        <v>9</v>
      </c>
      <c r="O39" s="505">
        <v>1</v>
      </c>
      <c r="P39" s="496">
        <f t="shared" si="2"/>
        <v>24</v>
      </c>
      <c r="Q39" s="496">
        <f t="shared" si="3"/>
        <v>26</v>
      </c>
      <c r="R39" s="285" t="s">
        <v>1071</v>
      </c>
      <c r="S39" s="294"/>
      <c r="T39" s="294"/>
      <c r="U39" s="294"/>
      <c r="V39" s="294"/>
    </row>
    <row r="40" spans="1:22">
      <c r="A40" s="285" t="s">
        <v>1072</v>
      </c>
      <c r="B40" s="507">
        <v>7</v>
      </c>
      <c r="C40" s="507">
        <v>8</v>
      </c>
      <c r="D40" s="507">
        <v>2</v>
      </c>
      <c r="E40" s="507">
        <v>1</v>
      </c>
      <c r="F40" s="506">
        <f t="shared" si="0"/>
        <v>18</v>
      </c>
      <c r="G40" s="507">
        <v>3</v>
      </c>
      <c r="H40" s="507">
        <v>3</v>
      </c>
      <c r="I40" s="507">
        <v>45</v>
      </c>
      <c r="J40" s="507">
        <v>19</v>
      </c>
      <c r="K40" s="506">
        <f t="shared" si="1"/>
        <v>70</v>
      </c>
      <c r="L40" s="507">
        <v>38</v>
      </c>
      <c r="M40" s="507">
        <v>10</v>
      </c>
      <c r="N40" s="507">
        <v>52</v>
      </c>
      <c r="O40" s="507">
        <v>11</v>
      </c>
      <c r="P40" s="496">
        <f t="shared" si="2"/>
        <v>111</v>
      </c>
      <c r="Q40" s="496">
        <f t="shared" si="3"/>
        <v>199</v>
      </c>
      <c r="R40" s="285" t="s">
        <v>1073</v>
      </c>
      <c r="S40" s="294"/>
      <c r="T40" s="294"/>
      <c r="U40" s="294"/>
      <c r="V40" s="294"/>
    </row>
    <row r="41" spans="1:22">
      <c r="A41" s="285" t="s">
        <v>1074</v>
      </c>
      <c r="B41" s="505">
        <v>0</v>
      </c>
      <c r="C41" s="505">
        <v>0</v>
      </c>
      <c r="D41" s="505">
        <v>0</v>
      </c>
      <c r="E41" s="505">
        <v>0</v>
      </c>
      <c r="F41" s="506">
        <f t="shared" si="0"/>
        <v>0</v>
      </c>
      <c r="G41" s="505">
        <v>2</v>
      </c>
      <c r="H41" s="505">
        <v>0</v>
      </c>
      <c r="I41" s="505">
        <v>13</v>
      </c>
      <c r="J41" s="505">
        <v>0</v>
      </c>
      <c r="K41" s="506">
        <f t="shared" si="1"/>
        <v>15</v>
      </c>
      <c r="L41" s="505">
        <v>19</v>
      </c>
      <c r="M41" s="505">
        <v>1</v>
      </c>
      <c r="N41" s="505">
        <v>18</v>
      </c>
      <c r="O41" s="505">
        <v>0</v>
      </c>
      <c r="P41" s="496">
        <f t="shared" si="2"/>
        <v>38</v>
      </c>
      <c r="Q41" s="496">
        <f t="shared" si="3"/>
        <v>53</v>
      </c>
      <c r="R41" s="285" t="s">
        <v>1075</v>
      </c>
      <c r="S41" s="294"/>
      <c r="T41" s="294"/>
      <c r="U41" s="294"/>
      <c r="V41" s="294"/>
    </row>
    <row r="42" spans="1:22">
      <c r="A42" s="285" t="s">
        <v>1091</v>
      </c>
      <c r="B42" s="507">
        <v>3</v>
      </c>
      <c r="C42" s="507">
        <v>0</v>
      </c>
      <c r="D42" s="507">
        <v>2</v>
      </c>
      <c r="E42" s="507">
        <v>1</v>
      </c>
      <c r="F42" s="506">
        <f t="shared" si="0"/>
        <v>6</v>
      </c>
      <c r="G42" s="507">
        <v>12</v>
      </c>
      <c r="H42" s="507">
        <v>6</v>
      </c>
      <c r="I42" s="507">
        <v>5</v>
      </c>
      <c r="J42" s="507">
        <v>6</v>
      </c>
      <c r="K42" s="506">
        <f t="shared" si="1"/>
        <v>29</v>
      </c>
      <c r="L42" s="507">
        <v>30</v>
      </c>
      <c r="M42" s="507">
        <v>19</v>
      </c>
      <c r="N42" s="507">
        <v>21</v>
      </c>
      <c r="O42" s="507">
        <v>9</v>
      </c>
      <c r="P42" s="496">
        <f t="shared" si="2"/>
        <v>79</v>
      </c>
      <c r="Q42" s="496">
        <f t="shared" si="3"/>
        <v>114</v>
      </c>
      <c r="R42" s="285" t="s">
        <v>894</v>
      </c>
      <c r="S42" s="294"/>
      <c r="T42" s="294"/>
      <c r="U42" s="294"/>
      <c r="V42" s="294"/>
    </row>
    <row r="43" spans="1:22" s="282" customFormat="1" ht="27" customHeight="1">
      <c r="A43" s="281" t="s">
        <v>750</v>
      </c>
      <c r="B43" s="366">
        <f>SUM(B7:B42)</f>
        <v>2852</v>
      </c>
      <c r="C43" s="366">
        <f t="shared" ref="C43:Q43" si="4">SUM(C7:C42)</f>
        <v>2372</v>
      </c>
      <c r="D43" s="366">
        <f t="shared" si="4"/>
        <v>1315</v>
      </c>
      <c r="E43" s="366">
        <f t="shared" si="4"/>
        <v>795</v>
      </c>
      <c r="F43" s="366">
        <f t="shared" si="4"/>
        <v>7334</v>
      </c>
      <c r="G43" s="366">
        <f t="shared" si="4"/>
        <v>2537</v>
      </c>
      <c r="H43" s="366">
        <f t="shared" si="4"/>
        <v>1924</v>
      </c>
      <c r="I43" s="366">
        <f t="shared" si="4"/>
        <v>2694</v>
      </c>
      <c r="J43" s="366">
        <f t="shared" si="4"/>
        <v>939</v>
      </c>
      <c r="K43" s="366">
        <f t="shared" si="4"/>
        <v>8094</v>
      </c>
      <c r="L43" s="366">
        <f t="shared" si="4"/>
        <v>5756</v>
      </c>
      <c r="M43" s="366">
        <f t="shared" si="4"/>
        <v>3067</v>
      </c>
      <c r="N43" s="366">
        <f t="shared" si="4"/>
        <v>2631</v>
      </c>
      <c r="O43" s="366">
        <f t="shared" si="4"/>
        <v>694</v>
      </c>
      <c r="P43" s="366">
        <f t="shared" si="4"/>
        <v>12148</v>
      </c>
      <c r="Q43" s="366">
        <f t="shared" si="4"/>
        <v>27576</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8"/>
  <sheetViews>
    <sheetView rightToLeft="1" view="pageBreakPreview" zoomScale="60" zoomScaleNormal="100" workbookViewId="0">
      <selection activeCell="B16" sqref="B16"/>
    </sheetView>
  </sheetViews>
  <sheetFormatPr defaultColWidth="8.7265625" defaultRowHeight="33" customHeight="1"/>
  <cols>
    <col min="1" max="1" width="45.7265625" style="21" customWidth="1"/>
    <col min="2" max="3" width="17.7265625" style="21" customWidth="1"/>
    <col min="4" max="4" width="45.7265625" style="21" customWidth="1"/>
    <col min="5" max="5" width="8.7265625" style="21"/>
    <col min="6" max="6" width="11.54296875" style="21" bestFit="1" customWidth="1"/>
    <col min="7" max="7" width="9.1796875" style="21" bestFit="1" customWidth="1"/>
    <col min="8" max="16384" width="8.7265625" style="21"/>
  </cols>
  <sheetData>
    <row r="1" spans="1:10" ht="33" customHeight="1">
      <c r="A1" s="1695" t="s">
        <v>12</v>
      </c>
      <c r="B1" s="1695"/>
      <c r="C1" s="1695"/>
      <c r="D1" s="1695"/>
      <c r="E1" s="20"/>
    </row>
    <row r="2" spans="1:10" ht="33" customHeight="1">
      <c r="A2" s="1696" t="s">
        <v>13</v>
      </c>
      <c r="B2" s="1696"/>
      <c r="C2" s="1696"/>
      <c r="D2" s="1696"/>
      <c r="E2" s="20"/>
    </row>
    <row r="3" spans="1:10" ht="33" customHeight="1">
      <c r="A3" s="1695" t="s">
        <v>0</v>
      </c>
      <c r="B3" s="1695"/>
      <c r="C3" s="1695"/>
      <c r="D3" s="1695"/>
      <c r="E3" s="20"/>
    </row>
    <row r="4" spans="1:10" ht="33" customHeight="1">
      <c r="A4" s="1696" t="s">
        <v>1</v>
      </c>
      <c r="B4" s="1696"/>
      <c r="C4" s="1696"/>
      <c r="D4" s="1696"/>
      <c r="E4" s="20"/>
    </row>
    <row r="5" spans="1:10" s="1" customFormat="1" ht="33" customHeight="1">
      <c r="A5" s="160" t="s">
        <v>14</v>
      </c>
      <c r="B5" s="161"/>
      <c r="C5" s="161"/>
      <c r="D5" s="162" t="s">
        <v>15</v>
      </c>
      <c r="E5" s="9"/>
    </row>
    <row r="6" spans="1:10" s="1" customFormat="1" ht="55" customHeight="1">
      <c r="A6" s="27" t="s">
        <v>16</v>
      </c>
      <c r="B6" s="28" t="s">
        <v>17</v>
      </c>
      <c r="C6" s="28" t="s">
        <v>18</v>
      </c>
      <c r="D6" s="27" t="s">
        <v>19</v>
      </c>
      <c r="E6" s="9"/>
    </row>
    <row r="7" spans="1:10" ht="43" customHeight="1">
      <c r="A7" s="10" t="s">
        <v>20</v>
      </c>
      <c r="B7" s="11">
        <v>35300280</v>
      </c>
      <c r="C7" s="12">
        <v>2024</v>
      </c>
      <c r="D7" s="13" t="s">
        <v>21</v>
      </c>
      <c r="E7" s="20"/>
    </row>
    <row r="8" spans="1:10" ht="43" customHeight="1">
      <c r="A8" s="10" t="s">
        <v>22</v>
      </c>
      <c r="B8" s="14">
        <v>21916172</v>
      </c>
      <c r="C8" s="15">
        <v>2024</v>
      </c>
      <c r="D8" s="13" t="s">
        <v>23</v>
      </c>
      <c r="E8" s="20"/>
      <c r="F8" s="22"/>
      <c r="J8" s="23"/>
    </row>
    <row r="9" spans="1:10" ht="43" customHeight="1">
      <c r="A9" s="10" t="s">
        <v>24</v>
      </c>
      <c r="B9" s="11">
        <v>13384108</v>
      </c>
      <c r="C9" s="12">
        <v>2024</v>
      </c>
      <c r="D9" s="13" t="s">
        <v>25</v>
      </c>
      <c r="E9" s="20"/>
    </row>
    <row r="10" spans="1:10" ht="43" customHeight="1">
      <c r="A10" s="16" t="s">
        <v>28</v>
      </c>
      <c r="B10" s="17">
        <v>4.5999999999999996</v>
      </c>
      <c r="C10" s="15">
        <v>2024</v>
      </c>
      <c r="D10" s="18" t="s">
        <v>29</v>
      </c>
      <c r="E10" s="20"/>
      <c r="F10" s="22"/>
      <c r="G10" s="24"/>
    </row>
    <row r="11" spans="1:10" ht="43" customHeight="1">
      <c r="A11" s="16" t="s">
        <v>30</v>
      </c>
      <c r="B11" s="19">
        <v>7.1</v>
      </c>
      <c r="C11" s="12">
        <v>2024</v>
      </c>
      <c r="D11" s="18" t="s">
        <v>31</v>
      </c>
      <c r="E11" s="20"/>
    </row>
    <row r="12" spans="1:10" ht="43" customHeight="1">
      <c r="A12" s="16" t="s">
        <v>32</v>
      </c>
      <c r="B12" s="17">
        <v>22.5</v>
      </c>
      <c r="C12" s="15">
        <v>2024</v>
      </c>
      <c r="D12" s="18" t="s">
        <v>33</v>
      </c>
      <c r="E12" s="20"/>
    </row>
    <row r="13" spans="1:10" ht="43" customHeight="1">
      <c r="A13" s="16" t="s">
        <v>34</v>
      </c>
      <c r="B13" s="19">
        <v>74.7</v>
      </c>
      <c r="C13" s="12">
        <v>2024</v>
      </c>
      <c r="D13" s="18" t="s">
        <v>35</v>
      </c>
      <c r="E13" s="20"/>
    </row>
    <row r="14" spans="1:10" ht="43" customHeight="1">
      <c r="A14" s="16" t="s">
        <v>36</v>
      </c>
      <c r="B14" s="17">
        <v>2.8</v>
      </c>
      <c r="C14" s="15">
        <v>2024</v>
      </c>
      <c r="D14" s="18" t="s">
        <v>37</v>
      </c>
      <c r="E14" s="20"/>
    </row>
    <row r="15" spans="1:10" ht="22.5" customHeight="1">
      <c r="A15" s="156" t="s">
        <v>39</v>
      </c>
      <c r="B15" s="157"/>
      <c r="C15" s="158"/>
      <c r="D15" s="159" t="s">
        <v>40</v>
      </c>
      <c r="E15" s="20"/>
    </row>
    <row r="16" spans="1:10" ht="43" customHeight="1">
      <c r="A16" s="16" t="s">
        <v>26</v>
      </c>
      <c r="B16" s="19">
        <v>14.588212898028004</v>
      </c>
      <c r="C16" s="12">
        <v>2024</v>
      </c>
      <c r="D16" s="18" t="s">
        <v>27</v>
      </c>
      <c r="E16" s="20"/>
      <c r="G16" s="25"/>
    </row>
    <row r="17" spans="1:5" ht="22.5" customHeight="1">
      <c r="A17" s="156" t="s">
        <v>283</v>
      </c>
      <c r="B17" s="157"/>
      <c r="C17" s="158"/>
      <c r="D17" s="159" t="s">
        <v>282</v>
      </c>
      <c r="E17" s="20"/>
    </row>
    <row r="18" spans="1:5" ht="43" customHeight="1">
      <c r="A18" s="26"/>
      <c r="B18" s="26"/>
      <c r="C18" s="26"/>
      <c r="D18" s="26"/>
    </row>
  </sheetData>
  <mergeCells count="4">
    <mergeCell ref="A1:D1"/>
    <mergeCell ref="A2:D2"/>
    <mergeCell ref="A3:D3"/>
    <mergeCell ref="A4:D4"/>
  </mergeCells>
  <pageMargins left="0.7" right="0.7" top="0.75" bottom="0.75" header="0.3" footer="0.3"/>
  <pageSetup paperSize="9" scale="6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6"/>
  <sheetViews>
    <sheetView rightToLeft="1" view="pageBreakPreview" topLeftCell="A16"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607</v>
      </c>
      <c r="B1" s="1708"/>
      <c r="C1" s="1708"/>
      <c r="D1" s="1708"/>
      <c r="E1" s="1708"/>
      <c r="F1" s="1708"/>
      <c r="G1" s="1708"/>
      <c r="H1" s="1708"/>
      <c r="I1" s="1708"/>
      <c r="J1" s="1708"/>
      <c r="K1" s="1708"/>
      <c r="L1" s="1708"/>
      <c r="M1" s="1708"/>
      <c r="N1" s="1708"/>
      <c r="O1" s="1708"/>
      <c r="P1" s="1708"/>
      <c r="Q1" s="1708"/>
      <c r="R1" s="1709"/>
    </row>
    <row r="2" spans="1:22" ht="33" customHeight="1">
      <c r="A2" s="1699" t="s">
        <v>608</v>
      </c>
      <c r="B2" s="1700"/>
      <c r="C2" s="1700"/>
      <c r="D2" s="1700"/>
      <c r="E2" s="1700"/>
      <c r="F2" s="1700"/>
      <c r="G2" s="1700"/>
      <c r="H2" s="1700"/>
      <c r="I2" s="1700"/>
      <c r="J2" s="1700"/>
      <c r="K2" s="1700"/>
      <c r="L2" s="1700"/>
      <c r="M2" s="1700"/>
      <c r="N2" s="1700"/>
      <c r="O2" s="1700"/>
      <c r="P2" s="1700"/>
      <c r="Q2" s="1700"/>
      <c r="R2" s="1710"/>
    </row>
    <row r="3" spans="1:22" ht="26.25" customHeight="1">
      <c r="A3" s="197" t="s">
        <v>1094</v>
      </c>
      <c r="B3" s="136"/>
      <c r="C3" s="136"/>
      <c r="D3" s="136"/>
      <c r="E3" s="136"/>
      <c r="F3" s="136"/>
      <c r="G3" s="136"/>
      <c r="H3" s="136"/>
      <c r="I3" s="136"/>
      <c r="J3" s="136"/>
      <c r="K3" s="136"/>
      <c r="L3" s="136"/>
      <c r="M3" s="136"/>
      <c r="N3" s="136"/>
      <c r="O3" s="136"/>
      <c r="P3" s="136"/>
      <c r="Q3" s="136"/>
      <c r="R3" s="200" t="s">
        <v>1095</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v>433</v>
      </c>
      <c r="C7" s="505">
        <v>230</v>
      </c>
      <c r="D7" s="505">
        <v>5136</v>
      </c>
      <c r="E7" s="505">
        <v>3979</v>
      </c>
      <c r="F7" s="506">
        <f>SUM(B7:E7)</f>
        <v>9778</v>
      </c>
      <c r="G7" s="505">
        <v>0</v>
      </c>
      <c r="H7" s="505">
        <v>0</v>
      </c>
      <c r="I7" s="505">
        <v>0</v>
      </c>
      <c r="J7" s="505">
        <v>0</v>
      </c>
      <c r="K7" s="506">
        <f>SUM(G7:J7)</f>
        <v>0</v>
      </c>
      <c r="L7" s="505">
        <v>0</v>
      </c>
      <c r="M7" s="505">
        <v>0</v>
      </c>
      <c r="N7" s="505">
        <v>0</v>
      </c>
      <c r="O7" s="505">
        <v>0</v>
      </c>
      <c r="P7" s="496">
        <f>SUM(L7:O7)</f>
        <v>0</v>
      </c>
      <c r="Q7" s="496">
        <f>P7+K7+F7</f>
        <v>9778</v>
      </c>
      <c r="R7" s="285" t="s">
        <v>1019</v>
      </c>
      <c r="S7" s="294"/>
      <c r="T7" s="294"/>
      <c r="U7" s="294"/>
      <c r="V7" s="294"/>
    </row>
    <row r="8" spans="1:22">
      <c r="A8" s="285" t="s">
        <v>1084</v>
      </c>
      <c r="B8" s="507">
        <v>3481</v>
      </c>
      <c r="C8" s="507">
        <v>3272</v>
      </c>
      <c r="D8" s="507">
        <v>4373</v>
      </c>
      <c r="E8" s="507">
        <v>4503</v>
      </c>
      <c r="F8" s="506">
        <f t="shared" ref="F8:F42" si="0">SUM(B8:E8)</f>
        <v>15629</v>
      </c>
      <c r="G8" s="507">
        <v>134</v>
      </c>
      <c r="H8" s="507">
        <v>193</v>
      </c>
      <c r="I8" s="507">
        <v>2607</v>
      </c>
      <c r="J8" s="507">
        <v>979</v>
      </c>
      <c r="K8" s="506">
        <f t="shared" ref="K8:K42" si="1">SUM(G8:J8)</f>
        <v>3913</v>
      </c>
      <c r="L8" s="507">
        <v>204</v>
      </c>
      <c r="M8" s="507">
        <v>103</v>
      </c>
      <c r="N8" s="507">
        <v>292</v>
      </c>
      <c r="O8" s="507">
        <v>95</v>
      </c>
      <c r="P8" s="496">
        <f t="shared" ref="P8:P42" si="2">SUM(L8:O8)</f>
        <v>694</v>
      </c>
      <c r="Q8" s="496">
        <f t="shared" ref="Q8:Q42" si="3">P8+K8+F8</f>
        <v>20236</v>
      </c>
      <c r="R8" s="285" t="s">
        <v>954</v>
      </c>
      <c r="S8" s="294"/>
      <c r="T8" s="294"/>
      <c r="U8" s="294"/>
      <c r="V8" s="294"/>
    </row>
    <row r="9" spans="1:22">
      <c r="A9" s="285" t="s">
        <v>1085</v>
      </c>
      <c r="B9" s="505">
        <v>67</v>
      </c>
      <c r="C9" s="505">
        <v>25</v>
      </c>
      <c r="D9" s="505">
        <v>241</v>
      </c>
      <c r="E9" s="505">
        <v>109</v>
      </c>
      <c r="F9" s="506">
        <f t="shared" si="0"/>
        <v>442</v>
      </c>
      <c r="G9" s="505">
        <v>65</v>
      </c>
      <c r="H9" s="505">
        <v>54</v>
      </c>
      <c r="I9" s="505">
        <v>1331</v>
      </c>
      <c r="J9" s="505">
        <v>527</v>
      </c>
      <c r="K9" s="506">
        <f t="shared" si="1"/>
        <v>1977</v>
      </c>
      <c r="L9" s="505">
        <v>301</v>
      </c>
      <c r="M9" s="505">
        <v>102</v>
      </c>
      <c r="N9" s="505">
        <v>558</v>
      </c>
      <c r="O9" s="505">
        <v>132</v>
      </c>
      <c r="P9" s="496">
        <f t="shared" si="2"/>
        <v>1093</v>
      </c>
      <c r="Q9" s="496">
        <f t="shared" si="3"/>
        <v>3512</v>
      </c>
      <c r="R9" s="285" t="s">
        <v>956</v>
      </c>
      <c r="S9" s="294"/>
      <c r="T9" s="294"/>
      <c r="U9" s="294"/>
      <c r="V9" s="294"/>
    </row>
    <row r="10" spans="1:22">
      <c r="A10" s="285" t="s">
        <v>959</v>
      </c>
      <c r="B10" s="507">
        <v>28</v>
      </c>
      <c r="C10" s="507">
        <v>7</v>
      </c>
      <c r="D10" s="507">
        <v>92</v>
      </c>
      <c r="E10" s="507">
        <v>8</v>
      </c>
      <c r="F10" s="506">
        <f t="shared" si="0"/>
        <v>135</v>
      </c>
      <c r="G10" s="507">
        <v>18</v>
      </c>
      <c r="H10" s="507">
        <v>26</v>
      </c>
      <c r="I10" s="507">
        <v>749</v>
      </c>
      <c r="J10" s="507">
        <v>57</v>
      </c>
      <c r="K10" s="506">
        <f t="shared" si="1"/>
        <v>850</v>
      </c>
      <c r="L10" s="507">
        <v>149</v>
      </c>
      <c r="M10" s="507">
        <v>21</v>
      </c>
      <c r="N10" s="507">
        <v>361</v>
      </c>
      <c r="O10" s="507">
        <v>13</v>
      </c>
      <c r="P10" s="496">
        <f t="shared" si="2"/>
        <v>544</v>
      </c>
      <c r="Q10" s="496">
        <f t="shared" si="3"/>
        <v>1529</v>
      </c>
      <c r="R10" s="285" t="s">
        <v>1022</v>
      </c>
      <c r="S10" s="294"/>
      <c r="T10" s="294"/>
      <c r="U10" s="294"/>
      <c r="V10" s="294"/>
    </row>
    <row r="11" spans="1:22">
      <c r="A11" s="285" t="s">
        <v>962</v>
      </c>
      <c r="B11" s="505">
        <v>12</v>
      </c>
      <c r="C11" s="505">
        <v>3</v>
      </c>
      <c r="D11" s="505">
        <v>81</v>
      </c>
      <c r="E11" s="505">
        <v>0</v>
      </c>
      <c r="F11" s="506">
        <f t="shared" si="0"/>
        <v>96</v>
      </c>
      <c r="G11" s="505">
        <v>31</v>
      </c>
      <c r="H11" s="505">
        <v>6</v>
      </c>
      <c r="I11" s="505">
        <v>913</v>
      </c>
      <c r="J11" s="505">
        <v>9</v>
      </c>
      <c r="K11" s="506">
        <f t="shared" si="1"/>
        <v>959</v>
      </c>
      <c r="L11" s="505">
        <v>98</v>
      </c>
      <c r="M11" s="505">
        <v>2</v>
      </c>
      <c r="N11" s="505">
        <v>268</v>
      </c>
      <c r="O11" s="505">
        <v>1</v>
      </c>
      <c r="P11" s="496">
        <f t="shared" si="2"/>
        <v>369</v>
      </c>
      <c r="Q11" s="496">
        <f t="shared" si="3"/>
        <v>1424</v>
      </c>
      <c r="R11" s="285" t="s">
        <v>961</v>
      </c>
      <c r="S11" s="294"/>
      <c r="T11" s="294"/>
      <c r="U11" s="294"/>
      <c r="V11" s="294"/>
    </row>
    <row r="12" spans="1:22">
      <c r="A12" s="285" t="s">
        <v>1024</v>
      </c>
      <c r="B12" s="507">
        <v>13</v>
      </c>
      <c r="C12" s="507">
        <v>0</v>
      </c>
      <c r="D12" s="507">
        <v>12</v>
      </c>
      <c r="E12" s="507">
        <v>0</v>
      </c>
      <c r="F12" s="506">
        <f t="shared" si="0"/>
        <v>25</v>
      </c>
      <c r="G12" s="507">
        <v>15</v>
      </c>
      <c r="H12" s="507">
        <v>2</v>
      </c>
      <c r="I12" s="507">
        <v>330</v>
      </c>
      <c r="J12" s="507">
        <v>1</v>
      </c>
      <c r="K12" s="506">
        <f t="shared" si="1"/>
        <v>348</v>
      </c>
      <c r="L12" s="507">
        <v>60</v>
      </c>
      <c r="M12" s="507">
        <v>1</v>
      </c>
      <c r="N12" s="507">
        <v>161</v>
      </c>
      <c r="O12" s="507">
        <v>1</v>
      </c>
      <c r="P12" s="496">
        <f t="shared" si="2"/>
        <v>223</v>
      </c>
      <c r="Q12" s="496">
        <f t="shared" si="3"/>
        <v>596</v>
      </c>
      <c r="R12" s="285" t="s">
        <v>1025</v>
      </c>
      <c r="S12" s="294"/>
      <c r="T12" s="294"/>
      <c r="U12" s="294"/>
      <c r="V12" s="294"/>
    </row>
    <row r="13" spans="1:22">
      <c r="A13" s="285" t="s">
        <v>1026</v>
      </c>
      <c r="B13" s="505">
        <v>0</v>
      </c>
      <c r="C13" s="505">
        <v>1</v>
      </c>
      <c r="D13" s="505">
        <v>3</v>
      </c>
      <c r="E13" s="505">
        <v>0</v>
      </c>
      <c r="F13" s="506">
        <f t="shared" si="0"/>
        <v>4</v>
      </c>
      <c r="G13" s="505">
        <v>0</v>
      </c>
      <c r="H13" s="505">
        <v>1</v>
      </c>
      <c r="I13" s="505">
        <v>31</v>
      </c>
      <c r="J13" s="505">
        <v>0</v>
      </c>
      <c r="K13" s="506">
        <f t="shared" si="1"/>
        <v>32</v>
      </c>
      <c r="L13" s="505">
        <v>15</v>
      </c>
      <c r="M13" s="505">
        <v>0</v>
      </c>
      <c r="N13" s="505">
        <v>20</v>
      </c>
      <c r="O13" s="505">
        <v>0</v>
      </c>
      <c r="P13" s="496">
        <f t="shared" si="2"/>
        <v>35</v>
      </c>
      <c r="Q13" s="496">
        <f t="shared" si="3"/>
        <v>71</v>
      </c>
      <c r="R13" s="285" t="s">
        <v>1027</v>
      </c>
      <c r="S13" s="294"/>
      <c r="T13" s="294"/>
      <c r="U13" s="294"/>
      <c r="V13" s="294"/>
    </row>
    <row r="14" spans="1:22">
      <c r="A14" s="285" t="s">
        <v>1028</v>
      </c>
      <c r="B14" s="507">
        <v>4</v>
      </c>
      <c r="C14" s="507">
        <v>0</v>
      </c>
      <c r="D14" s="507">
        <v>9</v>
      </c>
      <c r="E14" s="507">
        <v>0</v>
      </c>
      <c r="F14" s="506">
        <f t="shared" si="0"/>
        <v>13</v>
      </c>
      <c r="G14" s="507">
        <v>2</v>
      </c>
      <c r="H14" s="507">
        <v>0</v>
      </c>
      <c r="I14" s="507">
        <v>56</v>
      </c>
      <c r="J14" s="507">
        <v>2</v>
      </c>
      <c r="K14" s="506">
        <f t="shared" si="1"/>
        <v>60</v>
      </c>
      <c r="L14" s="507">
        <v>23</v>
      </c>
      <c r="M14" s="507">
        <v>0</v>
      </c>
      <c r="N14" s="507">
        <v>100</v>
      </c>
      <c r="O14" s="507">
        <v>1</v>
      </c>
      <c r="P14" s="496">
        <f t="shared" si="2"/>
        <v>124</v>
      </c>
      <c r="Q14" s="496">
        <f t="shared" si="3"/>
        <v>197</v>
      </c>
      <c r="R14" s="285" t="s">
        <v>1029</v>
      </c>
      <c r="S14" s="294"/>
      <c r="T14" s="294"/>
      <c r="U14" s="294"/>
      <c r="V14" s="294"/>
    </row>
    <row r="15" spans="1:22">
      <c r="A15" s="285" t="s">
        <v>1086</v>
      </c>
      <c r="B15" s="505">
        <v>1</v>
      </c>
      <c r="C15" s="505">
        <v>0</v>
      </c>
      <c r="D15" s="505">
        <v>10</v>
      </c>
      <c r="E15" s="505">
        <v>2</v>
      </c>
      <c r="F15" s="506">
        <f t="shared" si="0"/>
        <v>13</v>
      </c>
      <c r="G15" s="505">
        <v>5</v>
      </c>
      <c r="H15" s="505">
        <v>4</v>
      </c>
      <c r="I15" s="505">
        <v>142</v>
      </c>
      <c r="J15" s="505">
        <v>17</v>
      </c>
      <c r="K15" s="506">
        <f t="shared" si="1"/>
        <v>168</v>
      </c>
      <c r="L15" s="505">
        <v>59</v>
      </c>
      <c r="M15" s="505">
        <v>11</v>
      </c>
      <c r="N15" s="505">
        <v>64</v>
      </c>
      <c r="O15" s="505">
        <v>4</v>
      </c>
      <c r="P15" s="496">
        <f t="shared" si="2"/>
        <v>138</v>
      </c>
      <c r="Q15" s="496">
        <f t="shared" si="3"/>
        <v>319</v>
      </c>
      <c r="R15" s="285" t="s">
        <v>1031</v>
      </c>
      <c r="S15" s="294"/>
      <c r="T15" s="294"/>
      <c r="U15" s="294"/>
      <c r="V15" s="294"/>
    </row>
    <row r="16" spans="1:22">
      <c r="A16" s="285" t="s">
        <v>1032</v>
      </c>
      <c r="B16" s="507">
        <v>6</v>
      </c>
      <c r="C16" s="507">
        <v>5</v>
      </c>
      <c r="D16" s="507">
        <v>34</v>
      </c>
      <c r="E16" s="507">
        <v>13</v>
      </c>
      <c r="F16" s="506">
        <f t="shared" si="0"/>
        <v>58</v>
      </c>
      <c r="G16" s="507">
        <v>14</v>
      </c>
      <c r="H16" s="507">
        <v>7</v>
      </c>
      <c r="I16" s="507">
        <v>574</v>
      </c>
      <c r="J16" s="507">
        <v>113</v>
      </c>
      <c r="K16" s="506">
        <f t="shared" si="1"/>
        <v>708</v>
      </c>
      <c r="L16" s="507">
        <v>60</v>
      </c>
      <c r="M16" s="507">
        <v>11</v>
      </c>
      <c r="N16" s="507">
        <v>190</v>
      </c>
      <c r="O16" s="507">
        <v>19</v>
      </c>
      <c r="P16" s="496">
        <f t="shared" si="2"/>
        <v>280</v>
      </c>
      <c r="Q16" s="496">
        <f t="shared" si="3"/>
        <v>1046</v>
      </c>
      <c r="R16" s="285" t="s">
        <v>1033</v>
      </c>
      <c r="S16" s="294"/>
      <c r="T16" s="294"/>
      <c r="U16" s="294"/>
      <c r="V16" s="294"/>
    </row>
    <row r="17" spans="1:22">
      <c r="A17" s="285" t="s">
        <v>828</v>
      </c>
      <c r="B17" s="505">
        <v>11</v>
      </c>
      <c r="C17" s="505">
        <v>7</v>
      </c>
      <c r="D17" s="505">
        <v>25</v>
      </c>
      <c r="E17" s="505">
        <v>25</v>
      </c>
      <c r="F17" s="506">
        <f t="shared" si="0"/>
        <v>68</v>
      </c>
      <c r="G17" s="505">
        <v>7</v>
      </c>
      <c r="H17" s="505">
        <v>4</v>
      </c>
      <c r="I17" s="505">
        <v>516</v>
      </c>
      <c r="J17" s="505">
        <v>249</v>
      </c>
      <c r="K17" s="506">
        <f t="shared" si="1"/>
        <v>776</v>
      </c>
      <c r="L17" s="505">
        <v>120</v>
      </c>
      <c r="M17" s="505">
        <v>22</v>
      </c>
      <c r="N17" s="505">
        <v>149</v>
      </c>
      <c r="O17" s="505">
        <v>34</v>
      </c>
      <c r="P17" s="496">
        <f t="shared" si="2"/>
        <v>325</v>
      </c>
      <c r="Q17" s="496">
        <f t="shared" si="3"/>
        <v>1169</v>
      </c>
      <c r="R17" s="285" t="s">
        <v>960</v>
      </c>
      <c r="S17" s="294"/>
      <c r="T17" s="294"/>
      <c r="U17" s="294"/>
      <c r="V17" s="294"/>
    </row>
    <row r="18" spans="1:22">
      <c r="A18" s="285" t="s">
        <v>862</v>
      </c>
      <c r="B18" s="507">
        <v>5</v>
      </c>
      <c r="C18" s="507">
        <v>14</v>
      </c>
      <c r="D18" s="507">
        <v>14</v>
      </c>
      <c r="E18" s="507">
        <v>519</v>
      </c>
      <c r="F18" s="506">
        <f t="shared" si="0"/>
        <v>552</v>
      </c>
      <c r="G18" s="507">
        <v>6</v>
      </c>
      <c r="H18" s="507">
        <v>74</v>
      </c>
      <c r="I18" s="507">
        <v>94</v>
      </c>
      <c r="J18" s="507">
        <v>2124</v>
      </c>
      <c r="K18" s="506">
        <f t="shared" si="1"/>
        <v>2298</v>
      </c>
      <c r="L18" s="507">
        <v>75</v>
      </c>
      <c r="M18" s="507">
        <v>152</v>
      </c>
      <c r="N18" s="507">
        <v>244</v>
      </c>
      <c r="O18" s="507">
        <v>483</v>
      </c>
      <c r="P18" s="496">
        <f t="shared" si="2"/>
        <v>954</v>
      </c>
      <c r="Q18" s="496">
        <f t="shared" si="3"/>
        <v>3804</v>
      </c>
      <c r="R18" s="285" t="s">
        <v>870</v>
      </c>
      <c r="S18" s="294"/>
      <c r="T18" s="294"/>
      <c r="U18" s="294"/>
      <c r="V18" s="294"/>
    </row>
    <row r="19" spans="1:22">
      <c r="A19" s="285" t="s">
        <v>1034</v>
      </c>
      <c r="B19" s="505">
        <v>0</v>
      </c>
      <c r="C19" s="505">
        <v>0</v>
      </c>
      <c r="D19" s="505">
        <v>44</v>
      </c>
      <c r="E19" s="505">
        <v>8</v>
      </c>
      <c r="F19" s="506">
        <f t="shared" si="0"/>
        <v>52</v>
      </c>
      <c r="G19" s="505">
        <v>1</v>
      </c>
      <c r="H19" s="505">
        <v>1</v>
      </c>
      <c r="I19" s="505">
        <v>335</v>
      </c>
      <c r="J19" s="505">
        <v>43</v>
      </c>
      <c r="K19" s="506">
        <f t="shared" si="1"/>
        <v>380</v>
      </c>
      <c r="L19" s="505">
        <v>25</v>
      </c>
      <c r="M19" s="505">
        <v>2</v>
      </c>
      <c r="N19" s="505">
        <v>213</v>
      </c>
      <c r="O19" s="505">
        <v>15</v>
      </c>
      <c r="P19" s="496">
        <f t="shared" si="2"/>
        <v>255</v>
      </c>
      <c r="Q19" s="496">
        <f t="shared" si="3"/>
        <v>687</v>
      </c>
      <c r="R19" s="285" t="s">
        <v>1035</v>
      </c>
      <c r="S19" s="294"/>
      <c r="T19" s="294"/>
      <c r="U19" s="294"/>
      <c r="V19" s="294"/>
    </row>
    <row r="20" spans="1:22">
      <c r="A20" s="285" t="s">
        <v>830</v>
      </c>
      <c r="B20" s="507">
        <v>0</v>
      </c>
      <c r="C20" s="507">
        <v>0</v>
      </c>
      <c r="D20" s="507">
        <v>7</v>
      </c>
      <c r="E20" s="507">
        <v>2</v>
      </c>
      <c r="F20" s="506">
        <f t="shared" si="0"/>
        <v>9</v>
      </c>
      <c r="G20" s="507">
        <v>1</v>
      </c>
      <c r="H20" s="507">
        <v>0</v>
      </c>
      <c r="I20" s="507">
        <v>132</v>
      </c>
      <c r="J20" s="507">
        <v>61</v>
      </c>
      <c r="K20" s="506">
        <f t="shared" si="1"/>
        <v>194</v>
      </c>
      <c r="L20" s="507">
        <v>7</v>
      </c>
      <c r="M20" s="507">
        <v>1</v>
      </c>
      <c r="N20" s="507">
        <v>68</v>
      </c>
      <c r="O20" s="507">
        <v>44</v>
      </c>
      <c r="P20" s="496">
        <f t="shared" si="2"/>
        <v>120</v>
      </c>
      <c r="Q20" s="496">
        <f t="shared" si="3"/>
        <v>323</v>
      </c>
      <c r="R20" s="285" t="s">
        <v>1037</v>
      </c>
      <c r="S20" s="294"/>
      <c r="T20" s="294"/>
      <c r="U20" s="294"/>
      <c r="V20" s="294"/>
    </row>
    <row r="21" spans="1:22">
      <c r="A21" s="285" t="s">
        <v>964</v>
      </c>
      <c r="B21" s="505">
        <v>4</v>
      </c>
      <c r="C21" s="505">
        <v>2</v>
      </c>
      <c r="D21" s="505">
        <v>27</v>
      </c>
      <c r="E21" s="505">
        <v>309</v>
      </c>
      <c r="F21" s="506">
        <f t="shared" si="0"/>
        <v>342</v>
      </c>
      <c r="G21" s="505">
        <v>24</v>
      </c>
      <c r="H21" s="505">
        <v>44</v>
      </c>
      <c r="I21" s="505">
        <v>424</v>
      </c>
      <c r="J21" s="505">
        <v>1669</v>
      </c>
      <c r="K21" s="506">
        <f t="shared" si="1"/>
        <v>2161</v>
      </c>
      <c r="L21" s="505">
        <v>110</v>
      </c>
      <c r="M21" s="505">
        <v>51</v>
      </c>
      <c r="N21" s="505">
        <v>100</v>
      </c>
      <c r="O21" s="505">
        <v>81</v>
      </c>
      <c r="P21" s="496">
        <f t="shared" si="2"/>
        <v>342</v>
      </c>
      <c r="Q21" s="496">
        <f t="shared" si="3"/>
        <v>2845</v>
      </c>
      <c r="R21" s="285" t="s">
        <v>1038</v>
      </c>
      <c r="S21" s="294"/>
      <c r="T21" s="294"/>
      <c r="U21" s="294"/>
      <c r="V21" s="294"/>
    </row>
    <row r="22" spans="1:22">
      <c r="A22" s="285" t="s">
        <v>1039</v>
      </c>
      <c r="B22" s="507">
        <v>9</v>
      </c>
      <c r="C22" s="507">
        <v>2</v>
      </c>
      <c r="D22" s="507">
        <v>7</v>
      </c>
      <c r="E22" s="507">
        <v>0</v>
      </c>
      <c r="F22" s="506">
        <f t="shared" si="0"/>
        <v>18</v>
      </c>
      <c r="G22" s="507">
        <v>9</v>
      </c>
      <c r="H22" s="507">
        <v>7</v>
      </c>
      <c r="I22" s="507">
        <v>80</v>
      </c>
      <c r="J22" s="507">
        <v>26</v>
      </c>
      <c r="K22" s="506">
        <f t="shared" si="1"/>
        <v>122</v>
      </c>
      <c r="L22" s="507">
        <v>24</v>
      </c>
      <c r="M22" s="507">
        <v>10</v>
      </c>
      <c r="N22" s="507">
        <v>67</v>
      </c>
      <c r="O22" s="507">
        <v>22</v>
      </c>
      <c r="P22" s="496">
        <f t="shared" si="2"/>
        <v>123</v>
      </c>
      <c r="Q22" s="496">
        <f t="shared" si="3"/>
        <v>263</v>
      </c>
      <c r="R22" s="285" t="s">
        <v>1040</v>
      </c>
      <c r="S22" s="294"/>
      <c r="T22" s="294"/>
      <c r="U22" s="294"/>
      <c r="V22" s="294"/>
    </row>
    <row r="23" spans="1:22" ht="22.5" customHeight="1">
      <c r="A23" s="285" t="s">
        <v>1041</v>
      </c>
      <c r="B23" s="505">
        <v>6</v>
      </c>
      <c r="C23" s="505">
        <v>5</v>
      </c>
      <c r="D23" s="505">
        <v>0</v>
      </c>
      <c r="E23" s="505">
        <v>3</v>
      </c>
      <c r="F23" s="506">
        <f t="shared" si="0"/>
        <v>14</v>
      </c>
      <c r="G23" s="505">
        <v>19</v>
      </c>
      <c r="H23" s="505">
        <v>2</v>
      </c>
      <c r="I23" s="505">
        <v>22</v>
      </c>
      <c r="J23" s="505">
        <v>8</v>
      </c>
      <c r="K23" s="506">
        <f t="shared" si="1"/>
        <v>51</v>
      </c>
      <c r="L23" s="505">
        <v>16</v>
      </c>
      <c r="M23" s="505">
        <v>3</v>
      </c>
      <c r="N23" s="505">
        <v>3</v>
      </c>
      <c r="O23" s="505">
        <v>3</v>
      </c>
      <c r="P23" s="496">
        <f t="shared" si="2"/>
        <v>25</v>
      </c>
      <c r="Q23" s="496">
        <f t="shared" si="3"/>
        <v>90</v>
      </c>
      <c r="R23" s="381" t="s">
        <v>1042</v>
      </c>
      <c r="S23" s="294"/>
      <c r="T23" s="294"/>
      <c r="U23" s="294"/>
      <c r="V23" s="294"/>
    </row>
    <row r="24" spans="1:22">
      <c r="A24" s="285" t="s">
        <v>1087</v>
      </c>
      <c r="B24" s="507">
        <v>0</v>
      </c>
      <c r="C24" s="507">
        <v>0</v>
      </c>
      <c r="D24" s="507">
        <v>3</v>
      </c>
      <c r="E24" s="507">
        <v>0</v>
      </c>
      <c r="F24" s="506">
        <f t="shared" si="0"/>
        <v>3</v>
      </c>
      <c r="G24" s="507">
        <v>0</v>
      </c>
      <c r="H24" s="507">
        <v>0</v>
      </c>
      <c r="I24" s="507">
        <v>8</v>
      </c>
      <c r="J24" s="507">
        <v>5</v>
      </c>
      <c r="K24" s="506">
        <f t="shared" si="1"/>
        <v>13</v>
      </c>
      <c r="L24" s="507">
        <v>0</v>
      </c>
      <c r="M24" s="507">
        <v>1</v>
      </c>
      <c r="N24" s="507">
        <v>9</v>
      </c>
      <c r="O24" s="507">
        <v>4</v>
      </c>
      <c r="P24" s="496">
        <f t="shared" si="2"/>
        <v>14</v>
      </c>
      <c r="Q24" s="496">
        <f t="shared" si="3"/>
        <v>30</v>
      </c>
      <c r="R24" s="285" t="s">
        <v>1044</v>
      </c>
      <c r="S24" s="294"/>
      <c r="T24" s="294"/>
      <c r="U24" s="294"/>
      <c r="V24" s="294"/>
    </row>
    <row r="25" spans="1:22">
      <c r="A25" s="285" t="s">
        <v>1045</v>
      </c>
      <c r="B25" s="505">
        <v>12</v>
      </c>
      <c r="C25" s="505">
        <v>1</v>
      </c>
      <c r="D25" s="505">
        <v>31</v>
      </c>
      <c r="E25" s="505">
        <v>54</v>
      </c>
      <c r="F25" s="506">
        <f t="shared" si="0"/>
        <v>98</v>
      </c>
      <c r="G25" s="505">
        <v>13</v>
      </c>
      <c r="H25" s="505">
        <v>12</v>
      </c>
      <c r="I25" s="505">
        <v>649</v>
      </c>
      <c r="J25" s="505">
        <v>484</v>
      </c>
      <c r="K25" s="506">
        <f t="shared" si="1"/>
        <v>1158</v>
      </c>
      <c r="L25" s="505">
        <v>54</v>
      </c>
      <c r="M25" s="505">
        <v>29</v>
      </c>
      <c r="N25" s="505">
        <v>220</v>
      </c>
      <c r="O25" s="505">
        <v>72</v>
      </c>
      <c r="P25" s="496">
        <f t="shared" si="2"/>
        <v>375</v>
      </c>
      <c r="Q25" s="496">
        <f t="shared" si="3"/>
        <v>1631</v>
      </c>
      <c r="R25" s="285" t="s">
        <v>1046</v>
      </c>
      <c r="S25" s="294"/>
      <c r="T25" s="294"/>
      <c r="U25" s="294"/>
      <c r="V25" s="294"/>
    </row>
    <row r="26" spans="1:22">
      <c r="A26" s="285" t="s">
        <v>1047</v>
      </c>
      <c r="B26" s="507">
        <v>3</v>
      </c>
      <c r="C26" s="507">
        <v>2</v>
      </c>
      <c r="D26" s="507">
        <v>5</v>
      </c>
      <c r="E26" s="507">
        <v>9</v>
      </c>
      <c r="F26" s="506">
        <f t="shared" si="0"/>
        <v>19</v>
      </c>
      <c r="G26" s="507">
        <v>5</v>
      </c>
      <c r="H26" s="507">
        <v>7</v>
      </c>
      <c r="I26" s="507">
        <v>302</v>
      </c>
      <c r="J26" s="507">
        <v>342</v>
      </c>
      <c r="K26" s="506">
        <f t="shared" si="1"/>
        <v>656</v>
      </c>
      <c r="L26" s="507">
        <v>26</v>
      </c>
      <c r="M26" s="507">
        <v>14</v>
      </c>
      <c r="N26" s="507">
        <v>129</v>
      </c>
      <c r="O26" s="507">
        <v>94</v>
      </c>
      <c r="P26" s="496">
        <f t="shared" si="2"/>
        <v>263</v>
      </c>
      <c r="Q26" s="496">
        <f t="shared" si="3"/>
        <v>938</v>
      </c>
      <c r="R26" s="285" t="s">
        <v>1048</v>
      </c>
      <c r="S26" s="294"/>
      <c r="T26" s="294"/>
      <c r="U26" s="294"/>
      <c r="V26" s="294"/>
    </row>
    <row r="27" spans="1:22">
      <c r="A27" s="285" t="s">
        <v>1049</v>
      </c>
      <c r="B27" s="505">
        <v>22</v>
      </c>
      <c r="C27" s="505">
        <v>7</v>
      </c>
      <c r="D27" s="505">
        <v>52</v>
      </c>
      <c r="E27" s="505">
        <v>15</v>
      </c>
      <c r="F27" s="506">
        <f t="shared" si="0"/>
        <v>96</v>
      </c>
      <c r="G27" s="505">
        <v>11</v>
      </c>
      <c r="H27" s="505">
        <v>5</v>
      </c>
      <c r="I27" s="505">
        <v>594</v>
      </c>
      <c r="J27" s="505">
        <v>140</v>
      </c>
      <c r="K27" s="506">
        <f t="shared" si="1"/>
        <v>750</v>
      </c>
      <c r="L27" s="505">
        <v>60</v>
      </c>
      <c r="M27" s="505">
        <v>11</v>
      </c>
      <c r="N27" s="505">
        <v>457</v>
      </c>
      <c r="O27" s="505">
        <v>77</v>
      </c>
      <c r="P27" s="496">
        <f t="shared" si="2"/>
        <v>605</v>
      </c>
      <c r="Q27" s="496">
        <f t="shared" si="3"/>
        <v>1451</v>
      </c>
      <c r="R27" s="285" t="s">
        <v>1050</v>
      </c>
      <c r="S27" s="294"/>
      <c r="T27" s="294"/>
      <c r="U27" s="294"/>
      <c r="V27" s="294"/>
    </row>
    <row r="28" spans="1:22">
      <c r="A28" s="285" t="s">
        <v>1051</v>
      </c>
      <c r="B28" s="507">
        <v>1</v>
      </c>
      <c r="C28" s="507">
        <v>0</v>
      </c>
      <c r="D28" s="507">
        <v>2</v>
      </c>
      <c r="E28" s="507">
        <v>2</v>
      </c>
      <c r="F28" s="506">
        <f t="shared" si="0"/>
        <v>5</v>
      </c>
      <c r="G28" s="507">
        <v>1</v>
      </c>
      <c r="H28" s="507">
        <v>0</v>
      </c>
      <c r="I28" s="507">
        <v>15</v>
      </c>
      <c r="J28" s="507">
        <v>31</v>
      </c>
      <c r="K28" s="506">
        <f t="shared" si="1"/>
        <v>47</v>
      </c>
      <c r="L28" s="507">
        <v>6</v>
      </c>
      <c r="M28" s="507">
        <v>0</v>
      </c>
      <c r="N28" s="507">
        <v>26</v>
      </c>
      <c r="O28" s="507">
        <v>12</v>
      </c>
      <c r="P28" s="496">
        <f t="shared" si="2"/>
        <v>44</v>
      </c>
      <c r="Q28" s="496">
        <f t="shared" si="3"/>
        <v>96</v>
      </c>
      <c r="R28" s="285" t="s">
        <v>1052</v>
      </c>
      <c r="S28" s="294"/>
      <c r="T28" s="294"/>
      <c r="U28" s="294"/>
      <c r="V28" s="294"/>
    </row>
    <row r="29" spans="1:22">
      <c r="A29" s="285" t="s">
        <v>863</v>
      </c>
      <c r="B29" s="505">
        <v>32</v>
      </c>
      <c r="C29" s="505">
        <v>24</v>
      </c>
      <c r="D29" s="505">
        <v>230</v>
      </c>
      <c r="E29" s="505">
        <v>262</v>
      </c>
      <c r="F29" s="506">
        <f t="shared" si="0"/>
        <v>548</v>
      </c>
      <c r="G29" s="505">
        <v>46</v>
      </c>
      <c r="H29" s="505">
        <v>65</v>
      </c>
      <c r="I29" s="505">
        <v>1247</v>
      </c>
      <c r="J29" s="505">
        <v>1089</v>
      </c>
      <c r="K29" s="506">
        <f t="shared" si="1"/>
        <v>2447</v>
      </c>
      <c r="L29" s="505">
        <v>159</v>
      </c>
      <c r="M29" s="505">
        <v>87</v>
      </c>
      <c r="N29" s="505">
        <v>386</v>
      </c>
      <c r="O29" s="505">
        <v>222</v>
      </c>
      <c r="P29" s="496">
        <f t="shared" si="2"/>
        <v>854</v>
      </c>
      <c r="Q29" s="496">
        <f t="shared" si="3"/>
        <v>3849</v>
      </c>
      <c r="R29" s="285" t="s">
        <v>871</v>
      </c>
      <c r="S29" s="294"/>
      <c r="T29" s="294"/>
      <c r="U29" s="294"/>
      <c r="V29" s="294"/>
    </row>
    <row r="30" spans="1:22">
      <c r="A30" s="285" t="s">
        <v>1054</v>
      </c>
      <c r="B30" s="507">
        <v>11</v>
      </c>
      <c r="C30" s="507">
        <v>3</v>
      </c>
      <c r="D30" s="507">
        <v>11</v>
      </c>
      <c r="E30" s="507">
        <v>7</v>
      </c>
      <c r="F30" s="506">
        <f t="shared" si="0"/>
        <v>32</v>
      </c>
      <c r="G30" s="507">
        <v>7</v>
      </c>
      <c r="H30" s="507">
        <v>9</v>
      </c>
      <c r="I30" s="507">
        <v>98</v>
      </c>
      <c r="J30" s="507">
        <v>53</v>
      </c>
      <c r="K30" s="506">
        <f t="shared" si="1"/>
        <v>167</v>
      </c>
      <c r="L30" s="507">
        <v>35</v>
      </c>
      <c r="M30" s="507">
        <v>11</v>
      </c>
      <c r="N30" s="507">
        <v>43</v>
      </c>
      <c r="O30" s="507">
        <v>12</v>
      </c>
      <c r="P30" s="496">
        <f t="shared" si="2"/>
        <v>101</v>
      </c>
      <c r="Q30" s="496">
        <f t="shared" si="3"/>
        <v>300</v>
      </c>
      <c r="R30" s="285" t="s">
        <v>1055</v>
      </c>
      <c r="S30" s="294"/>
      <c r="T30" s="294"/>
      <c r="U30" s="294"/>
      <c r="V30" s="294"/>
    </row>
    <row r="31" spans="1:22">
      <c r="A31" s="285" t="s">
        <v>1088</v>
      </c>
      <c r="B31" s="505">
        <v>0</v>
      </c>
      <c r="C31" s="505">
        <v>0</v>
      </c>
      <c r="D31" s="505">
        <v>0</v>
      </c>
      <c r="E31" s="505">
        <v>0</v>
      </c>
      <c r="F31" s="506">
        <f t="shared" si="0"/>
        <v>0</v>
      </c>
      <c r="G31" s="505">
        <v>2</v>
      </c>
      <c r="H31" s="505">
        <v>1</v>
      </c>
      <c r="I31" s="505">
        <v>0</v>
      </c>
      <c r="J31" s="505">
        <v>1</v>
      </c>
      <c r="K31" s="506">
        <f t="shared" si="1"/>
        <v>4</v>
      </c>
      <c r="L31" s="505">
        <v>0</v>
      </c>
      <c r="M31" s="505">
        <v>0</v>
      </c>
      <c r="N31" s="505">
        <v>0</v>
      </c>
      <c r="O31" s="505">
        <v>0</v>
      </c>
      <c r="P31" s="496">
        <f t="shared" si="2"/>
        <v>0</v>
      </c>
      <c r="Q31" s="496">
        <f t="shared" si="3"/>
        <v>4</v>
      </c>
      <c r="R31" s="285" t="s">
        <v>1057</v>
      </c>
      <c r="S31" s="294"/>
      <c r="T31" s="294"/>
      <c r="U31" s="294"/>
      <c r="V31" s="294"/>
    </row>
    <row r="32" spans="1:22">
      <c r="A32" s="285" t="s">
        <v>1089</v>
      </c>
      <c r="B32" s="507">
        <v>49</v>
      </c>
      <c r="C32" s="507">
        <v>28</v>
      </c>
      <c r="D32" s="507">
        <v>14</v>
      </c>
      <c r="E32" s="507">
        <v>34</v>
      </c>
      <c r="F32" s="506">
        <f t="shared" si="0"/>
        <v>125</v>
      </c>
      <c r="G32" s="507">
        <v>104</v>
      </c>
      <c r="H32" s="507">
        <v>61</v>
      </c>
      <c r="I32" s="507">
        <v>100</v>
      </c>
      <c r="J32" s="507">
        <v>200</v>
      </c>
      <c r="K32" s="506">
        <f t="shared" si="1"/>
        <v>465</v>
      </c>
      <c r="L32" s="507">
        <v>118</v>
      </c>
      <c r="M32" s="507">
        <v>51</v>
      </c>
      <c r="N32" s="507">
        <v>55</v>
      </c>
      <c r="O32" s="507">
        <v>56</v>
      </c>
      <c r="P32" s="496">
        <f t="shared" si="2"/>
        <v>280</v>
      </c>
      <c r="Q32" s="496">
        <f t="shared" si="3"/>
        <v>870</v>
      </c>
      <c r="R32" s="285" t="s">
        <v>1059</v>
      </c>
      <c r="S32" s="294"/>
      <c r="T32" s="294"/>
      <c r="U32" s="294"/>
      <c r="V32" s="294"/>
    </row>
    <row r="33" spans="1:22">
      <c r="A33" s="285" t="s">
        <v>1060</v>
      </c>
      <c r="B33" s="505">
        <v>24</v>
      </c>
      <c r="C33" s="505">
        <v>8</v>
      </c>
      <c r="D33" s="505">
        <v>82</v>
      </c>
      <c r="E33" s="505">
        <v>27</v>
      </c>
      <c r="F33" s="506">
        <f t="shared" si="0"/>
        <v>141</v>
      </c>
      <c r="G33" s="505">
        <v>24</v>
      </c>
      <c r="H33" s="505">
        <v>15</v>
      </c>
      <c r="I33" s="505">
        <v>323</v>
      </c>
      <c r="J33" s="505">
        <v>50</v>
      </c>
      <c r="K33" s="506">
        <f t="shared" si="1"/>
        <v>412</v>
      </c>
      <c r="L33" s="505">
        <v>65</v>
      </c>
      <c r="M33" s="505">
        <v>5</v>
      </c>
      <c r="N33" s="505">
        <v>98</v>
      </c>
      <c r="O33" s="505">
        <v>7</v>
      </c>
      <c r="P33" s="496">
        <f t="shared" si="2"/>
        <v>175</v>
      </c>
      <c r="Q33" s="496">
        <f t="shared" si="3"/>
        <v>728</v>
      </c>
      <c r="R33" s="285" t="s">
        <v>1061</v>
      </c>
      <c r="S33" s="294"/>
      <c r="T33" s="294"/>
      <c r="U33" s="294"/>
      <c r="V33" s="294"/>
    </row>
    <row r="34" spans="1:22">
      <c r="A34" s="285" t="s">
        <v>864</v>
      </c>
      <c r="B34" s="507">
        <v>9</v>
      </c>
      <c r="C34" s="507">
        <v>5</v>
      </c>
      <c r="D34" s="507">
        <v>48</v>
      </c>
      <c r="E34" s="507">
        <v>3</v>
      </c>
      <c r="F34" s="506">
        <f t="shared" si="0"/>
        <v>65</v>
      </c>
      <c r="G34" s="507">
        <v>5</v>
      </c>
      <c r="H34" s="507">
        <v>0</v>
      </c>
      <c r="I34" s="507">
        <v>416</v>
      </c>
      <c r="J34" s="507">
        <v>41</v>
      </c>
      <c r="K34" s="506">
        <f t="shared" si="1"/>
        <v>462</v>
      </c>
      <c r="L34" s="507">
        <v>3</v>
      </c>
      <c r="M34" s="507">
        <v>1</v>
      </c>
      <c r="N34" s="507">
        <v>60</v>
      </c>
      <c r="O34" s="507">
        <v>8</v>
      </c>
      <c r="P34" s="496">
        <f t="shared" si="2"/>
        <v>72</v>
      </c>
      <c r="Q34" s="496">
        <f t="shared" si="3"/>
        <v>599</v>
      </c>
      <c r="R34" s="285" t="s">
        <v>872</v>
      </c>
      <c r="S34" s="294"/>
      <c r="T34" s="294"/>
      <c r="U34" s="294"/>
      <c r="V34" s="294"/>
    </row>
    <row r="35" spans="1:22">
      <c r="A35" s="285" t="s">
        <v>1062</v>
      </c>
      <c r="B35" s="505">
        <v>0</v>
      </c>
      <c r="C35" s="505">
        <v>0</v>
      </c>
      <c r="D35" s="505">
        <v>22</v>
      </c>
      <c r="E35" s="505">
        <v>6</v>
      </c>
      <c r="F35" s="506">
        <f t="shared" si="0"/>
        <v>28</v>
      </c>
      <c r="G35" s="505">
        <v>1</v>
      </c>
      <c r="H35" s="505">
        <v>0</v>
      </c>
      <c r="I35" s="505">
        <v>127</v>
      </c>
      <c r="J35" s="505">
        <v>37</v>
      </c>
      <c r="K35" s="506">
        <f t="shared" si="1"/>
        <v>165</v>
      </c>
      <c r="L35" s="505">
        <v>2</v>
      </c>
      <c r="M35" s="505">
        <v>2</v>
      </c>
      <c r="N35" s="505">
        <v>89</v>
      </c>
      <c r="O35" s="505">
        <v>18</v>
      </c>
      <c r="P35" s="496">
        <f t="shared" si="2"/>
        <v>111</v>
      </c>
      <c r="Q35" s="496">
        <f t="shared" si="3"/>
        <v>304</v>
      </c>
      <c r="R35" s="285" t="s">
        <v>1063</v>
      </c>
      <c r="S35" s="294"/>
      <c r="T35" s="294"/>
      <c r="U35" s="294"/>
      <c r="V35" s="294"/>
    </row>
    <row r="36" spans="1:22">
      <c r="A36" s="285" t="s">
        <v>1064</v>
      </c>
      <c r="B36" s="507">
        <v>0</v>
      </c>
      <c r="C36" s="507">
        <v>0</v>
      </c>
      <c r="D36" s="507">
        <v>0</v>
      </c>
      <c r="E36" s="507">
        <v>0</v>
      </c>
      <c r="F36" s="506">
        <f t="shared" si="0"/>
        <v>0</v>
      </c>
      <c r="G36" s="507">
        <v>0</v>
      </c>
      <c r="H36" s="507">
        <v>1</v>
      </c>
      <c r="I36" s="507">
        <v>9</v>
      </c>
      <c r="J36" s="507">
        <v>3</v>
      </c>
      <c r="K36" s="506">
        <f t="shared" si="1"/>
        <v>13</v>
      </c>
      <c r="L36" s="507">
        <v>4</v>
      </c>
      <c r="M36" s="507">
        <v>0</v>
      </c>
      <c r="N36" s="507">
        <v>19</v>
      </c>
      <c r="O36" s="507">
        <v>3</v>
      </c>
      <c r="P36" s="496">
        <f t="shared" si="2"/>
        <v>26</v>
      </c>
      <c r="Q36" s="496">
        <f t="shared" si="3"/>
        <v>39</v>
      </c>
      <c r="R36" s="285" t="s">
        <v>1065</v>
      </c>
      <c r="S36" s="294"/>
      <c r="T36" s="294"/>
      <c r="U36" s="294"/>
      <c r="V36" s="294"/>
    </row>
    <row r="37" spans="1:22">
      <c r="A37" s="285" t="s">
        <v>1066</v>
      </c>
      <c r="B37" s="505">
        <v>0</v>
      </c>
      <c r="C37" s="505">
        <v>0</v>
      </c>
      <c r="D37" s="505">
        <v>0</v>
      </c>
      <c r="E37" s="505">
        <v>0</v>
      </c>
      <c r="F37" s="506">
        <f t="shared" si="0"/>
        <v>0</v>
      </c>
      <c r="G37" s="505">
        <v>0</v>
      </c>
      <c r="H37" s="505">
        <v>1</v>
      </c>
      <c r="I37" s="505">
        <v>5</v>
      </c>
      <c r="J37" s="505">
        <v>4</v>
      </c>
      <c r="K37" s="506">
        <f t="shared" si="1"/>
        <v>10</v>
      </c>
      <c r="L37" s="505">
        <v>3</v>
      </c>
      <c r="M37" s="505">
        <v>0</v>
      </c>
      <c r="N37" s="505">
        <v>9</v>
      </c>
      <c r="O37" s="505">
        <v>4</v>
      </c>
      <c r="P37" s="496">
        <f t="shared" si="2"/>
        <v>16</v>
      </c>
      <c r="Q37" s="496">
        <f t="shared" si="3"/>
        <v>26</v>
      </c>
      <c r="R37" s="285" t="s">
        <v>1067</v>
      </c>
      <c r="S37" s="294"/>
      <c r="T37" s="294"/>
      <c r="U37" s="294"/>
      <c r="V37" s="294"/>
    </row>
    <row r="38" spans="1:22">
      <c r="A38" s="285" t="s">
        <v>1068</v>
      </c>
      <c r="B38" s="507">
        <v>1</v>
      </c>
      <c r="C38" s="507">
        <v>0</v>
      </c>
      <c r="D38" s="507">
        <v>1</v>
      </c>
      <c r="E38" s="507">
        <v>0</v>
      </c>
      <c r="F38" s="506">
        <f t="shared" si="0"/>
        <v>2</v>
      </c>
      <c r="G38" s="507">
        <v>0</v>
      </c>
      <c r="H38" s="507">
        <v>0</v>
      </c>
      <c r="I38" s="507">
        <v>68</v>
      </c>
      <c r="J38" s="507">
        <v>16</v>
      </c>
      <c r="K38" s="506">
        <f t="shared" si="1"/>
        <v>84</v>
      </c>
      <c r="L38" s="507">
        <v>11</v>
      </c>
      <c r="M38" s="507">
        <v>0</v>
      </c>
      <c r="N38" s="507">
        <v>70</v>
      </c>
      <c r="O38" s="507">
        <v>9</v>
      </c>
      <c r="P38" s="496">
        <f t="shared" si="2"/>
        <v>90</v>
      </c>
      <c r="Q38" s="496">
        <f t="shared" si="3"/>
        <v>176</v>
      </c>
      <c r="R38" s="285" t="s">
        <v>1069</v>
      </c>
      <c r="S38" s="294"/>
      <c r="T38" s="294"/>
      <c r="U38" s="294"/>
      <c r="V38" s="294"/>
    </row>
    <row r="39" spans="1:22">
      <c r="A39" s="285" t="s">
        <v>1090</v>
      </c>
      <c r="B39" s="505">
        <v>0</v>
      </c>
      <c r="C39" s="505">
        <v>0</v>
      </c>
      <c r="D39" s="505">
        <v>0</v>
      </c>
      <c r="E39" s="505">
        <v>1</v>
      </c>
      <c r="F39" s="506">
        <f t="shared" si="0"/>
        <v>1</v>
      </c>
      <c r="G39" s="505">
        <v>0</v>
      </c>
      <c r="H39" s="505">
        <v>0</v>
      </c>
      <c r="I39" s="505">
        <v>8</v>
      </c>
      <c r="J39" s="505">
        <v>21</v>
      </c>
      <c r="K39" s="506">
        <f t="shared" si="1"/>
        <v>29</v>
      </c>
      <c r="L39" s="505">
        <v>5</v>
      </c>
      <c r="M39" s="505">
        <v>1</v>
      </c>
      <c r="N39" s="505">
        <v>23</v>
      </c>
      <c r="O39" s="505">
        <v>6</v>
      </c>
      <c r="P39" s="496">
        <f t="shared" si="2"/>
        <v>35</v>
      </c>
      <c r="Q39" s="496">
        <f t="shared" si="3"/>
        <v>65</v>
      </c>
      <c r="R39" s="285" t="s">
        <v>1071</v>
      </c>
      <c r="S39" s="294"/>
      <c r="T39" s="294"/>
      <c r="U39" s="294"/>
      <c r="V39" s="294"/>
    </row>
    <row r="40" spans="1:22">
      <c r="A40" s="285" t="s">
        <v>1072</v>
      </c>
      <c r="B40" s="507">
        <v>1</v>
      </c>
      <c r="C40" s="507">
        <v>0</v>
      </c>
      <c r="D40" s="507">
        <v>1</v>
      </c>
      <c r="E40" s="507">
        <v>1</v>
      </c>
      <c r="F40" s="506">
        <f t="shared" si="0"/>
        <v>3</v>
      </c>
      <c r="G40" s="507">
        <v>0</v>
      </c>
      <c r="H40" s="507">
        <v>0</v>
      </c>
      <c r="I40" s="507">
        <v>15</v>
      </c>
      <c r="J40" s="507">
        <v>6</v>
      </c>
      <c r="K40" s="506">
        <f t="shared" si="1"/>
        <v>21</v>
      </c>
      <c r="L40" s="507">
        <v>4</v>
      </c>
      <c r="M40" s="507">
        <v>1</v>
      </c>
      <c r="N40" s="507">
        <v>26</v>
      </c>
      <c r="O40" s="507">
        <v>10</v>
      </c>
      <c r="P40" s="496">
        <f t="shared" si="2"/>
        <v>41</v>
      </c>
      <c r="Q40" s="496">
        <f t="shared" si="3"/>
        <v>65</v>
      </c>
      <c r="R40" s="285" t="s">
        <v>1073</v>
      </c>
      <c r="S40" s="294"/>
      <c r="T40" s="294"/>
      <c r="U40" s="294"/>
      <c r="V40" s="294"/>
    </row>
    <row r="41" spans="1:22">
      <c r="A41" s="285" t="s">
        <v>1074</v>
      </c>
      <c r="B41" s="505">
        <v>0</v>
      </c>
      <c r="C41" s="505">
        <v>0</v>
      </c>
      <c r="D41" s="505">
        <v>1</v>
      </c>
      <c r="E41" s="505">
        <v>0</v>
      </c>
      <c r="F41" s="506">
        <f t="shared" si="0"/>
        <v>1</v>
      </c>
      <c r="G41" s="505">
        <v>2</v>
      </c>
      <c r="H41" s="505">
        <v>0</v>
      </c>
      <c r="I41" s="505">
        <v>38</v>
      </c>
      <c r="J41" s="505">
        <v>1</v>
      </c>
      <c r="K41" s="506">
        <f t="shared" si="1"/>
        <v>41</v>
      </c>
      <c r="L41" s="505">
        <v>10</v>
      </c>
      <c r="M41" s="505">
        <v>1</v>
      </c>
      <c r="N41" s="505">
        <v>23</v>
      </c>
      <c r="O41" s="505">
        <v>1</v>
      </c>
      <c r="P41" s="496">
        <f t="shared" si="2"/>
        <v>35</v>
      </c>
      <c r="Q41" s="496">
        <f t="shared" si="3"/>
        <v>77</v>
      </c>
      <c r="R41" s="285" t="s">
        <v>1075</v>
      </c>
      <c r="S41" s="294"/>
      <c r="T41" s="294"/>
      <c r="U41" s="294"/>
      <c r="V41" s="294"/>
    </row>
    <row r="42" spans="1:22">
      <c r="A42" s="285" t="s">
        <v>1091</v>
      </c>
      <c r="B42" s="507">
        <v>1</v>
      </c>
      <c r="C42" s="507">
        <v>0</v>
      </c>
      <c r="D42" s="507">
        <v>0</v>
      </c>
      <c r="E42" s="507">
        <v>2</v>
      </c>
      <c r="F42" s="506">
        <f t="shared" si="0"/>
        <v>3</v>
      </c>
      <c r="G42" s="507">
        <v>5</v>
      </c>
      <c r="H42" s="507">
        <v>0</v>
      </c>
      <c r="I42" s="507">
        <v>8</v>
      </c>
      <c r="J42" s="507">
        <v>6</v>
      </c>
      <c r="K42" s="506">
        <f t="shared" si="1"/>
        <v>19</v>
      </c>
      <c r="L42" s="507">
        <v>3</v>
      </c>
      <c r="M42" s="507">
        <v>4</v>
      </c>
      <c r="N42" s="507">
        <v>28</v>
      </c>
      <c r="O42" s="507">
        <v>19</v>
      </c>
      <c r="P42" s="496">
        <f t="shared" si="2"/>
        <v>54</v>
      </c>
      <c r="Q42" s="496">
        <f t="shared" si="3"/>
        <v>76</v>
      </c>
      <c r="R42" s="285" t="s">
        <v>894</v>
      </c>
      <c r="S42" s="294"/>
      <c r="T42" s="294"/>
      <c r="U42" s="294"/>
      <c r="V42" s="294"/>
    </row>
    <row r="43" spans="1:22" s="282" customFormat="1" ht="27" customHeight="1">
      <c r="A43" s="281" t="s">
        <v>750</v>
      </c>
      <c r="B43" s="366">
        <f>SUM(B7:B42)</f>
        <v>4246</v>
      </c>
      <c r="C43" s="366">
        <f t="shared" ref="C43:Q43" si="4">SUM(C7:C42)</f>
        <v>3651</v>
      </c>
      <c r="D43" s="366">
        <f t="shared" si="4"/>
        <v>10618</v>
      </c>
      <c r="E43" s="366">
        <f t="shared" si="4"/>
        <v>9903</v>
      </c>
      <c r="F43" s="366">
        <f t="shared" si="4"/>
        <v>28418</v>
      </c>
      <c r="G43" s="366">
        <f t="shared" si="4"/>
        <v>577</v>
      </c>
      <c r="H43" s="366">
        <f t="shared" si="4"/>
        <v>602</v>
      </c>
      <c r="I43" s="366">
        <f t="shared" si="4"/>
        <v>12366</v>
      </c>
      <c r="J43" s="366">
        <f t="shared" si="4"/>
        <v>8415</v>
      </c>
      <c r="K43" s="366">
        <f t="shared" si="4"/>
        <v>21960</v>
      </c>
      <c r="L43" s="366">
        <f t="shared" si="4"/>
        <v>1914</v>
      </c>
      <c r="M43" s="366">
        <f t="shared" si="4"/>
        <v>711</v>
      </c>
      <c r="N43" s="366">
        <f t="shared" si="4"/>
        <v>4628</v>
      </c>
      <c r="O43" s="366">
        <f t="shared" si="4"/>
        <v>1582</v>
      </c>
      <c r="P43" s="366">
        <f t="shared" si="4"/>
        <v>8835</v>
      </c>
      <c r="Q43" s="366">
        <f t="shared" si="4"/>
        <v>59213</v>
      </c>
      <c r="R43" s="281" t="s">
        <v>68</v>
      </c>
      <c r="T43" s="498"/>
      <c r="U43" s="498"/>
      <c r="V43" s="498"/>
    </row>
    <row r="44" spans="1:22">
      <c r="B44" s="294"/>
      <c r="C44" s="294"/>
      <c r="D44" s="294"/>
      <c r="E44" s="294"/>
      <c r="F44" s="294"/>
      <c r="K44" s="294"/>
      <c r="P44" s="294"/>
      <c r="Q44" s="294"/>
    </row>
    <row r="46" spans="1:22">
      <c r="F46" s="508"/>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9"/>
  <sheetViews>
    <sheetView rightToLeft="1" view="pageBreakPreview" zoomScale="60" zoomScaleNormal="100" workbookViewId="0">
      <selection activeCell="D114" sqref="D114"/>
    </sheetView>
  </sheetViews>
  <sheetFormatPr defaultColWidth="7.7265625" defaultRowHeight="15.5"/>
  <cols>
    <col min="1" max="1" width="41.453125" style="278" bestFit="1" customWidth="1"/>
    <col min="2" max="5" width="9.7265625" style="278" customWidth="1"/>
    <col min="6" max="6" width="9.7265625" style="502" customWidth="1"/>
    <col min="7" max="7" width="12.7265625" style="278" customWidth="1"/>
    <col min="8" max="9" width="9.7265625" style="278" customWidth="1"/>
    <col min="10" max="10" width="9.7265625" style="502" customWidth="1"/>
    <col min="11" max="13" width="9.7265625" style="278" customWidth="1"/>
    <col min="14" max="14" width="9.7265625" style="502" customWidth="1"/>
    <col min="15" max="16" width="9.7265625" style="278" customWidth="1"/>
    <col min="17" max="17" width="11.81640625" style="278" customWidth="1"/>
    <col min="18" max="18" width="33.7265625" style="503" customWidth="1"/>
    <col min="19" max="20" width="7.7265625" style="278" customWidth="1"/>
    <col min="21" max="253" width="7.7265625" style="278"/>
    <col min="254" max="254" width="25.81640625" style="278" customWidth="1"/>
    <col min="255" max="255" width="18.26953125" style="278" customWidth="1"/>
    <col min="256" max="271" width="8.26953125" style="278" customWidth="1"/>
    <col min="272" max="509" width="7.7265625" style="278"/>
    <col min="510" max="510" width="25.81640625" style="278" customWidth="1"/>
    <col min="511" max="511" width="18.26953125" style="278" customWidth="1"/>
    <col min="512" max="527" width="8.26953125" style="278" customWidth="1"/>
    <col min="528" max="765" width="7.7265625" style="278"/>
    <col min="766" max="766" width="25.81640625" style="278" customWidth="1"/>
    <col min="767" max="767" width="18.26953125" style="278" customWidth="1"/>
    <col min="768" max="783" width="8.26953125" style="278" customWidth="1"/>
    <col min="784" max="1021" width="7.7265625" style="278"/>
    <col min="1022" max="1022" width="25.81640625" style="278" customWidth="1"/>
    <col min="1023" max="1023" width="18.26953125" style="278" customWidth="1"/>
    <col min="1024" max="1039" width="8.26953125" style="278" customWidth="1"/>
    <col min="1040" max="1277" width="7.7265625" style="278"/>
    <col min="1278" max="1278" width="25.81640625" style="278" customWidth="1"/>
    <col min="1279" max="1279" width="18.26953125" style="278" customWidth="1"/>
    <col min="1280" max="1295" width="8.26953125" style="278" customWidth="1"/>
    <col min="1296" max="1533" width="7.7265625" style="278"/>
    <col min="1534" max="1534" width="25.81640625" style="278" customWidth="1"/>
    <col min="1535" max="1535" width="18.26953125" style="278" customWidth="1"/>
    <col min="1536" max="1551" width="8.26953125" style="278" customWidth="1"/>
    <col min="1552" max="1789" width="7.7265625" style="278"/>
    <col min="1790" max="1790" width="25.81640625" style="278" customWidth="1"/>
    <col min="1791" max="1791" width="18.26953125" style="278" customWidth="1"/>
    <col min="1792" max="1807" width="8.26953125" style="278" customWidth="1"/>
    <col min="1808" max="2045" width="7.7265625" style="278"/>
    <col min="2046" max="2046" width="25.81640625" style="278" customWidth="1"/>
    <col min="2047" max="2047" width="18.26953125" style="278" customWidth="1"/>
    <col min="2048" max="2063" width="8.26953125" style="278" customWidth="1"/>
    <col min="2064" max="2301" width="7.7265625" style="278"/>
    <col min="2302" max="2302" width="25.81640625" style="278" customWidth="1"/>
    <col min="2303" max="2303" width="18.26953125" style="278" customWidth="1"/>
    <col min="2304" max="2319" width="8.26953125" style="278" customWidth="1"/>
    <col min="2320" max="2557" width="7.7265625" style="278"/>
    <col min="2558" max="2558" width="25.81640625" style="278" customWidth="1"/>
    <col min="2559" max="2559" width="18.26953125" style="278" customWidth="1"/>
    <col min="2560" max="2575" width="8.26953125" style="278" customWidth="1"/>
    <col min="2576" max="2813" width="7.7265625" style="278"/>
    <col min="2814" max="2814" width="25.81640625" style="278" customWidth="1"/>
    <col min="2815" max="2815" width="18.26953125" style="278" customWidth="1"/>
    <col min="2816" max="2831" width="8.26953125" style="278" customWidth="1"/>
    <col min="2832" max="3069" width="7.7265625" style="278"/>
    <col min="3070" max="3070" width="25.81640625" style="278" customWidth="1"/>
    <col min="3071" max="3071" width="18.26953125" style="278" customWidth="1"/>
    <col min="3072" max="3087" width="8.26953125" style="278" customWidth="1"/>
    <col min="3088" max="3325" width="7.7265625" style="278"/>
    <col min="3326" max="3326" width="25.81640625" style="278" customWidth="1"/>
    <col min="3327" max="3327" width="18.26953125" style="278" customWidth="1"/>
    <col min="3328" max="3343" width="8.26953125" style="278" customWidth="1"/>
    <col min="3344" max="3581" width="7.7265625" style="278"/>
    <col min="3582" max="3582" width="25.81640625" style="278" customWidth="1"/>
    <col min="3583" max="3583" width="18.26953125" style="278" customWidth="1"/>
    <col min="3584" max="3599" width="8.26953125" style="278" customWidth="1"/>
    <col min="3600" max="3837" width="7.7265625" style="278"/>
    <col min="3838" max="3838" width="25.81640625" style="278" customWidth="1"/>
    <col min="3839" max="3839" width="18.26953125" style="278" customWidth="1"/>
    <col min="3840" max="3855" width="8.26953125" style="278" customWidth="1"/>
    <col min="3856" max="4093" width="7.7265625" style="278"/>
    <col min="4094" max="4094" width="25.81640625" style="278" customWidth="1"/>
    <col min="4095" max="4095" width="18.26953125" style="278" customWidth="1"/>
    <col min="4096" max="4111" width="8.26953125" style="278" customWidth="1"/>
    <col min="4112" max="4349" width="7.7265625" style="278"/>
    <col min="4350" max="4350" width="25.81640625" style="278" customWidth="1"/>
    <col min="4351" max="4351" width="18.26953125" style="278" customWidth="1"/>
    <col min="4352" max="4367" width="8.26953125" style="278" customWidth="1"/>
    <col min="4368" max="4605" width="7.7265625" style="278"/>
    <col min="4606" max="4606" width="25.81640625" style="278" customWidth="1"/>
    <col min="4607" max="4607" width="18.26953125" style="278" customWidth="1"/>
    <col min="4608" max="4623" width="8.26953125" style="278" customWidth="1"/>
    <col min="4624" max="4861" width="7.7265625" style="278"/>
    <col min="4862" max="4862" width="25.81640625" style="278" customWidth="1"/>
    <col min="4863" max="4863" width="18.26953125" style="278" customWidth="1"/>
    <col min="4864" max="4879" width="8.26953125" style="278" customWidth="1"/>
    <col min="4880" max="5117" width="7.7265625" style="278"/>
    <col min="5118" max="5118" width="25.81640625" style="278" customWidth="1"/>
    <col min="5119" max="5119" width="18.26953125" style="278" customWidth="1"/>
    <col min="5120" max="5135" width="8.26953125" style="278" customWidth="1"/>
    <col min="5136" max="5373" width="7.7265625" style="278"/>
    <col min="5374" max="5374" width="25.81640625" style="278" customWidth="1"/>
    <col min="5375" max="5375" width="18.26953125" style="278" customWidth="1"/>
    <col min="5376" max="5391" width="8.26953125" style="278" customWidth="1"/>
    <col min="5392" max="5629" width="7.7265625" style="278"/>
    <col min="5630" max="5630" width="25.81640625" style="278" customWidth="1"/>
    <col min="5631" max="5631" width="18.26953125" style="278" customWidth="1"/>
    <col min="5632" max="5647" width="8.26953125" style="278" customWidth="1"/>
    <col min="5648" max="5885" width="7.7265625" style="278"/>
    <col min="5886" max="5886" width="25.81640625" style="278" customWidth="1"/>
    <col min="5887" max="5887" width="18.26953125" style="278" customWidth="1"/>
    <col min="5888" max="5903" width="8.26953125" style="278" customWidth="1"/>
    <col min="5904" max="6141" width="7.7265625" style="278"/>
    <col min="6142" max="6142" width="25.81640625" style="278" customWidth="1"/>
    <col min="6143" max="6143" width="18.26953125" style="278" customWidth="1"/>
    <col min="6144" max="6159" width="8.26953125" style="278" customWidth="1"/>
    <col min="6160" max="6397" width="7.7265625" style="278"/>
    <col min="6398" max="6398" width="25.81640625" style="278" customWidth="1"/>
    <col min="6399" max="6399" width="18.26953125" style="278" customWidth="1"/>
    <col min="6400" max="6415" width="8.26953125" style="278" customWidth="1"/>
    <col min="6416" max="6653" width="7.7265625" style="278"/>
    <col min="6654" max="6654" width="25.81640625" style="278" customWidth="1"/>
    <col min="6655" max="6655" width="18.26953125" style="278" customWidth="1"/>
    <col min="6656" max="6671" width="8.26953125" style="278" customWidth="1"/>
    <col min="6672" max="6909" width="7.7265625" style="278"/>
    <col min="6910" max="6910" width="25.81640625" style="278" customWidth="1"/>
    <col min="6911" max="6911" width="18.26953125" style="278" customWidth="1"/>
    <col min="6912" max="6927" width="8.26953125" style="278" customWidth="1"/>
    <col min="6928" max="7165" width="7.7265625" style="278"/>
    <col min="7166" max="7166" width="25.81640625" style="278" customWidth="1"/>
    <col min="7167" max="7167" width="18.26953125" style="278" customWidth="1"/>
    <col min="7168" max="7183" width="8.26953125" style="278" customWidth="1"/>
    <col min="7184" max="7421" width="7.7265625" style="278"/>
    <col min="7422" max="7422" width="25.81640625" style="278" customWidth="1"/>
    <col min="7423" max="7423" width="18.26953125" style="278" customWidth="1"/>
    <col min="7424" max="7439" width="8.26953125" style="278" customWidth="1"/>
    <col min="7440" max="7677" width="7.7265625" style="278"/>
    <col min="7678" max="7678" width="25.81640625" style="278" customWidth="1"/>
    <col min="7679" max="7679" width="18.26953125" style="278" customWidth="1"/>
    <col min="7680" max="7695" width="8.26953125" style="278" customWidth="1"/>
    <col min="7696" max="7933" width="7.7265625" style="278"/>
    <col min="7934" max="7934" width="25.81640625" style="278" customWidth="1"/>
    <col min="7935" max="7935" width="18.26953125" style="278" customWidth="1"/>
    <col min="7936" max="7951" width="8.26953125" style="278" customWidth="1"/>
    <col min="7952" max="8189" width="7.7265625" style="278"/>
    <col min="8190" max="8190" width="25.81640625" style="278" customWidth="1"/>
    <col min="8191" max="8191" width="18.26953125" style="278" customWidth="1"/>
    <col min="8192" max="8207" width="8.26953125" style="278" customWidth="1"/>
    <col min="8208" max="8445" width="7.7265625" style="278"/>
    <col min="8446" max="8446" width="25.81640625" style="278" customWidth="1"/>
    <col min="8447" max="8447" width="18.26953125" style="278" customWidth="1"/>
    <col min="8448" max="8463" width="8.26953125" style="278" customWidth="1"/>
    <col min="8464" max="8701" width="7.7265625" style="278"/>
    <col min="8702" max="8702" width="25.81640625" style="278" customWidth="1"/>
    <col min="8703" max="8703" width="18.26953125" style="278" customWidth="1"/>
    <col min="8704" max="8719" width="8.26953125" style="278" customWidth="1"/>
    <col min="8720" max="8957" width="7.7265625" style="278"/>
    <col min="8958" max="8958" width="25.81640625" style="278" customWidth="1"/>
    <col min="8959" max="8959" width="18.26953125" style="278" customWidth="1"/>
    <col min="8960" max="8975" width="8.26953125" style="278" customWidth="1"/>
    <col min="8976" max="9213" width="7.7265625" style="278"/>
    <col min="9214" max="9214" width="25.81640625" style="278" customWidth="1"/>
    <col min="9215" max="9215" width="18.26953125" style="278" customWidth="1"/>
    <col min="9216" max="9231" width="8.26953125" style="278" customWidth="1"/>
    <col min="9232" max="9469" width="7.7265625" style="278"/>
    <col min="9470" max="9470" width="25.81640625" style="278" customWidth="1"/>
    <col min="9471" max="9471" width="18.26953125" style="278" customWidth="1"/>
    <col min="9472" max="9487" width="8.26953125" style="278" customWidth="1"/>
    <col min="9488" max="9725" width="7.7265625" style="278"/>
    <col min="9726" max="9726" width="25.81640625" style="278" customWidth="1"/>
    <col min="9727" max="9727" width="18.26953125" style="278" customWidth="1"/>
    <col min="9728" max="9743" width="8.26953125" style="278" customWidth="1"/>
    <col min="9744" max="9981" width="7.7265625" style="278"/>
    <col min="9982" max="9982" width="25.81640625" style="278" customWidth="1"/>
    <col min="9983" max="9983" width="18.26953125" style="278" customWidth="1"/>
    <col min="9984" max="9999" width="8.26953125" style="278" customWidth="1"/>
    <col min="10000" max="10237" width="7.7265625" style="278"/>
    <col min="10238" max="10238" width="25.81640625" style="278" customWidth="1"/>
    <col min="10239" max="10239" width="18.26953125" style="278" customWidth="1"/>
    <col min="10240" max="10255" width="8.26953125" style="278" customWidth="1"/>
    <col min="10256" max="10493" width="7.7265625" style="278"/>
    <col min="10494" max="10494" width="25.81640625" style="278" customWidth="1"/>
    <col min="10495" max="10495" width="18.26953125" style="278" customWidth="1"/>
    <col min="10496" max="10511" width="8.26953125" style="278" customWidth="1"/>
    <col min="10512" max="10749" width="7.7265625" style="278"/>
    <col min="10750" max="10750" width="25.81640625" style="278" customWidth="1"/>
    <col min="10751" max="10751" width="18.26953125" style="278" customWidth="1"/>
    <col min="10752" max="10767" width="8.26953125" style="278" customWidth="1"/>
    <col min="10768" max="11005" width="7.7265625" style="278"/>
    <col min="11006" max="11006" width="25.81640625" style="278" customWidth="1"/>
    <col min="11007" max="11007" width="18.26953125" style="278" customWidth="1"/>
    <col min="11008" max="11023" width="8.26953125" style="278" customWidth="1"/>
    <col min="11024" max="11261" width="7.7265625" style="278"/>
    <col min="11262" max="11262" width="25.81640625" style="278" customWidth="1"/>
    <col min="11263" max="11263" width="18.26953125" style="278" customWidth="1"/>
    <col min="11264" max="11279" width="8.26953125" style="278" customWidth="1"/>
    <col min="11280" max="11517" width="7.7265625" style="278"/>
    <col min="11518" max="11518" width="25.81640625" style="278" customWidth="1"/>
    <col min="11519" max="11519" width="18.26953125" style="278" customWidth="1"/>
    <col min="11520" max="11535" width="8.26953125" style="278" customWidth="1"/>
    <col min="11536" max="11773" width="7.7265625" style="278"/>
    <col min="11774" max="11774" width="25.81640625" style="278" customWidth="1"/>
    <col min="11775" max="11775" width="18.26953125" style="278" customWidth="1"/>
    <col min="11776" max="11791" width="8.26953125" style="278" customWidth="1"/>
    <col min="11792" max="12029" width="7.7265625" style="278"/>
    <col min="12030" max="12030" width="25.81640625" style="278" customWidth="1"/>
    <col min="12031" max="12031" width="18.26953125" style="278" customWidth="1"/>
    <col min="12032" max="12047" width="8.26953125" style="278" customWidth="1"/>
    <col min="12048" max="12285" width="7.7265625" style="278"/>
    <col min="12286" max="12286" width="25.81640625" style="278" customWidth="1"/>
    <col min="12287" max="12287" width="18.26953125" style="278" customWidth="1"/>
    <col min="12288" max="12303" width="8.26953125" style="278" customWidth="1"/>
    <col min="12304" max="12541" width="7.7265625" style="278"/>
    <col min="12542" max="12542" width="25.81640625" style="278" customWidth="1"/>
    <col min="12543" max="12543" width="18.26953125" style="278" customWidth="1"/>
    <col min="12544" max="12559" width="8.26953125" style="278" customWidth="1"/>
    <col min="12560" max="12797" width="7.7265625" style="278"/>
    <col min="12798" max="12798" width="25.81640625" style="278" customWidth="1"/>
    <col min="12799" max="12799" width="18.26953125" style="278" customWidth="1"/>
    <col min="12800" max="12815" width="8.26953125" style="278" customWidth="1"/>
    <col min="12816" max="13053" width="7.7265625" style="278"/>
    <col min="13054" max="13054" width="25.81640625" style="278" customWidth="1"/>
    <col min="13055" max="13055" width="18.26953125" style="278" customWidth="1"/>
    <col min="13056" max="13071" width="8.26953125" style="278" customWidth="1"/>
    <col min="13072" max="13309" width="7.7265625" style="278"/>
    <col min="13310" max="13310" width="25.81640625" style="278" customWidth="1"/>
    <col min="13311" max="13311" width="18.26953125" style="278" customWidth="1"/>
    <col min="13312" max="13327" width="8.26953125" style="278" customWidth="1"/>
    <col min="13328" max="13565" width="7.7265625" style="278"/>
    <col min="13566" max="13566" width="25.81640625" style="278" customWidth="1"/>
    <col min="13567" max="13567" width="18.26953125" style="278" customWidth="1"/>
    <col min="13568" max="13583" width="8.26953125" style="278" customWidth="1"/>
    <col min="13584" max="13821" width="7.7265625" style="278"/>
    <col min="13822" max="13822" width="25.81640625" style="278" customWidth="1"/>
    <col min="13823" max="13823" width="18.26953125" style="278" customWidth="1"/>
    <col min="13824" max="13839" width="8.26953125" style="278" customWidth="1"/>
    <col min="13840" max="14077" width="7.7265625" style="278"/>
    <col min="14078" max="14078" width="25.81640625" style="278" customWidth="1"/>
    <col min="14079" max="14079" width="18.26953125" style="278" customWidth="1"/>
    <col min="14080" max="14095" width="8.26953125" style="278" customWidth="1"/>
    <col min="14096" max="14333" width="7.7265625" style="278"/>
    <col min="14334" max="14334" width="25.81640625" style="278" customWidth="1"/>
    <col min="14335" max="14335" width="18.26953125" style="278" customWidth="1"/>
    <col min="14336" max="14351" width="8.26953125" style="278" customWidth="1"/>
    <col min="14352" max="14589" width="7.7265625" style="278"/>
    <col min="14590" max="14590" width="25.81640625" style="278" customWidth="1"/>
    <col min="14591" max="14591" width="18.26953125" style="278" customWidth="1"/>
    <col min="14592" max="14607" width="8.26953125" style="278" customWidth="1"/>
    <col min="14608" max="14845" width="7.7265625" style="278"/>
    <col min="14846" max="14846" width="25.81640625" style="278" customWidth="1"/>
    <col min="14847" max="14847" width="18.26953125" style="278" customWidth="1"/>
    <col min="14848" max="14863" width="8.26953125" style="278" customWidth="1"/>
    <col min="14864" max="15101" width="7.7265625" style="278"/>
    <col min="15102" max="15102" width="25.81640625" style="278" customWidth="1"/>
    <col min="15103" max="15103" width="18.26953125" style="278" customWidth="1"/>
    <col min="15104" max="15119" width="8.26953125" style="278" customWidth="1"/>
    <col min="15120" max="15357" width="7.7265625" style="278"/>
    <col min="15358" max="15358" width="25.81640625" style="278" customWidth="1"/>
    <col min="15359" max="15359" width="18.26953125" style="278" customWidth="1"/>
    <col min="15360" max="15375" width="8.26953125" style="278" customWidth="1"/>
    <col min="15376" max="15613" width="7.7265625" style="278"/>
    <col min="15614" max="15614" width="25.81640625" style="278" customWidth="1"/>
    <col min="15615" max="15615" width="18.26953125" style="278" customWidth="1"/>
    <col min="15616" max="15631" width="8.26953125" style="278" customWidth="1"/>
    <col min="15632" max="15869" width="7.7265625" style="278"/>
    <col min="15870" max="15870" width="25.81640625" style="278" customWidth="1"/>
    <col min="15871" max="15871" width="18.26953125" style="278" customWidth="1"/>
    <col min="15872" max="15887" width="8.26953125" style="278" customWidth="1"/>
    <col min="15888" max="16125" width="7.7265625" style="278"/>
    <col min="16126" max="16126" width="25.81640625" style="278" customWidth="1"/>
    <col min="16127" max="16127" width="18.26953125" style="278" customWidth="1"/>
    <col min="16128" max="16143" width="8.26953125" style="278" customWidth="1"/>
    <col min="16144" max="16384" width="7.7265625" style="278"/>
  </cols>
  <sheetData>
    <row r="1" spans="1:22" ht="33" customHeight="1">
      <c r="A1" s="1707" t="s">
        <v>610</v>
      </c>
      <c r="B1" s="1708"/>
      <c r="C1" s="1708"/>
      <c r="D1" s="1708"/>
      <c r="E1" s="1708"/>
      <c r="F1" s="1708"/>
      <c r="G1" s="1708"/>
      <c r="H1" s="1708"/>
      <c r="I1" s="1708"/>
      <c r="J1" s="1708"/>
      <c r="K1" s="1708"/>
      <c r="L1" s="1708"/>
      <c r="M1" s="1708"/>
      <c r="N1" s="1708"/>
      <c r="O1" s="1708"/>
      <c r="P1" s="1708"/>
      <c r="Q1" s="1708"/>
      <c r="R1" s="1709"/>
    </row>
    <row r="2" spans="1:22" ht="33" customHeight="1">
      <c r="A2" s="1699" t="s">
        <v>611</v>
      </c>
      <c r="B2" s="1700"/>
      <c r="C2" s="1700"/>
      <c r="D2" s="1700"/>
      <c r="E2" s="1700"/>
      <c r="F2" s="1700"/>
      <c r="G2" s="1700"/>
      <c r="H2" s="1700"/>
      <c r="I2" s="1700"/>
      <c r="J2" s="1700"/>
      <c r="K2" s="1700"/>
      <c r="L2" s="1700"/>
      <c r="M2" s="1700"/>
      <c r="N2" s="1700"/>
      <c r="O2" s="1700"/>
      <c r="P2" s="1700"/>
      <c r="Q2" s="1700"/>
      <c r="R2" s="1710"/>
    </row>
    <row r="3" spans="1:22" ht="26.25" customHeight="1">
      <c r="A3" s="197" t="s">
        <v>1096</v>
      </c>
      <c r="B3" s="136"/>
      <c r="C3" s="136"/>
      <c r="D3" s="136"/>
      <c r="E3" s="136"/>
      <c r="F3" s="136"/>
      <c r="G3" s="136"/>
      <c r="H3" s="136"/>
      <c r="I3" s="136"/>
      <c r="J3" s="136"/>
      <c r="K3" s="136"/>
      <c r="L3" s="136"/>
      <c r="M3" s="136"/>
      <c r="N3" s="136"/>
      <c r="O3" s="136"/>
      <c r="P3" s="136"/>
      <c r="Q3" s="136"/>
      <c r="R3" s="200" t="s">
        <v>1097</v>
      </c>
    </row>
    <row r="4" spans="1:22" s="282" customFormat="1" ht="40.5" customHeight="1">
      <c r="A4" s="1847" t="s">
        <v>1008</v>
      </c>
      <c r="B4" s="1838" t="s">
        <v>1078</v>
      </c>
      <c r="C4" s="1839"/>
      <c r="D4" s="1839"/>
      <c r="E4" s="1839"/>
      <c r="F4" s="1840"/>
      <c r="G4" s="1838" t="s">
        <v>1079</v>
      </c>
      <c r="H4" s="1839"/>
      <c r="I4" s="1839"/>
      <c r="J4" s="1839"/>
      <c r="K4" s="1840"/>
      <c r="L4" s="1838" t="s">
        <v>1080</v>
      </c>
      <c r="M4" s="1839"/>
      <c r="N4" s="1839"/>
      <c r="O4" s="1839"/>
      <c r="P4" s="1840"/>
      <c r="Q4" s="1790" t="s">
        <v>1081</v>
      </c>
      <c r="R4" s="1850" t="s">
        <v>1010</v>
      </c>
    </row>
    <row r="5" spans="1:22" s="282" customFormat="1" ht="38.25" customHeight="1">
      <c r="A5" s="1848"/>
      <c r="B5" s="1845" t="s">
        <v>1082</v>
      </c>
      <c r="C5" s="1846"/>
      <c r="D5" s="1845" t="s">
        <v>1083</v>
      </c>
      <c r="E5" s="1846"/>
      <c r="F5" s="1790" t="s">
        <v>1081</v>
      </c>
      <c r="G5" s="1845" t="s">
        <v>1082</v>
      </c>
      <c r="H5" s="1846"/>
      <c r="I5" s="1845" t="s">
        <v>1083</v>
      </c>
      <c r="J5" s="1846"/>
      <c r="K5" s="1790" t="s">
        <v>1081</v>
      </c>
      <c r="L5" s="1845" t="s">
        <v>1082</v>
      </c>
      <c r="M5" s="1846"/>
      <c r="N5" s="1845" t="s">
        <v>1083</v>
      </c>
      <c r="O5" s="1846"/>
      <c r="P5" s="1790" t="s">
        <v>1081</v>
      </c>
      <c r="Q5" s="1783"/>
      <c r="R5" s="1851"/>
    </row>
    <row r="6" spans="1:22" s="282" customFormat="1" ht="31">
      <c r="A6" s="1849"/>
      <c r="B6" s="310" t="s">
        <v>316</v>
      </c>
      <c r="C6" s="310" t="s">
        <v>317</v>
      </c>
      <c r="D6" s="310" t="s">
        <v>316</v>
      </c>
      <c r="E6" s="310" t="s">
        <v>317</v>
      </c>
      <c r="F6" s="1784"/>
      <c r="G6" s="310" t="s">
        <v>316</v>
      </c>
      <c r="H6" s="310" t="s">
        <v>317</v>
      </c>
      <c r="I6" s="310" t="s">
        <v>316</v>
      </c>
      <c r="J6" s="310" t="s">
        <v>317</v>
      </c>
      <c r="K6" s="1784"/>
      <c r="L6" s="310" t="s">
        <v>316</v>
      </c>
      <c r="M6" s="310" t="s">
        <v>317</v>
      </c>
      <c r="N6" s="310" t="s">
        <v>316</v>
      </c>
      <c r="O6" s="310" t="s">
        <v>317</v>
      </c>
      <c r="P6" s="1784"/>
      <c r="Q6" s="1784"/>
      <c r="R6" s="1852"/>
    </row>
    <row r="7" spans="1:22" s="503" customFormat="1">
      <c r="A7" s="285" t="s">
        <v>1018</v>
      </c>
      <c r="B7" s="505">
        <f>'2-20'!B7+'2-21'!B7+'2-22'!B7</f>
        <v>7917</v>
      </c>
      <c r="C7" s="505">
        <f>'2-20'!C7+'2-21'!C7+'2-22'!C7</f>
        <v>5396</v>
      </c>
      <c r="D7" s="505">
        <f>'2-20'!D7+'2-21'!D7+'2-22'!D7</f>
        <v>10819</v>
      </c>
      <c r="E7" s="505">
        <f>'2-20'!E7+'2-21'!E7+'2-22'!E7</f>
        <v>8714</v>
      </c>
      <c r="F7" s="506">
        <f>SUM(B7:E7)</f>
        <v>32846</v>
      </c>
      <c r="G7" s="505">
        <f>'2-20'!G7+'2-21'!G7+'2-22'!G7</f>
        <v>0</v>
      </c>
      <c r="H7" s="505">
        <f>'2-20'!H7+'2-21'!H7+'2-22'!H7</f>
        <v>0</v>
      </c>
      <c r="I7" s="505">
        <f>'2-20'!I7+'2-21'!I7+'2-22'!I7</f>
        <v>0</v>
      </c>
      <c r="J7" s="505">
        <f>'2-20'!J7+'2-21'!J7+'2-22'!J7</f>
        <v>0</v>
      </c>
      <c r="K7" s="506">
        <f>SUM(G7:J7)</f>
        <v>0</v>
      </c>
      <c r="L7" s="505">
        <f>'2-20'!L7+'2-21'!L7+'2-22'!L7</f>
        <v>0</v>
      </c>
      <c r="M7" s="505">
        <f>'2-20'!M7+'2-21'!M7+'2-22'!M7</f>
        <v>0</v>
      </c>
      <c r="N7" s="505">
        <f>'2-20'!N7+'2-21'!N7+'2-22'!N7</f>
        <v>0</v>
      </c>
      <c r="O7" s="505">
        <f>'2-20'!O7+'2-21'!O7+'2-22'!O7</f>
        <v>0</v>
      </c>
      <c r="P7" s="496">
        <f>SUM(L7:O7)</f>
        <v>0</v>
      </c>
      <c r="Q7" s="496">
        <f>P7+K7+F7</f>
        <v>32846</v>
      </c>
      <c r="R7" s="285" t="s">
        <v>1019</v>
      </c>
      <c r="S7" s="294"/>
      <c r="T7" s="294"/>
      <c r="U7" s="294"/>
      <c r="V7" s="294"/>
    </row>
    <row r="8" spans="1:22">
      <c r="A8" s="285" t="s">
        <v>1084</v>
      </c>
      <c r="B8" s="507">
        <f>'2-20'!B8+'2-21'!B8+'2-22'!B8</f>
        <v>7798</v>
      </c>
      <c r="C8" s="507">
        <f>'2-20'!C8+'2-21'!C8+'2-22'!C8</f>
        <v>6936</v>
      </c>
      <c r="D8" s="507">
        <f>'2-20'!D8+'2-21'!D8+'2-22'!D8</f>
        <v>4477</v>
      </c>
      <c r="E8" s="507">
        <f>'2-20'!E8+'2-21'!E8+'2-22'!E8</f>
        <v>4668</v>
      </c>
      <c r="F8" s="506">
        <f t="shared" ref="F8:F42" si="0">SUM(B8:E8)</f>
        <v>23879</v>
      </c>
      <c r="G8" s="507">
        <f>'2-20'!G8+'2-21'!G8+'2-22'!G8</f>
        <v>1158</v>
      </c>
      <c r="H8" s="507">
        <f>'2-20'!H8+'2-21'!H8+'2-22'!H8</f>
        <v>1038</v>
      </c>
      <c r="I8" s="507">
        <f>'2-20'!I8+'2-21'!I8+'2-22'!I8</f>
        <v>3163</v>
      </c>
      <c r="J8" s="507">
        <f>'2-20'!J8+'2-21'!J8+'2-22'!J8</f>
        <v>1177</v>
      </c>
      <c r="K8" s="506">
        <f t="shared" ref="K8:K42" si="1">SUM(G8:J8)</f>
        <v>6536</v>
      </c>
      <c r="L8" s="507">
        <f>'2-20'!L8+'2-21'!L8+'2-22'!L8</f>
        <v>1542</v>
      </c>
      <c r="M8" s="507">
        <f>'2-20'!M8+'2-21'!M8+'2-22'!M8</f>
        <v>1126</v>
      </c>
      <c r="N8" s="507">
        <f>'2-20'!N8+'2-21'!N8+'2-22'!N8</f>
        <v>486</v>
      </c>
      <c r="O8" s="507">
        <f>'2-20'!O8+'2-21'!O8+'2-22'!O8</f>
        <v>182</v>
      </c>
      <c r="P8" s="496">
        <f t="shared" ref="P8:P42" si="2">SUM(L8:O8)</f>
        <v>3336</v>
      </c>
      <c r="Q8" s="496">
        <f t="shared" ref="Q8:Q42" si="3">P8+K8+F8</f>
        <v>33751</v>
      </c>
      <c r="R8" s="285" t="s">
        <v>954</v>
      </c>
      <c r="S8" s="294"/>
      <c r="T8" s="294"/>
      <c r="U8" s="294"/>
      <c r="V8" s="294"/>
    </row>
    <row r="9" spans="1:22">
      <c r="A9" s="285" t="s">
        <v>1085</v>
      </c>
      <c r="B9" s="505">
        <f>'2-20'!B9+'2-21'!B9+'2-22'!B9</f>
        <v>1316</v>
      </c>
      <c r="C9" s="505">
        <f>'2-20'!C9+'2-21'!C9+'2-22'!C9</f>
        <v>772</v>
      </c>
      <c r="D9" s="505">
        <f>'2-20'!D9+'2-21'!D9+'2-22'!D9</f>
        <v>707</v>
      </c>
      <c r="E9" s="505">
        <f>'2-20'!E9+'2-21'!E9+'2-22'!E9</f>
        <v>299</v>
      </c>
      <c r="F9" s="506">
        <f t="shared" si="0"/>
        <v>3094</v>
      </c>
      <c r="G9" s="505">
        <f>'2-20'!G9+'2-21'!G9+'2-22'!G9</f>
        <v>1312</v>
      </c>
      <c r="H9" s="505">
        <f>'2-20'!H9+'2-21'!H9+'2-22'!H9</f>
        <v>838</v>
      </c>
      <c r="I9" s="505">
        <f>'2-20'!I9+'2-21'!I9+'2-22'!I9</f>
        <v>2465</v>
      </c>
      <c r="J9" s="505">
        <f>'2-20'!J9+'2-21'!J9+'2-22'!J9</f>
        <v>950</v>
      </c>
      <c r="K9" s="506">
        <f t="shared" si="1"/>
        <v>5565</v>
      </c>
      <c r="L9" s="505">
        <f>'2-20'!L9+'2-21'!L9+'2-22'!L9</f>
        <v>2138</v>
      </c>
      <c r="M9" s="505">
        <f>'2-20'!M9+'2-21'!M9+'2-22'!M9</f>
        <v>903</v>
      </c>
      <c r="N9" s="505">
        <f>'2-20'!N9+'2-21'!N9+'2-22'!N9</f>
        <v>1343</v>
      </c>
      <c r="O9" s="505">
        <f>'2-20'!O9+'2-21'!O9+'2-22'!O9</f>
        <v>384</v>
      </c>
      <c r="P9" s="496">
        <f t="shared" si="2"/>
        <v>4768</v>
      </c>
      <c r="Q9" s="496">
        <f t="shared" si="3"/>
        <v>13427</v>
      </c>
      <c r="R9" s="285" t="s">
        <v>956</v>
      </c>
      <c r="S9" s="294"/>
      <c r="T9" s="294"/>
      <c r="U9" s="294"/>
      <c r="V9" s="294"/>
    </row>
    <row r="10" spans="1:22">
      <c r="A10" s="285" t="s">
        <v>959</v>
      </c>
      <c r="B10" s="507">
        <f>'2-20'!B10+'2-21'!B10+'2-22'!B10</f>
        <v>440</v>
      </c>
      <c r="C10" s="507">
        <f>'2-20'!C10+'2-21'!C10+'2-22'!C10</f>
        <v>358</v>
      </c>
      <c r="D10" s="507">
        <f>'2-20'!D10+'2-21'!D10+'2-22'!D10</f>
        <v>267</v>
      </c>
      <c r="E10" s="507">
        <f>'2-20'!E10+'2-21'!E10+'2-22'!E10</f>
        <v>29</v>
      </c>
      <c r="F10" s="506">
        <f t="shared" si="0"/>
        <v>1094</v>
      </c>
      <c r="G10" s="507">
        <f>'2-20'!G10+'2-21'!G10+'2-22'!G10</f>
        <v>441</v>
      </c>
      <c r="H10" s="507">
        <f>'2-20'!H10+'2-21'!H10+'2-22'!H10</f>
        <v>285</v>
      </c>
      <c r="I10" s="507">
        <f>'2-20'!I10+'2-21'!I10+'2-22'!I10</f>
        <v>1808</v>
      </c>
      <c r="J10" s="507">
        <f>'2-20'!J10+'2-21'!J10+'2-22'!J10</f>
        <v>112</v>
      </c>
      <c r="K10" s="506">
        <f t="shared" si="1"/>
        <v>2646</v>
      </c>
      <c r="L10" s="507">
        <f>'2-20'!L10+'2-21'!L10+'2-22'!L10</f>
        <v>1027</v>
      </c>
      <c r="M10" s="507">
        <f>'2-20'!M10+'2-21'!M10+'2-22'!M10</f>
        <v>284</v>
      </c>
      <c r="N10" s="507">
        <f>'2-20'!N10+'2-21'!N10+'2-22'!N10</f>
        <v>936</v>
      </c>
      <c r="O10" s="507">
        <f>'2-20'!O10+'2-21'!O10+'2-22'!O10</f>
        <v>48</v>
      </c>
      <c r="P10" s="496">
        <f t="shared" si="2"/>
        <v>2295</v>
      </c>
      <c r="Q10" s="496">
        <f t="shared" si="3"/>
        <v>6035</v>
      </c>
      <c r="R10" s="285" t="s">
        <v>1022</v>
      </c>
      <c r="S10" s="294"/>
      <c r="T10" s="294">
        <f>S10/'[8]1'!$B$7*100000</f>
        <v>0</v>
      </c>
      <c r="U10" s="294"/>
      <c r="V10" s="294"/>
    </row>
    <row r="11" spans="1:22">
      <c r="A11" s="285" t="s">
        <v>962</v>
      </c>
      <c r="B11" s="505">
        <f>'2-20'!B11+'2-21'!B11+'2-22'!B11</f>
        <v>328</v>
      </c>
      <c r="C11" s="505">
        <f>'2-20'!C11+'2-21'!C11+'2-22'!C11</f>
        <v>84</v>
      </c>
      <c r="D11" s="505">
        <f>'2-20'!D11+'2-21'!D11+'2-22'!D11</f>
        <v>191</v>
      </c>
      <c r="E11" s="505">
        <f>'2-20'!E11+'2-21'!E11+'2-22'!E11</f>
        <v>2</v>
      </c>
      <c r="F11" s="506">
        <f t="shared" si="0"/>
        <v>605</v>
      </c>
      <c r="G11" s="505">
        <f>'2-20'!G11+'2-21'!G11+'2-22'!G11</f>
        <v>351</v>
      </c>
      <c r="H11" s="505">
        <f>'2-20'!H11+'2-21'!H11+'2-22'!H11</f>
        <v>49</v>
      </c>
      <c r="I11" s="505">
        <f>'2-20'!I11+'2-21'!I11+'2-22'!I11</f>
        <v>1699</v>
      </c>
      <c r="J11" s="505">
        <f>'2-20'!J11+'2-21'!J11+'2-22'!J11</f>
        <v>14</v>
      </c>
      <c r="K11" s="506">
        <f t="shared" si="1"/>
        <v>2113</v>
      </c>
      <c r="L11" s="505">
        <f>'2-20'!L11+'2-21'!L11+'2-22'!L11</f>
        <v>637</v>
      </c>
      <c r="M11" s="505">
        <f>'2-20'!M11+'2-21'!M11+'2-22'!M11</f>
        <v>33</v>
      </c>
      <c r="N11" s="505">
        <f>'2-20'!N11+'2-21'!N11+'2-22'!N11</f>
        <v>624</v>
      </c>
      <c r="O11" s="505">
        <f>'2-20'!O11+'2-21'!O11+'2-22'!O11</f>
        <v>2</v>
      </c>
      <c r="P11" s="496">
        <f t="shared" si="2"/>
        <v>1296</v>
      </c>
      <c r="Q11" s="496">
        <f t="shared" si="3"/>
        <v>4014</v>
      </c>
      <c r="R11" s="285" t="s">
        <v>961</v>
      </c>
      <c r="S11" s="294"/>
      <c r="T11" s="294"/>
      <c r="U11" s="294"/>
      <c r="V11" s="294"/>
    </row>
    <row r="12" spans="1:22">
      <c r="A12" s="285" t="s">
        <v>1024</v>
      </c>
      <c r="B12" s="507">
        <f>'2-20'!B12+'2-21'!B12+'2-22'!B12</f>
        <v>218</v>
      </c>
      <c r="C12" s="507">
        <f>'2-20'!C12+'2-21'!C12+'2-22'!C12</f>
        <v>21</v>
      </c>
      <c r="D12" s="507">
        <f>'2-20'!D12+'2-21'!D12+'2-22'!D12</f>
        <v>36</v>
      </c>
      <c r="E12" s="507">
        <f>'2-20'!E12+'2-21'!E12+'2-22'!E12</f>
        <v>0</v>
      </c>
      <c r="F12" s="506">
        <f t="shared" si="0"/>
        <v>275</v>
      </c>
      <c r="G12" s="507">
        <f>'2-20'!G12+'2-21'!G12+'2-22'!G12</f>
        <v>186</v>
      </c>
      <c r="H12" s="507">
        <f>'2-20'!H12+'2-21'!H12+'2-22'!H12</f>
        <v>16</v>
      </c>
      <c r="I12" s="507">
        <f>'2-20'!I12+'2-21'!I12+'2-22'!I12</f>
        <v>649</v>
      </c>
      <c r="J12" s="507">
        <f>'2-20'!J12+'2-21'!J12+'2-22'!J12</f>
        <v>2</v>
      </c>
      <c r="K12" s="506">
        <f t="shared" si="1"/>
        <v>853</v>
      </c>
      <c r="L12" s="507">
        <f>'2-20'!L12+'2-21'!L12+'2-22'!L12</f>
        <v>383</v>
      </c>
      <c r="M12" s="507">
        <f>'2-20'!M12+'2-21'!M12+'2-22'!M12</f>
        <v>12</v>
      </c>
      <c r="N12" s="507">
        <f>'2-20'!N12+'2-21'!N12+'2-22'!N12</f>
        <v>344</v>
      </c>
      <c r="O12" s="507">
        <f>'2-20'!O12+'2-21'!O12+'2-22'!O12</f>
        <v>1</v>
      </c>
      <c r="P12" s="496">
        <f t="shared" si="2"/>
        <v>740</v>
      </c>
      <c r="Q12" s="496">
        <f t="shared" si="3"/>
        <v>1868</v>
      </c>
      <c r="R12" s="285" t="s">
        <v>1025</v>
      </c>
      <c r="S12" s="294"/>
      <c r="T12" s="294"/>
      <c r="U12" s="294"/>
      <c r="V12" s="294"/>
    </row>
    <row r="13" spans="1:22">
      <c r="A13" s="285" t="s">
        <v>1026</v>
      </c>
      <c r="B13" s="505">
        <f>'2-20'!B13+'2-21'!B13+'2-22'!B13</f>
        <v>37</v>
      </c>
      <c r="C13" s="505">
        <f>'2-20'!C13+'2-21'!C13+'2-22'!C13</f>
        <v>19</v>
      </c>
      <c r="D13" s="505">
        <f>'2-20'!D13+'2-21'!D13+'2-22'!D13</f>
        <v>7</v>
      </c>
      <c r="E13" s="505">
        <f>'2-20'!E13+'2-21'!E13+'2-22'!E13</f>
        <v>0</v>
      </c>
      <c r="F13" s="506">
        <f t="shared" si="0"/>
        <v>63</v>
      </c>
      <c r="G13" s="505">
        <f>'2-20'!G13+'2-21'!G13+'2-22'!G13</f>
        <v>19</v>
      </c>
      <c r="H13" s="505">
        <f>'2-20'!H13+'2-21'!H13+'2-22'!H13</f>
        <v>8</v>
      </c>
      <c r="I13" s="505">
        <f>'2-20'!I13+'2-21'!I13+'2-22'!I13</f>
        <v>234</v>
      </c>
      <c r="J13" s="505">
        <f>'2-20'!J13+'2-21'!J13+'2-22'!J13</f>
        <v>9</v>
      </c>
      <c r="K13" s="506">
        <f t="shared" si="1"/>
        <v>270</v>
      </c>
      <c r="L13" s="505">
        <f>'2-20'!L13+'2-21'!L13+'2-22'!L13</f>
        <v>92</v>
      </c>
      <c r="M13" s="505">
        <f>'2-20'!M13+'2-21'!M13+'2-22'!M13</f>
        <v>4</v>
      </c>
      <c r="N13" s="505">
        <f>'2-20'!N13+'2-21'!N13+'2-22'!N13</f>
        <v>144</v>
      </c>
      <c r="O13" s="505">
        <f>'2-20'!O13+'2-21'!O13+'2-22'!O13</f>
        <v>1</v>
      </c>
      <c r="P13" s="496">
        <f t="shared" si="2"/>
        <v>241</v>
      </c>
      <c r="Q13" s="496">
        <f t="shared" si="3"/>
        <v>574</v>
      </c>
      <c r="R13" s="285" t="s">
        <v>1027</v>
      </c>
      <c r="S13" s="294"/>
      <c r="T13" s="294"/>
      <c r="U13" s="294"/>
      <c r="V13" s="294"/>
    </row>
    <row r="14" spans="1:22">
      <c r="A14" s="285" t="s">
        <v>1028</v>
      </c>
      <c r="B14" s="507">
        <f>'2-20'!B14+'2-21'!B14+'2-22'!B14</f>
        <v>61</v>
      </c>
      <c r="C14" s="507">
        <f>'2-20'!C14+'2-21'!C14+'2-22'!C14</f>
        <v>55</v>
      </c>
      <c r="D14" s="507">
        <f>'2-20'!D14+'2-21'!D14+'2-22'!D14</f>
        <v>28</v>
      </c>
      <c r="E14" s="507">
        <f>'2-20'!E14+'2-21'!E14+'2-22'!E14</f>
        <v>0</v>
      </c>
      <c r="F14" s="506">
        <f t="shared" si="0"/>
        <v>144</v>
      </c>
      <c r="G14" s="507">
        <f>'2-20'!G14+'2-21'!G14+'2-22'!G14</f>
        <v>66</v>
      </c>
      <c r="H14" s="507">
        <f>'2-20'!H14+'2-21'!H14+'2-22'!H14</f>
        <v>24</v>
      </c>
      <c r="I14" s="507">
        <f>'2-20'!I14+'2-21'!I14+'2-22'!I14</f>
        <v>227</v>
      </c>
      <c r="J14" s="507">
        <f>'2-20'!J14+'2-21'!J14+'2-22'!J14</f>
        <v>9</v>
      </c>
      <c r="K14" s="506">
        <f t="shared" si="1"/>
        <v>326</v>
      </c>
      <c r="L14" s="507">
        <f>'2-20'!L14+'2-21'!L14+'2-22'!L14</f>
        <v>153</v>
      </c>
      <c r="M14" s="507">
        <f>'2-20'!M14+'2-21'!M14+'2-22'!M14</f>
        <v>13</v>
      </c>
      <c r="N14" s="507">
        <f>'2-20'!N14+'2-21'!N14+'2-22'!N14</f>
        <v>316</v>
      </c>
      <c r="O14" s="507">
        <f>'2-20'!O14+'2-21'!O14+'2-22'!O14</f>
        <v>8</v>
      </c>
      <c r="P14" s="496">
        <f t="shared" si="2"/>
        <v>490</v>
      </c>
      <c r="Q14" s="496">
        <f t="shared" si="3"/>
        <v>960</v>
      </c>
      <c r="R14" s="285" t="s">
        <v>1029</v>
      </c>
      <c r="S14" s="294"/>
      <c r="T14" s="294"/>
      <c r="U14" s="294"/>
      <c r="V14" s="294"/>
    </row>
    <row r="15" spans="1:22">
      <c r="A15" s="285" t="s">
        <v>1086</v>
      </c>
      <c r="B15" s="505">
        <f>'2-20'!B15+'2-21'!B15+'2-22'!B15</f>
        <v>25</v>
      </c>
      <c r="C15" s="505">
        <f>'2-20'!C15+'2-21'!C15+'2-22'!C15</f>
        <v>25</v>
      </c>
      <c r="D15" s="505">
        <f>'2-20'!D15+'2-21'!D15+'2-22'!D15</f>
        <v>16</v>
      </c>
      <c r="E15" s="505">
        <f>'2-20'!E15+'2-21'!E15+'2-22'!E15</f>
        <v>2</v>
      </c>
      <c r="F15" s="506">
        <f t="shared" si="0"/>
        <v>68</v>
      </c>
      <c r="G15" s="505">
        <f>'2-20'!G15+'2-21'!G15+'2-22'!G15</f>
        <v>35</v>
      </c>
      <c r="H15" s="505">
        <f>'2-20'!H15+'2-21'!H15+'2-22'!H15</f>
        <v>14</v>
      </c>
      <c r="I15" s="505">
        <f>'2-20'!I15+'2-21'!I15+'2-22'!I15</f>
        <v>226</v>
      </c>
      <c r="J15" s="505">
        <f>'2-20'!J15+'2-21'!J15+'2-22'!J15</f>
        <v>22</v>
      </c>
      <c r="K15" s="506">
        <f t="shared" si="1"/>
        <v>297</v>
      </c>
      <c r="L15" s="505">
        <f>'2-20'!L15+'2-21'!L15+'2-22'!L15</f>
        <v>162</v>
      </c>
      <c r="M15" s="505">
        <f>'2-20'!M15+'2-21'!M15+'2-22'!M15</f>
        <v>35</v>
      </c>
      <c r="N15" s="505">
        <f>'2-20'!N15+'2-21'!N15+'2-22'!N15</f>
        <v>115</v>
      </c>
      <c r="O15" s="505">
        <f>'2-20'!O15+'2-21'!O15+'2-22'!O15</f>
        <v>6</v>
      </c>
      <c r="P15" s="496">
        <f t="shared" si="2"/>
        <v>318</v>
      </c>
      <c r="Q15" s="496">
        <f t="shared" si="3"/>
        <v>683</v>
      </c>
      <c r="R15" s="285" t="s">
        <v>1031</v>
      </c>
      <c r="S15" s="294"/>
      <c r="T15" s="294"/>
      <c r="U15" s="294"/>
      <c r="V15" s="294"/>
    </row>
    <row r="16" spans="1:22">
      <c r="A16" s="285" t="s">
        <v>1032</v>
      </c>
      <c r="B16" s="507">
        <f>'2-20'!B16+'2-21'!B16+'2-22'!B16</f>
        <v>119</v>
      </c>
      <c r="C16" s="507">
        <f>'2-20'!C16+'2-21'!C16+'2-22'!C16</f>
        <v>100</v>
      </c>
      <c r="D16" s="507">
        <f>'2-20'!D16+'2-21'!D16+'2-22'!D16</f>
        <v>66</v>
      </c>
      <c r="E16" s="507">
        <f>'2-20'!E16+'2-21'!E16+'2-22'!E16</f>
        <v>21</v>
      </c>
      <c r="F16" s="506">
        <f t="shared" si="0"/>
        <v>306</v>
      </c>
      <c r="G16" s="507">
        <f>'2-20'!G16+'2-21'!G16+'2-22'!G16</f>
        <v>133</v>
      </c>
      <c r="H16" s="507">
        <f>'2-20'!H16+'2-21'!H16+'2-22'!H16</f>
        <v>95</v>
      </c>
      <c r="I16" s="507">
        <f>'2-20'!I16+'2-21'!I16+'2-22'!I16</f>
        <v>917</v>
      </c>
      <c r="J16" s="507">
        <f>'2-20'!J16+'2-21'!J16+'2-22'!J16</f>
        <v>179</v>
      </c>
      <c r="K16" s="506">
        <f t="shared" si="1"/>
        <v>1324</v>
      </c>
      <c r="L16" s="507">
        <f>'2-20'!L16+'2-21'!L16+'2-22'!L16</f>
        <v>447</v>
      </c>
      <c r="M16" s="507">
        <f>'2-20'!M16+'2-21'!M16+'2-22'!M16</f>
        <v>127</v>
      </c>
      <c r="N16" s="507">
        <f>'2-20'!N16+'2-21'!N16+'2-22'!N16</f>
        <v>331</v>
      </c>
      <c r="O16" s="507">
        <f>'2-20'!O16+'2-21'!O16+'2-22'!O16</f>
        <v>44</v>
      </c>
      <c r="P16" s="496">
        <f t="shared" si="2"/>
        <v>949</v>
      </c>
      <c r="Q16" s="496">
        <f t="shared" si="3"/>
        <v>2579</v>
      </c>
      <c r="R16" s="285" t="s">
        <v>1033</v>
      </c>
      <c r="S16" s="294"/>
      <c r="T16" s="294"/>
      <c r="U16" s="294"/>
      <c r="V16" s="294"/>
    </row>
    <row r="17" spans="1:22">
      <c r="A17" s="285" t="s">
        <v>828</v>
      </c>
      <c r="B17" s="505">
        <f>'2-20'!B17+'2-21'!B17+'2-22'!B17</f>
        <v>98</v>
      </c>
      <c r="C17" s="505">
        <f>'2-20'!C17+'2-21'!C17+'2-22'!C17</f>
        <v>79</v>
      </c>
      <c r="D17" s="505">
        <f>'2-20'!D17+'2-21'!D17+'2-22'!D17</f>
        <v>61</v>
      </c>
      <c r="E17" s="505">
        <f>'2-20'!E17+'2-21'!E17+'2-22'!E17</f>
        <v>32</v>
      </c>
      <c r="F17" s="506">
        <f t="shared" si="0"/>
        <v>270</v>
      </c>
      <c r="G17" s="505">
        <f>'2-20'!G17+'2-21'!G17+'2-22'!G17</f>
        <v>130</v>
      </c>
      <c r="H17" s="505">
        <f>'2-20'!H17+'2-21'!H17+'2-22'!H17</f>
        <v>94</v>
      </c>
      <c r="I17" s="505">
        <f>'2-20'!I17+'2-21'!I17+'2-22'!I17</f>
        <v>851</v>
      </c>
      <c r="J17" s="505">
        <f>'2-20'!J17+'2-21'!J17+'2-22'!J17</f>
        <v>427</v>
      </c>
      <c r="K17" s="506">
        <f t="shared" si="1"/>
        <v>1502</v>
      </c>
      <c r="L17" s="505">
        <f>'2-20'!L17+'2-21'!L17+'2-22'!L17</f>
        <v>477</v>
      </c>
      <c r="M17" s="505">
        <f>'2-20'!M17+'2-21'!M17+'2-22'!M17</f>
        <v>166</v>
      </c>
      <c r="N17" s="505">
        <f>'2-20'!N17+'2-21'!N17+'2-22'!N17</f>
        <v>320</v>
      </c>
      <c r="O17" s="505">
        <f>'2-20'!O17+'2-21'!O17+'2-22'!O17</f>
        <v>84</v>
      </c>
      <c r="P17" s="496">
        <f t="shared" si="2"/>
        <v>1047</v>
      </c>
      <c r="Q17" s="496">
        <f t="shared" si="3"/>
        <v>2819</v>
      </c>
      <c r="R17" s="285" t="s">
        <v>960</v>
      </c>
      <c r="S17" s="294"/>
      <c r="T17" s="294"/>
      <c r="U17" s="294"/>
      <c r="V17" s="294"/>
    </row>
    <row r="18" spans="1:22">
      <c r="A18" s="285" t="s">
        <v>862</v>
      </c>
      <c r="B18" s="507">
        <f>'2-20'!B18+'2-21'!B18+'2-22'!B18</f>
        <v>216</v>
      </c>
      <c r="C18" s="507">
        <f>'2-20'!C18+'2-21'!C18+'2-22'!C18</f>
        <v>665</v>
      </c>
      <c r="D18" s="507">
        <f>'2-20'!D18+'2-21'!D18+'2-22'!D18</f>
        <v>60</v>
      </c>
      <c r="E18" s="507">
        <f>'2-20'!E18+'2-21'!E18+'2-22'!E18</f>
        <v>841</v>
      </c>
      <c r="F18" s="506">
        <f t="shared" si="0"/>
        <v>1782</v>
      </c>
      <c r="G18" s="507">
        <f>'2-20'!G18+'2-21'!G18+'2-22'!G18</f>
        <v>197</v>
      </c>
      <c r="H18" s="507">
        <f>'2-20'!H18+'2-21'!H18+'2-22'!H18</f>
        <v>508</v>
      </c>
      <c r="I18" s="507">
        <f>'2-20'!I18+'2-21'!I18+'2-22'!I18</f>
        <v>625</v>
      </c>
      <c r="J18" s="507">
        <f>'2-20'!J18+'2-21'!J18+'2-22'!J18</f>
        <v>2708</v>
      </c>
      <c r="K18" s="506">
        <f t="shared" si="1"/>
        <v>4038</v>
      </c>
      <c r="L18" s="507">
        <f>'2-20'!L18+'2-21'!L18+'2-22'!L18</f>
        <v>267</v>
      </c>
      <c r="M18" s="507">
        <f>'2-20'!M18+'2-21'!M18+'2-22'!M18</f>
        <v>652</v>
      </c>
      <c r="N18" s="507">
        <f>'2-20'!N18+'2-21'!N18+'2-22'!N18</f>
        <v>683</v>
      </c>
      <c r="O18" s="507">
        <f>'2-20'!O18+'2-21'!O18+'2-22'!O18</f>
        <v>908</v>
      </c>
      <c r="P18" s="496">
        <f t="shared" si="2"/>
        <v>2510</v>
      </c>
      <c r="Q18" s="496">
        <f t="shared" si="3"/>
        <v>8330</v>
      </c>
      <c r="R18" s="285" t="s">
        <v>870</v>
      </c>
      <c r="S18" s="294"/>
      <c r="T18" s="294"/>
      <c r="U18" s="294"/>
      <c r="V18" s="294"/>
    </row>
    <row r="19" spans="1:22">
      <c r="A19" s="285" t="s">
        <v>1034</v>
      </c>
      <c r="B19" s="505">
        <f>'2-20'!B19+'2-21'!B19+'2-22'!B19</f>
        <v>1</v>
      </c>
      <c r="C19" s="505">
        <f>'2-20'!C19+'2-21'!C19+'2-22'!C19</f>
        <v>0</v>
      </c>
      <c r="D19" s="505">
        <f>'2-20'!D19+'2-21'!D19+'2-22'!D19</f>
        <v>111</v>
      </c>
      <c r="E19" s="505">
        <f>'2-20'!E19+'2-21'!E19+'2-22'!E19</f>
        <v>15</v>
      </c>
      <c r="F19" s="506">
        <f t="shared" si="0"/>
        <v>127</v>
      </c>
      <c r="G19" s="505">
        <f>'2-20'!G19+'2-21'!G19+'2-22'!G19</f>
        <v>7</v>
      </c>
      <c r="H19" s="505">
        <f>'2-20'!H19+'2-21'!H19+'2-22'!H19</f>
        <v>3</v>
      </c>
      <c r="I19" s="505">
        <f>'2-20'!I19+'2-21'!I19+'2-22'!I19</f>
        <v>830</v>
      </c>
      <c r="J19" s="505">
        <f>'2-20'!J19+'2-21'!J19+'2-22'!J19</f>
        <v>109</v>
      </c>
      <c r="K19" s="506">
        <f t="shared" si="1"/>
        <v>949</v>
      </c>
      <c r="L19" s="505">
        <f>'2-20'!L19+'2-21'!L19+'2-22'!L19</f>
        <v>89</v>
      </c>
      <c r="M19" s="505">
        <f>'2-20'!M19+'2-21'!M19+'2-22'!M19</f>
        <v>12</v>
      </c>
      <c r="N19" s="505">
        <f>'2-20'!N19+'2-21'!N19+'2-22'!N19</f>
        <v>530</v>
      </c>
      <c r="O19" s="505">
        <f>'2-20'!O19+'2-21'!O19+'2-22'!O19</f>
        <v>70</v>
      </c>
      <c r="P19" s="496">
        <f t="shared" si="2"/>
        <v>701</v>
      </c>
      <c r="Q19" s="496">
        <f t="shared" si="3"/>
        <v>1777</v>
      </c>
      <c r="R19" s="285" t="s">
        <v>1035</v>
      </c>
      <c r="S19" s="294"/>
      <c r="T19" s="294"/>
      <c r="U19" s="294"/>
      <c r="V19" s="294"/>
    </row>
    <row r="20" spans="1:22">
      <c r="A20" s="285" t="s">
        <v>830</v>
      </c>
      <c r="B20" s="507">
        <f>'2-20'!B20+'2-21'!B20+'2-22'!B20</f>
        <v>0</v>
      </c>
      <c r="C20" s="507">
        <f>'2-20'!C20+'2-21'!C20+'2-22'!C20</f>
        <v>0</v>
      </c>
      <c r="D20" s="507">
        <f>'2-20'!D20+'2-21'!D20+'2-22'!D20</f>
        <v>29</v>
      </c>
      <c r="E20" s="507">
        <f>'2-20'!E20+'2-21'!E20+'2-22'!E20</f>
        <v>6</v>
      </c>
      <c r="F20" s="506">
        <f t="shared" si="0"/>
        <v>35</v>
      </c>
      <c r="G20" s="507">
        <f>'2-20'!G20+'2-21'!G20+'2-22'!G20</f>
        <v>1</v>
      </c>
      <c r="H20" s="507">
        <f>'2-20'!H20+'2-21'!H20+'2-22'!H20</f>
        <v>2</v>
      </c>
      <c r="I20" s="507">
        <f>'2-20'!I20+'2-21'!I20+'2-22'!I20</f>
        <v>318</v>
      </c>
      <c r="J20" s="507">
        <f>'2-20'!J20+'2-21'!J20+'2-22'!J20</f>
        <v>158</v>
      </c>
      <c r="K20" s="506">
        <f t="shared" si="1"/>
        <v>479</v>
      </c>
      <c r="L20" s="507">
        <f>'2-20'!L20+'2-21'!L20+'2-22'!L20</f>
        <v>39</v>
      </c>
      <c r="M20" s="507">
        <f>'2-20'!M20+'2-21'!M20+'2-22'!M20</f>
        <v>13</v>
      </c>
      <c r="N20" s="507">
        <f>'2-20'!N20+'2-21'!N20+'2-22'!N20</f>
        <v>143</v>
      </c>
      <c r="O20" s="507">
        <f>'2-20'!O20+'2-21'!O20+'2-22'!O20</f>
        <v>86</v>
      </c>
      <c r="P20" s="496">
        <f t="shared" si="2"/>
        <v>281</v>
      </c>
      <c r="Q20" s="496">
        <f t="shared" si="3"/>
        <v>795</v>
      </c>
      <c r="R20" s="285" t="s">
        <v>1037</v>
      </c>
      <c r="S20" s="294"/>
      <c r="T20" s="294"/>
      <c r="U20" s="294"/>
      <c r="V20" s="294"/>
    </row>
    <row r="21" spans="1:22">
      <c r="A21" s="285" t="s">
        <v>964</v>
      </c>
      <c r="B21" s="505">
        <f>'2-20'!B21+'2-21'!B21+'2-22'!B21</f>
        <v>72</v>
      </c>
      <c r="C21" s="505">
        <f>'2-20'!C21+'2-21'!C21+'2-22'!C21</f>
        <v>94</v>
      </c>
      <c r="D21" s="505">
        <f>'2-20'!D21+'2-21'!D21+'2-22'!D21</f>
        <v>35</v>
      </c>
      <c r="E21" s="505">
        <f>'2-20'!E21+'2-21'!E21+'2-22'!E21</f>
        <v>324</v>
      </c>
      <c r="F21" s="506">
        <f t="shared" si="0"/>
        <v>525</v>
      </c>
      <c r="G21" s="505">
        <f>'2-20'!G21+'2-21'!G21+'2-22'!G21</f>
        <v>100</v>
      </c>
      <c r="H21" s="505">
        <f>'2-20'!H21+'2-21'!H21+'2-22'!H21</f>
        <v>131</v>
      </c>
      <c r="I21" s="505">
        <f>'2-20'!I21+'2-21'!I21+'2-22'!I21</f>
        <v>561</v>
      </c>
      <c r="J21" s="505">
        <f>'2-20'!J21+'2-21'!J21+'2-22'!J21</f>
        <v>1822</v>
      </c>
      <c r="K21" s="506">
        <f t="shared" si="1"/>
        <v>2614</v>
      </c>
      <c r="L21" s="505">
        <f>'2-20'!L21+'2-21'!L21+'2-22'!L21</f>
        <v>347</v>
      </c>
      <c r="M21" s="505">
        <f>'2-20'!M21+'2-21'!M21+'2-22'!M21</f>
        <v>215</v>
      </c>
      <c r="N21" s="505">
        <f>'2-20'!N21+'2-21'!N21+'2-22'!N21</f>
        <v>126</v>
      </c>
      <c r="O21" s="505">
        <f>'2-20'!O21+'2-21'!O21+'2-22'!O21</f>
        <v>112</v>
      </c>
      <c r="P21" s="496">
        <f t="shared" si="2"/>
        <v>800</v>
      </c>
      <c r="Q21" s="496">
        <f t="shared" si="3"/>
        <v>3939</v>
      </c>
      <c r="R21" s="285" t="s">
        <v>1038</v>
      </c>
      <c r="S21" s="294"/>
      <c r="T21" s="294"/>
      <c r="U21" s="294"/>
      <c r="V21" s="294"/>
    </row>
    <row r="22" spans="1:22">
      <c r="A22" s="285" t="s">
        <v>1039</v>
      </c>
      <c r="B22" s="507">
        <f>'2-20'!B22+'2-21'!B22+'2-22'!B22</f>
        <v>144</v>
      </c>
      <c r="C22" s="507">
        <f>'2-20'!C22+'2-21'!C22+'2-22'!C22</f>
        <v>127</v>
      </c>
      <c r="D22" s="507">
        <f>'2-20'!D22+'2-21'!D22+'2-22'!D22</f>
        <v>11</v>
      </c>
      <c r="E22" s="507">
        <f>'2-20'!E22+'2-21'!E22+'2-22'!E22</f>
        <v>4</v>
      </c>
      <c r="F22" s="506">
        <f t="shared" si="0"/>
        <v>286</v>
      </c>
      <c r="G22" s="507">
        <f>'2-20'!G22+'2-21'!G22+'2-22'!G22</f>
        <v>106</v>
      </c>
      <c r="H22" s="507">
        <f>'2-20'!H22+'2-21'!H22+'2-22'!H22</f>
        <v>110</v>
      </c>
      <c r="I22" s="507">
        <f>'2-20'!I22+'2-21'!I22+'2-22'!I22</f>
        <v>143</v>
      </c>
      <c r="J22" s="507">
        <f>'2-20'!J22+'2-21'!J22+'2-22'!J22</f>
        <v>58</v>
      </c>
      <c r="K22" s="506">
        <f t="shared" si="1"/>
        <v>417</v>
      </c>
      <c r="L22" s="507">
        <f>'2-20'!L22+'2-21'!L22+'2-22'!L22</f>
        <v>238</v>
      </c>
      <c r="M22" s="507">
        <f>'2-20'!M22+'2-21'!M22+'2-22'!M22</f>
        <v>137</v>
      </c>
      <c r="N22" s="507">
        <f>'2-20'!N22+'2-21'!N22+'2-22'!N22</f>
        <v>120</v>
      </c>
      <c r="O22" s="507">
        <f>'2-20'!O22+'2-21'!O22+'2-22'!O22</f>
        <v>44</v>
      </c>
      <c r="P22" s="496">
        <f t="shared" si="2"/>
        <v>539</v>
      </c>
      <c r="Q22" s="496">
        <f t="shared" si="3"/>
        <v>1242</v>
      </c>
      <c r="R22" s="285" t="s">
        <v>1040</v>
      </c>
      <c r="S22" s="294"/>
      <c r="T22" s="294"/>
      <c r="U22" s="294"/>
      <c r="V22" s="294"/>
    </row>
    <row r="23" spans="1:22" ht="22.5" customHeight="1">
      <c r="A23" s="285" t="s">
        <v>1041</v>
      </c>
      <c r="B23" s="505">
        <f>'2-20'!B23+'2-21'!B23+'2-22'!B23</f>
        <v>178</v>
      </c>
      <c r="C23" s="505">
        <f>'2-20'!C23+'2-21'!C23+'2-22'!C23</f>
        <v>124</v>
      </c>
      <c r="D23" s="505">
        <f>'2-20'!D23+'2-21'!D23+'2-22'!D23</f>
        <v>39</v>
      </c>
      <c r="E23" s="505">
        <f>'2-20'!E23+'2-21'!E23+'2-22'!E23</f>
        <v>12</v>
      </c>
      <c r="F23" s="506">
        <f t="shared" si="0"/>
        <v>353</v>
      </c>
      <c r="G23" s="505">
        <f>'2-20'!G23+'2-21'!G23+'2-22'!G23</f>
        <v>315</v>
      </c>
      <c r="H23" s="505">
        <f>'2-20'!H23+'2-21'!H23+'2-22'!H23</f>
        <v>182</v>
      </c>
      <c r="I23" s="505">
        <f>'2-20'!I23+'2-21'!I23+'2-22'!I23</f>
        <v>245</v>
      </c>
      <c r="J23" s="505">
        <f>'2-20'!J23+'2-21'!J23+'2-22'!J23</f>
        <v>93</v>
      </c>
      <c r="K23" s="506">
        <f t="shared" si="1"/>
        <v>835</v>
      </c>
      <c r="L23" s="505">
        <f>'2-20'!L23+'2-21'!L23+'2-22'!L23</f>
        <v>197</v>
      </c>
      <c r="M23" s="505">
        <f>'2-20'!M23+'2-21'!M23+'2-22'!M23</f>
        <v>92</v>
      </c>
      <c r="N23" s="505">
        <f>'2-20'!N23+'2-21'!N23+'2-22'!N23</f>
        <v>88</v>
      </c>
      <c r="O23" s="505">
        <f>'2-20'!O23+'2-21'!O23+'2-22'!O23</f>
        <v>76</v>
      </c>
      <c r="P23" s="496">
        <f t="shared" si="2"/>
        <v>453</v>
      </c>
      <c r="Q23" s="496">
        <f t="shared" si="3"/>
        <v>1641</v>
      </c>
      <c r="R23" s="381" t="s">
        <v>1042</v>
      </c>
      <c r="S23" s="294"/>
      <c r="T23" s="294"/>
      <c r="U23" s="294"/>
      <c r="V23" s="294"/>
    </row>
    <row r="24" spans="1:22">
      <c r="A24" s="285" t="s">
        <v>1087</v>
      </c>
      <c r="B24" s="507">
        <f>'2-20'!B24+'2-21'!B24+'2-22'!B24</f>
        <v>0</v>
      </c>
      <c r="C24" s="507">
        <f>'2-20'!C24+'2-21'!C24+'2-22'!C24</f>
        <v>0</v>
      </c>
      <c r="D24" s="507">
        <f>'2-20'!D24+'2-21'!D24+'2-22'!D24</f>
        <v>3</v>
      </c>
      <c r="E24" s="507">
        <f>'2-20'!E24+'2-21'!E24+'2-22'!E24</f>
        <v>0</v>
      </c>
      <c r="F24" s="506">
        <f t="shared" si="0"/>
        <v>3</v>
      </c>
      <c r="G24" s="507">
        <f>'2-20'!G24+'2-21'!G24+'2-22'!G24</f>
        <v>0</v>
      </c>
      <c r="H24" s="507">
        <f>'2-20'!H24+'2-21'!H24+'2-22'!H24</f>
        <v>0</v>
      </c>
      <c r="I24" s="507">
        <f>'2-20'!I24+'2-21'!I24+'2-22'!I24</f>
        <v>17</v>
      </c>
      <c r="J24" s="507">
        <f>'2-20'!J24+'2-21'!J24+'2-22'!J24</f>
        <v>14</v>
      </c>
      <c r="K24" s="506">
        <f t="shared" si="1"/>
        <v>31</v>
      </c>
      <c r="L24" s="507">
        <f>'2-20'!L24+'2-21'!L24+'2-22'!L24</f>
        <v>5</v>
      </c>
      <c r="M24" s="507">
        <f>'2-20'!M24+'2-21'!M24+'2-22'!M24</f>
        <v>3</v>
      </c>
      <c r="N24" s="507">
        <f>'2-20'!N24+'2-21'!N24+'2-22'!N24</f>
        <v>31</v>
      </c>
      <c r="O24" s="507">
        <f>'2-20'!O24+'2-21'!O24+'2-22'!O24</f>
        <v>16</v>
      </c>
      <c r="P24" s="496">
        <f t="shared" si="2"/>
        <v>55</v>
      </c>
      <c r="Q24" s="496">
        <f t="shared" si="3"/>
        <v>89</v>
      </c>
      <c r="R24" s="285" t="s">
        <v>1044</v>
      </c>
      <c r="S24" s="294"/>
      <c r="T24" s="294"/>
      <c r="U24" s="294"/>
      <c r="V24" s="294"/>
    </row>
    <row r="25" spans="1:22">
      <c r="A25" s="285" t="s">
        <v>1045</v>
      </c>
      <c r="B25" s="505">
        <f>'2-20'!B25+'2-21'!B25+'2-22'!B25</f>
        <v>303</v>
      </c>
      <c r="C25" s="505">
        <f>'2-20'!C25+'2-21'!C25+'2-22'!C25</f>
        <v>182</v>
      </c>
      <c r="D25" s="505">
        <f>'2-20'!D25+'2-21'!D25+'2-22'!D25</f>
        <v>57</v>
      </c>
      <c r="E25" s="505">
        <f>'2-20'!E25+'2-21'!E25+'2-22'!E25</f>
        <v>64</v>
      </c>
      <c r="F25" s="506">
        <f t="shared" si="0"/>
        <v>606</v>
      </c>
      <c r="G25" s="505">
        <f>'2-20'!G25+'2-21'!G25+'2-22'!G25</f>
        <v>309</v>
      </c>
      <c r="H25" s="505">
        <f>'2-20'!H25+'2-21'!H25+'2-22'!H25</f>
        <v>263</v>
      </c>
      <c r="I25" s="505">
        <f>'2-20'!I25+'2-21'!I25+'2-22'!I25</f>
        <v>1195</v>
      </c>
      <c r="J25" s="505">
        <f>'2-20'!J25+'2-21'!J25+'2-22'!J25</f>
        <v>656</v>
      </c>
      <c r="K25" s="506">
        <f t="shared" si="1"/>
        <v>2423</v>
      </c>
      <c r="L25" s="505">
        <f>'2-20'!L25+'2-21'!L25+'2-22'!L25</f>
        <v>632</v>
      </c>
      <c r="M25" s="505">
        <f>'2-20'!M25+'2-21'!M25+'2-22'!M25</f>
        <v>331</v>
      </c>
      <c r="N25" s="505">
        <f>'2-20'!N25+'2-21'!N25+'2-22'!N25</f>
        <v>532</v>
      </c>
      <c r="O25" s="505">
        <f>'2-20'!O25+'2-21'!O25+'2-22'!O25</f>
        <v>164</v>
      </c>
      <c r="P25" s="496">
        <f t="shared" si="2"/>
        <v>1659</v>
      </c>
      <c r="Q25" s="496">
        <f t="shared" si="3"/>
        <v>4688</v>
      </c>
      <c r="R25" s="285" t="s">
        <v>1046</v>
      </c>
      <c r="S25" s="294"/>
      <c r="T25" s="294"/>
      <c r="U25" s="294"/>
      <c r="V25" s="294"/>
    </row>
    <row r="26" spans="1:22">
      <c r="A26" s="285" t="s">
        <v>1047</v>
      </c>
      <c r="B26" s="507">
        <f>'2-20'!B26+'2-21'!B26+'2-22'!B26</f>
        <v>47</v>
      </c>
      <c r="C26" s="507">
        <f>'2-20'!C26+'2-21'!C26+'2-22'!C26</f>
        <v>79</v>
      </c>
      <c r="D26" s="507">
        <f>'2-20'!D26+'2-21'!D26+'2-22'!D26</f>
        <v>11</v>
      </c>
      <c r="E26" s="507">
        <f>'2-20'!E26+'2-21'!E26+'2-22'!E26</f>
        <v>18</v>
      </c>
      <c r="F26" s="506">
        <f t="shared" si="0"/>
        <v>155</v>
      </c>
      <c r="G26" s="507">
        <f>'2-20'!G26+'2-21'!G26+'2-22'!G26</f>
        <v>71</v>
      </c>
      <c r="H26" s="507">
        <f>'2-20'!H26+'2-21'!H26+'2-22'!H26</f>
        <v>104</v>
      </c>
      <c r="I26" s="507">
        <f>'2-20'!I26+'2-21'!I26+'2-22'!I26</f>
        <v>653</v>
      </c>
      <c r="J26" s="507">
        <f>'2-20'!J26+'2-21'!J26+'2-22'!J26</f>
        <v>738</v>
      </c>
      <c r="K26" s="506">
        <f t="shared" si="1"/>
        <v>1566</v>
      </c>
      <c r="L26" s="507">
        <f>'2-20'!L26+'2-21'!L26+'2-22'!L26</f>
        <v>209</v>
      </c>
      <c r="M26" s="507">
        <f>'2-20'!M26+'2-21'!M26+'2-22'!M26</f>
        <v>209</v>
      </c>
      <c r="N26" s="507">
        <f>'2-20'!N26+'2-21'!N26+'2-22'!N26</f>
        <v>358</v>
      </c>
      <c r="O26" s="507">
        <f>'2-20'!O26+'2-21'!O26+'2-22'!O26</f>
        <v>328</v>
      </c>
      <c r="P26" s="496">
        <f t="shared" si="2"/>
        <v>1104</v>
      </c>
      <c r="Q26" s="496">
        <f t="shared" si="3"/>
        <v>2825</v>
      </c>
      <c r="R26" s="285" t="s">
        <v>1048</v>
      </c>
      <c r="S26" s="294"/>
      <c r="T26" s="294"/>
      <c r="U26" s="294"/>
      <c r="V26" s="294"/>
    </row>
    <row r="27" spans="1:22">
      <c r="A27" s="285" t="s">
        <v>1049</v>
      </c>
      <c r="B27" s="505">
        <f>'2-20'!B27+'2-21'!B27+'2-22'!B27</f>
        <v>302</v>
      </c>
      <c r="C27" s="505">
        <f>'2-20'!C27+'2-21'!C27+'2-22'!C27</f>
        <v>162</v>
      </c>
      <c r="D27" s="505">
        <f>'2-20'!D27+'2-21'!D27+'2-22'!D27</f>
        <v>144</v>
      </c>
      <c r="E27" s="505">
        <f>'2-20'!E27+'2-21'!E27+'2-22'!E27</f>
        <v>29</v>
      </c>
      <c r="F27" s="506">
        <f t="shared" si="0"/>
        <v>637</v>
      </c>
      <c r="G27" s="505">
        <f>'2-20'!G27+'2-21'!G27+'2-22'!G27</f>
        <v>198</v>
      </c>
      <c r="H27" s="505">
        <f>'2-20'!H27+'2-21'!H27+'2-22'!H27</f>
        <v>95</v>
      </c>
      <c r="I27" s="505">
        <f>'2-20'!I27+'2-21'!I27+'2-22'!I27</f>
        <v>1753</v>
      </c>
      <c r="J27" s="505">
        <f>'2-20'!J27+'2-21'!J27+'2-22'!J27</f>
        <v>460</v>
      </c>
      <c r="K27" s="506">
        <f t="shared" si="1"/>
        <v>2506</v>
      </c>
      <c r="L27" s="505">
        <f>'2-20'!L27+'2-21'!L27+'2-22'!L27</f>
        <v>355</v>
      </c>
      <c r="M27" s="505">
        <f>'2-20'!M27+'2-21'!M27+'2-22'!M27</f>
        <v>117</v>
      </c>
      <c r="N27" s="505">
        <f>'2-20'!N27+'2-21'!N27+'2-22'!N27</f>
        <v>1484</v>
      </c>
      <c r="O27" s="505">
        <f>'2-20'!O27+'2-21'!O27+'2-22'!O27</f>
        <v>313</v>
      </c>
      <c r="P27" s="496">
        <f t="shared" si="2"/>
        <v>2269</v>
      </c>
      <c r="Q27" s="496">
        <f t="shared" si="3"/>
        <v>5412</v>
      </c>
      <c r="R27" s="285" t="s">
        <v>1050</v>
      </c>
      <c r="S27" s="294"/>
      <c r="T27" s="294"/>
      <c r="U27" s="294"/>
      <c r="V27" s="294"/>
    </row>
    <row r="28" spans="1:22">
      <c r="A28" s="285" t="s">
        <v>1051</v>
      </c>
      <c r="B28" s="507">
        <f>'2-20'!B28+'2-21'!B28+'2-22'!B28</f>
        <v>31</v>
      </c>
      <c r="C28" s="507">
        <f>'2-20'!C28+'2-21'!C28+'2-22'!C28</f>
        <v>25</v>
      </c>
      <c r="D28" s="507">
        <f>'2-20'!D28+'2-21'!D28+'2-22'!D28</f>
        <v>6</v>
      </c>
      <c r="E28" s="507">
        <f>'2-20'!E28+'2-21'!E28+'2-22'!E28</f>
        <v>4</v>
      </c>
      <c r="F28" s="506">
        <f t="shared" si="0"/>
        <v>66</v>
      </c>
      <c r="G28" s="507">
        <f>'2-20'!G28+'2-21'!G28+'2-22'!G28</f>
        <v>25</v>
      </c>
      <c r="H28" s="507">
        <f>'2-20'!H28+'2-21'!H28+'2-22'!H28</f>
        <v>24</v>
      </c>
      <c r="I28" s="507">
        <f>'2-20'!I28+'2-21'!I28+'2-22'!I28</f>
        <v>72</v>
      </c>
      <c r="J28" s="507">
        <f>'2-20'!J28+'2-21'!J28+'2-22'!J28</f>
        <v>79</v>
      </c>
      <c r="K28" s="506">
        <f t="shared" si="1"/>
        <v>200</v>
      </c>
      <c r="L28" s="507">
        <f>'2-20'!L28+'2-21'!L28+'2-22'!L28</f>
        <v>39</v>
      </c>
      <c r="M28" s="507">
        <f>'2-20'!M28+'2-21'!M28+'2-22'!M28</f>
        <v>20</v>
      </c>
      <c r="N28" s="507">
        <f>'2-20'!N28+'2-21'!N28+'2-22'!N28</f>
        <v>59</v>
      </c>
      <c r="O28" s="507">
        <f>'2-20'!O28+'2-21'!O28+'2-22'!O28</f>
        <v>35</v>
      </c>
      <c r="P28" s="496">
        <f t="shared" si="2"/>
        <v>153</v>
      </c>
      <c r="Q28" s="496">
        <f t="shared" si="3"/>
        <v>419</v>
      </c>
      <c r="R28" s="285" t="s">
        <v>1052</v>
      </c>
      <c r="S28" s="294"/>
      <c r="T28" s="294"/>
      <c r="U28" s="294"/>
      <c r="V28" s="294"/>
    </row>
    <row r="29" spans="1:22">
      <c r="A29" s="285" t="s">
        <v>863</v>
      </c>
      <c r="B29" s="505">
        <f>'2-20'!B29+'2-21'!B29+'2-22'!B29</f>
        <v>595</v>
      </c>
      <c r="C29" s="505">
        <f>'2-20'!C29+'2-21'!C29+'2-22'!C29</f>
        <v>889</v>
      </c>
      <c r="D29" s="505">
        <f>'2-20'!D29+'2-21'!D29+'2-22'!D29</f>
        <v>610</v>
      </c>
      <c r="E29" s="505">
        <f>'2-20'!E29+'2-21'!E29+'2-22'!E29</f>
        <v>595</v>
      </c>
      <c r="F29" s="506">
        <f t="shared" si="0"/>
        <v>2689</v>
      </c>
      <c r="G29" s="505">
        <f>'2-20'!G29+'2-21'!G29+'2-22'!G29</f>
        <v>801</v>
      </c>
      <c r="H29" s="505">
        <f>'2-20'!H29+'2-21'!H29+'2-22'!H29</f>
        <v>1023</v>
      </c>
      <c r="I29" s="505">
        <f>'2-20'!I29+'2-21'!I29+'2-22'!I29</f>
        <v>2529</v>
      </c>
      <c r="J29" s="505">
        <f>'2-20'!J29+'2-21'!J29+'2-22'!J29</f>
        <v>1967</v>
      </c>
      <c r="K29" s="506">
        <f t="shared" si="1"/>
        <v>6320</v>
      </c>
      <c r="L29" s="505">
        <f>'2-20'!L29+'2-21'!L29+'2-22'!L29</f>
        <v>1538</v>
      </c>
      <c r="M29" s="505">
        <f>'2-20'!M29+'2-21'!M29+'2-22'!M29</f>
        <v>1163</v>
      </c>
      <c r="N29" s="505">
        <f>'2-20'!N29+'2-21'!N29+'2-22'!N29</f>
        <v>1033</v>
      </c>
      <c r="O29" s="505">
        <f>'2-20'!O29+'2-21'!O29+'2-22'!O29</f>
        <v>607</v>
      </c>
      <c r="P29" s="496">
        <f t="shared" si="2"/>
        <v>4341</v>
      </c>
      <c r="Q29" s="496">
        <f t="shared" si="3"/>
        <v>13350</v>
      </c>
      <c r="R29" s="285" t="s">
        <v>871</v>
      </c>
      <c r="S29" s="294"/>
      <c r="T29" s="294"/>
      <c r="U29" s="294"/>
      <c r="V29" s="294"/>
    </row>
    <row r="30" spans="1:22">
      <c r="A30" s="285" t="s">
        <v>1054</v>
      </c>
      <c r="B30" s="507">
        <f>'2-20'!B30+'2-21'!B30+'2-22'!B30</f>
        <v>141</v>
      </c>
      <c r="C30" s="507">
        <f>'2-20'!C30+'2-21'!C30+'2-22'!C30</f>
        <v>101</v>
      </c>
      <c r="D30" s="507">
        <f>'2-20'!D30+'2-21'!D30+'2-22'!D30</f>
        <v>84</v>
      </c>
      <c r="E30" s="507">
        <f>'2-20'!E30+'2-21'!E30+'2-22'!E30</f>
        <v>21</v>
      </c>
      <c r="F30" s="506">
        <f t="shared" si="0"/>
        <v>347</v>
      </c>
      <c r="G30" s="507">
        <f>'2-20'!G30+'2-21'!G30+'2-22'!G30</f>
        <v>134</v>
      </c>
      <c r="H30" s="507">
        <f>'2-20'!H30+'2-21'!H30+'2-22'!H30</f>
        <v>89</v>
      </c>
      <c r="I30" s="507">
        <f>'2-20'!I30+'2-21'!I30+'2-22'!I30</f>
        <v>395</v>
      </c>
      <c r="J30" s="507">
        <f>'2-20'!J30+'2-21'!J30+'2-22'!J30</f>
        <v>183</v>
      </c>
      <c r="K30" s="506">
        <f t="shared" si="1"/>
        <v>801</v>
      </c>
      <c r="L30" s="507">
        <f>'2-20'!L30+'2-21'!L30+'2-22'!L30</f>
        <v>305</v>
      </c>
      <c r="M30" s="507">
        <f>'2-20'!M30+'2-21'!M30+'2-22'!M30</f>
        <v>139</v>
      </c>
      <c r="N30" s="507">
        <f>'2-20'!N30+'2-21'!N30+'2-22'!N30</f>
        <v>141</v>
      </c>
      <c r="O30" s="507">
        <f>'2-20'!O30+'2-21'!O30+'2-22'!O30</f>
        <v>59</v>
      </c>
      <c r="P30" s="496">
        <f t="shared" si="2"/>
        <v>644</v>
      </c>
      <c r="Q30" s="496">
        <f t="shared" si="3"/>
        <v>1792</v>
      </c>
      <c r="R30" s="285" t="s">
        <v>1055</v>
      </c>
      <c r="S30" s="294"/>
      <c r="T30" s="294">
        <f>Q30/'[8]1'!$B$7*100000</f>
        <v>5.0764469856896319</v>
      </c>
      <c r="U30" s="294"/>
      <c r="V30" s="294"/>
    </row>
    <row r="31" spans="1:22">
      <c r="A31" s="285" t="s">
        <v>1088</v>
      </c>
      <c r="B31" s="505">
        <f>'2-20'!B31+'2-21'!B31+'2-22'!B31</f>
        <v>26</v>
      </c>
      <c r="C31" s="505">
        <f>'2-20'!C31+'2-21'!C31+'2-22'!C31</f>
        <v>13</v>
      </c>
      <c r="D31" s="505">
        <f>'2-20'!D31+'2-21'!D31+'2-22'!D31</f>
        <v>1</v>
      </c>
      <c r="E31" s="505">
        <f>'2-20'!E31+'2-21'!E31+'2-22'!E31</f>
        <v>0</v>
      </c>
      <c r="F31" s="506">
        <f t="shared" si="0"/>
        <v>40</v>
      </c>
      <c r="G31" s="505">
        <f>'2-20'!G31+'2-21'!G31+'2-22'!G31</f>
        <v>38</v>
      </c>
      <c r="H31" s="505">
        <f>'2-20'!H31+'2-21'!H31+'2-22'!H31</f>
        <v>14</v>
      </c>
      <c r="I31" s="505">
        <f>'2-20'!I31+'2-21'!I31+'2-22'!I31</f>
        <v>62</v>
      </c>
      <c r="J31" s="505">
        <f>'2-20'!J31+'2-21'!J31+'2-22'!J31</f>
        <v>6</v>
      </c>
      <c r="K31" s="506">
        <f t="shared" si="1"/>
        <v>120</v>
      </c>
      <c r="L31" s="505">
        <f>'2-20'!L31+'2-21'!L31+'2-22'!L31</f>
        <v>66</v>
      </c>
      <c r="M31" s="505">
        <f>'2-20'!M31+'2-21'!M31+'2-22'!M31</f>
        <v>21</v>
      </c>
      <c r="N31" s="505">
        <f>'2-20'!N31+'2-21'!N31+'2-22'!N31</f>
        <v>4</v>
      </c>
      <c r="O31" s="505">
        <f>'2-20'!O31+'2-21'!O31+'2-22'!O31</f>
        <v>2</v>
      </c>
      <c r="P31" s="496">
        <f t="shared" si="2"/>
        <v>93</v>
      </c>
      <c r="Q31" s="496">
        <f t="shared" si="3"/>
        <v>253</v>
      </c>
      <c r="R31" s="285" t="s">
        <v>1057</v>
      </c>
      <c r="S31" s="294"/>
      <c r="T31" s="294"/>
      <c r="U31" s="294"/>
      <c r="V31" s="294"/>
    </row>
    <row r="32" spans="1:22">
      <c r="A32" s="285" t="s">
        <v>1089</v>
      </c>
      <c r="B32" s="507">
        <f>'2-20'!B32+'2-21'!B32+'2-22'!B32</f>
        <v>709</v>
      </c>
      <c r="C32" s="507">
        <f>'2-20'!C32+'2-21'!C32+'2-22'!C32</f>
        <v>682</v>
      </c>
      <c r="D32" s="507">
        <f>'2-20'!D32+'2-21'!D32+'2-22'!D32</f>
        <v>270</v>
      </c>
      <c r="E32" s="507">
        <f>'2-20'!E32+'2-21'!E32+'2-22'!E32</f>
        <v>252</v>
      </c>
      <c r="F32" s="506">
        <f t="shared" si="0"/>
        <v>1913</v>
      </c>
      <c r="G32" s="507">
        <f>'2-20'!G32+'2-21'!G32+'2-22'!G32</f>
        <v>1454</v>
      </c>
      <c r="H32" s="507">
        <f>'2-20'!H32+'2-21'!H32+'2-22'!H32</f>
        <v>1444</v>
      </c>
      <c r="I32" s="507">
        <f>'2-20'!I32+'2-21'!I32+'2-22'!I32</f>
        <v>642</v>
      </c>
      <c r="J32" s="507">
        <f>'2-20'!J32+'2-21'!J32+'2-22'!J32</f>
        <v>982</v>
      </c>
      <c r="K32" s="506">
        <f t="shared" si="1"/>
        <v>4522</v>
      </c>
      <c r="L32" s="507">
        <f>'2-20'!L32+'2-21'!L32+'2-22'!L32</f>
        <v>1297</v>
      </c>
      <c r="M32" s="507">
        <f>'2-20'!M32+'2-21'!M32+'2-22'!M32</f>
        <v>1203</v>
      </c>
      <c r="N32" s="507">
        <f>'2-20'!N32+'2-21'!N32+'2-22'!N32</f>
        <v>221</v>
      </c>
      <c r="O32" s="507">
        <f>'2-20'!O32+'2-21'!O32+'2-22'!O32</f>
        <v>240</v>
      </c>
      <c r="P32" s="496">
        <f t="shared" si="2"/>
        <v>2961</v>
      </c>
      <c r="Q32" s="496">
        <f t="shared" si="3"/>
        <v>9396</v>
      </c>
      <c r="R32" s="285" t="s">
        <v>1059</v>
      </c>
      <c r="S32" s="294"/>
      <c r="T32" s="294"/>
      <c r="U32" s="294"/>
      <c r="V32" s="294"/>
    </row>
    <row r="33" spans="1:22">
      <c r="A33" s="285" t="s">
        <v>1060</v>
      </c>
      <c r="B33" s="505">
        <f>'2-20'!B33+'2-21'!B33+'2-22'!B33</f>
        <v>386</v>
      </c>
      <c r="C33" s="505">
        <f>'2-20'!C33+'2-21'!C33+'2-22'!C33</f>
        <v>223</v>
      </c>
      <c r="D33" s="505">
        <f>'2-20'!D33+'2-21'!D33+'2-22'!D33</f>
        <v>353</v>
      </c>
      <c r="E33" s="505">
        <f>'2-20'!E33+'2-21'!E33+'2-22'!E33</f>
        <v>95</v>
      </c>
      <c r="F33" s="506">
        <f t="shared" si="0"/>
        <v>1057</v>
      </c>
      <c r="G33" s="505">
        <f>'2-20'!G33+'2-21'!G33+'2-22'!G33</f>
        <v>355</v>
      </c>
      <c r="H33" s="505">
        <f>'2-20'!H33+'2-21'!H33+'2-22'!H33</f>
        <v>177</v>
      </c>
      <c r="I33" s="505">
        <f>'2-20'!I33+'2-21'!I33+'2-22'!I33</f>
        <v>690</v>
      </c>
      <c r="J33" s="505">
        <f>'2-20'!J33+'2-21'!J33+'2-22'!J33</f>
        <v>124</v>
      </c>
      <c r="K33" s="506">
        <f t="shared" si="1"/>
        <v>1346</v>
      </c>
      <c r="L33" s="505">
        <f>'2-20'!L33+'2-21'!L33+'2-22'!L33</f>
        <v>484</v>
      </c>
      <c r="M33" s="505">
        <f>'2-20'!M33+'2-21'!M33+'2-22'!M33</f>
        <v>149</v>
      </c>
      <c r="N33" s="505">
        <f>'2-20'!N33+'2-21'!N33+'2-22'!N33</f>
        <v>266</v>
      </c>
      <c r="O33" s="505">
        <f>'2-20'!O33+'2-21'!O33+'2-22'!O33</f>
        <v>21</v>
      </c>
      <c r="P33" s="496">
        <f t="shared" si="2"/>
        <v>920</v>
      </c>
      <c r="Q33" s="496">
        <f t="shared" si="3"/>
        <v>3323</v>
      </c>
      <c r="R33" s="285" t="s">
        <v>1061</v>
      </c>
      <c r="S33" s="294"/>
      <c r="T33" s="294"/>
      <c r="U33" s="294"/>
      <c r="V33" s="294"/>
    </row>
    <row r="34" spans="1:22">
      <c r="A34" s="285" t="s">
        <v>864</v>
      </c>
      <c r="B34" s="507">
        <f>'2-20'!B34+'2-21'!B34+'2-22'!B34</f>
        <v>276</v>
      </c>
      <c r="C34" s="507">
        <f>'2-20'!C34+'2-21'!C34+'2-22'!C34</f>
        <v>106</v>
      </c>
      <c r="D34" s="507">
        <f>'2-20'!D34+'2-21'!D34+'2-22'!D34</f>
        <v>121</v>
      </c>
      <c r="E34" s="507">
        <f>'2-20'!E34+'2-21'!E34+'2-22'!E34</f>
        <v>14</v>
      </c>
      <c r="F34" s="506">
        <f t="shared" si="0"/>
        <v>517</v>
      </c>
      <c r="G34" s="507">
        <f>'2-20'!G34+'2-21'!G34+'2-22'!G34</f>
        <v>143</v>
      </c>
      <c r="H34" s="507">
        <f>'2-20'!H34+'2-21'!H34+'2-22'!H34</f>
        <v>35</v>
      </c>
      <c r="I34" s="507">
        <f>'2-20'!I34+'2-21'!I34+'2-22'!I34</f>
        <v>853</v>
      </c>
      <c r="J34" s="507">
        <f>'2-20'!J34+'2-21'!J34+'2-22'!J34</f>
        <v>87</v>
      </c>
      <c r="K34" s="506">
        <f t="shared" si="1"/>
        <v>1118</v>
      </c>
      <c r="L34" s="507">
        <f>'2-20'!L34+'2-21'!L34+'2-22'!L34</f>
        <v>49</v>
      </c>
      <c r="M34" s="507">
        <f>'2-20'!M34+'2-21'!M34+'2-22'!M34</f>
        <v>8</v>
      </c>
      <c r="N34" s="507">
        <f>'2-20'!N34+'2-21'!N34+'2-22'!N34</f>
        <v>175</v>
      </c>
      <c r="O34" s="507">
        <f>'2-20'!O34+'2-21'!O34+'2-22'!O34</f>
        <v>26</v>
      </c>
      <c r="P34" s="496">
        <f t="shared" si="2"/>
        <v>258</v>
      </c>
      <c r="Q34" s="496">
        <f t="shared" si="3"/>
        <v>1893</v>
      </c>
      <c r="R34" s="285" t="s">
        <v>872</v>
      </c>
      <c r="S34" s="294"/>
      <c r="T34" s="294"/>
      <c r="U34" s="294"/>
      <c r="V34" s="294"/>
    </row>
    <row r="35" spans="1:22">
      <c r="A35" s="285" t="s">
        <v>1062</v>
      </c>
      <c r="B35" s="505">
        <f>'2-20'!B35+'2-21'!B35+'2-22'!B35</f>
        <v>0</v>
      </c>
      <c r="C35" s="505">
        <f>'2-20'!C35+'2-21'!C35+'2-22'!C35</f>
        <v>0</v>
      </c>
      <c r="D35" s="505">
        <f>'2-20'!D35+'2-21'!D35+'2-22'!D35</f>
        <v>37</v>
      </c>
      <c r="E35" s="505">
        <f>'2-20'!E35+'2-21'!E35+'2-22'!E35</f>
        <v>10</v>
      </c>
      <c r="F35" s="506">
        <f t="shared" si="0"/>
        <v>47</v>
      </c>
      <c r="G35" s="505">
        <f>'2-20'!G35+'2-21'!G35+'2-22'!G35</f>
        <v>3</v>
      </c>
      <c r="H35" s="505">
        <f>'2-20'!H35+'2-21'!H35+'2-22'!H35</f>
        <v>1</v>
      </c>
      <c r="I35" s="505">
        <f>'2-20'!I35+'2-21'!I35+'2-22'!I35</f>
        <v>280</v>
      </c>
      <c r="J35" s="505">
        <f>'2-20'!J35+'2-21'!J35+'2-22'!J35</f>
        <v>86</v>
      </c>
      <c r="K35" s="506">
        <f t="shared" si="1"/>
        <v>370</v>
      </c>
      <c r="L35" s="505">
        <f>'2-20'!L35+'2-21'!L35+'2-22'!L35</f>
        <v>13</v>
      </c>
      <c r="M35" s="505">
        <f>'2-20'!M35+'2-21'!M35+'2-22'!M35</f>
        <v>9</v>
      </c>
      <c r="N35" s="505">
        <f>'2-20'!N35+'2-21'!N35+'2-22'!N35</f>
        <v>183</v>
      </c>
      <c r="O35" s="505">
        <f>'2-20'!O35+'2-21'!O35+'2-22'!O35</f>
        <v>39</v>
      </c>
      <c r="P35" s="496">
        <f t="shared" si="2"/>
        <v>244</v>
      </c>
      <c r="Q35" s="496">
        <f t="shared" si="3"/>
        <v>661</v>
      </c>
      <c r="R35" s="285" t="s">
        <v>1063</v>
      </c>
      <c r="S35" s="294"/>
      <c r="T35" s="294"/>
      <c r="U35" s="294"/>
      <c r="V35" s="294"/>
    </row>
    <row r="36" spans="1:22">
      <c r="A36" s="285" t="s">
        <v>1064</v>
      </c>
      <c r="B36" s="507">
        <f>'2-20'!B36+'2-21'!B36+'2-22'!B36</f>
        <v>16</v>
      </c>
      <c r="C36" s="507">
        <f>'2-20'!C36+'2-21'!C36+'2-22'!C36</f>
        <v>17</v>
      </c>
      <c r="D36" s="507">
        <f>'2-20'!D36+'2-21'!D36+'2-22'!D36</f>
        <v>6</v>
      </c>
      <c r="E36" s="507">
        <f>'2-20'!E36+'2-21'!E36+'2-22'!E36</f>
        <v>0</v>
      </c>
      <c r="F36" s="506">
        <f t="shared" si="0"/>
        <v>39</v>
      </c>
      <c r="G36" s="507">
        <f>'2-20'!G36+'2-21'!G36+'2-22'!G36</f>
        <v>9</v>
      </c>
      <c r="H36" s="507">
        <f>'2-20'!H36+'2-21'!H36+'2-22'!H36</f>
        <v>11</v>
      </c>
      <c r="I36" s="507">
        <f>'2-20'!I36+'2-21'!I36+'2-22'!I36</f>
        <v>89</v>
      </c>
      <c r="J36" s="507">
        <f>'2-20'!J36+'2-21'!J36+'2-22'!J36</f>
        <v>26</v>
      </c>
      <c r="K36" s="506">
        <f t="shared" si="1"/>
        <v>135</v>
      </c>
      <c r="L36" s="507">
        <f>'2-20'!L36+'2-21'!L36+'2-22'!L36</f>
        <v>17</v>
      </c>
      <c r="M36" s="507">
        <f>'2-20'!M36+'2-21'!M36+'2-22'!M36</f>
        <v>3</v>
      </c>
      <c r="N36" s="507">
        <f>'2-20'!N36+'2-21'!N36+'2-22'!N36</f>
        <v>106</v>
      </c>
      <c r="O36" s="507">
        <f>'2-20'!O36+'2-21'!O36+'2-22'!O36</f>
        <v>20</v>
      </c>
      <c r="P36" s="496">
        <f t="shared" si="2"/>
        <v>146</v>
      </c>
      <c r="Q36" s="496">
        <f t="shared" si="3"/>
        <v>320</v>
      </c>
      <c r="R36" s="285" t="s">
        <v>1065</v>
      </c>
      <c r="S36" s="294"/>
      <c r="T36" s="294"/>
      <c r="U36" s="294"/>
      <c r="V36" s="294"/>
    </row>
    <row r="37" spans="1:22">
      <c r="A37" s="285" t="s">
        <v>1066</v>
      </c>
      <c r="B37" s="505">
        <f>'2-20'!B37+'2-21'!B37+'2-22'!B37</f>
        <v>2</v>
      </c>
      <c r="C37" s="505">
        <f>'2-20'!C37+'2-21'!C37+'2-22'!C37</f>
        <v>2</v>
      </c>
      <c r="D37" s="505">
        <f>'2-20'!D37+'2-21'!D37+'2-22'!D37</f>
        <v>2</v>
      </c>
      <c r="E37" s="505">
        <f>'2-20'!E37+'2-21'!E37+'2-22'!E37</f>
        <v>0</v>
      </c>
      <c r="F37" s="506">
        <f t="shared" si="0"/>
        <v>6</v>
      </c>
      <c r="G37" s="505">
        <f>'2-20'!G37+'2-21'!G37+'2-22'!G37</f>
        <v>3</v>
      </c>
      <c r="H37" s="505">
        <f>'2-20'!H37+'2-21'!H37+'2-22'!H37</f>
        <v>3</v>
      </c>
      <c r="I37" s="505">
        <f>'2-20'!I37+'2-21'!I37+'2-22'!I37</f>
        <v>23</v>
      </c>
      <c r="J37" s="505">
        <f>'2-20'!J37+'2-21'!J37+'2-22'!J37</f>
        <v>31</v>
      </c>
      <c r="K37" s="506">
        <f t="shared" si="1"/>
        <v>60</v>
      </c>
      <c r="L37" s="505">
        <f>'2-20'!L37+'2-21'!L37+'2-22'!L37</f>
        <v>22</v>
      </c>
      <c r="M37" s="505">
        <f>'2-20'!M37+'2-21'!M37+'2-22'!M37</f>
        <v>13</v>
      </c>
      <c r="N37" s="505">
        <f>'2-20'!N37+'2-21'!N37+'2-22'!N37</f>
        <v>39</v>
      </c>
      <c r="O37" s="505">
        <f>'2-20'!O37+'2-21'!O37+'2-22'!O37</f>
        <v>23</v>
      </c>
      <c r="P37" s="496">
        <f t="shared" si="2"/>
        <v>97</v>
      </c>
      <c r="Q37" s="496">
        <f t="shared" si="3"/>
        <v>163</v>
      </c>
      <c r="R37" s="285" t="s">
        <v>1067</v>
      </c>
      <c r="S37" s="294"/>
      <c r="T37" s="294"/>
      <c r="U37" s="294"/>
      <c r="V37" s="294"/>
    </row>
    <row r="38" spans="1:22">
      <c r="A38" s="285" t="s">
        <v>1068</v>
      </c>
      <c r="B38" s="507">
        <f>'2-20'!B38+'2-21'!B38+'2-22'!B38</f>
        <v>1</v>
      </c>
      <c r="C38" s="507">
        <f>'2-20'!C38+'2-21'!C38+'2-22'!C38</f>
        <v>0</v>
      </c>
      <c r="D38" s="507">
        <f>'2-20'!D38+'2-21'!D38+'2-22'!D38</f>
        <v>2</v>
      </c>
      <c r="E38" s="507">
        <f>'2-20'!E38+'2-21'!E38+'2-22'!E38</f>
        <v>0</v>
      </c>
      <c r="F38" s="506">
        <f t="shared" si="0"/>
        <v>3</v>
      </c>
      <c r="G38" s="507">
        <f>'2-20'!G38+'2-21'!G38+'2-22'!G38</f>
        <v>3</v>
      </c>
      <c r="H38" s="507">
        <f>'2-20'!H38+'2-21'!H38+'2-22'!H38</f>
        <v>0</v>
      </c>
      <c r="I38" s="507">
        <f>'2-20'!I38+'2-21'!I38+'2-22'!I38</f>
        <v>165</v>
      </c>
      <c r="J38" s="507">
        <f>'2-20'!J38+'2-21'!J38+'2-22'!J38</f>
        <v>36</v>
      </c>
      <c r="K38" s="506">
        <f t="shared" si="1"/>
        <v>204</v>
      </c>
      <c r="L38" s="507">
        <f>'2-20'!L38+'2-21'!L38+'2-22'!L38</f>
        <v>40</v>
      </c>
      <c r="M38" s="507">
        <f>'2-20'!M38+'2-21'!M38+'2-22'!M38</f>
        <v>4</v>
      </c>
      <c r="N38" s="507">
        <f>'2-20'!N38+'2-21'!N38+'2-22'!N38</f>
        <v>141</v>
      </c>
      <c r="O38" s="507">
        <f>'2-20'!O38+'2-21'!O38+'2-22'!O38</f>
        <v>26</v>
      </c>
      <c r="P38" s="496">
        <f t="shared" si="2"/>
        <v>211</v>
      </c>
      <c r="Q38" s="496">
        <f t="shared" si="3"/>
        <v>418</v>
      </c>
      <c r="R38" s="285" t="s">
        <v>1069</v>
      </c>
      <c r="S38" s="294"/>
      <c r="T38" s="294"/>
      <c r="U38" s="294"/>
      <c r="V38" s="294"/>
    </row>
    <row r="39" spans="1:22">
      <c r="A39" s="285" t="s">
        <v>1090</v>
      </c>
      <c r="B39" s="505">
        <f>'2-20'!B39+'2-21'!B39+'2-22'!B39</f>
        <v>0</v>
      </c>
      <c r="C39" s="505">
        <f>'2-20'!C39+'2-21'!C39+'2-22'!C39</f>
        <v>0</v>
      </c>
      <c r="D39" s="505">
        <f>'2-20'!D39+'2-21'!D39+'2-22'!D39</f>
        <v>3</v>
      </c>
      <c r="E39" s="505">
        <f>'2-20'!E39+'2-21'!E39+'2-22'!E39</f>
        <v>1</v>
      </c>
      <c r="F39" s="506">
        <f t="shared" si="0"/>
        <v>4</v>
      </c>
      <c r="G39" s="505">
        <f>'2-20'!G39+'2-21'!G39+'2-22'!G39</f>
        <v>1</v>
      </c>
      <c r="H39" s="505">
        <f>'2-20'!H39+'2-21'!H39+'2-22'!H39</f>
        <v>1</v>
      </c>
      <c r="I39" s="505">
        <f>'2-20'!I39+'2-21'!I39+'2-22'!I39</f>
        <v>21</v>
      </c>
      <c r="J39" s="505">
        <f>'2-20'!J39+'2-21'!J39+'2-22'!J39</f>
        <v>31</v>
      </c>
      <c r="K39" s="506">
        <f t="shared" si="1"/>
        <v>54</v>
      </c>
      <c r="L39" s="505">
        <f>'2-20'!L39+'2-21'!L39+'2-22'!L39</f>
        <v>23</v>
      </c>
      <c r="M39" s="505">
        <f>'2-20'!M39+'2-21'!M39+'2-22'!M39</f>
        <v>12</v>
      </c>
      <c r="N39" s="505">
        <f>'2-20'!N39+'2-21'!N39+'2-22'!N39</f>
        <v>41</v>
      </c>
      <c r="O39" s="505">
        <f>'2-20'!O39+'2-21'!O39+'2-22'!O39</f>
        <v>14</v>
      </c>
      <c r="P39" s="496">
        <f t="shared" si="2"/>
        <v>90</v>
      </c>
      <c r="Q39" s="496">
        <f t="shared" si="3"/>
        <v>148</v>
      </c>
      <c r="R39" s="285" t="s">
        <v>1071</v>
      </c>
      <c r="S39" s="294"/>
      <c r="T39" s="294"/>
      <c r="U39" s="294"/>
      <c r="V39" s="294"/>
    </row>
    <row r="40" spans="1:22">
      <c r="A40" s="285" t="s">
        <v>1072</v>
      </c>
      <c r="B40" s="507">
        <f>'2-20'!B40+'2-21'!B40+'2-22'!B40</f>
        <v>13</v>
      </c>
      <c r="C40" s="507">
        <f>'2-20'!C40+'2-21'!C40+'2-22'!C40</f>
        <v>15</v>
      </c>
      <c r="D40" s="507">
        <f>'2-20'!D40+'2-21'!D40+'2-22'!D40</f>
        <v>4</v>
      </c>
      <c r="E40" s="507">
        <f>'2-20'!E40+'2-21'!E40+'2-22'!E40</f>
        <v>2</v>
      </c>
      <c r="F40" s="506">
        <f t="shared" si="0"/>
        <v>34</v>
      </c>
      <c r="G40" s="507">
        <f>'2-20'!G40+'2-21'!G40+'2-22'!G40</f>
        <v>8</v>
      </c>
      <c r="H40" s="507">
        <f>'2-20'!H40+'2-21'!H40+'2-22'!H40</f>
        <v>4</v>
      </c>
      <c r="I40" s="507">
        <f>'2-20'!I40+'2-21'!I40+'2-22'!I40</f>
        <v>140</v>
      </c>
      <c r="J40" s="507">
        <f>'2-20'!J40+'2-21'!J40+'2-22'!J40</f>
        <v>71</v>
      </c>
      <c r="K40" s="506">
        <f t="shared" si="1"/>
        <v>223</v>
      </c>
      <c r="L40" s="507">
        <f>'2-20'!L40+'2-21'!L40+'2-22'!L40</f>
        <v>61</v>
      </c>
      <c r="M40" s="507">
        <f>'2-20'!M40+'2-21'!M40+'2-22'!M40</f>
        <v>20</v>
      </c>
      <c r="N40" s="507">
        <f>'2-20'!N40+'2-21'!N40+'2-22'!N40</f>
        <v>144</v>
      </c>
      <c r="O40" s="507">
        <f>'2-20'!O40+'2-21'!O40+'2-22'!O40</f>
        <v>48</v>
      </c>
      <c r="P40" s="496">
        <f t="shared" si="2"/>
        <v>273</v>
      </c>
      <c r="Q40" s="496">
        <f t="shared" si="3"/>
        <v>530</v>
      </c>
      <c r="R40" s="285" t="s">
        <v>1073</v>
      </c>
      <c r="S40" s="294"/>
      <c r="T40" s="294"/>
      <c r="U40" s="294"/>
      <c r="V40" s="294"/>
    </row>
    <row r="41" spans="1:22">
      <c r="A41" s="285" t="s">
        <v>1074</v>
      </c>
      <c r="B41" s="505">
        <f>'2-20'!B41+'2-21'!B41+'2-22'!B41</f>
        <v>0</v>
      </c>
      <c r="C41" s="505">
        <f>'2-20'!C41+'2-21'!C41+'2-22'!C41</f>
        <v>0</v>
      </c>
      <c r="D41" s="505">
        <f>'2-20'!D41+'2-21'!D41+'2-22'!D41</f>
        <v>2</v>
      </c>
      <c r="E41" s="505">
        <f>'2-20'!E41+'2-21'!E41+'2-22'!E41</f>
        <v>0</v>
      </c>
      <c r="F41" s="506">
        <f t="shared" si="0"/>
        <v>2</v>
      </c>
      <c r="G41" s="505">
        <f>'2-20'!G41+'2-21'!G41+'2-22'!G41</f>
        <v>6</v>
      </c>
      <c r="H41" s="505">
        <f>'2-20'!H41+'2-21'!H41+'2-22'!H41</f>
        <v>1</v>
      </c>
      <c r="I41" s="505">
        <f>'2-20'!I41+'2-21'!I41+'2-22'!I41</f>
        <v>127</v>
      </c>
      <c r="J41" s="505">
        <f>'2-20'!J41+'2-21'!J41+'2-22'!J41</f>
        <v>3</v>
      </c>
      <c r="K41" s="506">
        <f t="shared" si="1"/>
        <v>137</v>
      </c>
      <c r="L41" s="505">
        <f>'2-20'!L41+'2-21'!L41+'2-22'!L41</f>
        <v>40</v>
      </c>
      <c r="M41" s="505">
        <f>'2-20'!M41+'2-21'!M41+'2-22'!M41</f>
        <v>3</v>
      </c>
      <c r="N41" s="505">
        <f>'2-20'!N41+'2-21'!N41+'2-22'!N41</f>
        <v>64</v>
      </c>
      <c r="O41" s="505">
        <f>'2-20'!O41+'2-21'!O41+'2-22'!O41</f>
        <v>1</v>
      </c>
      <c r="P41" s="496">
        <f t="shared" si="2"/>
        <v>108</v>
      </c>
      <c r="Q41" s="496">
        <f t="shared" si="3"/>
        <v>247</v>
      </c>
      <c r="R41" s="285" t="s">
        <v>1075</v>
      </c>
      <c r="S41" s="294"/>
      <c r="T41" s="294"/>
      <c r="U41" s="294"/>
      <c r="V41" s="294"/>
    </row>
    <row r="42" spans="1:22">
      <c r="A42" s="285" t="s">
        <v>1091</v>
      </c>
      <c r="B42" s="507">
        <f>'2-20'!B42+'2-21'!B42+'2-22'!B42</f>
        <v>4</v>
      </c>
      <c r="C42" s="507">
        <f>'2-20'!C42+'2-21'!C42+'2-22'!C42</f>
        <v>2</v>
      </c>
      <c r="D42" s="507">
        <f>'2-20'!D42+'2-21'!D42+'2-22'!D42</f>
        <v>9</v>
      </c>
      <c r="E42" s="507">
        <f>'2-20'!E42+'2-21'!E42+'2-22'!E42</f>
        <v>4</v>
      </c>
      <c r="F42" s="506">
        <f t="shared" si="0"/>
        <v>19</v>
      </c>
      <c r="G42" s="507">
        <f>'2-20'!G42+'2-21'!G42+'2-22'!G42</f>
        <v>25</v>
      </c>
      <c r="H42" s="507">
        <f>'2-20'!H42+'2-21'!H42+'2-22'!H42</f>
        <v>9</v>
      </c>
      <c r="I42" s="507">
        <f>'2-20'!I42+'2-21'!I42+'2-22'!I42</f>
        <v>37</v>
      </c>
      <c r="J42" s="507">
        <f>'2-20'!J42+'2-21'!J42+'2-22'!J42</f>
        <v>35</v>
      </c>
      <c r="K42" s="506">
        <f t="shared" si="1"/>
        <v>106</v>
      </c>
      <c r="L42" s="507">
        <f>'2-20'!L42+'2-21'!L42+'2-22'!L42</f>
        <v>37</v>
      </c>
      <c r="M42" s="507">
        <f>'2-20'!M42+'2-21'!M42+'2-22'!M42</f>
        <v>28</v>
      </c>
      <c r="N42" s="507">
        <f>'2-20'!N42+'2-21'!N42+'2-22'!N42</f>
        <v>78</v>
      </c>
      <c r="O42" s="507">
        <f>'2-20'!O42+'2-21'!O42+'2-22'!O42</f>
        <v>48</v>
      </c>
      <c r="P42" s="496">
        <f t="shared" si="2"/>
        <v>191</v>
      </c>
      <c r="Q42" s="496">
        <f t="shared" si="3"/>
        <v>316</v>
      </c>
      <c r="R42" s="285" t="s">
        <v>894</v>
      </c>
      <c r="S42" s="294"/>
      <c r="T42" s="294"/>
      <c r="U42" s="294"/>
      <c r="V42" s="294"/>
    </row>
    <row r="43" spans="1:22" s="282" customFormat="1" ht="27" customHeight="1">
      <c r="A43" s="281" t="s">
        <v>750</v>
      </c>
      <c r="B43" s="366">
        <f>SUM(B7:B42)</f>
        <v>21820</v>
      </c>
      <c r="C43" s="366">
        <f t="shared" ref="C43:Q43" si="4">SUM(C7:C42)</f>
        <v>17353</v>
      </c>
      <c r="D43" s="366">
        <f t="shared" si="4"/>
        <v>18685</v>
      </c>
      <c r="E43" s="366">
        <f t="shared" si="4"/>
        <v>16078</v>
      </c>
      <c r="F43" s="366">
        <f t="shared" si="4"/>
        <v>73936</v>
      </c>
      <c r="G43" s="366">
        <f t="shared" si="4"/>
        <v>8143</v>
      </c>
      <c r="H43" s="366">
        <f t="shared" si="4"/>
        <v>6695</v>
      </c>
      <c r="I43" s="366">
        <f t="shared" si="4"/>
        <v>24704</v>
      </c>
      <c r="J43" s="366">
        <f t="shared" si="4"/>
        <v>13464</v>
      </c>
      <c r="K43" s="366">
        <f t="shared" si="4"/>
        <v>53006</v>
      </c>
      <c r="L43" s="366">
        <f t="shared" si="4"/>
        <v>13467</v>
      </c>
      <c r="M43" s="366">
        <f t="shared" si="4"/>
        <v>7279</v>
      </c>
      <c r="N43" s="366">
        <f t="shared" si="4"/>
        <v>11749</v>
      </c>
      <c r="O43" s="366">
        <f t="shared" si="4"/>
        <v>4086</v>
      </c>
      <c r="P43" s="366">
        <f t="shared" si="4"/>
        <v>36581</v>
      </c>
      <c r="Q43" s="366">
        <f t="shared" si="4"/>
        <v>163523</v>
      </c>
      <c r="R43" s="281" t="s">
        <v>68</v>
      </c>
      <c r="T43" s="498"/>
      <c r="U43" s="498"/>
      <c r="V43" s="498"/>
    </row>
    <row r="44" spans="1:22">
      <c r="B44" s="294"/>
      <c r="C44" s="294"/>
      <c r="D44" s="294"/>
      <c r="E44" s="294"/>
      <c r="F44" s="294"/>
      <c r="K44" s="294"/>
      <c r="P44" s="294"/>
      <c r="Q44" s="294"/>
    </row>
    <row r="45" spans="1:22">
      <c r="B45" s="294"/>
    </row>
    <row r="46" spans="1:22">
      <c r="F46" s="508"/>
    </row>
    <row r="47" spans="1:22">
      <c r="B47" s="294"/>
    </row>
    <row r="48" spans="1:22">
      <c r="B48" s="294"/>
    </row>
    <row r="49" spans="2:2">
      <c r="B49" s="294"/>
    </row>
  </sheetData>
  <mergeCells count="17">
    <mergeCell ref="K5:K6"/>
    <mergeCell ref="L5:M5"/>
    <mergeCell ref="N5:O5"/>
    <mergeCell ref="A1:R1"/>
    <mergeCell ref="A2:R2"/>
    <mergeCell ref="A4:A6"/>
    <mergeCell ref="B4:F4"/>
    <mergeCell ref="G4:K4"/>
    <mergeCell ref="L4:P4"/>
    <mergeCell ref="Q4:Q6"/>
    <mergeCell ref="R4:R6"/>
    <mergeCell ref="B5:C5"/>
    <mergeCell ref="D5:E5"/>
    <mergeCell ref="P5:P6"/>
    <mergeCell ref="F5:F6"/>
    <mergeCell ref="G5:H5"/>
    <mergeCell ref="I5:J5"/>
  </mergeCells>
  <printOptions horizontalCentered="1" verticalCentered="1"/>
  <pageMargins left="0.7" right="0.7" top="0.75" bottom="0.75" header="0.3" footer="0.3"/>
  <pageSetup paperSize="9" scale="5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613</v>
      </c>
      <c r="B1" s="1854"/>
      <c r="C1" s="1854"/>
      <c r="D1" s="1854"/>
      <c r="E1" s="1854"/>
      <c r="F1" s="1854"/>
      <c r="G1" s="1854"/>
      <c r="H1" s="1854"/>
      <c r="I1" s="1854"/>
      <c r="J1" s="1854"/>
      <c r="K1" s="1854"/>
      <c r="L1" s="1854"/>
      <c r="M1" s="1854"/>
      <c r="N1" s="1854"/>
      <c r="O1" s="1854"/>
      <c r="P1" s="1855"/>
    </row>
    <row r="2" spans="1:18" ht="47.25" customHeight="1">
      <c r="A2" s="1856" t="s">
        <v>614</v>
      </c>
      <c r="B2" s="1857"/>
      <c r="C2" s="1857"/>
      <c r="D2" s="1857"/>
      <c r="E2" s="1857"/>
      <c r="F2" s="1857"/>
      <c r="G2" s="1857"/>
      <c r="H2" s="1857"/>
      <c r="I2" s="1857"/>
      <c r="J2" s="1857"/>
      <c r="K2" s="1857"/>
      <c r="L2" s="1857"/>
      <c r="M2" s="1857"/>
      <c r="N2" s="1857"/>
      <c r="O2" s="1857"/>
      <c r="P2" s="1858"/>
    </row>
    <row r="3" spans="1:18" ht="39" customHeight="1">
      <c r="A3" s="198" t="s">
        <v>1098</v>
      </c>
      <c r="B3" s="136"/>
      <c r="C3" s="136"/>
      <c r="D3" s="136"/>
      <c r="E3" s="136"/>
      <c r="F3" s="136"/>
      <c r="G3" s="136"/>
      <c r="H3" s="136"/>
      <c r="I3" s="136"/>
      <c r="J3" s="136"/>
      <c r="K3" s="136"/>
      <c r="L3" s="136"/>
      <c r="M3" s="136"/>
      <c r="N3" s="136"/>
      <c r="O3" s="136"/>
      <c r="P3" s="200" t="s">
        <v>1099</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4758</v>
      </c>
      <c r="D8" s="286">
        <v>3851</v>
      </c>
      <c r="E8" s="286">
        <f>C8+D8</f>
        <v>8609</v>
      </c>
      <c r="F8" s="286">
        <v>2035</v>
      </c>
      <c r="G8" s="286">
        <v>910</v>
      </c>
      <c r="H8" s="286">
        <f>G8+F8</f>
        <v>2945</v>
      </c>
      <c r="I8" s="286">
        <v>2383</v>
      </c>
      <c r="J8" s="286">
        <v>558</v>
      </c>
      <c r="K8" s="286">
        <f>J8+I8</f>
        <v>2941</v>
      </c>
      <c r="L8" s="286">
        <v>896</v>
      </c>
      <c r="M8" s="286">
        <v>1086</v>
      </c>
      <c r="N8" s="286">
        <f>M8+L8</f>
        <v>1982</v>
      </c>
      <c r="O8" s="423" t="s">
        <v>999</v>
      </c>
      <c r="P8" s="1829" t="s">
        <v>1000</v>
      </c>
      <c r="R8" s="495"/>
    </row>
    <row r="9" spans="1:18" s="494" customFormat="1" ht="39" customHeight="1">
      <c r="A9" s="1829"/>
      <c r="B9" s="423" t="s">
        <v>1001</v>
      </c>
      <c r="C9" s="289">
        <v>3180</v>
      </c>
      <c r="D9" s="289">
        <v>2339</v>
      </c>
      <c r="E9" s="289">
        <f t="shared" ref="E9:E31" si="0">C9+D9</f>
        <v>5519</v>
      </c>
      <c r="F9" s="289">
        <v>1613</v>
      </c>
      <c r="G9" s="289">
        <v>385</v>
      </c>
      <c r="H9" s="289">
        <f t="shared" ref="H9:H31" si="1">G9+F9</f>
        <v>1998</v>
      </c>
      <c r="I9" s="289">
        <v>2439</v>
      </c>
      <c r="J9" s="289">
        <v>310</v>
      </c>
      <c r="K9" s="289">
        <f t="shared" ref="K9:K31" si="2">J9+I9</f>
        <v>2749</v>
      </c>
      <c r="L9" s="289">
        <v>482</v>
      </c>
      <c r="M9" s="289">
        <v>593</v>
      </c>
      <c r="N9" s="289">
        <f t="shared" ref="N9:N31" si="3">M9+L9</f>
        <v>1075</v>
      </c>
      <c r="O9" s="423" t="s">
        <v>1002</v>
      </c>
      <c r="P9" s="1829"/>
      <c r="R9" s="495"/>
    </row>
    <row r="10" spans="1:18" s="494" customFormat="1" ht="39" customHeight="1">
      <c r="A10" s="1829"/>
      <c r="B10" s="423" t="s">
        <v>750</v>
      </c>
      <c r="C10" s="286">
        <f>SUM(C8:C9)</f>
        <v>7938</v>
      </c>
      <c r="D10" s="286">
        <f t="shared" ref="D10:M10" si="4">SUM(D8:D9)</f>
        <v>6190</v>
      </c>
      <c r="E10" s="286">
        <f t="shared" si="0"/>
        <v>14128</v>
      </c>
      <c r="F10" s="286">
        <f t="shared" si="4"/>
        <v>3648</v>
      </c>
      <c r="G10" s="286">
        <f t="shared" si="4"/>
        <v>1295</v>
      </c>
      <c r="H10" s="286">
        <f t="shared" si="1"/>
        <v>4943</v>
      </c>
      <c r="I10" s="286">
        <f t="shared" si="4"/>
        <v>4822</v>
      </c>
      <c r="J10" s="286">
        <f t="shared" si="4"/>
        <v>868</v>
      </c>
      <c r="K10" s="286">
        <f t="shared" si="2"/>
        <v>5690</v>
      </c>
      <c r="L10" s="286">
        <f t="shared" si="4"/>
        <v>1378</v>
      </c>
      <c r="M10" s="286">
        <f t="shared" si="4"/>
        <v>1679</v>
      </c>
      <c r="N10" s="286">
        <f t="shared" si="3"/>
        <v>3057</v>
      </c>
      <c r="O10" s="423" t="s">
        <v>68</v>
      </c>
      <c r="P10" s="1829"/>
      <c r="R10" s="495"/>
    </row>
    <row r="11" spans="1:18" s="494" customFormat="1" ht="39" customHeight="1">
      <c r="A11" s="1829" t="s">
        <v>977</v>
      </c>
      <c r="B11" s="423" t="s">
        <v>998</v>
      </c>
      <c r="C11" s="289">
        <v>1564</v>
      </c>
      <c r="D11" s="289">
        <v>65</v>
      </c>
      <c r="E11" s="289">
        <f t="shared" si="0"/>
        <v>1629</v>
      </c>
      <c r="F11" s="289">
        <v>305</v>
      </c>
      <c r="G11" s="289">
        <v>22</v>
      </c>
      <c r="H11" s="289">
        <f t="shared" si="1"/>
        <v>327</v>
      </c>
      <c r="I11" s="289">
        <v>360</v>
      </c>
      <c r="J11" s="289">
        <v>12</v>
      </c>
      <c r="K11" s="289">
        <f t="shared" si="2"/>
        <v>372</v>
      </c>
      <c r="L11" s="289">
        <v>124</v>
      </c>
      <c r="M11" s="289">
        <v>22</v>
      </c>
      <c r="N11" s="289">
        <f t="shared" si="3"/>
        <v>146</v>
      </c>
      <c r="O11" s="423" t="s">
        <v>999</v>
      </c>
      <c r="P11" s="1829" t="s">
        <v>172</v>
      </c>
      <c r="R11" s="495"/>
    </row>
    <row r="12" spans="1:18" s="494" customFormat="1" ht="39" customHeight="1">
      <c r="A12" s="1829"/>
      <c r="B12" s="423" t="s">
        <v>1001</v>
      </c>
      <c r="C12" s="286">
        <v>1465</v>
      </c>
      <c r="D12" s="286">
        <v>50</v>
      </c>
      <c r="E12" s="286">
        <f t="shared" si="0"/>
        <v>1515</v>
      </c>
      <c r="F12" s="286">
        <v>208</v>
      </c>
      <c r="G12" s="286">
        <v>12</v>
      </c>
      <c r="H12" s="286">
        <f t="shared" si="1"/>
        <v>220</v>
      </c>
      <c r="I12" s="286">
        <v>425</v>
      </c>
      <c r="J12" s="286">
        <v>17</v>
      </c>
      <c r="K12" s="286">
        <f t="shared" si="2"/>
        <v>442</v>
      </c>
      <c r="L12" s="286">
        <v>128</v>
      </c>
      <c r="M12" s="286">
        <v>5</v>
      </c>
      <c r="N12" s="286">
        <f t="shared" si="3"/>
        <v>133</v>
      </c>
      <c r="O12" s="423" t="s">
        <v>1002</v>
      </c>
      <c r="P12" s="1829"/>
      <c r="R12" s="495"/>
    </row>
    <row r="13" spans="1:18" s="494" customFormat="1" ht="39" customHeight="1">
      <c r="A13" s="1829"/>
      <c r="B13" s="423" t="s">
        <v>750</v>
      </c>
      <c r="C13" s="289">
        <f>SUM(C11:C12)</f>
        <v>3029</v>
      </c>
      <c r="D13" s="289">
        <f t="shared" ref="D13:M13" si="5">SUM(D11:D12)</f>
        <v>115</v>
      </c>
      <c r="E13" s="289">
        <f t="shared" si="0"/>
        <v>3144</v>
      </c>
      <c r="F13" s="289">
        <f t="shared" si="5"/>
        <v>513</v>
      </c>
      <c r="G13" s="289">
        <f t="shared" si="5"/>
        <v>34</v>
      </c>
      <c r="H13" s="289">
        <f t="shared" si="1"/>
        <v>547</v>
      </c>
      <c r="I13" s="289">
        <f t="shared" si="5"/>
        <v>785</v>
      </c>
      <c r="J13" s="289">
        <f t="shared" si="5"/>
        <v>29</v>
      </c>
      <c r="K13" s="289">
        <f t="shared" si="2"/>
        <v>814</v>
      </c>
      <c r="L13" s="289">
        <f t="shared" si="5"/>
        <v>252</v>
      </c>
      <c r="M13" s="289">
        <f t="shared" si="5"/>
        <v>27</v>
      </c>
      <c r="N13" s="289">
        <f t="shared" si="3"/>
        <v>279</v>
      </c>
      <c r="O13" s="423" t="s">
        <v>68</v>
      </c>
      <c r="P13" s="1829"/>
      <c r="R13" s="495"/>
    </row>
    <row r="14" spans="1:18" s="494" customFormat="1" ht="39" customHeight="1">
      <c r="A14" s="1829" t="s">
        <v>978</v>
      </c>
      <c r="B14" s="423" t="s">
        <v>998</v>
      </c>
      <c r="C14" s="286">
        <f>C8+C11</f>
        <v>6322</v>
      </c>
      <c r="D14" s="286">
        <f t="shared" ref="D14:M15" si="6">D8+D11</f>
        <v>3916</v>
      </c>
      <c r="E14" s="286">
        <f t="shared" si="0"/>
        <v>10238</v>
      </c>
      <c r="F14" s="286">
        <f t="shared" si="6"/>
        <v>2340</v>
      </c>
      <c r="G14" s="286">
        <f t="shared" si="6"/>
        <v>932</v>
      </c>
      <c r="H14" s="286">
        <f t="shared" si="1"/>
        <v>3272</v>
      </c>
      <c r="I14" s="286">
        <f t="shared" si="6"/>
        <v>2743</v>
      </c>
      <c r="J14" s="286">
        <f t="shared" si="6"/>
        <v>570</v>
      </c>
      <c r="K14" s="286">
        <f t="shared" si="2"/>
        <v>3313</v>
      </c>
      <c r="L14" s="286">
        <f t="shared" si="6"/>
        <v>1020</v>
      </c>
      <c r="M14" s="286">
        <f t="shared" si="6"/>
        <v>1108</v>
      </c>
      <c r="N14" s="286">
        <f t="shared" si="3"/>
        <v>2128</v>
      </c>
      <c r="O14" s="423" t="s">
        <v>999</v>
      </c>
      <c r="P14" s="1829" t="s">
        <v>1003</v>
      </c>
      <c r="R14" s="495"/>
    </row>
    <row r="15" spans="1:18" s="494" customFormat="1" ht="39" customHeight="1">
      <c r="A15" s="1829"/>
      <c r="B15" s="423" t="s">
        <v>1001</v>
      </c>
      <c r="C15" s="289">
        <f>C9+C12</f>
        <v>4645</v>
      </c>
      <c r="D15" s="289">
        <f t="shared" si="6"/>
        <v>2389</v>
      </c>
      <c r="E15" s="289">
        <f t="shared" si="0"/>
        <v>7034</v>
      </c>
      <c r="F15" s="289">
        <f t="shared" si="6"/>
        <v>1821</v>
      </c>
      <c r="G15" s="289">
        <f t="shared" si="6"/>
        <v>397</v>
      </c>
      <c r="H15" s="289">
        <f t="shared" si="1"/>
        <v>2218</v>
      </c>
      <c r="I15" s="289">
        <f t="shared" si="6"/>
        <v>2864</v>
      </c>
      <c r="J15" s="289">
        <f t="shared" si="6"/>
        <v>327</v>
      </c>
      <c r="K15" s="289">
        <f t="shared" si="2"/>
        <v>3191</v>
      </c>
      <c r="L15" s="289">
        <f t="shared" si="6"/>
        <v>610</v>
      </c>
      <c r="M15" s="289">
        <f t="shared" si="6"/>
        <v>598</v>
      </c>
      <c r="N15" s="289">
        <f t="shared" si="3"/>
        <v>1208</v>
      </c>
      <c r="O15" s="423" t="s">
        <v>1002</v>
      </c>
      <c r="P15" s="1829"/>
      <c r="R15" s="495"/>
    </row>
    <row r="16" spans="1:18" s="494" customFormat="1" ht="39" customHeight="1">
      <c r="A16" s="1829"/>
      <c r="B16" s="423" t="s">
        <v>750</v>
      </c>
      <c r="C16" s="286">
        <f>C14+C15</f>
        <v>10967</v>
      </c>
      <c r="D16" s="286">
        <f t="shared" ref="D16:M16" si="7">D14+D15</f>
        <v>6305</v>
      </c>
      <c r="E16" s="286">
        <f t="shared" si="0"/>
        <v>17272</v>
      </c>
      <c r="F16" s="286">
        <f t="shared" si="7"/>
        <v>4161</v>
      </c>
      <c r="G16" s="286">
        <f t="shared" si="7"/>
        <v>1329</v>
      </c>
      <c r="H16" s="286">
        <f t="shared" si="1"/>
        <v>5490</v>
      </c>
      <c r="I16" s="286">
        <f t="shared" si="7"/>
        <v>5607</v>
      </c>
      <c r="J16" s="286">
        <f t="shared" si="7"/>
        <v>897</v>
      </c>
      <c r="K16" s="286">
        <f t="shared" si="2"/>
        <v>6504</v>
      </c>
      <c r="L16" s="286">
        <f t="shared" si="7"/>
        <v>1630</v>
      </c>
      <c r="M16" s="286">
        <f t="shared" si="7"/>
        <v>1706</v>
      </c>
      <c r="N16" s="286">
        <f t="shared" si="3"/>
        <v>3336</v>
      </c>
      <c r="O16" s="423" t="s">
        <v>68</v>
      </c>
      <c r="P16" s="1829"/>
      <c r="R16" s="495"/>
    </row>
    <row r="17" spans="1:18" ht="39" customHeight="1">
      <c r="A17" s="1829" t="s">
        <v>980</v>
      </c>
      <c r="B17" s="423" t="s">
        <v>998</v>
      </c>
      <c r="C17" s="289">
        <v>5606</v>
      </c>
      <c r="D17" s="289">
        <v>819</v>
      </c>
      <c r="E17" s="289">
        <f t="shared" si="0"/>
        <v>6425</v>
      </c>
      <c r="F17" s="289">
        <v>1441</v>
      </c>
      <c r="G17" s="289">
        <v>355</v>
      </c>
      <c r="H17" s="289">
        <f t="shared" si="1"/>
        <v>1796</v>
      </c>
      <c r="I17" s="289">
        <v>1416</v>
      </c>
      <c r="J17" s="289">
        <v>67</v>
      </c>
      <c r="K17" s="289">
        <f t="shared" si="2"/>
        <v>1483</v>
      </c>
      <c r="L17" s="289">
        <v>1667</v>
      </c>
      <c r="M17" s="289">
        <v>63</v>
      </c>
      <c r="N17" s="289">
        <f t="shared" si="3"/>
        <v>1730</v>
      </c>
      <c r="O17" s="423" t="s">
        <v>999</v>
      </c>
      <c r="P17" s="1829" t="s">
        <v>178</v>
      </c>
      <c r="R17" s="510"/>
    </row>
    <row r="18" spans="1:18" ht="39" customHeight="1">
      <c r="A18" s="1829"/>
      <c r="B18" s="423" t="s">
        <v>1001</v>
      </c>
      <c r="C18" s="286">
        <v>8207</v>
      </c>
      <c r="D18" s="286">
        <v>11489</v>
      </c>
      <c r="E18" s="286">
        <f t="shared" si="0"/>
        <v>19696</v>
      </c>
      <c r="F18" s="286">
        <v>2287</v>
      </c>
      <c r="G18" s="286">
        <v>2854</v>
      </c>
      <c r="H18" s="286">
        <f t="shared" si="1"/>
        <v>5141</v>
      </c>
      <c r="I18" s="286">
        <v>3915</v>
      </c>
      <c r="J18" s="286">
        <v>2106</v>
      </c>
      <c r="K18" s="286">
        <f t="shared" si="2"/>
        <v>6021</v>
      </c>
      <c r="L18" s="286">
        <v>1288</v>
      </c>
      <c r="M18" s="286">
        <v>2415</v>
      </c>
      <c r="N18" s="286">
        <f t="shared" si="3"/>
        <v>3703</v>
      </c>
      <c r="O18" s="423" t="s">
        <v>1002</v>
      </c>
      <c r="P18" s="1829"/>
      <c r="R18" s="510"/>
    </row>
    <row r="19" spans="1:18" ht="39" customHeight="1">
      <c r="A19" s="1829"/>
      <c r="B19" s="423" t="s">
        <v>750</v>
      </c>
      <c r="C19" s="289">
        <f>C17+C18</f>
        <v>13813</v>
      </c>
      <c r="D19" s="289">
        <f t="shared" ref="D19:M19" si="8">D17+D18</f>
        <v>12308</v>
      </c>
      <c r="E19" s="289">
        <f t="shared" si="0"/>
        <v>26121</v>
      </c>
      <c r="F19" s="289">
        <f t="shared" si="8"/>
        <v>3728</v>
      </c>
      <c r="G19" s="289">
        <f t="shared" si="8"/>
        <v>3209</v>
      </c>
      <c r="H19" s="289">
        <f t="shared" si="1"/>
        <v>6937</v>
      </c>
      <c r="I19" s="289">
        <f t="shared" si="8"/>
        <v>5331</v>
      </c>
      <c r="J19" s="289">
        <f t="shared" si="8"/>
        <v>2173</v>
      </c>
      <c r="K19" s="289">
        <f t="shared" si="2"/>
        <v>7504</v>
      </c>
      <c r="L19" s="289">
        <f t="shared" si="8"/>
        <v>2955</v>
      </c>
      <c r="M19" s="289">
        <f t="shared" si="8"/>
        <v>2478</v>
      </c>
      <c r="N19" s="289">
        <f t="shared" si="3"/>
        <v>5433</v>
      </c>
      <c r="O19" s="423" t="s">
        <v>68</v>
      </c>
      <c r="P19" s="1829"/>
      <c r="R19" s="510"/>
    </row>
    <row r="20" spans="1:18" ht="39" customHeight="1">
      <c r="A20" s="1829" t="s">
        <v>981</v>
      </c>
      <c r="B20" s="423" t="s">
        <v>998</v>
      </c>
      <c r="C20" s="286">
        <v>0</v>
      </c>
      <c r="D20" s="286">
        <v>0</v>
      </c>
      <c r="E20" s="286">
        <f t="shared" si="0"/>
        <v>0</v>
      </c>
      <c r="F20" s="286">
        <v>0</v>
      </c>
      <c r="G20" s="286">
        <v>0</v>
      </c>
      <c r="H20" s="286">
        <f t="shared" si="1"/>
        <v>0</v>
      </c>
      <c r="I20" s="286">
        <v>0</v>
      </c>
      <c r="J20" s="286">
        <v>0</v>
      </c>
      <c r="K20" s="286">
        <f t="shared" si="2"/>
        <v>0</v>
      </c>
      <c r="L20" s="286">
        <v>0</v>
      </c>
      <c r="M20" s="286">
        <v>0</v>
      </c>
      <c r="N20" s="286">
        <f t="shared" si="3"/>
        <v>0</v>
      </c>
      <c r="O20" s="423" t="s">
        <v>999</v>
      </c>
      <c r="P20" s="1829" t="s">
        <v>982</v>
      </c>
      <c r="Q20" s="511"/>
      <c r="R20" s="510"/>
    </row>
    <row r="21" spans="1:18" ht="39" customHeight="1">
      <c r="A21" s="1829"/>
      <c r="B21" s="423" t="s">
        <v>1001</v>
      </c>
      <c r="C21" s="289">
        <v>203</v>
      </c>
      <c r="D21" s="289">
        <v>216</v>
      </c>
      <c r="E21" s="289">
        <f t="shared" si="0"/>
        <v>419</v>
      </c>
      <c r="F21" s="289">
        <v>87</v>
      </c>
      <c r="G21" s="289">
        <v>191</v>
      </c>
      <c r="H21" s="289">
        <f t="shared" si="1"/>
        <v>278</v>
      </c>
      <c r="I21" s="289">
        <v>93</v>
      </c>
      <c r="J21" s="289">
        <v>34</v>
      </c>
      <c r="K21" s="289">
        <f t="shared" si="2"/>
        <v>127</v>
      </c>
      <c r="L21" s="289">
        <v>58</v>
      </c>
      <c r="M21" s="289">
        <v>31</v>
      </c>
      <c r="N21" s="289">
        <f t="shared" si="3"/>
        <v>89</v>
      </c>
      <c r="O21" s="423" t="s">
        <v>1002</v>
      </c>
      <c r="P21" s="1829"/>
    </row>
    <row r="22" spans="1:18" ht="39" customHeight="1">
      <c r="A22" s="1829"/>
      <c r="B22" s="423" t="s">
        <v>750</v>
      </c>
      <c r="C22" s="286">
        <f>C20+C21</f>
        <v>203</v>
      </c>
      <c r="D22" s="286">
        <f t="shared" ref="D22:M22" si="9">D20+D21</f>
        <v>216</v>
      </c>
      <c r="E22" s="286">
        <f t="shared" si="0"/>
        <v>419</v>
      </c>
      <c r="F22" s="286">
        <f t="shared" si="9"/>
        <v>87</v>
      </c>
      <c r="G22" s="286">
        <f t="shared" si="9"/>
        <v>191</v>
      </c>
      <c r="H22" s="286">
        <f t="shared" si="1"/>
        <v>278</v>
      </c>
      <c r="I22" s="286">
        <f t="shared" si="9"/>
        <v>93</v>
      </c>
      <c r="J22" s="286">
        <f t="shared" si="9"/>
        <v>34</v>
      </c>
      <c r="K22" s="286">
        <f t="shared" si="2"/>
        <v>127</v>
      </c>
      <c r="L22" s="286">
        <f t="shared" si="9"/>
        <v>58</v>
      </c>
      <c r="M22" s="286">
        <f t="shared" si="9"/>
        <v>31</v>
      </c>
      <c r="N22" s="286">
        <f t="shared" si="3"/>
        <v>89</v>
      </c>
      <c r="O22" s="423" t="s">
        <v>68</v>
      </c>
      <c r="P22" s="1829"/>
    </row>
    <row r="23" spans="1:18" ht="39" customHeight="1">
      <c r="A23" s="1829" t="s">
        <v>983</v>
      </c>
      <c r="B23" s="423" t="s">
        <v>998</v>
      </c>
      <c r="C23" s="289">
        <f>C17+C20</f>
        <v>5606</v>
      </c>
      <c r="D23" s="289">
        <f t="shared" ref="D23:M24" si="10">D17+D20</f>
        <v>819</v>
      </c>
      <c r="E23" s="289">
        <f t="shared" si="0"/>
        <v>6425</v>
      </c>
      <c r="F23" s="289">
        <f t="shared" si="10"/>
        <v>1441</v>
      </c>
      <c r="G23" s="289">
        <f t="shared" si="10"/>
        <v>355</v>
      </c>
      <c r="H23" s="289">
        <f t="shared" si="1"/>
        <v>1796</v>
      </c>
      <c r="I23" s="289">
        <f t="shared" si="10"/>
        <v>1416</v>
      </c>
      <c r="J23" s="289">
        <f t="shared" si="10"/>
        <v>67</v>
      </c>
      <c r="K23" s="289">
        <f t="shared" si="2"/>
        <v>1483</v>
      </c>
      <c r="L23" s="289">
        <f t="shared" si="10"/>
        <v>1667</v>
      </c>
      <c r="M23" s="289">
        <f t="shared" si="10"/>
        <v>63</v>
      </c>
      <c r="N23" s="289">
        <f t="shared" si="3"/>
        <v>1730</v>
      </c>
      <c r="O23" s="423" t="s">
        <v>999</v>
      </c>
      <c r="P23" s="1829" t="s">
        <v>984</v>
      </c>
    </row>
    <row r="24" spans="1:18" ht="39" customHeight="1">
      <c r="A24" s="1829"/>
      <c r="B24" s="423" t="s">
        <v>1001</v>
      </c>
      <c r="C24" s="286">
        <f>C18+C21</f>
        <v>8410</v>
      </c>
      <c r="D24" s="286">
        <f t="shared" si="10"/>
        <v>11705</v>
      </c>
      <c r="E24" s="286">
        <f t="shared" si="0"/>
        <v>20115</v>
      </c>
      <c r="F24" s="286">
        <f t="shared" si="10"/>
        <v>2374</v>
      </c>
      <c r="G24" s="286">
        <f t="shared" si="10"/>
        <v>3045</v>
      </c>
      <c r="H24" s="286">
        <f t="shared" si="1"/>
        <v>5419</v>
      </c>
      <c r="I24" s="286">
        <f t="shared" si="10"/>
        <v>4008</v>
      </c>
      <c r="J24" s="286">
        <f t="shared" si="10"/>
        <v>2140</v>
      </c>
      <c r="K24" s="286">
        <f t="shared" si="2"/>
        <v>6148</v>
      </c>
      <c r="L24" s="286">
        <f t="shared" si="10"/>
        <v>1346</v>
      </c>
      <c r="M24" s="286">
        <f t="shared" si="10"/>
        <v>2446</v>
      </c>
      <c r="N24" s="286">
        <f t="shared" si="3"/>
        <v>3792</v>
      </c>
      <c r="O24" s="423" t="s">
        <v>1002</v>
      </c>
      <c r="P24" s="1829"/>
    </row>
    <row r="25" spans="1:18" ht="39" customHeight="1">
      <c r="A25" s="1829"/>
      <c r="B25" s="423" t="s">
        <v>750</v>
      </c>
      <c r="C25" s="289">
        <f>C23+C24</f>
        <v>14016</v>
      </c>
      <c r="D25" s="289">
        <f t="shared" ref="D25:M25" si="11">D23+D24</f>
        <v>12524</v>
      </c>
      <c r="E25" s="289">
        <f t="shared" si="0"/>
        <v>26540</v>
      </c>
      <c r="F25" s="289">
        <f t="shared" si="11"/>
        <v>3815</v>
      </c>
      <c r="G25" s="289">
        <f t="shared" si="11"/>
        <v>3400</v>
      </c>
      <c r="H25" s="289">
        <f t="shared" si="1"/>
        <v>7215</v>
      </c>
      <c r="I25" s="289">
        <f t="shared" si="11"/>
        <v>5424</v>
      </c>
      <c r="J25" s="289">
        <f t="shared" si="11"/>
        <v>2207</v>
      </c>
      <c r="K25" s="289">
        <f t="shared" si="2"/>
        <v>7631</v>
      </c>
      <c r="L25" s="289">
        <f t="shared" si="11"/>
        <v>3013</v>
      </c>
      <c r="M25" s="289">
        <f t="shared" si="11"/>
        <v>2509</v>
      </c>
      <c r="N25" s="289">
        <f t="shared" si="3"/>
        <v>5522</v>
      </c>
      <c r="O25" s="423" t="s">
        <v>68</v>
      </c>
      <c r="P25" s="1829"/>
    </row>
    <row r="26" spans="1:18" ht="39" customHeight="1">
      <c r="A26" s="1829" t="s">
        <v>985</v>
      </c>
      <c r="B26" s="423" t="s">
        <v>998</v>
      </c>
      <c r="C26" s="286">
        <v>600</v>
      </c>
      <c r="D26" s="286">
        <v>19</v>
      </c>
      <c r="E26" s="286">
        <f t="shared" si="0"/>
        <v>619</v>
      </c>
      <c r="F26" s="286">
        <v>210</v>
      </c>
      <c r="G26" s="286">
        <v>17</v>
      </c>
      <c r="H26" s="286">
        <f t="shared" si="1"/>
        <v>227</v>
      </c>
      <c r="I26" s="286">
        <v>204</v>
      </c>
      <c r="J26" s="286">
        <v>1</v>
      </c>
      <c r="K26" s="286">
        <f t="shared" si="2"/>
        <v>205</v>
      </c>
      <c r="L26" s="286">
        <v>179</v>
      </c>
      <c r="M26" s="286">
        <v>1</v>
      </c>
      <c r="N26" s="286">
        <f t="shared" si="3"/>
        <v>180</v>
      </c>
      <c r="O26" s="423" t="s">
        <v>999</v>
      </c>
      <c r="P26" s="1829" t="s">
        <v>1004</v>
      </c>
    </row>
    <row r="27" spans="1:18" ht="39" customHeight="1">
      <c r="A27" s="1829"/>
      <c r="B27" s="423" t="s">
        <v>1001</v>
      </c>
      <c r="C27" s="289">
        <v>756</v>
      </c>
      <c r="D27" s="289">
        <v>38</v>
      </c>
      <c r="E27" s="289">
        <f t="shared" si="0"/>
        <v>794</v>
      </c>
      <c r="F27" s="289">
        <v>208</v>
      </c>
      <c r="G27" s="289">
        <v>19</v>
      </c>
      <c r="H27" s="289">
        <f t="shared" si="1"/>
        <v>227</v>
      </c>
      <c r="I27" s="289">
        <v>190</v>
      </c>
      <c r="J27" s="289">
        <v>6</v>
      </c>
      <c r="K27" s="289">
        <f t="shared" si="2"/>
        <v>196</v>
      </c>
      <c r="L27" s="289">
        <v>63</v>
      </c>
      <c r="M27" s="289">
        <v>0</v>
      </c>
      <c r="N27" s="289">
        <f t="shared" si="3"/>
        <v>63</v>
      </c>
      <c r="O27" s="423" t="s">
        <v>1002</v>
      </c>
      <c r="P27" s="1829"/>
    </row>
    <row r="28" spans="1:18" ht="39" customHeight="1">
      <c r="A28" s="1829"/>
      <c r="B28" s="423" t="s">
        <v>750</v>
      </c>
      <c r="C28" s="286">
        <f>C26+C27</f>
        <v>1356</v>
      </c>
      <c r="D28" s="286">
        <f t="shared" ref="D28:M28" si="12">D26+D27</f>
        <v>57</v>
      </c>
      <c r="E28" s="286">
        <f t="shared" si="0"/>
        <v>1413</v>
      </c>
      <c r="F28" s="286">
        <f t="shared" si="12"/>
        <v>418</v>
      </c>
      <c r="G28" s="286">
        <f t="shared" si="12"/>
        <v>36</v>
      </c>
      <c r="H28" s="286">
        <f t="shared" si="1"/>
        <v>454</v>
      </c>
      <c r="I28" s="286">
        <f t="shared" si="12"/>
        <v>394</v>
      </c>
      <c r="J28" s="286">
        <f t="shared" si="12"/>
        <v>7</v>
      </c>
      <c r="K28" s="286">
        <f t="shared" si="2"/>
        <v>401</v>
      </c>
      <c r="L28" s="286">
        <f t="shared" si="12"/>
        <v>242</v>
      </c>
      <c r="M28" s="286">
        <f t="shared" si="12"/>
        <v>1</v>
      </c>
      <c r="N28" s="286">
        <f t="shared" si="3"/>
        <v>243</v>
      </c>
      <c r="O28" s="423" t="s">
        <v>68</v>
      </c>
      <c r="P28" s="1829"/>
    </row>
    <row r="29" spans="1:18" ht="39" customHeight="1">
      <c r="A29" s="1829" t="s">
        <v>986</v>
      </c>
      <c r="B29" s="423" t="s">
        <v>998</v>
      </c>
      <c r="C29" s="289">
        <v>10845</v>
      </c>
      <c r="D29" s="289">
        <v>272</v>
      </c>
      <c r="E29" s="289">
        <f t="shared" si="0"/>
        <v>11117</v>
      </c>
      <c r="F29" s="289">
        <v>3560</v>
      </c>
      <c r="G29" s="289">
        <v>179</v>
      </c>
      <c r="H29" s="289">
        <f t="shared" si="1"/>
        <v>3739</v>
      </c>
      <c r="I29" s="289">
        <v>4381</v>
      </c>
      <c r="J29" s="289">
        <v>44</v>
      </c>
      <c r="K29" s="289">
        <f t="shared" si="2"/>
        <v>4425</v>
      </c>
      <c r="L29" s="289">
        <v>3067</v>
      </c>
      <c r="M29" s="289">
        <v>23</v>
      </c>
      <c r="N29" s="289">
        <f t="shared" si="3"/>
        <v>3090</v>
      </c>
      <c r="O29" s="423" t="s">
        <v>999</v>
      </c>
      <c r="P29" s="1829" t="s">
        <v>1005</v>
      </c>
    </row>
    <row r="30" spans="1:18" ht="39" customHeight="1">
      <c r="A30" s="1829"/>
      <c r="B30" s="423" t="s">
        <v>1001</v>
      </c>
      <c r="C30" s="286">
        <v>7409</v>
      </c>
      <c r="D30" s="286">
        <v>450</v>
      </c>
      <c r="E30" s="286">
        <f t="shared" si="0"/>
        <v>7859</v>
      </c>
      <c r="F30" s="286">
        <v>2691</v>
      </c>
      <c r="G30" s="286">
        <v>199</v>
      </c>
      <c r="H30" s="286">
        <f t="shared" si="1"/>
        <v>2890</v>
      </c>
      <c r="I30" s="286">
        <v>3941</v>
      </c>
      <c r="J30" s="286">
        <v>123</v>
      </c>
      <c r="K30" s="286">
        <f t="shared" si="2"/>
        <v>4064</v>
      </c>
      <c r="L30" s="286">
        <v>1496</v>
      </c>
      <c r="M30" s="286">
        <v>49</v>
      </c>
      <c r="N30" s="286">
        <f t="shared" si="3"/>
        <v>1545</v>
      </c>
      <c r="O30" s="423" t="s">
        <v>1002</v>
      </c>
      <c r="P30" s="1829"/>
    </row>
    <row r="31" spans="1:18" ht="39" customHeight="1">
      <c r="A31" s="1829"/>
      <c r="B31" s="423" t="s">
        <v>750</v>
      </c>
      <c r="C31" s="289">
        <f>C29+C30</f>
        <v>18254</v>
      </c>
      <c r="D31" s="289">
        <f t="shared" ref="D31:M31" si="13">D29+D30</f>
        <v>722</v>
      </c>
      <c r="E31" s="289">
        <f t="shared" si="0"/>
        <v>18976</v>
      </c>
      <c r="F31" s="289">
        <f t="shared" si="13"/>
        <v>6251</v>
      </c>
      <c r="G31" s="289">
        <f t="shared" si="13"/>
        <v>378</v>
      </c>
      <c r="H31" s="289">
        <f t="shared" si="1"/>
        <v>6629</v>
      </c>
      <c r="I31" s="289">
        <f t="shared" si="13"/>
        <v>8322</v>
      </c>
      <c r="J31" s="289">
        <f t="shared" si="13"/>
        <v>167</v>
      </c>
      <c r="K31" s="289">
        <f t="shared" si="2"/>
        <v>8489</v>
      </c>
      <c r="L31" s="289">
        <f t="shared" si="13"/>
        <v>4563</v>
      </c>
      <c r="M31" s="289">
        <f t="shared" si="13"/>
        <v>72</v>
      </c>
      <c r="N31" s="289">
        <f t="shared" si="3"/>
        <v>4635</v>
      </c>
      <c r="O31" s="423" t="s">
        <v>68</v>
      </c>
      <c r="P31" s="1829"/>
    </row>
    <row r="32" spans="1:18" ht="39" customHeight="1">
      <c r="A32" s="198" t="s">
        <v>1098</v>
      </c>
      <c r="B32" s="136"/>
      <c r="C32" s="136"/>
      <c r="D32" s="136"/>
      <c r="E32" s="136"/>
      <c r="F32" s="136"/>
      <c r="G32" s="136"/>
      <c r="H32" s="136"/>
      <c r="I32" s="136"/>
      <c r="J32" s="136"/>
      <c r="K32" s="136"/>
      <c r="L32" s="136"/>
      <c r="M32" s="136"/>
      <c r="N32" s="136"/>
      <c r="O32" s="136"/>
      <c r="P32" s="200" t="s">
        <v>1099</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1519</v>
      </c>
      <c r="D37" s="286">
        <v>1357</v>
      </c>
      <c r="E37" s="286">
        <f>D37+C37</f>
        <v>2876</v>
      </c>
      <c r="F37" s="286">
        <v>979</v>
      </c>
      <c r="G37" s="286">
        <v>1718</v>
      </c>
      <c r="H37" s="286">
        <f>G37+F37</f>
        <v>2697</v>
      </c>
      <c r="I37" s="286">
        <v>2002</v>
      </c>
      <c r="J37" s="286">
        <v>953</v>
      </c>
      <c r="K37" s="286">
        <f>J37+I37</f>
        <v>2955</v>
      </c>
      <c r="L37" s="286">
        <v>1392</v>
      </c>
      <c r="M37" s="286">
        <v>455</v>
      </c>
      <c r="N37" s="286">
        <f>M37+L37</f>
        <v>1847</v>
      </c>
      <c r="O37" s="423" t="s">
        <v>999</v>
      </c>
      <c r="P37" s="1829" t="s">
        <v>1000</v>
      </c>
    </row>
    <row r="38" spans="1:17" s="494" customFormat="1" ht="39" customHeight="1">
      <c r="A38" s="1829"/>
      <c r="B38" s="423" t="s">
        <v>1001</v>
      </c>
      <c r="C38" s="289">
        <v>1091</v>
      </c>
      <c r="D38" s="289">
        <v>827</v>
      </c>
      <c r="E38" s="289">
        <f t="shared" ref="E38:E59" si="14">D38+C38</f>
        <v>1918</v>
      </c>
      <c r="F38" s="289">
        <v>499</v>
      </c>
      <c r="G38" s="289">
        <v>935</v>
      </c>
      <c r="H38" s="289">
        <f t="shared" ref="H38:H59" si="15">G38+F38</f>
        <v>1434</v>
      </c>
      <c r="I38" s="289">
        <v>2570</v>
      </c>
      <c r="J38" s="289">
        <v>454</v>
      </c>
      <c r="K38" s="289">
        <f t="shared" ref="K38:K59" si="16">J38+I38</f>
        <v>3024</v>
      </c>
      <c r="L38" s="289">
        <v>916</v>
      </c>
      <c r="M38" s="289">
        <v>264</v>
      </c>
      <c r="N38" s="289">
        <f t="shared" ref="N38:N59" si="17">M38+L38</f>
        <v>1180</v>
      </c>
      <c r="O38" s="423" t="s">
        <v>1002</v>
      </c>
      <c r="P38" s="1829"/>
    </row>
    <row r="39" spans="1:17" s="494" customFormat="1" ht="39" customHeight="1">
      <c r="A39" s="1829"/>
      <c r="B39" s="423" t="s">
        <v>750</v>
      </c>
      <c r="C39" s="286">
        <f>SUM(C37:C38)</f>
        <v>2610</v>
      </c>
      <c r="D39" s="286">
        <f t="shared" ref="D39:M39" si="18">SUM(D37:D38)</f>
        <v>2184</v>
      </c>
      <c r="E39" s="286">
        <f t="shared" si="14"/>
        <v>4794</v>
      </c>
      <c r="F39" s="286">
        <f t="shared" si="18"/>
        <v>1478</v>
      </c>
      <c r="G39" s="286">
        <f t="shared" si="18"/>
        <v>2653</v>
      </c>
      <c r="H39" s="286">
        <f t="shared" si="15"/>
        <v>4131</v>
      </c>
      <c r="I39" s="286">
        <f t="shared" si="18"/>
        <v>4572</v>
      </c>
      <c r="J39" s="286">
        <f t="shared" si="18"/>
        <v>1407</v>
      </c>
      <c r="K39" s="286">
        <f t="shared" si="16"/>
        <v>5979</v>
      </c>
      <c r="L39" s="286">
        <f t="shared" si="18"/>
        <v>2308</v>
      </c>
      <c r="M39" s="286">
        <f t="shared" si="18"/>
        <v>719</v>
      </c>
      <c r="N39" s="286">
        <f t="shared" si="17"/>
        <v>3027</v>
      </c>
      <c r="O39" s="423" t="s">
        <v>68</v>
      </c>
      <c r="P39" s="1829"/>
    </row>
    <row r="40" spans="1:17" s="494" customFormat="1" ht="39" customHeight="1">
      <c r="A40" s="1829" t="s">
        <v>977</v>
      </c>
      <c r="B40" s="423" t="s">
        <v>998</v>
      </c>
      <c r="C40" s="289">
        <v>302</v>
      </c>
      <c r="D40" s="289">
        <v>23</v>
      </c>
      <c r="E40" s="289">
        <f t="shared" si="14"/>
        <v>325</v>
      </c>
      <c r="F40" s="289">
        <v>258</v>
      </c>
      <c r="G40" s="289">
        <v>80</v>
      </c>
      <c r="H40" s="289">
        <f t="shared" si="15"/>
        <v>338</v>
      </c>
      <c r="I40" s="289">
        <v>259</v>
      </c>
      <c r="J40" s="289">
        <v>13</v>
      </c>
      <c r="K40" s="289">
        <f t="shared" si="16"/>
        <v>272</v>
      </c>
      <c r="L40" s="289">
        <v>194</v>
      </c>
      <c r="M40" s="289">
        <v>16</v>
      </c>
      <c r="N40" s="289">
        <f t="shared" si="17"/>
        <v>210</v>
      </c>
      <c r="O40" s="423" t="s">
        <v>999</v>
      </c>
      <c r="P40" s="1829" t="s">
        <v>172</v>
      </c>
    </row>
    <row r="41" spans="1:17" s="494" customFormat="1" ht="39" customHeight="1">
      <c r="A41" s="1829"/>
      <c r="B41" s="423" t="s">
        <v>1001</v>
      </c>
      <c r="C41" s="286">
        <v>222</v>
      </c>
      <c r="D41" s="286">
        <v>9</v>
      </c>
      <c r="E41" s="286">
        <f t="shared" si="14"/>
        <v>231</v>
      </c>
      <c r="F41" s="286">
        <v>137</v>
      </c>
      <c r="G41" s="286">
        <v>44</v>
      </c>
      <c r="H41" s="286">
        <f t="shared" si="15"/>
        <v>181</v>
      </c>
      <c r="I41" s="286">
        <v>294</v>
      </c>
      <c r="J41" s="286">
        <v>7</v>
      </c>
      <c r="K41" s="286">
        <f t="shared" si="16"/>
        <v>301</v>
      </c>
      <c r="L41" s="286">
        <v>112</v>
      </c>
      <c r="M41" s="286">
        <v>4</v>
      </c>
      <c r="N41" s="286">
        <f t="shared" si="17"/>
        <v>116</v>
      </c>
      <c r="O41" s="423" t="s">
        <v>1002</v>
      </c>
      <c r="P41" s="1829"/>
    </row>
    <row r="42" spans="1:17" s="494" customFormat="1" ht="39" customHeight="1">
      <c r="A42" s="1829"/>
      <c r="B42" s="423" t="s">
        <v>750</v>
      </c>
      <c r="C42" s="289">
        <f>SUM(C40:C41)</f>
        <v>524</v>
      </c>
      <c r="D42" s="289">
        <f t="shared" ref="D42:N42" si="19">SUM(D40:D41)</f>
        <v>32</v>
      </c>
      <c r="E42" s="289">
        <f t="shared" si="19"/>
        <v>556</v>
      </c>
      <c r="F42" s="289">
        <f t="shared" si="19"/>
        <v>395</v>
      </c>
      <c r="G42" s="289">
        <f t="shared" si="19"/>
        <v>124</v>
      </c>
      <c r="H42" s="289">
        <f t="shared" si="19"/>
        <v>519</v>
      </c>
      <c r="I42" s="289">
        <f t="shared" si="19"/>
        <v>553</v>
      </c>
      <c r="J42" s="289">
        <f t="shared" si="19"/>
        <v>20</v>
      </c>
      <c r="K42" s="289">
        <f t="shared" si="19"/>
        <v>573</v>
      </c>
      <c r="L42" s="289">
        <f t="shared" si="19"/>
        <v>306</v>
      </c>
      <c r="M42" s="289">
        <f t="shared" si="19"/>
        <v>20</v>
      </c>
      <c r="N42" s="289">
        <f t="shared" si="19"/>
        <v>326</v>
      </c>
      <c r="O42" s="423" t="s">
        <v>68</v>
      </c>
      <c r="P42" s="1829"/>
    </row>
    <row r="43" spans="1:17" s="494" customFormat="1" ht="39" customHeight="1">
      <c r="A43" s="1829" t="s">
        <v>978</v>
      </c>
      <c r="B43" s="423" t="s">
        <v>998</v>
      </c>
      <c r="C43" s="286">
        <f>C37+C40</f>
        <v>1821</v>
      </c>
      <c r="D43" s="286">
        <f t="shared" ref="D43:M44" si="20">D37+D40</f>
        <v>1380</v>
      </c>
      <c r="E43" s="286">
        <f t="shared" si="14"/>
        <v>3201</v>
      </c>
      <c r="F43" s="286">
        <f t="shared" si="20"/>
        <v>1237</v>
      </c>
      <c r="G43" s="286">
        <f t="shared" si="20"/>
        <v>1798</v>
      </c>
      <c r="H43" s="286">
        <f t="shared" si="15"/>
        <v>3035</v>
      </c>
      <c r="I43" s="286">
        <f t="shared" si="20"/>
        <v>2261</v>
      </c>
      <c r="J43" s="286">
        <f t="shared" si="20"/>
        <v>966</v>
      </c>
      <c r="K43" s="286">
        <f t="shared" si="16"/>
        <v>3227</v>
      </c>
      <c r="L43" s="286">
        <f t="shared" si="20"/>
        <v>1586</v>
      </c>
      <c r="M43" s="286">
        <f t="shared" si="20"/>
        <v>471</v>
      </c>
      <c r="N43" s="286">
        <f t="shared" si="17"/>
        <v>2057</v>
      </c>
      <c r="O43" s="423" t="s">
        <v>999</v>
      </c>
      <c r="P43" s="1829" t="s">
        <v>1003</v>
      </c>
    </row>
    <row r="44" spans="1:17" s="494" customFormat="1" ht="39" customHeight="1">
      <c r="A44" s="1829"/>
      <c r="B44" s="423" t="s">
        <v>1001</v>
      </c>
      <c r="C44" s="289">
        <f>C38+C41</f>
        <v>1313</v>
      </c>
      <c r="D44" s="289">
        <f t="shared" si="20"/>
        <v>836</v>
      </c>
      <c r="E44" s="289">
        <f t="shared" si="14"/>
        <v>2149</v>
      </c>
      <c r="F44" s="289">
        <f t="shared" si="20"/>
        <v>636</v>
      </c>
      <c r="G44" s="289">
        <f t="shared" si="20"/>
        <v>979</v>
      </c>
      <c r="H44" s="289">
        <f t="shared" si="15"/>
        <v>1615</v>
      </c>
      <c r="I44" s="289">
        <f t="shared" si="20"/>
        <v>2864</v>
      </c>
      <c r="J44" s="289">
        <f t="shared" si="20"/>
        <v>461</v>
      </c>
      <c r="K44" s="289">
        <f t="shared" si="16"/>
        <v>3325</v>
      </c>
      <c r="L44" s="289">
        <f t="shared" si="20"/>
        <v>1028</v>
      </c>
      <c r="M44" s="289">
        <f t="shared" si="20"/>
        <v>268</v>
      </c>
      <c r="N44" s="289">
        <f t="shared" si="17"/>
        <v>1296</v>
      </c>
      <c r="O44" s="423" t="s">
        <v>1002</v>
      </c>
      <c r="P44" s="1829"/>
    </row>
    <row r="45" spans="1:17" s="494" customFormat="1" ht="39" customHeight="1">
      <c r="A45" s="1829"/>
      <c r="B45" s="423" t="s">
        <v>750</v>
      </c>
      <c r="C45" s="286">
        <f>C43+C44</f>
        <v>3134</v>
      </c>
      <c r="D45" s="286">
        <f t="shared" ref="D45:M45" si="21">D43+D44</f>
        <v>2216</v>
      </c>
      <c r="E45" s="286">
        <f t="shared" si="14"/>
        <v>5350</v>
      </c>
      <c r="F45" s="286">
        <f t="shared" si="21"/>
        <v>1873</v>
      </c>
      <c r="G45" s="286">
        <f t="shared" si="21"/>
        <v>2777</v>
      </c>
      <c r="H45" s="286">
        <f t="shared" si="15"/>
        <v>4650</v>
      </c>
      <c r="I45" s="286">
        <f t="shared" si="21"/>
        <v>5125</v>
      </c>
      <c r="J45" s="286">
        <f t="shared" si="21"/>
        <v>1427</v>
      </c>
      <c r="K45" s="286">
        <f t="shared" si="16"/>
        <v>6552</v>
      </c>
      <c r="L45" s="286">
        <f t="shared" si="21"/>
        <v>2614</v>
      </c>
      <c r="M45" s="286">
        <f t="shared" si="21"/>
        <v>739</v>
      </c>
      <c r="N45" s="286">
        <f t="shared" si="17"/>
        <v>3353</v>
      </c>
      <c r="O45" s="423" t="s">
        <v>68</v>
      </c>
      <c r="P45" s="1829"/>
    </row>
    <row r="46" spans="1:17" ht="39" customHeight="1">
      <c r="A46" s="1829" t="s">
        <v>980</v>
      </c>
      <c r="B46" s="423" t="s">
        <v>998</v>
      </c>
      <c r="C46" s="289">
        <v>2245</v>
      </c>
      <c r="D46" s="289">
        <v>14</v>
      </c>
      <c r="E46" s="289">
        <f t="shared" si="14"/>
        <v>2259</v>
      </c>
      <c r="F46" s="289">
        <v>1992</v>
      </c>
      <c r="G46" s="289">
        <v>56</v>
      </c>
      <c r="H46" s="289">
        <f t="shared" si="15"/>
        <v>2048</v>
      </c>
      <c r="I46" s="289">
        <v>1120</v>
      </c>
      <c r="J46" s="289">
        <v>199</v>
      </c>
      <c r="K46" s="289">
        <f t="shared" si="16"/>
        <v>1319</v>
      </c>
      <c r="L46" s="289">
        <v>909</v>
      </c>
      <c r="M46" s="289">
        <v>10</v>
      </c>
      <c r="N46" s="289">
        <f t="shared" si="17"/>
        <v>919</v>
      </c>
      <c r="O46" s="423" t="s">
        <v>999</v>
      </c>
      <c r="P46" s="1829" t="s">
        <v>178</v>
      </c>
    </row>
    <row r="47" spans="1:17" ht="39" customHeight="1">
      <c r="A47" s="1829"/>
      <c r="B47" s="423" t="s">
        <v>1001</v>
      </c>
      <c r="C47" s="286">
        <v>3794</v>
      </c>
      <c r="D47" s="286">
        <v>2004</v>
      </c>
      <c r="E47" s="286">
        <f t="shared" si="14"/>
        <v>5798</v>
      </c>
      <c r="F47" s="286">
        <v>1547</v>
      </c>
      <c r="G47" s="286">
        <v>3675</v>
      </c>
      <c r="H47" s="286">
        <f t="shared" si="15"/>
        <v>5222</v>
      </c>
      <c r="I47" s="286">
        <v>6189</v>
      </c>
      <c r="J47" s="286">
        <v>2140</v>
      </c>
      <c r="K47" s="286">
        <f t="shared" si="16"/>
        <v>8329</v>
      </c>
      <c r="L47" s="286">
        <v>2976</v>
      </c>
      <c r="M47" s="286">
        <v>1297</v>
      </c>
      <c r="N47" s="286">
        <f t="shared" si="17"/>
        <v>4273</v>
      </c>
      <c r="O47" s="423" t="s">
        <v>1002</v>
      </c>
      <c r="P47" s="1829"/>
    </row>
    <row r="48" spans="1:17" ht="39" customHeight="1">
      <c r="A48" s="1829"/>
      <c r="B48" s="423" t="s">
        <v>750</v>
      </c>
      <c r="C48" s="289">
        <f>C46+C47</f>
        <v>6039</v>
      </c>
      <c r="D48" s="289">
        <f t="shared" ref="D48:N48" si="22">D46+D47</f>
        <v>2018</v>
      </c>
      <c r="E48" s="289">
        <f t="shared" si="22"/>
        <v>8057</v>
      </c>
      <c r="F48" s="289">
        <f t="shared" si="22"/>
        <v>3539</v>
      </c>
      <c r="G48" s="289">
        <f t="shared" si="22"/>
        <v>3731</v>
      </c>
      <c r="H48" s="289">
        <f t="shared" si="22"/>
        <v>7270</v>
      </c>
      <c r="I48" s="289">
        <f t="shared" si="22"/>
        <v>7309</v>
      </c>
      <c r="J48" s="289">
        <f t="shared" si="22"/>
        <v>2339</v>
      </c>
      <c r="K48" s="289">
        <f t="shared" si="22"/>
        <v>9648</v>
      </c>
      <c r="L48" s="289">
        <f t="shared" si="22"/>
        <v>3885</v>
      </c>
      <c r="M48" s="289">
        <f t="shared" si="22"/>
        <v>1307</v>
      </c>
      <c r="N48" s="289">
        <f t="shared" si="22"/>
        <v>5192</v>
      </c>
      <c r="O48" s="423" t="s">
        <v>68</v>
      </c>
      <c r="P48" s="1829"/>
    </row>
    <row r="49" spans="1:17" ht="39" customHeight="1">
      <c r="A49" s="1829" t="s">
        <v>981</v>
      </c>
      <c r="B49" s="423" t="s">
        <v>998</v>
      </c>
      <c r="C49" s="286">
        <v>0</v>
      </c>
      <c r="D49" s="286">
        <v>0</v>
      </c>
      <c r="E49" s="286">
        <f t="shared" si="14"/>
        <v>0</v>
      </c>
      <c r="F49" s="286">
        <v>0</v>
      </c>
      <c r="G49" s="286">
        <v>0</v>
      </c>
      <c r="H49" s="286">
        <f t="shared" si="15"/>
        <v>0</v>
      </c>
      <c r="I49" s="286">
        <v>0</v>
      </c>
      <c r="J49" s="286">
        <v>0</v>
      </c>
      <c r="K49" s="286">
        <f t="shared" si="16"/>
        <v>0</v>
      </c>
      <c r="L49" s="286">
        <v>0</v>
      </c>
      <c r="M49" s="286">
        <v>0</v>
      </c>
      <c r="N49" s="286">
        <f t="shared" si="17"/>
        <v>0</v>
      </c>
      <c r="O49" s="423" t="s">
        <v>999</v>
      </c>
      <c r="P49" s="1829" t="s">
        <v>982</v>
      </c>
      <c r="Q49" s="511"/>
    </row>
    <row r="50" spans="1:17" ht="39" customHeight="1">
      <c r="A50" s="1829"/>
      <c r="B50" s="423" t="s">
        <v>1001</v>
      </c>
      <c r="C50" s="289">
        <v>86</v>
      </c>
      <c r="D50" s="289">
        <v>56</v>
      </c>
      <c r="E50" s="289">
        <f t="shared" si="14"/>
        <v>142</v>
      </c>
      <c r="F50" s="289">
        <v>100</v>
      </c>
      <c r="G50" s="289">
        <v>82</v>
      </c>
      <c r="H50" s="289">
        <f t="shared" si="15"/>
        <v>182</v>
      </c>
      <c r="I50" s="289">
        <v>120</v>
      </c>
      <c r="J50" s="289">
        <v>27</v>
      </c>
      <c r="K50" s="289">
        <f t="shared" si="16"/>
        <v>147</v>
      </c>
      <c r="L50" s="289">
        <v>24</v>
      </c>
      <c r="M50" s="289">
        <v>39</v>
      </c>
      <c r="N50" s="289">
        <f t="shared" si="17"/>
        <v>63</v>
      </c>
      <c r="O50" s="423" t="s">
        <v>1002</v>
      </c>
      <c r="P50" s="1829"/>
    </row>
    <row r="51" spans="1:17" ht="39" customHeight="1">
      <c r="A51" s="1829"/>
      <c r="B51" s="423" t="s">
        <v>750</v>
      </c>
      <c r="C51" s="286">
        <f>C49+C50</f>
        <v>86</v>
      </c>
      <c r="D51" s="286">
        <f t="shared" ref="D51:M51" si="23">D49+D50</f>
        <v>56</v>
      </c>
      <c r="E51" s="286">
        <f t="shared" si="14"/>
        <v>142</v>
      </c>
      <c r="F51" s="286">
        <f t="shared" si="23"/>
        <v>100</v>
      </c>
      <c r="G51" s="286">
        <f t="shared" si="23"/>
        <v>82</v>
      </c>
      <c r="H51" s="286">
        <f t="shared" si="15"/>
        <v>182</v>
      </c>
      <c r="I51" s="286">
        <f t="shared" si="23"/>
        <v>120</v>
      </c>
      <c r="J51" s="286">
        <f t="shared" si="23"/>
        <v>27</v>
      </c>
      <c r="K51" s="286">
        <f t="shared" si="16"/>
        <v>147</v>
      </c>
      <c r="L51" s="286">
        <f t="shared" si="23"/>
        <v>24</v>
      </c>
      <c r="M51" s="286">
        <f t="shared" si="23"/>
        <v>39</v>
      </c>
      <c r="N51" s="286">
        <f t="shared" si="17"/>
        <v>63</v>
      </c>
      <c r="O51" s="423" t="s">
        <v>68</v>
      </c>
      <c r="P51" s="1829"/>
    </row>
    <row r="52" spans="1:17" ht="39" customHeight="1">
      <c r="A52" s="1829" t="s">
        <v>983</v>
      </c>
      <c r="B52" s="423" t="s">
        <v>998</v>
      </c>
      <c r="C52" s="289">
        <f>C46+C49</f>
        <v>2245</v>
      </c>
      <c r="D52" s="289">
        <f t="shared" ref="D52:M53" si="24">D46+D49</f>
        <v>14</v>
      </c>
      <c r="E52" s="289">
        <f t="shared" si="14"/>
        <v>2259</v>
      </c>
      <c r="F52" s="289">
        <f t="shared" si="24"/>
        <v>1992</v>
      </c>
      <c r="G52" s="289">
        <f t="shared" si="24"/>
        <v>56</v>
      </c>
      <c r="H52" s="289">
        <f t="shared" si="15"/>
        <v>2048</v>
      </c>
      <c r="I52" s="289">
        <f t="shared" si="24"/>
        <v>1120</v>
      </c>
      <c r="J52" s="289">
        <f t="shared" si="24"/>
        <v>199</v>
      </c>
      <c r="K52" s="289">
        <f t="shared" si="16"/>
        <v>1319</v>
      </c>
      <c r="L52" s="289">
        <f t="shared" si="24"/>
        <v>909</v>
      </c>
      <c r="M52" s="289">
        <f t="shared" si="24"/>
        <v>10</v>
      </c>
      <c r="N52" s="289">
        <f t="shared" si="17"/>
        <v>919</v>
      </c>
      <c r="O52" s="423" t="s">
        <v>999</v>
      </c>
      <c r="P52" s="1829" t="s">
        <v>984</v>
      </c>
    </row>
    <row r="53" spans="1:17" ht="39" customHeight="1">
      <c r="A53" s="1829"/>
      <c r="B53" s="423" t="s">
        <v>1001</v>
      </c>
      <c r="C53" s="286">
        <f>C47+C50</f>
        <v>3880</v>
      </c>
      <c r="D53" s="286">
        <f t="shared" si="24"/>
        <v>2060</v>
      </c>
      <c r="E53" s="286">
        <f t="shared" si="14"/>
        <v>5940</v>
      </c>
      <c r="F53" s="286">
        <f t="shared" si="24"/>
        <v>1647</v>
      </c>
      <c r="G53" s="286">
        <f t="shared" si="24"/>
        <v>3757</v>
      </c>
      <c r="H53" s="286">
        <f t="shared" si="15"/>
        <v>5404</v>
      </c>
      <c r="I53" s="286">
        <f t="shared" si="24"/>
        <v>6309</v>
      </c>
      <c r="J53" s="286">
        <f t="shared" si="24"/>
        <v>2167</v>
      </c>
      <c r="K53" s="286">
        <f t="shared" si="16"/>
        <v>8476</v>
      </c>
      <c r="L53" s="286">
        <f t="shared" si="24"/>
        <v>3000</v>
      </c>
      <c r="M53" s="286">
        <f t="shared" si="24"/>
        <v>1336</v>
      </c>
      <c r="N53" s="286">
        <f t="shared" si="17"/>
        <v>4336</v>
      </c>
      <c r="O53" s="423" t="s">
        <v>1002</v>
      </c>
      <c r="P53" s="1829"/>
    </row>
    <row r="54" spans="1:17" ht="39" customHeight="1">
      <c r="A54" s="1829"/>
      <c r="B54" s="423" t="s">
        <v>750</v>
      </c>
      <c r="C54" s="289">
        <f>C52+C53</f>
        <v>6125</v>
      </c>
      <c r="D54" s="289">
        <f t="shared" ref="D54:M54" si="25">D52+D53</f>
        <v>2074</v>
      </c>
      <c r="E54" s="289">
        <f t="shared" si="14"/>
        <v>8199</v>
      </c>
      <c r="F54" s="289">
        <f t="shared" si="25"/>
        <v>3639</v>
      </c>
      <c r="G54" s="289">
        <f t="shared" si="25"/>
        <v>3813</v>
      </c>
      <c r="H54" s="289">
        <f t="shared" si="15"/>
        <v>7452</v>
      </c>
      <c r="I54" s="289">
        <f t="shared" si="25"/>
        <v>7429</v>
      </c>
      <c r="J54" s="289">
        <f t="shared" si="25"/>
        <v>2366</v>
      </c>
      <c r="K54" s="289">
        <f t="shared" si="16"/>
        <v>9795</v>
      </c>
      <c r="L54" s="289">
        <f t="shared" si="25"/>
        <v>3909</v>
      </c>
      <c r="M54" s="289">
        <f t="shared" si="25"/>
        <v>1346</v>
      </c>
      <c r="N54" s="289">
        <f t="shared" si="17"/>
        <v>5255</v>
      </c>
      <c r="O54" s="423" t="s">
        <v>68</v>
      </c>
      <c r="P54" s="1829"/>
    </row>
    <row r="55" spans="1:17" ht="39" customHeight="1">
      <c r="A55" s="1829" t="s">
        <v>985</v>
      </c>
      <c r="B55" s="423" t="s">
        <v>998</v>
      </c>
      <c r="C55" s="286">
        <v>202</v>
      </c>
      <c r="D55" s="286">
        <v>2</v>
      </c>
      <c r="E55" s="286">
        <f t="shared" si="14"/>
        <v>204</v>
      </c>
      <c r="F55" s="286">
        <v>272</v>
      </c>
      <c r="G55" s="286">
        <v>1</v>
      </c>
      <c r="H55" s="286">
        <f t="shared" si="15"/>
        <v>273</v>
      </c>
      <c r="I55" s="286">
        <v>171</v>
      </c>
      <c r="J55" s="286">
        <v>8</v>
      </c>
      <c r="K55" s="286">
        <f t="shared" si="16"/>
        <v>179</v>
      </c>
      <c r="L55" s="286">
        <v>99</v>
      </c>
      <c r="M55" s="286">
        <v>0</v>
      </c>
      <c r="N55" s="286">
        <f t="shared" si="17"/>
        <v>99</v>
      </c>
      <c r="O55" s="423" t="s">
        <v>999</v>
      </c>
      <c r="P55" s="1829" t="s">
        <v>1004</v>
      </c>
    </row>
    <row r="56" spans="1:17" ht="39" customHeight="1">
      <c r="A56" s="1829"/>
      <c r="B56" s="423" t="s">
        <v>1001</v>
      </c>
      <c r="C56" s="289">
        <v>91</v>
      </c>
      <c r="D56" s="289">
        <v>0</v>
      </c>
      <c r="E56" s="289">
        <f t="shared" si="14"/>
        <v>91</v>
      </c>
      <c r="F56" s="289">
        <v>84</v>
      </c>
      <c r="G56" s="289">
        <v>8</v>
      </c>
      <c r="H56" s="289">
        <f t="shared" si="15"/>
        <v>92</v>
      </c>
      <c r="I56" s="289">
        <v>257</v>
      </c>
      <c r="J56" s="289">
        <v>10</v>
      </c>
      <c r="K56" s="289">
        <f t="shared" si="16"/>
        <v>267</v>
      </c>
      <c r="L56" s="289">
        <v>57</v>
      </c>
      <c r="M56" s="289">
        <v>1</v>
      </c>
      <c r="N56" s="289">
        <f t="shared" si="17"/>
        <v>58</v>
      </c>
      <c r="O56" s="423" t="s">
        <v>1002</v>
      </c>
      <c r="P56" s="1829"/>
    </row>
    <row r="57" spans="1:17" ht="39" customHeight="1">
      <c r="A57" s="1829"/>
      <c r="B57" s="423" t="s">
        <v>750</v>
      </c>
      <c r="C57" s="286">
        <f>C55+C56</f>
        <v>293</v>
      </c>
      <c r="D57" s="286">
        <f t="shared" ref="D57:N57" si="26">D55+D56</f>
        <v>2</v>
      </c>
      <c r="E57" s="286">
        <f t="shared" si="26"/>
        <v>295</v>
      </c>
      <c r="F57" s="286">
        <f t="shared" si="26"/>
        <v>356</v>
      </c>
      <c r="G57" s="286">
        <f t="shared" si="26"/>
        <v>9</v>
      </c>
      <c r="H57" s="286">
        <f t="shared" si="26"/>
        <v>365</v>
      </c>
      <c r="I57" s="286">
        <f t="shared" si="26"/>
        <v>428</v>
      </c>
      <c r="J57" s="286">
        <f t="shared" si="26"/>
        <v>18</v>
      </c>
      <c r="K57" s="286">
        <f t="shared" si="26"/>
        <v>446</v>
      </c>
      <c r="L57" s="286">
        <f t="shared" si="26"/>
        <v>156</v>
      </c>
      <c r="M57" s="286">
        <f t="shared" si="26"/>
        <v>1</v>
      </c>
      <c r="N57" s="286">
        <f t="shared" si="26"/>
        <v>157</v>
      </c>
      <c r="O57" s="423" t="s">
        <v>68</v>
      </c>
      <c r="P57" s="1829"/>
    </row>
    <row r="58" spans="1:17" ht="39" customHeight="1">
      <c r="A58" s="1829" t="s">
        <v>986</v>
      </c>
      <c r="B58" s="423" t="s">
        <v>998</v>
      </c>
      <c r="C58" s="289">
        <v>5145</v>
      </c>
      <c r="D58" s="289">
        <v>43</v>
      </c>
      <c r="E58" s="289">
        <f t="shared" si="14"/>
        <v>5188</v>
      </c>
      <c r="F58" s="289">
        <v>5795</v>
      </c>
      <c r="G58" s="289">
        <v>38</v>
      </c>
      <c r="H58" s="289">
        <f t="shared" si="15"/>
        <v>5833</v>
      </c>
      <c r="I58" s="289">
        <v>3001</v>
      </c>
      <c r="J58" s="289">
        <v>90</v>
      </c>
      <c r="K58" s="289">
        <f t="shared" si="16"/>
        <v>3091</v>
      </c>
      <c r="L58" s="289">
        <v>1926</v>
      </c>
      <c r="M58" s="289">
        <v>18</v>
      </c>
      <c r="N58" s="289">
        <f t="shared" si="17"/>
        <v>1944</v>
      </c>
      <c r="O58" s="423" t="s">
        <v>999</v>
      </c>
      <c r="P58" s="1829" t="s">
        <v>1005</v>
      </c>
    </row>
    <row r="59" spans="1:17" ht="39" customHeight="1">
      <c r="A59" s="1829"/>
      <c r="B59" s="423" t="s">
        <v>1001</v>
      </c>
      <c r="C59" s="286">
        <v>2308</v>
      </c>
      <c r="D59" s="286">
        <v>63</v>
      </c>
      <c r="E59" s="286">
        <f t="shared" si="14"/>
        <v>2371</v>
      </c>
      <c r="F59" s="286">
        <v>1387</v>
      </c>
      <c r="G59" s="286">
        <v>121</v>
      </c>
      <c r="H59" s="286">
        <f t="shared" si="15"/>
        <v>1508</v>
      </c>
      <c r="I59" s="286">
        <v>3864</v>
      </c>
      <c r="J59" s="286">
        <v>104</v>
      </c>
      <c r="K59" s="286">
        <f t="shared" si="16"/>
        <v>3968</v>
      </c>
      <c r="L59" s="286">
        <v>1551</v>
      </c>
      <c r="M59" s="286">
        <v>23</v>
      </c>
      <c r="N59" s="286">
        <f t="shared" si="17"/>
        <v>1574</v>
      </c>
      <c r="O59" s="423" t="s">
        <v>1002</v>
      </c>
      <c r="P59" s="1829"/>
    </row>
    <row r="60" spans="1:17" ht="39" customHeight="1">
      <c r="A60" s="1829"/>
      <c r="B60" s="423" t="s">
        <v>750</v>
      </c>
      <c r="C60" s="289">
        <f>C58+C59</f>
        <v>7453</v>
      </c>
      <c r="D60" s="289">
        <f t="shared" ref="D60:N60" si="27">D58+D59</f>
        <v>106</v>
      </c>
      <c r="E60" s="289">
        <f t="shared" si="27"/>
        <v>7559</v>
      </c>
      <c r="F60" s="289">
        <f t="shared" si="27"/>
        <v>7182</v>
      </c>
      <c r="G60" s="289">
        <f t="shared" si="27"/>
        <v>159</v>
      </c>
      <c r="H60" s="289">
        <f t="shared" si="27"/>
        <v>7341</v>
      </c>
      <c r="I60" s="289">
        <f t="shared" si="27"/>
        <v>6865</v>
      </c>
      <c r="J60" s="289">
        <f t="shared" si="27"/>
        <v>194</v>
      </c>
      <c r="K60" s="289">
        <f t="shared" si="27"/>
        <v>7059</v>
      </c>
      <c r="L60" s="289">
        <f t="shared" si="27"/>
        <v>3477</v>
      </c>
      <c r="M60" s="289">
        <f t="shared" si="27"/>
        <v>41</v>
      </c>
      <c r="N60" s="289">
        <f t="shared" si="27"/>
        <v>3518</v>
      </c>
      <c r="O60" s="423" t="s">
        <v>68</v>
      </c>
      <c r="P60" s="1829"/>
    </row>
    <row r="61" spans="1:17" ht="39" customHeight="1">
      <c r="A61" s="198" t="s">
        <v>1098</v>
      </c>
      <c r="B61" s="136"/>
      <c r="C61" s="136"/>
      <c r="D61" s="136"/>
      <c r="E61" s="136"/>
      <c r="F61" s="136"/>
      <c r="G61" s="136"/>
      <c r="H61" s="136"/>
      <c r="I61" s="136"/>
      <c r="J61" s="136"/>
      <c r="K61" s="136"/>
      <c r="L61" s="136"/>
      <c r="M61" s="136"/>
      <c r="N61" s="136"/>
      <c r="O61" s="136"/>
      <c r="P61" s="200" t="s">
        <v>1099</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163</v>
      </c>
      <c r="D66" s="286">
        <v>550</v>
      </c>
      <c r="E66" s="286">
        <f>D66+C66</f>
        <v>713</v>
      </c>
      <c r="F66" s="286">
        <v>1493</v>
      </c>
      <c r="G66" s="286">
        <v>1163</v>
      </c>
      <c r="H66" s="286">
        <f>G66+F66</f>
        <v>2656</v>
      </c>
      <c r="I66" s="286">
        <v>140</v>
      </c>
      <c r="J66" s="286">
        <v>677</v>
      </c>
      <c r="K66" s="286">
        <f>J66+I66</f>
        <v>817</v>
      </c>
      <c r="L66" s="286">
        <v>342</v>
      </c>
      <c r="M66" s="286">
        <v>1001</v>
      </c>
      <c r="N66" s="286">
        <f>M66+L66</f>
        <v>1343</v>
      </c>
      <c r="O66" s="423" t="s">
        <v>999</v>
      </c>
      <c r="P66" s="1829" t="s">
        <v>1000</v>
      </c>
    </row>
    <row r="67" spans="1:17" s="494" customFormat="1" ht="39" customHeight="1">
      <c r="A67" s="1829"/>
      <c r="B67" s="423" t="s">
        <v>1001</v>
      </c>
      <c r="C67" s="289">
        <v>37</v>
      </c>
      <c r="D67" s="289">
        <v>294</v>
      </c>
      <c r="E67" s="289">
        <f t="shared" ref="E67:E88" si="28">D67+C67</f>
        <v>331</v>
      </c>
      <c r="F67" s="289">
        <v>581</v>
      </c>
      <c r="G67" s="289">
        <v>569</v>
      </c>
      <c r="H67" s="289">
        <f t="shared" ref="H67:H88" si="29">G67+F67</f>
        <v>1150</v>
      </c>
      <c r="I67" s="289">
        <v>8</v>
      </c>
      <c r="J67" s="289">
        <v>360</v>
      </c>
      <c r="K67" s="289">
        <f t="shared" ref="K67:K88" si="30">J67+I67</f>
        <v>368</v>
      </c>
      <c r="L67" s="289">
        <v>327</v>
      </c>
      <c r="M67" s="289">
        <v>635</v>
      </c>
      <c r="N67" s="289">
        <f t="shared" ref="N67:N88" si="31">M67+L67</f>
        <v>962</v>
      </c>
      <c r="O67" s="423" t="s">
        <v>1002</v>
      </c>
      <c r="P67" s="1829"/>
    </row>
    <row r="68" spans="1:17" s="494" customFormat="1" ht="39" customHeight="1">
      <c r="A68" s="1829"/>
      <c r="B68" s="423" t="s">
        <v>750</v>
      </c>
      <c r="C68" s="286">
        <f>SUM(C66:C67)</f>
        <v>200</v>
      </c>
      <c r="D68" s="286">
        <f t="shared" ref="D68:M68" si="32">SUM(D66:D67)</f>
        <v>844</v>
      </c>
      <c r="E68" s="286">
        <f t="shared" si="28"/>
        <v>1044</v>
      </c>
      <c r="F68" s="286">
        <f t="shared" si="32"/>
        <v>2074</v>
      </c>
      <c r="G68" s="286">
        <f t="shared" si="32"/>
        <v>1732</v>
      </c>
      <c r="H68" s="286">
        <f t="shared" si="29"/>
        <v>3806</v>
      </c>
      <c r="I68" s="286">
        <f t="shared" si="32"/>
        <v>148</v>
      </c>
      <c r="J68" s="286">
        <f t="shared" si="32"/>
        <v>1037</v>
      </c>
      <c r="K68" s="286">
        <f t="shared" si="30"/>
        <v>1185</v>
      </c>
      <c r="L68" s="286">
        <f t="shared" si="32"/>
        <v>669</v>
      </c>
      <c r="M68" s="286">
        <f t="shared" si="32"/>
        <v>1636</v>
      </c>
      <c r="N68" s="286">
        <f t="shared" si="31"/>
        <v>2305</v>
      </c>
      <c r="O68" s="423" t="s">
        <v>68</v>
      </c>
      <c r="P68" s="1829"/>
    </row>
    <row r="69" spans="1:17" s="494" customFormat="1" ht="39" customHeight="1">
      <c r="A69" s="1829" t="s">
        <v>977</v>
      </c>
      <c r="B69" s="423" t="s">
        <v>998</v>
      </c>
      <c r="C69" s="289">
        <v>70</v>
      </c>
      <c r="D69" s="289">
        <v>9</v>
      </c>
      <c r="E69" s="289">
        <f t="shared" si="28"/>
        <v>79</v>
      </c>
      <c r="F69" s="289">
        <v>405</v>
      </c>
      <c r="G69" s="289">
        <v>19</v>
      </c>
      <c r="H69" s="289">
        <f t="shared" si="29"/>
        <v>424</v>
      </c>
      <c r="I69" s="289">
        <v>62</v>
      </c>
      <c r="J69" s="289">
        <v>18</v>
      </c>
      <c r="K69" s="289">
        <f t="shared" si="30"/>
        <v>80</v>
      </c>
      <c r="L69" s="289">
        <v>84</v>
      </c>
      <c r="M69" s="289">
        <v>20</v>
      </c>
      <c r="N69" s="289">
        <f t="shared" si="31"/>
        <v>104</v>
      </c>
      <c r="O69" s="423" t="s">
        <v>999</v>
      </c>
      <c r="P69" s="1829" t="s">
        <v>172</v>
      </c>
    </row>
    <row r="70" spans="1:17" s="494" customFormat="1" ht="39" customHeight="1">
      <c r="A70" s="1829"/>
      <c r="B70" s="423" t="s">
        <v>1001</v>
      </c>
      <c r="C70" s="286">
        <v>31</v>
      </c>
      <c r="D70" s="286">
        <v>7</v>
      </c>
      <c r="E70" s="286">
        <f t="shared" si="28"/>
        <v>38</v>
      </c>
      <c r="F70" s="286">
        <v>103</v>
      </c>
      <c r="G70" s="286">
        <v>5</v>
      </c>
      <c r="H70" s="286">
        <f t="shared" si="29"/>
        <v>108</v>
      </c>
      <c r="I70" s="286">
        <v>38</v>
      </c>
      <c r="J70" s="286">
        <v>7</v>
      </c>
      <c r="K70" s="286">
        <f t="shared" si="30"/>
        <v>45</v>
      </c>
      <c r="L70" s="286">
        <v>90</v>
      </c>
      <c r="M70" s="286">
        <v>6</v>
      </c>
      <c r="N70" s="286">
        <f t="shared" si="31"/>
        <v>96</v>
      </c>
      <c r="O70" s="423" t="s">
        <v>1002</v>
      </c>
      <c r="P70" s="1829"/>
    </row>
    <row r="71" spans="1:17" s="494" customFormat="1" ht="39" customHeight="1">
      <c r="A71" s="1829"/>
      <c r="B71" s="423" t="s">
        <v>750</v>
      </c>
      <c r="C71" s="289">
        <f>SUM(C69:C70)</f>
        <v>101</v>
      </c>
      <c r="D71" s="289">
        <f t="shared" ref="D71:N71" si="33">SUM(D69:D70)</f>
        <v>16</v>
      </c>
      <c r="E71" s="289">
        <f t="shared" si="33"/>
        <v>117</v>
      </c>
      <c r="F71" s="289">
        <f t="shared" si="33"/>
        <v>508</v>
      </c>
      <c r="G71" s="289">
        <f t="shared" si="33"/>
        <v>24</v>
      </c>
      <c r="H71" s="289">
        <f t="shared" si="33"/>
        <v>532</v>
      </c>
      <c r="I71" s="289">
        <f t="shared" si="33"/>
        <v>100</v>
      </c>
      <c r="J71" s="289">
        <f t="shared" si="33"/>
        <v>25</v>
      </c>
      <c r="K71" s="289">
        <f t="shared" si="33"/>
        <v>125</v>
      </c>
      <c r="L71" s="289">
        <f t="shared" si="33"/>
        <v>174</v>
      </c>
      <c r="M71" s="289">
        <f t="shared" si="33"/>
        <v>26</v>
      </c>
      <c r="N71" s="289">
        <f t="shared" si="33"/>
        <v>200</v>
      </c>
      <c r="O71" s="423" t="s">
        <v>68</v>
      </c>
      <c r="P71" s="1829"/>
    </row>
    <row r="72" spans="1:17" s="494" customFormat="1" ht="39" customHeight="1">
      <c r="A72" s="1829" t="s">
        <v>978</v>
      </c>
      <c r="B72" s="423" t="s">
        <v>998</v>
      </c>
      <c r="C72" s="286">
        <f>C66+C69</f>
        <v>233</v>
      </c>
      <c r="D72" s="286">
        <f t="shared" ref="D72:M73" si="34">D66+D69</f>
        <v>559</v>
      </c>
      <c r="E72" s="286">
        <f t="shared" si="28"/>
        <v>792</v>
      </c>
      <c r="F72" s="286">
        <f t="shared" si="34"/>
        <v>1898</v>
      </c>
      <c r="G72" s="286">
        <f t="shared" si="34"/>
        <v>1182</v>
      </c>
      <c r="H72" s="286">
        <f t="shared" si="29"/>
        <v>3080</v>
      </c>
      <c r="I72" s="286">
        <f t="shared" si="34"/>
        <v>202</v>
      </c>
      <c r="J72" s="286">
        <f t="shared" si="34"/>
        <v>695</v>
      </c>
      <c r="K72" s="286">
        <f t="shared" si="30"/>
        <v>897</v>
      </c>
      <c r="L72" s="286">
        <f t="shared" si="34"/>
        <v>426</v>
      </c>
      <c r="M72" s="286">
        <f t="shared" si="34"/>
        <v>1021</v>
      </c>
      <c r="N72" s="286">
        <f t="shared" si="31"/>
        <v>1447</v>
      </c>
      <c r="O72" s="423" t="s">
        <v>999</v>
      </c>
      <c r="P72" s="1829" t="s">
        <v>1003</v>
      </c>
    </row>
    <row r="73" spans="1:17" s="494" customFormat="1" ht="39" customHeight="1">
      <c r="A73" s="1829"/>
      <c r="B73" s="423" t="s">
        <v>1001</v>
      </c>
      <c r="C73" s="289">
        <f>C67+C70</f>
        <v>68</v>
      </c>
      <c r="D73" s="289">
        <f t="shared" si="34"/>
        <v>301</v>
      </c>
      <c r="E73" s="289">
        <f t="shared" si="28"/>
        <v>369</v>
      </c>
      <c r="F73" s="289">
        <f t="shared" si="34"/>
        <v>684</v>
      </c>
      <c r="G73" s="289">
        <f t="shared" si="34"/>
        <v>574</v>
      </c>
      <c r="H73" s="289">
        <f t="shared" si="29"/>
        <v>1258</v>
      </c>
      <c r="I73" s="289">
        <f t="shared" si="34"/>
        <v>46</v>
      </c>
      <c r="J73" s="289">
        <f t="shared" si="34"/>
        <v>367</v>
      </c>
      <c r="K73" s="289">
        <f t="shared" si="30"/>
        <v>413</v>
      </c>
      <c r="L73" s="289">
        <f t="shared" si="34"/>
        <v>417</v>
      </c>
      <c r="M73" s="289">
        <f t="shared" si="34"/>
        <v>641</v>
      </c>
      <c r="N73" s="289">
        <f t="shared" si="31"/>
        <v>1058</v>
      </c>
      <c r="O73" s="423" t="s">
        <v>1002</v>
      </c>
      <c r="P73" s="1829"/>
    </row>
    <row r="74" spans="1:17" s="494" customFormat="1" ht="39" customHeight="1">
      <c r="A74" s="1829"/>
      <c r="B74" s="423" t="s">
        <v>750</v>
      </c>
      <c r="C74" s="286">
        <f>C72+C73</f>
        <v>301</v>
      </c>
      <c r="D74" s="286">
        <f t="shared" ref="D74:M74" si="35">D72+D73</f>
        <v>860</v>
      </c>
      <c r="E74" s="286">
        <f t="shared" si="28"/>
        <v>1161</v>
      </c>
      <c r="F74" s="286">
        <f t="shared" si="35"/>
        <v>2582</v>
      </c>
      <c r="G74" s="286">
        <f t="shared" si="35"/>
        <v>1756</v>
      </c>
      <c r="H74" s="286">
        <f t="shared" si="29"/>
        <v>4338</v>
      </c>
      <c r="I74" s="286">
        <f t="shared" si="35"/>
        <v>248</v>
      </c>
      <c r="J74" s="286">
        <f t="shared" si="35"/>
        <v>1062</v>
      </c>
      <c r="K74" s="286">
        <f t="shared" si="30"/>
        <v>1310</v>
      </c>
      <c r="L74" s="286">
        <f t="shared" si="35"/>
        <v>843</v>
      </c>
      <c r="M74" s="286">
        <f t="shared" si="35"/>
        <v>1662</v>
      </c>
      <c r="N74" s="286">
        <f t="shared" si="31"/>
        <v>2505</v>
      </c>
      <c r="O74" s="423" t="s">
        <v>68</v>
      </c>
      <c r="P74" s="1829"/>
    </row>
    <row r="75" spans="1:17" ht="39" customHeight="1">
      <c r="A75" s="1829" t="s">
        <v>980</v>
      </c>
      <c r="B75" s="423" t="s">
        <v>998</v>
      </c>
      <c r="C75" s="289">
        <v>1036</v>
      </c>
      <c r="D75" s="289">
        <v>13</v>
      </c>
      <c r="E75" s="289">
        <f t="shared" si="28"/>
        <v>1049</v>
      </c>
      <c r="F75" s="289">
        <v>1418</v>
      </c>
      <c r="G75" s="289">
        <v>6</v>
      </c>
      <c r="H75" s="289">
        <f t="shared" si="29"/>
        <v>1424</v>
      </c>
      <c r="I75" s="289">
        <v>335</v>
      </c>
      <c r="J75" s="289">
        <v>4</v>
      </c>
      <c r="K75" s="289">
        <f t="shared" si="30"/>
        <v>339</v>
      </c>
      <c r="L75" s="289">
        <v>1134</v>
      </c>
      <c r="M75" s="289">
        <v>13</v>
      </c>
      <c r="N75" s="289">
        <f t="shared" si="31"/>
        <v>1147</v>
      </c>
      <c r="O75" s="423" t="s">
        <v>999</v>
      </c>
      <c r="P75" s="1829" t="s">
        <v>178</v>
      </c>
    </row>
    <row r="76" spans="1:17" ht="39" customHeight="1">
      <c r="A76" s="1829"/>
      <c r="B76" s="423" t="s">
        <v>1001</v>
      </c>
      <c r="C76" s="286">
        <v>1438</v>
      </c>
      <c r="D76" s="286">
        <v>730</v>
      </c>
      <c r="E76" s="286">
        <f t="shared" si="28"/>
        <v>2168</v>
      </c>
      <c r="F76" s="286">
        <v>3043</v>
      </c>
      <c r="G76" s="286">
        <v>1551</v>
      </c>
      <c r="H76" s="286">
        <f t="shared" si="29"/>
        <v>4594</v>
      </c>
      <c r="I76" s="286">
        <v>649</v>
      </c>
      <c r="J76" s="286">
        <v>887</v>
      </c>
      <c r="K76" s="286">
        <f t="shared" si="30"/>
        <v>1536</v>
      </c>
      <c r="L76" s="286">
        <v>1878</v>
      </c>
      <c r="M76" s="286">
        <v>1177</v>
      </c>
      <c r="N76" s="286">
        <f t="shared" si="31"/>
        <v>3055</v>
      </c>
      <c r="O76" s="423" t="s">
        <v>1002</v>
      </c>
      <c r="P76" s="1829"/>
    </row>
    <row r="77" spans="1:17" ht="39" customHeight="1">
      <c r="A77" s="1829"/>
      <c r="B77" s="423" t="s">
        <v>750</v>
      </c>
      <c r="C77" s="289">
        <f>C75+C76</f>
        <v>2474</v>
      </c>
      <c r="D77" s="289">
        <f t="shared" ref="D77:N77" si="36">D75+D76</f>
        <v>743</v>
      </c>
      <c r="E77" s="289">
        <f t="shared" si="36"/>
        <v>3217</v>
      </c>
      <c r="F77" s="289">
        <f t="shared" si="36"/>
        <v>4461</v>
      </c>
      <c r="G77" s="289">
        <f t="shared" si="36"/>
        <v>1557</v>
      </c>
      <c r="H77" s="289">
        <f t="shared" si="36"/>
        <v>6018</v>
      </c>
      <c r="I77" s="289">
        <f t="shared" si="36"/>
        <v>984</v>
      </c>
      <c r="J77" s="289">
        <f t="shared" si="36"/>
        <v>891</v>
      </c>
      <c r="K77" s="289">
        <f t="shared" si="36"/>
        <v>1875</v>
      </c>
      <c r="L77" s="289">
        <f t="shared" si="36"/>
        <v>3012</v>
      </c>
      <c r="M77" s="289">
        <f t="shared" si="36"/>
        <v>1190</v>
      </c>
      <c r="N77" s="289">
        <f t="shared" si="36"/>
        <v>4202</v>
      </c>
      <c r="O77" s="423" t="s">
        <v>68</v>
      </c>
      <c r="P77" s="1829"/>
    </row>
    <row r="78" spans="1:17" ht="39" customHeight="1">
      <c r="A78" s="1829" t="s">
        <v>981</v>
      </c>
      <c r="B78" s="423" t="s">
        <v>998</v>
      </c>
      <c r="C78" s="286">
        <v>0</v>
      </c>
      <c r="D78" s="286">
        <v>0</v>
      </c>
      <c r="E78" s="286">
        <f t="shared" si="28"/>
        <v>0</v>
      </c>
      <c r="F78" s="286">
        <v>0</v>
      </c>
      <c r="G78" s="286">
        <v>0</v>
      </c>
      <c r="H78" s="286">
        <f t="shared" si="29"/>
        <v>0</v>
      </c>
      <c r="I78" s="286">
        <v>0</v>
      </c>
      <c r="J78" s="286">
        <v>0</v>
      </c>
      <c r="K78" s="286">
        <f t="shared" si="30"/>
        <v>0</v>
      </c>
      <c r="L78" s="286">
        <v>0</v>
      </c>
      <c r="M78" s="286">
        <v>0</v>
      </c>
      <c r="N78" s="286">
        <f t="shared" si="31"/>
        <v>0</v>
      </c>
      <c r="O78" s="423" t="s">
        <v>999</v>
      </c>
      <c r="P78" s="1829" t="s">
        <v>982</v>
      </c>
    </row>
    <row r="79" spans="1:17" ht="39" customHeight="1">
      <c r="A79" s="1829"/>
      <c r="B79" s="423" t="s">
        <v>1001</v>
      </c>
      <c r="C79" s="289">
        <v>50</v>
      </c>
      <c r="D79" s="289">
        <v>10</v>
      </c>
      <c r="E79" s="289">
        <f t="shared" si="28"/>
        <v>60</v>
      </c>
      <c r="F79" s="289">
        <v>142</v>
      </c>
      <c r="G79" s="289">
        <v>36</v>
      </c>
      <c r="H79" s="289">
        <f t="shared" si="29"/>
        <v>178</v>
      </c>
      <c r="I79" s="289">
        <v>8</v>
      </c>
      <c r="J79" s="289">
        <v>21</v>
      </c>
      <c r="K79" s="289">
        <f t="shared" si="30"/>
        <v>29</v>
      </c>
      <c r="L79" s="289">
        <v>81</v>
      </c>
      <c r="M79" s="289">
        <v>42</v>
      </c>
      <c r="N79" s="289">
        <f t="shared" si="31"/>
        <v>123</v>
      </c>
      <c r="O79" s="423" t="s">
        <v>1002</v>
      </c>
      <c r="P79" s="1829"/>
    </row>
    <row r="80" spans="1:17" ht="39" customHeight="1">
      <c r="A80" s="1829"/>
      <c r="B80" s="423" t="s">
        <v>750</v>
      </c>
      <c r="C80" s="286">
        <f>C78+C79</f>
        <v>50</v>
      </c>
      <c r="D80" s="286">
        <f t="shared" ref="D80:M80" si="37">D78+D79</f>
        <v>10</v>
      </c>
      <c r="E80" s="286">
        <f t="shared" si="28"/>
        <v>60</v>
      </c>
      <c r="F80" s="286">
        <f t="shared" si="37"/>
        <v>142</v>
      </c>
      <c r="G80" s="286">
        <f t="shared" si="37"/>
        <v>36</v>
      </c>
      <c r="H80" s="286">
        <f t="shared" si="29"/>
        <v>178</v>
      </c>
      <c r="I80" s="286">
        <f t="shared" si="37"/>
        <v>8</v>
      </c>
      <c r="J80" s="286">
        <f t="shared" si="37"/>
        <v>21</v>
      </c>
      <c r="K80" s="286">
        <f t="shared" si="30"/>
        <v>29</v>
      </c>
      <c r="L80" s="286">
        <f t="shared" si="37"/>
        <v>81</v>
      </c>
      <c r="M80" s="286">
        <f t="shared" si="37"/>
        <v>42</v>
      </c>
      <c r="N80" s="286">
        <f t="shared" si="31"/>
        <v>123</v>
      </c>
      <c r="O80" s="423" t="s">
        <v>68</v>
      </c>
      <c r="P80" s="1829"/>
    </row>
    <row r="81" spans="1:17" ht="39" customHeight="1">
      <c r="A81" s="1829" t="s">
        <v>983</v>
      </c>
      <c r="B81" s="423" t="s">
        <v>998</v>
      </c>
      <c r="C81" s="289">
        <f>C78+C75</f>
        <v>1036</v>
      </c>
      <c r="D81" s="289">
        <f t="shared" ref="D81:M82" si="38">D78+D75</f>
        <v>13</v>
      </c>
      <c r="E81" s="289">
        <f t="shared" si="28"/>
        <v>1049</v>
      </c>
      <c r="F81" s="289">
        <f t="shared" si="38"/>
        <v>1418</v>
      </c>
      <c r="G81" s="289">
        <f t="shared" si="38"/>
        <v>6</v>
      </c>
      <c r="H81" s="289">
        <f t="shared" si="29"/>
        <v>1424</v>
      </c>
      <c r="I81" s="289">
        <f t="shared" si="38"/>
        <v>335</v>
      </c>
      <c r="J81" s="289">
        <f t="shared" si="38"/>
        <v>4</v>
      </c>
      <c r="K81" s="289">
        <f t="shared" si="30"/>
        <v>339</v>
      </c>
      <c r="L81" s="289">
        <f t="shared" si="38"/>
        <v>1134</v>
      </c>
      <c r="M81" s="289">
        <f t="shared" si="38"/>
        <v>13</v>
      </c>
      <c r="N81" s="289">
        <f t="shared" si="31"/>
        <v>1147</v>
      </c>
      <c r="O81" s="423" t="s">
        <v>999</v>
      </c>
      <c r="P81" s="1829" t="s">
        <v>984</v>
      </c>
    </row>
    <row r="82" spans="1:17" ht="39" customHeight="1">
      <c r="A82" s="1829"/>
      <c r="B82" s="423" t="s">
        <v>1001</v>
      </c>
      <c r="C82" s="286">
        <f>C79+C76</f>
        <v>1488</v>
      </c>
      <c r="D82" s="286">
        <f t="shared" si="38"/>
        <v>740</v>
      </c>
      <c r="E82" s="286">
        <f t="shared" si="28"/>
        <v>2228</v>
      </c>
      <c r="F82" s="286">
        <f t="shared" si="38"/>
        <v>3185</v>
      </c>
      <c r="G82" s="286">
        <f t="shared" si="38"/>
        <v>1587</v>
      </c>
      <c r="H82" s="286">
        <f t="shared" si="29"/>
        <v>4772</v>
      </c>
      <c r="I82" s="286">
        <f t="shared" si="38"/>
        <v>657</v>
      </c>
      <c r="J82" s="286">
        <f t="shared" si="38"/>
        <v>908</v>
      </c>
      <c r="K82" s="286">
        <f>J82+I82</f>
        <v>1565</v>
      </c>
      <c r="L82" s="286">
        <f t="shared" si="38"/>
        <v>1959</v>
      </c>
      <c r="M82" s="286">
        <f t="shared" si="38"/>
        <v>1219</v>
      </c>
      <c r="N82" s="286">
        <f t="shared" si="31"/>
        <v>3178</v>
      </c>
      <c r="O82" s="423" t="s">
        <v>1002</v>
      </c>
      <c r="P82" s="1829"/>
    </row>
    <row r="83" spans="1:17" ht="39" customHeight="1">
      <c r="A83" s="1829"/>
      <c r="B83" s="423" t="s">
        <v>750</v>
      </c>
      <c r="C83" s="289">
        <f>C81+C82</f>
        <v>2524</v>
      </c>
      <c r="D83" s="289">
        <f t="shared" ref="D83:M83" si="39">D81+D82</f>
        <v>753</v>
      </c>
      <c r="E83" s="289">
        <f t="shared" si="28"/>
        <v>3277</v>
      </c>
      <c r="F83" s="289">
        <f t="shared" si="39"/>
        <v>4603</v>
      </c>
      <c r="G83" s="289">
        <f t="shared" si="39"/>
        <v>1593</v>
      </c>
      <c r="H83" s="289">
        <f t="shared" si="29"/>
        <v>6196</v>
      </c>
      <c r="I83" s="289">
        <f t="shared" si="39"/>
        <v>992</v>
      </c>
      <c r="J83" s="289">
        <f t="shared" si="39"/>
        <v>912</v>
      </c>
      <c r="K83" s="289">
        <f t="shared" si="30"/>
        <v>1904</v>
      </c>
      <c r="L83" s="289">
        <f t="shared" si="39"/>
        <v>3093</v>
      </c>
      <c r="M83" s="289">
        <f t="shared" si="39"/>
        <v>1232</v>
      </c>
      <c r="N83" s="289">
        <f t="shared" si="31"/>
        <v>4325</v>
      </c>
      <c r="O83" s="423" t="s">
        <v>68</v>
      </c>
      <c r="P83" s="1829"/>
    </row>
    <row r="84" spans="1:17" ht="39" customHeight="1">
      <c r="A84" s="1829" t="s">
        <v>985</v>
      </c>
      <c r="B84" s="423" t="s">
        <v>998</v>
      </c>
      <c r="C84" s="286">
        <v>61</v>
      </c>
      <c r="D84" s="286">
        <v>0</v>
      </c>
      <c r="E84" s="286">
        <f t="shared" si="28"/>
        <v>61</v>
      </c>
      <c r="F84" s="286">
        <v>259</v>
      </c>
      <c r="G84" s="286">
        <v>0</v>
      </c>
      <c r="H84" s="286">
        <f t="shared" si="29"/>
        <v>259</v>
      </c>
      <c r="I84" s="286">
        <v>62</v>
      </c>
      <c r="J84" s="286">
        <v>1</v>
      </c>
      <c r="K84" s="286">
        <f t="shared" si="30"/>
        <v>63</v>
      </c>
      <c r="L84" s="286">
        <v>90</v>
      </c>
      <c r="M84" s="286">
        <v>1</v>
      </c>
      <c r="N84" s="286">
        <f t="shared" si="31"/>
        <v>91</v>
      </c>
      <c r="O84" s="423" t="s">
        <v>999</v>
      </c>
      <c r="P84" s="1829" t="s">
        <v>1004</v>
      </c>
    </row>
    <row r="85" spans="1:17" ht="39" customHeight="1">
      <c r="A85" s="1829"/>
      <c r="B85" s="423" t="s">
        <v>1001</v>
      </c>
      <c r="C85" s="289">
        <v>18</v>
      </c>
      <c r="D85" s="289">
        <v>1</v>
      </c>
      <c r="E85" s="289">
        <f t="shared" si="28"/>
        <v>19</v>
      </c>
      <c r="F85" s="289">
        <v>121</v>
      </c>
      <c r="G85" s="289">
        <v>0</v>
      </c>
      <c r="H85" s="289">
        <f t="shared" si="29"/>
        <v>121</v>
      </c>
      <c r="I85" s="289">
        <v>19</v>
      </c>
      <c r="J85" s="289">
        <v>3</v>
      </c>
      <c r="K85" s="289">
        <f t="shared" si="30"/>
        <v>22</v>
      </c>
      <c r="L85" s="289">
        <v>42</v>
      </c>
      <c r="M85" s="289">
        <v>0</v>
      </c>
      <c r="N85" s="289">
        <f t="shared" si="31"/>
        <v>42</v>
      </c>
      <c r="O85" s="423" t="s">
        <v>1002</v>
      </c>
      <c r="P85" s="1829"/>
    </row>
    <row r="86" spans="1:17" ht="39" customHeight="1">
      <c r="A86" s="1829"/>
      <c r="B86" s="423" t="s">
        <v>750</v>
      </c>
      <c r="C86" s="286">
        <f>C84+C85</f>
        <v>79</v>
      </c>
      <c r="D86" s="286">
        <f t="shared" ref="D86:N86" si="40">D84+D85</f>
        <v>1</v>
      </c>
      <c r="E86" s="286">
        <f t="shared" si="40"/>
        <v>80</v>
      </c>
      <c r="F86" s="286">
        <f t="shared" si="40"/>
        <v>380</v>
      </c>
      <c r="G86" s="286">
        <f t="shared" si="40"/>
        <v>0</v>
      </c>
      <c r="H86" s="286">
        <f t="shared" si="40"/>
        <v>380</v>
      </c>
      <c r="I86" s="286">
        <f t="shared" si="40"/>
        <v>81</v>
      </c>
      <c r="J86" s="286">
        <f t="shared" si="40"/>
        <v>4</v>
      </c>
      <c r="K86" s="286">
        <f t="shared" si="40"/>
        <v>85</v>
      </c>
      <c r="L86" s="286">
        <f t="shared" si="40"/>
        <v>132</v>
      </c>
      <c r="M86" s="286">
        <f t="shared" si="40"/>
        <v>1</v>
      </c>
      <c r="N86" s="286">
        <f t="shared" si="40"/>
        <v>133</v>
      </c>
      <c r="O86" s="423" t="s">
        <v>68</v>
      </c>
      <c r="P86" s="1829"/>
    </row>
    <row r="87" spans="1:17" ht="39" customHeight="1">
      <c r="A87" s="1829" t="s">
        <v>986</v>
      </c>
      <c r="B87" s="423" t="s">
        <v>998</v>
      </c>
      <c r="C87" s="289">
        <v>1491</v>
      </c>
      <c r="D87" s="289">
        <v>6</v>
      </c>
      <c r="E87" s="289">
        <f t="shared" si="28"/>
        <v>1497</v>
      </c>
      <c r="F87" s="289">
        <v>4199</v>
      </c>
      <c r="G87" s="289">
        <v>15</v>
      </c>
      <c r="H87" s="289">
        <f t="shared" si="29"/>
        <v>4214</v>
      </c>
      <c r="I87" s="289">
        <v>964</v>
      </c>
      <c r="J87" s="289">
        <v>19</v>
      </c>
      <c r="K87" s="289">
        <f t="shared" si="30"/>
        <v>983</v>
      </c>
      <c r="L87" s="289">
        <v>1768</v>
      </c>
      <c r="M87" s="289">
        <v>9</v>
      </c>
      <c r="N87" s="289">
        <f t="shared" si="31"/>
        <v>1777</v>
      </c>
      <c r="O87" s="423" t="s">
        <v>999</v>
      </c>
      <c r="P87" s="1829" t="s">
        <v>1005</v>
      </c>
    </row>
    <row r="88" spans="1:17" ht="39" customHeight="1">
      <c r="A88" s="1829"/>
      <c r="B88" s="423" t="s">
        <v>1001</v>
      </c>
      <c r="C88" s="286">
        <v>549</v>
      </c>
      <c r="D88" s="286">
        <v>16</v>
      </c>
      <c r="E88" s="286">
        <f t="shared" si="28"/>
        <v>565</v>
      </c>
      <c r="F88" s="286">
        <v>1494</v>
      </c>
      <c r="G88" s="286">
        <v>45</v>
      </c>
      <c r="H88" s="286">
        <f t="shared" si="29"/>
        <v>1539</v>
      </c>
      <c r="I88" s="286">
        <v>222</v>
      </c>
      <c r="J88" s="286">
        <v>60</v>
      </c>
      <c r="K88" s="286">
        <f t="shared" si="30"/>
        <v>282</v>
      </c>
      <c r="L88" s="286">
        <v>1387</v>
      </c>
      <c r="M88" s="286">
        <v>14</v>
      </c>
      <c r="N88" s="286">
        <f t="shared" si="31"/>
        <v>1401</v>
      </c>
      <c r="O88" s="423" t="s">
        <v>1002</v>
      </c>
      <c r="P88" s="1829"/>
    </row>
    <row r="89" spans="1:17" ht="39" customHeight="1">
      <c r="A89" s="1829"/>
      <c r="B89" s="423" t="s">
        <v>750</v>
      </c>
      <c r="C89" s="289">
        <f>C87+C88</f>
        <v>2040</v>
      </c>
      <c r="D89" s="289">
        <f t="shared" ref="D89:N89" si="41">D87+D88</f>
        <v>22</v>
      </c>
      <c r="E89" s="289">
        <f t="shared" si="41"/>
        <v>2062</v>
      </c>
      <c r="F89" s="289">
        <f t="shared" si="41"/>
        <v>5693</v>
      </c>
      <c r="G89" s="289">
        <f t="shared" si="41"/>
        <v>60</v>
      </c>
      <c r="H89" s="289">
        <f t="shared" si="41"/>
        <v>5753</v>
      </c>
      <c r="I89" s="289">
        <f t="shared" si="41"/>
        <v>1186</v>
      </c>
      <c r="J89" s="289">
        <f t="shared" si="41"/>
        <v>79</v>
      </c>
      <c r="K89" s="289">
        <f t="shared" si="41"/>
        <v>1265</v>
      </c>
      <c r="L89" s="289">
        <f t="shared" si="41"/>
        <v>3155</v>
      </c>
      <c r="M89" s="289">
        <f t="shared" si="41"/>
        <v>23</v>
      </c>
      <c r="N89" s="289">
        <f t="shared" si="41"/>
        <v>3178</v>
      </c>
      <c r="O89" s="423" t="s">
        <v>68</v>
      </c>
      <c r="P89" s="1829"/>
    </row>
    <row r="90" spans="1:17" ht="39" customHeight="1">
      <c r="A90" s="198" t="s">
        <v>1098</v>
      </c>
      <c r="B90" s="136"/>
      <c r="C90" s="136"/>
      <c r="D90" s="136"/>
      <c r="E90" s="136"/>
      <c r="F90" s="136"/>
      <c r="G90" s="136"/>
      <c r="H90" s="136"/>
      <c r="I90" s="136"/>
      <c r="J90" s="136"/>
      <c r="K90" s="136"/>
      <c r="L90" s="136"/>
      <c r="M90" s="136"/>
      <c r="N90" s="136"/>
      <c r="O90" s="136"/>
      <c r="P90" s="200" t="s">
        <v>1099</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363</v>
      </c>
      <c r="D95" s="286">
        <v>969</v>
      </c>
      <c r="E95" s="286">
        <f>C95+D95</f>
        <v>1332</v>
      </c>
      <c r="F95" s="286">
        <v>247</v>
      </c>
      <c r="G95" s="286">
        <v>715</v>
      </c>
      <c r="H95" s="286">
        <f>G95+F95</f>
        <v>962</v>
      </c>
      <c r="I95" s="286">
        <v>886</v>
      </c>
      <c r="J95" s="286">
        <v>1268</v>
      </c>
      <c r="K95" s="286">
        <f>J95+I95</f>
        <v>2154</v>
      </c>
      <c r="L95" s="286">
        <v>242</v>
      </c>
      <c r="M95" s="286">
        <v>970</v>
      </c>
      <c r="N95" s="286">
        <f>M95+L95</f>
        <v>1212</v>
      </c>
      <c r="O95" s="423" t="s">
        <v>999</v>
      </c>
      <c r="P95" s="1829" t="s">
        <v>1000</v>
      </c>
    </row>
    <row r="96" spans="1:17" s="494" customFormat="1" ht="39" customHeight="1">
      <c r="A96" s="1829"/>
      <c r="B96" s="423" t="s">
        <v>1001</v>
      </c>
      <c r="C96" s="289">
        <v>219</v>
      </c>
      <c r="D96" s="289">
        <v>569</v>
      </c>
      <c r="E96" s="289">
        <f t="shared" ref="E96:E117" si="42">C96+D96</f>
        <v>788</v>
      </c>
      <c r="F96" s="289">
        <v>260</v>
      </c>
      <c r="G96" s="289">
        <v>357</v>
      </c>
      <c r="H96" s="289">
        <f t="shared" ref="H96:H117" si="43">G96+F96</f>
        <v>617</v>
      </c>
      <c r="I96" s="289">
        <v>517</v>
      </c>
      <c r="J96" s="289">
        <v>604</v>
      </c>
      <c r="K96" s="289">
        <f t="shared" ref="K96:K117" si="44">J96+I96</f>
        <v>1121</v>
      </c>
      <c r="L96" s="289">
        <v>60</v>
      </c>
      <c r="M96" s="289">
        <v>426</v>
      </c>
      <c r="N96" s="289">
        <f t="shared" ref="N96:N117" si="45">M96+L96</f>
        <v>486</v>
      </c>
      <c r="O96" s="423" t="s">
        <v>1002</v>
      </c>
      <c r="P96" s="1829"/>
    </row>
    <row r="97" spans="1:16" s="494" customFormat="1" ht="39" customHeight="1">
      <c r="A97" s="1829"/>
      <c r="B97" s="423" t="s">
        <v>750</v>
      </c>
      <c r="C97" s="286">
        <f>SUM(C95:C96)</f>
        <v>582</v>
      </c>
      <c r="D97" s="286">
        <f t="shared" ref="D97:M97" si="46">SUM(D95:D96)</f>
        <v>1538</v>
      </c>
      <c r="E97" s="286">
        <f t="shared" si="42"/>
        <v>2120</v>
      </c>
      <c r="F97" s="286">
        <f t="shared" si="46"/>
        <v>507</v>
      </c>
      <c r="G97" s="286">
        <f t="shared" si="46"/>
        <v>1072</v>
      </c>
      <c r="H97" s="286">
        <f t="shared" si="43"/>
        <v>1579</v>
      </c>
      <c r="I97" s="286">
        <f t="shared" si="46"/>
        <v>1403</v>
      </c>
      <c r="J97" s="286">
        <f t="shared" si="46"/>
        <v>1872</v>
      </c>
      <c r="K97" s="286">
        <f t="shared" si="44"/>
        <v>3275</v>
      </c>
      <c r="L97" s="286">
        <f t="shared" si="46"/>
        <v>302</v>
      </c>
      <c r="M97" s="286">
        <f t="shared" si="46"/>
        <v>1396</v>
      </c>
      <c r="N97" s="286">
        <f t="shared" si="45"/>
        <v>1698</v>
      </c>
      <c r="O97" s="423" t="s">
        <v>68</v>
      </c>
      <c r="P97" s="1829"/>
    </row>
    <row r="98" spans="1:16" s="494" customFormat="1" ht="39" customHeight="1">
      <c r="A98" s="1829" t="s">
        <v>977</v>
      </c>
      <c r="B98" s="423" t="s">
        <v>998</v>
      </c>
      <c r="C98" s="289">
        <v>137</v>
      </c>
      <c r="D98" s="289">
        <v>24</v>
      </c>
      <c r="E98" s="289">
        <f t="shared" si="42"/>
        <v>161</v>
      </c>
      <c r="F98" s="289">
        <v>60</v>
      </c>
      <c r="G98" s="289">
        <v>32</v>
      </c>
      <c r="H98" s="289">
        <f t="shared" si="43"/>
        <v>92</v>
      </c>
      <c r="I98" s="289">
        <v>203</v>
      </c>
      <c r="J98" s="289">
        <v>13</v>
      </c>
      <c r="K98" s="289">
        <f t="shared" si="44"/>
        <v>216</v>
      </c>
      <c r="L98" s="289">
        <v>159</v>
      </c>
      <c r="M98" s="289">
        <v>24</v>
      </c>
      <c r="N98" s="289">
        <f t="shared" si="45"/>
        <v>183</v>
      </c>
      <c r="O98" s="423" t="s">
        <v>999</v>
      </c>
      <c r="P98" s="1829" t="s">
        <v>172</v>
      </c>
    </row>
    <row r="99" spans="1:16" s="494" customFormat="1" ht="39" customHeight="1">
      <c r="A99" s="1829"/>
      <c r="B99" s="423" t="s">
        <v>1001</v>
      </c>
      <c r="C99" s="286">
        <v>117</v>
      </c>
      <c r="D99" s="286">
        <v>4</v>
      </c>
      <c r="E99" s="286">
        <f t="shared" si="42"/>
        <v>121</v>
      </c>
      <c r="F99" s="286">
        <v>38</v>
      </c>
      <c r="G99" s="286">
        <v>5</v>
      </c>
      <c r="H99" s="286">
        <f t="shared" si="43"/>
        <v>43</v>
      </c>
      <c r="I99" s="286">
        <v>154</v>
      </c>
      <c r="J99" s="286">
        <v>6</v>
      </c>
      <c r="K99" s="286">
        <f t="shared" si="44"/>
        <v>160</v>
      </c>
      <c r="L99" s="286">
        <v>66</v>
      </c>
      <c r="M99" s="286">
        <v>7</v>
      </c>
      <c r="N99" s="286">
        <f t="shared" si="45"/>
        <v>73</v>
      </c>
      <c r="O99" s="423" t="s">
        <v>1002</v>
      </c>
      <c r="P99" s="1829"/>
    </row>
    <row r="100" spans="1:16" s="494" customFormat="1" ht="39" customHeight="1">
      <c r="A100" s="1829"/>
      <c r="B100" s="423" t="s">
        <v>750</v>
      </c>
      <c r="C100" s="289">
        <f>SUM(C98:C99)</f>
        <v>254</v>
      </c>
      <c r="D100" s="289">
        <f t="shared" ref="D100:N100" si="47">SUM(D98:D99)</f>
        <v>28</v>
      </c>
      <c r="E100" s="289">
        <f t="shared" si="47"/>
        <v>282</v>
      </c>
      <c r="F100" s="289">
        <f t="shared" si="47"/>
        <v>98</v>
      </c>
      <c r="G100" s="289">
        <f t="shared" si="47"/>
        <v>37</v>
      </c>
      <c r="H100" s="289">
        <f t="shared" si="47"/>
        <v>135</v>
      </c>
      <c r="I100" s="289">
        <f t="shared" si="47"/>
        <v>357</v>
      </c>
      <c r="J100" s="289">
        <f t="shared" si="47"/>
        <v>19</v>
      </c>
      <c r="K100" s="289">
        <f t="shared" si="47"/>
        <v>376</v>
      </c>
      <c r="L100" s="289">
        <f t="shared" si="47"/>
        <v>225</v>
      </c>
      <c r="M100" s="289">
        <f t="shared" si="47"/>
        <v>31</v>
      </c>
      <c r="N100" s="289">
        <f t="shared" si="47"/>
        <v>256</v>
      </c>
      <c r="O100" s="423" t="s">
        <v>68</v>
      </c>
      <c r="P100" s="1829"/>
    </row>
    <row r="101" spans="1:16" s="494" customFormat="1" ht="39" customHeight="1">
      <c r="A101" s="1829" t="s">
        <v>978</v>
      </c>
      <c r="B101" s="423" t="s">
        <v>998</v>
      </c>
      <c r="C101" s="286">
        <f>C95+C98</f>
        <v>500</v>
      </c>
      <c r="D101" s="286">
        <f t="shared" ref="D101:M102" si="48">D95+D98</f>
        <v>993</v>
      </c>
      <c r="E101" s="286">
        <f t="shared" si="42"/>
        <v>1493</v>
      </c>
      <c r="F101" s="286">
        <f t="shared" si="48"/>
        <v>307</v>
      </c>
      <c r="G101" s="286">
        <f t="shared" si="48"/>
        <v>747</v>
      </c>
      <c r="H101" s="286">
        <f t="shared" si="43"/>
        <v>1054</v>
      </c>
      <c r="I101" s="286">
        <f t="shared" si="48"/>
        <v>1089</v>
      </c>
      <c r="J101" s="286">
        <f t="shared" si="48"/>
        <v>1281</v>
      </c>
      <c r="K101" s="286">
        <f t="shared" si="44"/>
        <v>2370</v>
      </c>
      <c r="L101" s="286">
        <f t="shared" si="48"/>
        <v>401</v>
      </c>
      <c r="M101" s="286">
        <f t="shared" si="48"/>
        <v>994</v>
      </c>
      <c r="N101" s="286">
        <f t="shared" si="45"/>
        <v>1395</v>
      </c>
      <c r="O101" s="423" t="s">
        <v>999</v>
      </c>
      <c r="P101" s="1829" t="s">
        <v>1003</v>
      </c>
    </row>
    <row r="102" spans="1:16" s="494" customFormat="1" ht="39" customHeight="1">
      <c r="A102" s="1829"/>
      <c r="B102" s="423" t="s">
        <v>1001</v>
      </c>
      <c r="C102" s="289">
        <f>C96+C99</f>
        <v>336</v>
      </c>
      <c r="D102" s="289">
        <f t="shared" si="48"/>
        <v>573</v>
      </c>
      <c r="E102" s="289">
        <f t="shared" si="42"/>
        <v>909</v>
      </c>
      <c r="F102" s="289">
        <f t="shared" si="48"/>
        <v>298</v>
      </c>
      <c r="G102" s="289">
        <f t="shared" si="48"/>
        <v>362</v>
      </c>
      <c r="H102" s="289">
        <f t="shared" si="43"/>
        <v>660</v>
      </c>
      <c r="I102" s="289">
        <f t="shared" si="48"/>
        <v>671</v>
      </c>
      <c r="J102" s="289">
        <f t="shared" si="48"/>
        <v>610</v>
      </c>
      <c r="K102" s="289">
        <f t="shared" si="44"/>
        <v>1281</v>
      </c>
      <c r="L102" s="289">
        <f t="shared" si="48"/>
        <v>126</v>
      </c>
      <c r="M102" s="289">
        <f t="shared" si="48"/>
        <v>433</v>
      </c>
      <c r="N102" s="289">
        <f t="shared" si="45"/>
        <v>559</v>
      </c>
      <c r="O102" s="423" t="s">
        <v>1002</v>
      </c>
      <c r="P102" s="1829"/>
    </row>
    <row r="103" spans="1:16" s="494" customFormat="1" ht="39" customHeight="1">
      <c r="A103" s="1829"/>
      <c r="B103" s="423" t="s">
        <v>750</v>
      </c>
      <c r="C103" s="286">
        <f>C101+C102</f>
        <v>836</v>
      </c>
      <c r="D103" s="286">
        <f t="shared" ref="D103:M103" si="49">D101+D102</f>
        <v>1566</v>
      </c>
      <c r="E103" s="286">
        <f t="shared" si="42"/>
        <v>2402</v>
      </c>
      <c r="F103" s="286">
        <f t="shared" si="49"/>
        <v>605</v>
      </c>
      <c r="G103" s="286">
        <f t="shared" si="49"/>
        <v>1109</v>
      </c>
      <c r="H103" s="286">
        <f t="shared" si="43"/>
        <v>1714</v>
      </c>
      <c r="I103" s="286">
        <f t="shared" si="49"/>
        <v>1760</v>
      </c>
      <c r="J103" s="286">
        <f t="shared" si="49"/>
        <v>1891</v>
      </c>
      <c r="K103" s="286">
        <f t="shared" si="44"/>
        <v>3651</v>
      </c>
      <c r="L103" s="286">
        <f t="shared" si="49"/>
        <v>527</v>
      </c>
      <c r="M103" s="286">
        <f t="shared" si="49"/>
        <v>1427</v>
      </c>
      <c r="N103" s="286">
        <f t="shared" si="45"/>
        <v>1954</v>
      </c>
      <c r="O103" s="423" t="s">
        <v>68</v>
      </c>
      <c r="P103" s="1829"/>
    </row>
    <row r="104" spans="1:16" ht="39" customHeight="1">
      <c r="A104" s="1829" t="s">
        <v>980</v>
      </c>
      <c r="B104" s="423" t="s">
        <v>998</v>
      </c>
      <c r="C104" s="289">
        <v>1237</v>
      </c>
      <c r="D104" s="289">
        <v>1</v>
      </c>
      <c r="E104" s="289">
        <f t="shared" si="42"/>
        <v>1238</v>
      </c>
      <c r="F104" s="289">
        <v>567</v>
      </c>
      <c r="G104" s="289">
        <v>17</v>
      </c>
      <c r="H104" s="289">
        <f t="shared" si="43"/>
        <v>584</v>
      </c>
      <c r="I104" s="289">
        <v>1278</v>
      </c>
      <c r="J104" s="289">
        <v>13</v>
      </c>
      <c r="K104" s="289">
        <f t="shared" si="44"/>
        <v>1291</v>
      </c>
      <c r="L104" s="289">
        <v>1507</v>
      </c>
      <c r="M104" s="289">
        <v>7</v>
      </c>
      <c r="N104" s="289">
        <f t="shared" si="45"/>
        <v>1514</v>
      </c>
      <c r="O104" s="423" t="s">
        <v>999</v>
      </c>
      <c r="P104" s="1829" t="s">
        <v>178</v>
      </c>
    </row>
    <row r="105" spans="1:16" ht="39" customHeight="1">
      <c r="A105" s="1829"/>
      <c r="B105" s="423" t="s">
        <v>1001</v>
      </c>
      <c r="C105" s="286">
        <v>1671</v>
      </c>
      <c r="D105" s="286">
        <v>1032</v>
      </c>
      <c r="E105" s="286">
        <f t="shared" si="42"/>
        <v>2703</v>
      </c>
      <c r="F105" s="286">
        <v>1705</v>
      </c>
      <c r="G105" s="286">
        <v>771</v>
      </c>
      <c r="H105" s="286">
        <f t="shared" si="43"/>
        <v>2476</v>
      </c>
      <c r="I105" s="286">
        <v>4165</v>
      </c>
      <c r="J105" s="286">
        <v>931</v>
      </c>
      <c r="K105" s="286">
        <f t="shared" si="44"/>
        <v>5096</v>
      </c>
      <c r="L105" s="286">
        <v>400</v>
      </c>
      <c r="M105" s="286">
        <v>1769</v>
      </c>
      <c r="N105" s="286">
        <f t="shared" si="45"/>
        <v>2169</v>
      </c>
      <c r="O105" s="423" t="s">
        <v>1002</v>
      </c>
      <c r="P105" s="1829"/>
    </row>
    <row r="106" spans="1:16" ht="39" customHeight="1">
      <c r="A106" s="1829"/>
      <c r="B106" s="423" t="s">
        <v>750</v>
      </c>
      <c r="C106" s="289">
        <f>C104+C105</f>
        <v>2908</v>
      </c>
      <c r="D106" s="289">
        <f t="shared" ref="D106:N106" si="50">D104+D105</f>
        <v>1033</v>
      </c>
      <c r="E106" s="289">
        <f t="shared" si="50"/>
        <v>3941</v>
      </c>
      <c r="F106" s="289">
        <f t="shared" si="50"/>
        <v>2272</v>
      </c>
      <c r="G106" s="289">
        <f t="shared" si="50"/>
        <v>788</v>
      </c>
      <c r="H106" s="289">
        <f t="shared" si="50"/>
        <v>3060</v>
      </c>
      <c r="I106" s="289">
        <f t="shared" si="50"/>
        <v>5443</v>
      </c>
      <c r="J106" s="289">
        <f t="shared" si="50"/>
        <v>944</v>
      </c>
      <c r="K106" s="289">
        <f t="shared" si="50"/>
        <v>6387</v>
      </c>
      <c r="L106" s="289">
        <f t="shared" si="50"/>
        <v>1907</v>
      </c>
      <c r="M106" s="289">
        <f t="shared" si="50"/>
        <v>1776</v>
      </c>
      <c r="N106" s="289">
        <f t="shared" si="50"/>
        <v>3683</v>
      </c>
      <c r="O106" s="423" t="s">
        <v>68</v>
      </c>
      <c r="P106" s="1829"/>
    </row>
    <row r="107" spans="1:16" ht="39" customHeight="1">
      <c r="A107" s="1829" t="s">
        <v>981</v>
      </c>
      <c r="B107" s="423" t="s">
        <v>998</v>
      </c>
      <c r="C107" s="286">
        <v>0</v>
      </c>
      <c r="D107" s="286">
        <v>0</v>
      </c>
      <c r="E107" s="286">
        <f t="shared" si="42"/>
        <v>0</v>
      </c>
      <c r="F107" s="286">
        <v>0</v>
      </c>
      <c r="G107" s="286">
        <v>0</v>
      </c>
      <c r="H107" s="286">
        <f t="shared" si="43"/>
        <v>0</v>
      </c>
      <c r="I107" s="286">
        <v>0</v>
      </c>
      <c r="J107" s="286">
        <v>0</v>
      </c>
      <c r="K107" s="286">
        <f>J107+I107</f>
        <v>0</v>
      </c>
      <c r="L107" s="286">
        <v>0</v>
      </c>
      <c r="M107" s="286">
        <v>0</v>
      </c>
      <c r="N107" s="286">
        <f t="shared" si="45"/>
        <v>0</v>
      </c>
      <c r="O107" s="423" t="s">
        <v>999</v>
      </c>
      <c r="P107" s="1829" t="s">
        <v>982</v>
      </c>
    </row>
    <row r="108" spans="1:16" ht="39" customHeight="1">
      <c r="A108" s="1829"/>
      <c r="B108" s="423" t="s">
        <v>1001</v>
      </c>
      <c r="C108" s="289">
        <v>60</v>
      </c>
      <c r="D108" s="289">
        <v>20</v>
      </c>
      <c r="E108" s="289">
        <f t="shared" si="42"/>
        <v>80</v>
      </c>
      <c r="F108" s="289">
        <v>83</v>
      </c>
      <c r="G108" s="289">
        <v>13</v>
      </c>
      <c r="H108" s="289">
        <f t="shared" si="43"/>
        <v>96</v>
      </c>
      <c r="I108" s="289">
        <v>118</v>
      </c>
      <c r="J108" s="289">
        <v>26</v>
      </c>
      <c r="K108" s="289">
        <f t="shared" si="44"/>
        <v>144</v>
      </c>
      <c r="L108" s="289">
        <v>57</v>
      </c>
      <c r="M108" s="289">
        <v>37</v>
      </c>
      <c r="N108" s="289">
        <f t="shared" si="45"/>
        <v>94</v>
      </c>
      <c r="O108" s="423" t="s">
        <v>1002</v>
      </c>
      <c r="P108" s="1829"/>
    </row>
    <row r="109" spans="1:16" ht="39" customHeight="1">
      <c r="A109" s="1829"/>
      <c r="B109" s="423" t="s">
        <v>750</v>
      </c>
      <c r="C109" s="286">
        <f>C108</f>
        <v>60</v>
      </c>
      <c r="D109" s="286">
        <f t="shared" ref="D109:M109" si="51">D108</f>
        <v>20</v>
      </c>
      <c r="E109" s="286">
        <f t="shared" si="42"/>
        <v>80</v>
      </c>
      <c r="F109" s="286">
        <f t="shared" si="51"/>
        <v>83</v>
      </c>
      <c r="G109" s="286">
        <f t="shared" si="51"/>
        <v>13</v>
      </c>
      <c r="H109" s="286">
        <f t="shared" si="43"/>
        <v>96</v>
      </c>
      <c r="I109" s="286">
        <f t="shared" si="51"/>
        <v>118</v>
      </c>
      <c r="J109" s="286">
        <f t="shared" si="51"/>
        <v>26</v>
      </c>
      <c r="K109" s="286">
        <f t="shared" si="44"/>
        <v>144</v>
      </c>
      <c r="L109" s="286">
        <f t="shared" si="51"/>
        <v>57</v>
      </c>
      <c r="M109" s="286">
        <f t="shared" si="51"/>
        <v>37</v>
      </c>
      <c r="N109" s="286">
        <f t="shared" si="45"/>
        <v>94</v>
      </c>
      <c r="O109" s="423" t="s">
        <v>68</v>
      </c>
      <c r="P109" s="1829"/>
    </row>
    <row r="110" spans="1:16" ht="39" customHeight="1">
      <c r="A110" s="1829" t="s">
        <v>983</v>
      </c>
      <c r="B110" s="423" t="s">
        <v>998</v>
      </c>
      <c r="C110" s="289">
        <f>C104+C107</f>
        <v>1237</v>
      </c>
      <c r="D110" s="289">
        <f t="shared" ref="D110:M111" si="52">D104+D107</f>
        <v>1</v>
      </c>
      <c r="E110" s="289">
        <f>C110+D110</f>
        <v>1238</v>
      </c>
      <c r="F110" s="289">
        <f t="shared" si="52"/>
        <v>567</v>
      </c>
      <c r="G110" s="289">
        <f t="shared" si="52"/>
        <v>17</v>
      </c>
      <c r="H110" s="289">
        <f t="shared" si="43"/>
        <v>584</v>
      </c>
      <c r="I110" s="289">
        <f t="shared" si="52"/>
        <v>1278</v>
      </c>
      <c r="J110" s="289">
        <f t="shared" si="52"/>
        <v>13</v>
      </c>
      <c r="K110" s="289">
        <f t="shared" si="44"/>
        <v>1291</v>
      </c>
      <c r="L110" s="289">
        <f t="shared" si="52"/>
        <v>1507</v>
      </c>
      <c r="M110" s="289">
        <f t="shared" si="52"/>
        <v>7</v>
      </c>
      <c r="N110" s="289">
        <f t="shared" si="45"/>
        <v>1514</v>
      </c>
      <c r="O110" s="423" t="s">
        <v>999</v>
      </c>
      <c r="P110" s="1829" t="s">
        <v>984</v>
      </c>
    </row>
    <row r="111" spans="1:16" ht="39" customHeight="1">
      <c r="A111" s="1829"/>
      <c r="B111" s="423" t="s">
        <v>1001</v>
      </c>
      <c r="C111" s="286">
        <f>C105+C108</f>
        <v>1731</v>
      </c>
      <c r="D111" s="286">
        <f t="shared" si="52"/>
        <v>1052</v>
      </c>
      <c r="E111" s="286">
        <f t="shared" si="42"/>
        <v>2783</v>
      </c>
      <c r="F111" s="286">
        <f t="shared" si="52"/>
        <v>1788</v>
      </c>
      <c r="G111" s="286">
        <f t="shared" si="52"/>
        <v>784</v>
      </c>
      <c r="H111" s="286">
        <f t="shared" si="43"/>
        <v>2572</v>
      </c>
      <c r="I111" s="286">
        <f t="shared" si="52"/>
        <v>4283</v>
      </c>
      <c r="J111" s="286">
        <f t="shared" si="52"/>
        <v>957</v>
      </c>
      <c r="K111" s="286">
        <f t="shared" si="44"/>
        <v>5240</v>
      </c>
      <c r="L111" s="286">
        <f t="shared" si="52"/>
        <v>457</v>
      </c>
      <c r="M111" s="286">
        <f t="shared" si="52"/>
        <v>1806</v>
      </c>
      <c r="N111" s="286">
        <f t="shared" si="45"/>
        <v>2263</v>
      </c>
      <c r="O111" s="423" t="s">
        <v>1002</v>
      </c>
      <c r="P111" s="1829"/>
    </row>
    <row r="112" spans="1:16" ht="39" customHeight="1">
      <c r="A112" s="1829"/>
      <c r="B112" s="423" t="s">
        <v>750</v>
      </c>
      <c r="C112" s="289">
        <f>C110+C111</f>
        <v>2968</v>
      </c>
      <c r="D112" s="289">
        <f t="shared" ref="D112:M112" si="53">D110+D111</f>
        <v>1053</v>
      </c>
      <c r="E112" s="289">
        <f t="shared" si="42"/>
        <v>4021</v>
      </c>
      <c r="F112" s="289">
        <f t="shared" si="53"/>
        <v>2355</v>
      </c>
      <c r="G112" s="289">
        <f t="shared" si="53"/>
        <v>801</v>
      </c>
      <c r="H112" s="289">
        <f t="shared" si="43"/>
        <v>3156</v>
      </c>
      <c r="I112" s="289">
        <f t="shared" si="53"/>
        <v>5561</v>
      </c>
      <c r="J112" s="289">
        <f t="shared" si="53"/>
        <v>970</v>
      </c>
      <c r="K112" s="289">
        <f t="shared" si="44"/>
        <v>6531</v>
      </c>
      <c r="L112" s="289">
        <f t="shared" si="53"/>
        <v>1964</v>
      </c>
      <c r="M112" s="289">
        <f t="shared" si="53"/>
        <v>1813</v>
      </c>
      <c r="N112" s="289">
        <f t="shared" si="45"/>
        <v>3777</v>
      </c>
      <c r="O112" s="423" t="s">
        <v>68</v>
      </c>
      <c r="P112" s="1829"/>
    </row>
    <row r="113" spans="1:17" ht="39" customHeight="1">
      <c r="A113" s="1829" t="s">
        <v>985</v>
      </c>
      <c r="B113" s="423" t="s">
        <v>998</v>
      </c>
      <c r="C113" s="286">
        <v>114</v>
      </c>
      <c r="D113" s="286">
        <v>0</v>
      </c>
      <c r="E113" s="286">
        <f t="shared" si="42"/>
        <v>114</v>
      </c>
      <c r="F113" s="286">
        <v>71</v>
      </c>
      <c r="G113" s="286">
        <v>1</v>
      </c>
      <c r="H113" s="286">
        <f t="shared" si="43"/>
        <v>72</v>
      </c>
      <c r="I113" s="286">
        <v>192</v>
      </c>
      <c r="J113" s="286">
        <v>0</v>
      </c>
      <c r="K113" s="286">
        <f t="shared" si="44"/>
        <v>192</v>
      </c>
      <c r="L113" s="286">
        <v>159</v>
      </c>
      <c r="M113" s="286">
        <v>1</v>
      </c>
      <c r="N113" s="286">
        <f t="shared" si="45"/>
        <v>160</v>
      </c>
      <c r="O113" s="423" t="s">
        <v>999</v>
      </c>
      <c r="P113" s="1829" t="s">
        <v>1004</v>
      </c>
    </row>
    <row r="114" spans="1:17" ht="39" customHeight="1">
      <c r="A114" s="1829"/>
      <c r="B114" s="423" t="s">
        <v>1001</v>
      </c>
      <c r="C114" s="289">
        <v>25</v>
      </c>
      <c r="D114" s="289">
        <v>4</v>
      </c>
      <c r="E114" s="289">
        <f t="shared" si="42"/>
        <v>29</v>
      </c>
      <c r="F114" s="289">
        <v>52</v>
      </c>
      <c r="G114" s="289">
        <v>0</v>
      </c>
      <c r="H114" s="289">
        <f t="shared" si="43"/>
        <v>52</v>
      </c>
      <c r="I114" s="289">
        <v>68</v>
      </c>
      <c r="J114" s="289">
        <v>1</v>
      </c>
      <c r="K114" s="289">
        <f t="shared" si="44"/>
        <v>69</v>
      </c>
      <c r="L114" s="289">
        <v>14</v>
      </c>
      <c r="M114" s="289">
        <v>0</v>
      </c>
      <c r="N114" s="289">
        <f t="shared" si="45"/>
        <v>14</v>
      </c>
      <c r="O114" s="423" t="s">
        <v>1002</v>
      </c>
      <c r="P114" s="1829"/>
    </row>
    <row r="115" spans="1:17" ht="39" customHeight="1">
      <c r="A115" s="1829"/>
      <c r="B115" s="423" t="s">
        <v>750</v>
      </c>
      <c r="C115" s="286">
        <f>C113+C114</f>
        <v>139</v>
      </c>
      <c r="D115" s="286">
        <f t="shared" ref="D115:N115" si="54">D113+D114</f>
        <v>4</v>
      </c>
      <c r="E115" s="286">
        <f t="shared" si="54"/>
        <v>143</v>
      </c>
      <c r="F115" s="286">
        <f t="shared" si="54"/>
        <v>123</v>
      </c>
      <c r="G115" s="286">
        <f t="shared" si="54"/>
        <v>1</v>
      </c>
      <c r="H115" s="286">
        <f t="shared" si="54"/>
        <v>124</v>
      </c>
      <c r="I115" s="286">
        <f t="shared" si="54"/>
        <v>260</v>
      </c>
      <c r="J115" s="286">
        <f t="shared" si="54"/>
        <v>1</v>
      </c>
      <c r="K115" s="286">
        <f t="shared" si="54"/>
        <v>261</v>
      </c>
      <c r="L115" s="286">
        <f t="shared" si="54"/>
        <v>173</v>
      </c>
      <c r="M115" s="286">
        <f t="shared" si="54"/>
        <v>1</v>
      </c>
      <c r="N115" s="286">
        <f t="shared" si="54"/>
        <v>174</v>
      </c>
      <c r="O115" s="423" t="s">
        <v>68</v>
      </c>
      <c r="P115" s="1829"/>
    </row>
    <row r="116" spans="1:17" ht="39" customHeight="1">
      <c r="A116" s="1829" t="s">
        <v>986</v>
      </c>
      <c r="B116" s="423" t="s">
        <v>998</v>
      </c>
      <c r="C116" s="289">
        <v>2582</v>
      </c>
      <c r="D116" s="289">
        <v>24</v>
      </c>
      <c r="E116" s="289">
        <f>C116+D116</f>
        <v>2606</v>
      </c>
      <c r="F116" s="289">
        <v>1044</v>
      </c>
      <c r="G116" s="289">
        <v>16</v>
      </c>
      <c r="H116" s="289">
        <f t="shared" si="43"/>
        <v>1060</v>
      </c>
      <c r="I116" s="289">
        <v>4469</v>
      </c>
      <c r="J116" s="289">
        <v>14</v>
      </c>
      <c r="K116" s="289">
        <f t="shared" si="44"/>
        <v>4483</v>
      </c>
      <c r="L116" s="289">
        <v>3380</v>
      </c>
      <c r="M116" s="289">
        <v>19</v>
      </c>
      <c r="N116" s="289">
        <f t="shared" si="45"/>
        <v>3399</v>
      </c>
      <c r="O116" s="423" t="s">
        <v>999</v>
      </c>
      <c r="P116" s="1829" t="s">
        <v>1005</v>
      </c>
    </row>
    <row r="117" spans="1:17" ht="39" customHeight="1">
      <c r="A117" s="1829"/>
      <c r="B117" s="423" t="s">
        <v>1001</v>
      </c>
      <c r="C117" s="286">
        <v>1223</v>
      </c>
      <c r="D117" s="286">
        <v>85</v>
      </c>
      <c r="E117" s="286">
        <f t="shared" si="42"/>
        <v>1308</v>
      </c>
      <c r="F117" s="286">
        <v>579</v>
      </c>
      <c r="G117" s="286">
        <v>37</v>
      </c>
      <c r="H117" s="286">
        <f t="shared" si="43"/>
        <v>616</v>
      </c>
      <c r="I117" s="286">
        <v>2476</v>
      </c>
      <c r="J117" s="286">
        <v>28</v>
      </c>
      <c r="K117" s="286">
        <f t="shared" si="44"/>
        <v>2504</v>
      </c>
      <c r="L117" s="286">
        <v>252</v>
      </c>
      <c r="M117" s="286">
        <v>61</v>
      </c>
      <c r="N117" s="286">
        <f t="shared" si="45"/>
        <v>313</v>
      </c>
      <c r="O117" s="423" t="s">
        <v>1002</v>
      </c>
      <c r="P117" s="1829"/>
    </row>
    <row r="118" spans="1:17" ht="39" customHeight="1">
      <c r="A118" s="1829"/>
      <c r="B118" s="423" t="s">
        <v>750</v>
      </c>
      <c r="C118" s="289">
        <f>C116+C117</f>
        <v>3805</v>
      </c>
      <c r="D118" s="289">
        <f t="shared" ref="D118:N118" si="55">D116+D117</f>
        <v>109</v>
      </c>
      <c r="E118" s="289">
        <f t="shared" si="55"/>
        <v>3914</v>
      </c>
      <c r="F118" s="289">
        <f t="shared" si="55"/>
        <v>1623</v>
      </c>
      <c r="G118" s="289">
        <f t="shared" si="55"/>
        <v>53</v>
      </c>
      <c r="H118" s="289">
        <f t="shared" si="55"/>
        <v>1676</v>
      </c>
      <c r="I118" s="289">
        <f t="shared" si="55"/>
        <v>6945</v>
      </c>
      <c r="J118" s="289">
        <f t="shared" si="55"/>
        <v>42</v>
      </c>
      <c r="K118" s="289">
        <f t="shared" si="55"/>
        <v>6987</v>
      </c>
      <c r="L118" s="289">
        <f t="shared" si="55"/>
        <v>3632</v>
      </c>
      <c r="M118" s="289">
        <f t="shared" si="55"/>
        <v>80</v>
      </c>
      <c r="N118" s="289">
        <f t="shared" si="55"/>
        <v>3712</v>
      </c>
      <c r="O118" s="423" t="s">
        <v>68</v>
      </c>
      <c r="P118" s="1829"/>
    </row>
    <row r="119" spans="1:17" ht="39" customHeight="1">
      <c r="A119" s="198" t="s">
        <v>1098</v>
      </c>
      <c r="B119" s="136"/>
      <c r="C119" s="136"/>
      <c r="D119" s="136"/>
      <c r="E119" s="136"/>
      <c r="F119" s="136"/>
      <c r="G119" s="136"/>
      <c r="H119" s="136"/>
      <c r="I119" s="136"/>
      <c r="J119" s="136"/>
      <c r="K119" s="136"/>
      <c r="L119" s="136"/>
      <c r="M119" s="136"/>
      <c r="N119" s="136"/>
      <c r="O119" s="136"/>
      <c r="P119" s="200" t="s">
        <v>1099</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424</v>
      </c>
      <c r="D124" s="286">
        <v>779</v>
      </c>
      <c r="E124" s="286">
        <f>D124+C124</f>
        <v>1203</v>
      </c>
      <c r="F124" s="286">
        <v>299</v>
      </c>
      <c r="G124" s="286">
        <v>776</v>
      </c>
      <c r="H124" s="286">
        <f>G124+F124</f>
        <v>1075</v>
      </c>
      <c r="I124" s="286">
        <v>93</v>
      </c>
      <c r="J124" s="286">
        <v>293</v>
      </c>
      <c r="K124" s="286">
        <f>J124+I124</f>
        <v>386</v>
      </c>
      <c r="L124" s="286">
        <v>116</v>
      </c>
      <c r="M124" s="286">
        <v>347</v>
      </c>
      <c r="N124" s="286">
        <f>M124+L124</f>
        <v>463</v>
      </c>
      <c r="O124" s="423" t="s">
        <v>999</v>
      </c>
      <c r="P124" s="1829" t="s">
        <v>1000</v>
      </c>
    </row>
    <row r="125" spans="1:17" s="494" customFormat="1" ht="39" customHeight="1">
      <c r="A125" s="1829"/>
      <c r="B125" s="423" t="s">
        <v>1001</v>
      </c>
      <c r="C125" s="289">
        <v>78</v>
      </c>
      <c r="D125" s="289">
        <v>440</v>
      </c>
      <c r="E125" s="289">
        <f t="shared" ref="E125:E146" si="56">D125+C125</f>
        <v>518</v>
      </c>
      <c r="F125" s="289">
        <v>143</v>
      </c>
      <c r="G125" s="289">
        <v>403</v>
      </c>
      <c r="H125" s="289">
        <f t="shared" ref="H125:H146" si="57">G125+F125</f>
        <v>546</v>
      </c>
      <c r="I125" s="289">
        <v>34</v>
      </c>
      <c r="J125" s="289">
        <v>121</v>
      </c>
      <c r="K125" s="289">
        <f t="shared" ref="K125:K146" si="58">J125+I125</f>
        <v>155</v>
      </c>
      <c r="L125" s="289">
        <v>97</v>
      </c>
      <c r="M125" s="289">
        <v>199</v>
      </c>
      <c r="N125" s="289">
        <f t="shared" ref="N125:N146" si="59">M125+L125</f>
        <v>296</v>
      </c>
      <c r="O125" s="423" t="s">
        <v>1002</v>
      </c>
      <c r="P125" s="1829"/>
    </row>
    <row r="126" spans="1:17" s="494" customFormat="1" ht="39" customHeight="1">
      <c r="A126" s="1829"/>
      <c r="B126" s="423" t="s">
        <v>750</v>
      </c>
      <c r="C126" s="286">
        <f>SUM(C124:C125)</f>
        <v>502</v>
      </c>
      <c r="D126" s="286">
        <f t="shared" ref="D126:M126" si="60">SUM(D124:D125)</f>
        <v>1219</v>
      </c>
      <c r="E126" s="286">
        <f t="shared" si="56"/>
        <v>1721</v>
      </c>
      <c r="F126" s="286">
        <f t="shared" si="60"/>
        <v>442</v>
      </c>
      <c r="G126" s="286">
        <f t="shared" si="60"/>
        <v>1179</v>
      </c>
      <c r="H126" s="286">
        <f t="shared" si="57"/>
        <v>1621</v>
      </c>
      <c r="I126" s="286">
        <f t="shared" si="60"/>
        <v>127</v>
      </c>
      <c r="J126" s="286">
        <f t="shared" si="60"/>
        <v>414</v>
      </c>
      <c r="K126" s="286">
        <f t="shared" si="58"/>
        <v>541</v>
      </c>
      <c r="L126" s="286">
        <f t="shared" si="60"/>
        <v>213</v>
      </c>
      <c r="M126" s="286">
        <f t="shared" si="60"/>
        <v>546</v>
      </c>
      <c r="N126" s="286">
        <f t="shared" si="59"/>
        <v>759</v>
      </c>
      <c r="O126" s="423" t="s">
        <v>68</v>
      </c>
      <c r="P126" s="1829"/>
    </row>
    <row r="127" spans="1:17" s="494" customFormat="1" ht="39" customHeight="1">
      <c r="A127" s="1829" t="s">
        <v>977</v>
      </c>
      <c r="B127" s="423" t="s">
        <v>998</v>
      </c>
      <c r="C127" s="289">
        <v>91</v>
      </c>
      <c r="D127" s="289">
        <v>20</v>
      </c>
      <c r="E127" s="289">
        <f t="shared" si="56"/>
        <v>111</v>
      </c>
      <c r="F127" s="289">
        <v>63</v>
      </c>
      <c r="G127" s="289">
        <v>35</v>
      </c>
      <c r="H127" s="289">
        <f t="shared" si="57"/>
        <v>98</v>
      </c>
      <c r="I127" s="289">
        <v>30</v>
      </c>
      <c r="J127" s="289">
        <v>11</v>
      </c>
      <c r="K127" s="289">
        <f t="shared" si="58"/>
        <v>41</v>
      </c>
      <c r="L127" s="289">
        <v>46</v>
      </c>
      <c r="M127" s="289">
        <v>12</v>
      </c>
      <c r="N127" s="289">
        <f t="shared" si="59"/>
        <v>58</v>
      </c>
      <c r="O127" s="423" t="s">
        <v>999</v>
      </c>
      <c r="P127" s="1829" t="s">
        <v>172</v>
      </c>
    </row>
    <row r="128" spans="1:17" s="494" customFormat="1" ht="39" customHeight="1">
      <c r="A128" s="1829"/>
      <c r="B128" s="423" t="s">
        <v>1001</v>
      </c>
      <c r="C128" s="286">
        <v>117</v>
      </c>
      <c r="D128" s="286">
        <v>5</v>
      </c>
      <c r="E128" s="286">
        <f t="shared" si="56"/>
        <v>122</v>
      </c>
      <c r="F128" s="286">
        <v>52</v>
      </c>
      <c r="G128" s="286">
        <v>8</v>
      </c>
      <c r="H128" s="286">
        <f t="shared" si="57"/>
        <v>60</v>
      </c>
      <c r="I128" s="286">
        <v>19</v>
      </c>
      <c r="J128" s="286">
        <v>4</v>
      </c>
      <c r="K128" s="286">
        <f t="shared" si="58"/>
        <v>23</v>
      </c>
      <c r="L128" s="286">
        <v>33</v>
      </c>
      <c r="M128" s="286">
        <v>4</v>
      </c>
      <c r="N128" s="286">
        <f t="shared" si="59"/>
        <v>37</v>
      </c>
      <c r="O128" s="423" t="s">
        <v>1002</v>
      </c>
      <c r="P128" s="1829"/>
    </row>
    <row r="129" spans="1:16" s="494" customFormat="1" ht="39" customHeight="1">
      <c r="A129" s="1829"/>
      <c r="B129" s="423" t="s">
        <v>750</v>
      </c>
      <c r="C129" s="289">
        <f>SUM(C127:C128)</f>
        <v>208</v>
      </c>
      <c r="D129" s="289">
        <f t="shared" ref="D129:N129" si="61">SUM(D127:D128)</f>
        <v>25</v>
      </c>
      <c r="E129" s="289">
        <f t="shared" si="61"/>
        <v>233</v>
      </c>
      <c r="F129" s="289">
        <f t="shared" si="61"/>
        <v>115</v>
      </c>
      <c r="G129" s="289">
        <f t="shared" si="61"/>
        <v>43</v>
      </c>
      <c r="H129" s="289">
        <f t="shared" si="61"/>
        <v>158</v>
      </c>
      <c r="I129" s="289">
        <f t="shared" si="61"/>
        <v>49</v>
      </c>
      <c r="J129" s="289">
        <f t="shared" si="61"/>
        <v>15</v>
      </c>
      <c r="K129" s="289">
        <f t="shared" si="61"/>
        <v>64</v>
      </c>
      <c r="L129" s="289">
        <f t="shared" si="61"/>
        <v>79</v>
      </c>
      <c r="M129" s="289">
        <f t="shared" si="61"/>
        <v>16</v>
      </c>
      <c r="N129" s="289">
        <f t="shared" si="61"/>
        <v>95</v>
      </c>
      <c r="O129" s="423" t="s">
        <v>68</v>
      </c>
      <c r="P129" s="1829"/>
    </row>
    <row r="130" spans="1:16" s="494" customFormat="1" ht="39" customHeight="1">
      <c r="A130" s="1829" t="s">
        <v>978</v>
      </c>
      <c r="B130" s="423" t="s">
        <v>998</v>
      </c>
      <c r="C130" s="286">
        <f>C124+C127</f>
        <v>515</v>
      </c>
      <c r="D130" s="286">
        <f t="shared" ref="D130:M131" si="62">D124+D127</f>
        <v>799</v>
      </c>
      <c r="E130" s="286">
        <f t="shared" si="56"/>
        <v>1314</v>
      </c>
      <c r="F130" s="286">
        <f t="shared" si="62"/>
        <v>362</v>
      </c>
      <c r="G130" s="286">
        <f t="shared" si="62"/>
        <v>811</v>
      </c>
      <c r="H130" s="286">
        <f t="shared" si="57"/>
        <v>1173</v>
      </c>
      <c r="I130" s="286">
        <f t="shared" si="62"/>
        <v>123</v>
      </c>
      <c r="J130" s="286">
        <f t="shared" si="62"/>
        <v>304</v>
      </c>
      <c r="K130" s="286">
        <f t="shared" si="58"/>
        <v>427</v>
      </c>
      <c r="L130" s="286">
        <f t="shared" si="62"/>
        <v>162</v>
      </c>
      <c r="M130" s="286">
        <f t="shared" si="62"/>
        <v>359</v>
      </c>
      <c r="N130" s="286">
        <f t="shared" si="59"/>
        <v>521</v>
      </c>
      <c r="O130" s="423" t="s">
        <v>999</v>
      </c>
      <c r="P130" s="1829" t="s">
        <v>1003</v>
      </c>
    </row>
    <row r="131" spans="1:16" s="494" customFormat="1" ht="39" customHeight="1">
      <c r="A131" s="1829"/>
      <c r="B131" s="423" t="s">
        <v>1001</v>
      </c>
      <c r="C131" s="289">
        <f>C125+C128</f>
        <v>195</v>
      </c>
      <c r="D131" s="289">
        <f t="shared" si="62"/>
        <v>445</v>
      </c>
      <c r="E131" s="289">
        <f t="shared" si="56"/>
        <v>640</v>
      </c>
      <c r="F131" s="289">
        <f t="shared" si="62"/>
        <v>195</v>
      </c>
      <c r="G131" s="289">
        <f t="shared" si="62"/>
        <v>411</v>
      </c>
      <c r="H131" s="289">
        <f t="shared" si="57"/>
        <v>606</v>
      </c>
      <c r="I131" s="289">
        <f t="shared" si="62"/>
        <v>53</v>
      </c>
      <c r="J131" s="289">
        <f t="shared" si="62"/>
        <v>125</v>
      </c>
      <c r="K131" s="289">
        <f t="shared" si="58"/>
        <v>178</v>
      </c>
      <c r="L131" s="289">
        <f t="shared" si="62"/>
        <v>130</v>
      </c>
      <c r="M131" s="289">
        <f t="shared" si="62"/>
        <v>203</v>
      </c>
      <c r="N131" s="289">
        <f t="shared" si="59"/>
        <v>333</v>
      </c>
      <c r="O131" s="423" t="s">
        <v>1002</v>
      </c>
      <c r="P131" s="1829"/>
    </row>
    <row r="132" spans="1:16" s="494" customFormat="1" ht="39" customHeight="1">
      <c r="A132" s="1829"/>
      <c r="B132" s="423" t="s">
        <v>750</v>
      </c>
      <c r="C132" s="286">
        <f>C130+C131</f>
        <v>710</v>
      </c>
      <c r="D132" s="286">
        <f t="shared" ref="D132:M132" si="63">D130+D131</f>
        <v>1244</v>
      </c>
      <c r="E132" s="286">
        <f t="shared" si="56"/>
        <v>1954</v>
      </c>
      <c r="F132" s="286">
        <f t="shared" si="63"/>
        <v>557</v>
      </c>
      <c r="G132" s="286">
        <f t="shared" si="63"/>
        <v>1222</v>
      </c>
      <c r="H132" s="286">
        <f t="shared" si="57"/>
        <v>1779</v>
      </c>
      <c r="I132" s="286">
        <f t="shared" si="63"/>
        <v>176</v>
      </c>
      <c r="J132" s="286">
        <f t="shared" si="63"/>
        <v>429</v>
      </c>
      <c r="K132" s="286">
        <f t="shared" si="58"/>
        <v>605</v>
      </c>
      <c r="L132" s="286">
        <f t="shared" si="63"/>
        <v>292</v>
      </c>
      <c r="M132" s="286">
        <f t="shared" si="63"/>
        <v>562</v>
      </c>
      <c r="N132" s="286">
        <f t="shared" si="59"/>
        <v>854</v>
      </c>
      <c r="O132" s="423" t="s">
        <v>68</v>
      </c>
      <c r="P132" s="1829"/>
    </row>
    <row r="133" spans="1:16" ht="39" customHeight="1">
      <c r="A133" s="1829" t="s">
        <v>980</v>
      </c>
      <c r="B133" s="423" t="s">
        <v>998</v>
      </c>
      <c r="C133" s="289">
        <v>641</v>
      </c>
      <c r="D133" s="289">
        <v>1</v>
      </c>
      <c r="E133" s="289">
        <f t="shared" si="56"/>
        <v>642</v>
      </c>
      <c r="F133" s="289">
        <v>1203</v>
      </c>
      <c r="G133" s="289">
        <v>4</v>
      </c>
      <c r="H133" s="289">
        <f t="shared" si="57"/>
        <v>1207</v>
      </c>
      <c r="I133" s="289">
        <v>582</v>
      </c>
      <c r="J133" s="289">
        <v>3</v>
      </c>
      <c r="K133" s="289">
        <f t="shared" si="58"/>
        <v>585</v>
      </c>
      <c r="L133" s="289">
        <v>177</v>
      </c>
      <c r="M133" s="289">
        <v>0</v>
      </c>
      <c r="N133" s="289">
        <f t="shared" si="59"/>
        <v>177</v>
      </c>
      <c r="O133" s="423" t="s">
        <v>999</v>
      </c>
      <c r="P133" s="1829" t="s">
        <v>178</v>
      </c>
    </row>
    <row r="134" spans="1:16" ht="39" customHeight="1">
      <c r="A134" s="1829"/>
      <c r="B134" s="423" t="s">
        <v>1001</v>
      </c>
      <c r="C134" s="286">
        <v>355</v>
      </c>
      <c r="D134" s="286">
        <v>1433</v>
      </c>
      <c r="E134" s="286">
        <f t="shared" si="56"/>
        <v>1788</v>
      </c>
      <c r="F134" s="286">
        <v>1989</v>
      </c>
      <c r="G134" s="286">
        <v>709</v>
      </c>
      <c r="H134" s="286">
        <f t="shared" si="57"/>
        <v>2698</v>
      </c>
      <c r="I134" s="286">
        <v>527</v>
      </c>
      <c r="J134" s="286">
        <v>227</v>
      </c>
      <c r="K134" s="286">
        <f t="shared" si="58"/>
        <v>754</v>
      </c>
      <c r="L134" s="286">
        <v>212</v>
      </c>
      <c r="M134" s="286">
        <v>514</v>
      </c>
      <c r="N134" s="286">
        <f t="shared" si="59"/>
        <v>726</v>
      </c>
      <c r="O134" s="423" t="s">
        <v>1002</v>
      </c>
      <c r="P134" s="1829"/>
    </row>
    <row r="135" spans="1:16" ht="39" customHeight="1">
      <c r="A135" s="1829"/>
      <c r="B135" s="423" t="s">
        <v>750</v>
      </c>
      <c r="C135" s="289">
        <f>C133+C134</f>
        <v>996</v>
      </c>
      <c r="D135" s="289">
        <f t="shared" ref="D135:N135" si="64">D133+D134</f>
        <v>1434</v>
      </c>
      <c r="E135" s="289">
        <f t="shared" si="64"/>
        <v>2430</v>
      </c>
      <c r="F135" s="289">
        <f t="shared" si="64"/>
        <v>3192</v>
      </c>
      <c r="G135" s="289">
        <f t="shared" si="64"/>
        <v>713</v>
      </c>
      <c r="H135" s="289">
        <f t="shared" si="64"/>
        <v>3905</v>
      </c>
      <c r="I135" s="289">
        <f t="shared" si="64"/>
        <v>1109</v>
      </c>
      <c r="J135" s="289">
        <f t="shared" si="64"/>
        <v>230</v>
      </c>
      <c r="K135" s="289">
        <f t="shared" si="64"/>
        <v>1339</v>
      </c>
      <c r="L135" s="289">
        <f t="shared" si="64"/>
        <v>389</v>
      </c>
      <c r="M135" s="289">
        <f t="shared" si="64"/>
        <v>514</v>
      </c>
      <c r="N135" s="289">
        <f t="shared" si="64"/>
        <v>903</v>
      </c>
      <c r="O135" s="423" t="s">
        <v>68</v>
      </c>
      <c r="P135" s="1829"/>
    </row>
    <row r="136" spans="1:16" ht="39" customHeight="1">
      <c r="A136" s="1829" t="s">
        <v>981</v>
      </c>
      <c r="B136" s="423" t="s">
        <v>998</v>
      </c>
      <c r="C136" s="286">
        <v>0</v>
      </c>
      <c r="D136" s="286">
        <v>0</v>
      </c>
      <c r="E136" s="286">
        <f t="shared" si="56"/>
        <v>0</v>
      </c>
      <c r="F136" s="286">
        <v>0</v>
      </c>
      <c r="G136" s="286">
        <v>0</v>
      </c>
      <c r="H136" s="286">
        <f t="shared" si="57"/>
        <v>0</v>
      </c>
      <c r="I136" s="286">
        <v>0</v>
      </c>
      <c r="J136" s="286">
        <v>0</v>
      </c>
      <c r="K136" s="286">
        <f t="shared" si="58"/>
        <v>0</v>
      </c>
      <c r="L136" s="286">
        <v>0</v>
      </c>
      <c r="M136" s="286">
        <v>0</v>
      </c>
      <c r="N136" s="286">
        <f t="shared" si="59"/>
        <v>0</v>
      </c>
      <c r="O136" s="423" t="s">
        <v>999</v>
      </c>
      <c r="P136" s="1829" t="s">
        <v>982</v>
      </c>
    </row>
    <row r="137" spans="1:16" ht="39" customHeight="1">
      <c r="A137" s="1829"/>
      <c r="B137" s="423" t="s">
        <v>1001</v>
      </c>
      <c r="C137" s="289">
        <v>15</v>
      </c>
      <c r="D137" s="289">
        <v>48</v>
      </c>
      <c r="E137" s="289">
        <f t="shared" si="56"/>
        <v>63</v>
      </c>
      <c r="F137" s="289">
        <v>41</v>
      </c>
      <c r="G137" s="289">
        <v>8</v>
      </c>
      <c r="H137" s="289">
        <f t="shared" si="57"/>
        <v>49</v>
      </c>
      <c r="I137" s="289">
        <v>2</v>
      </c>
      <c r="J137" s="289">
        <v>6</v>
      </c>
      <c r="K137" s="289">
        <f t="shared" si="58"/>
        <v>8</v>
      </c>
      <c r="L137" s="289">
        <v>20</v>
      </c>
      <c r="M137" s="289">
        <v>17</v>
      </c>
      <c r="N137" s="289">
        <f>M137+L137</f>
        <v>37</v>
      </c>
      <c r="O137" s="423" t="s">
        <v>1002</v>
      </c>
      <c r="P137" s="1829"/>
    </row>
    <row r="138" spans="1:16" ht="39" customHeight="1">
      <c r="A138" s="1829"/>
      <c r="B138" s="423" t="s">
        <v>750</v>
      </c>
      <c r="C138" s="286">
        <f>C137</f>
        <v>15</v>
      </c>
      <c r="D138" s="286">
        <f t="shared" ref="D138:M138" si="65">D137</f>
        <v>48</v>
      </c>
      <c r="E138" s="286">
        <f t="shared" si="56"/>
        <v>63</v>
      </c>
      <c r="F138" s="286">
        <f t="shared" si="65"/>
        <v>41</v>
      </c>
      <c r="G138" s="286">
        <f t="shared" si="65"/>
        <v>8</v>
      </c>
      <c r="H138" s="286">
        <f t="shared" si="57"/>
        <v>49</v>
      </c>
      <c r="I138" s="286">
        <f t="shared" si="65"/>
        <v>2</v>
      </c>
      <c r="J138" s="286">
        <f t="shared" si="65"/>
        <v>6</v>
      </c>
      <c r="K138" s="286">
        <f t="shared" si="58"/>
        <v>8</v>
      </c>
      <c r="L138" s="286">
        <f t="shared" si="65"/>
        <v>20</v>
      </c>
      <c r="M138" s="286">
        <f t="shared" si="65"/>
        <v>17</v>
      </c>
      <c r="N138" s="286">
        <f t="shared" si="59"/>
        <v>37</v>
      </c>
      <c r="O138" s="423" t="s">
        <v>68</v>
      </c>
      <c r="P138" s="1829"/>
    </row>
    <row r="139" spans="1:16" ht="39" customHeight="1">
      <c r="A139" s="1829" t="s">
        <v>983</v>
      </c>
      <c r="B139" s="423" t="s">
        <v>998</v>
      </c>
      <c r="C139" s="289">
        <f>C133+C136</f>
        <v>641</v>
      </c>
      <c r="D139" s="289">
        <f t="shared" ref="D139:M140" si="66">D133+D136</f>
        <v>1</v>
      </c>
      <c r="E139" s="289">
        <f t="shared" si="56"/>
        <v>642</v>
      </c>
      <c r="F139" s="289">
        <f t="shared" si="66"/>
        <v>1203</v>
      </c>
      <c r="G139" s="289">
        <f t="shared" si="66"/>
        <v>4</v>
      </c>
      <c r="H139" s="289">
        <f t="shared" si="57"/>
        <v>1207</v>
      </c>
      <c r="I139" s="289">
        <f t="shared" si="66"/>
        <v>582</v>
      </c>
      <c r="J139" s="289">
        <f t="shared" si="66"/>
        <v>3</v>
      </c>
      <c r="K139" s="289">
        <f t="shared" si="58"/>
        <v>585</v>
      </c>
      <c r="L139" s="289">
        <f t="shared" si="66"/>
        <v>177</v>
      </c>
      <c r="M139" s="289">
        <f t="shared" si="66"/>
        <v>0</v>
      </c>
      <c r="N139" s="289">
        <f t="shared" si="59"/>
        <v>177</v>
      </c>
      <c r="O139" s="423" t="s">
        <v>999</v>
      </c>
      <c r="P139" s="1829" t="s">
        <v>984</v>
      </c>
    </row>
    <row r="140" spans="1:16" ht="39" customHeight="1">
      <c r="A140" s="1829"/>
      <c r="B140" s="423" t="s">
        <v>1001</v>
      </c>
      <c r="C140" s="286">
        <f>C134+C137</f>
        <v>370</v>
      </c>
      <c r="D140" s="286">
        <f t="shared" si="66"/>
        <v>1481</v>
      </c>
      <c r="E140" s="286">
        <f t="shared" si="56"/>
        <v>1851</v>
      </c>
      <c r="F140" s="286">
        <f t="shared" si="66"/>
        <v>2030</v>
      </c>
      <c r="G140" s="286">
        <f t="shared" si="66"/>
        <v>717</v>
      </c>
      <c r="H140" s="286">
        <f t="shared" si="57"/>
        <v>2747</v>
      </c>
      <c r="I140" s="286">
        <f t="shared" si="66"/>
        <v>529</v>
      </c>
      <c r="J140" s="286">
        <f t="shared" si="66"/>
        <v>233</v>
      </c>
      <c r="K140" s="286">
        <f t="shared" si="58"/>
        <v>762</v>
      </c>
      <c r="L140" s="286">
        <f t="shared" si="66"/>
        <v>232</v>
      </c>
      <c r="M140" s="286">
        <f t="shared" si="66"/>
        <v>531</v>
      </c>
      <c r="N140" s="286">
        <f t="shared" si="59"/>
        <v>763</v>
      </c>
      <c r="O140" s="423" t="s">
        <v>1002</v>
      </c>
      <c r="P140" s="1829"/>
    </row>
    <row r="141" spans="1:16" ht="39" customHeight="1">
      <c r="A141" s="1829"/>
      <c r="B141" s="423" t="s">
        <v>750</v>
      </c>
      <c r="C141" s="289">
        <f>C139+C140</f>
        <v>1011</v>
      </c>
      <c r="D141" s="289">
        <f t="shared" ref="D141:M141" si="67">D139+D140</f>
        <v>1482</v>
      </c>
      <c r="E141" s="289">
        <f t="shared" si="56"/>
        <v>2493</v>
      </c>
      <c r="F141" s="289">
        <f t="shared" si="67"/>
        <v>3233</v>
      </c>
      <c r="G141" s="289">
        <f t="shared" si="67"/>
        <v>721</v>
      </c>
      <c r="H141" s="289">
        <f t="shared" si="57"/>
        <v>3954</v>
      </c>
      <c r="I141" s="289">
        <f t="shared" si="67"/>
        <v>1111</v>
      </c>
      <c r="J141" s="289">
        <f t="shared" si="67"/>
        <v>236</v>
      </c>
      <c r="K141" s="289">
        <f t="shared" si="58"/>
        <v>1347</v>
      </c>
      <c r="L141" s="289">
        <f t="shared" si="67"/>
        <v>409</v>
      </c>
      <c r="M141" s="289">
        <f t="shared" si="67"/>
        <v>531</v>
      </c>
      <c r="N141" s="289">
        <f t="shared" si="59"/>
        <v>940</v>
      </c>
      <c r="O141" s="423" t="s">
        <v>68</v>
      </c>
      <c r="P141" s="1829"/>
    </row>
    <row r="142" spans="1:16" ht="39" customHeight="1">
      <c r="A142" s="1829" t="s">
        <v>985</v>
      </c>
      <c r="B142" s="423" t="s">
        <v>998</v>
      </c>
      <c r="C142" s="286">
        <v>51</v>
      </c>
      <c r="D142" s="286">
        <v>2</v>
      </c>
      <c r="E142" s="286">
        <f t="shared" si="56"/>
        <v>53</v>
      </c>
      <c r="F142" s="286">
        <v>53</v>
      </c>
      <c r="G142" s="286">
        <v>0</v>
      </c>
      <c r="H142" s="286">
        <f t="shared" si="57"/>
        <v>53</v>
      </c>
      <c r="I142" s="286">
        <v>28</v>
      </c>
      <c r="J142" s="286">
        <v>0</v>
      </c>
      <c r="K142" s="286">
        <f t="shared" si="58"/>
        <v>28</v>
      </c>
      <c r="L142" s="286">
        <v>26</v>
      </c>
      <c r="M142" s="286">
        <v>0</v>
      </c>
      <c r="N142" s="286">
        <f t="shared" si="59"/>
        <v>26</v>
      </c>
      <c r="O142" s="423" t="s">
        <v>999</v>
      </c>
      <c r="P142" s="1829" t="s">
        <v>1004</v>
      </c>
    </row>
    <row r="143" spans="1:16" ht="39" customHeight="1">
      <c r="A143" s="1829"/>
      <c r="B143" s="423" t="s">
        <v>1001</v>
      </c>
      <c r="C143" s="289">
        <v>16</v>
      </c>
      <c r="D143" s="289">
        <v>1</v>
      </c>
      <c r="E143" s="289">
        <f t="shared" si="56"/>
        <v>17</v>
      </c>
      <c r="F143" s="289">
        <v>39</v>
      </c>
      <c r="G143" s="289">
        <v>1</v>
      </c>
      <c r="H143" s="289">
        <f t="shared" si="57"/>
        <v>40</v>
      </c>
      <c r="I143" s="289">
        <v>9</v>
      </c>
      <c r="J143" s="289">
        <v>0</v>
      </c>
      <c r="K143" s="289">
        <f t="shared" si="58"/>
        <v>9</v>
      </c>
      <c r="L143" s="289">
        <v>10</v>
      </c>
      <c r="M143" s="289">
        <v>1</v>
      </c>
      <c r="N143" s="289">
        <f t="shared" si="59"/>
        <v>11</v>
      </c>
      <c r="O143" s="423" t="s">
        <v>1002</v>
      </c>
      <c r="P143" s="1829"/>
    </row>
    <row r="144" spans="1:16" ht="39" customHeight="1">
      <c r="A144" s="1829"/>
      <c r="B144" s="423" t="s">
        <v>750</v>
      </c>
      <c r="C144" s="286">
        <f>C142+C143</f>
        <v>67</v>
      </c>
      <c r="D144" s="286">
        <f t="shared" ref="D144:N144" si="68">D142+D143</f>
        <v>3</v>
      </c>
      <c r="E144" s="286">
        <f t="shared" si="68"/>
        <v>70</v>
      </c>
      <c r="F144" s="286">
        <f t="shared" si="68"/>
        <v>92</v>
      </c>
      <c r="G144" s="286">
        <f t="shared" si="68"/>
        <v>1</v>
      </c>
      <c r="H144" s="286">
        <f t="shared" si="68"/>
        <v>93</v>
      </c>
      <c r="I144" s="286">
        <f t="shared" si="68"/>
        <v>37</v>
      </c>
      <c r="J144" s="286">
        <f t="shared" si="68"/>
        <v>0</v>
      </c>
      <c r="K144" s="286">
        <f t="shared" si="68"/>
        <v>37</v>
      </c>
      <c r="L144" s="286">
        <f t="shared" si="68"/>
        <v>36</v>
      </c>
      <c r="M144" s="286">
        <f t="shared" si="68"/>
        <v>1</v>
      </c>
      <c r="N144" s="286">
        <f t="shared" si="68"/>
        <v>37</v>
      </c>
      <c r="O144" s="423" t="s">
        <v>68</v>
      </c>
      <c r="P144" s="1829"/>
    </row>
    <row r="145" spans="1:21" ht="39" customHeight="1">
      <c r="A145" s="1829" t="s">
        <v>986</v>
      </c>
      <c r="B145" s="423" t="s">
        <v>998</v>
      </c>
      <c r="C145" s="289">
        <v>1468</v>
      </c>
      <c r="D145" s="289">
        <v>10</v>
      </c>
      <c r="E145" s="289">
        <f t="shared" si="56"/>
        <v>1478</v>
      </c>
      <c r="F145" s="289">
        <v>1210</v>
      </c>
      <c r="G145" s="289">
        <v>13</v>
      </c>
      <c r="H145" s="289">
        <f t="shared" si="57"/>
        <v>1223</v>
      </c>
      <c r="I145" s="289">
        <v>697</v>
      </c>
      <c r="J145" s="289">
        <v>8</v>
      </c>
      <c r="K145" s="289">
        <f t="shared" si="58"/>
        <v>705</v>
      </c>
      <c r="L145" s="289">
        <v>712</v>
      </c>
      <c r="M145" s="289">
        <v>2</v>
      </c>
      <c r="N145" s="289">
        <f t="shared" si="59"/>
        <v>714</v>
      </c>
      <c r="O145" s="423" t="s">
        <v>999</v>
      </c>
      <c r="P145" s="1829" t="s">
        <v>1005</v>
      </c>
    </row>
    <row r="146" spans="1:21" ht="39" customHeight="1">
      <c r="A146" s="1829"/>
      <c r="B146" s="423" t="s">
        <v>1001</v>
      </c>
      <c r="C146" s="286">
        <v>457</v>
      </c>
      <c r="D146" s="286">
        <v>74</v>
      </c>
      <c r="E146" s="286">
        <f t="shared" si="56"/>
        <v>531</v>
      </c>
      <c r="F146" s="286">
        <v>482</v>
      </c>
      <c r="G146" s="286">
        <v>33</v>
      </c>
      <c r="H146" s="286">
        <f t="shared" si="57"/>
        <v>515</v>
      </c>
      <c r="I146" s="286">
        <v>171</v>
      </c>
      <c r="J146" s="286">
        <v>10</v>
      </c>
      <c r="K146" s="286">
        <f t="shared" si="58"/>
        <v>181</v>
      </c>
      <c r="L146" s="286">
        <v>219</v>
      </c>
      <c r="M146" s="286">
        <v>6</v>
      </c>
      <c r="N146" s="286">
        <f t="shared" si="59"/>
        <v>225</v>
      </c>
      <c r="O146" s="423" t="s">
        <v>1002</v>
      </c>
      <c r="P146" s="1829"/>
    </row>
    <row r="147" spans="1:21" ht="39" customHeight="1">
      <c r="A147" s="1829"/>
      <c r="B147" s="423" t="s">
        <v>750</v>
      </c>
      <c r="C147" s="289">
        <f>C145+C146</f>
        <v>1925</v>
      </c>
      <c r="D147" s="289">
        <f t="shared" ref="D147:N147" si="69">D145+D146</f>
        <v>84</v>
      </c>
      <c r="E147" s="289">
        <f t="shared" si="69"/>
        <v>2009</v>
      </c>
      <c r="F147" s="289">
        <f t="shared" si="69"/>
        <v>1692</v>
      </c>
      <c r="G147" s="289">
        <f t="shared" si="69"/>
        <v>46</v>
      </c>
      <c r="H147" s="289">
        <f t="shared" si="69"/>
        <v>1738</v>
      </c>
      <c r="I147" s="289">
        <f t="shared" si="69"/>
        <v>868</v>
      </c>
      <c r="J147" s="289">
        <f t="shared" si="69"/>
        <v>18</v>
      </c>
      <c r="K147" s="289">
        <f t="shared" si="69"/>
        <v>886</v>
      </c>
      <c r="L147" s="289">
        <f t="shared" si="69"/>
        <v>931</v>
      </c>
      <c r="M147" s="289">
        <f t="shared" si="69"/>
        <v>8</v>
      </c>
      <c r="N147" s="289">
        <f t="shared" si="69"/>
        <v>939</v>
      </c>
      <c r="O147" s="423" t="s">
        <v>68</v>
      </c>
      <c r="P147" s="1829"/>
    </row>
    <row r="148" spans="1:21" ht="39" customHeight="1">
      <c r="A148" s="198" t="s">
        <v>1098</v>
      </c>
      <c r="B148" s="136"/>
      <c r="C148" s="136"/>
      <c r="D148" s="136"/>
      <c r="E148" s="136"/>
      <c r="F148" s="136"/>
      <c r="G148" s="136"/>
      <c r="H148" s="136"/>
      <c r="I148" s="136"/>
      <c r="J148" s="136"/>
      <c r="K148" s="136"/>
      <c r="L148" s="136"/>
      <c r="M148" s="136"/>
      <c r="N148" s="136"/>
      <c r="O148" s="136"/>
      <c r="P148" s="200" t="s">
        <v>1099</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20772</v>
      </c>
      <c r="D153" s="1861"/>
      <c r="E153" s="1861"/>
      <c r="F153" s="1862"/>
      <c r="G153" s="1860">
        <f>D8+G8+J8+M8+D37+G37+J37+M37+D66+G66+J66+M66+D95+G95+J95+M95+D124+G124+J124+M124</f>
        <v>20396</v>
      </c>
      <c r="H153" s="1861"/>
      <c r="I153" s="1861"/>
      <c r="J153" s="1862"/>
      <c r="K153" s="1860">
        <f>E8+H8+K8+N8+E37+H37+K37+N37+E66+H66+K66+N66+E95+H95+K95+N95+E124+H124+K124+N124</f>
        <v>41168</v>
      </c>
      <c r="L153" s="1861"/>
      <c r="M153" s="1861"/>
      <c r="N153" s="1862"/>
      <c r="O153" s="423" t="s">
        <v>999</v>
      </c>
      <c r="P153" s="1859" t="s">
        <v>1000</v>
      </c>
      <c r="Q153" s="495"/>
    </row>
    <row r="154" spans="1:21" s="494" customFormat="1" ht="39" customHeight="1">
      <c r="A154" s="1834"/>
      <c r="B154" s="423" t="s">
        <v>1001</v>
      </c>
      <c r="C154" s="1860">
        <f t="shared" ref="C154:C176" si="70">C9+F9+I9+L9+C38+F38+I38+L38+C67+F67+I67+L67+C96+F96+I96+L96+C125+F125+I125+L125</f>
        <v>15151</v>
      </c>
      <c r="D154" s="1861"/>
      <c r="E154" s="1861"/>
      <c r="F154" s="1862"/>
      <c r="G154" s="1860">
        <f t="shared" ref="G154:G176" si="71">D9+G9+J9+M9+D38+G38+J38+M38+D67+G67+J67+M67+D96+G96+J96+M96+D125+G125+J125+M125</f>
        <v>11084</v>
      </c>
      <c r="H154" s="1861"/>
      <c r="I154" s="1861"/>
      <c r="J154" s="1862"/>
      <c r="K154" s="1860">
        <f t="shared" ref="K154:K176" si="72">E9+H9+K9+N9+E38+H38+K38+N38+E67+H67+K67+N67+E96+H96+K96+N96+E125+H125+K125+N125</f>
        <v>26235</v>
      </c>
      <c r="L154" s="1861"/>
      <c r="M154" s="1861"/>
      <c r="N154" s="1862"/>
      <c r="O154" s="423" t="s">
        <v>1002</v>
      </c>
      <c r="P154" s="1834"/>
    </row>
    <row r="155" spans="1:21" s="494" customFormat="1" ht="39" customHeight="1">
      <c r="A155" s="1835"/>
      <c r="B155" s="423" t="s">
        <v>750</v>
      </c>
      <c r="C155" s="1863">
        <f t="shared" si="70"/>
        <v>35923</v>
      </c>
      <c r="D155" s="1864"/>
      <c r="E155" s="1864"/>
      <c r="F155" s="1865"/>
      <c r="G155" s="1863">
        <f t="shared" si="71"/>
        <v>31480</v>
      </c>
      <c r="H155" s="1864"/>
      <c r="I155" s="1864"/>
      <c r="J155" s="1865"/>
      <c r="K155" s="1863">
        <f t="shared" si="72"/>
        <v>67403</v>
      </c>
      <c r="L155" s="1864"/>
      <c r="M155" s="1864"/>
      <c r="N155" s="1865"/>
      <c r="O155" s="423" t="s">
        <v>68</v>
      </c>
      <c r="P155" s="1835"/>
    </row>
    <row r="156" spans="1:21" s="494" customFormat="1" ht="39" customHeight="1">
      <c r="A156" s="1859" t="s">
        <v>977</v>
      </c>
      <c r="B156" s="423" t="s">
        <v>998</v>
      </c>
      <c r="C156" s="1860">
        <f t="shared" si="70"/>
        <v>4776</v>
      </c>
      <c r="D156" s="1861"/>
      <c r="E156" s="1861"/>
      <c r="F156" s="1862"/>
      <c r="G156" s="1860">
        <f t="shared" si="71"/>
        <v>490</v>
      </c>
      <c r="H156" s="1861"/>
      <c r="I156" s="1861"/>
      <c r="J156" s="1862"/>
      <c r="K156" s="1860">
        <f t="shared" si="72"/>
        <v>5266</v>
      </c>
      <c r="L156" s="1861"/>
      <c r="M156" s="1861"/>
      <c r="N156" s="1862"/>
      <c r="O156" s="423" t="s">
        <v>999</v>
      </c>
      <c r="P156" s="1859" t="s">
        <v>172</v>
      </c>
    </row>
    <row r="157" spans="1:21" s="494" customFormat="1" ht="39" customHeight="1">
      <c r="A157" s="1834"/>
      <c r="B157" s="423" t="s">
        <v>1001</v>
      </c>
      <c r="C157" s="1860">
        <f t="shared" si="70"/>
        <v>3849</v>
      </c>
      <c r="D157" s="1861"/>
      <c r="E157" s="1861"/>
      <c r="F157" s="1862"/>
      <c r="G157" s="1860">
        <f t="shared" si="71"/>
        <v>216</v>
      </c>
      <c r="H157" s="1861"/>
      <c r="I157" s="1861"/>
      <c r="J157" s="1862"/>
      <c r="K157" s="1860">
        <f t="shared" si="72"/>
        <v>4065</v>
      </c>
      <c r="L157" s="1861"/>
      <c r="M157" s="1861"/>
      <c r="N157" s="1862"/>
      <c r="O157" s="423" t="s">
        <v>1002</v>
      </c>
      <c r="P157" s="1834"/>
    </row>
    <row r="158" spans="1:21" s="494" customFormat="1" ht="39" customHeight="1">
      <c r="A158" s="1835"/>
      <c r="B158" s="423" t="s">
        <v>750</v>
      </c>
      <c r="C158" s="1863">
        <f t="shared" si="70"/>
        <v>8625</v>
      </c>
      <c r="D158" s="1864"/>
      <c r="E158" s="1864"/>
      <c r="F158" s="1865"/>
      <c r="G158" s="1863">
        <f t="shared" si="71"/>
        <v>706</v>
      </c>
      <c r="H158" s="1864"/>
      <c r="I158" s="1864"/>
      <c r="J158" s="1865"/>
      <c r="K158" s="1863">
        <f t="shared" si="72"/>
        <v>9331</v>
      </c>
      <c r="L158" s="1864"/>
      <c r="M158" s="1864"/>
      <c r="N158" s="1865"/>
      <c r="O158" s="423" t="s">
        <v>68</v>
      </c>
      <c r="P158" s="1835"/>
    </row>
    <row r="159" spans="1:21" s="494" customFormat="1" ht="39" customHeight="1">
      <c r="A159" s="1859" t="s">
        <v>978</v>
      </c>
      <c r="B159" s="423" t="s">
        <v>998</v>
      </c>
      <c r="C159" s="1860">
        <f t="shared" si="70"/>
        <v>25548</v>
      </c>
      <c r="D159" s="1861"/>
      <c r="E159" s="1861"/>
      <c r="F159" s="1862"/>
      <c r="G159" s="1860">
        <f t="shared" si="71"/>
        <v>20886</v>
      </c>
      <c r="H159" s="1861"/>
      <c r="I159" s="1861"/>
      <c r="J159" s="1862"/>
      <c r="K159" s="1860">
        <f t="shared" si="72"/>
        <v>46434</v>
      </c>
      <c r="L159" s="1861"/>
      <c r="M159" s="1861"/>
      <c r="N159" s="1862"/>
      <c r="O159" s="423" t="s">
        <v>999</v>
      </c>
      <c r="P159" s="1859" t="s">
        <v>1003</v>
      </c>
    </row>
    <row r="160" spans="1:21" s="494" customFormat="1" ht="39" customHeight="1">
      <c r="A160" s="1834"/>
      <c r="B160" s="423" t="s">
        <v>1001</v>
      </c>
      <c r="C160" s="1860">
        <f t="shared" si="70"/>
        <v>19000</v>
      </c>
      <c r="D160" s="1861"/>
      <c r="E160" s="1861"/>
      <c r="F160" s="1862"/>
      <c r="G160" s="1860">
        <f t="shared" si="71"/>
        <v>11300</v>
      </c>
      <c r="H160" s="1861"/>
      <c r="I160" s="1861"/>
      <c r="J160" s="1862"/>
      <c r="K160" s="1860">
        <f t="shared" si="72"/>
        <v>30300</v>
      </c>
      <c r="L160" s="1861"/>
      <c r="M160" s="1861"/>
      <c r="N160" s="1862"/>
      <c r="O160" s="423" t="s">
        <v>1002</v>
      </c>
      <c r="P160" s="1834"/>
    </row>
    <row r="161" spans="1:17" s="494" customFormat="1" ht="39" customHeight="1">
      <c r="A161" s="1835"/>
      <c r="B161" s="423" t="s">
        <v>750</v>
      </c>
      <c r="C161" s="1863">
        <f t="shared" si="70"/>
        <v>44548</v>
      </c>
      <c r="D161" s="1864"/>
      <c r="E161" s="1864"/>
      <c r="F161" s="1865"/>
      <c r="G161" s="1863">
        <f t="shared" si="71"/>
        <v>32186</v>
      </c>
      <c r="H161" s="1864"/>
      <c r="I161" s="1864"/>
      <c r="J161" s="1865"/>
      <c r="K161" s="1863">
        <f t="shared" si="72"/>
        <v>76734</v>
      </c>
      <c r="L161" s="1864"/>
      <c r="M161" s="1864"/>
      <c r="N161" s="1865"/>
      <c r="O161" s="423" t="s">
        <v>68</v>
      </c>
      <c r="P161" s="1835"/>
    </row>
    <row r="162" spans="1:17" ht="39" customHeight="1">
      <c r="A162" s="1859" t="s">
        <v>980</v>
      </c>
      <c r="B162" s="423" t="s">
        <v>998</v>
      </c>
      <c r="C162" s="1860">
        <f t="shared" si="70"/>
        <v>27511</v>
      </c>
      <c r="D162" s="1861"/>
      <c r="E162" s="1861"/>
      <c r="F162" s="1862"/>
      <c r="G162" s="1860">
        <f t="shared" si="71"/>
        <v>1665</v>
      </c>
      <c r="H162" s="1861"/>
      <c r="I162" s="1861"/>
      <c r="J162" s="1862"/>
      <c r="K162" s="1860">
        <f t="shared" si="72"/>
        <v>29176</v>
      </c>
      <c r="L162" s="1861"/>
      <c r="M162" s="1861"/>
      <c r="N162" s="1862"/>
      <c r="O162" s="423" t="s">
        <v>999</v>
      </c>
      <c r="P162" s="1859" t="s">
        <v>178</v>
      </c>
    </row>
    <row r="163" spans="1:17" ht="39" customHeight="1">
      <c r="A163" s="1834"/>
      <c r="B163" s="423" t="s">
        <v>1001</v>
      </c>
      <c r="C163" s="1860">
        <f t="shared" si="70"/>
        <v>48235</v>
      </c>
      <c r="D163" s="1861"/>
      <c r="E163" s="1861"/>
      <c r="F163" s="1862"/>
      <c r="G163" s="1860">
        <f t="shared" si="71"/>
        <v>39711</v>
      </c>
      <c r="H163" s="1861"/>
      <c r="I163" s="1861"/>
      <c r="J163" s="1862"/>
      <c r="K163" s="1860">
        <f t="shared" si="72"/>
        <v>87946</v>
      </c>
      <c r="L163" s="1861"/>
      <c r="M163" s="1861"/>
      <c r="N163" s="1862"/>
      <c r="O163" s="423" t="s">
        <v>1002</v>
      </c>
      <c r="P163" s="1834"/>
    </row>
    <row r="164" spans="1:17" ht="39" customHeight="1">
      <c r="A164" s="1835"/>
      <c r="B164" s="423" t="s">
        <v>750</v>
      </c>
      <c r="C164" s="1863">
        <f t="shared" si="70"/>
        <v>75746</v>
      </c>
      <c r="D164" s="1864"/>
      <c r="E164" s="1864"/>
      <c r="F164" s="1865"/>
      <c r="G164" s="1863">
        <f t="shared" si="71"/>
        <v>41376</v>
      </c>
      <c r="H164" s="1864"/>
      <c r="I164" s="1864"/>
      <c r="J164" s="1865"/>
      <c r="K164" s="1863">
        <f t="shared" si="72"/>
        <v>117122</v>
      </c>
      <c r="L164" s="1864"/>
      <c r="M164" s="1864"/>
      <c r="N164" s="1865"/>
      <c r="O164" s="423" t="s">
        <v>68</v>
      </c>
      <c r="P164" s="1835"/>
    </row>
    <row r="165" spans="1:17" ht="39" customHeight="1">
      <c r="A165" s="1859" t="s">
        <v>981</v>
      </c>
      <c r="B165" s="423" t="s">
        <v>998</v>
      </c>
      <c r="C165" s="1860">
        <f t="shared" si="70"/>
        <v>0</v>
      </c>
      <c r="D165" s="1861"/>
      <c r="E165" s="1861"/>
      <c r="F165" s="1862"/>
      <c r="G165" s="1860">
        <f t="shared" si="71"/>
        <v>0</v>
      </c>
      <c r="H165" s="1861"/>
      <c r="I165" s="1861"/>
      <c r="J165" s="1862"/>
      <c r="K165" s="1860">
        <f t="shared" si="72"/>
        <v>0</v>
      </c>
      <c r="L165" s="1861"/>
      <c r="M165" s="1861"/>
      <c r="N165" s="1862"/>
      <c r="O165" s="423" t="s">
        <v>999</v>
      </c>
      <c r="P165" s="1859" t="s">
        <v>982</v>
      </c>
      <c r="Q165" s="511"/>
    </row>
    <row r="166" spans="1:17" ht="39" customHeight="1">
      <c r="A166" s="1834"/>
      <c r="B166" s="423" t="s">
        <v>1001</v>
      </c>
      <c r="C166" s="1860">
        <f t="shared" si="70"/>
        <v>1448</v>
      </c>
      <c r="D166" s="1861"/>
      <c r="E166" s="1861"/>
      <c r="F166" s="1862"/>
      <c r="G166" s="1860">
        <f t="shared" si="71"/>
        <v>960</v>
      </c>
      <c r="H166" s="1861"/>
      <c r="I166" s="1861"/>
      <c r="J166" s="1862"/>
      <c r="K166" s="1860">
        <f t="shared" si="72"/>
        <v>2408</v>
      </c>
      <c r="L166" s="1861"/>
      <c r="M166" s="1861"/>
      <c r="N166" s="1862"/>
      <c r="O166" s="423" t="s">
        <v>1002</v>
      </c>
      <c r="P166" s="1834"/>
    </row>
    <row r="167" spans="1:17" ht="39" customHeight="1">
      <c r="A167" s="1835"/>
      <c r="B167" s="423" t="s">
        <v>750</v>
      </c>
      <c r="C167" s="1863">
        <f t="shared" si="70"/>
        <v>1448</v>
      </c>
      <c r="D167" s="1864"/>
      <c r="E167" s="1864"/>
      <c r="F167" s="1865"/>
      <c r="G167" s="1863">
        <f t="shared" si="71"/>
        <v>960</v>
      </c>
      <c r="H167" s="1864"/>
      <c r="I167" s="1864"/>
      <c r="J167" s="1865"/>
      <c r="K167" s="1863">
        <f t="shared" si="72"/>
        <v>2408</v>
      </c>
      <c r="L167" s="1864"/>
      <c r="M167" s="1864"/>
      <c r="N167" s="1865"/>
      <c r="O167" s="423" t="s">
        <v>68</v>
      </c>
      <c r="P167" s="1835"/>
    </row>
    <row r="168" spans="1:17" ht="39" customHeight="1">
      <c r="A168" s="1859" t="s">
        <v>983</v>
      </c>
      <c r="B168" s="423" t="s">
        <v>998</v>
      </c>
      <c r="C168" s="1860">
        <f t="shared" si="70"/>
        <v>27511</v>
      </c>
      <c r="D168" s="1861"/>
      <c r="E168" s="1861"/>
      <c r="F168" s="1862"/>
      <c r="G168" s="1860">
        <f t="shared" si="71"/>
        <v>1665</v>
      </c>
      <c r="H168" s="1861"/>
      <c r="I168" s="1861"/>
      <c r="J168" s="1862"/>
      <c r="K168" s="1860">
        <f t="shared" si="72"/>
        <v>29176</v>
      </c>
      <c r="L168" s="1861"/>
      <c r="M168" s="1861"/>
      <c r="N168" s="1862"/>
      <c r="O168" s="423" t="s">
        <v>999</v>
      </c>
      <c r="P168" s="1859" t="s">
        <v>984</v>
      </c>
    </row>
    <row r="169" spans="1:17" ht="39" customHeight="1">
      <c r="A169" s="1834"/>
      <c r="B169" s="423" t="s">
        <v>1001</v>
      </c>
      <c r="C169" s="1860">
        <f t="shared" si="70"/>
        <v>49683</v>
      </c>
      <c r="D169" s="1861"/>
      <c r="E169" s="1861"/>
      <c r="F169" s="1862"/>
      <c r="G169" s="1860">
        <f t="shared" si="71"/>
        <v>40671</v>
      </c>
      <c r="H169" s="1861"/>
      <c r="I169" s="1861"/>
      <c r="J169" s="1862"/>
      <c r="K169" s="1860">
        <f t="shared" si="72"/>
        <v>90354</v>
      </c>
      <c r="L169" s="1861"/>
      <c r="M169" s="1861"/>
      <c r="N169" s="1862"/>
      <c r="O169" s="423" t="s">
        <v>1002</v>
      </c>
      <c r="P169" s="1834"/>
    </row>
    <row r="170" spans="1:17" ht="39" customHeight="1">
      <c r="A170" s="1835"/>
      <c r="B170" s="423" t="s">
        <v>750</v>
      </c>
      <c r="C170" s="1863">
        <f t="shared" si="70"/>
        <v>77194</v>
      </c>
      <c r="D170" s="1864"/>
      <c r="E170" s="1864"/>
      <c r="F170" s="1865"/>
      <c r="G170" s="1863">
        <f t="shared" si="71"/>
        <v>42336</v>
      </c>
      <c r="H170" s="1864"/>
      <c r="I170" s="1864"/>
      <c r="J170" s="1865"/>
      <c r="K170" s="1863">
        <f t="shared" si="72"/>
        <v>119530</v>
      </c>
      <c r="L170" s="1864"/>
      <c r="M170" s="1864"/>
      <c r="N170" s="1865"/>
      <c r="O170" s="423" t="s">
        <v>68</v>
      </c>
      <c r="P170" s="1835"/>
    </row>
    <row r="171" spans="1:17" ht="39" customHeight="1">
      <c r="A171" s="1859" t="s">
        <v>985</v>
      </c>
      <c r="B171" s="423" t="s">
        <v>998</v>
      </c>
      <c r="C171" s="1860">
        <f t="shared" si="70"/>
        <v>3103</v>
      </c>
      <c r="D171" s="1861"/>
      <c r="E171" s="1861"/>
      <c r="F171" s="1862"/>
      <c r="G171" s="1860">
        <f t="shared" si="71"/>
        <v>55</v>
      </c>
      <c r="H171" s="1861"/>
      <c r="I171" s="1861"/>
      <c r="J171" s="1862"/>
      <c r="K171" s="1860">
        <f t="shared" si="72"/>
        <v>3158</v>
      </c>
      <c r="L171" s="1861"/>
      <c r="M171" s="1861"/>
      <c r="N171" s="1862"/>
      <c r="O171" s="423" t="s">
        <v>999</v>
      </c>
      <c r="P171" s="1859" t="s">
        <v>1004</v>
      </c>
    </row>
    <row r="172" spans="1:17" ht="39" customHeight="1">
      <c r="A172" s="1834"/>
      <c r="B172" s="423" t="s">
        <v>1001</v>
      </c>
      <c r="C172" s="1860">
        <f t="shared" si="70"/>
        <v>2139</v>
      </c>
      <c r="D172" s="1861"/>
      <c r="E172" s="1861"/>
      <c r="F172" s="1862"/>
      <c r="G172" s="1860">
        <f t="shared" si="71"/>
        <v>94</v>
      </c>
      <c r="H172" s="1861"/>
      <c r="I172" s="1861"/>
      <c r="J172" s="1862"/>
      <c r="K172" s="1860">
        <f t="shared" si="72"/>
        <v>2233</v>
      </c>
      <c r="L172" s="1861"/>
      <c r="M172" s="1861"/>
      <c r="N172" s="1862"/>
      <c r="O172" s="423" t="s">
        <v>1002</v>
      </c>
      <c r="P172" s="1834"/>
    </row>
    <row r="173" spans="1:17" ht="39" customHeight="1">
      <c r="A173" s="1835"/>
      <c r="B173" s="423" t="s">
        <v>750</v>
      </c>
      <c r="C173" s="1863">
        <f t="shared" si="70"/>
        <v>5242</v>
      </c>
      <c r="D173" s="1864"/>
      <c r="E173" s="1864"/>
      <c r="F173" s="1865"/>
      <c r="G173" s="1863">
        <f t="shared" si="71"/>
        <v>149</v>
      </c>
      <c r="H173" s="1864"/>
      <c r="I173" s="1864"/>
      <c r="J173" s="1865"/>
      <c r="K173" s="1863">
        <f t="shared" si="72"/>
        <v>5391</v>
      </c>
      <c r="L173" s="1864"/>
      <c r="M173" s="1864"/>
      <c r="N173" s="1865"/>
      <c r="O173" s="423" t="s">
        <v>68</v>
      </c>
      <c r="P173" s="1835"/>
    </row>
    <row r="174" spans="1:17" ht="39" customHeight="1">
      <c r="A174" s="1859" t="s">
        <v>986</v>
      </c>
      <c r="B174" s="423" t="s">
        <v>998</v>
      </c>
      <c r="C174" s="1860">
        <f t="shared" si="70"/>
        <v>61704</v>
      </c>
      <c r="D174" s="1861"/>
      <c r="E174" s="1861"/>
      <c r="F174" s="1862"/>
      <c r="G174" s="1860">
        <f t="shared" si="71"/>
        <v>862</v>
      </c>
      <c r="H174" s="1861"/>
      <c r="I174" s="1861"/>
      <c r="J174" s="1862"/>
      <c r="K174" s="1860">
        <f t="shared" si="72"/>
        <v>62566</v>
      </c>
      <c r="L174" s="1861"/>
      <c r="M174" s="1861"/>
      <c r="N174" s="1862"/>
      <c r="O174" s="423" t="s">
        <v>999</v>
      </c>
      <c r="P174" s="1859" t="s">
        <v>1005</v>
      </c>
    </row>
    <row r="175" spans="1:17" ht="39" customHeight="1">
      <c r="A175" s="1834"/>
      <c r="B175" s="423" t="s">
        <v>1001</v>
      </c>
      <c r="C175" s="1860">
        <f t="shared" si="70"/>
        <v>34158</v>
      </c>
      <c r="D175" s="1861"/>
      <c r="E175" s="1861"/>
      <c r="F175" s="1862"/>
      <c r="G175" s="1860">
        <f t="shared" si="71"/>
        <v>1601</v>
      </c>
      <c r="H175" s="1861"/>
      <c r="I175" s="1861"/>
      <c r="J175" s="1862"/>
      <c r="K175" s="1860">
        <f t="shared" si="72"/>
        <v>35759</v>
      </c>
      <c r="L175" s="1861"/>
      <c r="M175" s="1861"/>
      <c r="N175" s="1862"/>
      <c r="O175" s="423" t="s">
        <v>1002</v>
      </c>
      <c r="P175" s="1834"/>
    </row>
    <row r="176" spans="1:17" ht="39" customHeight="1">
      <c r="A176" s="1835"/>
      <c r="B176" s="423" t="s">
        <v>750</v>
      </c>
      <c r="C176" s="1863">
        <f t="shared" si="70"/>
        <v>95862</v>
      </c>
      <c r="D176" s="1864"/>
      <c r="E176" s="1864"/>
      <c r="F176" s="1865"/>
      <c r="G176" s="1863">
        <f t="shared" si="71"/>
        <v>2463</v>
      </c>
      <c r="H176" s="1864"/>
      <c r="I176" s="1864"/>
      <c r="J176" s="1865"/>
      <c r="K176" s="1863">
        <f t="shared" si="72"/>
        <v>98325</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76"/>
  <sheetViews>
    <sheetView rightToLeft="1" view="pageBreakPreview" topLeftCell="A166"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71" t="s">
        <v>616</v>
      </c>
      <c r="B1" s="1872"/>
      <c r="C1" s="1872"/>
      <c r="D1" s="1872"/>
      <c r="E1" s="1872"/>
      <c r="F1" s="1872"/>
      <c r="G1" s="1872"/>
      <c r="H1" s="1872"/>
      <c r="I1" s="1872"/>
      <c r="J1" s="1872"/>
      <c r="K1" s="1872"/>
      <c r="L1" s="1872"/>
      <c r="M1" s="1872"/>
      <c r="N1" s="1872"/>
      <c r="O1" s="1872"/>
      <c r="P1" s="1873"/>
    </row>
    <row r="2" spans="1:18" ht="47.25" customHeight="1">
      <c r="A2" s="1874" t="s">
        <v>617</v>
      </c>
      <c r="B2" s="1875"/>
      <c r="C2" s="1875"/>
      <c r="D2" s="1875"/>
      <c r="E2" s="1875"/>
      <c r="F2" s="1875"/>
      <c r="G2" s="1875"/>
      <c r="H2" s="1875"/>
      <c r="I2" s="1875"/>
      <c r="J2" s="1875"/>
      <c r="K2" s="1875"/>
      <c r="L2" s="1875"/>
      <c r="M2" s="1875"/>
      <c r="N2" s="1875"/>
      <c r="O2" s="1875"/>
      <c r="P2" s="1876"/>
    </row>
    <row r="3" spans="1:18" ht="39" customHeight="1">
      <c r="A3" s="198" t="s">
        <v>1110</v>
      </c>
      <c r="B3" s="136"/>
      <c r="C3" s="136"/>
      <c r="D3" s="136"/>
      <c r="E3" s="136"/>
      <c r="F3" s="136"/>
      <c r="G3" s="136"/>
      <c r="H3" s="136"/>
      <c r="I3" s="136"/>
      <c r="J3" s="136"/>
      <c r="K3" s="136"/>
      <c r="L3" s="136"/>
      <c r="M3" s="136"/>
      <c r="N3" s="136"/>
      <c r="O3" s="136"/>
      <c r="P3" s="200" t="s">
        <v>1111</v>
      </c>
    </row>
    <row r="4" spans="1:18" ht="39" customHeight="1">
      <c r="A4" s="1859" t="s">
        <v>971</v>
      </c>
      <c r="B4" s="1859" t="s">
        <v>990</v>
      </c>
      <c r="C4" s="1829" t="s">
        <v>43</v>
      </c>
      <c r="D4" s="1829"/>
      <c r="E4" s="1829" t="s">
        <v>44</v>
      </c>
      <c r="F4" s="1829" t="s">
        <v>45</v>
      </c>
      <c r="G4" s="1829"/>
      <c r="H4" s="1829" t="s">
        <v>102</v>
      </c>
      <c r="I4" s="1829" t="s">
        <v>47</v>
      </c>
      <c r="J4" s="1829"/>
      <c r="K4" s="1829" t="s">
        <v>48</v>
      </c>
      <c r="L4" s="1829" t="s">
        <v>49</v>
      </c>
      <c r="M4" s="1829"/>
      <c r="N4" s="1829" t="s">
        <v>991</v>
      </c>
      <c r="O4" s="1829" t="s">
        <v>992</v>
      </c>
      <c r="P4" s="1829" t="s">
        <v>973</v>
      </c>
      <c r="Q4" s="492"/>
    </row>
    <row r="5" spans="1:18" ht="39" customHeight="1">
      <c r="A5" s="1834"/>
      <c r="B5" s="1834"/>
      <c r="C5" s="1829" t="s">
        <v>44</v>
      </c>
      <c r="D5" s="1829"/>
      <c r="E5" s="1829"/>
      <c r="F5" s="1829" t="s">
        <v>46</v>
      </c>
      <c r="G5" s="1829"/>
      <c r="H5" s="1829"/>
      <c r="I5" s="1829" t="s">
        <v>48</v>
      </c>
      <c r="J5" s="1829"/>
      <c r="K5" s="1829"/>
      <c r="L5" s="1829" t="s">
        <v>489</v>
      </c>
      <c r="M5" s="1829"/>
      <c r="N5" s="1829"/>
      <c r="O5" s="1829"/>
      <c r="P5" s="1829"/>
      <c r="Q5" s="492"/>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5098</v>
      </c>
      <c r="D8" s="286">
        <v>2259</v>
      </c>
      <c r="E8" s="286">
        <f>C8+D8</f>
        <v>7357</v>
      </c>
      <c r="F8" s="286">
        <v>115</v>
      </c>
      <c r="G8" s="286">
        <v>156</v>
      </c>
      <c r="H8" s="286">
        <f>F8+G8</f>
        <v>271</v>
      </c>
      <c r="I8" s="286">
        <v>1726</v>
      </c>
      <c r="J8" s="286">
        <v>890</v>
      </c>
      <c r="K8" s="286">
        <f>I8+J8</f>
        <v>2616</v>
      </c>
      <c r="L8" s="286">
        <v>284</v>
      </c>
      <c r="M8" s="286">
        <v>423</v>
      </c>
      <c r="N8" s="286">
        <f>L8+M8</f>
        <v>707</v>
      </c>
      <c r="O8" s="423" t="s">
        <v>999</v>
      </c>
      <c r="P8" s="1829" t="s">
        <v>1000</v>
      </c>
      <c r="R8" s="495"/>
    </row>
    <row r="9" spans="1:18" s="494" customFormat="1" ht="39" customHeight="1">
      <c r="A9" s="1829"/>
      <c r="B9" s="423" t="s">
        <v>1001</v>
      </c>
      <c r="C9" s="289">
        <v>2924</v>
      </c>
      <c r="D9" s="289">
        <v>855</v>
      </c>
      <c r="E9" s="289">
        <f t="shared" ref="E9:E30" si="0">C9+D9</f>
        <v>3779</v>
      </c>
      <c r="F9" s="289">
        <v>72</v>
      </c>
      <c r="G9" s="289">
        <v>53</v>
      </c>
      <c r="H9" s="289">
        <f t="shared" ref="H9" si="1">F9+G9</f>
        <v>125</v>
      </c>
      <c r="I9" s="289">
        <v>1388</v>
      </c>
      <c r="J9" s="289">
        <v>284</v>
      </c>
      <c r="K9" s="289">
        <f t="shared" ref="K9" si="2">I9+J9</f>
        <v>1672</v>
      </c>
      <c r="L9" s="289">
        <v>136</v>
      </c>
      <c r="M9" s="289">
        <v>128</v>
      </c>
      <c r="N9" s="289">
        <f t="shared" ref="N9" si="3">L9+M9</f>
        <v>264</v>
      </c>
      <c r="O9" s="423" t="s">
        <v>1002</v>
      </c>
      <c r="P9" s="1829"/>
      <c r="R9" s="495"/>
    </row>
    <row r="10" spans="1:18" s="494" customFormat="1" ht="39" customHeight="1">
      <c r="A10" s="1829"/>
      <c r="B10" s="423" t="s">
        <v>750</v>
      </c>
      <c r="C10" s="286">
        <f>C8+C9</f>
        <v>8022</v>
      </c>
      <c r="D10" s="286">
        <f t="shared" ref="D10:E10" si="4">D8+D9</f>
        <v>3114</v>
      </c>
      <c r="E10" s="286">
        <f t="shared" si="4"/>
        <v>11136</v>
      </c>
      <c r="F10" s="286">
        <f>F8+F9</f>
        <v>187</v>
      </c>
      <c r="G10" s="286">
        <f t="shared" ref="G10:H10" si="5">G8+G9</f>
        <v>209</v>
      </c>
      <c r="H10" s="286">
        <f t="shared" si="5"/>
        <v>396</v>
      </c>
      <c r="I10" s="286">
        <f>I8+I9</f>
        <v>3114</v>
      </c>
      <c r="J10" s="286">
        <f t="shared" ref="J10:K10" si="6">J8+J9</f>
        <v>1174</v>
      </c>
      <c r="K10" s="286">
        <f t="shared" si="6"/>
        <v>4288</v>
      </c>
      <c r="L10" s="286">
        <f>L8+L9</f>
        <v>420</v>
      </c>
      <c r="M10" s="286">
        <f t="shared" ref="M10:N10" si="7">M8+M9</f>
        <v>551</v>
      </c>
      <c r="N10" s="286">
        <f t="shared" si="7"/>
        <v>971</v>
      </c>
      <c r="O10" s="423" t="s">
        <v>68</v>
      </c>
      <c r="P10" s="1829"/>
      <c r="R10" s="495"/>
    </row>
    <row r="11" spans="1:18" s="494" customFormat="1" ht="39" customHeight="1">
      <c r="A11" s="1829" t="s">
        <v>977</v>
      </c>
      <c r="B11" s="423" t="s">
        <v>998</v>
      </c>
      <c r="C11" s="289">
        <v>912</v>
      </c>
      <c r="D11" s="289">
        <v>69</v>
      </c>
      <c r="E11" s="289">
        <f t="shared" si="0"/>
        <v>981</v>
      </c>
      <c r="F11" s="289">
        <v>60</v>
      </c>
      <c r="G11" s="289">
        <v>19</v>
      </c>
      <c r="H11" s="289">
        <f t="shared" ref="H11:H12" si="8">F11+G11</f>
        <v>79</v>
      </c>
      <c r="I11" s="289">
        <v>315</v>
      </c>
      <c r="J11" s="289">
        <v>28</v>
      </c>
      <c r="K11" s="289">
        <f t="shared" ref="K11:K12" si="9">I11+J11</f>
        <v>343</v>
      </c>
      <c r="L11" s="289">
        <v>47</v>
      </c>
      <c r="M11" s="289">
        <v>19</v>
      </c>
      <c r="N11" s="289">
        <f t="shared" ref="N11:N12" si="10">L11+M11</f>
        <v>66</v>
      </c>
      <c r="O11" s="423" t="s">
        <v>999</v>
      </c>
      <c r="P11" s="1829" t="s">
        <v>172</v>
      </c>
      <c r="R11" s="495"/>
    </row>
    <row r="12" spans="1:18" s="494" customFormat="1" ht="39" customHeight="1">
      <c r="A12" s="1829"/>
      <c r="B12" s="423" t="s">
        <v>1001</v>
      </c>
      <c r="C12" s="286">
        <v>869</v>
      </c>
      <c r="D12" s="286">
        <v>58</v>
      </c>
      <c r="E12" s="286">
        <f t="shared" si="0"/>
        <v>927</v>
      </c>
      <c r="F12" s="286">
        <v>35</v>
      </c>
      <c r="G12" s="286">
        <v>14</v>
      </c>
      <c r="H12" s="286">
        <f t="shared" si="8"/>
        <v>49</v>
      </c>
      <c r="I12" s="286">
        <v>418</v>
      </c>
      <c r="J12" s="286">
        <v>38</v>
      </c>
      <c r="K12" s="286">
        <f t="shared" si="9"/>
        <v>456</v>
      </c>
      <c r="L12" s="286">
        <v>23</v>
      </c>
      <c r="M12" s="286">
        <v>14</v>
      </c>
      <c r="N12" s="286">
        <f t="shared" si="10"/>
        <v>37</v>
      </c>
      <c r="O12" s="423" t="s">
        <v>1002</v>
      </c>
      <c r="P12" s="1829"/>
      <c r="R12" s="495"/>
    </row>
    <row r="13" spans="1:18" s="494" customFormat="1" ht="39" customHeight="1">
      <c r="A13" s="1829"/>
      <c r="B13" s="423" t="s">
        <v>750</v>
      </c>
      <c r="C13" s="289">
        <f>C11+C12</f>
        <v>1781</v>
      </c>
      <c r="D13" s="289">
        <f t="shared" ref="D13:E13" si="11">D11+D12</f>
        <v>127</v>
      </c>
      <c r="E13" s="289">
        <f t="shared" si="11"/>
        <v>1908</v>
      </c>
      <c r="F13" s="289">
        <f>F11+F12</f>
        <v>95</v>
      </c>
      <c r="G13" s="289">
        <f t="shared" ref="G13:H13" si="12">G11+G12</f>
        <v>33</v>
      </c>
      <c r="H13" s="289">
        <f t="shared" si="12"/>
        <v>128</v>
      </c>
      <c r="I13" s="289">
        <f>I11+I12</f>
        <v>733</v>
      </c>
      <c r="J13" s="289">
        <f t="shared" ref="J13:K13" si="13">J11+J12</f>
        <v>66</v>
      </c>
      <c r="K13" s="289">
        <f t="shared" si="13"/>
        <v>799</v>
      </c>
      <c r="L13" s="289">
        <f>L11+L12</f>
        <v>70</v>
      </c>
      <c r="M13" s="289">
        <f t="shared" ref="M13:N13" si="14">M11+M12</f>
        <v>33</v>
      </c>
      <c r="N13" s="289">
        <f t="shared" si="14"/>
        <v>103</v>
      </c>
      <c r="O13" s="423" t="s">
        <v>68</v>
      </c>
      <c r="P13" s="1829"/>
      <c r="R13" s="495"/>
    </row>
    <row r="14" spans="1:18" s="494" customFormat="1" ht="39" customHeight="1">
      <c r="A14" s="1829" t="s">
        <v>978</v>
      </c>
      <c r="B14" s="423" t="s">
        <v>998</v>
      </c>
      <c r="C14" s="286">
        <f>C8+C11</f>
        <v>6010</v>
      </c>
      <c r="D14" s="286">
        <f t="shared" ref="D14:D15" si="15">D8+D11</f>
        <v>2328</v>
      </c>
      <c r="E14" s="286">
        <f t="shared" si="0"/>
        <v>8338</v>
      </c>
      <c r="F14" s="286">
        <f>F8+F11</f>
        <v>175</v>
      </c>
      <c r="G14" s="286">
        <f t="shared" ref="G14:G15" si="16">G8+G11</f>
        <v>175</v>
      </c>
      <c r="H14" s="286">
        <f t="shared" ref="H14:H15" si="17">F14+G14</f>
        <v>350</v>
      </c>
      <c r="I14" s="286">
        <f>I8+I11</f>
        <v>2041</v>
      </c>
      <c r="J14" s="286">
        <f t="shared" ref="J14:J15" si="18">J8+J11</f>
        <v>918</v>
      </c>
      <c r="K14" s="286">
        <f t="shared" ref="K14:K15" si="19">I14+J14</f>
        <v>2959</v>
      </c>
      <c r="L14" s="286">
        <f>L8+L11</f>
        <v>331</v>
      </c>
      <c r="M14" s="286">
        <f t="shared" ref="M14:M15" si="20">M8+M11</f>
        <v>442</v>
      </c>
      <c r="N14" s="286">
        <f t="shared" ref="N14:N15" si="21">L14+M14</f>
        <v>773</v>
      </c>
      <c r="O14" s="423" t="s">
        <v>999</v>
      </c>
      <c r="P14" s="1829" t="s">
        <v>1003</v>
      </c>
      <c r="R14" s="495"/>
    </row>
    <row r="15" spans="1:18" s="494" customFormat="1" ht="39" customHeight="1">
      <c r="A15" s="1829"/>
      <c r="B15" s="423" t="s">
        <v>1001</v>
      </c>
      <c r="C15" s="289">
        <f>C9+C12</f>
        <v>3793</v>
      </c>
      <c r="D15" s="289">
        <f t="shared" si="15"/>
        <v>913</v>
      </c>
      <c r="E15" s="289">
        <f t="shared" si="0"/>
        <v>4706</v>
      </c>
      <c r="F15" s="289">
        <f>F9+F12</f>
        <v>107</v>
      </c>
      <c r="G15" s="289">
        <f t="shared" si="16"/>
        <v>67</v>
      </c>
      <c r="H15" s="289">
        <f t="shared" si="17"/>
        <v>174</v>
      </c>
      <c r="I15" s="289">
        <f>I9+I12</f>
        <v>1806</v>
      </c>
      <c r="J15" s="289">
        <f t="shared" si="18"/>
        <v>322</v>
      </c>
      <c r="K15" s="289">
        <f t="shared" si="19"/>
        <v>2128</v>
      </c>
      <c r="L15" s="289">
        <f>L9+L12</f>
        <v>159</v>
      </c>
      <c r="M15" s="289">
        <f t="shared" si="20"/>
        <v>142</v>
      </c>
      <c r="N15" s="289">
        <f t="shared" si="21"/>
        <v>301</v>
      </c>
      <c r="O15" s="423" t="s">
        <v>1002</v>
      </c>
      <c r="P15" s="1829"/>
      <c r="R15" s="495"/>
    </row>
    <row r="16" spans="1:18" s="494" customFormat="1" ht="39" customHeight="1">
      <c r="A16" s="1829"/>
      <c r="B16" s="423" t="s">
        <v>750</v>
      </c>
      <c r="C16" s="286">
        <f>C14+C15</f>
        <v>9803</v>
      </c>
      <c r="D16" s="286">
        <f t="shared" ref="D16:E16" si="22">D14+D15</f>
        <v>3241</v>
      </c>
      <c r="E16" s="286">
        <f t="shared" si="22"/>
        <v>13044</v>
      </c>
      <c r="F16" s="286">
        <f>F14+F15</f>
        <v>282</v>
      </c>
      <c r="G16" s="286">
        <f t="shared" ref="G16:H16" si="23">G14+G15</f>
        <v>242</v>
      </c>
      <c r="H16" s="286">
        <f t="shared" si="23"/>
        <v>524</v>
      </c>
      <c r="I16" s="286">
        <f>I14+I15</f>
        <v>3847</v>
      </c>
      <c r="J16" s="286">
        <f t="shared" ref="J16:K16" si="24">J14+J15</f>
        <v>1240</v>
      </c>
      <c r="K16" s="286">
        <f t="shared" si="24"/>
        <v>5087</v>
      </c>
      <c r="L16" s="286">
        <f>L14+L15</f>
        <v>490</v>
      </c>
      <c r="M16" s="286">
        <f t="shared" ref="M16:N16" si="25">M14+M15</f>
        <v>584</v>
      </c>
      <c r="N16" s="286">
        <f t="shared" si="25"/>
        <v>1074</v>
      </c>
      <c r="O16" s="423" t="s">
        <v>68</v>
      </c>
      <c r="P16" s="1829"/>
      <c r="R16" s="495"/>
    </row>
    <row r="17" spans="1:28" ht="39" customHeight="1">
      <c r="A17" s="1829" t="s">
        <v>980</v>
      </c>
      <c r="B17" s="423" t="s">
        <v>998</v>
      </c>
      <c r="C17" s="289">
        <v>6523</v>
      </c>
      <c r="D17" s="289">
        <v>1931</v>
      </c>
      <c r="E17" s="289">
        <f t="shared" si="0"/>
        <v>8454</v>
      </c>
      <c r="F17" s="289">
        <v>553</v>
      </c>
      <c r="G17" s="289">
        <v>50</v>
      </c>
      <c r="H17" s="289">
        <f t="shared" ref="H17:H18" si="26">F17+G17</f>
        <v>603</v>
      </c>
      <c r="I17" s="289">
        <v>883</v>
      </c>
      <c r="J17" s="289">
        <v>731</v>
      </c>
      <c r="K17" s="289">
        <f t="shared" ref="K17:K18" si="27">I17+J17</f>
        <v>1614</v>
      </c>
      <c r="L17" s="289">
        <v>450</v>
      </c>
      <c r="M17" s="289">
        <v>215</v>
      </c>
      <c r="N17" s="289">
        <f t="shared" ref="N17:N18" si="28">L17+M17</f>
        <v>665</v>
      </c>
      <c r="O17" s="423" t="s">
        <v>999</v>
      </c>
      <c r="P17" s="1829" t="s">
        <v>178</v>
      </c>
      <c r="R17" s="510"/>
    </row>
    <row r="18" spans="1:28" ht="39" customHeight="1">
      <c r="A18" s="1829"/>
      <c r="B18" s="423" t="s">
        <v>1001</v>
      </c>
      <c r="C18" s="286">
        <v>3889</v>
      </c>
      <c r="D18" s="286">
        <v>12621</v>
      </c>
      <c r="E18" s="286">
        <f t="shared" si="0"/>
        <v>16510</v>
      </c>
      <c r="F18" s="286">
        <v>116</v>
      </c>
      <c r="G18" s="286">
        <v>265</v>
      </c>
      <c r="H18" s="286">
        <f t="shared" si="26"/>
        <v>381</v>
      </c>
      <c r="I18" s="286">
        <v>1596</v>
      </c>
      <c r="J18" s="286">
        <v>3673</v>
      </c>
      <c r="K18" s="286">
        <f t="shared" si="27"/>
        <v>5269</v>
      </c>
      <c r="L18" s="286">
        <v>247</v>
      </c>
      <c r="M18" s="286">
        <v>1050</v>
      </c>
      <c r="N18" s="286">
        <f t="shared" si="28"/>
        <v>1297</v>
      </c>
      <c r="O18" s="423" t="s">
        <v>1002</v>
      </c>
      <c r="P18" s="1829"/>
      <c r="R18" s="510"/>
    </row>
    <row r="19" spans="1:28" ht="39" customHeight="1">
      <c r="A19" s="1829"/>
      <c r="B19" s="423" t="s">
        <v>750</v>
      </c>
      <c r="C19" s="289">
        <f>C17+C18</f>
        <v>10412</v>
      </c>
      <c r="D19" s="289">
        <f t="shared" ref="D19:E19" si="29">D17+D18</f>
        <v>14552</v>
      </c>
      <c r="E19" s="289">
        <f t="shared" si="29"/>
        <v>24964</v>
      </c>
      <c r="F19" s="289">
        <f>F17+F18</f>
        <v>669</v>
      </c>
      <c r="G19" s="289">
        <f t="shared" ref="G19:H19" si="30">G17+G18</f>
        <v>315</v>
      </c>
      <c r="H19" s="289">
        <f t="shared" si="30"/>
        <v>984</v>
      </c>
      <c r="I19" s="289">
        <f>I17+I18</f>
        <v>2479</v>
      </c>
      <c r="J19" s="289">
        <f t="shared" ref="J19:K19" si="31">J17+J18</f>
        <v>4404</v>
      </c>
      <c r="K19" s="289">
        <f t="shared" si="31"/>
        <v>6883</v>
      </c>
      <c r="L19" s="289">
        <f>L17+L18</f>
        <v>697</v>
      </c>
      <c r="M19" s="289">
        <f t="shared" ref="M19:N19" si="32">M17+M18</f>
        <v>1265</v>
      </c>
      <c r="N19" s="289">
        <f t="shared" si="32"/>
        <v>1962</v>
      </c>
      <c r="O19" s="423" t="s">
        <v>68</v>
      </c>
      <c r="P19" s="1829"/>
      <c r="R19" s="510"/>
    </row>
    <row r="20" spans="1:28" ht="39" customHeight="1">
      <c r="A20" s="1829" t="s">
        <v>981</v>
      </c>
      <c r="B20" s="423" t="s">
        <v>998</v>
      </c>
      <c r="C20" s="286">
        <v>0</v>
      </c>
      <c r="D20" s="286">
        <v>0</v>
      </c>
      <c r="E20" s="286">
        <f t="shared" si="0"/>
        <v>0</v>
      </c>
      <c r="F20" s="286">
        <v>0</v>
      </c>
      <c r="G20" s="286">
        <v>0</v>
      </c>
      <c r="H20" s="286">
        <f t="shared" ref="H20:H21" si="33">F20+G20</f>
        <v>0</v>
      </c>
      <c r="I20" s="286">
        <v>0</v>
      </c>
      <c r="J20" s="286">
        <v>0</v>
      </c>
      <c r="K20" s="286">
        <f t="shared" ref="K20:K21" si="34">I20+J20</f>
        <v>0</v>
      </c>
      <c r="L20" s="286">
        <v>0</v>
      </c>
      <c r="M20" s="286">
        <v>0</v>
      </c>
      <c r="N20" s="286">
        <f t="shared" ref="N20:N21" si="35">L20+M20</f>
        <v>0</v>
      </c>
      <c r="O20" s="423" t="s">
        <v>999</v>
      </c>
      <c r="P20" s="1829" t="s">
        <v>982</v>
      </c>
      <c r="Q20" s="511"/>
      <c r="R20" s="510"/>
    </row>
    <row r="21" spans="1:28" ht="39" customHeight="1">
      <c r="A21" s="1829"/>
      <c r="B21" s="423" t="s">
        <v>1001</v>
      </c>
      <c r="C21" s="289">
        <v>84</v>
      </c>
      <c r="D21" s="289">
        <v>339</v>
      </c>
      <c r="E21" s="289">
        <f t="shared" si="0"/>
        <v>423</v>
      </c>
      <c r="F21" s="289">
        <v>14</v>
      </c>
      <c r="G21" s="289">
        <v>6</v>
      </c>
      <c r="H21" s="289">
        <f t="shared" si="33"/>
        <v>20</v>
      </c>
      <c r="I21" s="289">
        <v>29</v>
      </c>
      <c r="J21" s="289">
        <v>86</v>
      </c>
      <c r="K21" s="289">
        <f t="shared" si="34"/>
        <v>115</v>
      </c>
      <c r="L21" s="289">
        <v>2</v>
      </c>
      <c r="M21" s="289">
        <v>59</v>
      </c>
      <c r="N21" s="289">
        <f t="shared" si="35"/>
        <v>61</v>
      </c>
      <c r="O21" s="423" t="s">
        <v>1002</v>
      </c>
      <c r="P21" s="1829"/>
    </row>
    <row r="22" spans="1:28" ht="39" customHeight="1">
      <c r="A22" s="1829"/>
      <c r="B22" s="423" t="s">
        <v>750</v>
      </c>
      <c r="C22" s="286">
        <f>C20+C21</f>
        <v>84</v>
      </c>
      <c r="D22" s="286">
        <f t="shared" ref="D22:E22" si="36">D20+D21</f>
        <v>339</v>
      </c>
      <c r="E22" s="286">
        <f t="shared" si="36"/>
        <v>423</v>
      </c>
      <c r="F22" s="286">
        <f>F20+F21</f>
        <v>14</v>
      </c>
      <c r="G22" s="286">
        <f t="shared" ref="G22:H22" si="37">G20+G21</f>
        <v>6</v>
      </c>
      <c r="H22" s="286">
        <f t="shared" si="37"/>
        <v>20</v>
      </c>
      <c r="I22" s="286">
        <f>I20+I21</f>
        <v>29</v>
      </c>
      <c r="J22" s="286">
        <f t="shared" ref="J22:K22" si="38">J20+J21</f>
        <v>86</v>
      </c>
      <c r="K22" s="286">
        <f t="shared" si="38"/>
        <v>115</v>
      </c>
      <c r="L22" s="286">
        <f>L20+L21</f>
        <v>2</v>
      </c>
      <c r="M22" s="286">
        <f t="shared" ref="M22:N22" si="39">M20+M21</f>
        <v>59</v>
      </c>
      <c r="N22" s="286">
        <f t="shared" si="39"/>
        <v>61</v>
      </c>
      <c r="O22" s="423" t="s">
        <v>68</v>
      </c>
      <c r="P22" s="1829"/>
    </row>
    <row r="23" spans="1:28" ht="39" customHeight="1">
      <c r="A23" s="1829" t="s">
        <v>983</v>
      </c>
      <c r="B23" s="423" t="s">
        <v>998</v>
      </c>
      <c r="C23" s="289">
        <f>C17+C20</f>
        <v>6523</v>
      </c>
      <c r="D23" s="289">
        <f t="shared" ref="D23:D24" si="40">D17+D20</f>
        <v>1931</v>
      </c>
      <c r="E23" s="289">
        <f t="shared" si="0"/>
        <v>8454</v>
      </c>
      <c r="F23" s="289">
        <f>F17+F20</f>
        <v>553</v>
      </c>
      <c r="G23" s="289">
        <f t="shared" ref="G23:G24" si="41">G17+G20</f>
        <v>50</v>
      </c>
      <c r="H23" s="289">
        <f t="shared" ref="H23:H24" si="42">F23+G23</f>
        <v>603</v>
      </c>
      <c r="I23" s="289">
        <f>I17+I20</f>
        <v>883</v>
      </c>
      <c r="J23" s="289">
        <f t="shared" ref="J23:J24" si="43">J17+J20</f>
        <v>731</v>
      </c>
      <c r="K23" s="289">
        <f t="shared" ref="K23:K24" si="44">I23+J23</f>
        <v>1614</v>
      </c>
      <c r="L23" s="289">
        <f>L17+L20</f>
        <v>450</v>
      </c>
      <c r="M23" s="289">
        <f t="shared" ref="M23:M24" si="45">M17+M20</f>
        <v>215</v>
      </c>
      <c r="N23" s="289">
        <f t="shared" ref="N23:N24" si="46">L23+M23</f>
        <v>665</v>
      </c>
      <c r="O23" s="423" t="s">
        <v>999</v>
      </c>
      <c r="P23" s="1829" t="s">
        <v>984</v>
      </c>
      <c r="Y23" s="491">
        <f>W23+X23</f>
        <v>0</v>
      </c>
      <c r="Z23" s="491">
        <v>1843</v>
      </c>
      <c r="AA23" s="491">
        <v>692</v>
      </c>
      <c r="AB23" s="491">
        <f>Z23+AA23</f>
        <v>2535</v>
      </c>
    </row>
    <row r="24" spans="1:28" ht="39" customHeight="1">
      <c r="A24" s="1829"/>
      <c r="B24" s="423" t="s">
        <v>1001</v>
      </c>
      <c r="C24" s="286">
        <f>C18+C21</f>
        <v>3973</v>
      </c>
      <c r="D24" s="286">
        <f t="shared" si="40"/>
        <v>12960</v>
      </c>
      <c r="E24" s="286">
        <f t="shared" si="0"/>
        <v>16933</v>
      </c>
      <c r="F24" s="286">
        <f>F18+F21</f>
        <v>130</v>
      </c>
      <c r="G24" s="286">
        <f t="shared" si="41"/>
        <v>271</v>
      </c>
      <c r="H24" s="286">
        <f t="shared" si="42"/>
        <v>401</v>
      </c>
      <c r="I24" s="286">
        <f>I18+I21</f>
        <v>1625</v>
      </c>
      <c r="J24" s="286">
        <f t="shared" si="43"/>
        <v>3759</v>
      </c>
      <c r="K24" s="286">
        <f t="shared" si="44"/>
        <v>5384</v>
      </c>
      <c r="L24" s="286">
        <f>L18+L21</f>
        <v>249</v>
      </c>
      <c r="M24" s="286">
        <f t="shared" si="45"/>
        <v>1109</v>
      </c>
      <c r="N24" s="286">
        <f t="shared" si="46"/>
        <v>1358</v>
      </c>
      <c r="O24" s="423" t="s">
        <v>1002</v>
      </c>
      <c r="P24" s="1829"/>
      <c r="Y24" s="491">
        <f>W24+X24</f>
        <v>0</v>
      </c>
      <c r="Z24" s="491">
        <v>964</v>
      </c>
      <c r="AA24" s="491">
        <v>1315</v>
      </c>
      <c r="AB24" s="491">
        <f>Z24+AA24</f>
        <v>2279</v>
      </c>
    </row>
    <row r="25" spans="1:28" ht="39" customHeight="1">
      <c r="A25" s="1829"/>
      <c r="B25" s="423" t="s">
        <v>750</v>
      </c>
      <c r="C25" s="289">
        <f>C23+C24</f>
        <v>10496</v>
      </c>
      <c r="D25" s="289">
        <f t="shared" ref="D25:E25" si="47">D23+D24</f>
        <v>14891</v>
      </c>
      <c r="E25" s="289">
        <f t="shared" si="47"/>
        <v>25387</v>
      </c>
      <c r="F25" s="289">
        <f>F23+F24</f>
        <v>683</v>
      </c>
      <c r="G25" s="289">
        <f t="shared" ref="G25:H25" si="48">G23+G24</f>
        <v>321</v>
      </c>
      <c r="H25" s="289">
        <f t="shared" si="48"/>
        <v>1004</v>
      </c>
      <c r="I25" s="289">
        <f>I23+I24</f>
        <v>2508</v>
      </c>
      <c r="J25" s="289">
        <f t="shared" ref="J25:K25" si="49">J23+J24</f>
        <v>4490</v>
      </c>
      <c r="K25" s="289">
        <f t="shared" si="49"/>
        <v>6998</v>
      </c>
      <c r="L25" s="289">
        <f>L23+L24</f>
        <v>699</v>
      </c>
      <c r="M25" s="289">
        <f t="shared" ref="M25:N25" si="50">M23+M24</f>
        <v>1324</v>
      </c>
      <c r="N25" s="289">
        <f t="shared" si="50"/>
        <v>2023</v>
      </c>
      <c r="O25" s="423" t="s">
        <v>68</v>
      </c>
      <c r="P25" s="1829"/>
      <c r="Y25" s="491">
        <f t="shared" ref="Y25:AB25" si="51">SUM(Y23:Y24)</f>
        <v>0</v>
      </c>
      <c r="Z25" s="491">
        <f t="shared" si="51"/>
        <v>2807</v>
      </c>
      <c r="AA25" s="491">
        <f t="shared" si="51"/>
        <v>2007</v>
      </c>
      <c r="AB25" s="491">
        <f t="shared" si="51"/>
        <v>4814</v>
      </c>
    </row>
    <row r="26" spans="1:28" ht="39" customHeight="1">
      <c r="A26" s="1829" t="s">
        <v>985</v>
      </c>
      <c r="B26" s="423" t="s">
        <v>998</v>
      </c>
      <c r="C26" s="286">
        <v>1066</v>
      </c>
      <c r="D26" s="286">
        <v>80</v>
      </c>
      <c r="E26" s="286">
        <f t="shared" si="0"/>
        <v>1146</v>
      </c>
      <c r="F26" s="286">
        <v>45</v>
      </c>
      <c r="G26" s="286">
        <v>8</v>
      </c>
      <c r="H26" s="286">
        <f t="shared" ref="H26:H27" si="52">F26+G26</f>
        <v>53</v>
      </c>
      <c r="I26" s="286">
        <v>226</v>
      </c>
      <c r="J26" s="286">
        <v>45</v>
      </c>
      <c r="K26" s="286">
        <f t="shared" ref="K26:K27" si="53">I26+J26</f>
        <v>271</v>
      </c>
      <c r="L26" s="286">
        <v>96</v>
      </c>
      <c r="M26" s="286">
        <v>13</v>
      </c>
      <c r="N26" s="286">
        <f t="shared" ref="N26:N27" si="54">L26+M26</f>
        <v>109</v>
      </c>
      <c r="O26" s="423" t="s">
        <v>999</v>
      </c>
      <c r="P26" s="1829" t="s">
        <v>1004</v>
      </c>
      <c r="Y26" s="491">
        <f t="shared" ref="Y26:AB28" si="55">K14+K23+K26</f>
        <v>4844</v>
      </c>
      <c r="Z26" s="491">
        <f t="shared" si="55"/>
        <v>877</v>
      </c>
      <c r="AA26" s="491">
        <f t="shared" si="55"/>
        <v>670</v>
      </c>
      <c r="AB26" s="491">
        <f>N14+N23+N26</f>
        <v>1547</v>
      </c>
    </row>
    <row r="27" spans="1:28" ht="39" customHeight="1">
      <c r="A27" s="1829"/>
      <c r="B27" s="423" t="s">
        <v>1001</v>
      </c>
      <c r="C27" s="289">
        <v>1181</v>
      </c>
      <c r="D27" s="289">
        <v>126</v>
      </c>
      <c r="E27" s="289">
        <f t="shared" si="0"/>
        <v>1307</v>
      </c>
      <c r="F27" s="289">
        <v>37</v>
      </c>
      <c r="G27" s="289">
        <v>3</v>
      </c>
      <c r="H27" s="289">
        <f t="shared" si="52"/>
        <v>40</v>
      </c>
      <c r="I27" s="289">
        <v>326</v>
      </c>
      <c r="J27" s="289">
        <v>27</v>
      </c>
      <c r="K27" s="289">
        <f t="shared" si="53"/>
        <v>353</v>
      </c>
      <c r="L27" s="289">
        <v>60</v>
      </c>
      <c r="M27" s="289">
        <v>2</v>
      </c>
      <c r="N27" s="289">
        <f t="shared" si="54"/>
        <v>62</v>
      </c>
      <c r="O27" s="423" t="s">
        <v>1002</v>
      </c>
      <c r="P27" s="1829"/>
      <c r="Y27" s="491">
        <f t="shared" si="55"/>
        <v>7865</v>
      </c>
      <c r="Z27" s="491">
        <f t="shared" si="55"/>
        <v>468</v>
      </c>
      <c r="AA27" s="491">
        <f t="shared" si="55"/>
        <v>1253</v>
      </c>
      <c r="AB27" s="491">
        <f t="shared" si="55"/>
        <v>1721</v>
      </c>
    </row>
    <row r="28" spans="1:28" ht="39" customHeight="1">
      <c r="A28" s="1829"/>
      <c r="B28" s="423" t="s">
        <v>750</v>
      </c>
      <c r="C28" s="286">
        <f>C26+C27</f>
        <v>2247</v>
      </c>
      <c r="D28" s="286">
        <f t="shared" ref="D28:E28" si="56">D26+D27</f>
        <v>206</v>
      </c>
      <c r="E28" s="286">
        <f t="shared" si="56"/>
        <v>2453</v>
      </c>
      <c r="F28" s="286">
        <f>F26+F27</f>
        <v>82</v>
      </c>
      <c r="G28" s="286">
        <f t="shared" ref="G28:H28" si="57">G26+G27</f>
        <v>11</v>
      </c>
      <c r="H28" s="286">
        <f t="shared" si="57"/>
        <v>93</v>
      </c>
      <c r="I28" s="286">
        <f>I26+I27</f>
        <v>552</v>
      </c>
      <c r="J28" s="286">
        <f t="shared" ref="J28:K28" si="58">J26+J27</f>
        <v>72</v>
      </c>
      <c r="K28" s="286">
        <f t="shared" si="58"/>
        <v>624</v>
      </c>
      <c r="L28" s="286">
        <f>L26+L27</f>
        <v>156</v>
      </c>
      <c r="M28" s="286">
        <f t="shared" ref="M28:N28" si="59">M26+M27</f>
        <v>15</v>
      </c>
      <c r="N28" s="286">
        <f t="shared" si="59"/>
        <v>171</v>
      </c>
      <c r="O28" s="423" t="s">
        <v>68</v>
      </c>
      <c r="P28" s="1829"/>
      <c r="Y28" s="491">
        <f t="shared" si="55"/>
        <v>12709</v>
      </c>
      <c r="Z28" s="491">
        <f t="shared" si="55"/>
        <v>1345</v>
      </c>
      <c r="AA28" s="491">
        <f t="shared" si="55"/>
        <v>1923</v>
      </c>
      <c r="AB28" s="491">
        <f t="shared" si="55"/>
        <v>3268</v>
      </c>
    </row>
    <row r="29" spans="1:28" ht="39" customHeight="1">
      <c r="A29" s="1829" t="s">
        <v>986</v>
      </c>
      <c r="B29" s="423" t="s">
        <v>998</v>
      </c>
      <c r="C29" s="289">
        <v>9428</v>
      </c>
      <c r="D29" s="289">
        <v>556</v>
      </c>
      <c r="E29" s="289">
        <f t="shared" si="0"/>
        <v>9984</v>
      </c>
      <c r="F29" s="289">
        <v>357</v>
      </c>
      <c r="G29" s="289">
        <v>29</v>
      </c>
      <c r="H29" s="289">
        <f t="shared" ref="H29:H30" si="60">F29+G29</f>
        <v>386</v>
      </c>
      <c r="I29" s="289">
        <v>2667</v>
      </c>
      <c r="J29" s="289">
        <v>230</v>
      </c>
      <c r="K29" s="289">
        <f t="shared" ref="K29:K30" si="61">I29+J29</f>
        <v>2897</v>
      </c>
      <c r="L29" s="289">
        <v>966</v>
      </c>
      <c r="M29" s="289">
        <v>22</v>
      </c>
      <c r="N29" s="289">
        <f t="shared" ref="N29:N30" si="62">L29+M29</f>
        <v>988</v>
      </c>
      <c r="O29" s="423" t="s">
        <v>999</v>
      </c>
      <c r="P29" s="1829" t="s">
        <v>1005</v>
      </c>
      <c r="Y29" s="491">
        <f t="shared" ref="Y29:AB31" si="63">Y23-Y26</f>
        <v>-4844</v>
      </c>
      <c r="Z29" s="491">
        <f t="shared" si="63"/>
        <v>966</v>
      </c>
      <c r="AA29" s="491">
        <f t="shared" si="63"/>
        <v>22</v>
      </c>
      <c r="AB29" s="491">
        <f t="shared" si="63"/>
        <v>988</v>
      </c>
    </row>
    <row r="30" spans="1:28" ht="39" customHeight="1">
      <c r="A30" s="1829"/>
      <c r="B30" s="423" t="s">
        <v>1001</v>
      </c>
      <c r="C30" s="286">
        <v>7145</v>
      </c>
      <c r="D30" s="286">
        <v>1112</v>
      </c>
      <c r="E30" s="286">
        <f t="shared" si="0"/>
        <v>8257</v>
      </c>
      <c r="F30" s="286">
        <v>254</v>
      </c>
      <c r="G30" s="286">
        <v>22</v>
      </c>
      <c r="H30" s="286">
        <f t="shared" si="60"/>
        <v>276</v>
      </c>
      <c r="I30" s="286">
        <v>2341</v>
      </c>
      <c r="J30" s="286">
        <v>416</v>
      </c>
      <c r="K30" s="286">
        <f t="shared" si="61"/>
        <v>2757</v>
      </c>
      <c r="L30" s="286">
        <v>496</v>
      </c>
      <c r="M30" s="286">
        <v>62</v>
      </c>
      <c r="N30" s="286">
        <f t="shared" si="62"/>
        <v>558</v>
      </c>
      <c r="O30" s="423" t="s">
        <v>1002</v>
      </c>
      <c r="P30" s="1829"/>
      <c r="Y30" s="491">
        <f t="shared" si="63"/>
        <v>-7865</v>
      </c>
      <c r="Z30" s="491">
        <f t="shared" si="63"/>
        <v>496</v>
      </c>
      <c r="AA30" s="491">
        <f t="shared" si="63"/>
        <v>62</v>
      </c>
      <c r="AB30" s="491">
        <f t="shared" si="63"/>
        <v>558</v>
      </c>
    </row>
    <row r="31" spans="1:28" ht="39" customHeight="1">
      <c r="A31" s="1829"/>
      <c r="B31" s="423" t="s">
        <v>750</v>
      </c>
      <c r="C31" s="289">
        <f>C29+C30</f>
        <v>16573</v>
      </c>
      <c r="D31" s="289">
        <f t="shared" ref="D31:E31" si="64">D29+D30</f>
        <v>1668</v>
      </c>
      <c r="E31" s="289">
        <f t="shared" si="64"/>
        <v>18241</v>
      </c>
      <c r="F31" s="289">
        <f>F29+F30</f>
        <v>611</v>
      </c>
      <c r="G31" s="289">
        <f t="shared" ref="G31:H31" si="65">G29+G30</f>
        <v>51</v>
      </c>
      <c r="H31" s="289">
        <f t="shared" si="65"/>
        <v>662</v>
      </c>
      <c r="I31" s="289">
        <f>I29+I30</f>
        <v>5008</v>
      </c>
      <c r="J31" s="289">
        <f t="shared" ref="J31:K31" si="66">J29+J30</f>
        <v>646</v>
      </c>
      <c r="K31" s="289">
        <f t="shared" si="66"/>
        <v>5654</v>
      </c>
      <c r="L31" s="289">
        <f>L29+L30</f>
        <v>1462</v>
      </c>
      <c r="M31" s="289">
        <f t="shared" ref="M31:N31" si="67">M29+M30</f>
        <v>84</v>
      </c>
      <c r="N31" s="289">
        <f t="shared" si="67"/>
        <v>1546</v>
      </c>
      <c r="O31" s="423" t="s">
        <v>68</v>
      </c>
      <c r="P31" s="1829"/>
      <c r="Y31" s="491">
        <f t="shared" si="63"/>
        <v>-12709</v>
      </c>
      <c r="Z31" s="491">
        <f t="shared" si="63"/>
        <v>1462</v>
      </c>
      <c r="AA31" s="491">
        <f t="shared" si="63"/>
        <v>84</v>
      </c>
      <c r="AB31" s="491">
        <f t="shared" si="63"/>
        <v>1546</v>
      </c>
    </row>
    <row r="32" spans="1:28" ht="39" customHeight="1">
      <c r="A32" s="198" t="s">
        <v>1110</v>
      </c>
      <c r="B32" s="136"/>
      <c r="C32" s="136"/>
      <c r="D32" s="136"/>
      <c r="E32" s="136"/>
      <c r="F32" s="136"/>
      <c r="G32" s="136"/>
      <c r="H32" s="136"/>
      <c r="I32" s="136"/>
      <c r="J32" s="136"/>
      <c r="K32" s="136"/>
      <c r="L32" s="136"/>
      <c r="M32" s="136"/>
      <c r="N32" s="136"/>
      <c r="O32" s="136"/>
      <c r="P32" s="200" t="s">
        <v>1111</v>
      </c>
      <c r="Y32" s="491">
        <f t="shared" ref="Y32:AB32" si="68">Y31-K31</f>
        <v>-18363</v>
      </c>
      <c r="Z32" s="491">
        <f t="shared" si="68"/>
        <v>0</v>
      </c>
      <c r="AA32" s="491">
        <f t="shared" si="68"/>
        <v>0</v>
      </c>
      <c r="AB32" s="491">
        <f t="shared" si="68"/>
        <v>0</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316</v>
      </c>
      <c r="D37" s="286">
        <v>485</v>
      </c>
      <c r="E37" s="286">
        <f>C37+D37</f>
        <v>801</v>
      </c>
      <c r="F37" s="286">
        <v>111</v>
      </c>
      <c r="G37" s="286">
        <v>69</v>
      </c>
      <c r="H37" s="286">
        <f>F37+G37</f>
        <v>180</v>
      </c>
      <c r="I37" s="286">
        <v>659</v>
      </c>
      <c r="J37" s="286">
        <v>661</v>
      </c>
      <c r="K37" s="286">
        <f>I37+J37</f>
        <v>1320</v>
      </c>
      <c r="L37" s="286">
        <v>223</v>
      </c>
      <c r="M37" s="286">
        <v>159</v>
      </c>
      <c r="N37" s="286">
        <f>L37+M37</f>
        <v>382</v>
      </c>
      <c r="O37" s="423" t="s">
        <v>999</v>
      </c>
      <c r="P37" s="1829" t="s">
        <v>1000</v>
      </c>
    </row>
    <row r="38" spans="1:17" s="494" customFormat="1" ht="39" customHeight="1">
      <c r="A38" s="1829"/>
      <c r="B38" s="423" t="s">
        <v>1001</v>
      </c>
      <c r="C38" s="289">
        <v>214</v>
      </c>
      <c r="D38" s="289">
        <v>215</v>
      </c>
      <c r="E38" s="289">
        <f t="shared" ref="E38" si="69">C38+D38</f>
        <v>429</v>
      </c>
      <c r="F38" s="289">
        <v>33</v>
      </c>
      <c r="G38" s="289">
        <v>44</v>
      </c>
      <c r="H38" s="289">
        <f t="shared" ref="H38" si="70">F38+G38</f>
        <v>77</v>
      </c>
      <c r="I38" s="289">
        <v>526</v>
      </c>
      <c r="J38" s="289">
        <v>213</v>
      </c>
      <c r="K38" s="289">
        <f t="shared" ref="K38" si="71">I38+J38</f>
        <v>739</v>
      </c>
      <c r="L38" s="289">
        <v>156</v>
      </c>
      <c r="M38" s="289">
        <v>36</v>
      </c>
      <c r="N38" s="289">
        <f t="shared" ref="N38" si="72">L38+M38</f>
        <v>192</v>
      </c>
      <c r="O38" s="423" t="s">
        <v>1002</v>
      </c>
      <c r="P38" s="1829"/>
    </row>
    <row r="39" spans="1:17" s="494" customFormat="1" ht="39" customHeight="1">
      <c r="A39" s="1829"/>
      <c r="B39" s="423" t="s">
        <v>750</v>
      </c>
      <c r="C39" s="286">
        <f>C37+C38</f>
        <v>530</v>
      </c>
      <c r="D39" s="286">
        <f t="shared" ref="D39:E39" si="73">D37+D38</f>
        <v>700</v>
      </c>
      <c r="E39" s="286">
        <f t="shared" si="73"/>
        <v>1230</v>
      </c>
      <c r="F39" s="286">
        <f>F37+F38</f>
        <v>144</v>
      </c>
      <c r="G39" s="286">
        <f t="shared" ref="G39:H39" si="74">G37+G38</f>
        <v>113</v>
      </c>
      <c r="H39" s="286">
        <f t="shared" si="74"/>
        <v>257</v>
      </c>
      <c r="I39" s="286">
        <f>I37+I38</f>
        <v>1185</v>
      </c>
      <c r="J39" s="286">
        <f t="shared" ref="J39:K39" si="75">J37+J38</f>
        <v>874</v>
      </c>
      <c r="K39" s="286">
        <f t="shared" si="75"/>
        <v>2059</v>
      </c>
      <c r="L39" s="286">
        <f>L37+L38</f>
        <v>379</v>
      </c>
      <c r="M39" s="286">
        <f t="shared" ref="M39:N39" si="76">M37+M38</f>
        <v>195</v>
      </c>
      <c r="N39" s="286">
        <f t="shared" si="76"/>
        <v>574</v>
      </c>
      <c r="O39" s="423" t="s">
        <v>68</v>
      </c>
      <c r="P39" s="1829"/>
    </row>
    <row r="40" spans="1:17" s="494" customFormat="1" ht="39" customHeight="1">
      <c r="A40" s="1829" t="s">
        <v>977</v>
      </c>
      <c r="B40" s="423" t="s">
        <v>998</v>
      </c>
      <c r="C40" s="289">
        <v>86</v>
      </c>
      <c r="D40" s="289">
        <v>25</v>
      </c>
      <c r="E40" s="289">
        <f t="shared" ref="E40:E41" si="77">C40+D40</f>
        <v>111</v>
      </c>
      <c r="F40" s="289">
        <v>48</v>
      </c>
      <c r="G40" s="289">
        <v>30</v>
      </c>
      <c r="H40" s="289">
        <f t="shared" ref="H40:H41" si="78">F40+G40</f>
        <v>78</v>
      </c>
      <c r="I40" s="289">
        <v>139</v>
      </c>
      <c r="J40" s="289">
        <v>38</v>
      </c>
      <c r="K40" s="289">
        <f t="shared" ref="K40:K41" si="79">I40+J40</f>
        <v>177</v>
      </c>
      <c r="L40" s="289">
        <v>33</v>
      </c>
      <c r="M40" s="289">
        <v>24</v>
      </c>
      <c r="N40" s="289">
        <f t="shared" ref="N40:N41" si="80">L40+M40</f>
        <v>57</v>
      </c>
      <c r="O40" s="423" t="s">
        <v>999</v>
      </c>
      <c r="P40" s="1829" t="s">
        <v>172</v>
      </c>
    </row>
    <row r="41" spans="1:17" s="494" customFormat="1" ht="39" customHeight="1">
      <c r="A41" s="1829"/>
      <c r="B41" s="423" t="s">
        <v>1001</v>
      </c>
      <c r="C41" s="286">
        <v>60</v>
      </c>
      <c r="D41" s="286">
        <v>25</v>
      </c>
      <c r="E41" s="286">
        <f t="shared" si="77"/>
        <v>85</v>
      </c>
      <c r="F41" s="286">
        <v>26</v>
      </c>
      <c r="G41" s="286">
        <v>18</v>
      </c>
      <c r="H41" s="286">
        <f t="shared" si="78"/>
        <v>44</v>
      </c>
      <c r="I41" s="286">
        <v>101</v>
      </c>
      <c r="J41" s="286">
        <v>20</v>
      </c>
      <c r="K41" s="286">
        <f t="shared" si="79"/>
        <v>121</v>
      </c>
      <c r="L41" s="286">
        <v>17</v>
      </c>
      <c r="M41" s="286">
        <v>2</v>
      </c>
      <c r="N41" s="286">
        <f t="shared" si="80"/>
        <v>19</v>
      </c>
      <c r="O41" s="423" t="s">
        <v>1002</v>
      </c>
      <c r="P41" s="1829"/>
    </row>
    <row r="42" spans="1:17" s="494" customFormat="1" ht="39" customHeight="1">
      <c r="A42" s="1829"/>
      <c r="B42" s="423" t="s">
        <v>750</v>
      </c>
      <c r="C42" s="289">
        <f>C40+C41</f>
        <v>146</v>
      </c>
      <c r="D42" s="289">
        <f t="shared" ref="D42:E42" si="81">D40+D41</f>
        <v>50</v>
      </c>
      <c r="E42" s="289">
        <f t="shared" si="81"/>
        <v>196</v>
      </c>
      <c r="F42" s="289">
        <f>F40+F41</f>
        <v>74</v>
      </c>
      <c r="G42" s="289">
        <f t="shared" ref="G42:H42" si="82">G40+G41</f>
        <v>48</v>
      </c>
      <c r="H42" s="289">
        <f t="shared" si="82"/>
        <v>122</v>
      </c>
      <c r="I42" s="289">
        <f>I40+I41</f>
        <v>240</v>
      </c>
      <c r="J42" s="289">
        <f t="shared" ref="J42:K42" si="83">J40+J41</f>
        <v>58</v>
      </c>
      <c r="K42" s="289">
        <f t="shared" si="83"/>
        <v>298</v>
      </c>
      <c r="L42" s="289">
        <f>L40+L41</f>
        <v>50</v>
      </c>
      <c r="M42" s="289">
        <f t="shared" ref="M42:N42" si="84">M40+M41</f>
        <v>26</v>
      </c>
      <c r="N42" s="289">
        <f t="shared" si="84"/>
        <v>76</v>
      </c>
      <c r="O42" s="423" t="s">
        <v>68</v>
      </c>
      <c r="P42" s="1829"/>
    </row>
    <row r="43" spans="1:17" s="494" customFormat="1" ht="39" customHeight="1">
      <c r="A43" s="1829" t="s">
        <v>978</v>
      </c>
      <c r="B43" s="423" t="s">
        <v>998</v>
      </c>
      <c r="C43" s="286">
        <f>C37+C40</f>
        <v>402</v>
      </c>
      <c r="D43" s="286">
        <f t="shared" ref="D43:D44" si="85">D37+D40</f>
        <v>510</v>
      </c>
      <c r="E43" s="286">
        <f t="shared" ref="E43:E44" si="86">C43+D43</f>
        <v>912</v>
      </c>
      <c r="F43" s="286">
        <f>F37+F40</f>
        <v>159</v>
      </c>
      <c r="G43" s="286">
        <f t="shared" ref="G43:G44" si="87">G37+G40</f>
        <v>99</v>
      </c>
      <c r="H43" s="286">
        <f t="shared" ref="H43:H44" si="88">F43+G43</f>
        <v>258</v>
      </c>
      <c r="I43" s="286">
        <f>I37+I40</f>
        <v>798</v>
      </c>
      <c r="J43" s="286">
        <f t="shared" ref="J43:J44" si="89">J37+J40</f>
        <v>699</v>
      </c>
      <c r="K43" s="286">
        <f t="shared" ref="K43:K44" si="90">I43+J43</f>
        <v>1497</v>
      </c>
      <c r="L43" s="286">
        <f>L37+L40</f>
        <v>256</v>
      </c>
      <c r="M43" s="286">
        <f t="shared" ref="M43:M44" si="91">M37+M40</f>
        <v>183</v>
      </c>
      <c r="N43" s="286">
        <f t="shared" ref="N43:N44" si="92">L43+M43</f>
        <v>439</v>
      </c>
      <c r="O43" s="423" t="s">
        <v>999</v>
      </c>
      <c r="P43" s="1829" t="s">
        <v>1003</v>
      </c>
    </row>
    <row r="44" spans="1:17" s="494" customFormat="1" ht="39" customHeight="1">
      <c r="A44" s="1829"/>
      <c r="B44" s="423" t="s">
        <v>1001</v>
      </c>
      <c r="C44" s="289">
        <f>C38+C41</f>
        <v>274</v>
      </c>
      <c r="D44" s="289">
        <f t="shared" si="85"/>
        <v>240</v>
      </c>
      <c r="E44" s="289">
        <f t="shared" si="86"/>
        <v>514</v>
      </c>
      <c r="F44" s="289">
        <f>F38+F41</f>
        <v>59</v>
      </c>
      <c r="G44" s="289">
        <f t="shared" si="87"/>
        <v>62</v>
      </c>
      <c r="H44" s="289">
        <f t="shared" si="88"/>
        <v>121</v>
      </c>
      <c r="I44" s="289">
        <f>I38+I41</f>
        <v>627</v>
      </c>
      <c r="J44" s="289">
        <f t="shared" si="89"/>
        <v>233</v>
      </c>
      <c r="K44" s="289">
        <f t="shared" si="90"/>
        <v>860</v>
      </c>
      <c r="L44" s="289">
        <f>L38+L41</f>
        <v>173</v>
      </c>
      <c r="M44" s="289">
        <f t="shared" si="91"/>
        <v>38</v>
      </c>
      <c r="N44" s="289">
        <f t="shared" si="92"/>
        <v>211</v>
      </c>
      <c r="O44" s="423" t="s">
        <v>1002</v>
      </c>
      <c r="P44" s="1829"/>
    </row>
    <row r="45" spans="1:17" s="494" customFormat="1" ht="39" customHeight="1">
      <c r="A45" s="1829"/>
      <c r="B45" s="423" t="s">
        <v>750</v>
      </c>
      <c r="C45" s="286">
        <f>C43+C44</f>
        <v>676</v>
      </c>
      <c r="D45" s="286">
        <f t="shared" ref="D45:E45" si="93">D43+D44</f>
        <v>750</v>
      </c>
      <c r="E45" s="286">
        <f t="shared" si="93"/>
        <v>1426</v>
      </c>
      <c r="F45" s="286">
        <f>F43+F44</f>
        <v>218</v>
      </c>
      <c r="G45" s="286">
        <f t="shared" ref="G45:H45" si="94">G43+G44</f>
        <v>161</v>
      </c>
      <c r="H45" s="286">
        <f t="shared" si="94"/>
        <v>379</v>
      </c>
      <c r="I45" s="286">
        <f>I43+I44</f>
        <v>1425</v>
      </c>
      <c r="J45" s="286">
        <f t="shared" ref="J45:K45" si="95">J43+J44</f>
        <v>932</v>
      </c>
      <c r="K45" s="286">
        <f t="shared" si="95"/>
        <v>2357</v>
      </c>
      <c r="L45" s="286">
        <f>L43+L44</f>
        <v>429</v>
      </c>
      <c r="M45" s="286">
        <f t="shared" ref="M45:N45" si="96">M43+M44</f>
        <v>221</v>
      </c>
      <c r="N45" s="286">
        <f t="shared" si="96"/>
        <v>650</v>
      </c>
      <c r="O45" s="423" t="s">
        <v>68</v>
      </c>
      <c r="P45" s="1829"/>
    </row>
    <row r="46" spans="1:17" ht="39" customHeight="1">
      <c r="A46" s="1829" t="s">
        <v>980</v>
      </c>
      <c r="B46" s="423" t="s">
        <v>998</v>
      </c>
      <c r="C46" s="289">
        <v>671</v>
      </c>
      <c r="D46" s="289">
        <v>253</v>
      </c>
      <c r="E46" s="289">
        <f t="shared" ref="E46:E47" si="97">C46+D46</f>
        <v>924</v>
      </c>
      <c r="F46" s="289">
        <v>314</v>
      </c>
      <c r="G46" s="289">
        <v>41</v>
      </c>
      <c r="H46" s="289">
        <f t="shared" ref="H46:H47" si="98">F46+G46</f>
        <v>355</v>
      </c>
      <c r="I46" s="289">
        <v>863</v>
      </c>
      <c r="J46" s="289">
        <v>243</v>
      </c>
      <c r="K46" s="289">
        <f t="shared" ref="K46:K47" si="99">I46+J46</f>
        <v>1106</v>
      </c>
      <c r="L46" s="289">
        <v>290</v>
      </c>
      <c r="M46" s="289">
        <v>61</v>
      </c>
      <c r="N46" s="289">
        <f t="shared" ref="N46:N47" si="100">L46+M46</f>
        <v>351</v>
      </c>
      <c r="O46" s="423" t="s">
        <v>999</v>
      </c>
      <c r="P46" s="1829" t="s">
        <v>178</v>
      </c>
    </row>
    <row r="47" spans="1:17" ht="39" customHeight="1">
      <c r="A47" s="1829"/>
      <c r="B47" s="423" t="s">
        <v>1001</v>
      </c>
      <c r="C47" s="286">
        <v>349</v>
      </c>
      <c r="D47" s="286">
        <v>1208</v>
      </c>
      <c r="E47" s="286">
        <f t="shared" si="97"/>
        <v>1557</v>
      </c>
      <c r="F47" s="286">
        <v>40</v>
      </c>
      <c r="G47" s="286">
        <v>120</v>
      </c>
      <c r="H47" s="286">
        <f t="shared" si="98"/>
        <v>160</v>
      </c>
      <c r="I47" s="286">
        <v>852</v>
      </c>
      <c r="J47" s="286">
        <v>1740</v>
      </c>
      <c r="K47" s="286">
        <f t="shared" si="99"/>
        <v>2592</v>
      </c>
      <c r="L47" s="286">
        <v>174</v>
      </c>
      <c r="M47" s="286">
        <v>402</v>
      </c>
      <c r="N47" s="286">
        <f t="shared" si="100"/>
        <v>576</v>
      </c>
      <c r="O47" s="423" t="s">
        <v>1002</v>
      </c>
      <c r="P47" s="1829"/>
    </row>
    <row r="48" spans="1:17" ht="39" customHeight="1">
      <c r="A48" s="1829"/>
      <c r="B48" s="423" t="s">
        <v>750</v>
      </c>
      <c r="C48" s="289">
        <f>C46+C47</f>
        <v>1020</v>
      </c>
      <c r="D48" s="289">
        <f t="shared" ref="D48:E48" si="101">D46+D47</f>
        <v>1461</v>
      </c>
      <c r="E48" s="289">
        <f t="shared" si="101"/>
        <v>2481</v>
      </c>
      <c r="F48" s="289">
        <f>F46+F47</f>
        <v>354</v>
      </c>
      <c r="G48" s="289">
        <f t="shared" ref="G48:H48" si="102">G46+G47</f>
        <v>161</v>
      </c>
      <c r="H48" s="289">
        <f t="shared" si="102"/>
        <v>515</v>
      </c>
      <c r="I48" s="289">
        <f>I46+I47</f>
        <v>1715</v>
      </c>
      <c r="J48" s="289">
        <f t="shared" ref="J48:K48" si="103">J46+J47</f>
        <v>1983</v>
      </c>
      <c r="K48" s="289">
        <f t="shared" si="103"/>
        <v>3698</v>
      </c>
      <c r="L48" s="289">
        <f>L46+L47</f>
        <v>464</v>
      </c>
      <c r="M48" s="289">
        <f t="shared" ref="M48:N48" si="104">M46+M47</f>
        <v>463</v>
      </c>
      <c r="N48" s="289">
        <f t="shared" si="104"/>
        <v>927</v>
      </c>
      <c r="O48" s="423" t="s">
        <v>68</v>
      </c>
      <c r="P48" s="1829"/>
    </row>
    <row r="49" spans="1:28" ht="39" customHeight="1">
      <c r="A49" s="1829" t="s">
        <v>981</v>
      </c>
      <c r="B49" s="423" t="s">
        <v>998</v>
      </c>
      <c r="C49" s="286">
        <v>0</v>
      </c>
      <c r="D49" s="286">
        <v>0</v>
      </c>
      <c r="E49" s="286">
        <f t="shared" ref="E49:E50" si="105">C49+D49</f>
        <v>0</v>
      </c>
      <c r="F49" s="286">
        <v>0</v>
      </c>
      <c r="G49" s="286">
        <v>0</v>
      </c>
      <c r="H49" s="286">
        <f t="shared" ref="H49:H50" si="106">F49+G49</f>
        <v>0</v>
      </c>
      <c r="I49" s="286">
        <v>0</v>
      </c>
      <c r="J49" s="286">
        <v>0</v>
      </c>
      <c r="K49" s="286">
        <f t="shared" ref="K49:K50" si="107">I49+J49</f>
        <v>0</v>
      </c>
      <c r="L49" s="286">
        <v>0</v>
      </c>
      <c r="M49" s="286">
        <v>0</v>
      </c>
      <c r="N49" s="286">
        <f t="shared" ref="N49:N50" si="108">L49+M49</f>
        <v>0</v>
      </c>
      <c r="O49" s="423" t="s">
        <v>999</v>
      </c>
      <c r="P49" s="1829" t="s">
        <v>982</v>
      </c>
      <c r="Q49" s="511"/>
    </row>
    <row r="50" spans="1:28" ht="39" customHeight="1">
      <c r="A50" s="1829"/>
      <c r="B50" s="423" t="s">
        <v>1001</v>
      </c>
      <c r="C50" s="289">
        <v>4</v>
      </c>
      <c r="D50" s="289">
        <v>38</v>
      </c>
      <c r="E50" s="289">
        <f t="shared" si="105"/>
        <v>42</v>
      </c>
      <c r="F50" s="289">
        <v>3</v>
      </c>
      <c r="G50" s="289">
        <v>1</v>
      </c>
      <c r="H50" s="289">
        <f t="shared" si="106"/>
        <v>4</v>
      </c>
      <c r="I50" s="289">
        <v>35</v>
      </c>
      <c r="J50" s="289">
        <v>73</v>
      </c>
      <c r="K50" s="289">
        <f t="shared" si="107"/>
        <v>108</v>
      </c>
      <c r="L50" s="289">
        <v>0</v>
      </c>
      <c r="M50" s="289">
        <v>25</v>
      </c>
      <c r="N50" s="289">
        <f t="shared" si="108"/>
        <v>25</v>
      </c>
      <c r="O50" s="423" t="s">
        <v>1002</v>
      </c>
      <c r="P50" s="1829"/>
    </row>
    <row r="51" spans="1:28" ht="39" customHeight="1">
      <c r="A51" s="1829"/>
      <c r="B51" s="423" t="s">
        <v>750</v>
      </c>
      <c r="C51" s="286">
        <f>C49+C50</f>
        <v>4</v>
      </c>
      <c r="D51" s="286">
        <f t="shared" ref="D51:E51" si="109">D49+D50</f>
        <v>38</v>
      </c>
      <c r="E51" s="286">
        <f t="shared" si="109"/>
        <v>42</v>
      </c>
      <c r="F51" s="286">
        <f>F49+F50</f>
        <v>3</v>
      </c>
      <c r="G51" s="286">
        <f t="shared" ref="G51:H51" si="110">G49+G50</f>
        <v>1</v>
      </c>
      <c r="H51" s="286">
        <f t="shared" si="110"/>
        <v>4</v>
      </c>
      <c r="I51" s="286">
        <f>I49+I50</f>
        <v>35</v>
      </c>
      <c r="J51" s="286">
        <f t="shared" ref="J51:K51" si="111">J49+J50</f>
        <v>73</v>
      </c>
      <c r="K51" s="286">
        <f t="shared" si="111"/>
        <v>108</v>
      </c>
      <c r="L51" s="286">
        <f>L49+L50</f>
        <v>0</v>
      </c>
      <c r="M51" s="286">
        <f t="shared" ref="M51:N51" si="112">M49+M50</f>
        <v>25</v>
      </c>
      <c r="N51" s="286">
        <f t="shared" si="112"/>
        <v>25</v>
      </c>
      <c r="O51" s="423" t="s">
        <v>68</v>
      </c>
      <c r="P51" s="1829"/>
    </row>
    <row r="52" spans="1:28" ht="39" customHeight="1">
      <c r="A52" s="1829" t="s">
        <v>983</v>
      </c>
      <c r="B52" s="423" t="s">
        <v>998</v>
      </c>
      <c r="C52" s="289">
        <f>C46+C49</f>
        <v>671</v>
      </c>
      <c r="D52" s="289">
        <f t="shared" ref="D52:D53" si="113">D46+D49</f>
        <v>253</v>
      </c>
      <c r="E52" s="289">
        <f t="shared" ref="E52:E53" si="114">C52+D52</f>
        <v>924</v>
      </c>
      <c r="F52" s="289">
        <f>F46+F49</f>
        <v>314</v>
      </c>
      <c r="G52" s="289">
        <f t="shared" ref="G52:G53" si="115">G46+G49</f>
        <v>41</v>
      </c>
      <c r="H52" s="289">
        <f t="shared" ref="H52:H53" si="116">F52+G52</f>
        <v>355</v>
      </c>
      <c r="I52" s="289">
        <f>I46+I49</f>
        <v>863</v>
      </c>
      <c r="J52" s="289">
        <f t="shared" ref="J52:J53" si="117">J46+J49</f>
        <v>243</v>
      </c>
      <c r="K52" s="289">
        <f t="shared" ref="K52:K53" si="118">I52+J52</f>
        <v>1106</v>
      </c>
      <c r="L52" s="289">
        <f>L46+L49</f>
        <v>290</v>
      </c>
      <c r="M52" s="289">
        <f t="shared" ref="M52:M53" si="119">M46+M49</f>
        <v>61</v>
      </c>
      <c r="N52" s="289">
        <f t="shared" ref="N52:N53" si="120">L52+M52</f>
        <v>351</v>
      </c>
      <c r="O52" s="423" t="s">
        <v>999</v>
      </c>
      <c r="P52" s="1829" t="s">
        <v>984</v>
      </c>
      <c r="Y52" s="491">
        <f>W52+X52</f>
        <v>0</v>
      </c>
      <c r="Z52" s="491">
        <v>845</v>
      </c>
      <c r="AA52" s="491">
        <v>289</v>
      </c>
      <c r="AB52" s="491">
        <f>Z52+AA52</f>
        <v>1134</v>
      </c>
    </row>
    <row r="53" spans="1:28" ht="39" customHeight="1">
      <c r="A53" s="1829"/>
      <c r="B53" s="423" t="s">
        <v>1001</v>
      </c>
      <c r="C53" s="286">
        <f>C47+C50</f>
        <v>353</v>
      </c>
      <c r="D53" s="286">
        <f t="shared" si="113"/>
        <v>1246</v>
      </c>
      <c r="E53" s="286">
        <f t="shared" si="114"/>
        <v>1599</v>
      </c>
      <c r="F53" s="286">
        <f>F47+F50</f>
        <v>43</v>
      </c>
      <c r="G53" s="286">
        <f t="shared" si="115"/>
        <v>121</v>
      </c>
      <c r="H53" s="286">
        <f t="shared" si="116"/>
        <v>164</v>
      </c>
      <c r="I53" s="286">
        <f>I47+I50</f>
        <v>887</v>
      </c>
      <c r="J53" s="286">
        <f t="shared" si="117"/>
        <v>1813</v>
      </c>
      <c r="K53" s="286">
        <f t="shared" si="118"/>
        <v>2700</v>
      </c>
      <c r="L53" s="286">
        <f>L47+L50</f>
        <v>174</v>
      </c>
      <c r="M53" s="286">
        <f t="shared" si="119"/>
        <v>427</v>
      </c>
      <c r="N53" s="286">
        <f t="shared" si="120"/>
        <v>601</v>
      </c>
      <c r="O53" s="423" t="s">
        <v>1002</v>
      </c>
      <c r="P53" s="1829"/>
      <c r="Y53" s="491">
        <f>W53+X53</f>
        <v>0</v>
      </c>
      <c r="Z53" s="491">
        <v>592</v>
      </c>
      <c r="AA53" s="491">
        <v>534</v>
      </c>
      <c r="AB53" s="491">
        <f>Z53+AA53</f>
        <v>1126</v>
      </c>
    </row>
    <row r="54" spans="1:28" ht="39" customHeight="1">
      <c r="A54" s="1829"/>
      <c r="B54" s="423" t="s">
        <v>750</v>
      </c>
      <c r="C54" s="289">
        <f>C52+C53</f>
        <v>1024</v>
      </c>
      <c r="D54" s="289">
        <f t="shared" ref="D54:E54" si="121">D52+D53</f>
        <v>1499</v>
      </c>
      <c r="E54" s="289">
        <f t="shared" si="121"/>
        <v>2523</v>
      </c>
      <c r="F54" s="289">
        <f>F52+F53</f>
        <v>357</v>
      </c>
      <c r="G54" s="289">
        <f t="shared" ref="G54:H54" si="122">G52+G53</f>
        <v>162</v>
      </c>
      <c r="H54" s="289">
        <f t="shared" si="122"/>
        <v>519</v>
      </c>
      <c r="I54" s="289">
        <f>I52+I53</f>
        <v>1750</v>
      </c>
      <c r="J54" s="289">
        <f t="shared" ref="J54:K54" si="123">J52+J53</f>
        <v>2056</v>
      </c>
      <c r="K54" s="289">
        <f t="shared" si="123"/>
        <v>3806</v>
      </c>
      <c r="L54" s="289">
        <f>L52+L53</f>
        <v>464</v>
      </c>
      <c r="M54" s="289">
        <f t="shared" ref="M54:N54" si="124">M52+M53</f>
        <v>488</v>
      </c>
      <c r="N54" s="289">
        <f t="shared" si="124"/>
        <v>952</v>
      </c>
      <c r="O54" s="423" t="s">
        <v>68</v>
      </c>
      <c r="P54" s="1829"/>
      <c r="Y54" s="491">
        <f t="shared" ref="Y54:AB54" si="125">SUM(Y52:Y53)</f>
        <v>0</v>
      </c>
      <c r="Z54" s="491">
        <f t="shared" si="125"/>
        <v>1437</v>
      </c>
      <c r="AA54" s="491">
        <f t="shared" si="125"/>
        <v>823</v>
      </c>
      <c r="AB54" s="491">
        <f t="shared" si="125"/>
        <v>2260</v>
      </c>
    </row>
    <row r="55" spans="1:28" ht="39" customHeight="1">
      <c r="A55" s="1829" t="s">
        <v>985</v>
      </c>
      <c r="B55" s="423" t="s">
        <v>998</v>
      </c>
      <c r="C55" s="286">
        <v>110</v>
      </c>
      <c r="D55" s="286">
        <v>17</v>
      </c>
      <c r="E55" s="286">
        <f t="shared" ref="E55:E56" si="126">C55+D55</f>
        <v>127</v>
      </c>
      <c r="F55" s="286">
        <v>46</v>
      </c>
      <c r="G55" s="286">
        <v>3</v>
      </c>
      <c r="H55" s="286">
        <f t="shared" ref="H55:H56" si="127">F55+G55</f>
        <v>49</v>
      </c>
      <c r="I55" s="286">
        <v>140</v>
      </c>
      <c r="J55" s="286">
        <v>12</v>
      </c>
      <c r="K55" s="286">
        <f t="shared" ref="K55:K56" si="128">I55+J55</f>
        <v>152</v>
      </c>
      <c r="L55" s="286">
        <v>52</v>
      </c>
      <c r="M55" s="286">
        <v>5</v>
      </c>
      <c r="N55" s="286">
        <f t="shared" ref="N55:N56" si="129">L55+M55</f>
        <v>57</v>
      </c>
      <c r="O55" s="423" t="s">
        <v>999</v>
      </c>
      <c r="P55" s="1829" t="s">
        <v>1004</v>
      </c>
      <c r="Y55" s="491">
        <f t="shared" ref="Y55:AB57" si="130">K43+K52+K55</f>
        <v>2755</v>
      </c>
      <c r="Z55" s="491">
        <f t="shared" si="130"/>
        <v>598</v>
      </c>
      <c r="AA55" s="491">
        <f t="shared" si="130"/>
        <v>249</v>
      </c>
      <c r="AB55" s="491">
        <f>N43+N52+N55</f>
        <v>847</v>
      </c>
    </row>
    <row r="56" spans="1:28" ht="39" customHeight="1">
      <c r="A56" s="1829"/>
      <c r="B56" s="423" t="s">
        <v>1001</v>
      </c>
      <c r="C56" s="289">
        <v>87</v>
      </c>
      <c r="D56" s="289">
        <v>17</v>
      </c>
      <c r="E56" s="289">
        <f t="shared" si="126"/>
        <v>104</v>
      </c>
      <c r="F56" s="289">
        <v>22</v>
      </c>
      <c r="G56" s="289">
        <v>3</v>
      </c>
      <c r="H56" s="289">
        <f t="shared" si="127"/>
        <v>25</v>
      </c>
      <c r="I56" s="289">
        <v>106</v>
      </c>
      <c r="J56" s="289">
        <v>18</v>
      </c>
      <c r="K56" s="289">
        <f t="shared" si="128"/>
        <v>124</v>
      </c>
      <c r="L56" s="289">
        <v>27</v>
      </c>
      <c r="M56" s="289">
        <v>5</v>
      </c>
      <c r="N56" s="289">
        <f t="shared" si="129"/>
        <v>32</v>
      </c>
      <c r="O56" s="423" t="s">
        <v>1002</v>
      </c>
      <c r="P56" s="1829"/>
      <c r="Y56" s="491">
        <f t="shared" si="130"/>
        <v>3684</v>
      </c>
      <c r="Z56" s="491">
        <f t="shared" si="130"/>
        <v>374</v>
      </c>
      <c r="AA56" s="491">
        <f t="shared" si="130"/>
        <v>470</v>
      </c>
      <c r="AB56" s="491">
        <f t="shared" si="130"/>
        <v>844</v>
      </c>
    </row>
    <row r="57" spans="1:28" ht="39" customHeight="1">
      <c r="A57" s="1829"/>
      <c r="B57" s="423" t="s">
        <v>750</v>
      </c>
      <c r="C57" s="286">
        <f>C55+C56</f>
        <v>197</v>
      </c>
      <c r="D57" s="286">
        <f t="shared" ref="D57:E57" si="131">D55+D56</f>
        <v>34</v>
      </c>
      <c r="E57" s="286">
        <f t="shared" si="131"/>
        <v>231</v>
      </c>
      <c r="F57" s="286">
        <f>F55+F56</f>
        <v>68</v>
      </c>
      <c r="G57" s="286">
        <f t="shared" ref="G57:H57" si="132">G55+G56</f>
        <v>6</v>
      </c>
      <c r="H57" s="286">
        <f t="shared" si="132"/>
        <v>74</v>
      </c>
      <c r="I57" s="286">
        <f>I55+I56</f>
        <v>246</v>
      </c>
      <c r="J57" s="286">
        <f t="shared" ref="J57:K57" si="133">J55+J56</f>
        <v>30</v>
      </c>
      <c r="K57" s="286">
        <f t="shared" si="133"/>
        <v>276</v>
      </c>
      <c r="L57" s="286">
        <f>L55+L56</f>
        <v>79</v>
      </c>
      <c r="M57" s="286">
        <f t="shared" ref="M57:N57" si="134">M55+M56</f>
        <v>10</v>
      </c>
      <c r="N57" s="286">
        <f t="shared" si="134"/>
        <v>89</v>
      </c>
      <c r="O57" s="423" t="s">
        <v>68</v>
      </c>
      <c r="P57" s="1829"/>
      <c r="Y57" s="491">
        <f t="shared" si="130"/>
        <v>6439</v>
      </c>
      <c r="Z57" s="491">
        <f t="shared" si="130"/>
        <v>972</v>
      </c>
      <c r="AA57" s="491">
        <f t="shared" si="130"/>
        <v>719</v>
      </c>
      <c r="AB57" s="491">
        <f t="shared" si="130"/>
        <v>1691</v>
      </c>
    </row>
    <row r="58" spans="1:28" ht="39" customHeight="1">
      <c r="A58" s="1829" t="s">
        <v>986</v>
      </c>
      <c r="B58" s="423" t="s">
        <v>998</v>
      </c>
      <c r="C58" s="289">
        <v>929</v>
      </c>
      <c r="D58" s="289">
        <v>67</v>
      </c>
      <c r="E58" s="289">
        <f t="shared" ref="E58:E59" si="135">C58+D58</f>
        <v>996</v>
      </c>
      <c r="F58" s="289">
        <v>361</v>
      </c>
      <c r="G58" s="289">
        <v>15</v>
      </c>
      <c r="H58" s="289">
        <f t="shared" ref="H58:H59" si="136">F58+G58</f>
        <v>376</v>
      </c>
      <c r="I58" s="289">
        <v>1153</v>
      </c>
      <c r="J58" s="289">
        <v>162</v>
      </c>
      <c r="K58" s="289">
        <f t="shared" ref="K58:K59" si="137">I58+J58</f>
        <v>1315</v>
      </c>
      <c r="L58" s="289">
        <v>247</v>
      </c>
      <c r="M58" s="289">
        <v>40</v>
      </c>
      <c r="N58" s="289">
        <f t="shared" ref="N58:N59" si="138">L58+M58</f>
        <v>287</v>
      </c>
      <c r="O58" s="423" t="s">
        <v>999</v>
      </c>
      <c r="P58" s="1829" t="s">
        <v>1005</v>
      </c>
      <c r="Y58" s="491">
        <f t="shared" ref="Y58:AB60" si="139">Y52-Y55</f>
        <v>-2755</v>
      </c>
      <c r="Z58" s="491">
        <f t="shared" si="139"/>
        <v>247</v>
      </c>
      <c r="AA58" s="491">
        <f t="shared" si="139"/>
        <v>40</v>
      </c>
      <c r="AB58" s="491">
        <f t="shared" si="139"/>
        <v>287</v>
      </c>
    </row>
    <row r="59" spans="1:28" ht="39" customHeight="1">
      <c r="A59" s="1829"/>
      <c r="B59" s="423" t="s">
        <v>1001</v>
      </c>
      <c r="C59" s="286">
        <v>584</v>
      </c>
      <c r="D59" s="286">
        <v>73</v>
      </c>
      <c r="E59" s="286">
        <f t="shared" si="135"/>
        <v>657</v>
      </c>
      <c r="F59" s="286">
        <v>125</v>
      </c>
      <c r="G59" s="286">
        <v>17</v>
      </c>
      <c r="H59" s="286">
        <f t="shared" si="136"/>
        <v>142</v>
      </c>
      <c r="I59" s="286">
        <v>1307</v>
      </c>
      <c r="J59" s="286">
        <v>264</v>
      </c>
      <c r="K59" s="286">
        <f t="shared" si="137"/>
        <v>1571</v>
      </c>
      <c r="L59" s="286">
        <v>218</v>
      </c>
      <c r="M59" s="286">
        <v>64</v>
      </c>
      <c r="N59" s="286">
        <f t="shared" si="138"/>
        <v>282</v>
      </c>
      <c r="O59" s="423" t="s">
        <v>1002</v>
      </c>
      <c r="P59" s="1829"/>
      <c r="Y59" s="491">
        <f t="shared" si="139"/>
        <v>-3684</v>
      </c>
      <c r="Z59" s="491">
        <f t="shared" si="139"/>
        <v>218</v>
      </c>
      <c r="AA59" s="491">
        <f t="shared" si="139"/>
        <v>64</v>
      </c>
      <c r="AB59" s="491">
        <f t="shared" si="139"/>
        <v>282</v>
      </c>
    </row>
    <row r="60" spans="1:28" ht="39" customHeight="1">
      <c r="A60" s="1829"/>
      <c r="B60" s="423" t="s">
        <v>750</v>
      </c>
      <c r="C60" s="289">
        <f>C58+C59</f>
        <v>1513</v>
      </c>
      <c r="D60" s="289">
        <f t="shared" ref="D60:E60" si="140">D58+D59</f>
        <v>140</v>
      </c>
      <c r="E60" s="289">
        <f t="shared" si="140"/>
        <v>1653</v>
      </c>
      <c r="F60" s="289">
        <f>F58+F59</f>
        <v>486</v>
      </c>
      <c r="G60" s="289">
        <f t="shared" ref="G60:H60" si="141">G58+G59</f>
        <v>32</v>
      </c>
      <c r="H60" s="289">
        <f t="shared" si="141"/>
        <v>518</v>
      </c>
      <c r="I60" s="289">
        <f>I58+I59</f>
        <v>2460</v>
      </c>
      <c r="J60" s="289">
        <f t="shared" ref="J60:K60" si="142">J58+J59</f>
        <v>426</v>
      </c>
      <c r="K60" s="289">
        <f t="shared" si="142"/>
        <v>2886</v>
      </c>
      <c r="L60" s="289">
        <f>L58+L59</f>
        <v>465</v>
      </c>
      <c r="M60" s="289">
        <f t="shared" ref="M60:N60" si="143">M58+M59</f>
        <v>104</v>
      </c>
      <c r="N60" s="289">
        <f t="shared" si="143"/>
        <v>569</v>
      </c>
      <c r="O60" s="423" t="s">
        <v>68</v>
      </c>
      <c r="P60" s="1829"/>
      <c r="Y60" s="491">
        <f t="shared" si="139"/>
        <v>-6439</v>
      </c>
      <c r="Z60" s="491">
        <f t="shared" si="139"/>
        <v>465</v>
      </c>
      <c r="AA60" s="491">
        <f t="shared" si="139"/>
        <v>104</v>
      </c>
      <c r="AB60" s="491">
        <f t="shared" si="139"/>
        <v>569</v>
      </c>
    </row>
    <row r="61" spans="1:28" ht="39" customHeight="1">
      <c r="A61" s="198" t="s">
        <v>1110</v>
      </c>
      <c r="B61" s="136"/>
      <c r="C61" s="136"/>
      <c r="D61" s="136"/>
      <c r="E61" s="136"/>
      <c r="F61" s="136"/>
      <c r="G61" s="136"/>
      <c r="H61" s="136"/>
      <c r="I61" s="136"/>
      <c r="J61" s="136"/>
      <c r="K61" s="136"/>
      <c r="L61" s="136"/>
      <c r="M61" s="136"/>
      <c r="N61" s="136"/>
      <c r="O61" s="136"/>
      <c r="P61" s="200" t="s">
        <v>1111</v>
      </c>
      <c r="Y61" s="491">
        <f t="shared" ref="Y61:AB61" si="144">Y60-K60</f>
        <v>-9325</v>
      </c>
      <c r="Z61" s="491">
        <f t="shared" si="144"/>
        <v>0</v>
      </c>
      <c r="AA61" s="491">
        <f t="shared" si="144"/>
        <v>0</v>
      </c>
      <c r="AB61" s="491">
        <f t="shared" si="144"/>
        <v>0</v>
      </c>
    </row>
    <row r="62" spans="1:28" ht="39" customHeight="1">
      <c r="A62" s="1859" t="s">
        <v>971</v>
      </c>
      <c r="B62" s="1859" t="s">
        <v>990</v>
      </c>
      <c r="C62" s="1829" t="s">
        <v>54</v>
      </c>
      <c r="D62" s="1829"/>
      <c r="E62" s="1829" t="s">
        <v>1103</v>
      </c>
      <c r="F62" s="1829" t="s">
        <v>55</v>
      </c>
      <c r="G62" s="1829"/>
      <c r="H62" s="1829" t="s">
        <v>1104</v>
      </c>
      <c r="I62" s="1829" t="s">
        <v>202</v>
      </c>
      <c r="J62" s="1829"/>
      <c r="K62" s="1829" t="s">
        <v>56</v>
      </c>
      <c r="L62" s="1829" t="s">
        <v>57</v>
      </c>
      <c r="M62" s="1829"/>
      <c r="N62" s="1829" t="s">
        <v>1105</v>
      </c>
      <c r="O62" s="1829" t="s">
        <v>992</v>
      </c>
      <c r="P62" s="1829" t="s">
        <v>973</v>
      </c>
      <c r="Q62" s="492"/>
    </row>
    <row r="63" spans="1:28" ht="39" customHeight="1">
      <c r="A63" s="1834"/>
      <c r="B63" s="1834"/>
      <c r="C63" s="1829" t="s">
        <v>451</v>
      </c>
      <c r="D63" s="1829"/>
      <c r="E63" s="1829"/>
      <c r="F63" s="1829" t="s">
        <v>455</v>
      </c>
      <c r="G63" s="1829"/>
      <c r="H63" s="1829"/>
      <c r="I63" s="1829" t="s">
        <v>56</v>
      </c>
      <c r="J63" s="1829"/>
      <c r="K63" s="1829"/>
      <c r="L63" s="1829" t="s">
        <v>491</v>
      </c>
      <c r="M63" s="1829"/>
      <c r="N63" s="1829"/>
      <c r="O63" s="1829"/>
      <c r="P63" s="1829"/>
      <c r="Q63" s="492"/>
    </row>
    <row r="64" spans="1:28"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2</v>
      </c>
      <c r="D66" s="286">
        <v>6</v>
      </c>
      <c r="E66" s="286">
        <f>C66+D66</f>
        <v>8</v>
      </c>
      <c r="F66" s="286">
        <v>301</v>
      </c>
      <c r="G66" s="286">
        <v>438</v>
      </c>
      <c r="H66" s="286">
        <f>F66+G66</f>
        <v>739</v>
      </c>
      <c r="I66" s="286">
        <v>8</v>
      </c>
      <c r="J66" s="286">
        <v>10</v>
      </c>
      <c r="K66" s="286">
        <f>I66+J66</f>
        <v>18</v>
      </c>
      <c r="L66" s="286">
        <v>143</v>
      </c>
      <c r="M66" s="286">
        <v>293</v>
      </c>
      <c r="N66" s="286">
        <f>L66+M66</f>
        <v>436</v>
      </c>
      <c r="O66" s="423" t="s">
        <v>999</v>
      </c>
      <c r="P66" s="1829" t="s">
        <v>1000</v>
      </c>
    </row>
    <row r="67" spans="1:17" s="494" customFormat="1" ht="39" customHeight="1">
      <c r="A67" s="1829"/>
      <c r="B67" s="423" t="s">
        <v>1001</v>
      </c>
      <c r="C67" s="289">
        <v>0</v>
      </c>
      <c r="D67" s="289">
        <v>1</v>
      </c>
      <c r="E67" s="289">
        <f t="shared" ref="E67" si="145">C67+D67</f>
        <v>1</v>
      </c>
      <c r="F67" s="289">
        <v>127</v>
      </c>
      <c r="G67" s="289">
        <v>104</v>
      </c>
      <c r="H67" s="289">
        <f t="shared" ref="H67" si="146">F67+G67</f>
        <v>231</v>
      </c>
      <c r="I67" s="289">
        <v>2</v>
      </c>
      <c r="J67" s="289">
        <v>3</v>
      </c>
      <c r="K67" s="289">
        <f t="shared" ref="K67" si="147">I67+J67</f>
        <v>5</v>
      </c>
      <c r="L67" s="289">
        <v>52</v>
      </c>
      <c r="M67" s="289">
        <v>88</v>
      </c>
      <c r="N67" s="289">
        <f t="shared" ref="N67" si="148">L67+M67</f>
        <v>140</v>
      </c>
      <c r="O67" s="423" t="s">
        <v>1002</v>
      </c>
      <c r="P67" s="1829"/>
    </row>
    <row r="68" spans="1:17" s="494" customFormat="1" ht="39" customHeight="1">
      <c r="A68" s="1829"/>
      <c r="B68" s="423" t="s">
        <v>750</v>
      </c>
      <c r="C68" s="286">
        <f>C66+C67</f>
        <v>2</v>
      </c>
      <c r="D68" s="286">
        <f t="shared" ref="D68:E68" si="149">D66+D67</f>
        <v>7</v>
      </c>
      <c r="E68" s="286">
        <f t="shared" si="149"/>
        <v>9</v>
      </c>
      <c r="F68" s="286">
        <f>F66+F67</f>
        <v>428</v>
      </c>
      <c r="G68" s="286">
        <f t="shared" ref="G68:H68" si="150">G66+G67</f>
        <v>542</v>
      </c>
      <c r="H68" s="286">
        <f t="shared" si="150"/>
        <v>970</v>
      </c>
      <c r="I68" s="286">
        <f>I66+I67</f>
        <v>10</v>
      </c>
      <c r="J68" s="286">
        <f t="shared" ref="J68:K68" si="151">J66+J67</f>
        <v>13</v>
      </c>
      <c r="K68" s="286">
        <f t="shared" si="151"/>
        <v>23</v>
      </c>
      <c r="L68" s="286">
        <f>L66+L67</f>
        <v>195</v>
      </c>
      <c r="M68" s="286">
        <f t="shared" ref="M68:N68" si="152">M66+M67</f>
        <v>381</v>
      </c>
      <c r="N68" s="286">
        <f t="shared" si="152"/>
        <v>576</v>
      </c>
      <c r="O68" s="423" t="s">
        <v>68</v>
      </c>
      <c r="P68" s="1829"/>
    </row>
    <row r="69" spans="1:17" s="494" customFormat="1" ht="39" customHeight="1">
      <c r="A69" s="1829" t="s">
        <v>977</v>
      </c>
      <c r="B69" s="423" t="s">
        <v>998</v>
      </c>
      <c r="C69" s="289">
        <v>0</v>
      </c>
      <c r="D69" s="289">
        <v>1</v>
      </c>
      <c r="E69" s="289">
        <f t="shared" ref="E69:E70" si="153">C69+D69</f>
        <v>1</v>
      </c>
      <c r="F69" s="289">
        <v>103</v>
      </c>
      <c r="G69" s="289">
        <v>27</v>
      </c>
      <c r="H69" s="289">
        <f t="shared" ref="H69:H70" si="154">F69+G69</f>
        <v>130</v>
      </c>
      <c r="I69" s="289">
        <v>1</v>
      </c>
      <c r="J69" s="289">
        <v>1</v>
      </c>
      <c r="K69" s="289">
        <f t="shared" ref="K69:K70" si="155">I69+J69</f>
        <v>2</v>
      </c>
      <c r="L69" s="289">
        <v>18</v>
      </c>
      <c r="M69" s="289">
        <v>11</v>
      </c>
      <c r="N69" s="289">
        <f t="shared" ref="N69:N70" si="156">L69+M69</f>
        <v>29</v>
      </c>
      <c r="O69" s="423" t="s">
        <v>999</v>
      </c>
      <c r="P69" s="1829" t="s">
        <v>172</v>
      </c>
    </row>
    <row r="70" spans="1:17" s="494" customFormat="1" ht="39" customHeight="1">
      <c r="A70" s="1829"/>
      <c r="B70" s="423" t="s">
        <v>1001</v>
      </c>
      <c r="C70" s="286">
        <v>1</v>
      </c>
      <c r="D70" s="286">
        <v>0</v>
      </c>
      <c r="E70" s="286">
        <f t="shared" si="153"/>
        <v>1</v>
      </c>
      <c r="F70" s="286">
        <v>63</v>
      </c>
      <c r="G70" s="286">
        <v>14</v>
      </c>
      <c r="H70" s="286">
        <f t="shared" si="154"/>
        <v>77</v>
      </c>
      <c r="I70" s="286">
        <v>2</v>
      </c>
      <c r="J70" s="286">
        <v>0</v>
      </c>
      <c r="K70" s="286">
        <f t="shared" si="155"/>
        <v>2</v>
      </c>
      <c r="L70" s="286">
        <v>7</v>
      </c>
      <c r="M70" s="286">
        <v>0</v>
      </c>
      <c r="N70" s="286">
        <f t="shared" si="156"/>
        <v>7</v>
      </c>
      <c r="O70" s="423" t="s">
        <v>1002</v>
      </c>
      <c r="P70" s="1829"/>
    </row>
    <row r="71" spans="1:17" s="494" customFormat="1" ht="39" customHeight="1">
      <c r="A71" s="1829"/>
      <c r="B71" s="423" t="s">
        <v>750</v>
      </c>
      <c r="C71" s="289">
        <f>C69+C70</f>
        <v>1</v>
      </c>
      <c r="D71" s="289">
        <f t="shared" ref="D71:E71" si="157">D69+D70</f>
        <v>1</v>
      </c>
      <c r="E71" s="289">
        <f t="shared" si="157"/>
        <v>2</v>
      </c>
      <c r="F71" s="289">
        <f>F69+F70</f>
        <v>166</v>
      </c>
      <c r="G71" s="289">
        <f t="shared" ref="G71:H71" si="158">G69+G70</f>
        <v>41</v>
      </c>
      <c r="H71" s="289">
        <f t="shared" si="158"/>
        <v>207</v>
      </c>
      <c r="I71" s="289">
        <f>I69+I70</f>
        <v>3</v>
      </c>
      <c r="J71" s="289">
        <f t="shared" ref="J71:K71" si="159">J69+J70</f>
        <v>1</v>
      </c>
      <c r="K71" s="289">
        <f t="shared" si="159"/>
        <v>4</v>
      </c>
      <c r="L71" s="289">
        <f>L69+L70</f>
        <v>25</v>
      </c>
      <c r="M71" s="289">
        <f t="shared" ref="M71:N71" si="160">M69+M70</f>
        <v>11</v>
      </c>
      <c r="N71" s="289">
        <f t="shared" si="160"/>
        <v>36</v>
      </c>
      <c r="O71" s="423" t="s">
        <v>68</v>
      </c>
      <c r="P71" s="1829"/>
    </row>
    <row r="72" spans="1:17" s="494" customFormat="1" ht="39" customHeight="1">
      <c r="A72" s="1829" t="s">
        <v>978</v>
      </c>
      <c r="B72" s="423" t="s">
        <v>998</v>
      </c>
      <c r="C72" s="286">
        <f>C66+C69</f>
        <v>2</v>
      </c>
      <c r="D72" s="286">
        <f t="shared" ref="D72:D73" si="161">D66+D69</f>
        <v>7</v>
      </c>
      <c r="E72" s="286">
        <f t="shared" ref="E72:E73" si="162">C72+D72</f>
        <v>9</v>
      </c>
      <c r="F72" s="286">
        <f>F66+F69</f>
        <v>404</v>
      </c>
      <c r="G72" s="286">
        <f t="shared" ref="G72:G73" si="163">G66+G69</f>
        <v>465</v>
      </c>
      <c r="H72" s="286">
        <f t="shared" ref="H72:H73" si="164">F72+G72</f>
        <v>869</v>
      </c>
      <c r="I72" s="286">
        <f>I66+I69</f>
        <v>9</v>
      </c>
      <c r="J72" s="286">
        <f t="shared" ref="J72:J73" si="165">J66+J69</f>
        <v>11</v>
      </c>
      <c r="K72" s="286">
        <f t="shared" ref="K72:K73" si="166">I72+J72</f>
        <v>20</v>
      </c>
      <c r="L72" s="286">
        <f>L66+L69</f>
        <v>161</v>
      </c>
      <c r="M72" s="286">
        <f t="shared" ref="M72:M73" si="167">M66+M69</f>
        <v>304</v>
      </c>
      <c r="N72" s="286">
        <f t="shared" ref="N72:N73" si="168">L72+M72</f>
        <v>465</v>
      </c>
      <c r="O72" s="423" t="s">
        <v>999</v>
      </c>
      <c r="P72" s="1829" t="s">
        <v>1003</v>
      </c>
    </row>
    <row r="73" spans="1:17" s="494" customFormat="1" ht="39" customHeight="1">
      <c r="A73" s="1829"/>
      <c r="B73" s="423" t="s">
        <v>1001</v>
      </c>
      <c r="C73" s="289">
        <f>C67+C70</f>
        <v>1</v>
      </c>
      <c r="D73" s="289">
        <f t="shared" si="161"/>
        <v>1</v>
      </c>
      <c r="E73" s="289">
        <f t="shared" si="162"/>
        <v>2</v>
      </c>
      <c r="F73" s="289">
        <f>F67+F70</f>
        <v>190</v>
      </c>
      <c r="G73" s="289">
        <f t="shared" si="163"/>
        <v>118</v>
      </c>
      <c r="H73" s="289">
        <f t="shared" si="164"/>
        <v>308</v>
      </c>
      <c r="I73" s="289">
        <f>I67+I70</f>
        <v>4</v>
      </c>
      <c r="J73" s="289">
        <f t="shared" si="165"/>
        <v>3</v>
      </c>
      <c r="K73" s="289">
        <f t="shared" si="166"/>
        <v>7</v>
      </c>
      <c r="L73" s="289">
        <f>L67+L70</f>
        <v>59</v>
      </c>
      <c r="M73" s="289">
        <f t="shared" si="167"/>
        <v>88</v>
      </c>
      <c r="N73" s="289">
        <f t="shared" si="168"/>
        <v>147</v>
      </c>
      <c r="O73" s="423" t="s">
        <v>1002</v>
      </c>
      <c r="P73" s="1829"/>
    </row>
    <row r="74" spans="1:17" s="494" customFormat="1" ht="39" customHeight="1">
      <c r="A74" s="1829"/>
      <c r="B74" s="423" t="s">
        <v>750</v>
      </c>
      <c r="C74" s="286">
        <f>C72+C73</f>
        <v>3</v>
      </c>
      <c r="D74" s="286">
        <f t="shared" ref="D74:E74" si="169">D72+D73</f>
        <v>8</v>
      </c>
      <c r="E74" s="286">
        <f t="shared" si="169"/>
        <v>11</v>
      </c>
      <c r="F74" s="286">
        <f>F72+F73</f>
        <v>594</v>
      </c>
      <c r="G74" s="286">
        <f t="shared" ref="G74:H74" si="170">G72+G73</f>
        <v>583</v>
      </c>
      <c r="H74" s="286">
        <f t="shared" si="170"/>
        <v>1177</v>
      </c>
      <c r="I74" s="286">
        <f>I72+I73</f>
        <v>13</v>
      </c>
      <c r="J74" s="286">
        <f t="shared" ref="J74:K74" si="171">J72+J73</f>
        <v>14</v>
      </c>
      <c r="K74" s="286">
        <f t="shared" si="171"/>
        <v>27</v>
      </c>
      <c r="L74" s="286">
        <f>L72+L73</f>
        <v>220</v>
      </c>
      <c r="M74" s="286">
        <f t="shared" ref="M74:N74" si="172">M72+M73</f>
        <v>392</v>
      </c>
      <c r="N74" s="286">
        <f t="shared" si="172"/>
        <v>612</v>
      </c>
      <c r="O74" s="423" t="s">
        <v>68</v>
      </c>
      <c r="P74" s="1829"/>
    </row>
    <row r="75" spans="1:17" ht="39" customHeight="1">
      <c r="A75" s="1829" t="s">
        <v>980</v>
      </c>
      <c r="B75" s="423" t="s">
        <v>998</v>
      </c>
      <c r="C75" s="289">
        <v>128</v>
      </c>
      <c r="D75" s="289">
        <v>2</v>
      </c>
      <c r="E75" s="289">
        <f t="shared" ref="E75:E76" si="173">C75+D75</f>
        <v>130</v>
      </c>
      <c r="F75" s="289">
        <v>841</v>
      </c>
      <c r="G75" s="289">
        <v>131</v>
      </c>
      <c r="H75" s="289">
        <f t="shared" ref="H75:H76" si="174">F75+G75</f>
        <v>972</v>
      </c>
      <c r="I75" s="289">
        <v>23</v>
      </c>
      <c r="J75" s="289">
        <v>2</v>
      </c>
      <c r="K75" s="289">
        <f t="shared" ref="K75:K76" si="175">I75+J75</f>
        <v>25</v>
      </c>
      <c r="L75" s="289">
        <v>559</v>
      </c>
      <c r="M75" s="289">
        <v>70</v>
      </c>
      <c r="N75" s="289">
        <f t="shared" ref="N75:N76" si="176">L75+M75</f>
        <v>629</v>
      </c>
      <c r="O75" s="423" t="s">
        <v>999</v>
      </c>
      <c r="P75" s="1829" t="s">
        <v>178</v>
      </c>
    </row>
    <row r="76" spans="1:17" ht="39" customHeight="1">
      <c r="A76" s="1829"/>
      <c r="B76" s="423" t="s">
        <v>1001</v>
      </c>
      <c r="C76" s="286">
        <v>16</v>
      </c>
      <c r="D76" s="286">
        <v>1</v>
      </c>
      <c r="E76" s="286">
        <f t="shared" si="173"/>
        <v>17</v>
      </c>
      <c r="F76" s="286">
        <v>286</v>
      </c>
      <c r="G76" s="286">
        <v>777</v>
      </c>
      <c r="H76" s="286">
        <f t="shared" si="174"/>
        <v>1063</v>
      </c>
      <c r="I76" s="286">
        <v>6</v>
      </c>
      <c r="J76" s="286">
        <v>4</v>
      </c>
      <c r="K76" s="286">
        <f t="shared" si="175"/>
        <v>10</v>
      </c>
      <c r="L76" s="286">
        <v>215</v>
      </c>
      <c r="M76" s="286">
        <v>709</v>
      </c>
      <c r="N76" s="286">
        <f t="shared" si="176"/>
        <v>924</v>
      </c>
      <c r="O76" s="423" t="s">
        <v>1002</v>
      </c>
      <c r="P76" s="1829"/>
    </row>
    <row r="77" spans="1:17" ht="39" customHeight="1">
      <c r="A77" s="1829"/>
      <c r="B77" s="423" t="s">
        <v>750</v>
      </c>
      <c r="C77" s="289">
        <f>C75+C76</f>
        <v>144</v>
      </c>
      <c r="D77" s="289">
        <f t="shared" ref="D77:E77" si="177">D75+D76</f>
        <v>3</v>
      </c>
      <c r="E77" s="289">
        <f t="shared" si="177"/>
        <v>147</v>
      </c>
      <c r="F77" s="289">
        <f>F75+F76</f>
        <v>1127</v>
      </c>
      <c r="G77" s="289">
        <f t="shared" ref="G77:H77" si="178">G75+G76</f>
        <v>908</v>
      </c>
      <c r="H77" s="289">
        <f t="shared" si="178"/>
        <v>2035</v>
      </c>
      <c r="I77" s="289">
        <f>I75+I76</f>
        <v>29</v>
      </c>
      <c r="J77" s="289">
        <f t="shared" ref="J77:K77" si="179">J75+J76</f>
        <v>6</v>
      </c>
      <c r="K77" s="289">
        <f t="shared" si="179"/>
        <v>35</v>
      </c>
      <c r="L77" s="289">
        <f>L75+L76</f>
        <v>774</v>
      </c>
      <c r="M77" s="289">
        <f t="shared" ref="M77:N77" si="180">M75+M76</f>
        <v>779</v>
      </c>
      <c r="N77" s="289">
        <f t="shared" si="180"/>
        <v>1553</v>
      </c>
      <c r="O77" s="423" t="s">
        <v>68</v>
      </c>
      <c r="P77" s="1829"/>
    </row>
    <row r="78" spans="1:17" ht="39" customHeight="1">
      <c r="A78" s="1829" t="s">
        <v>981</v>
      </c>
      <c r="B78" s="423" t="s">
        <v>998</v>
      </c>
      <c r="C78" s="286">
        <v>0</v>
      </c>
      <c r="D78" s="286">
        <v>0</v>
      </c>
      <c r="E78" s="286">
        <f t="shared" ref="E78:E79" si="181">C78+D78</f>
        <v>0</v>
      </c>
      <c r="F78" s="286">
        <v>0</v>
      </c>
      <c r="G78" s="286">
        <v>0</v>
      </c>
      <c r="H78" s="286">
        <f t="shared" ref="H78:H79" si="182">F78+G78</f>
        <v>0</v>
      </c>
      <c r="I78" s="286">
        <v>0</v>
      </c>
      <c r="J78" s="286">
        <v>0</v>
      </c>
      <c r="K78" s="286">
        <f t="shared" ref="K78:K79" si="183">I78+J78</f>
        <v>0</v>
      </c>
      <c r="L78" s="286">
        <v>0</v>
      </c>
      <c r="M78" s="286">
        <v>0</v>
      </c>
      <c r="N78" s="286">
        <f t="shared" ref="N78:N79" si="184">L78+M78</f>
        <v>0</v>
      </c>
      <c r="O78" s="423" t="s">
        <v>999</v>
      </c>
      <c r="P78" s="1829" t="s">
        <v>982</v>
      </c>
    </row>
    <row r="79" spans="1:17" ht="39" customHeight="1">
      <c r="A79" s="1829"/>
      <c r="B79" s="423" t="s">
        <v>1001</v>
      </c>
      <c r="C79" s="289">
        <v>0</v>
      </c>
      <c r="D79" s="289">
        <v>0</v>
      </c>
      <c r="E79" s="289">
        <f t="shared" si="181"/>
        <v>0</v>
      </c>
      <c r="F79" s="289">
        <v>13</v>
      </c>
      <c r="G79" s="289">
        <v>25</v>
      </c>
      <c r="H79" s="289">
        <f t="shared" si="182"/>
        <v>38</v>
      </c>
      <c r="I79" s="289">
        <v>1</v>
      </c>
      <c r="J79" s="289">
        <v>0</v>
      </c>
      <c r="K79" s="289">
        <f t="shared" si="183"/>
        <v>1</v>
      </c>
      <c r="L79" s="289">
        <v>12</v>
      </c>
      <c r="M79" s="289">
        <v>30</v>
      </c>
      <c r="N79" s="289">
        <f t="shared" si="184"/>
        <v>42</v>
      </c>
      <c r="O79" s="423" t="s">
        <v>1002</v>
      </c>
      <c r="P79" s="1829"/>
    </row>
    <row r="80" spans="1:17" ht="39" customHeight="1">
      <c r="A80" s="1829"/>
      <c r="B80" s="423" t="s">
        <v>750</v>
      </c>
      <c r="C80" s="286">
        <f>C78+C79</f>
        <v>0</v>
      </c>
      <c r="D80" s="286">
        <f t="shared" ref="D80:E80" si="185">D78+D79</f>
        <v>0</v>
      </c>
      <c r="E80" s="286">
        <f t="shared" si="185"/>
        <v>0</v>
      </c>
      <c r="F80" s="286">
        <f>F78+F79</f>
        <v>13</v>
      </c>
      <c r="G80" s="286">
        <f t="shared" ref="G80:H80" si="186">G78+G79</f>
        <v>25</v>
      </c>
      <c r="H80" s="286">
        <f t="shared" si="186"/>
        <v>38</v>
      </c>
      <c r="I80" s="286">
        <f>I78+I79</f>
        <v>1</v>
      </c>
      <c r="J80" s="286">
        <f t="shared" ref="J80:K80" si="187">J78+J79</f>
        <v>0</v>
      </c>
      <c r="K80" s="286">
        <f t="shared" si="187"/>
        <v>1</v>
      </c>
      <c r="L80" s="286">
        <f>L78+L79</f>
        <v>12</v>
      </c>
      <c r="M80" s="286">
        <f t="shared" ref="M80:N80" si="188">M78+M79</f>
        <v>30</v>
      </c>
      <c r="N80" s="286">
        <f t="shared" si="188"/>
        <v>42</v>
      </c>
      <c r="O80" s="423" t="s">
        <v>68</v>
      </c>
      <c r="P80" s="1829"/>
    </row>
    <row r="81" spans="1:28" ht="39" customHeight="1">
      <c r="A81" s="1829" t="s">
        <v>983</v>
      </c>
      <c r="B81" s="423" t="s">
        <v>998</v>
      </c>
      <c r="C81" s="289">
        <f>C75+C78</f>
        <v>128</v>
      </c>
      <c r="D81" s="289">
        <f t="shared" ref="D81:D82" si="189">D75+D78</f>
        <v>2</v>
      </c>
      <c r="E81" s="289">
        <f t="shared" ref="E81:E82" si="190">C81+D81</f>
        <v>130</v>
      </c>
      <c r="F81" s="289">
        <f>F75+F78</f>
        <v>841</v>
      </c>
      <c r="G81" s="289">
        <f t="shared" ref="G81:G82" si="191">G75+G78</f>
        <v>131</v>
      </c>
      <c r="H81" s="289">
        <f t="shared" ref="H81:H82" si="192">F81+G81</f>
        <v>972</v>
      </c>
      <c r="I81" s="289">
        <f>I75+I78</f>
        <v>23</v>
      </c>
      <c r="J81" s="289">
        <f t="shared" ref="J81:J82" si="193">J75+J78</f>
        <v>2</v>
      </c>
      <c r="K81" s="289">
        <f t="shared" ref="K81:K82" si="194">I81+J81</f>
        <v>25</v>
      </c>
      <c r="L81" s="289">
        <f>L75+L78</f>
        <v>559</v>
      </c>
      <c r="M81" s="289">
        <f t="shared" ref="M81:M82" si="195">M75+M78</f>
        <v>70</v>
      </c>
      <c r="N81" s="289">
        <f t="shared" ref="N81:N82" si="196">L81+M81</f>
        <v>629</v>
      </c>
      <c r="O81" s="423" t="s">
        <v>999</v>
      </c>
      <c r="P81" s="1829" t="s">
        <v>984</v>
      </c>
      <c r="Y81" s="491">
        <f>W81+X81</f>
        <v>0</v>
      </c>
      <c r="Z81" s="491">
        <v>1335</v>
      </c>
      <c r="AA81" s="491">
        <v>419</v>
      </c>
      <c r="AB81" s="491">
        <f>Z81+AA81</f>
        <v>1754</v>
      </c>
    </row>
    <row r="82" spans="1:28" ht="39" customHeight="1">
      <c r="A82" s="1829"/>
      <c r="B82" s="423" t="s">
        <v>1001</v>
      </c>
      <c r="C82" s="286">
        <f>C76+C79</f>
        <v>16</v>
      </c>
      <c r="D82" s="286">
        <f t="shared" si="189"/>
        <v>1</v>
      </c>
      <c r="E82" s="286">
        <f t="shared" si="190"/>
        <v>17</v>
      </c>
      <c r="F82" s="286">
        <f>F76+F79</f>
        <v>299</v>
      </c>
      <c r="G82" s="286">
        <f t="shared" si="191"/>
        <v>802</v>
      </c>
      <c r="H82" s="286">
        <f t="shared" si="192"/>
        <v>1101</v>
      </c>
      <c r="I82" s="286">
        <f>I76+I79</f>
        <v>7</v>
      </c>
      <c r="J82" s="286">
        <f t="shared" si="193"/>
        <v>4</v>
      </c>
      <c r="K82" s="286">
        <f t="shared" si="194"/>
        <v>11</v>
      </c>
      <c r="L82" s="286">
        <f>L76+L79</f>
        <v>227</v>
      </c>
      <c r="M82" s="286">
        <f t="shared" si="195"/>
        <v>739</v>
      </c>
      <c r="N82" s="286">
        <f t="shared" si="196"/>
        <v>966</v>
      </c>
      <c r="O82" s="423" t="s">
        <v>1002</v>
      </c>
      <c r="P82" s="1829"/>
      <c r="Y82" s="491">
        <f>W82+X82</f>
        <v>0</v>
      </c>
      <c r="Z82" s="491">
        <v>529</v>
      </c>
      <c r="AA82" s="491">
        <v>887</v>
      </c>
      <c r="AB82" s="491">
        <f>Z82+AA82</f>
        <v>1416</v>
      </c>
    </row>
    <row r="83" spans="1:28" ht="39" customHeight="1">
      <c r="A83" s="1829"/>
      <c r="B83" s="423" t="s">
        <v>750</v>
      </c>
      <c r="C83" s="289">
        <f>C81+C82</f>
        <v>144</v>
      </c>
      <c r="D83" s="289">
        <f t="shared" ref="D83:E83" si="197">D81+D82</f>
        <v>3</v>
      </c>
      <c r="E83" s="289">
        <f t="shared" si="197"/>
        <v>147</v>
      </c>
      <c r="F83" s="289">
        <f>F81+F82</f>
        <v>1140</v>
      </c>
      <c r="G83" s="289">
        <f t="shared" ref="G83:H83" si="198">G81+G82</f>
        <v>933</v>
      </c>
      <c r="H83" s="289">
        <f t="shared" si="198"/>
        <v>2073</v>
      </c>
      <c r="I83" s="289">
        <f>I81+I82</f>
        <v>30</v>
      </c>
      <c r="J83" s="289">
        <f t="shared" ref="J83:K83" si="199">J81+J82</f>
        <v>6</v>
      </c>
      <c r="K83" s="289">
        <f t="shared" si="199"/>
        <v>36</v>
      </c>
      <c r="L83" s="289">
        <f>L81+L82</f>
        <v>786</v>
      </c>
      <c r="M83" s="289">
        <f t="shared" ref="M83:N83" si="200">M81+M82</f>
        <v>809</v>
      </c>
      <c r="N83" s="289">
        <f t="shared" si="200"/>
        <v>1595</v>
      </c>
      <c r="O83" s="423" t="s">
        <v>68</v>
      </c>
      <c r="P83" s="1829"/>
      <c r="Y83" s="491">
        <f t="shared" ref="Y83:AB83" si="201">SUM(Y81:Y82)</f>
        <v>0</v>
      </c>
      <c r="Z83" s="491">
        <f t="shared" si="201"/>
        <v>1864</v>
      </c>
      <c r="AA83" s="491">
        <f t="shared" si="201"/>
        <v>1306</v>
      </c>
      <c r="AB83" s="491">
        <f t="shared" si="201"/>
        <v>3170</v>
      </c>
    </row>
    <row r="84" spans="1:28" ht="39" customHeight="1">
      <c r="A84" s="1829" t="s">
        <v>985</v>
      </c>
      <c r="B84" s="423" t="s">
        <v>998</v>
      </c>
      <c r="C84" s="286">
        <v>4</v>
      </c>
      <c r="D84" s="286">
        <v>0</v>
      </c>
      <c r="E84" s="286">
        <f t="shared" ref="E84:E85" si="202">C84+D84</f>
        <v>4</v>
      </c>
      <c r="F84" s="286">
        <v>80</v>
      </c>
      <c r="G84" s="286">
        <v>23</v>
      </c>
      <c r="H84" s="286">
        <f t="shared" ref="H84:H85" si="203">F84+G84</f>
        <v>103</v>
      </c>
      <c r="I84" s="286">
        <v>0</v>
      </c>
      <c r="J84" s="286">
        <v>0</v>
      </c>
      <c r="K84" s="286">
        <f t="shared" ref="K84:K85" si="204">I84+J84</f>
        <v>0</v>
      </c>
      <c r="L84" s="286">
        <v>39</v>
      </c>
      <c r="M84" s="286">
        <v>9</v>
      </c>
      <c r="N84" s="286">
        <f t="shared" ref="N84:N85" si="205">L84+M84</f>
        <v>48</v>
      </c>
      <c r="O84" s="423" t="s">
        <v>999</v>
      </c>
      <c r="P84" s="1829" t="s">
        <v>1004</v>
      </c>
      <c r="Y84" s="491">
        <f t="shared" ref="Y84:AB86" si="206">K72+K81+K84</f>
        <v>45</v>
      </c>
      <c r="Z84" s="491">
        <f t="shared" si="206"/>
        <v>759</v>
      </c>
      <c r="AA84" s="491">
        <f t="shared" si="206"/>
        <v>383</v>
      </c>
      <c r="AB84" s="491">
        <f>N72+N81+N84</f>
        <v>1142</v>
      </c>
    </row>
    <row r="85" spans="1:28" ht="39" customHeight="1">
      <c r="A85" s="1829"/>
      <c r="B85" s="423" t="s">
        <v>1001</v>
      </c>
      <c r="C85" s="289">
        <v>5</v>
      </c>
      <c r="D85" s="289">
        <v>0</v>
      </c>
      <c r="E85" s="289">
        <f t="shared" si="202"/>
        <v>5</v>
      </c>
      <c r="F85" s="289">
        <v>64</v>
      </c>
      <c r="G85" s="289">
        <v>10</v>
      </c>
      <c r="H85" s="289">
        <f t="shared" si="203"/>
        <v>74</v>
      </c>
      <c r="I85" s="289">
        <v>0</v>
      </c>
      <c r="J85" s="289">
        <v>0</v>
      </c>
      <c r="K85" s="289">
        <f t="shared" si="204"/>
        <v>0</v>
      </c>
      <c r="L85" s="289">
        <v>20</v>
      </c>
      <c r="M85" s="289">
        <v>8</v>
      </c>
      <c r="N85" s="289">
        <f t="shared" si="205"/>
        <v>28</v>
      </c>
      <c r="O85" s="423" t="s">
        <v>1002</v>
      </c>
      <c r="P85" s="1829"/>
      <c r="Y85" s="491">
        <f t="shared" si="206"/>
        <v>18</v>
      </c>
      <c r="Z85" s="491">
        <f t="shared" si="206"/>
        <v>306</v>
      </c>
      <c r="AA85" s="491">
        <f t="shared" si="206"/>
        <v>835</v>
      </c>
      <c r="AB85" s="491">
        <f t="shared" si="206"/>
        <v>1141</v>
      </c>
    </row>
    <row r="86" spans="1:28" ht="39" customHeight="1">
      <c r="A86" s="1829"/>
      <c r="B86" s="423" t="s">
        <v>750</v>
      </c>
      <c r="C86" s="286">
        <f>C84+C85</f>
        <v>9</v>
      </c>
      <c r="D86" s="286">
        <f t="shared" ref="D86:E86" si="207">D84+D85</f>
        <v>0</v>
      </c>
      <c r="E86" s="286">
        <f t="shared" si="207"/>
        <v>9</v>
      </c>
      <c r="F86" s="286">
        <f>F84+F85</f>
        <v>144</v>
      </c>
      <c r="G86" s="286">
        <f t="shared" ref="G86:H86" si="208">G84+G85</f>
        <v>33</v>
      </c>
      <c r="H86" s="286">
        <f t="shared" si="208"/>
        <v>177</v>
      </c>
      <c r="I86" s="286">
        <f>I84+I85</f>
        <v>0</v>
      </c>
      <c r="J86" s="286">
        <f t="shared" ref="J86:K86" si="209">J84+J85</f>
        <v>0</v>
      </c>
      <c r="K86" s="286">
        <f t="shared" si="209"/>
        <v>0</v>
      </c>
      <c r="L86" s="286">
        <f>L84+L85</f>
        <v>59</v>
      </c>
      <c r="M86" s="286">
        <f t="shared" ref="M86:N86" si="210">M84+M85</f>
        <v>17</v>
      </c>
      <c r="N86" s="286">
        <f t="shared" si="210"/>
        <v>76</v>
      </c>
      <c r="O86" s="423" t="s">
        <v>68</v>
      </c>
      <c r="P86" s="1829"/>
      <c r="Y86" s="491">
        <f t="shared" si="206"/>
        <v>63</v>
      </c>
      <c r="Z86" s="491">
        <f t="shared" si="206"/>
        <v>1065</v>
      </c>
      <c r="AA86" s="491">
        <f t="shared" si="206"/>
        <v>1218</v>
      </c>
      <c r="AB86" s="491">
        <f t="shared" si="206"/>
        <v>2283</v>
      </c>
    </row>
    <row r="87" spans="1:28" ht="39" customHeight="1">
      <c r="A87" s="1829" t="s">
        <v>986</v>
      </c>
      <c r="B87" s="423" t="s">
        <v>998</v>
      </c>
      <c r="C87" s="289">
        <v>66</v>
      </c>
      <c r="D87" s="289">
        <v>0</v>
      </c>
      <c r="E87" s="289">
        <f t="shared" ref="E87:E88" si="211">C87+D87</f>
        <v>66</v>
      </c>
      <c r="F87" s="289">
        <v>934</v>
      </c>
      <c r="G87" s="289">
        <v>28</v>
      </c>
      <c r="H87" s="289">
        <f t="shared" ref="H87:H88" si="212">F87+G87</f>
        <v>962</v>
      </c>
      <c r="I87" s="289">
        <v>19</v>
      </c>
      <c r="J87" s="289">
        <v>1</v>
      </c>
      <c r="K87" s="289">
        <f t="shared" ref="K87:K88" si="213">I87+J87</f>
        <v>20</v>
      </c>
      <c r="L87" s="289">
        <v>576</v>
      </c>
      <c r="M87" s="289">
        <v>36</v>
      </c>
      <c r="N87" s="289">
        <f t="shared" ref="N87:N88" si="214">L87+M87</f>
        <v>612</v>
      </c>
      <c r="O87" s="423" t="s">
        <v>999</v>
      </c>
      <c r="P87" s="1829" t="s">
        <v>1005</v>
      </c>
      <c r="Y87" s="491">
        <f t="shared" ref="Y87:AB89" si="215">Y81-Y84</f>
        <v>-45</v>
      </c>
      <c r="Z87" s="491">
        <f t="shared" si="215"/>
        <v>576</v>
      </c>
      <c r="AA87" s="491">
        <f t="shared" si="215"/>
        <v>36</v>
      </c>
      <c r="AB87" s="491">
        <f t="shared" si="215"/>
        <v>612</v>
      </c>
    </row>
    <row r="88" spans="1:28" ht="39" customHeight="1">
      <c r="A88" s="1829"/>
      <c r="B88" s="423" t="s">
        <v>1001</v>
      </c>
      <c r="C88" s="286">
        <v>19</v>
      </c>
      <c r="D88" s="286">
        <v>1</v>
      </c>
      <c r="E88" s="286">
        <f t="shared" si="211"/>
        <v>20</v>
      </c>
      <c r="F88" s="286">
        <v>293</v>
      </c>
      <c r="G88" s="286">
        <v>105</v>
      </c>
      <c r="H88" s="286">
        <f t="shared" si="212"/>
        <v>398</v>
      </c>
      <c r="I88" s="286">
        <v>8</v>
      </c>
      <c r="J88" s="286">
        <v>1</v>
      </c>
      <c r="K88" s="286">
        <f t="shared" si="213"/>
        <v>9</v>
      </c>
      <c r="L88" s="286">
        <v>223</v>
      </c>
      <c r="M88" s="286">
        <v>52</v>
      </c>
      <c r="N88" s="286">
        <f t="shared" si="214"/>
        <v>275</v>
      </c>
      <c r="O88" s="423" t="s">
        <v>1002</v>
      </c>
      <c r="P88" s="1829"/>
      <c r="Y88" s="491">
        <f t="shared" si="215"/>
        <v>-18</v>
      </c>
      <c r="Z88" s="491">
        <f t="shared" si="215"/>
        <v>223</v>
      </c>
      <c r="AA88" s="491">
        <f t="shared" si="215"/>
        <v>52</v>
      </c>
      <c r="AB88" s="491">
        <f t="shared" si="215"/>
        <v>275</v>
      </c>
    </row>
    <row r="89" spans="1:28" ht="39" customHeight="1">
      <c r="A89" s="1829"/>
      <c r="B89" s="423" t="s">
        <v>750</v>
      </c>
      <c r="C89" s="289">
        <f>C87+C88</f>
        <v>85</v>
      </c>
      <c r="D89" s="289">
        <f t="shared" ref="D89:E89" si="216">D87+D88</f>
        <v>1</v>
      </c>
      <c r="E89" s="289">
        <f t="shared" si="216"/>
        <v>86</v>
      </c>
      <c r="F89" s="289">
        <f>F87+F88</f>
        <v>1227</v>
      </c>
      <c r="G89" s="289">
        <f t="shared" ref="G89:H89" si="217">G87+G88</f>
        <v>133</v>
      </c>
      <c r="H89" s="289">
        <f t="shared" si="217"/>
        <v>1360</v>
      </c>
      <c r="I89" s="289">
        <f>I87+I88</f>
        <v>27</v>
      </c>
      <c r="J89" s="289">
        <f t="shared" ref="J89:K89" si="218">J87+J88</f>
        <v>2</v>
      </c>
      <c r="K89" s="289">
        <f t="shared" si="218"/>
        <v>29</v>
      </c>
      <c r="L89" s="289">
        <f>L87+L88</f>
        <v>799</v>
      </c>
      <c r="M89" s="289">
        <f t="shared" ref="M89:N89" si="219">M87+M88</f>
        <v>88</v>
      </c>
      <c r="N89" s="289">
        <f t="shared" si="219"/>
        <v>887</v>
      </c>
      <c r="O89" s="423" t="s">
        <v>68</v>
      </c>
      <c r="P89" s="1829"/>
      <c r="Y89" s="491">
        <f t="shared" si="215"/>
        <v>-63</v>
      </c>
      <c r="Z89" s="491">
        <f t="shared" si="215"/>
        <v>799</v>
      </c>
      <c r="AA89" s="491">
        <f t="shared" si="215"/>
        <v>88</v>
      </c>
      <c r="AB89" s="491">
        <f t="shared" si="215"/>
        <v>887</v>
      </c>
    </row>
    <row r="90" spans="1:28" ht="39" customHeight="1">
      <c r="A90" s="198" t="s">
        <v>1110</v>
      </c>
      <c r="B90" s="136"/>
      <c r="C90" s="136"/>
      <c r="D90" s="136"/>
      <c r="E90" s="136"/>
      <c r="F90" s="136"/>
      <c r="G90" s="136"/>
      <c r="H90" s="136"/>
      <c r="I90" s="136"/>
      <c r="J90" s="136"/>
      <c r="K90" s="136"/>
      <c r="L90" s="136"/>
      <c r="M90" s="136"/>
      <c r="N90" s="136"/>
      <c r="O90" s="136"/>
      <c r="P90" s="200" t="s">
        <v>1111</v>
      </c>
      <c r="Y90" s="491">
        <f t="shared" ref="Y90:AB90" si="220">Y89-K89</f>
        <v>-92</v>
      </c>
      <c r="Z90" s="491">
        <f t="shared" si="220"/>
        <v>0</v>
      </c>
      <c r="AA90" s="491">
        <f t="shared" si="220"/>
        <v>0</v>
      </c>
      <c r="AB90" s="491">
        <f t="shared" si="220"/>
        <v>0</v>
      </c>
    </row>
    <row r="91" spans="1:28" ht="39" customHeight="1">
      <c r="A91" s="1859" t="s">
        <v>971</v>
      </c>
      <c r="B91" s="1859" t="s">
        <v>990</v>
      </c>
      <c r="C91" s="1829" t="s">
        <v>58</v>
      </c>
      <c r="D91" s="1829"/>
      <c r="E91" s="1829" t="s">
        <v>1106</v>
      </c>
      <c r="F91" s="1829" t="s">
        <v>104</v>
      </c>
      <c r="G91" s="1829"/>
      <c r="H91" s="1829" t="s">
        <v>1107</v>
      </c>
      <c r="I91" s="1829" t="s">
        <v>59</v>
      </c>
      <c r="J91" s="1829"/>
      <c r="K91" s="1829" t="s">
        <v>60</v>
      </c>
      <c r="L91" s="1829" t="s">
        <v>61</v>
      </c>
      <c r="M91" s="1829"/>
      <c r="N91" s="1829" t="s">
        <v>62</v>
      </c>
      <c r="O91" s="1829" t="s">
        <v>992</v>
      </c>
      <c r="P91" s="1829" t="s">
        <v>973</v>
      </c>
      <c r="Q91" s="492"/>
    </row>
    <row r="92" spans="1:28" ht="39" customHeight="1">
      <c r="A92" s="1834"/>
      <c r="B92" s="1834"/>
      <c r="C92" s="1829" t="s">
        <v>465</v>
      </c>
      <c r="D92" s="1829"/>
      <c r="E92" s="1829"/>
      <c r="F92" s="1829" t="s">
        <v>203</v>
      </c>
      <c r="G92" s="1829"/>
      <c r="H92" s="1829"/>
      <c r="I92" s="1829" t="s">
        <v>60</v>
      </c>
      <c r="J92" s="1829"/>
      <c r="K92" s="1829"/>
      <c r="L92" s="1829" t="s">
        <v>62</v>
      </c>
      <c r="M92" s="1829"/>
      <c r="N92" s="1829"/>
      <c r="O92" s="1829"/>
      <c r="P92" s="1829"/>
      <c r="Q92" s="492"/>
    </row>
    <row r="93" spans="1:28"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28"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28" s="494" customFormat="1" ht="39" customHeight="1">
      <c r="A95" s="1829" t="s">
        <v>976</v>
      </c>
      <c r="B95" s="423" t="s">
        <v>998</v>
      </c>
      <c r="C95" s="286">
        <v>22</v>
      </c>
      <c r="D95" s="286">
        <v>20</v>
      </c>
      <c r="E95" s="286">
        <f>C95+D95</f>
        <v>42</v>
      </c>
      <c r="F95" s="286">
        <v>39</v>
      </c>
      <c r="G95" s="286">
        <v>102</v>
      </c>
      <c r="H95" s="286">
        <f>F95+G95</f>
        <v>141</v>
      </c>
      <c r="I95" s="286">
        <v>97</v>
      </c>
      <c r="J95" s="286">
        <v>111</v>
      </c>
      <c r="K95" s="286">
        <f>I95+J95</f>
        <v>208</v>
      </c>
      <c r="L95" s="286">
        <v>52</v>
      </c>
      <c r="M95" s="286">
        <v>154</v>
      </c>
      <c r="N95" s="286">
        <f>L95+M95</f>
        <v>206</v>
      </c>
      <c r="O95" s="423" t="s">
        <v>999</v>
      </c>
      <c r="P95" s="1829" t="s">
        <v>1000</v>
      </c>
    </row>
    <row r="96" spans="1:28" s="494" customFormat="1" ht="39" customHeight="1">
      <c r="A96" s="1829"/>
      <c r="B96" s="423" t="s">
        <v>1001</v>
      </c>
      <c r="C96" s="289">
        <v>14</v>
      </c>
      <c r="D96" s="289">
        <v>15</v>
      </c>
      <c r="E96" s="289">
        <f t="shared" ref="E96" si="221">C96+D96</f>
        <v>29</v>
      </c>
      <c r="F96" s="289">
        <v>3</v>
      </c>
      <c r="G96" s="289">
        <v>41</v>
      </c>
      <c r="H96" s="289">
        <f t="shared" ref="H96" si="222">F96+G96</f>
        <v>44</v>
      </c>
      <c r="I96" s="289">
        <v>19</v>
      </c>
      <c r="J96" s="289">
        <v>34</v>
      </c>
      <c r="K96" s="289">
        <f t="shared" ref="K96" si="223">I96+J96</f>
        <v>53</v>
      </c>
      <c r="L96" s="289">
        <v>7</v>
      </c>
      <c r="M96" s="289">
        <v>62</v>
      </c>
      <c r="N96" s="289">
        <f t="shared" ref="N96" si="224">L96+M96</f>
        <v>69</v>
      </c>
      <c r="O96" s="423" t="s">
        <v>1002</v>
      </c>
      <c r="P96" s="1829"/>
    </row>
    <row r="97" spans="1:28" s="494" customFormat="1" ht="39" customHeight="1">
      <c r="A97" s="1829"/>
      <c r="B97" s="423" t="s">
        <v>750</v>
      </c>
      <c r="C97" s="286">
        <f>C95+C96</f>
        <v>36</v>
      </c>
      <c r="D97" s="286">
        <f t="shared" ref="D97:E97" si="225">D95+D96</f>
        <v>35</v>
      </c>
      <c r="E97" s="286">
        <f t="shared" si="225"/>
        <v>71</v>
      </c>
      <c r="F97" s="286">
        <f>F95+F96</f>
        <v>42</v>
      </c>
      <c r="G97" s="286">
        <f t="shared" ref="G97:H97" si="226">G95+G96</f>
        <v>143</v>
      </c>
      <c r="H97" s="286">
        <f t="shared" si="226"/>
        <v>185</v>
      </c>
      <c r="I97" s="286">
        <f>I95+I96</f>
        <v>116</v>
      </c>
      <c r="J97" s="286">
        <f t="shared" ref="J97:K97" si="227">J95+J96</f>
        <v>145</v>
      </c>
      <c r="K97" s="286">
        <f t="shared" si="227"/>
        <v>261</v>
      </c>
      <c r="L97" s="286">
        <f>L95+L96</f>
        <v>59</v>
      </c>
      <c r="M97" s="286">
        <f t="shared" ref="M97:N97" si="228">M95+M96</f>
        <v>216</v>
      </c>
      <c r="N97" s="286">
        <f t="shared" si="228"/>
        <v>275</v>
      </c>
      <c r="O97" s="423" t="s">
        <v>68</v>
      </c>
      <c r="P97" s="1829"/>
    </row>
    <row r="98" spans="1:28" s="494" customFormat="1" ht="39" customHeight="1">
      <c r="A98" s="1829" t="s">
        <v>977</v>
      </c>
      <c r="B98" s="423" t="s">
        <v>998</v>
      </c>
      <c r="C98" s="289">
        <v>20</v>
      </c>
      <c r="D98" s="289">
        <v>2</v>
      </c>
      <c r="E98" s="289">
        <f t="shared" ref="E98:E99" si="229">C98+D98</f>
        <v>22</v>
      </c>
      <c r="F98" s="289">
        <v>9</v>
      </c>
      <c r="G98" s="289">
        <v>5</v>
      </c>
      <c r="H98" s="289">
        <f t="shared" ref="H98:H99" si="230">F98+G98</f>
        <v>14</v>
      </c>
      <c r="I98" s="289">
        <v>50</v>
      </c>
      <c r="J98" s="289">
        <v>41</v>
      </c>
      <c r="K98" s="289">
        <f t="shared" ref="K98:K99" si="231">I98+J98</f>
        <v>91</v>
      </c>
      <c r="L98" s="289">
        <v>37</v>
      </c>
      <c r="M98" s="289">
        <v>7</v>
      </c>
      <c r="N98" s="289">
        <f t="shared" ref="N98:N99" si="232">L98+M98</f>
        <v>44</v>
      </c>
      <c r="O98" s="423" t="s">
        <v>999</v>
      </c>
      <c r="P98" s="1829" t="s">
        <v>172</v>
      </c>
    </row>
    <row r="99" spans="1:28" s="494" customFormat="1" ht="39" customHeight="1">
      <c r="A99" s="1829"/>
      <c r="B99" s="423" t="s">
        <v>1001</v>
      </c>
      <c r="C99" s="286">
        <v>15</v>
      </c>
      <c r="D99" s="286">
        <v>4</v>
      </c>
      <c r="E99" s="286">
        <f t="shared" si="229"/>
        <v>19</v>
      </c>
      <c r="F99" s="286">
        <v>2</v>
      </c>
      <c r="G99" s="286">
        <v>4</v>
      </c>
      <c r="H99" s="286">
        <f t="shared" si="230"/>
        <v>6</v>
      </c>
      <c r="I99" s="286">
        <v>28</v>
      </c>
      <c r="J99" s="286">
        <v>14</v>
      </c>
      <c r="K99" s="286">
        <f t="shared" si="231"/>
        <v>42</v>
      </c>
      <c r="L99" s="286">
        <v>8</v>
      </c>
      <c r="M99" s="286">
        <v>5</v>
      </c>
      <c r="N99" s="286">
        <f t="shared" si="232"/>
        <v>13</v>
      </c>
      <c r="O99" s="423" t="s">
        <v>1002</v>
      </c>
      <c r="P99" s="1829"/>
    </row>
    <row r="100" spans="1:28" s="494" customFormat="1" ht="39" customHeight="1">
      <c r="A100" s="1829"/>
      <c r="B100" s="423" t="s">
        <v>750</v>
      </c>
      <c r="C100" s="289">
        <f>C98+C99</f>
        <v>35</v>
      </c>
      <c r="D100" s="289">
        <f t="shared" ref="D100:E100" si="233">D98+D99</f>
        <v>6</v>
      </c>
      <c r="E100" s="289">
        <f t="shared" si="233"/>
        <v>41</v>
      </c>
      <c r="F100" s="289">
        <f>F98+F99</f>
        <v>11</v>
      </c>
      <c r="G100" s="289">
        <f t="shared" ref="G100:H100" si="234">G98+G99</f>
        <v>9</v>
      </c>
      <c r="H100" s="289">
        <f t="shared" si="234"/>
        <v>20</v>
      </c>
      <c r="I100" s="289">
        <f>I98+I99</f>
        <v>78</v>
      </c>
      <c r="J100" s="289">
        <f t="shared" ref="J100:K100" si="235">J98+J99</f>
        <v>55</v>
      </c>
      <c r="K100" s="289">
        <f t="shared" si="235"/>
        <v>133</v>
      </c>
      <c r="L100" s="289">
        <f>L98+L99</f>
        <v>45</v>
      </c>
      <c r="M100" s="289">
        <f t="shared" ref="M100:N100" si="236">M98+M99</f>
        <v>12</v>
      </c>
      <c r="N100" s="289">
        <f t="shared" si="236"/>
        <v>57</v>
      </c>
      <c r="O100" s="423" t="s">
        <v>68</v>
      </c>
      <c r="P100" s="1829"/>
    </row>
    <row r="101" spans="1:28" s="494" customFormat="1" ht="39" customHeight="1">
      <c r="A101" s="1829" t="s">
        <v>978</v>
      </c>
      <c r="B101" s="423" t="s">
        <v>998</v>
      </c>
      <c r="C101" s="286">
        <f>C95+C98</f>
        <v>42</v>
      </c>
      <c r="D101" s="286">
        <f t="shared" ref="D101:D102" si="237">D95+D98</f>
        <v>22</v>
      </c>
      <c r="E101" s="286">
        <f t="shared" ref="E101:E102" si="238">C101+D101</f>
        <v>64</v>
      </c>
      <c r="F101" s="286">
        <f>F95+F98</f>
        <v>48</v>
      </c>
      <c r="G101" s="286">
        <f t="shared" ref="G101:G102" si="239">G95+G98</f>
        <v>107</v>
      </c>
      <c r="H101" s="286">
        <f t="shared" ref="H101:H102" si="240">F101+G101</f>
        <v>155</v>
      </c>
      <c r="I101" s="286">
        <f>I95+I98</f>
        <v>147</v>
      </c>
      <c r="J101" s="286">
        <f t="shared" ref="J101:J102" si="241">J95+J98</f>
        <v>152</v>
      </c>
      <c r="K101" s="286">
        <f t="shared" ref="K101:K102" si="242">I101+J101</f>
        <v>299</v>
      </c>
      <c r="L101" s="286">
        <f>L95+L98</f>
        <v>89</v>
      </c>
      <c r="M101" s="286">
        <f t="shared" ref="M101:M102" si="243">M95+M98</f>
        <v>161</v>
      </c>
      <c r="N101" s="286">
        <f t="shared" ref="N101:N102" si="244">L101+M101</f>
        <v>250</v>
      </c>
      <c r="O101" s="423" t="s">
        <v>999</v>
      </c>
      <c r="P101" s="1829" t="s">
        <v>1003</v>
      </c>
    </row>
    <row r="102" spans="1:28" s="494" customFormat="1" ht="39" customHeight="1">
      <c r="A102" s="1829"/>
      <c r="B102" s="423" t="s">
        <v>1001</v>
      </c>
      <c r="C102" s="289">
        <f>C96+C99</f>
        <v>29</v>
      </c>
      <c r="D102" s="289">
        <f t="shared" si="237"/>
        <v>19</v>
      </c>
      <c r="E102" s="289">
        <f t="shared" si="238"/>
        <v>48</v>
      </c>
      <c r="F102" s="289">
        <f>F96+F99</f>
        <v>5</v>
      </c>
      <c r="G102" s="289">
        <f t="shared" si="239"/>
        <v>45</v>
      </c>
      <c r="H102" s="289">
        <f t="shared" si="240"/>
        <v>50</v>
      </c>
      <c r="I102" s="289">
        <f>I96+I99</f>
        <v>47</v>
      </c>
      <c r="J102" s="289">
        <f t="shared" si="241"/>
        <v>48</v>
      </c>
      <c r="K102" s="289">
        <f t="shared" si="242"/>
        <v>95</v>
      </c>
      <c r="L102" s="289">
        <f>L96+L99</f>
        <v>15</v>
      </c>
      <c r="M102" s="289">
        <f t="shared" si="243"/>
        <v>67</v>
      </c>
      <c r="N102" s="289">
        <f t="shared" si="244"/>
        <v>82</v>
      </c>
      <c r="O102" s="423" t="s">
        <v>1002</v>
      </c>
      <c r="P102" s="1829"/>
    </row>
    <row r="103" spans="1:28" s="494" customFormat="1" ht="39" customHeight="1">
      <c r="A103" s="1829"/>
      <c r="B103" s="423" t="s">
        <v>750</v>
      </c>
      <c r="C103" s="286">
        <f>C101+C102</f>
        <v>71</v>
      </c>
      <c r="D103" s="286">
        <f t="shared" ref="D103:E103" si="245">D101+D102</f>
        <v>41</v>
      </c>
      <c r="E103" s="286">
        <f t="shared" si="245"/>
        <v>112</v>
      </c>
      <c r="F103" s="286">
        <f>F101+F102</f>
        <v>53</v>
      </c>
      <c r="G103" s="286">
        <f t="shared" ref="G103:H103" si="246">G101+G102</f>
        <v>152</v>
      </c>
      <c r="H103" s="286">
        <f t="shared" si="246"/>
        <v>205</v>
      </c>
      <c r="I103" s="286">
        <f>I101+I102</f>
        <v>194</v>
      </c>
      <c r="J103" s="286">
        <f t="shared" ref="J103:K103" si="247">J101+J102</f>
        <v>200</v>
      </c>
      <c r="K103" s="286">
        <f t="shared" si="247"/>
        <v>394</v>
      </c>
      <c r="L103" s="286">
        <f>L101+L102</f>
        <v>104</v>
      </c>
      <c r="M103" s="286">
        <f t="shared" ref="M103:N103" si="248">M101+M102</f>
        <v>228</v>
      </c>
      <c r="N103" s="286">
        <f t="shared" si="248"/>
        <v>332</v>
      </c>
      <c r="O103" s="423" t="s">
        <v>68</v>
      </c>
      <c r="P103" s="1829"/>
    </row>
    <row r="104" spans="1:28" ht="39" customHeight="1">
      <c r="A104" s="1829" t="s">
        <v>980</v>
      </c>
      <c r="B104" s="423" t="s">
        <v>998</v>
      </c>
      <c r="C104" s="289">
        <v>89</v>
      </c>
      <c r="D104" s="289">
        <v>6</v>
      </c>
      <c r="E104" s="289">
        <f t="shared" ref="E104:E105" si="249">C104+D104</f>
        <v>95</v>
      </c>
      <c r="F104" s="289">
        <v>463</v>
      </c>
      <c r="G104" s="289">
        <v>16</v>
      </c>
      <c r="H104" s="289">
        <f t="shared" ref="H104:H105" si="250">F104+G104</f>
        <v>479</v>
      </c>
      <c r="I104" s="289">
        <v>412</v>
      </c>
      <c r="J104" s="289">
        <v>24</v>
      </c>
      <c r="K104" s="289">
        <f t="shared" ref="K104:K105" si="251">I104+J104</f>
        <v>436</v>
      </c>
      <c r="L104" s="289">
        <v>510</v>
      </c>
      <c r="M104" s="289">
        <v>38</v>
      </c>
      <c r="N104" s="289">
        <f t="shared" ref="N104:N105" si="252">L104+M104</f>
        <v>548</v>
      </c>
      <c r="O104" s="423" t="s">
        <v>999</v>
      </c>
      <c r="P104" s="1829" t="s">
        <v>178</v>
      </c>
    </row>
    <row r="105" spans="1:28" ht="39" customHeight="1">
      <c r="A105" s="1829"/>
      <c r="B105" s="423" t="s">
        <v>1001</v>
      </c>
      <c r="C105" s="286">
        <v>42</v>
      </c>
      <c r="D105" s="286">
        <v>2</v>
      </c>
      <c r="E105" s="286">
        <f t="shared" si="249"/>
        <v>44</v>
      </c>
      <c r="F105" s="286">
        <v>40</v>
      </c>
      <c r="G105" s="286">
        <v>110</v>
      </c>
      <c r="H105" s="286">
        <f t="shared" si="250"/>
        <v>150</v>
      </c>
      <c r="I105" s="286">
        <v>70</v>
      </c>
      <c r="J105" s="286">
        <v>115</v>
      </c>
      <c r="K105" s="286">
        <f t="shared" si="251"/>
        <v>185</v>
      </c>
      <c r="L105" s="286">
        <v>32</v>
      </c>
      <c r="M105" s="286">
        <v>237</v>
      </c>
      <c r="N105" s="286">
        <f t="shared" si="252"/>
        <v>269</v>
      </c>
      <c r="O105" s="423" t="s">
        <v>1002</v>
      </c>
      <c r="P105" s="1829"/>
    </row>
    <row r="106" spans="1:28" ht="39" customHeight="1">
      <c r="A106" s="1829"/>
      <c r="B106" s="423" t="s">
        <v>750</v>
      </c>
      <c r="C106" s="289">
        <f>C104+C105</f>
        <v>131</v>
      </c>
      <c r="D106" s="289">
        <f t="shared" ref="D106:E106" si="253">D104+D105</f>
        <v>8</v>
      </c>
      <c r="E106" s="289">
        <f t="shared" si="253"/>
        <v>139</v>
      </c>
      <c r="F106" s="289">
        <f>F104+F105</f>
        <v>503</v>
      </c>
      <c r="G106" s="289">
        <f t="shared" ref="G106:H106" si="254">G104+G105</f>
        <v>126</v>
      </c>
      <c r="H106" s="289">
        <f t="shared" si="254"/>
        <v>629</v>
      </c>
      <c r="I106" s="289">
        <f>I104+I105</f>
        <v>482</v>
      </c>
      <c r="J106" s="289">
        <f t="shared" ref="J106:K106" si="255">J104+J105</f>
        <v>139</v>
      </c>
      <c r="K106" s="289">
        <f t="shared" si="255"/>
        <v>621</v>
      </c>
      <c r="L106" s="289">
        <f>L104+L105</f>
        <v>542</v>
      </c>
      <c r="M106" s="289">
        <f t="shared" ref="M106:N106" si="256">M104+M105</f>
        <v>275</v>
      </c>
      <c r="N106" s="289">
        <f t="shared" si="256"/>
        <v>817</v>
      </c>
      <c r="O106" s="423" t="s">
        <v>68</v>
      </c>
      <c r="P106" s="1829"/>
    </row>
    <row r="107" spans="1:28" ht="39" customHeight="1">
      <c r="A107" s="1829" t="s">
        <v>981</v>
      </c>
      <c r="B107" s="423" t="s">
        <v>998</v>
      </c>
      <c r="C107" s="286">
        <v>0</v>
      </c>
      <c r="D107" s="286">
        <v>0</v>
      </c>
      <c r="E107" s="286">
        <f t="shared" ref="E107:E108" si="257">C107+D107</f>
        <v>0</v>
      </c>
      <c r="F107" s="286">
        <v>0</v>
      </c>
      <c r="G107" s="286">
        <v>0</v>
      </c>
      <c r="H107" s="286">
        <f t="shared" ref="H107:H108" si="258">F107+G107</f>
        <v>0</v>
      </c>
      <c r="I107" s="286">
        <v>0</v>
      </c>
      <c r="J107" s="286">
        <v>0</v>
      </c>
      <c r="K107" s="286">
        <f t="shared" ref="K107:K108" si="259">I107+J107</f>
        <v>0</v>
      </c>
      <c r="L107" s="286">
        <v>0</v>
      </c>
      <c r="M107" s="286">
        <v>0</v>
      </c>
      <c r="N107" s="286">
        <f t="shared" ref="N107:N108" si="260">L107+M107</f>
        <v>0</v>
      </c>
      <c r="O107" s="423" t="s">
        <v>999</v>
      </c>
      <c r="P107" s="1829" t="s">
        <v>982</v>
      </c>
    </row>
    <row r="108" spans="1:28" ht="39" customHeight="1">
      <c r="A108" s="1829"/>
      <c r="B108" s="423" t="s">
        <v>1001</v>
      </c>
      <c r="C108" s="289">
        <v>9</v>
      </c>
      <c r="D108" s="289">
        <v>0</v>
      </c>
      <c r="E108" s="289">
        <f t="shared" si="257"/>
        <v>9</v>
      </c>
      <c r="F108" s="289">
        <v>2</v>
      </c>
      <c r="G108" s="289">
        <v>5</v>
      </c>
      <c r="H108" s="289">
        <f t="shared" si="258"/>
        <v>7</v>
      </c>
      <c r="I108" s="289">
        <v>10</v>
      </c>
      <c r="J108" s="289">
        <v>2</v>
      </c>
      <c r="K108" s="289">
        <f t="shared" si="259"/>
        <v>12</v>
      </c>
      <c r="L108" s="289">
        <v>10</v>
      </c>
      <c r="M108" s="289">
        <v>4</v>
      </c>
      <c r="N108" s="289">
        <f t="shared" si="260"/>
        <v>14</v>
      </c>
      <c r="O108" s="423" t="s">
        <v>1002</v>
      </c>
      <c r="P108" s="1829"/>
    </row>
    <row r="109" spans="1:28" ht="39" customHeight="1">
      <c r="A109" s="1829"/>
      <c r="B109" s="423" t="s">
        <v>750</v>
      </c>
      <c r="C109" s="286">
        <f>C107+C108</f>
        <v>9</v>
      </c>
      <c r="D109" s="286">
        <f t="shared" ref="D109:E109" si="261">D107+D108</f>
        <v>0</v>
      </c>
      <c r="E109" s="286">
        <f t="shared" si="261"/>
        <v>9</v>
      </c>
      <c r="F109" s="286">
        <f>F107+F108</f>
        <v>2</v>
      </c>
      <c r="G109" s="286">
        <f t="shared" ref="G109:H109" si="262">G107+G108</f>
        <v>5</v>
      </c>
      <c r="H109" s="286">
        <f t="shared" si="262"/>
        <v>7</v>
      </c>
      <c r="I109" s="286">
        <f>I107+I108</f>
        <v>10</v>
      </c>
      <c r="J109" s="286">
        <f t="shared" ref="J109:K109" si="263">J107+J108</f>
        <v>2</v>
      </c>
      <c r="K109" s="286">
        <f t="shared" si="263"/>
        <v>12</v>
      </c>
      <c r="L109" s="286">
        <f>L107+L108</f>
        <v>10</v>
      </c>
      <c r="M109" s="286">
        <f t="shared" ref="M109:N109" si="264">M107+M108</f>
        <v>4</v>
      </c>
      <c r="N109" s="286">
        <f t="shared" si="264"/>
        <v>14</v>
      </c>
      <c r="O109" s="423" t="s">
        <v>68</v>
      </c>
      <c r="P109" s="1829"/>
    </row>
    <row r="110" spans="1:28" ht="39" customHeight="1">
      <c r="A110" s="1829" t="s">
        <v>983</v>
      </c>
      <c r="B110" s="423" t="s">
        <v>998</v>
      </c>
      <c r="C110" s="289">
        <f>C104+C107</f>
        <v>89</v>
      </c>
      <c r="D110" s="289">
        <f t="shared" ref="D110:D111" si="265">D104+D107</f>
        <v>6</v>
      </c>
      <c r="E110" s="289">
        <f t="shared" ref="E110:E111" si="266">C110+D110</f>
        <v>95</v>
      </c>
      <c r="F110" s="289">
        <f>F104+F107</f>
        <v>463</v>
      </c>
      <c r="G110" s="289">
        <f t="shared" ref="G110:G111" si="267">G104+G107</f>
        <v>16</v>
      </c>
      <c r="H110" s="289">
        <f t="shared" ref="H110:H111" si="268">F110+G110</f>
        <v>479</v>
      </c>
      <c r="I110" s="289">
        <f>I104+I107</f>
        <v>412</v>
      </c>
      <c r="J110" s="289">
        <f t="shared" ref="J110:J111" si="269">J104+J107</f>
        <v>24</v>
      </c>
      <c r="K110" s="289">
        <f t="shared" ref="K110:K111" si="270">I110+J110</f>
        <v>436</v>
      </c>
      <c r="L110" s="289">
        <f>L104+L107</f>
        <v>510</v>
      </c>
      <c r="M110" s="289">
        <f t="shared" ref="M110:M111" si="271">M104+M107</f>
        <v>38</v>
      </c>
      <c r="N110" s="289">
        <f t="shared" ref="N110:N111" si="272">L110+M110</f>
        <v>548</v>
      </c>
      <c r="O110" s="423" t="s">
        <v>999</v>
      </c>
      <c r="P110" s="1829" t="s">
        <v>984</v>
      </c>
      <c r="Y110" s="491">
        <f>W110+X110</f>
        <v>0</v>
      </c>
      <c r="Z110" s="491">
        <v>1129</v>
      </c>
      <c r="AA110" s="491">
        <v>217</v>
      </c>
      <c r="AB110" s="491">
        <f>Z110+AA110</f>
        <v>1346</v>
      </c>
    </row>
    <row r="111" spans="1:28" ht="39" customHeight="1">
      <c r="A111" s="1829"/>
      <c r="B111" s="423" t="s">
        <v>1001</v>
      </c>
      <c r="C111" s="286">
        <f>C105+C108</f>
        <v>51</v>
      </c>
      <c r="D111" s="286">
        <f t="shared" si="265"/>
        <v>2</v>
      </c>
      <c r="E111" s="286">
        <f t="shared" si="266"/>
        <v>53</v>
      </c>
      <c r="F111" s="286">
        <f>F105+F108</f>
        <v>42</v>
      </c>
      <c r="G111" s="286">
        <f t="shared" si="267"/>
        <v>115</v>
      </c>
      <c r="H111" s="286">
        <f t="shared" si="268"/>
        <v>157</v>
      </c>
      <c r="I111" s="286">
        <f>I105+I108</f>
        <v>80</v>
      </c>
      <c r="J111" s="286">
        <f t="shared" si="269"/>
        <v>117</v>
      </c>
      <c r="K111" s="286">
        <f t="shared" si="270"/>
        <v>197</v>
      </c>
      <c r="L111" s="286">
        <f>L105+L108</f>
        <v>42</v>
      </c>
      <c r="M111" s="286">
        <f t="shared" si="271"/>
        <v>241</v>
      </c>
      <c r="N111" s="286">
        <f t="shared" si="272"/>
        <v>283</v>
      </c>
      <c r="O111" s="423" t="s">
        <v>1002</v>
      </c>
      <c r="P111" s="1829"/>
      <c r="Y111" s="491">
        <f>W111+X111</f>
        <v>0</v>
      </c>
      <c r="Z111" s="491">
        <v>169</v>
      </c>
      <c r="AA111" s="491">
        <v>344</v>
      </c>
      <c r="AB111" s="491">
        <f>Z111+AA111</f>
        <v>513</v>
      </c>
    </row>
    <row r="112" spans="1:28" ht="39" customHeight="1">
      <c r="A112" s="1829"/>
      <c r="B112" s="423" t="s">
        <v>750</v>
      </c>
      <c r="C112" s="289">
        <f>C110+C111</f>
        <v>140</v>
      </c>
      <c r="D112" s="289">
        <f t="shared" ref="D112:E112" si="273">D110+D111</f>
        <v>8</v>
      </c>
      <c r="E112" s="289">
        <f t="shared" si="273"/>
        <v>148</v>
      </c>
      <c r="F112" s="289">
        <f>F110+F111</f>
        <v>505</v>
      </c>
      <c r="G112" s="289">
        <f t="shared" ref="G112:H112" si="274">G110+G111</f>
        <v>131</v>
      </c>
      <c r="H112" s="289">
        <f t="shared" si="274"/>
        <v>636</v>
      </c>
      <c r="I112" s="289">
        <f>I110+I111</f>
        <v>492</v>
      </c>
      <c r="J112" s="289">
        <f t="shared" ref="J112:K112" si="275">J110+J111</f>
        <v>141</v>
      </c>
      <c r="K112" s="289">
        <f t="shared" si="275"/>
        <v>633</v>
      </c>
      <c r="L112" s="289">
        <f>L110+L111</f>
        <v>552</v>
      </c>
      <c r="M112" s="289">
        <f t="shared" ref="M112:N112" si="276">M110+M111</f>
        <v>279</v>
      </c>
      <c r="N112" s="289">
        <f t="shared" si="276"/>
        <v>831</v>
      </c>
      <c r="O112" s="423" t="s">
        <v>68</v>
      </c>
      <c r="P112" s="1829"/>
      <c r="Y112" s="491">
        <f t="shared" ref="Y112:AB112" si="277">SUM(Y110:Y111)</f>
        <v>0</v>
      </c>
      <c r="Z112" s="491">
        <f t="shared" si="277"/>
        <v>1298</v>
      </c>
      <c r="AA112" s="491">
        <f t="shared" si="277"/>
        <v>561</v>
      </c>
      <c r="AB112" s="491">
        <f t="shared" si="277"/>
        <v>1859</v>
      </c>
    </row>
    <row r="113" spans="1:28" ht="39" customHeight="1">
      <c r="A113" s="1829" t="s">
        <v>985</v>
      </c>
      <c r="B113" s="423" t="s">
        <v>998</v>
      </c>
      <c r="C113" s="286">
        <v>16</v>
      </c>
      <c r="D113" s="286">
        <v>1</v>
      </c>
      <c r="E113" s="286">
        <f t="shared" ref="E113:E114" si="278">C113+D113</f>
        <v>17</v>
      </c>
      <c r="F113" s="286">
        <v>18</v>
      </c>
      <c r="G113" s="286">
        <v>5</v>
      </c>
      <c r="H113" s="286">
        <f t="shared" ref="H113:H114" si="279">F113+G113</f>
        <v>23</v>
      </c>
      <c r="I113" s="286">
        <v>41</v>
      </c>
      <c r="J113" s="286">
        <v>2</v>
      </c>
      <c r="K113" s="286">
        <f t="shared" ref="K113:K114" si="280">I113+J113</f>
        <v>43</v>
      </c>
      <c r="L113" s="286">
        <v>37</v>
      </c>
      <c r="M113" s="286">
        <v>4</v>
      </c>
      <c r="N113" s="286">
        <f t="shared" ref="N113:N114" si="281">L113+M113</f>
        <v>41</v>
      </c>
      <c r="O113" s="423" t="s">
        <v>999</v>
      </c>
      <c r="P113" s="1829" t="s">
        <v>1004</v>
      </c>
      <c r="Y113" s="491">
        <f t="shared" ref="Y113:AB115" si="282">K101+K110+K113</f>
        <v>778</v>
      </c>
      <c r="Z113" s="491">
        <f t="shared" si="282"/>
        <v>636</v>
      </c>
      <c r="AA113" s="491">
        <f t="shared" si="282"/>
        <v>203</v>
      </c>
      <c r="AB113" s="491">
        <f>N101+N110+N113</f>
        <v>839</v>
      </c>
    </row>
    <row r="114" spans="1:28" ht="39" customHeight="1">
      <c r="A114" s="1829"/>
      <c r="B114" s="423" t="s">
        <v>1001</v>
      </c>
      <c r="C114" s="289">
        <v>10</v>
      </c>
      <c r="D114" s="289">
        <v>0</v>
      </c>
      <c r="E114" s="289">
        <f t="shared" si="278"/>
        <v>10</v>
      </c>
      <c r="F114" s="289">
        <v>11</v>
      </c>
      <c r="G114" s="289">
        <v>0</v>
      </c>
      <c r="H114" s="289">
        <f t="shared" si="279"/>
        <v>11</v>
      </c>
      <c r="I114" s="289">
        <v>26</v>
      </c>
      <c r="J114" s="289">
        <v>5</v>
      </c>
      <c r="K114" s="289">
        <f t="shared" si="280"/>
        <v>31</v>
      </c>
      <c r="L114" s="289">
        <v>18</v>
      </c>
      <c r="M114" s="289">
        <v>9</v>
      </c>
      <c r="N114" s="289">
        <f t="shared" si="281"/>
        <v>27</v>
      </c>
      <c r="O114" s="423" t="s">
        <v>1002</v>
      </c>
      <c r="P114" s="1829"/>
      <c r="Y114" s="491">
        <f t="shared" si="282"/>
        <v>323</v>
      </c>
      <c r="Z114" s="491">
        <f t="shared" si="282"/>
        <v>75</v>
      </c>
      <c r="AA114" s="491">
        <f t="shared" si="282"/>
        <v>317</v>
      </c>
      <c r="AB114" s="491">
        <f t="shared" si="282"/>
        <v>392</v>
      </c>
    </row>
    <row r="115" spans="1:28" ht="39" customHeight="1">
      <c r="A115" s="1829"/>
      <c r="B115" s="423" t="s">
        <v>750</v>
      </c>
      <c r="C115" s="286">
        <f>C113+C114</f>
        <v>26</v>
      </c>
      <c r="D115" s="286">
        <f t="shared" ref="D115:E115" si="283">D113+D114</f>
        <v>1</v>
      </c>
      <c r="E115" s="286">
        <f t="shared" si="283"/>
        <v>27</v>
      </c>
      <c r="F115" s="286">
        <f>F113+F114</f>
        <v>29</v>
      </c>
      <c r="G115" s="286">
        <f t="shared" ref="G115:H115" si="284">G113+G114</f>
        <v>5</v>
      </c>
      <c r="H115" s="286">
        <f t="shared" si="284"/>
        <v>34</v>
      </c>
      <c r="I115" s="286">
        <f>I113+I114</f>
        <v>67</v>
      </c>
      <c r="J115" s="286">
        <f t="shared" ref="J115:K115" si="285">J113+J114</f>
        <v>7</v>
      </c>
      <c r="K115" s="286">
        <f t="shared" si="285"/>
        <v>74</v>
      </c>
      <c r="L115" s="286">
        <f>L113+L114</f>
        <v>55</v>
      </c>
      <c r="M115" s="286">
        <f t="shared" ref="M115:N115" si="286">M113+M114</f>
        <v>13</v>
      </c>
      <c r="N115" s="286">
        <f t="shared" si="286"/>
        <v>68</v>
      </c>
      <c r="O115" s="423" t="s">
        <v>68</v>
      </c>
      <c r="P115" s="1829"/>
      <c r="Y115" s="491">
        <f t="shared" si="282"/>
        <v>1101</v>
      </c>
      <c r="Z115" s="491">
        <f t="shared" si="282"/>
        <v>711</v>
      </c>
      <c r="AA115" s="491">
        <f t="shared" si="282"/>
        <v>520</v>
      </c>
      <c r="AB115" s="491">
        <f t="shared" si="282"/>
        <v>1231</v>
      </c>
    </row>
    <row r="116" spans="1:28" ht="39" customHeight="1">
      <c r="A116" s="1829" t="s">
        <v>986</v>
      </c>
      <c r="B116" s="423" t="s">
        <v>998</v>
      </c>
      <c r="C116" s="289">
        <v>111</v>
      </c>
      <c r="D116" s="289">
        <v>9</v>
      </c>
      <c r="E116" s="289">
        <f t="shared" ref="E116:E117" si="287">C116+D116</f>
        <v>120</v>
      </c>
      <c r="F116" s="289">
        <v>323</v>
      </c>
      <c r="G116" s="289">
        <v>3</v>
      </c>
      <c r="H116" s="289">
        <f t="shared" ref="H116:H117" si="288">F116+G116</f>
        <v>326</v>
      </c>
      <c r="I116" s="289">
        <v>457</v>
      </c>
      <c r="J116" s="289">
        <v>19</v>
      </c>
      <c r="K116" s="289">
        <f t="shared" ref="K116:K117" si="289">I116+J116</f>
        <v>476</v>
      </c>
      <c r="L116" s="289">
        <v>493</v>
      </c>
      <c r="M116" s="289">
        <v>14</v>
      </c>
      <c r="N116" s="289">
        <f t="shared" ref="N116:N117" si="290">L116+M116</f>
        <v>507</v>
      </c>
      <c r="O116" s="423" t="s">
        <v>999</v>
      </c>
      <c r="P116" s="1829" t="s">
        <v>1005</v>
      </c>
      <c r="Y116" s="491">
        <f t="shared" ref="Y116:AB118" si="291">Y110-Y113</f>
        <v>-778</v>
      </c>
      <c r="Z116" s="491">
        <f t="shared" si="291"/>
        <v>493</v>
      </c>
      <c r="AA116" s="491">
        <f t="shared" si="291"/>
        <v>14</v>
      </c>
      <c r="AB116" s="491">
        <f t="shared" si="291"/>
        <v>507</v>
      </c>
    </row>
    <row r="117" spans="1:28" ht="39" customHeight="1">
      <c r="A117" s="1829"/>
      <c r="B117" s="423" t="s">
        <v>1001</v>
      </c>
      <c r="C117" s="286">
        <v>45</v>
      </c>
      <c r="D117" s="286">
        <v>9</v>
      </c>
      <c r="E117" s="286">
        <f t="shared" si="287"/>
        <v>54</v>
      </c>
      <c r="F117" s="286">
        <v>58</v>
      </c>
      <c r="G117" s="286">
        <v>21</v>
      </c>
      <c r="H117" s="286">
        <f t="shared" si="288"/>
        <v>79</v>
      </c>
      <c r="I117" s="286">
        <v>293</v>
      </c>
      <c r="J117" s="286">
        <v>46</v>
      </c>
      <c r="K117" s="286">
        <f t="shared" si="289"/>
        <v>339</v>
      </c>
      <c r="L117" s="286">
        <v>94</v>
      </c>
      <c r="M117" s="286">
        <v>27</v>
      </c>
      <c r="N117" s="286">
        <f t="shared" si="290"/>
        <v>121</v>
      </c>
      <c r="O117" s="423" t="s">
        <v>1002</v>
      </c>
      <c r="P117" s="1829"/>
      <c r="Y117" s="491">
        <f t="shared" si="291"/>
        <v>-323</v>
      </c>
      <c r="Z117" s="491">
        <f t="shared" si="291"/>
        <v>94</v>
      </c>
      <c r="AA117" s="491">
        <f t="shared" si="291"/>
        <v>27</v>
      </c>
      <c r="AB117" s="491">
        <f t="shared" si="291"/>
        <v>121</v>
      </c>
    </row>
    <row r="118" spans="1:28" ht="39" customHeight="1">
      <c r="A118" s="1829"/>
      <c r="B118" s="423" t="s">
        <v>750</v>
      </c>
      <c r="C118" s="289">
        <f>C116+C117</f>
        <v>156</v>
      </c>
      <c r="D118" s="289">
        <f t="shared" ref="D118:E118" si="292">D116+D117</f>
        <v>18</v>
      </c>
      <c r="E118" s="289">
        <f t="shared" si="292"/>
        <v>174</v>
      </c>
      <c r="F118" s="289">
        <f>F116+F117</f>
        <v>381</v>
      </c>
      <c r="G118" s="289">
        <f t="shared" ref="G118:H118" si="293">G116+G117</f>
        <v>24</v>
      </c>
      <c r="H118" s="289">
        <f t="shared" si="293"/>
        <v>405</v>
      </c>
      <c r="I118" s="289">
        <f>I116+I117</f>
        <v>750</v>
      </c>
      <c r="J118" s="289">
        <f t="shared" ref="J118:K118" si="294">J116+J117</f>
        <v>65</v>
      </c>
      <c r="K118" s="289">
        <f t="shared" si="294"/>
        <v>815</v>
      </c>
      <c r="L118" s="289">
        <f>L116+L117</f>
        <v>587</v>
      </c>
      <c r="M118" s="289">
        <f t="shared" ref="M118:N118" si="295">M116+M117</f>
        <v>41</v>
      </c>
      <c r="N118" s="289">
        <f t="shared" si="295"/>
        <v>628</v>
      </c>
      <c r="O118" s="423" t="s">
        <v>68</v>
      </c>
      <c r="P118" s="1829"/>
      <c r="Y118" s="491">
        <f t="shared" si="291"/>
        <v>-1101</v>
      </c>
      <c r="Z118" s="491">
        <f t="shared" si="291"/>
        <v>587</v>
      </c>
      <c r="AA118" s="491">
        <f t="shared" si="291"/>
        <v>41</v>
      </c>
      <c r="AB118" s="491">
        <f t="shared" si="291"/>
        <v>628</v>
      </c>
    </row>
    <row r="119" spans="1:28" ht="39" customHeight="1">
      <c r="A119" s="198" t="s">
        <v>1110</v>
      </c>
      <c r="B119" s="136"/>
      <c r="C119" s="136"/>
      <c r="D119" s="136"/>
      <c r="E119" s="136"/>
      <c r="F119" s="136"/>
      <c r="G119" s="136"/>
      <c r="H119" s="136"/>
      <c r="I119" s="136"/>
      <c r="J119" s="136"/>
      <c r="K119" s="136"/>
      <c r="L119" s="136"/>
      <c r="M119" s="136"/>
      <c r="N119" s="136"/>
      <c r="O119" s="136"/>
      <c r="P119" s="200" t="s">
        <v>1111</v>
      </c>
      <c r="Y119" s="491">
        <f t="shared" ref="Y119:AB119" si="296">Y118-K118</f>
        <v>-1916</v>
      </c>
      <c r="Z119" s="491">
        <f t="shared" si="296"/>
        <v>0</v>
      </c>
      <c r="AA119" s="491">
        <f t="shared" si="296"/>
        <v>0</v>
      </c>
      <c r="AB119" s="491">
        <f t="shared" si="296"/>
        <v>0</v>
      </c>
    </row>
    <row r="120" spans="1:28" ht="39" customHeight="1">
      <c r="A120" s="1859" t="s">
        <v>971</v>
      </c>
      <c r="B120" s="1859" t="s">
        <v>990</v>
      </c>
      <c r="C120" s="1829" t="s">
        <v>105</v>
      </c>
      <c r="D120" s="1829"/>
      <c r="E120" s="1829" t="s">
        <v>1108</v>
      </c>
      <c r="F120" s="1829" t="s">
        <v>63</v>
      </c>
      <c r="G120" s="1829"/>
      <c r="H120" s="1829" t="s">
        <v>1109</v>
      </c>
      <c r="I120" s="1829" t="s">
        <v>64</v>
      </c>
      <c r="J120" s="1829"/>
      <c r="K120" s="1829" t="s">
        <v>65</v>
      </c>
      <c r="L120" s="1829" t="s">
        <v>66</v>
      </c>
      <c r="M120" s="1829"/>
      <c r="N120" s="1829" t="s">
        <v>67</v>
      </c>
      <c r="O120" s="1829" t="s">
        <v>992</v>
      </c>
      <c r="P120" s="1829" t="s">
        <v>973</v>
      </c>
      <c r="Q120" s="492"/>
    </row>
    <row r="121" spans="1:28" ht="39" customHeight="1">
      <c r="A121" s="1834"/>
      <c r="B121" s="1834"/>
      <c r="C121" s="1829" t="s">
        <v>479</v>
      </c>
      <c r="D121" s="1829"/>
      <c r="E121" s="1829"/>
      <c r="F121" s="1829" t="s">
        <v>483</v>
      </c>
      <c r="G121" s="1829"/>
      <c r="H121" s="1829"/>
      <c r="I121" s="1829" t="s">
        <v>65</v>
      </c>
      <c r="J121" s="1829"/>
      <c r="K121" s="1829"/>
      <c r="L121" s="1829" t="s">
        <v>67</v>
      </c>
      <c r="M121" s="1829"/>
      <c r="N121" s="1829"/>
      <c r="O121" s="1829"/>
      <c r="P121" s="1829"/>
      <c r="Q121" s="492"/>
    </row>
    <row r="122" spans="1:28"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28"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28" s="494" customFormat="1" ht="39" customHeight="1">
      <c r="A124" s="1829" t="s">
        <v>976</v>
      </c>
      <c r="B124" s="423" t="s">
        <v>998</v>
      </c>
      <c r="C124" s="286">
        <v>24</v>
      </c>
      <c r="D124" s="286">
        <v>24</v>
      </c>
      <c r="E124" s="286">
        <f>C124+D124</f>
        <v>48</v>
      </c>
      <c r="F124" s="286">
        <v>21</v>
      </c>
      <c r="G124" s="286">
        <v>10</v>
      </c>
      <c r="H124" s="286">
        <f>F124+G124</f>
        <v>31</v>
      </c>
      <c r="I124" s="286">
        <v>0</v>
      </c>
      <c r="J124" s="286">
        <v>5</v>
      </c>
      <c r="K124" s="286">
        <f>I124+J124</f>
        <v>5</v>
      </c>
      <c r="L124" s="286">
        <v>1</v>
      </c>
      <c r="M124" s="286">
        <v>1</v>
      </c>
      <c r="N124" s="286">
        <f>L124+M124</f>
        <v>2</v>
      </c>
      <c r="O124" s="423" t="s">
        <v>999</v>
      </c>
      <c r="P124" s="1829" t="s">
        <v>1000</v>
      </c>
    </row>
    <row r="125" spans="1:28" s="494" customFormat="1" ht="39" customHeight="1">
      <c r="A125" s="1829"/>
      <c r="B125" s="423" t="s">
        <v>1001</v>
      </c>
      <c r="C125" s="289">
        <v>2</v>
      </c>
      <c r="D125" s="289">
        <v>10</v>
      </c>
      <c r="E125" s="289">
        <f t="shared" ref="E125" si="297">C125+D125</f>
        <v>12</v>
      </c>
      <c r="F125" s="289">
        <v>5</v>
      </c>
      <c r="G125" s="289">
        <v>6</v>
      </c>
      <c r="H125" s="289">
        <f t="shared" ref="H125" si="298">F125+G125</f>
        <v>11</v>
      </c>
      <c r="I125" s="289">
        <v>0</v>
      </c>
      <c r="J125" s="289">
        <v>2</v>
      </c>
      <c r="K125" s="289">
        <f t="shared" ref="K125" si="299">I125+J125</f>
        <v>2</v>
      </c>
      <c r="L125" s="289">
        <v>0</v>
      </c>
      <c r="M125" s="289">
        <v>0</v>
      </c>
      <c r="N125" s="289">
        <f t="shared" ref="N125" si="300">L125+M125</f>
        <v>0</v>
      </c>
      <c r="O125" s="423" t="s">
        <v>1002</v>
      </c>
      <c r="P125" s="1829"/>
    </row>
    <row r="126" spans="1:28" s="494" customFormat="1" ht="39" customHeight="1">
      <c r="A126" s="1829"/>
      <c r="B126" s="423" t="s">
        <v>750</v>
      </c>
      <c r="C126" s="286">
        <f>C124+C125</f>
        <v>26</v>
      </c>
      <c r="D126" s="286">
        <f t="shared" ref="D126:E126" si="301">D124+D125</f>
        <v>34</v>
      </c>
      <c r="E126" s="286">
        <f t="shared" si="301"/>
        <v>60</v>
      </c>
      <c r="F126" s="286">
        <f>F124+F125</f>
        <v>26</v>
      </c>
      <c r="G126" s="286">
        <f t="shared" ref="G126:H126" si="302">G124+G125</f>
        <v>16</v>
      </c>
      <c r="H126" s="286">
        <f t="shared" si="302"/>
        <v>42</v>
      </c>
      <c r="I126" s="286">
        <f>I124+I125</f>
        <v>0</v>
      </c>
      <c r="J126" s="286">
        <f t="shared" ref="J126:K126" si="303">J124+J125</f>
        <v>7</v>
      </c>
      <c r="K126" s="286">
        <f t="shared" si="303"/>
        <v>7</v>
      </c>
      <c r="L126" s="286">
        <f>L124+L125</f>
        <v>1</v>
      </c>
      <c r="M126" s="286">
        <f t="shared" ref="M126:N126" si="304">M124+M125</f>
        <v>1</v>
      </c>
      <c r="N126" s="286">
        <f t="shared" si="304"/>
        <v>2</v>
      </c>
      <c r="O126" s="423" t="s">
        <v>68</v>
      </c>
      <c r="P126" s="1829"/>
    </row>
    <row r="127" spans="1:28" s="494" customFormat="1" ht="39" customHeight="1">
      <c r="A127" s="1829" t="s">
        <v>977</v>
      </c>
      <c r="B127" s="423" t="s">
        <v>998</v>
      </c>
      <c r="C127" s="289">
        <v>8</v>
      </c>
      <c r="D127" s="289">
        <v>7</v>
      </c>
      <c r="E127" s="289">
        <f t="shared" ref="E127:E128" si="305">C127+D127</f>
        <v>15</v>
      </c>
      <c r="F127" s="289">
        <v>16</v>
      </c>
      <c r="G127" s="289">
        <v>9</v>
      </c>
      <c r="H127" s="289">
        <f t="shared" ref="H127:H128" si="306">F127+G127</f>
        <v>25</v>
      </c>
      <c r="I127" s="289">
        <v>1</v>
      </c>
      <c r="J127" s="289">
        <v>1</v>
      </c>
      <c r="K127" s="289">
        <f t="shared" ref="K127:K128" si="307">I127+J127</f>
        <v>2</v>
      </c>
      <c r="L127" s="289">
        <v>0</v>
      </c>
      <c r="M127" s="289">
        <v>0</v>
      </c>
      <c r="N127" s="289">
        <f t="shared" ref="N127:N128" si="308">L127+M127</f>
        <v>0</v>
      </c>
      <c r="O127" s="423" t="s">
        <v>999</v>
      </c>
      <c r="P127" s="1829" t="s">
        <v>172</v>
      </c>
    </row>
    <row r="128" spans="1:28" s="494" customFormat="1" ht="39" customHeight="1">
      <c r="A128" s="1829"/>
      <c r="B128" s="423" t="s">
        <v>1001</v>
      </c>
      <c r="C128" s="286">
        <v>3</v>
      </c>
      <c r="D128" s="286">
        <v>0</v>
      </c>
      <c r="E128" s="286">
        <f t="shared" si="305"/>
        <v>3</v>
      </c>
      <c r="F128" s="286">
        <v>3</v>
      </c>
      <c r="G128" s="286">
        <v>4</v>
      </c>
      <c r="H128" s="286">
        <f t="shared" si="306"/>
        <v>7</v>
      </c>
      <c r="I128" s="286">
        <v>2</v>
      </c>
      <c r="J128" s="286">
        <v>0</v>
      </c>
      <c r="K128" s="286">
        <f t="shared" si="307"/>
        <v>2</v>
      </c>
      <c r="L128" s="286">
        <v>0</v>
      </c>
      <c r="M128" s="286">
        <v>0</v>
      </c>
      <c r="N128" s="286">
        <f t="shared" si="308"/>
        <v>0</v>
      </c>
      <c r="O128" s="423" t="s">
        <v>1002</v>
      </c>
      <c r="P128" s="1829"/>
    </row>
    <row r="129" spans="1:28" s="494" customFormat="1" ht="39" customHeight="1">
      <c r="A129" s="1829"/>
      <c r="B129" s="423" t="s">
        <v>750</v>
      </c>
      <c r="C129" s="289">
        <f>C127+C128</f>
        <v>11</v>
      </c>
      <c r="D129" s="289">
        <f t="shared" ref="D129:E129" si="309">D127+D128</f>
        <v>7</v>
      </c>
      <c r="E129" s="289">
        <f t="shared" si="309"/>
        <v>18</v>
      </c>
      <c r="F129" s="289">
        <f>F127+F128</f>
        <v>19</v>
      </c>
      <c r="G129" s="289">
        <f t="shared" ref="G129:H129" si="310">G127+G128</f>
        <v>13</v>
      </c>
      <c r="H129" s="289">
        <f t="shared" si="310"/>
        <v>32</v>
      </c>
      <c r="I129" s="289">
        <f>I127+I128</f>
        <v>3</v>
      </c>
      <c r="J129" s="289">
        <f t="shared" ref="J129:K129" si="311">J127+J128</f>
        <v>1</v>
      </c>
      <c r="K129" s="289">
        <f t="shared" si="311"/>
        <v>4</v>
      </c>
      <c r="L129" s="289">
        <f>L127+L128</f>
        <v>0</v>
      </c>
      <c r="M129" s="289">
        <f t="shared" ref="M129:N129" si="312">M127+M128</f>
        <v>0</v>
      </c>
      <c r="N129" s="289">
        <f t="shared" si="312"/>
        <v>0</v>
      </c>
      <c r="O129" s="423" t="s">
        <v>68</v>
      </c>
      <c r="P129" s="1829"/>
    </row>
    <row r="130" spans="1:28" s="494" customFormat="1" ht="39" customHeight="1">
      <c r="A130" s="1829" t="s">
        <v>978</v>
      </c>
      <c r="B130" s="423" t="s">
        <v>998</v>
      </c>
      <c r="C130" s="286">
        <f>C124+C127</f>
        <v>32</v>
      </c>
      <c r="D130" s="286">
        <f t="shared" ref="D130:D131" si="313">D124+D127</f>
        <v>31</v>
      </c>
      <c r="E130" s="286">
        <f t="shared" ref="E130:E131" si="314">C130+D130</f>
        <v>63</v>
      </c>
      <c r="F130" s="286">
        <f>F124+F127</f>
        <v>37</v>
      </c>
      <c r="G130" s="286">
        <f t="shared" ref="G130:G131" si="315">G124+G127</f>
        <v>19</v>
      </c>
      <c r="H130" s="286">
        <f t="shared" ref="H130:H131" si="316">F130+G130</f>
        <v>56</v>
      </c>
      <c r="I130" s="286">
        <f>I124+I127</f>
        <v>1</v>
      </c>
      <c r="J130" s="286">
        <f t="shared" ref="J130:J131" si="317">J124+J127</f>
        <v>6</v>
      </c>
      <c r="K130" s="286">
        <f t="shared" ref="K130:K131" si="318">I130+J130</f>
        <v>7</v>
      </c>
      <c r="L130" s="286">
        <f>L124+L127</f>
        <v>1</v>
      </c>
      <c r="M130" s="286">
        <f t="shared" ref="M130:M131" si="319">M124+M127</f>
        <v>1</v>
      </c>
      <c r="N130" s="286">
        <f t="shared" ref="N130:N131" si="320">L130+M130</f>
        <v>2</v>
      </c>
      <c r="O130" s="423" t="s">
        <v>999</v>
      </c>
      <c r="P130" s="1829" t="s">
        <v>1003</v>
      </c>
    </row>
    <row r="131" spans="1:28" s="494" customFormat="1" ht="39" customHeight="1">
      <c r="A131" s="1829"/>
      <c r="B131" s="423" t="s">
        <v>1001</v>
      </c>
      <c r="C131" s="289">
        <f>C125+C128</f>
        <v>5</v>
      </c>
      <c r="D131" s="289">
        <f t="shared" si="313"/>
        <v>10</v>
      </c>
      <c r="E131" s="289">
        <f t="shared" si="314"/>
        <v>15</v>
      </c>
      <c r="F131" s="289">
        <f>F125+F128</f>
        <v>8</v>
      </c>
      <c r="G131" s="289">
        <f t="shared" si="315"/>
        <v>10</v>
      </c>
      <c r="H131" s="289">
        <f t="shared" si="316"/>
        <v>18</v>
      </c>
      <c r="I131" s="289">
        <f>I125+I128</f>
        <v>2</v>
      </c>
      <c r="J131" s="289">
        <f t="shared" si="317"/>
        <v>2</v>
      </c>
      <c r="K131" s="289">
        <f t="shared" si="318"/>
        <v>4</v>
      </c>
      <c r="L131" s="289">
        <f>L125+L128</f>
        <v>0</v>
      </c>
      <c r="M131" s="289">
        <f t="shared" si="319"/>
        <v>0</v>
      </c>
      <c r="N131" s="289">
        <f t="shared" si="320"/>
        <v>0</v>
      </c>
      <c r="O131" s="423" t="s">
        <v>1002</v>
      </c>
      <c r="P131" s="1829"/>
    </row>
    <row r="132" spans="1:28" s="494" customFormat="1" ht="39" customHeight="1">
      <c r="A132" s="1829"/>
      <c r="B132" s="423" t="s">
        <v>750</v>
      </c>
      <c r="C132" s="286">
        <f>C130+C131</f>
        <v>37</v>
      </c>
      <c r="D132" s="286">
        <f t="shared" ref="D132:E132" si="321">D130+D131</f>
        <v>41</v>
      </c>
      <c r="E132" s="286">
        <f t="shared" si="321"/>
        <v>78</v>
      </c>
      <c r="F132" s="286">
        <f>F130+F131</f>
        <v>45</v>
      </c>
      <c r="G132" s="286">
        <f t="shared" ref="G132:H132" si="322">G130+G131</f>
        <v>29</v>
      </c>
      <c r="H132" s="286">
        <f t="shared" si="322"/>
        <v>74</v>
      </c>
      <c r="I132" s="286">
        <f>I130+I131</f>
        <v>3</v>
      </c>
      <c r="J132" s="286">
        <f t="shared" ref="J132:K132" si="323">J130+J131</f>
        <v>8</v>
      </c>
      <c r="K132" s="286">
        <f t="shared" si="323"/>
        <v>11</v>
      </c>
      <c r="L132" s="286">
        <f>L130+L131</f>
        <v>1</v>
      </c>
      <c r="M132" s="286">
        <f t="shared" ref="M132:N132" si="324">M130+M131</f>
        <v>1</v>
      </c>
      <c r="N132" s="286">
        <f t="shared" si="324"/>
        <v>2</v>
      </c>
      <c r="O132" s="423" t="s">
        <v>68</v>
      </c>
      <c r="P132" s="1829"/>
    </row>
    <row r="133" spans="1:28" ht="39" customHeight="1">
      <c r="A133" s="1829" t="s">
        <v>980</v>
      </c>
      <c r="B133" s="423" t="s">
        <v>998</v>
      </c>
      <c r="C133" s="289">
        <v>120</v>
      </c>
      <c r="D133" s="289">
        <v>4</v>
      </c>
      <c r="E133" s="289">
        <f t="shared" ref="E133:E134" si="325">C133+D133</f>
        <v>124</v>
      </c>
      <c r="F133" s="289">
        <v>132</v>
      </c>
      <c r="G133" s="289">
        <v>1</v>
      </c>
      <c r="H133" s="289">
        <f t="shared" ref="H133:H134" si="326">F133+G133</f>
        <v>133</v>
      </c>
      <c r="I133" s="289">
        <v>29</v>
      </c>
      <c r="J133" s="289">
        <v>0</v>
      </c>
      <c r="K133" s="289">
        <f t="shared" ref="K133:K134" si="327">I133+J133</f>
        <v>29</v>
      </c>
      <c r="L133" s="289">
        <v>25</v>
      </c>
      <c r="M133" s="289">
        <v>0</v>
      </c>
      <c r="N133" s="289">
        <f t="shared" ref="N133:N134" si="328">L133+M133</f>
        <v>25</v>
      </c>
      <c r="O133" s="423" t="s">
        <v>999</v>
      </c>
      <c r="P133" s="1829" t="s">
        <v>178</v>
      </c>
    </row>
    <row r="134" spans="1:28" ht="39" customHeight="1">
      <c r="A134" s="1829"/>
      <c r="B134" s="423" t="s">
        <v>1001</v>
      </c>
      <c r="C134" s="286">
        <v>6</v>
      </c>
      <c r="D134" s="286">
        <v>11</v>
      </c>
      <c r="E134" s="286">
        <f t="shared" si="325"/>
        <v>17</v>
      </c>
      <c r="F134" s="286">
        <v>28</v>
      </c>
      <c r="G134" s="286">
        <v>1</v>
      </c>
      <c r="H134" s="286">
        <f t="shared" si="326"/>
        <v>29</v>
      </c>
      <c r="I134" s="286">
        <v>3</v>
      </c>
      <c r="J134" s="286">
        <v>1</v>
      </c>
      <c r="K134" s="286">
        <f t="shared" si="327"/>
        <v>4</v>
      </c>
      <c r="L134" s="286">
        <v>0</v>
      </c>
      <c r="M134" s="286">
        <v>0</v>
      </c>
      <c r="N134" s="286">
        <f t="shared" si="328"/>
        <v>0</v>
      </c>
      <c r="O134" s="423" t="s">
        <v>1002</v>
      </c>
      <c r="P134" s="1829"/>
    </row>
    <row r="135" spans="1:28" ht="39" customHeight="1">
      <c r="A135" s="1829"/>
      <c r="B135" s="423" t="s">
        <v>750</v>
      </c>
      <c r="C135" s="289">
        <f>C133+C134</f>
        <v>126</v>
      </c>
      <c r="D135" s="289">
        <f t="shared" ref="D135:E135" si="329">D133+D134</f>
        <v>15</v>
      </c>
      <c r="E135" s="289">
        <f t="shared" si="329"/>
        <v>141</v>
      </c>
      <c r="F135" s="289">
        <f>F133+F134</f>
        <v>160</v>
      </c>
      <c r="G135" s="289">
        <f t="shared" ref="G135:H135" si="330">G133+G134</f>
        <v>2</v>
      </c>
      <c r="H135" s="289">
        <f t="shared" si="330"/>
        <v>162</v>
      </c>
      <c r="I135" s="289">
        <f>I133+I134</f>
        <v>32</v>
      </c>
      <c r="J135" s="289">
        <f t="shared" ref="J135:K135" si="331">J133+J134</f>
        <v>1</v>
      </c>
      <c r="K135" s="289">
        <f t="shared" si="331"/>
        <v>33</v>
      </c>
      <c r="L135" s="289">
        <f>L133+L134</f>
        <v>25</v>
      </c>
      <c r="M135" s="289">
        <f t="shared" ref="M135:N135" si="332">M133+M134</f>
        <v>0</v>
      </c>
      <c r="N135" s="289">
        <f t="shared" si="332"/>
        <v>25</v>
      </c>
      <c r="O135" s="423" t="s">
        <v>68</v>
      </c>
      <c r="P135" s="1829"/>
    </row>
    <row r="136" spans="1:28" ht="39" customHeight="1">
      <c r="A136" s="1829" t="s">
        <v>981</v>
      </c>
      <c r="B136" s="423" t="s">
        <v>998</v>
      </c>
      <c r="C136" s="286">
        <v>0</v>
      </c>
      <c r="D136" s="286">
        <v>0</v>
      </c>
      <c r="E136" s="286">
        <f t="shared" ref="E136:E137" si="333">C136+D136</f>
        <v>0</v>
      </c>
      <c r="F136" s="286">
        <v>0</v>
      </c>
      <c r="G136" s="286">
        <v>0</v>
      </c>
      <c r="H136" s="286">
        <f t="shared" ref="H136:H137" si="334">F136+G136</f>
        <v>0</v>
      </c>
      <c r="I136" s="286">
        <v>0</v>
      </c>
      <c r="J136" s="286">
        <v>0</v>
      </c>
      <c r="K136" s="286">
        <f t="shared" ref="K136:K137" si="335">I136+J136</f>
        <v>0</v>
      </c>
      <c r="L136" s="286">
        <v>0</v>
      </c>
      <c r="M136" s="286">
        <v>0</v>
      </c>
      <c r="N136" s="286">
        <f t="shared" ref="N136:N137" si="336">L136+M136</f>
        <v>0</v>
      </c>
      <c r="O136" s="423" t="s">
        <v>999</v>
      </c>
      <c r="P136" s="1829" t="s">
        <v>982</v>
      </c>
    </row>
    <row r="137" spans="1:28" ht="39" customHeight="1">
      <c r="A137" s="1829"/>
      <c r="B137" s="423" t="s">
        <v>1001</v>
      </c>
      <c r="C137" s="289">
        <v>1</v>
      </c>
      <c r="D137" s="289">
        <v>0</v>
      </c>
      <c r="E137" s="289">
        <f t="shared" si="333"/>
        <v>1</v>
      </c>
      <c r="F137" s="289">
        <v>0</v>
      </c>
      <c r="G137" s="289">
        <v>0</v>
      </c>
      <c r="H137" s="289">
        <f t="shared" si="334"/>
        <v>0</v>
      </c>
      <c r="I137" s="289">
        <v>0</v>
      </c>
      <c r="J137" s="289">
        <v>0</v>
      </c>
      <c r="K137" s="289">
        <f t="shared" si="335"/>
        <v>0</v>
      </c>
      <c r="L137" s="289">
        <v>0</v>
      </c>
      <c r="M137" s="289">
        <v>0</v>
      </c>
      <c r="N137" s="289">
        <f t="shared" si="336"/>
        <v>0</v>
      </c>
      <c r="O137" s="423" t="s">
        <v>1002</v>
      </c>
      <c r="P137" s="1829"/>
    </row>
    <row r="138" spans="1:28" ht="39" customHeight="1">
      <c r="A138" s="1829"/>
      <c r="B138" s="423" t="s">
        <v>750</v>
      </c>
      <c r="C138" s="286">
        <f>C136+C137</f>
        <v>1</v>
      </c>
      <c r="D138" s="286">
        <f t="shared" ref="D138:E138" si="337">D136+D137</f>
        <v>0</v>
      </c>
      <c r="E138" s="286">
        <f t="shared" si="337"/>
        <v>1</v>
      </c>
      <c r="F138" s="286">
        <f>F136+F137</f>
        <v>0</v>
      </c>
      <c r="G138" s="286">
        <f t="shared" ref="G138:H138" si="338">G136+G137</f>
        <v>0</v>
      </c>
      <c r="H138" s="286">
        <f t="shared" si="338"/>
        <v>0</v>
      </c>
      <c r="I138" s="286">
        <f>I136+I137</f>
        <v>0</v>
      </c>
      <c r="J138" s="286">
        <f t="shared" ref="J138:K138" si="339">J136+J137</f>
        <v>0</v>
      </c>
      <c r="K138" s="286">
        <f t="shared" si="339"/>
        <v>0</v>
      </c>
      <c r="L138" s="286">
        <f>L136+L137</f>
        <v>0</v>
      </c>
      <c r="M138" s="286">
        <f t="shared" ref="M138:N138" si="340">M136+M137</f>
        <v>0</v>
      </c>
      <c r="N138" s="286">
        <f t="shared" si="340"/>
        <v>0</v>
      </c>
      <c r="O138" s="423" t="s">
        <v>68</v>
      </c>
      <c r="P138" s="1829"/>
    </row>
    <row r="139" spans="1:28" ht="39" customHeight="1">
      <c r="A139" s="1829" t="s">
        <v>983</v>
      </c>
      <c r="B139" s="423" t="s">
        <v>998</v>
      </c>
      <c r="C139" s="289">
        <f>C133+C136</f>
        <v>120</v>
      </c>
      <c r="D139" s="289">
        <f t="shared" ref="D139:D140" si="341">D133+D136</f>
        <v>4</v>
      </c>
      <c r="E139" s="289">
        <f t="shared" ref="E139:E140" si="342">C139+D139</f>
        <v>124</v>
      </c>
      <c r="F139" s="289">
        <f>F133+F136</f>
        <v>132</v>
      </c>
      <c r="G139" s="289">
        <f t="shared" ref="G139:G140" si="343">G133+G136</f>
        <v>1</v>
      </c>
      <c r="H139" s="289">
        <f t="shared" ref="H139:H140" si="344">F139+G139</f>
        <v>133</v>
      </c>
      <c r="I139" s="289">
        <f>I133+I136</f>
        <v>29</v>
      </c>
      <c r="J139" s="289">
        <f t="shared" ref="J139:J140" si="345">J133+J136</f>
        <v>0</v>
      </c>
      <c r="K139" s="289">
        <f t="shared" ref="K139:K140" si="346">I139+J139</f>
        <v>29</v>
      </c>
      <c r="L139" s="289">
        <f>L133+L136</f>
        <v>25</v>
      </c>
      <c r="M139" s="289">
        <f t="shared" ref="M139:M140" si="347">M133+M136</f>
        <v>0</v>
      </c>
      <c r="N139" s="289">
        <f t="shared" ref="N139:N140" si="348">L139+M139</f>
        <v>25</v>
      </c>
      <c r="O139" s="423" t="s">
        <v>999</v>
      </c>
      <c r="P139" s="1829" t="s">
        <v>984</v>
      </c>
      <c r="Y139" s="491">
        <f>W139+X139</f>
        <v>0</v>
      </c>
      <c r="Z139" s="491">
        <v>44</v>
      </c>
      <c r="AA139" s="491">
        <v>1</v>
      </c>
      <c r="AB139" s="491">
        <f>Z139+AA139</f>
        <v>45</v>
      </c>
    </row>
    <row r="140" spans="1:28" ht="39" customHeight="1">
      <c r="A140" s="1829"/>
      <c r="B140" s="423" t="s">
        <v>1001</v>
      </c>
      <c r="C140" s="286">
        <f>C134+C137</f>
        <v>7</v>
      </c>
      <c r="D140" s="286">
        <f t="shared" si="341"/>
        <v>11</v>
      </c>
      <c r="E140" s="286">
        <f t="shared" si="342"/>
        <v>18</v>
      </c>
      <c r="F140" s="286">
        <f>F134+F137</f>
        <v>28</v>
      </c>
      <c r="G140" s="286">
        <f t="shared" si="343"/>
        <v>1</v>
      </c>
      <c r="H140" s="286">
        <f t="shared" si="344"/>
        <v>29</v>
      </c>
      <c r="I140" s="286">
        <f>I134+I137</f>
        <v>3</v>
      </c>
      <c r="J140" s="286">
        <f t="shared" si="345"/>
        <v>1</v>
      </c>
      <c r="K140" s="286">
        <f t="shared" si="346"/>
        <v>4</v>
      </c>
      <c r="L140" s="286">
        <f>L134+L137</f>
        <v>0</v>
      </c>
      <c r="M140" s="286">
        <f t="shared" si="347"/>
        <v>0</v>
      </c>
      <c r="N140" s="286">
        <f t="shared" si="348"/>
        <v>0</v>
      </c>
      <c r="O140" s="423" t="s">
        <v>1002</v>
      </c>
      <c r="P140" s="1829"/>
      <c r="Y140" s="491">
        <f>W140+X140</f>
        <v>0</v>
      </c>
      <c r="Z140" s="491">
        <v>3</v>
      </c>
      <c r="AA140" s="491">
        <v>0</v>
      </c>
      <c r="AB140" s="491">
        <f>Z140+AA140</f>
        <v>3</v>
      </c>
    </row>
    <row r="141" spans="1:28" ht="39" customHeight="1">
      <c r="A141" s="1829"/>
      <c r="B141" s="423" t="s">
        <v>750</v>
      </c>
      <c r="C141" s="289">
        <f>C139+C140</f>
        <v>127</v>
      </c>
      <c r="D141" s="289">
        <f t="shared" ref="D141:E141" si="349">D139+D140</f>
        <v>15</v>
      </c>
      <c r="E141" s="289">
        <f t="shared" si="349"/>
        <v>142</v>
      </c>
      <c r="F141" s="289">
        <f>F139+F140</f>
        <v>160</v>
      </c>
      <c r="G141" s="289">
        <f t="shared" ref="G141:H141" si="350">G139+G140</f>
        <v>2</v>
      </c>
      <c r="H141" s="289">
        <f t="shared" si="350"/>
        <v>162</v>
      </c>
      <c r="I141" s="289">
        <f>I139+I140</f>
        <v>32</v>
      </c>
      <c r="J141" s="289">
        <f t="shared" ref="J141:K141" si="351">J139+J140</f>
        <v>1</v>
      </c>
      <c r="K141" s="289">
        <f t="shared" si="351"/>
        <v>33</v>
      </c>
      <c r="L141" s="289">
        <f>L139+L140</f>
        <v>25</v>
      </c>
      <c r="M141" s="289">
        <f t="shared" ref="M141:N141" si="352">M139+M140</f>
        <v>0</v>
      </c>
      <c r="N141" s="289">
        <f t="shared" si="352"/>
        <v>25</v>
      </c>
      <c r="O141" s="423" t="s">
        <v>68</v>
      </c>
      <c r="P141" s="1829"/>
      <c r="Y141" s="491">
        <f t="shared" ref="Y141:AB141" si="353">SUM(Y139:Y140)</f>
        <v>0</v>
      </c>
      <c r="Z141" s="491">
        <f t="shared" si="353"/>
        <v>47</v>
      </c>
      <c r="AA141" s="491">
        <f t="shared" si="353"/>
        <v>1</v>
      </c>
      <c r="AB141" s="491">
        <f t="shared" si="353"/>
        <v>48</v>
      </c>
    </row>
    <row r="142" spans="1:28" ht="39" customHeight="1">
      <c r="A142" s="1829" t="s">
        <v>985</v>
      </c>
      <c r="B142" s="423" t="s">
        <v>998</v>
      </c>
      <c r="C142" s="286">
        <v>18</v>
      </c>
      <c r="D142" s="286">
        <v>2</v>
      </c>
      <c r="E142" s="286">
        <f t="shared" ref="E142:E143" si="354">C142+D142</f>
        <v>20</v>
      </c>
      <c r="F142" s="286">
        <v>12</v>
      </c>
      <c r="G142" s="286">
        <v>0</v>
      </c>
      <c r="H142" s="286">
        <f t="shared" ref="H142:H143" si="355">F142+G142</f>
        <v>12</v>
      </c>
      <c r="I142" s="286">
        <v>1</v>
      </c>
      <c r="J142" s="286">
        <v>0</v>
      </c>
      <c r="K142" s="286">
        <f t="shared" ref="K142:K143" si="356">I142+J142</f>
        <v>1</v>
      </c>
      <c r="L142" s="286">
        <v>0</v>
      </c>
      <c r="M142" s="286">
        <v>0</v>
      </c>
      <c r="N142" s="286">
        <f t="shared" ref="N142:N143" si="357">L142+M142</f>
        <v>0</v>
      </c>
      <c r="O142" s="423" t="s">
        <v>999</v>
      </c>
      <c r="P142" s="1829" t="s">
        <v>1004</v>
      </c>
      <c r="Y142" s="491">
        <f t="shared" ref="Y142:AB144" si="358">K130+K139+K142</f>
        <v>37</v>
      </c>
      <c r="Z142" s="491">
        <f t="shared" si="358"/>
        <v>26</v>
      </c>
      <c r="AA142" s="491">
        <f t="shared" si="358"/>
        <v>1</v>
      </c>
      <c r="AB142" s="491">
        <f>N130+N139+N142</f>
        <v>27</v>
      </c>
    </row>
    <row r="143" spans="1:28" ht="39" customHeight="1">
      <c r="A143" s="1829"/>
      <c r="B143" s="423" t="s">
        <v>1001</v>
      </c>
      <c r="C143" s="289">
        <v>1</v>
      </c>
      <c r="D143" s="289">
        <v>1</v>
      </c>
      <c r="E143" s="289">
        <f t="shared" si="354"/>
        <v>2</v>
      </c>
      <c r="F143" s="289">
        <v>5</v>
      </c>
      <c r="G143" s="289">
        <v>0</v>
      </c>
      <c r="H143" s="289">
        <f t="shared" si="355"/>
        <v>5</v>
      </c>
      <c r="I143" s="289">
        <v>0</v>
      </c>
      <c r="J143" s="289">
        <v>0</v>
      </c>
      <c r="K143" s="289">
        <f t="shared" si="356"/>
        <v>0</v>
      </c>
      <c r="L143" s="289">
        <v>0</v>
      </c>
      <c r="M143" s="289">
        <v>0</v>
      </c>
      <c r="N143" s="289">
        <f t="shared" si="357"/>
        <v>0</v>
      </c>
      <c r="O143" s="423" t="s">
        <v>1002</v>
      </c>
      <c r="P143" s="1829"/>
      <c r="Y143" s="491">
        <f t="shared" si="358"/>
        <v>8</v>
      </c>
      <c r="Z143" s="491">
        <f t="shared" si="358"/>
        <v>0</v>
      </c>
      <c r="AA143" s="491">
        <f t="shared" si="358"/>
        <v>0</v>
      </c>
      <c r="AB143" s="491">
        <f t="shared" si="358"/>
        <v>0</v>
      </c>
    </row>
    <row r="144" spans="1:28" ht="39" customHeight="1">
      <c r="A144" s="1829"/>
      <c r="B144" s="423" t="s">
        <v>750</v>
      </c>
      <c r="C144" s="286">
        <f>C142+C143</f>
        <v>19</v>
      </c>
      <c r="D144" s="286">
        <f t="shared" ref="D144:E144" si="359">D142+D143</f>
        <v>3</v>
      </c>
      <c r="E144" s="286">
        <f t="shared" si="359"/>
        <v>22</v>
      </c>
      <c r="F144" s="286">
        <f>F142+F143</f>
        <v>17</v>
      </c>
      <c r="G144" s="286">
        <f t="shared" ref="G144:H144" si="360">G142+G143</f>
        <v>0</v>
      </c>
      <c r="H144" s="286">
        <f t="shared" si="360"/>
        <v>17</v>
      </c>
      <c r="I144" s="286">
        <f>I142+I143</f>
        <v>1</v>
      </c>
      <c r="J144" s="286">
        <f t="shared" ref="J144:K144" si="361">J142+J143</f>
        <v>0</v>
      </c>
      <c r="K144" s="286">
        <f t="shared" si="361"/>
        <v>1</v>
      </c>
      <c r="L144" s="286">
        <f>L142+L143</f>
        <v>0</v>
      </c>
      <c r="M144" s="286">
        <f t="shared" ref="M144:N144" si="362">M142+M143</f>
        <v>0</v>
      </c>
      <c r="N144" s="286">
        <f t="shared" si="362"/>
        <v>0</v>
      </c>
      <c r="O144" s="423" t="s">
        <v>68</v>
      </c>
      <c r="P144" s="1829"/>
      <c r="Y144" s="491">
        <f t="shared" si="358"/>
        <v>45</v>
      </c>
      <c r="Z144" s="491">
        <f t="shared" si="358"/>
        <v>26</v>
      </c>
      <c r="AA144" s="491">
        <f t="shared" si="358"/>
        <v>1</v>
      </c>
      <c r="AB144" s="491">
        <f t="shared" si="358"/>
        <v>27</v>
      </c>
    </row>
    <row r="145" spans="1:28" ht="39" customHeight="1">
      <c r="A145" s="1829" t="s">
        <v>986</v>
      </c>
      <c r="B145" s="423" t="s">
        <v>998</v>
      </c>
      <c r="C145" s="289">
        <v>110</v>
      </c>
      <c r="D145" s="289">
        <v>2</v>
      </c>
      <c r="E145" s="289">
        <f t="shared" ref="E145:E146" si="363">C145+D145</f>
        <v>112</v>
      </c>
      <c r="F145" s="289">
        <v>95</v>
      </c>
      <c r="G145" s="289">
        <v>2</v>
      </c>
      <c r="H145" s="289">
        <f t="shared" ref="H145:H146" si="364">F145+G145</f>
        <v>97</v>
      </c>
      <c r="I145" s="289">
        <v>23</v>
      </c>
      <c r="J145" s="289">
        <v>1</v>
      </c>
      <c r="K145" s="289">
        <f t="shared" ref="K145:K146" si="365">I145+J145</f>
        <v>24</v>
      </c>
      <c r="L145" s="289">
        <v>18</v>
      </c>
      <c r="M145" s="289">
        <v>0</v>
      </c>
      <c r="N145" s="289">
        <f t="shared" ref="N145:N146" si="366">L145+M145</f>
        <v>18</v>
      </c>
      <c r="O145" s="423" t="s">
        <v>999</v>
      </c>
      <c r="P145" s="1829" t="s">
        <v>1005</v>
      </c>
      <c r="Y145" s="491">
        <f t="shared" ref="Y145:AB147" si="367">Y139-Y142</f>
        <v>-37</v>
      </c>
      <c r="Z145" s="491">
        <f t="shared" si="367"/>
        <v>18</v>
      </c>
      <c r="AA145" s="491">
        <f t="shared" si="367"/>
        <v>0</v>
      </c>
      <c r="AB145" s="491">
        <f t="shared" si="367"/>
        <v>18</v>
      </c>
    </row>
    <row r="146" spans="1:28" ht="39" customHeight="1">
      <c r="A146" s="1829"/>
      <c r="B146" s="423" t="s">
        <v>1001</v>
      </c>
      <c r="C146" s="286">
        <v>20</v>
      </c>
      <c r="D146" s="286">
        <v>5</v>
      </c>
      <c r="E146" s="286">
        <f t="shared" si="363"/>
        <v>25</v>
      </c>
      <c r="F146" s="286">
        <v>25</v>
      </c>
      <c r="G146" s="286">
        <v>4</v>
      </c>
      <c r="H146" s="286">
        <f t="shared" si="364"/>
        <v>29</v>
      </c>
      <c r="I146" s="286">
        <v>6</v>
      </c>
      <c r="J146" s="286">
        <v>2</v>
      </c>
      <c r="K146" s="286">
        <f t="shared" si="365"/>
        <v>8</v>
      </c>
      <c r="L146" s="286">
        <v>3</v>
      </c>
      <c r="M146" s="286">
        <v>0</v>
      </c>
      <c r="N146" s="286">
        <f t="shared" si="366"/>
        <v>3</v>
      </c>
      <c r="O146" s="423" t="s">
        <v>1002</v>
      </c>
      <c r="P146" s="1829"/>
      <c r="Y146" s="491">
        <f t="shared" si="367"/>
        <v>-8</v>
      </c>
      <c r="Z146" s="491">
        <f t="shared" si="367"/>
        <v>3</v>
      </c>
      <c r="AA146" s="491">
        <f t="shared" si="367"/>
        <v>0</v>
      </c>
      <c r="AB146" s="491">
        <f t="shared" si="367"/>
        <v>3</v>
      </c>
    </row>
    <row r="147" spans="1:28" ht="39" customHeight="1">
      <c r="A147" s="1829"/>
      <c r="B147" s="423" t="s">
        <v>750</v>
      </c>
      <c r="C147" s="289">
        <f>C145+C146</f>
        <v>130</v>
      </c>
      <c r="D147" s="289">
        <f t="shared" ref="D147:E147" si="368">D145+D146</f>
        <v>7</v>
      </c>
      <c r="E147" s="289">
        <f t="shared" si="368"/>
        <v>137</v>
      </c>
      <c r="F147" s="289">
        <f>F145+F146</f>
        <v>120</v>
      </c>
      <c r="G147" s="289">
        <f t="shared" ref="G147:H147" si="369">G145+G146</f>
        <v>6</v>
      </c>
      <c r="H147" s="289">
        <f t="shared" si="369"/>
        <v>126</v>
      </c>
      <c r="I147" s="289">
        <f>I145+I146</f>
        <v>29</v>
      </c>
      <c r="J147" s="289">
        <f t="shared" ref="J147:K147" si="370">J145+J146</f>
        <v>3</v>
      </c>
      <c r="K147" s="289">
        <f t="shared" si="370"/>
        <v>32</v>
      </c>
      <c r="L147" s="289">
        <f>L145+L146</f>
        <v>21</v>
      </c>
      <c r="M147" s="289">
        <f t="shared" ref="M147:N147" si="371">M145+M146</f>
        <v>0</v>
      </c>
      <c r="N147" s="289">
        <f t="shared" si="371"/>
        <v>21</v>
      </c>
      <c r="O147" s="423" t="s">
        <v>68</v>
      </c>
      <c r="P147" s="1829"/>
      <c r="Y147" s="491">
        <f t="shared" si="367"/>
        <v>-45</v>
      </c>
      <c r="Z147" s="491">
        <f t="shared" si="367"/>
        <v>21</v>
      </c>
      <c r="AA147" s="491">
        <f t="shared" si="367"/>
        <v>0</v>
      </c>
      <c r="AB147" s="491">
        <f t="shared" si="367"/>
        <v>21</v>
      </c>
    </row>
    <row r="148" spans="1:28" ht="39" customHeight="1">
      <c r="A148" s="198" t="s">
        <v>1110</v>
      </c>
      <c r="B148" s="136"/>
      <c r="C148" s="136"/>
      <c r="D148" s="136"/>
      <c r="E148" s="136"/>
      <c r="F148" s="136"/>
      <c r="G148" s="136"/>
      <c r="H148" s="136"/>
      <c r="I148" s="136"/>
      <c r="J148" s="136"/>
      <c r="K148" s="136"/>
      <c r="L148" s="136"/>
      <c r="M148" s="136"/>
      <c r="N148" s="136"/>
      <c r="O148" s="136"/>
      <c r="P148" s="200" t="s">
        <v>1111</v>
      </c>
      <c r="Y148" s="491">
        <f t="shared" ref="Y148:AB148" si="372">Y147-K147</f>
        <v>-77</v>
      </c>
      <c r="Z148" s="491">
        <f t="shared" si="372"/>
        <v>0</v>
      </c>
      <c r="AA148" s="491">
        <f t="shared" si="372"/>
        <v>0</v>
      </c>
      <c r="AB148" s="491">
        <f t="shared" si="372"/>
        <v>0</v>
      </c>
    </row>
    <row r="149" spans="1:28" ht="39" customHeight="1">
      <c r="A149" s="1859" t="s">
        <v>971</v>
      </c>
      <c r="B149" s="1859" t="s">
        <v>990</v>
      </c>
      <c r="C149" s="1877" t="s">
        <v>106</v>
      </c>
      <c r="D149" s="1878"/>
      <c r="E149" s="1878"/>
      <c r="F149" s="1878"/>
      <c r="G149" s="1878"/>
      <c r="H149" s="1878"/>
      <c r="I149" s="1878"/>
      <c r="J149" s="1878"/>
      <c r="K149" s="1878"/>
      <c r="L149" s="1878"/>
      <c r="M149" s="1878"/>
      <c r="N149" s="1879"/>
      <c r="O149" s="1859" t="s">
        <v>992</v>
      </c>
      <c r="P149" s="1859" t="s">
        <v>973</v>
      </c>
      <c r="Q149" s="492"/>
    </row>
    <row r="150" spans="1:28" ht="39" customHeight="1">
      <c r="A150" s="1834"/>
      <c r="B150" s="1834"/>
      <c r="C150" s="1877" t="s">
        <v>68</v>
      </c>
      <c r="D150" s="1878"/>
      <c r="E150" s="1878"/>
      <c r="F150" s="1878"/>
      <c r="G150" s="1878"/>
      <c r="H150" s="1878"/>
      <c r="I150" s="1878"/>
      <c r="J150" s="1878"/>
      <c r="K150" s="1878"/>
      <c r="L150" s="1878"/>
      <c r="M150" s="1878"/>
      <c r="N150" s="1879"/>
      <c r="O150" s="1834"/>
      <c r="P150" s="1834"/>
      <c r="Q150" s="492"/>
    </row>
    <row r="151" spans="1:28"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8"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8" s="494" customFormat="1" ht="39" customHeight="1">
      <c r="A153" s="1859" t="s">
        <v>976</v>
      </c>
      <c r="B153" s="423" t="s">
        <v>998</v>
      </c>
      <c r="C153" s="1860">
        <f>C8+F8+I8+L8+C37+F37+I37+L37+C66+F66+I66+L66+C95+F95+I95+L95+C124+F124+I124+L124</f>
        <v>9242</v>
      </c>
      <c r="D153" s="1861"/>
      <c r="E153" s="1861"/>
      <c r="F153" s="1862"/>
      <c r="G153" s="1860">
        <f>D8+G8+J8+M8+D37+G37+J37+M37+D66+G66+J66+M66+D95+G95+J95+M95+D124+G124+J124+M124</f>
        <v>6276</v>
      </c>
      <c r="H153" s="1861"/>
      <c r="I153" s="1861"/>
      <c r="J153" s="1862"/>
      <c r="K153" s="1860">
        <f>E8+H8+K8+N8+E37+H37+K37+N37+E66+H66+K66+N66+E95+H95+K95+N95+E124+H124+K124+N124</f>
        <v>15518</v>
      </c>
      <c r="L153" s="1861"/>
      <c r="M153" s="1861"/>
      <c r="N153" s="1862"/>
      <c r="O153" s="423" t="s">
        <v>999</v>
      </c>
      <c r="P153" s="1859" t="s">
        <v>1000</v>
      </c>
      <c r="Q153" s="495"/>
    </row>
    <row r="154" spans="1:28" s="494" customFormat="1" ht="39" customHeight="1">
      <c r="A154" s="1834"/>
      <c r="B154" s="423" t="s">
        <v>1001</v>
      </c>
      <c r="C154" s="1860">
        <f t="shared" ref="C154:C176" si="373">C9+F9+I9+L9+C38+F38+I38+L38+C67+F67+I67+L67+C96+F96+I96+L96+C125+F125+I125+L125</f>
        <v>5680</v>
      </c>
      <c r="D154" s="1861"/>
      <c r="E154" s="1861"/>
      <c r="F154" s="1862"/>
      <c r="G154" s="1860">
        <f t="shared" ref="G154:G176" si="374">D9+G9+J9+M9+D38+G38+J38+M38+D67+G67+J67+M67+D96+G96+J96+M96+D125+G125+J125+M125</f>
        <v>2194</v>
      </c>
      <c r="H154" s="1861"/>
      <c r="I154" s="1861"/>
      <c r="J154" s="1862"/>
      <c r="K154" s="1860">
        <f t="shared" ref="K154:K176" si="375">E9+H9+K9+N9+E38+H38+K38+N38+E67+H67+K67+N67+E96+H96+K96+N96+E125+H125+K125+N125</f>
        <v>7874</v>
      </c>
      <c r="L154" s="1861"/>
      <c r="M154" s="1861"/>
      <c r="N154" s="1862"/>
      <c r="O154" s="423" t="s">
        <v>1002</v>
      </c>
      <c r="P154" s="1834"/>
    </row>
    <row r="155" spans="1:28" s="494" customFormat="1" ht="39" customHeight="1">
      <c r="A155" s="1835"/>
      <c r="B155" s="423" t="s">
        <v>750</v>
      </c>
      <c r="C155" s="1863">
        <f t="shared" si="373"/>
        <v>14922</v>
      </c>
      <c r="D155" s="1864"/>
      <c r="E155" s="1864"/>
      <c r="F155" s="1865"/>
      <c r="G155" s="1863">
        <f t="shared" si="374"/>
        <v>8470</v>
      </c>
      <c r="H155" s="1864"/>
      <c r="I155" s="1864"/>
      <c r="J155" s="1865"/>
      <c r="K155" s="1863">
        <f t="shared" si="375"/>
        <v>23392</v>
      </c>
      <c r="L155" s="1864"/>
      <c r="M155" s="1864"/>
      <c r="N155" s="1865"/>
      <c r="O155" s="423" t="s">
        <v>68</v>
      </c>
      <c r="P155" s="1835"/>
    </row>
    <row r="156" spans="1:28" s="494" customFormat="1" ht="39" customHeight="1">
      <c r="A156" s="1859" t="s">
        <v>977</v>
      </c>
      <c r="B156" s="423" t="s">
        <v>998</v>
      </c>
      <c r="C156" s="1860">
        <f t="shared" si="373"/>
        <v>1903</v>
      </c>
      <c r="D156" s="1861"/>
      <c r="E156" s="1861"/>
      <c r="F156" s="1862"/>
      <c r="G156" s="1860">
        <f t="shared" si="374"/>
        <v>364</v>
      </c>
      <c r="H156" s="1861"/>
      <c r="I156" s="1861"/>
      <c r="J156" s="1862"/>
      <c r="K156" s="1860">
        <f t="shared" si="375"/>
        <v>2267</v>
      </c>
      <c r="L156" s="1861"/>
      <c r="M156" s="1861"/>
      <c r="N156" s="1862"/>
      <c r="O156" s="423" t="s">
        <v>999</v>
      </c>
      <c r="P156" s="1859" t="s">
        <v>172</v>
      </c>
    </row>
    <row r="157" spans="1:28" s="494" customFormat="1" ht="39" customHeight="1">
      <c r="A157" s="1834"/>
      <c r="B157" s="423" t="s">
        <v>1001</v>
      </c>
      <c r="C157" s="1860">
        <f t="shared" si="373"/>
        <v>1683</v>
      </c>
      <c r="D157" s="1861"/>
      <c r="E157" s="1861"/>
      <c r="F157" s="1862"/>
      <c r="G157" s="1860">
        <f t="shared" si="374"/>
        <v>234</v>
      </c>
      <c r="H157" s="1861"/>
      <c r="I157" s="1861"/>
      <c r="J157" s="1862"/>
      <c r="K157" s="1860">
        <f t="shared" si="375"/>
        <v>1917</v>
      </c>
      <c r="L157" s="1861"/>
      <c r="M157" s="1861"/>
      <c r="N157" s="1862"/>
      <c r="O157" s="423" t="s">
        <v>1002</v>
      </c>
      <c r="P157" s="1834"/>
    </row>
    <row r="158" spans="1:28" s="494" customFormat="1" ht="39" customHeight="1">
      <c r="A158" s="1835"/>
      <c r="B158" s="423" t="s">
        <v>750</v>
      </c>
      <c r="C158" s="1863">
        <f t="shared" si="373"/>
        <v>3586</v>
      </c>
      <c r="D158" s="1864"/>
      <c r="E158" s="1864"/>
      <c r="F158" s="1865"/>
      <c r="G158" s="1863">
        <f t="shared" si="374"/>
        <v>598</v>
      </c>
      <c r="H158" s="1864"/>
      <c r="I158" s="1864"/>
      <c r="J158" s="1865"/>
      <c r="K158" s="1863">
        <f t="shared" si="375"/>
        <v>4184</v>
      </c>
      <c r="L158" s="1864"/>
      <c r="M158" s="1864"/>
      <c r="N158" s="1865"/>
      <c r="O158" s="423" t="s">
        <v>68</v>
      </c>
      <c r="P158" s="1835"/>
    </row>
    <row r="159" spans="1:28" s="494" customFormat="1" ht="39" customHeight="1">
      <c r="A159" s="1859" t="s">
        <v>978</v>
      </c>
      <c r="B159" s="423" t="s">
        <v>998</v>
      </c>
      <c r="C159" s="1860">
        <f t="shared" si="373"/>
        <v>11145</v>
      </c>
      <c r="D159" s="1861"/>
      <c r="E159" s="1861"/>
      <c r="F159" s="1862"/>
      <c r="G159" s="1860">
        <f t="shared" si="374"/>
        <v>6640</v>
      </c>
      <c r="H159" s="1861"/>
      <c r="I159" s="1861"/>
      <c r="J159" s="1862"/>
      <c r="K159" s="1860">
        <f t="shared" si="375"/>
        <v>17785</v>
      </c>
      <c r="L159" s="1861"/>
      <c r="M159" s="1861"/>
      <c r="N159" s="1862"/>
      <c r="O159" s="423" t="s">
        <v>999</v>
      </c>
      <c r="P159" s="1859" t="s">
        <v>1003</v>
      </c>
    </row>
    <row r="160" spans="1:28" s="494" customFormat="1" ht="39" customHeight="1">
      <c r="A160" s="1834"/>
      <c r="B160" s="423" t="s">
        <v>1001</v>
      </c>
      <c r="C160" s="1860">
        <f t="shared" si="373"/>
        <v>7363</v>
      </c>
      <c r="D160" s="1861"/>
      <c r="E160" s="1861"/>
      <c r="F160" s="1862"/>
      <c r="G160" s="1860">
        <f t="shared" si="374"/>
        <v>2428</v>
      </c>
      <c r="H160" s="1861"/>
      <c r="I160" s="1861"/>
      <c r="J160" s="1862"/>
      <c r="K160" s="1860">
        <f t="shared" si="375"/>
        <v>9791</v>
      </c>
      <c r="L160" s="1861"/>
      <c r="M160" s="1861"/>
      <c r="N160" s="1862"/>
      <c r="O160" s="423" t="s">
        <v>1002</v>
      </c>
      <c r="P160" s="1834"/>
    </row>
    <row r="161" spans="1:17" s="494" customFormat="1" ht="39" customHeight="1">
      <c r="A161" s="1835"/>
      <c r="B161" s="423" t="s">
        <v>750</v>
      </c>
      <c r="C161" s="1863">
        <f t="shared" si="373"/>
        <v>18508</v>
      </c>
      <c r="D161" s="1864"/>
      <c r="E161" s="1864"/>
      <c r="F161" s="1865"/>
      <c r="G161" s="1863">
        <f t="shared" si="374"/>
        <v>9068</v>
      </c>
      <c r="H161" s="1864"/>
      <c r="I161" s="1864"/>
      <c r="J161" s="1865"/>
      <c r="K161" s="1863">
        <f t="shared" si="375"/>
        <v>27576</v>
      </c>
      <c r="L161" s="1864"/>
      <c r="M161" s="1864"/>
      <c r="N161" s="1865"/>
      <c r="O161" s="423" t="s">
        <v>68</v>
      </c>
      <c r="P161" s="1835"/>
    </row>
    <row r="162" spans="1:17" ht="39" customHeight="1">
      <c r="A162" s="1859" t="s">
        <v>980</v>
      </c>
      <c r="B162" s="423" t="s">
        <v>998</v>
      </c>
      <c r="C162" s="1860">
        <f t="shared" si="373"/>
        <v>13878</v>
      </c>
      <c r="D162" s="1861"/>
      <c r="E162" s="1861"/>
      <c r="F162" s="1862"/>
      <c r="G162" s="1860">
        <f t="shared" si="374"/>
        <v>3819</v>
      </c>
      <c r="H162" s="1861"/>
      <c r="I162" s="1861"/>
      <c r="J162" s="1862"/>
      <c r="K162" s="1860">
        <f t="shared" si="375"/>
        <v>17697</v>
      </c>
      <c r="L162" s="1861"/>
      <c r="M162" s="1861"/>
      <c r="N162" s="1862"/>
      <c r="O162" s="423" t="s">
        <v>999</v>
      </c>
      <c r="P162" s="1859" t="s">
        <v>178</v>
      </c>
    </row>
    <row r="163" spans="1:17" ht="39" customHeight="1">
      <c r="A163" s="1834"/>
      <c r="B163" s="423" t="s">
        <v>1001</v>
      </c>
      <c r="C163" s="1860">
        <f t="shared" si="373"/>
        <v>8007</v>
      </c>
      <c r="D163" s="1861"/>
      <c r="E163" s="1861"/>
      <c r="F163" s="1862"/>
      <c r="G163" s="1860">
        <f t="shared" si="374"/>
        <v>23047</v>
      </c>
      <c r="H163" s="1861"/>
      <c r="I163" s="1861"/>
      <c r="J163" s="1862"/>
      <c r="K163" s="1860">
        <f t="shared" si="375"/>
        <v>31054</v>
      </c>
      <c r="L163" s="1861"/>
      <c r="M163" s="1861"/>
      <c r="N163" s="1862"/>
      <c r="O163" s="423" t="s">
        <v>1002</v>
      </c>
      <c r="P163" s="1834"/>
    </row>
    <row r="164" spans="1:17" ht="39" customHeight="1">
      <c r="A164" s="1835"/>
      <c r="B164" s="423" t="s">
        <v>750</v>
      </c>
      <c r="C164" s="1863">
        <f t="shared" si="373"/>
        <v>21885</v>
      </c>
      <c r="D164" s="1864"/>
      <c r="E164" s="1864"/>
      <c r="F164" s="1865"/>
      <c r="G164" s="1863">
        <f t="shared" si="374"/>
        <v>26866</v>
      </c>
      <c r="H164" s="1864"/>
      <c r="I164" s="1864"/>
      <c r="J164" s="1865"/>
      <c r="K164" s="1863">
        <f t="shared" si="375"/>
        <v>48751</v>
      </c>
      <c r="L164" s="1864"/>
      <c r="M164" s="1864"/>
      <c r="N164" s="1865"/>
      <c r="O164" s="423" t="s">
        <v>68</v>
      </c>
      <c r="P164" s="1835"/>
    </row>
    <row r="165" spans="1:17" ht="39" customHeight="1">
      <c r="A165" s="1859" t="s">
        <v>981</v>
      </c>
      <c r="B165" s="423" t="s">
        <v>998</v>
      </c>
      <c r="C165" s="1860">
        <f t="shared" si="373"/>
        <v>0</v>
      </c>
      <c r="D165" s="1861"/>
      <c r="E165" s="1861"/>
      <c r="F165" s="1862"/>
      <c r="G165" s="1860">
        <f t="shared" si="374"/>
        <v>0</v>
      </c>
      <c r="H165" s="1861"/>
      <c r="I165" s="1861"/>
      <c r="J165" s="1862"/>
      <c r="K165" s="1860">
        <f t="shared" si="375"/>
        <v>0</v>
      </c>
      <c r="L165" s="1861"/>
      <c r="M165" s="1861"/>
      <c r="N165" s="1862"/>
      <c r="O165" s="423" t="s">
        <v>999</v>
      </c>
      <c r="P165" s="1859" t="s">
        <v>982</v>
      </c>
      <c r="Q165" s="511"/>
    </row>
    <row r="166" spans="1:17" ht="39" customHeight="1">
      <c r="A166" s="1834"/>
      <c r="B166" s="423" t="s">
        <v>1001</v>
      </c>
      <c r="C166" s="1860">
        <f t="shared" si="373"/>
        <v>229</v>
      </c>
      <c r="D166" s="1861"/>
      <c r="E166" s="1861"/>
      <c r="F166" s="1862"/>
      <c r="G166" s="1860">
        <f t="shared" si="374"/>
        <v>693</v>
      </c>
      <c r="H166" s="1861"/>
      <c r="I166" s="1861"/>
      <c r="J166" s="1862"/>
      <c r="K166" s="1860">
        <f t="shared" si="375"/>
        <v>922</v>
      </c>
      <c r="L166" s="1861"/>
      <c r="M166" s="1861"/>
      <c r="N166" s="1862"/>
      <c r="O166" s="423" t="s">
        <v>1002</v>
      </c>
      <c r="P166" s="1834"/>
    </row>
    <row r="167" spans="1:17" ht="39" customHeight="1">
      <c r="A167" s="1835"/>
      <c r="B167" s="423" t="s">
        <v>750</v>
      </c>
      <c r="C167" s="1863">
        <f t="shared" si="373"/>
        <v>229</v>
      </c>
      <c r="D167" s="1864"/>
      <c r="E167" s="1864"/>
      <c r="F167" s="1865"/>
      <c r="G167" s="1863">
        <f t="shared" si="374"/>
        <v>693</v>
      </c>
      <c r="H167" s="1864"/>
      <c r="I167" s="1864"/>
      <c r="J167" s="1865"/>
      <c r="K167" s="1863">
        <f t="shared" si="375"/>
        <v>922</v>
      </c>
      <c r="L167" s="1864"/>
      <c r="M167" s="1864"/>
      <c r="N167" s="1865"/>
      <c r="O167" s="423" t="s">
        <v>68</v>
      </c>
      <c r="P167" s="1835"/>
    </row>
    <row r="168" spans="1:17" ht="39" customHeight="1">
      <c r="A168" s="1859" t="s">
        <v>983</v>
      </c>
      <c r="B168" s="423" t="s">
        <v>998</v>
      </c>
      <c r="C168" s="1860">
        <f t="shared" si="373"/>
        <v>13878</v>
      </c>
      <c r="D168" s="1861"/>
      <c r="E168" s="1861"/>
      <c r="F168" s="1862"/>
      <c r="G168" s="1860">
        <f t="shared" si="374"/>
        <v>3819</v>
      </c>
      <c r="H168" s="1861"/>
      <c r="I168" s="1861"/>
      <c r="J168" s="1862"/>
      <c r="K168" s="1860">
        <f t="shared" si="375"/>
        <v>17697</v>
      </c>
      <c r="L168" s="1861"/>
      <c r="M168" s="1861"/>
      <c r="N168" s="1862"/>
      <c r="O168" s="423" t="s">
        <v>999</v>
      </c>
      <c r="P168" s="1859" t="s">
        <v>984</v>
      </c>
    </row>
    <row r="169" spans="1:17" ht="39" customHeight="1">
      <c r="A169" s="1834"/>
      <c r="B169" s="423" t="s">
        <v>1001</v>
      </c>
      <c r="C169" s="1860">
        <f t="shared" si="373"/>
        <v>8236</v>
      </c>
      <c r="D169" s="1861"/>
      <c r="E169" s="1861"/>
      <c r="F169" s="1862"/>
      <c r="G169" s="1860">
        <f t="shared" si="374"/>
        <v>23740</v>
      </c>
      <c r="H169" s="1861"/>
      <c r="I169" s="1861"/>
      <c r="J169" s="1862"/>
      <c r="K169" s="1860">
        <f t="shared" si="375"/>
        <v>31976</v>
      </c>
      <c r="L169" s="1861"/>
      <c r="M169" s="1861"/>
      <c r="N169" s="1862"/>
      <c r="O169" s="423" t="s">
        <v>1002</v>
      </c>
      <c r="P169" s="1834"/>
    </row>
    <row r="170" spans="1:17" ht="39" customHeight="1">
      <c r="A170" s="1835"/>
      <c r="B170" s="423" t="s">
        <v>750</v>
      </c>
      <c r="C170" s="1863">
        <f t="shared" si="373"/>
        <v>22114</v>
      </c>
      <c r="D170" s="1864"/>
      <c r="E170" s="1864"/>
      <c r="F170" s="1865"/>
      <c r="G170" s="1863">
        <f t="shared" si="374"/>
        <v>27559</v>
      </c>
      <c r="H170" s="1864"/>
      <c r="I170" s="1864"/>
      <c r="J170" s="1865"/>
      <c r="K170" s="1863">
        <f t="shared" si="375"/>
        <v>49673</v>
      </c>
      <c r="L170" s="1864"/>
      <c r="M170" s="1864"/>
      <c r="N170" s="1865"/>
      <c r="O170" s="423" t="s">
        <v>68</v>
      </c>
      <c r="P170" s="1835"/>
    </row>
    <row r="171" spans="1:17" ht="39" customHeight="1">
      <c r="A171" s="1859" t="s">
        <v>985</v>
      </c>
      <c r="B171" s="423" t="s">
        <v>998</v>
      </c>
      <c r="C171" s="1860">
        <f t="shared" si="373"/>
        <v>2047</v>
      </c>
      <c r="D171" s="1861"/>
      <c r="E171" s="1861"/>
      <c r="F171" s="1862"/>
      <c r="G171" s="1860">
        <f t="shared" si="374"/>
        <v>229</v>
      </c>
      <c r="H171" s="1861"/>
      <c r="I171" s="1861"/>
      <c r="J171" s="1862"/>
      <c r="K171" s="1860">
        <f t="shared" si="375"/>
        <v>2276</v>
      </c>
      <c r="L171" s="1861"/>
      <c r="M171" s="1861"/>
      <c r="N171" s="1862"/>
      <c r="O171" s="423" t="s">
        <v>999</v>
      </c>
      <c r="P171" s="1859" t="s">
        <v>1004</v>
      </c>
    </row>
    <row r="172" spans="1:17" ht="39" customHeight="1">
      <c r="A172" s="1834"/>
      <c r="B172" s="423" t="s">
        <v>1001</v>
      </c>
      <c r="C172" s="1860">
        <f t="shared" si="373"/>
        <v>2006</v>
      </c>
      <c r="D172" s="1861"/>
      <c r="E172" s="1861"/>
      <c r="F172" s="1862"/>
      <c r="G172" s="1860">
        <f t="shared" si="374"/>
        <v>234</v>
      </c>
      <c r="H172" s="1861"/>
      <c r="I172" s="1861"/>
      <c r="J172" s="1862"/>
      <c r="K172" s="1860">
        <f t="shared" si="375"/>
        <v>2240</v>
      </c>
      <c r="L172" s="1861"/>
      <c r="M172" s="1861"/>
      <c r="N172" s="1862"/>
      <c r="O172" s="423" t="s">
        <v>1002</v>
      </c>
      <c r="P172" s="1834"/>
    </row>
    <row r="173" spans="1:17" ht="39" customHeight="1">
      <c r="A173" s="1835"/>
      <c r="B173" s="423" t="s">
        <v>750</v>
      </c>
      <c r="C173" s="1863">
        <f t="shared" si="373"/>
        <v>4053</v>
      </c>
      <c r="D173" s="1864"/>
      <c r="E173" s="1864"/>
      <c r="F173" s="1865"/>
      <c r="G173" s="1863">
        <f t="shared" si="374"/>
        <v>463</v>
      </c>
      <c r="H173" s="1864"/>
      <c r="I173" s="1864"/>
      <c r="J173" s="1865"/>
      <c r="K173" s="1863">
        <f t="shared" si="375"/>
        <v>4516</v>
      </c>
      <c r="L173" s="1864"/>
      <c r="M173" s="1864"/>
      <c r="N173" s="1865"/>
      <c r="O173" s="423" t="s">
        <v>68</v>
      </c>
      <c r="P173" s="1835"/>
    </row>
    <row r="174" spans="1:17" ht="39" customHeight="1">
      <c r="A174" s="1859" t="s">
        <v>986</v>
      </c>
      <c r="B174" s="423" t="s">
        <v>998</v>
      </c>
      <c r="C174" s="1860">
        <f t="shared" si="373"/>
        <v>19333</v>
      </c>
      <c r="D174" s="1861"/>
      <c r="E174" s="1861"/>
      <c r="F174" s="1862"/>
      <c r="G174" s="1860">
        <f t="shared" si="374"/>
        <v>1236</v>
      </c>
      <c r="H174" s="1861"/>
      <c r="I174" s="1861"/>
      <c r="J174" s="1862"/>
      <c r="K174" s="1860">
        <f t="shared" si="375"/>
        <v>20569</v>
      </c>
      <c r="L174" s="1861"/>
      <c r="M174" s="1861"/>
      <c r="N174" s="1862"/>
      <c r="O174" s="423" t="s">
        <v>999</v>
      </c>
      <c r="P174" s="1859" t="s">
        <v>1005</v>
      </c>
    </row>
    <row r="175" spans="1:17" ht="39" customHeight="1">
      <c r="A175" s="1834"/>
      <c r="B175" s="423" t="s">
        <v>1001</v>
      </c>
      <c r="C175" s="1860">
        <f t="shared" si="373"/>
        <v>13557</v>
      </c>
      <c r="D175" s="1861"/>
      <c r="E175" s="1861"/>
      <c r="F175" s="1862"/>
      <c r="G175" s="1860">
        <f t="shared" si="374"/>
        <v>2303</v>
      </c>
      <c r="H175" s="1861"/>
      <c r="I175" s="1861"/>
      <c r="J175" s="1862"/>
      <c r="K175" s="1860">
        <f t="shared" si="375"/>
        <v>15860</v>
      </c>
      <c r="L175" s="1861"/>
      <c r="M175" s="1861"/>
      <c r="N175" s="1862"/>
      <c r="O175" s="423" t="s">
        <v>1002</v>
      </c>
      <c r="P175" s="1834"/>
    </row>
    <row r="176" spans="1:17" ht="39" customHeight="1">
      <c r="A176" s="1835"/>
      <c r="B176" s="423" t="s">
        <v>750</v>
      </c>
      <c r="C176" s="1863">
        <f t="shared" si="373"/>
        <v>32890</v>
      </c>
      <c r="D176" s="1864"/>
      <c r="E176" s="1864"/>
      <c r="F176" s="1865"/>
      <c r="G176" s="1863">
        <f t="shared" si="374"/>
        <v>3539</v>
      </c>
      <c r="H176" s="1864"/>
      <c r="I176" s="1864"/>
      <c r="J176" s="1865"/>
      <c r="K176" s="1863">
        <f t="shared" si="375"/>
        <v>36429</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619</v>
      </c>
      <c r="B1" s="1854"/>
      <c r="C1" s="1854"/>
      <c r="D1" s="1854"/>
      <c r="E1" s="1854"/>
      <c r="F1" s="1854"/>
      <c r="G1" s="1854"/>
      <c r="H1" s="1854"/>
      <c r="I1" s="1854"/>
      <c r="J1" s="1854"/>
      <c r="K1" s="1854"/>
      <c r="L1" s="1854"/>
      <c r="M1" s="1854"/>
      <c r="N1" s="1854"/>
      <c r="O1" s="1854"/>
      <c r="P1" s="1855"/>
    </row>
    <row r="2" spans="1:18" ht="47.25" customHeight="1">
      <c r="A2" s="1856" t="s">
        <v>620</v>
      </c>
      <c r="B2" s="1857"/>
      <c r="C2" s="1857"/>
      <c r="D2" s="1857"/>
      <c r="E2" s="1857"/>
      <c r="F2" s="1857"/>
      <c r="G2" s="1857"/>
      <c r="H2" s="1857"/>
      <c r="I2" s="1857"/>
      <c r="J2" s="1857"/>
      <c r="K2" s="1857"/>
      <c r="L2" s="1857"/>
      <c r="M2" s="1857"/>
      <c r="N2" s="1857"/>
      <c r="O2" s="1857"/>
      <c r="P2" s="1858"/>
    </row>
    <row r="3" spans="1:18" ht="39" customHeight="1">
      <c r="A3" s="198" t="s">
        <v>1112</v>
      </c>
      <c r="B3" s="136"/>
      <c r="C3" s="136"/>
      <c r="D3" s="136"/>
      <c r="E3" s="136"/>
      <c r="F3" s="136"/>
      <c r="G3" s="136"/>
      <c r="H3" s="136"/>
      <c r="I3" s="136"/>
      <c r="J3" s="136"/>
      <c r="K3" s="136"/>
      <c r="L3" s="136"/>
      <c r="M3" s="136"/>
      <c r="N3" s="136"/>
      <c r="O3" s="136"/>
      <c r="P3" s="200" t="s">
        <v>1113</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1138</v>
      </c>
      <c r="D8" s="286">
        <v>6769</v>
      </c>
      <c r="E8" s="286">
        <f>C8+D8</f>
        <v>7907</v>
      </c>
      <c r="F8" s="286">
        <v>99</v>
      </c>
      <c r="G8" s="286">
        <v>972</v>
      </c>
      <c r="H8" s="286">
        <f>F8+G8</f>
        <v>1071</v>
      </c>
      <c r="I8" s="286">
        <v>709</v>
      </c>
      <c r="J8" s="286">
        <v>3881</v>
      </c>
      <c r="K8" s="286">
        <f>I8+J8</f>
        <v>4590</v>
      </c>
      <c r="L8" s="286">
        <v>42</v>
      </c>
      <c r="M8" s="286">
        <v>416</v>
      </c>
      <c r="N8" s="286">
        <f>L8+M8</f>
        <v>458</v>
      </c>
      <c r="O8" s="423" t="s">
        <v>999</v>
      </c>
      <c r="P8" s="1829" t="s">
        <v>1000</v>
      </c>
      <c r="R8" s="495"/>
    </row>
    <row r="9" spans="1:18" s="494" customFormat="1" ht="39" customHeight="1">
      <c r="A9" s="1829"/>
      <c r="B9" s="423" t="s">
        <v>1001</v>
      </c>
      <c r="C9" s="289">
        <v>469</v>
      </c>
      <c r="D9" s="289">
        <v>5265</v>
      </c>
      <c r="E9" s="289">
        <f>C9+D9</f>
        <v>5734</v>
      </c>
      <c r="F9" s="289">
        <v>53</v>
      </c>
      <c r="G9" s="289">
        <v>590</v>
      </c>
      <c r="H9" s="289">
        <f>F9+G9</f>
        <v>643</v>
      </c>
      <c r="I9" s="289">
        <v>449</v>
      </c>
      <c r="J9" s="289">
        <v>2460</v>
      </c>
      <c r="K9" s="289">
        <f>I9+J9</f>
        <v>2909</v>
      </c>
      <c r="L9" s="289">
        <v>6</v>
      </c>
      <c r="M9" s="289">
        <v>367</v>
      </c>
      <c r="N9" s="289">
        <f>L9+M9</f>
        <v>373</v>
      </c>
      <c r="O9" s="423" t="s">
        <v>1002</v>
      </c>
      <c r="P9" s="1829"/>
      <c r="R9" s="495"/>
    </row>
    <row r="10" spans="1:18" s="494" customFormat="1" ht="39" customHeight="1">
      <c r="A10" s="1829"/>
      <c r="B10" s="423" t="s">
        <v>750</v>
      </c>
      <c r="C10" s="286">
        <f>C8+C9</f>
        <v>1607</v>
      </c>
      <c r="D10" s="286">
        <f t="shared" ref="D10:N10" si="0">D8+D9</f>
        <v>12034</v>
      </c>
      <c r="E10" s="286">
        <f t="shared" si="0"/>
        <v>13641</v>
      </c>
      <c r="F10" s="286">
        <f t="shared" si="0"/>
        <v>152</v>
      </c>
      <c r="G10" s="286">
        <f t="shared" si="0"/>
        <v>1562</v>
      </c>
      <c r="H10" s="286">
        <f t="shared" si="0"/>
        <v>1714</v>
      </c>
      <c r="I10" s="286">
        <f t="shared" si="0"/>
        <v>1158</v>
      </c>
      <c r="J10" s="286">
        <f t="shared" si="0"/>
        <v>6341</v>
      </c>
      <c r="K10" s="286">
        <f t="shared" si="0"/>
        <v>7499</v>
      </c>
      <c r="L10" s="286">
        <f t="shared" si="0"/>
        <v>48</v>
      </c>
      <c r="M10" s="286">
        <f t="shared" si="0"/>
        <v>783</v>
      </c>
      <c r="N10" s="286">
        <f t="shared" si="0"/>
        <v>831</v>
      </c>
      <c r="O10" s="423" t="s">
        <v>68</v>
      </c>
      <c r="P10" s="1829"/>
      <c r="R10" s="495"/>
    </row>
    <row r="11" spans="1:18" s="494" customFormat="1" ht="39" customHeight="1">
      <c r="A11" s="1829" t="s">
        <v>977</v>
      </c>
      <c r="B11" s="423" t="s">
        <v>998</v>
      </c>
      <c r="C11" s="289">
        <v>1538</v>
      </c>
      <c r="D11" s="289">
        <v>2602</v>
      </c>
      <c r="E11" s="289">
        <f>C11+D11</f>
        <v>4140</v>
      </c>
      <c r="F11" s="289">
        <v>174</v>
      </c>
      <c r="G11" s="289">
        <v>351</v>
      </c>
      <c r="H11" s="289">
        <f>F11+G11</f>
        <v>525</v>
      </c>
      <c r="I11" s="289">
        <v>486</v>
      </c>
      <c r="J11" s="289">
        <v>1046</v>
      </c>
      <c r="K11" s="289">
        <f>I11+J11</f>
        <v>1532</v>
      </c>
      <c r="L11" s="289">
        <v>120</v>
      </c>
      <c r="M11" s="289">
        <v>232</v>
      </c>
      <c r="N11" s="289">
        <f>L11+M11</f>
        <v>352</v>
      </c>
      <c r="O11" s="423" t="s">
        <v>999</v>
      </c>
      <c r="P11" s="1829" t="s">
        <v>172</v>
      </c>
      <c r="R11" s="495"/>
    </row>
    <row r="12" spans="1:18" s="494" customFormat="1" ht="39" customHeight="1">
      <c r="A12" s="1829"/>
      <c r="B12" s="423" t="s">
        <v>1001</v>
      </c>
      <c r="C12" s="286">
        <v>1277</v>
      </c>
      <c r="D12" s="286">
        <v>2162</v>
      </c>
      <c r="E12" s="286">
        <f>C12+D12</f>
        <v>3439</v>
      </c>
      <c r="F12" s="286">
        <v>159</v>
      </c>
      <c r="G12" s="286">
        <v>237</v>
      </c>
      <c r="H12" s="286">
        <f>F12+G12</f>
        <v>396</v>
      </c>
      <c r="I12" s="286">
        <v>842</v>
      </c>
      <c r="J12" s="286">
        <v>850</v>
      </c>
      <c r="K12" s="286">
        <f>I12+J12</f>
        <v>1692</v>
      </c>
      <c r="L12" s="286">
        <v>33</v>
      </c>
      <c r="M12" s="286">
        <v>213</v>
      </c>
      <c r="N12" s="286">
        <f>L12+M12</f>
        <v>246</v>
      </c>
      <c r="O12" s="423" t="s">
        <v>1002</v>
      </c>
      <c r="P12" s="1829"/>
      <c r="R12" s="495"/>
    </row>
    <row r="13" spans="1:18" s="494" customFormat="1" ht="39" customHeight="1">
      <c r="A13" s="1829"/>
      <c r="B13" s="423" t="s">
        <v>750</v>
      </c>
      <c r="C13" s="289">
        <f>C11+C12</f>
        <v>2815</v>
      </c>
      <c r="D13" s="289">
        <f t="shared" ref="D13:N13" si="1">D11+D12</f>
        <v>4764</v>
      </c>
      <c r="E13" s="289">
        <f t="shared" si="1"/>
        <v>7579</v>
      </c>
      <c r="F13" s="289">
        <f t="shared" si="1"/>
        <v>333</v>
      </c>
      <c r="G13" s="289">
        <f t="shared" si="1"/>
        <v>588</v>
      </c>
      <c r="H13" s="289">
        <f t="shared" si="1"/>
        <v>921</v>
      </c>
      <c r="I13" s="289">
        <f t="shared" si="1"/>
        <v>1328</v>
      </c>
      <c r="J13" s="289">
        <f t="shared" si="1"/>
        <v>1896</v>
      </c>
      <c r="K13" s="289">
        <f t="shared" si="1"/>
        <v>3224</v>
      </c>
      <c r="L13" s="289">
        <f t="shared" si="1"/>
        <v>153</v>
      </c>
      <c r="M13" s="289">
        <f t="shared" si="1"/>
        <v>445</v>
      </c>
      <c r="N13" s="289">
        <f t="shared" si="1"/>
        <v>598</v>
      </c>
      <c r="O13" s="423" t="s">
        <v>68</v>
      </c>
      <c r="P13" s="1829"/>
      <c r="R13" s="495"/>
    </row>
    <row r="14" spans="1:18" s="494" customFormat="1" ht="39" customHeight="1">
      <c r="A14" s="1829" t="s">
        <v>978</v>
      </c>
      <c r="B14" s="423" t="s">
        <v>998</v>
      </c>
      <c r="C14" s="286">
        <f>C8+C11</f>
        <v>2676</v>
      </c>
      <c r="D14" s="286">
        <f t="shared" ref="D14:N15" si="2">D8+D11</f>
        <v>9371</v>
      </c>
      <c r="E14" s="286">
        <f t="shared" si="2"/>
        <v>12047</v>
      </c>
      <c r="F14" s="286">
        <f t="shared" si="2"/>
        <v>273</v>
      </c>
      <c r="G14" s="286">
        <f t="shared" si="2"/>
        <v>1323</v>
      </c>
      <c r="H14" s="286">
        <f t="shared" si="2"/>
        <v>1596</v>
      </c>
      <c r="I14" s="286">
        <f t="shared" si="2"/>
        <v>1195</v>
      </c>
      <c r="J14" s="286">
        <f t="shared" si="2"/>
        <v>4927</v>
      </c>
      <c r="K14" s="286">
        <f t="shared" si="2"/>
        <v>6122</v>
      </c>
      <c r="L14" s="286">
        <f t="shared" si="2"/>
        <v>162</v>
      </c>
      <c r="M14" s="286">
        <f t="shared" si="2"/>
        <v>648</v>
      </c>
      <c r="N14" s="286">
        <f t="shared" si="2"/>
        <v>810</v>
      </c>
      <c r="O14" s="423" t="s">
        <v>999</v>
      </c>
      <c r="P14" s="1829" t="s">
        <v>1003</v>
      </c>
      <c r="R14" s="495"/>
    </row>
    <row r="15" spans="1:18" s="494" customFormat="1" ht="39" customHeight="1">
      <c r="A15" s="1829"/>
      <c r="B15" s="423" t="s">
        <v>1001</v>
      </c>
      <c r="C15" s="289">
        <f>C9+C12</f>
        <v>1746</v>
      </c>
      <c r="D15" s="289">
        <f t="shared" si="2"/>
        <v>7427</v>
      </c>
      <c r="E15" s="289">
        <f t="shared" si="2"/>
        <v>9173</v>
      </c>
      <c r="F15" s="289">
        <f t="shared" si="2"/>
        <v>212</v>
      </c>
      <c r="G15" s="289">
        <f t="shared" si="2"/>
        <v>827</v>
      </c>
      <c r="H15" s="289">
        <f t="shared" si="2"/>
        <v>1039</v>
      </c>
      <c r="I15" s="289">
        <f t="shared" si="2"/>
        <v>1291</v>
      </c>
      <c r="J15" s="289">
        <f t="shared" si="2"/>
        <v>3310</v>
      </c>
      <c r="K15" s="289">
        <f t="shared" si="2"/>
        <v>4601</v>
      </c>
      <c r="L15" s="289">
        <f t="shared" si="2"/>
        <v>39</v>
      </c>
      <c r="M15" s="289">
        <f t="shared" si="2"/>
        <v>580</v>
      </c>
      <c r="N15" s="289">
        <f t="shared" si="2"/>
        <v>619</v>
      </c>
      <c r="O15" s="423" t="s">
        <v>1002</v>
      </c>
      <c r="P15" s="1829"/>
      <c r="R15" s="495"/>
    </row>
    <row r="16" spans="1:18" s="494" customFormat="1" ht="39" customHeight="1">
      <c r="A16" s="1829"/>
      <c r="B16" s="423" t="s">
        <v>750</v>
      </c>
      <c r="C16" s="286">
        <f>C14+C15</f>
        <v>4422</v>
      </c>
      <c r="D16" s="286">
        <f t="shared" ref="D16:N16" si="3">D14+D15</f>
        <v>16798</v>
      </c>
      <c r="E16" s="286">
        <f t="shared" si="3"/>
        <v>21220</v>
      </c>
      <c r="F16" s="286">
        <f t="shared" si="3"/>
        <v>485</v>
      </c>
      <c r="G16" s="286">
        <f t="shared" si="3"/>
        <v>2150</v>
      </c>
      <c r="H16" s="286">
        <f t="shared" si="3"/>
        <v>2635</v>
      </c>
      <c r="I16" s="286">
        <f t="shared" si="3"/>
        <v>2486</v>
      </c>
      <c r="J16" s="286">
        <f t="shared" si="3"/>
        <v>8237</v>
      </c>
      <c r="K16" s="286">
        <f t="shared" si="3"/>
        <v>10723</v>
      </c>
      <c r="L16" s="286">
        <f t="shared" si="3"/>
        <v>201</v>
      </c>
      <c r="M16" s="286">
        <f t="shared" si="3"/>
        <v>1228</v>
      </c>
      <c r="N16" s="286">
        <f t="shared" si="3"/>
        <v>1429</v>
      </c>
      <c r="O16" s="423" t="s">
        <v>68</v>
      </c>
      <c r="P16" s="1829"/>
      <c r="R16" s="495"/>
    </row>
    <row r="17" spans="1:18" ht="39" customHeight="1">
      <c r="A17" s="1829" t="s">
        <v>980</v>
      </c>
      <c r="B17" s="423" t="s">
        <v>998</v>
      </c>
      <c r="C17" s="289">
        <v>2442</v>
      </c>
      <c r="D17" s="289">
        <v>4682</v>
      </c>
      <c r="E17" s="289">
        <f>C17+D17</f>
        <v>7124</v>
      </c>
      <c r="F17" s="289">
        <v>193</v>
      </c>
      <c r="G17" s="289">
        <v>317</v>
      </c>
      <c r="H17" s="289">
        <f>F17+G17</f>
        <v>510</v>
      </c>
      <c r="I17" s="289">
        <v>732</v>
      </c>
      <c r="J17" s="289">
        <v>1380</v>
      </c>
      <c r="K17" s="289">
        <f>I17+J17</f>
        <v>2112</v>
      </c>
      <c r="L17" s="289">
        <v>59</v>
      </c>
      <c r="M17" s="289">
        <v>93</v>
      </c>
      <c r="N17" s="289">
        <f>L17+M17</f>
        <v>152</v>
      </c>
      <c r="O17" s="423" t="s">
        <v>999</v>
      </c>
      <c r="P17" s="1829" t="s">
        <v>178</v>
      </c>
      <c r="R17" s="510"/>
    </row>
    <row r="18" spans="1:18" ht="39" customHeight="1">
      <c r="A18" s="1829"/>
      <c r="B18" s="423" t="s">
        <v>1001</v>
      </c>
      <c r="C18" s="286">
        <v>696</v>
      </c>
      <c r="D18" s="286">
        <v>24779</v>
      </c>
      <c r="E18" s="286">
        <f>C18+D18</f>
        <v>25475</v>
      </c>
      <c r="F18" s="286">
        <v>71</v>
      </c>
      <c r="G18" s="286">
        <v>1541</v>
      </c>
      <c r="H18" s="286">
        <f>F18+G18</f>
        <v>1612</v>
      </c>
      <c r="I18" s="286">
        <v>682</v>
      </c>
      <c r="J18" s="286">
        <v>8655</v>
      </c>
      <c r="K18" s="286">
        <f>I18+J18</f>
        <v>9337</v>
      </c>
      <c r="L18" s="286">
        <v>13</v>
      </c>
      <c r="M18" s="286">
        <v>952</v>
      </c>
      <c r="N18" s="286">
        <f>L18+M18</f>
        <v>965</v>
      </c>
      <c r="O18" s="423" t="s">
        <v>1002</v>
      </c>
      <c r="P18" s="1829"/>
      <c r="R18" s="510"/>
    </row>
    <row r="19" spans="1:18" ht="39" customHeight="1">
      <c r="A19" s="1829"/>
      <c r="B19" s="423" t="s">
        <v>750</v>
      </c>
      <c r="C19" s="289">
        <f>C17+C18</f>
        <v>3138</v>
      </c>
      <c r="D19" s="289">
        <f t="shared" ref="D19:N19" si="4">D17+D18</f>
        <v>29461</v>
      </c>
      <c r="E19" s="289">
        <f t="shared" si="4"/>
        <v>32599</v>
      </c>
      <c r="F19" s="289">
        <f t="shared" si="4"/>
        <v>264</v>
      </c>
      <c r="G19" s="289">
        <f t="shared" si="4"/>
        <v>1858</v>
      </c>
      <c r="H19" s="289">
        <f t="shared" si="4"/>
        <v>2122</v>
      </c>
      <c r="I19" s="289">
        <f t="shared" si="4"/>
        <v>1414</v>
      </c>
      <c r="J19" s="289">
        <f t="shared" si="4"/>
        <v>10035</v>
      </c>
      <c r="K19" s="289">
        <f t="shared" si="4"/>
        <v>11449</v>
      </c>
      <c r="L19" s="289">
        <f t="shared" si="4"/>
        <v>72</v>
      </c>
      <c r="M19" s="289">
        <f t="shared" si="4"/>
        <v>1045</v>
      </c>
      <c r="N19" s="289">
        <f t="shared" si="4"/>
        <v>1117</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15</v>
      </c>
      <c r="D21" s="289">
        <v>1407</v>
      </c>
      <c r="E21" s="289">
        <f>C21+D21</f>
        <v>1422</v>
      </c>
      <c r="F21" s="289">
        <v>1</v>
      </c>
      <c r="G21" s="289">
        <v>41</v>
      </c>
      <c r="H21" s="289">
        <f>F21+G21</f>
        <v>42</v>
      </c>
      <c r="I21" s="289">
        <v>9</v>
      </c>
      <c r="J21" s="289">
        <v>306</v>
      </c>
      <c r="K21" s="289">
        <f>I21+J21</f>
        <v>315</v>
      </c>
      <c r="L21" s="289">
        <v>0</v>
      </c>
      <c r="M21" s="289">
        <v>46</v>
      </c>
      <c r="N21" s="289">
        <f>L21+M21</f>
        <v>46</v>
      </c>
      <c r="O21" s="423" t="s">
        <v>1002</v>
      </c>
      <c r="P21" s="1829"/>
    </row>
    <row r="22" spans="1:18" ht="39" customHeight="1">
      <c r="A22" s="1829"/>
      <c r="B22" s="423" t="s">
        <v>750</v>
      </c>
      <c r="C22" s="286">
        <f>C20+C21</f>
        <v>15</v>
      </c>
      <c r="D22" s="286">
        <f t="shared" ref="D22:N22" si="5">D20+D21</f>
        <v>1407</v>
      </c>
      <c r="E22" s="286">
        <f t="shared" si="5"/>
        <v>1422</v>
      </c>
      <c r="F22" s="286">
        <f t="shared" si="5"/>
        <v>1</v>
      </c>
      <c r="G22" s="286">
        <f t="shared" si="5"/>
        <v>41</v>
      </c>
      <c r="H22" s="286">
        <f t="shared" si="5"/>
        <v>42</v>
      </c>
      <c r="I22" s="286">
        <f t="shared" si="5"/>
        <v>9</v>
      </c>
      <c r="J22" s="286">
        <f t="shared" si="5"/>
        <v>306</v>
      </c>
      <c r="K22" s="286">
        <f t="shared" si="5"/>
        <v>315</v>
      </c>
      <c r="L22" s="286">
        <f t="shared" si="5"/>
        <v>0</v>
      </c>
      <c r="M22" s="286">
        <f t="shared" si="5"/>
        <v>46</v>
      </c>
      <c r="N22" s="286">
        <f t="shared" si="5"/>
        <v>46</v>
      </c>
      <c r="O22" s="423" t="s">
        <v>68</v>
      </c>
      <c r="P22" s="1829"/>
    </row>
    <row r="23" spans="1:18" ht="39" customHeight="1">
      <c r="A23" s="1829" t="s">
        <v>983</v>
      </c>
      <c r="B23" s="423" t="s">
        <v>998</v>
      </c>
      <c r="C23" s="289">
        <f>C17+C20</f>
        <v>2442</v>
      </c>
      <c r="D23" s="289">
        <f t="shared" ref="D23:N24" si="6">D17+D20</f>
        <v>4682</v>
      </c>
      <c r="E23" s="289">
        <f t="shared" si="6"/>
        <v>7124</v>
      </c>
      <c r="F23" s="289">
        <f t="shared" si="6"/>
        <v>193</v>
      </c>
      <c r="G23" s="289">
        <f t="shared" si="6"/>
        <v>317</v>
      </c>
      <c r="H23" s="289">
        <f t="shared" si="6"/>
        <v>510</v>
      </c>
      <c r="I23" s="289">
        <f t="shared" si="6"/>
        <v>732</v>
      </c>
      <c r="J23" s="289">
        <f t="shared" si="6"/>
        <v>1380</v>
      </c>
      <c r="K23" s="289">
        <f t="shared" si="6"/>
        <v>2112</v>
      </c>
      <c r="L23" s="289">
        <f t="shared" si="6"/>
        <v>59</v>
      </c>
      <c r="M23" s="289">
        <f t="shared" si="6"/>
        <v>93</v>
      </c>
      <c r="N23" s="289">
        <f t="shared" si="6"/>
        <v>152</v>
      </c>
      <c r="O23" s="423" t="s">
        <v>999</v>
      </c>
      <c r="P23" s="1829" t="s">
        <v>984</v>
      </c>
    </row>
    <row r="24" spans="1:18" ht="39" customHeight="1">
      <c r="A24" s="1829"/>
      <c r="B24" s="423" t="s">
        <v>1001</v>
      </c>
      <c r="C24" s="286">
        <f>C18+C21</f>
        <v>711</v>
      </c>
      <c r="D24" s="286">
        <f t="shared" si="6"/>
        <v>26186</v>
      </c>
      <c r="E24" s="286">
        <f t="shared" si="6"/>
        <v>26897</v>
      </c>
      <c r="F24" s="286">
        <f t="shared" si="6"/>
        <v>72</v>
      </c>
      <c r="G24" s="286">
        <f t="shared" si="6"/>
        <v>1582</v>
      </c>
      <c r="H24" s="286">
        <f t="shared" si="6"/>
        <v>1654</v>
      </c>
      <c r="I24" s="286">
        <f t="shared" si="6"/>
        <v>691</v>
      </c>
      <c r="J24" s="286">
        <f t="shared" si="6"/>
        <v>8961</v>
      </c>
      <c r="K24" s="286">
        <f t="shared" si="6"/>
        <v>9652</v>
      </c>
      <c r="L24" s="286">
        <f t="shared" si="6"/>
        <v>13</v>
      </c>
      <c r="M24" s="286">
        <f t="shared" si="6"/>
        <v>998</v>
      </c>
      <c r="N24" s="286">
        <f t="shared" si="6"/>
        <v>1011</v>
      </c>
      <c r="O24" s="423" t="s">
        <v>1002</v>
      </c>
      <c r="P24" s="1829"/>
    </row>
    <row r="25" spans="1:18" ht="39" customHeight="1">
      <c r="A25" s="1829"/>
      <c r="B25" s="423" t="s">
        <v>750</v>
      </c>
      <c r="C25" s="289">
        <f>C23+C24</f>
        <v>3153</v>
      </c>
      <c r="D25" s="289">
        <f t="shared" ref="D25:N25" si="7">D23+D24</f>
        <v>30868</v>
      </c>
      <c r="E25" s="289">
        <f t="shared" si="7"/>
        <v>34021</v>
      </c>
      <c r="F25" s="289">
        <f t="shared" si="7"/>
        <v>265</v>
      </c>
      <c r="G25" s="289">
        <f t="shared" si="7"/>
        <v>1899</v>
      </c>
      <c r="H25" s="289">
        <f t="shared" si="7"/>
        <v>2164</v>
      </c>
      <c r="I25" s="289">
        <f t="shared" si="7"/>
        <v>1423</v>
      </c>
      <c r="J25" s="289">
        <f t="shared" si="7"/>
        <v>10341</v>
      </c>
      <c r="K25" s="289">
        <f t="shared" si="7"/>
        <v>11764</v>
      </c>
      <c r="L25" s="289">
        <f t="shared" si="7"/>
        <v>72</v>
      </c>
      <c r="M25" s="289">
        <f t="shared" si="7"/>
        <v>1091</v>
      </c>
      <c r="N25" s="289">
        <f t="shared" si="7"/>
        <v>1163</v>
      </c>
      <c r="O25" s="423" t="s">
        <v>68</v>
      </c>
      <c r="P25" s="1829"/>
    </row>
    <row r="26" spans="1:18" ht="39" customHeight="1">
      <c r="A26" s="1829" t="s">
        <v>985</v>
      </c>
      <c r="B26" s="423" t="s">
        <v>998</v>
      </c>
      <c r="C26" s="286">
        <v>3043</v>
      </c>
      <c r="D26" s="286">
        <v>7798</v>
      </c>
      <c r="E26" s="286">
        <f>C26+D26</f>
        <v>10841</v>
      </c>
      <c r="F26" s="286">
        <v>174</v>
      </c>
      <c r="G26" s="286">
        <v>1135</v>
      </c>
      <c r="H26" s="286">
        <f>F26+G26</f>
        <v>1309</v>
      </c>
      <c r="I26" s="286">
        <v>1158</v>
      </c>
      <c r="J26" s="286">
        <v>3701</v>
      </c>
      <c r="K26" s="286">
        <f>I26+J26</f>
        <v>4859</v>
      </c>
      <c r="L26" s="286">
        <v>89</v>
      </c>
      <c r="M26" s="286">
        <v>560</v>
      </c>
      <c r="N26" s="286">
        <f>L26+M26</f>
        <v>649</v>
      </c>
      <c r="O26" s="423" t="s">
        <v>999</v>
      </c>
      <c r="P26" s="1829" t="s">
        <v>1004</v>
      </c>
    </row>
    <row r="27" spans="1:18" ht="39" customHeight="1">
      <c r="A27" s="1829"/>
      <c r="B27" s="423" t="s">
        <v>1001</v>
      </c>
      <c r="C27" s="289">
        <v>2715</v>
      </c>
      <c r="D27" s="289">
        <v>869</v>
      </c>
      <c r="E27" s="289">
        <f>C27+D27</f>
        <v>3584</v>
      </c>
      <c r="F27" s="289">
        <v>220</v>
      </c>
      <c r="G27" s="289">
        <v>67</v>
      </c>
      <c r="H27" s="289">
        <f>F27+G27</f>
        <v>287</v>
      </c>
      <c r="I27" s="289">
        <v>1286</v>
      </c>
      <c r="J27" s="289">
        <v>422</v>
      </c>
      <c r="K27" s="289">
        <f>I27+J27</f>
        <v>1708</v>
      </c>
      <c r="L27" s="289">
        <v>101</v>
      </c>
      <c r="M27" s="289">
        <v>42</v>
      </c>
      <c r="N27" s="289">
        <f>L27+M27</f>
        <v>143</v>
      </c>
      <c r="O27" s="423" t="s">
        <v>1002</v>
      </c>
      <c r="P27" s="1829"/>
    </row>
    <row r="28" spans="1:18" ht="39" customHeight="1">
      <c r="A28" s="1829"/>
      <c r="B28" s="423" t="s">
        <v>750</v>
      </c>
      <c r="C28" s="286">
        <f>C26+C27</f>
        <v>5758</v>
      </c>
      <c r="D28" s="286">
        <f t="shared" ref="D28:N28" si="8">D26+D27</f>
        <v>8667</v>
      </c>
      <c r="E28" s="286">
        <f t="shared" si="8"/>
        <v>14425</v>
      </c>
      <c r="F28" s="286">
        <f t="shared" si="8"/>
        <v>394</v>
      </c>
      <c r="G28" s="286">
        <f t="shared" si="8"/>
        <v>1202</v>
      </c>
      <c r="H28" s="286">
        <f t="shared" si="8"/>
        <v>1596</v>
      </c>
      <c r="I28" s="286">
        <f t="shared" si="8"/>
        <v>2444</v>
      </c>
      <c r="J28" s="286">
        <f t="shared" si="8"/>
        <v>4123</v>
      </c>
      <c r="K28" s="286">
        <f t="shared" si="8"/>
        <v>6567</v>
      </c>
      <c r="L28" s="286">
        <f t="shared" si="8"/>
        <v>190</v>
      </c>
      <c r="M28" s="286">
        <f t="shared" si="8"/>
        <v>602</v>
      </c>
      <c r="N28" s="286">
        <f t="shared" si="8"/>
        <v>792</v>
      </c>
      <c r="O28" s="423" t="s">
        <v>68</v>
      </c>
      <c r="P28" s="1829"/>
    </row>
    <row r="29" spans="1:18" ht="39" customHeight="1">
      <c r="A29" s="1829" t="s">
        <v>986</v>
      </c>
      <c r="B29" s="423" t="s">
        <v>998</v>
      </c>
      <c r="C29" s="289">
        <v>11116</v>
      </c>
      <c r="D29" s="289">
        <v>4216</v>
      </c>
      <c r="E29" s="289">
        <f>C29+D29</f>
        <v>15332</v>
      </c>
      <c r="F29" s="289">
        <v>1000</v>
      </c>
      <c r="G29" s="289">
        <v>490</v>
      </c>
      <c r="H29" s="289">
        <f>F29+G29</f>
        <v>1490</v>
      </c>
      <c r="I29" s="289">
        <v>3972</v>
      </c>
      <c r="J29" s="289">
        <v>1669</v>
      </c>
      <c r="K29" s="289">
        <f>I29+J29</f>
        <v>5641</v>
      </c>
      <c r="L29" s="289">
        <v>579</v>
      </c>
      <c r="M29" s="289">
        <v>300</v>
      </c>
      <c r="N29" s="289">
        <f>L29+M29</f>
        <v>879</v>
      </c>
      <c r="O29" s="423" t="s">
        <v>999</v>
      </c>
      <c r="P29" s="1829" t="s">
        <v>1005</v>
      </c>
    </row>
    <row r="30" spans="1:18" ht="39" customHeight="1">
      <c r="A30" s="1829"/>
      <c r="B30" s="423" t="s">
        <v>1001</v>
      </c>
      <c r="C30" s="286">
        <v>14190</v>
      </c>
      <c r="D30" s="286">
        <v>4302</v>
      </c>
      <c r="E30" s="286">
        <f>C30+D30</f>
        <v>18492</v>
      </c>
      <c r="F30" s="286">
        <v>2266</v>
      </c>
      <c r="G30" s="286">
        <v>309</v>
      </c>
      <c r="H30" s="286">
        <f>F30+G30</f>
        <v>2575</v>
      </c>
      <c r="I30" s="286">
        <v>8060</v>
      </c>
      <c r="J30" s="286">
        <v>1980</v>
      </c>
      <c r="K30" s="286">
        <f>I30+J30</f>
        <v>10040</v>
      </c>
      <c r="L30" s="286">
        <v>1135</v>
      </c>
      <c r="M30" s="286">
        <v>191</v>
      </c>
      <c r="N30" s="286">
        <f>L30+M30</f>
        <v>1326</v>
      </c>
      <c r="O30" s="423" t="s">
        <v>1002</v>
      </c>
      <c r="P30" s="1829"/>
    </row>
    <row r="31" spans="1:18" ht="39" customHeight="1">
      <c r="A31" s="1829"/>
      <c r="B31" s="423" t="s">
        <v>750</v>
      </c>
      <c r="C31" s="289">
        <f>C29+C30</f>
        <v>25306</v>
      </c>
      <c r="D31" s="289">
        <f t="shared" ref="D31:N31" si="9">D29+D30</f>
        <v>8518</v>
      </c>
      <c r="E31" s="289">
        <f t="shared" si="9"/>
        <v>33824</v>
      </c>
      <c r="F31" s="289">
        <f t="shared" si="9"/>
        <v>3266</v>
      </c>
      <c r="G31" s="289">
        <f t="shared" si="9"/>
        <v>799</v>
      </c>
      <c r="H31" s="289">
        <f t="shared" si="9"/>
        <v>4065</v>
      </c>
      <c r="I31" s="289">
        <f t="shared" si="9"/>
        <v>12032</v>
      </c>
      <c r="J31" s="289">
        <f t="shared" si="9"/>
        <v>3649</v>
      </c>
      <c r="K31" s="289">
        <f t="shared" si="9"/>
        <v>15681</v>
      </c>
      <c r="L31" s="289">
        <f t="shared" si="9"/>
        <v>1714</v>
      </c>
      <c r="M31" s="289">
        <f t="shared" si="9"/>
        <v>491</v>
      </c>
      <c r="N31" s="289">
        <f t="shared" si="9"/>
        <v>2205</v>
      </c>
      <c r="O31" s="423" t="s">
        <v>68</v>
      </c>
      <c r="P31" s="1829"/>
    </row>
    <row r="32" spans="1:18" ht="39" customHeight="1">
      <c r="A32" s="198" t="s">
        <v>1112</v>
      </c>
      <c r="B32" s="136"/>
      <c r="C32" s="136"/>
      <c r="D32" s="136"/>
      <c r="E32" s="136"/>
      <c r="F32" s="136"/>
      <c r="G32" s="136"/>
      <c r="H32" s="136"/>
      <c r="I32" s="136"/>
      <c r="J32" s="136"/>
      <c r="K32" s="136"/>
      <c r="L32" s="136"/>
      <c r="M32" s="136"/>
      <c r="N32" s="136"/>
      <c r="O32" s="136"/>
      <c r="P32" s="200" t="s">
        <v>1113</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83</v>
      </c>
      <c r="D37" s="286">
        <v>993</v>
      </c>
      <c r="E37" s="286">
        <f>C37+D37</f>
        <v>1076</v>
      </c>
      <c r="F37" s="286">
        <v>45</v>
      </c>
      <c r="G37" s="286">
        <v>641</v>
      </c>
      <c r="H37" s="286">
        <f>F37+G37</f>
        <v>686</v>
      </c>
      <c r="I37" s="286">
        <v>517</v>
      </c>
      <c r="J37" s="286">
        <v>3316</v>
      </c>
      <c r="K37" s="286">
        <f>I37+J37</f>
        <v>3833</v>
      </c>
      <c r="L37" s="286">
        <v>82</v>
      </c>
      <c r="M37" s="286">
        <v>679</v>
      </c>
      <c r="N37" s="286">
        <f>L37+M37</f>
        <v>761</v>
      </c>
      <c r="O37" s="423" t="s">
        <v>999</v>
      </c>
      <c r="P37" s="1829" t="s">
        <v>1000</v>
      </c>
    </row>
    <row r="38" spans="1:17" s="494" customFormat="1" ht="39" customHeight="1">
      <c r="A38" s="1829"/>
      <c r="B38" s="423" t="s">
        <v>1001</v>
      </c>
      <c r="C38" s="289">
        <v>26</v>
      </c>
      <c r="D38" s="289">
        <v>673</v>
      </c>
      <c r="E38" s="289">
        <f>C38+D38</f>
        <v>699</v>
      </c>
      <c r="F38" s="289">
        <v>11</v>
      </c>
      <c r="G38" s="289">
        <v>504</v>
      </c>
      <c r="H38" s="289">
        <f>F38+G38</f>
        <v>515</v>
      </c>
      <c r="I38" s="289">
        <v>324</v>
      </c>
      <c r="J38" s="289">
        <v>2073</v>
      </c>
      <c r="K38" s="289">
        <f>I38+J38</f>
        <v>2397</v>
      </c>
      <c r="L38" s="289">
        <v>23</v>
      </c>
      <c r="M38" s="289">
        <v>344</v>
      </c>
      <c r="N38" s="289">
        <f>L38+M38</f>
        <v>367</v>
      </c>
      <c r="O38" s="423" t="s">
        <v>1002</v>
      </c>
      <c r="P38" s="1829"/>
    </row>
    <row r="39" spans="1:17" s="494" customFormat="1" ht="39" customHeight="1">
      <c r="A39" s="1829"/>
      <c r="B39" s="423" t="s">
        <v>750</v>
      </c>
      <c r="C39" s="286">
        <f>C37+C38</f>
        <v>109</v>
      </c>
      <c r="D39" s="286">
        <f t="shared" ref="D39:N39" si="10">D37+D38</f>
        <v>1666</v>
      </c>
      <c r="E39" s="286">
        <f t="shared" si="10"/>
        <v>1775</v>
      </c>
      <c r="F39" s="286">
        <f t="shared" si="10"/>
        <v>56</v>
      </c>
      <c r="G39" s="286">
        <f t="shared" si="10"/>
        <v>1145</v>
      </c>
      <c r="H39" s="286">
        <f t="shared" si="10"/>
        <v>1201</v>
      </c>
      <c r="I39" s="286">
        <f t="shared" si="10"/>
        <v>841</v>
      </c>
      <c r="J39" s="286">
        <f t="shared" si="10"/>
        <v>5389</v>
      </c>
      <c r="K39" s="286">
        <f t="shared" si="10"/>
        <v>6230</v>
      </c>
      <c r="L39" s="286">
        <f t="shared" si="10"/>
        <v>105</v>
      </c>
      <c r="M39" s="286">
        <f t="shared" si="10"/>
        <v>1023</v>
      </c>
      <c r="N39" s="286">
        <f t="shared" si="10"/>
        <v>1128</v>
      </c>
      <c r="O39" s="423" t="s">
        <v>68</v>
      </c>
      <c r="P39" s="1829"/>
    </row>
    <row r="40" spans="1:17" s="494" customFormat="1" ht="39" customHeight="1">
      <c r="A40" s="1829" t="s">
        <v>977</v>
      </c>
      <c r="B40" s="423" t="s">
        <v>998</v>
      </c>
      <c r="C40" s="289">
        <v>188</v>
      </c>
      <c r="D40" s="289">
        <v>449</v>
      </c>
      <c r="E40" s="289">
        <f>C40+D40</f>
        <v>637</v>
      </c>
      <c r="F40" s="289">
        <v>168</v>
      </c>
      <c r="G40" s="289">
        <v>330</v>
      </c>
      <c r="H40" s="289">
        <f>F40+G40</f>
        <v>498</v>
      </c>
      <c r="I40" s="289">
        <v>378</v>
      </c>
      <c r="J40" s="289">
        <v>747</v>
      </c>
      <c r="K40" s="289">
        <f>I40+J40</f>
        <v>1125</v>
      </c>
      <c r="L40" s="289">
        <v>117</v>
      </c>
      <c r="M40" s="289">
        <v>185</v>
      </c>
      <c r="N40" s="289">
        <f>L40+M40</f>
        <v>302</v>
      </c>
      <c r="O40" s="423" t="s">
        <v>999</v>
      </c>
      <c r="P40" s="1829" t="s">
        <v>172</v>
      </c>
    </row>
    <row r="41" spans="1:17" s="494" customFormat="1" ht="39" customHeight="1">
      <c r="A41" s="1829"/>
      <c r="B41" s="423" t="s">
        <v>1001</v>
      </c>
      <c r="C41" s="286">
        <v>164</v>
      </c>
      <c r="D41" s="286">
        <v>247</v>
      </c>
      <c r="E41" s="286">
        <f>C41+D41</f>
        <v>411</v>
      </c>
      <c r="F41" s="286">
        <v>103</v>
      </c>
      <c r="G41" s="286">
        <v>235</v>
      </c>
      <c r="H41" s="286">
        <f>F41+G41</f>
        <v>338</v>
      </c>
      <c r="I41" s="286">
        <v>462</v>
      </c>
      <c r="J41" s="286">
        <v>537</v>
      </c>
      <c r="K41" s="286">
        <f>I41+J41</f>
        <v>999</v>
      </c>
      <c r="L41" s="286">
        <v>105</v>
      </c>
      <c r="M41" s="286">
        <v>144</v>
      </c>
      <c r="N41" s="286">
        <f>L41+M41</f>
        <v>249</v>
      </c>
      <c r="O41" s="423" t="s">
        <v>1002</v>
      </c>
      <c r="P41" s="1829"/>
    </row>
    <row r="42" spans="1:17" s="494" customFormat="1" ht="39" customHeight="1">
      <c r="A42" s="1829"/>
      <c r="B42" s="423" t="s">
        <v>750</v>
      </c>
      <c r="C42" s="289">
        <f>C40+C41</f>
        <v>352</v>
      </c>
      <c r="D42" s="289">
        <f t="shared" ref="D42:N42" si="11">D40+D41</f>
        <v>696</v>
      </c>
      <c r="E42" s="289">
        <f t="shared" si="11"/>
        <v>1048</v>
      </c>
      <c r="F42" s="289">
        <f t="shared" si="11"/>
        <v>271</v>
      </c>
      <c r="G42" s="289">
        <f t="shared" si="11"/>
        <v>565</v>
      </c>
      <c r="H42" s="289">
        <f t="shared" si="11"/>
        <v>836</v>
      </c>
      <c r="I42" s="289">
        <f t="shared" si="11"/>
        <v>840</v>
      </c>
      <c r="J42" s="289">
        <f t="shared" si="11"/>
        <v>1284</v>
      </c>
      <c r="K42" s="289">
        <f t="shared" si="11"/>
        <v>2124</v>
      </c>
      <c r="L42" s="289">
        <f t="shared" si="11"/>
        <v>222</v>
      </c>
      <c r="M42" s="289">
        <f t="shared" si="11"/>
        <v>329</v>
      </c>
      <c r="N42" s="289">
        <f t="shared" si="11"/>
        <v>551</v>
      </c>
      <c r="O42" s="423" t="s">
        <v>68</v>
      </c>
      <c r="P42" s="1829"/>
    </row>
    <row r="43" spans="1:17" s="494" customFormat="1" ht="39" customHeight="1">
      <c r="A43" s="1829" t="s">
        <v>978</v>
      </c>
      <c r="B43" s="423" t="s">
        <v>998</v>
      </c>
      <c r="C43" s="286">
        <f>C37+C40</f>
        <v>271</v>
      </c>
      <c r="D43" s="286">
        <f t="shared" ref="D43:N44" si="12">D37+D40</f>
        <v>1442</v>
      </c>
      <c r="E43" s="286">
        <f t="shared" si="12"/>
        <v>1713</v>
      </c>
      <c r="F43" s="286">
        <f t="shared" si="12"/>
        <v>213</v>
      </c>
      <c r="G43" s="286">
        <f t="shared" si="12"/>
        <v>971</v>
      </c>
      <c r="H43" s="286">
        <f t="shared" si="12"/>
        <v>1184</v>
      </c>
      <c r="I43" s="286">
        <f t="shared" si="12"/>
        <v>895</v>
      </c>
      <c r="J43" s="286">
        <f t="shared" si="12"/>
        <v>4063</v>
      </c>
      <c r="K43" s="286">
        <f t="shared" si="12"/>
        <v>4958</v>
      </c>
      <c r="L43" s="286">
        <f t="shared" si="12"/>
        <v>199</v>
      </c>
      <c r="M43" s="286">
        <f t="shared" si="12"/>
        <v>864</v>
      </c>
      <c r="N43" s="286">
        <f t="shared" si="12"/>
        <v>1063</v>
      </c>
      <c r="O43" s="423" t="s">
        <v>999</v>
      </c>
      <c r="P43" s="1829" t="s">
        <v>1003</v>
      </c>
    </row>
    <row r="44" spans="1:17" s="494" customFormat="1" ht="39" customHeight="1">
      <c r="A44" s="1829"/>
      <c r="B44" s="423" t="s">
        <v>1001</v>
      </c>
      <c r="C44" s="289">
        <f>C38+C41</f>
        <v>190</v>
      </c>
      <c r="D44" s="289">
        <f t="shared" si="12"/>
        <v>920</v>
      </c>
      <c r="E44" s="289">
        <f t="shared" si="12"/>
        <v>1110</v>
      </c>
      <c r="F44" s="289">
        <f t="shared" si="12"/>
        <v>114</v>
      </c>
      <c r="G44" s="289">
        <f t="shared" si="12"/>
        <v>739</v>
      </c>
      <c r="H44" s="289">
        <f t="shared" si="12"/>
        <v>853</v>
      </c>
      <c r="I44" s="289">
        <f t="shared" si="12"/>
        <v>786</v>
      </c>
      <c r="J44" s="289">
        <f t="shared" si="12"/>
        <v>2610</v>
      </c>
      <c r="K44" s="289">
        <f t="shared" si="12"/>
        <v>3396</v>
      </c>
      <c r="L44" s="289">
        <f t="shared" si="12"/>
        <v>128</v>
      </c>
      <c r="M44" s="289">
        <f t="shared" si="12"/>
        <v>488</v>
      </c>
      <c r="N44" s="289">
        <f t="shared" si="12"/>
        <v>616</v>
      </c>
      <c r="O44" s="423" t="s">
        <v>1002</v>
      </c>
      <c r="P44" s="1829"/>
    </row>
    <row r="45" spans="1:17" s="494" customFormat="1" ht="39" customHeight="1">
      <c r="A45" s="1829"/>
      <c r="B45" s="423" t="s">
        <v>750</v>
      </c>
      <c r="C45" s="286">
        <f>C43+C44</f>
        <v>461</v>
      </c>
      <c r="D45" s="286">
        <f t="shared" ref="D45:N45" si="13">D43+D44</f>
        <v>2362</v>
      </c>
      <c r="E45" s="286">
        <f t="shared" si="13"/>
        <v>2823</v>
      </c>
      <c r="F45" s="286">
        <f t="shared" si="13"/>
        <v>327</v>
      </c>
      <c r="G45" s="286">
        <f t="shared" si="13"/>
        <v>1710</v>
      </c>
      <c r="H45" s="286">
        <f t="shared" si="13"/>
        <v>2037</v>
      </c>
      <c r="I45" s="286">
        <f t="shared" si="13"/>
        <v>1681</v>
      </c>
      <c r="J45" s="286">
        <f t="shared" si="13"/>
        <v>6673</v>
      </c>
      <c r="K45" s="286">
        <f t="shared" si="13"/>
        <v>8354</v>
      </c>
      <c r="L45" s="286">
        <f t="shared" si="13"/>
        <v>327</v>
      </c>
      <c r="M45" s="286">
        <f t="shared" si="13"/>
        <v>1352</v>
      </c>
      <c r="N45" s="286">
        <f t="shared" si="13"/>
        <v>1679</v>
      </c>
      <c r="O45" s="423" t="s">
        <v>68</v>
      </c>
      <c r="P45" s="1829"/>
    </row>
    <row r="46" spans="1:17" ht="39" customHeight="1">
      <c r="A46" s="1829" t="s">
        <v>980</v>
      </c>
      <c r="B46" s="423" t="s">
        <v>998</v>
      </c>
      <c r="C46" s="289">
        <v>166</v>
      </c>
      <c r="D46" s="289">
        <v>346</v>
      </c>
      <c r="E46" s="289">
        <f>C46+D46</f>
        <v>512</v>
      </c>
      <c r="F46" s="289">
        <v>204</v>
      </c>
      <c r="G46" s="289">
        <v>244</v>
      </c>
      <c r="H46" s="289">
        <f>F46+G46</f>
        <v>448</v>
      </c>
      <c r="I46" s="289">
        <v>852</v>
      </c>
      <c r="J46" s="289">
        <v>3250</v>
      </c>
      <c r="K46" s="289">
        <f>I46+J46</f>
        <v>4102</v>
      </c>
      <c r="L46" s="289">
        <v>107</v>
      </c>
      <c r="M46" s="289">
        <v>408</v>
      </c>
      <c r="N46" s="289">
        <f>L46+M46</f>
        <v>515</v>
      </c>
      <c r="O46" s="423" t="s">
        <v>999</v>
      </c>
      <c r="P46" s="1829" t="s">
        <v>178</v>
      </c>
    </row>
    <row r="47" spans="1:17" ht="39" customHeight="1">
      <c r="A47" s="1829"/>
      <c r="B47" s="423" t="s">
        <v>1001</v>
      </c>
      <c r="C47" s="286">
        <v>107</v>
      </c>
      <c r="D47" s="286">
        <v>2247</v>
      </c>
      <c r="E47" s="286">
        <f>C47+D47</f>
        <v>2354</v>
      </c>
      <c r="F47" s="286">
        <v>28</v>
      </c>
      <c r="G47" s="286">
        <v>1971</v>
      </c>
      <c r="H47" s="286">
        <f>F47+G47</f>
        <v>1999</v>
      </c>
      <c r="I47" s="286">
        <v>945</v>
      </c>
      <c r="J47" s="286">
        <v>8123</v>
      </c>
      <c r="K47" s="286">
        <f>I47+J47</f>
        <v>9068</v>
      </c>
      <c r="L47" s="286">
        <v>170</v>
      </c>
      <c r="M47" s="286">
        <v>2066</v>
      </c>
      <c r="N47" s="286">
        <f>L47+M47</f>
        <v>2236</v>
      </c>
      <c r="O47" s="423" t="s">
        <v>1002</v>
      </c>
      <c r="P47" s="1829"/>
    </row>
    <row r="48" spans="1:17" ht="39" customHeight="1">
      <c r="A48" s="1829"/>
      <c r="B48" s="423" t="s">
        <v>750</v>
      </c>
      <c r="C48" s="289">
        <f>C46+C47</f>
        <v>273</v>
      </c>
      <c r="D48" s="289">
        <f t="shared" ref="D48:N48" si="14">D46+D47</f>
        <v>2593</v>
      </c>
      <c r="E48" s="289">
        <f t="shared" si="14"/>
        <v>2866</v>
      </c>
      <c r="F48" s="289">
        <f t="shared" si="14"/>
        <v>232</v>
      </c>
      <c r="G48" s="289">
        <f t="shared" si="14"/>
        <v>2215</v>
      </c>
      <c r="H48" s="289">
        <f t="shared" si="14"/>
        <v>2447</v>
      </c>
      <c r="I48" s="289">
        <f t="shared" si="14"/>
        <v>1797</v>
      </c>
      <c r="J48" s="289">
        <f t="shared" si="14"/>
        <v>11373</v>
      </c>
      <c r="K48" s="289">
        <f t="shared" si="14"/>
        <v>13170</v>
      </c>
      <c r="L48" s="289">
        <f t="shared" si="14"/>
        <v>277</v>
      </c>
      <c r="M48" s="289">
        <f t="shared" si="14"/>
        <v>2474</v>
      </c>
      <c r="N48" s="289">
        <f t="shared" si="14"/>
        <v>2751</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1</v>
      </c>
      <c r="D50" s="289">
        <v>124</v>
      </c>
      <c r="E50" s="289">
        <f>C50+D50</f>
        <v>125</v>
      </c>
      <c r="F50" s="289">
        <v>2</v>
      </c>
      <c r="G50" s="289">
        <v>119</v>
      </c>
      <c r="H50" s="289">
        <f>F50+G50</f>
        <v>121</v>
      </c>
      <c r="I50" s="289">
        <v>10</v>
      </c>
      <c r="J50" s="289">
        <v>402</v>
      </c>
      <c r="K50" s="289">
        <f>I50+J50</f>
        <v>412</v>
      </c>
      <c r="L50" s="289">
        <v>0</v>
      </c>
      <c r="M50" s="289">
        <v>70</v>
      </c>
      <c r="N50" s="289">
        <f>L50+M50</f>
        <v>70</v>
      </c>
      <c r="O50" s="423" t="s">
        <v>1002</v>
      </c>
      <c r="P50" s="1829"/>
    </row>
    <row r="51" spans="1:17" ht="39" customHeight="1">
      <c r="A51" s="1829"/>
      <c r="B51" s="423" t="s">
        <v>750</v>
      </c>
      <c r="C51" s="286">
        <f>C49+C50</f>
        <v>1</v>
      </c>
      <c r="D51" s="286">
        <f t="shared" ref="D51:N51" si="15">D49+D50</f>
        <v>124</v>
      </c>
      <c r="E51" s="286">
        <f t="shared" si="15"/>
        <v>125</v>
      </c>
      <c r="F51" s="286">
        <f t="shared" si="15"/>
        <v>2</v>
      </c>
      <c r="G51" s="286">
        <f t="shared" si="15"/>
        <v>119</v>
      </c>
      <c r="H51" s="286">
        <f t="shared" si="15"/>
        <v>121</v>
      </c>
      <c r="I51" s="286">
        <f t="shared" si="15"/>
        <v>10</v>
      </c>
      <c r="J51" s="286">
        <f t="shared" si="15"/>
        <v>402</v>
      </c>
      <c r="K51" s="286">
        <f t="shared" si="15"/>
        <v>412</v>
      </c>
      <c r="L51" s="286">
        <f t="shared" si="15"/>
        <v>0</v>
      </c>
      <c r="M51" s="286">
        <f t="shared" si="15"/>
        <v>70</v>
      </c>
      <c r="N51" s="286">
        <f t="shared" si="15"/>
        <v>70</v>
      </c>
      <c r="O51" s="423" t="s">
        <v>68</v>
      </c>
      <c r="P51" s="1829"/>
    </row>
    <row r="52" spans="1:17" ht="39" customHeight="1">
      <c r="A52" s="1829" t="s">
        <v>983</v>
      </c>
      <c r="B52" s="423" t="s">
        <v>998</v>
      </c>
      <c r="C52" s="289">
        <f>C46+C49</f>
        <v>166</v>
      </c>
      <c r="D52" s="289">
        <f t="shared" ref="D52:N53" si="16">D46+D49</f>
        <v>346</v>
      </c>
      <c r="E52" s="289">
        <f t="shared" si="16"/>
        <v>512</v>
      </c>
      <c r="F52" s="289">
        <f t="shared" si="16"/>
        <v>204</v>
      </c>
      <c r="G52" s="289">
        <f t="shared" si="16"/>
        <v>244</v>
      </c>
      <c r="H52" s="289">
        <f t="shared" si="16"/>
        <v>448</v>
      </c>
      <c r="I52" s="289">
        <f t="shared" si="16"/>
        <v>852</v>
      </c>
      <c r="J52" s="289">
        <f t="shared" si="16"/>
        <v>3250</v>
      </c>
      <c r="K52" s="289">
        <f t="shared" si="16"/>
        <v>4102</v>
      </c>
      <c r="L52" s="289">
        <f t="shared" si="16"/>
        <v>107</v>
      </c>
      <c r="M52" s="289">
        <f t="shared" si="16"/>
        <v>408</v>
      </c>
      <c r="N52" s="289">
        <f t="shared" si="16"/>
        <v>515</v>
      </c>
      <c r="O52" s="423" t="s">
        <v>999</v>
      </c>
      <c r="P52" s="1829" t="s">
        <v>984</v>
      </c>
    </row>
    <row r="53" spans="1:17" ht="39" customHeight="1">
      <c r="A53" s="1829"/>
      <c r="B53" s="423" t="s">
        <v>1001</v>
      </c>
      <c r="C53" s="286">
        <f>C47+C50</f>
        <v>108</v>
      </c>
      <c r="D53" s="286">
        <f t="shared" si="16"/>
        <v>2371</v>
      </c>
      <c r="E53" s="286">
        <f t="shared" si="16"/>
        <v>2479</v>
      </c>
      <c r="F53" s="286">
        <f t="shared" si="16"/>
        <v>30</v>
      </c>
      <c r="G53" s="286">
        <f t="shared" si="16"/>
        <v>2090</v>
      </c>
      <c r="H53" s="286">
        <f t="shared" si="16"/>
        <v>2120</v>
      </c>
      <c r="I53" s="286">
        <f t="shared" si="16"/>
        <v>955</v>
      </c>
      <c r="J53" s="286">
        <f t="shared" si="16"/>
        <v>8525</v>
      </c>
      <c r="K53" s="286">
        <f t="shared" si="16"/>
        <v>9480</v>
      </c>
      <c r="L53" s="286">
        <f t="shared" si="16"/>
        <v>170</v>
      </c>
      <c r="M53" s="286">
        <f t="shared" si="16"/>
        <v>2136</v>
      </c>
      <c r="N53" s="286">
        <f t="shared" si="16"/>
        <v>2306</v>
      </c>
      <c r="O53" s="423" t="s">
        <v>1002</v>
      </c>
      <c r="P53" s="1829"/>
    </row>
    <row r="54" spans="1:17" ht="39" customHeight="1">
      <c r="A54" s="1829"/>
      <c r="B54" s="423" t="s">
        <v>750</v>
      </c>
      <c r="C54" s="289">
        <f>C52+C53</f>
        <v>274</v>
      </c>
      <c r="D54" s="289">
        <f t="shared" ref="D54:N54" si="17">D52+D53</f>
        <v>2717</v>
      </c>
      <c r="E54" s="289">
        <f t="shared" si="17"/>
        <v>2991</v>
      </c>
      <c r="F54" s="289">
        <f t="shared" si="17"/>
        <v>234</v>
      </c>
      <c r="G54" s="289">
        <f t="shared" si="17"/>
        <v>2334</v>
      </c>
      <c r="H54" s="289">
        <f t="shared" si="17"/>
        <v>2568</v>
      </c>
      <c r="I54" s="289">
        <f t="shared" si="17"/>
        <v>1807</v>
      </c>
      <c r="J54" s="289">
        <f t="shared" si="17"/>
        <v>11775</v>
      </c>
      <c r="K54" s="289">
        <f t="shared" si="17"/>
        <v>13582</v>
      </c>
      <c r="L54" s="289">
        <f t="shared" si="17"/>
        <v>277</v>
      </c>
      <c r="M54" s="289">
        <f t="shared" si="17"/>
        <v>2544</v>
      </c>
      <c r="N54" s="289">
        <f t="shared" si="17"/>
        <v>2821</v>
      </c>
      <c r="O54" s="423" t="s">
        <v>68</v>
      </c>
      <c r="P54" s="1829"/>
    </row>
    <row r="55" spans="1:17" ht="39" customHeight="1">
      <c r="A55" s="1829" t="s">
        <v>985</v>
      </c>
      <c r="B55" s="423" t="s">
        <v>998</v>
      </c>
      <c r="C55" s="286">
        <v>199</v>
      </c>
      <c r="D55" s="286">
        <v>1181</v>
      </c>
      <c r="E55" s="286">
        <f>C55+D55</f>
        <v>1380</v>
      </c>
      <c r="F55" s="286">
        <v>158</v>
      </c>
      <c r="G55" s="286">
        <v>824</v>
      </c>
      <c r="H55" s="286">
        <f>F55+G55</f>
        <v>982</v>
      </c>
      <c r="I55" s="286">
        <v>608</v>
      </c>
      <c r="J55" s="286">
        <v>2311</v>
      </c>
      <c r="K55" s="286">
        <f>I55+J55</f>
        <v>2919</v>
      </c>
      <c r="L55" s="286">
        <v>217</v>
      </c>
      <c r="M55" s="286">
        <v>456</v>
      </c>
      <c r="N55" s="286">
        <f>L55+M55</f>
        <v>673</v>
      </c>
      <c r="O55" s="423" t="s">
        <v>999</v>
      </c>
      <c r="P55" s="1829" t="s">
        <v>1004</v>
      </c>
    </row>
    <row r="56" spans="1:17" ht="39" customHeight="1">
      <c r="A56" s="1829"/>
      <c r="B56" s="423" t="s">
        <v>1001</v>
      </c>
      <c r="C56" s="289">
        <v>186</v>
      </c>
      <c r="D56" s="289">
        <v>74</v>
      </c>
      <c r="E56" s="289">
        <f>C56+D56</f>
        <v>260</v>
      </c>
      <c r="F56" s="289">
        <v>185</v>
      </c>
      <c r="G56" s="289">
        <v>42</v>
      </c>
      <c r="H56" s="289">
        <f>F56+G56</f>
        <v>227</v>
      </c>
      <c r="I56" s="289">
        <v>775</v>
      </c>
      <c r="J56" s="289">
        <v>216</v>
      </c>
      <c r="K56" s="289">
        <f>I56+J56</f>
        <v>991</v>
      </c>
      <c r="L56" s="289">
        <v>308</v>
      </c>
      <c r="M56" s="289">
        <v>54</v>
      </c>
      <c r="N56" s="289">
        <f>L56+M56</f>
        <v>362</v>
      </c>
      <c r="O56" s="423" t="s">
        <v>1002</v>
      </c>
      <c r="P56" s="1829"/>
    </row>
    <row r="57" spans="1:17" ht="39" customHeight="1">
      <c r="A57" s="1829"/>
      <c r="B57" s="423" t="s">
        <v>750</v>
      </c>
      <c r="C57" s="286">
        <f>C55+C56</f>
        <v>385</v>
      </c>
      <c r="D57" s="286">
        <f t="shared" ref="D57:N57" si="18">D55+D56</f>
        <v>1255</v>
      </c>
      <c r="E57" s="286">
        <f t="shared" si="18"/>
        <v>1640</v>
      </c>
      <c r="F57" s="286">
        <f t="shared" si="18"/>
        <v>343</v>
      </c>
      <c r="G57" s="286">
        <f t="shared" si="18"/>
        <v>866</v>
      </c>
      <c r="H57" s="286">
        <f t="shared" si="18"/>
        <v>1209</v>
      </c>
      <c r="I57" s="286">
        <f t="shared" si="18"/>
        <v>1383</v>
      </c>
      <c r="J57" s="286">
        <f t="shared" si="18"/>
        <v>2527</v>
      </c>
      <c r="K57" s="286">
        <f t="shared" si="18"/>
        <v>3910</v>
      </c>
      <c r="L57" s="286">
        <f t="shared" si="18"/>
        <v>525</v>
      </c>
      <c r="M57" s="286">
        <f t="shared" si="18"/>
        <v>510</v>
      </c>
      <c r="N57" s="286">
        <f t="shared" si="18"/>
        <v>1035</v>
      </c>
      <c r="O57" s="423" t="s">
        <v>68</v>
      </c>
      <c r="P57" s="1829"/>
    </row>
    <row r="58" spans="1:17" ht="39" customHeight="1">
      <c r="A58" s="1829" t="s">
        <v>986</v>
      </c>
      <c r="B58" s="423" t="s">
        <v>998</v>
      </c>
      <c r="C58" s="289">
        <v>692</v>
      </c>
      <c r="D58" s="289">
        <v>623</v>
      </c>
      <c r="E58" s="289">
        <f>C58+D58</f>
        <v>1315</v>
      </c>
      <c r="F58" s="289">
        <v>1021</v>
      </c>
      <c r="G58" s="289">
        <v>457</v>
      </c>
      <c r="H58" s="289">
        <f>F58+G58</f>
        <v>1478</v>
      </c>
      <c r="I58" s="289">
        <v>2470</v>
      </c>
      <c r="J58" s="289">
        <v>1332</v>
      </c>
      <c r="K58" s="289">
        <f>I58+J58</f>
        <v>3802</v>
      </c>
      <c r="L58" s="289">
        <v>446</v>
      </c>
      <c r="M58" s="289">
        <v>389</v>
      </c>
      <c r="N58" s="289">
        <f>L58+M58</f>
        <v>835</v>
      </c>
      <c r="O58" s="423" t="s">
        <v>999</v>
      </c>
      <c r="P58" s="1829" t="s">
        <v>1005</v>
      </c>
    </row>
    <row r="59" spans="1:17" ht="39" customHeight="1">
      <c r="A59" s="1829"/>
      <c r="B59" s="423" t="s">
        <v>1001</v>
      </c>
      <c r="C59" s="286">
        <v>1427</v>
      </c>
      <c r="D59" s="286">
        <v>422</v>
      </c>
      <c r="E59" s="286">
        <f>C59+D59</f>
        <v>1849</v>
      </c>
      <c r="F59" s="286">
        <v>1196</v>
      </c>
      <c r="G59" s="286">
        <v>362</v>
      </c>
      <c r="H59" s="286">
        <f>F59+G59</f>
        <v>1558</v>
      </c>
      <c r="I59" s="286">
        <v>4952</v>
      </c>
      <c r="J59" s="286">
        <v>1427</v>
      </c>
      <c r="K59" s="286">
        <f>I59+J59</f>
        <v>6379</v>
      </c>
      <c r="L59" s="286">
        <v>1172</v>
      </c>
      <c r="M59" s="286">
        <v>314</v>
      </c>
      <c r="N59" s="286">
        <f>L59+M59</f>
        <v>1486</v>
      </c>
      <c r="O59" s="423" t="s">
        <v>1002</v>
      </c>
      <c r="P59" s="1829"/>
    </row>
    <row r="60" spans="1:17" ht="39" customHeight="1">
      <c r="A60" s="1829"/>
      <c r="B60" s="423" t="s">
        <v>750</v>
      </c>
      <c r="C60" s="289">
        <f>C58+C59</f>
        <v>2119</v>
      </c>
      <c r="D60" s="289">
        <f t="shared" ref="D60:N60" si="19">D58+D59</f>
        <v>1045</v>
      </c>
      <c r="E60" s="289">
        <f t="shared" si="19"/>
        <v>3164</v>
      </c>
      <c r="F60" s="289">
        <f t="shared" si="19"/>
        <v>2217</v>
      </c>
      <c r="G60" s="289">
        <f t="shared" si="19"/>
        <v>819</v>
      </c>
      <c r="H60" s="289">
        <f t="shared" si="19"/>
        <v>3036</v>
      </c>
      <c r="I60" s="289">
        <f t="shared" si="19"/>
        <v>7422</v>
      </c>
      <c r="J60" s="289">
        <f t="shared" si="19"/>
        <v>2759</v>
      </c>
      <c r="K60" s="289">
        <f t="shared" si="19"/>
        <v>10181</v>
      </c>
      <c r="L60" s="289">
        <f t="shared" si="19"/>
        <v>1618</v>
      </c>
      <c r="M60" s="289">
        <f t="shared" si="19"/>
        <v>703</v>
      </c>
      <c r="N60" s="289">
        <f t="shared" si="19"/>
        <v>2321</v>
      </c>
      <c r="O60" s="423" t="s">
        <v>68</v>
      </c>
      <c r="P60" s="1829"/>
    </row>
    <row r="61" spans="1:17" ht="39" customHeight="1">
      <c r="A61" s="198" t="s">
        <v>1112</v>
      </c>
      <c r="B61" s="136"/>
      <c r="C61" s="136"/>
      <c r="D61" s="136"/>
      <c r="E61" s="136"/>
      <c r="F61" s="136"/>
      <c r="G61" s="136"/>
      <c r="H61" s="136"/>
      <c r="I61" s="136"/>
      <c r="J61" s="136"/>
      <c r="K61" s="136"/>
      <c r="L61" s="136"/>
      <c r="M61" s="136"/>
      <c r="N61" s="136"/>
      <c r="O61" s="136"/>
      <c r="P61" s="200" t="s">
        <v>1113</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5</v>
      </c>
      <c r="D66" s="286">
        <v>183</v>
      </c>
      <c r="E66" s="286">
        <f>C66+D66</f>
        <v>188</v>
      </c>
      <c r="F66" s="286">
        <v>98</v>
      </c>
      <c r="G66" s="286">
        <v>860</v>
      </c>
      <c r="H66" s="286">
        <f>F66+G66</f>
        <v>958</v>
      </c>
      <c r="I66" s="286">
        <v>4</v>
      </c>
      <c r="J66" s="286">
        <v>62</v>
      </c>
      <c r="K66" s="286">
        <f>I66+J66</f>
        <v>66</v>
      </c>
      <c r="L66" s="286">
        <v>29</v>
      </c>
      <c r="M66" s="286">
        <v>279</v>
      </c>
      <c r="N66" s="286">
        <f>L66+M66</f>
        <v>308</v>
      </c>
      <c r="O66" s="423" t="s">
        <v>999</v>
      </c>
      <c r="P66" s="1829" t="s">
        <v>1000</v>
      </c>
    </row>
    <row r="67" spans="1:17" s="494" customFormat="1" ht="39" customHeight="1">
      <c r="A67" s="1829"/>
      <c r="B67" s="423" t="s">
        <v>1001</v>
      </c>
      <c r="C67" s="289">
        <v>0</v>
      </c>
      <c r="D67" s="289">
        <v>113</v>
      </c>
      <c r="E67" s="289">
        <f>C67+D67</f>
        <v>113</v>
      </c>
      <c r="F67" s="289">
        <v>16</v>
      </c>
      <c r="G67" s="289">
        <v>641</v>
      </c>
      <c r="H67" s="289">
        <f>F67+G67</f>
        <v>657</v>
      </c>
      <c r="I67" s="289">
        <v>0</v>
      </c>
      <c r="J67" s="289">
        <v>79</v>
      </c>
      <c r="K67" s="289">
        <f>I67+J67</f>
        <v>79</v>
      </c>
      <c r="L67" s="289">
        <v>8</v>
      </c>
      <c r="M67" s="289">
        <v>172</v>
      </c>
      <c r="N67" s="289">
        <f>L67+M67</f>
        <v>180</v>
      </c>
      <c r="O67" s="423" t="s">
        <v>1002</v>
      </c>
      <c r="P67" s="1829"/>
    </row>
    <row r="68" spans="1:17" s="494" customFormat="1" ht="39" customHeight="1">
      <c r="A68" s="1829"/>
      <c r="B68" s="423" t="s">
        <v>750</v>
      </c>
      <c r="C68" s="286">
        <f>C66+C67</f>
        <v>5</v>
      </c>
      <c r="D68" s="286">
        <f t="shared" ref="D68:N68" si="20">D66+D67</f>
        <v>296</v>
      </c>
      <c r="E68" s="286">
        <f t="shared" si="20"/>
        <v>301</v>
      </c>
      <c r="F68" s="286">
        <f t="shared" si="20"/>
        <v>114</v>
      </c>
      <c r="G68" s="286">
        <f t="shared" si="20"/>
        <v>1501</v>
      </c>
      <c r="H68" s="286">
        <f t="shared" si="20"/>
        <v>1615</v>
      </c>
      <c r="I68" s="286">
        <f t="shared" si="20"/>
        <v>4</v>
      </c>
      <c r="J68" s="286">
        <f t="shared" si="20"/>
        <v>141</v>
      </c>
      <c r="K68" s="286">
        <f t="shared" si="20"/>
        <v>145</v>
      </c>
      <c r="L68" s="286">
        <f t="shared" si="20"/>
        <v>37</v>
      </c>
      <c r="M68" s="286">
        <f t="shared" si="20"/>
        <v>451</v>
      </c>
      <c r="N68" s="286">
        <f t="shared" si="20"/>
        <v>488</v>
      </c>
      <c r="O68" s="423" t="s">
        <v>68</v>
      </c>
      <c r="P68" s="1829"/>
    </row>
    <row r="69" spans="1:17" s="494" customFormat="1" ht="39" customHeight="1">
      <c r="A69" s="1829" t="s">
        <v>977</v>
      </c>
      <c r="B69" s="423" t="s">
        <v>998</v>
      </c>
      <c r="C69" s="289">
        <v>28</v>
      </c>
      <c r="D69" s="289">
        <v>83</v>
      </c>
      <c r="E69" s="289">
        <f>C69+D69</f>
        <v>111</v>
      </c>
      <c r="F69" s="289">
        <v>223</v>
      </c>
      <c r="G69" s="289">
        <v>322</v>
      </c>
      <c r="H69" s="289">
        <f>F69+G69</f>
        <v>545</v>
      </c>
      <c r="I69" s="289">
        <v>14</v>
      </c>
      <c r="J69" s="289">
        <v>56</v>
      </c>
      <c r="K69" s="289">
        <f>I69+J69</f>
        <v>70</v>
      </c>
      <c r="L69" s="289">
        <v>54</v>
      </c>
      <c r="M69" s="289">
        <v>208</v>
      </c>
      <c r="N69" s="289">
        <f>L69+M69</f>
        <v>262</v>
      </c>
      <c r="O69" s="423" t="s">
        <v>999</v>
      </c>
      <c r="P69" s="1829" t="s">
        <v>172</v>
      </c>
    </row>
    <row r="70" spans="1:17" s="494" customFormat="1" ht="39" customHeight="1">
      <c r="A70" s="1829"/>
      <c r="B70" s="423" t="s">
        <v>1001</v>
      </c>
      <c r="C70" s="286">
        <v>10</v>
      </c>
      <c r="D70" s="286">
        <v>60</v>
      </c>
      <c r="E70" s="286">
        <f>C70+D70</f>
        <v>70</v>
      </c>
      <c r="F70" s="286">
        <v>169</v>
      </c>
      <c r="G70" s="286">
        <v>249</v>
      </c>
      <c r="H70" s="286">
        <f>F70+G70</f>
        <v>418</v>
      </c>
      <c r="I70" s="286">
        <v>3</v>
      </c>
      <c r="J70" s="286">
        <v>48</v>
      </c>
      <c r="K70" s="286">
        <f>I70+J70</f>
        <v>51</v>
      </c>
      <c r="L70" s="286">
        <v>45</v>
      </c>
      <c r="M70" s="286">
        <v>85</v>
      </c>
      <c r="N70" s="286">
        <f>L70+M70</f>
        <v>130</v>
      </c>
      <c r="O70" s="423" t="s">
        <v>1002</v>
      </c>
      <c r="P70" s="1829"/>
    </row>
    <row r="71" spans="1:17" s="494" customFormat="1" ht="39" customHeight="1">
      <c r="A71" s="1829"/>
      <c r="B71" s="423" t="s">
        <v>750</v>
      </c>
      <c r="C71" s="289">
        <f>C69+C70</f>
        <v>38</v>
      </c>
      <c r="D71" s="289">
        <f t="shared" ref="D71:N71" si="21">D69+D70</f>
        <v>143</v>
      </c>
      <c r="E71" s="289">
        <f t="shared" si="21"/>
        <v>181</v>
      </c>
      <c r="F71" s="289">
        <f t="shared" si="21"/>
        <v>392</v>
      </c>
      <c r="G71" s="289">
        <f t="shared" si="21"/>
        <v>571</v>
      </c>
      <c r="H71" s="289">
        <f t="shared" si="21"/>
        <v>963</v>
      </c>
      <c r="I71" s="289">
        <f t="shared" si="21"/>
        <v>17</v>
      </c>
      <c r="J71" s="289">
        <f t="shared" si="21"/>
        <v>104</v>
      </c>
      <c r="K71" s="289">
        <f t="shared" si="21"/>
        <v>121</v>
      </c>
      <c r="L71" s="289">
        <f t="shared" si="21"/>
        <v>99</v>
      </c>
      <c r="M71" s="289">
        <f t="shared" si="21"/>
        <v>293</v>
      </c>
      <c r="N71" s="289">
        <f t="shared" si="21"/>
        <v>392</v>
      </c>
      <c r="O71" s="423" t="s">
        <v>68</v>
      </c>
      <c r="P71" s="1829"/>
    </row>
    <row r="72" spans="1:17" s="494" customFormat="1" ht="39" customHeight="1">
      <c r="A72" s="1829" t="s">
        <v>978</v>
      </c>
      <c r="B72" s="423" t="s">
        <v>998</v>
      </c>
      <c r="C72" s="286">
        <f>C66+C69</f>
        <v>33</v>
      </c>
      <c r="D72" s="286">
        <f t="shared" ref="D72:N73" si="22">D66+D69</f>
        <v>266</v>
      </c>
      <c r="E72" s="286">
        <f t="shared" si="22"/>
        <v>299</v>
      </c>
      <c r="F72" s="286">
        <f t="shared" si="22"/>
        <v>321</v>
      </c>
      <c r="G72" s="286">
        <f t="shared" si="22"/>
        <v>1182</v>
      </c>
      <c r="H72" s="286">
        <f t="shared" si="22"/>
        <v>1503</v>
      </c>
      <c r="I72" s="286">
        <f t="shared" si="22"/>
        <v>18</v>
      </c>
      <c r="J72" s="286">
        <f t="shared" si="22"/>
        <v>118</v>
      </c>
      <c r="K72" s="286">
        <f t="shared" si="22"/>
        <v>136</v>
      </c>
      <c r="L72" s="286">
        <f t="shared" si="22"/>
        <v>83</v>
      </c>
      <c r="M72" s="286">
        <f t="shared" si="22"/>
        <v>487</v>
      </c>
      <c r="N72" s="286">
        <f t="shared" si="22"/>
        <v>570</v>
      </c>
      <c r="O72" s="423" t="s">
        <v>999</v>
      </c>
      <c r="P72" s="1829" t="s">
        <v>1003</v>
      </c>
    </row>
    <row r="73" spans="1:17" s="494" customFormat="1" ht="39" customHeight="1">
      <c r="A73" s="1829"/>
      <c r="B73" s="423" t="s">
        <v>1001</v>
      </c>
      <c r="C73" s="289">
        <f>C67+C70</f>
        <v>10</v>
      </c>
      <c r="D73" s="289">
        <f t="shared" si="22"/>
        <v>173</v>
      </c>
      <c r="E73" s="289">
        <f t="shared" si="22"/>
        <v>183</v>
      </c>
      <c r="F73" s="289">
        <f t="shared" si="22"/>
        <v>185</v>
      </c>
      <c r="G73" s="289">
        <f t="shared" si="22"/>
        <v>890</v>
      </c>
      <c r="H73" s="289">
        <f t="shared" si="22"/>
        <v>1075</v>
      </c>
      <c r="I73" s="289">
        <f t="shared" si="22"/>
        <v>3</v>
      </c>
      <c r="J73" s="289">
        <f t="shared" si="22"/>
        <v>127</v>
      </c>
      <c r="K73" s="289">
        <f t="shared" si="22"/>
        <v>130</v>
      </c>
      <c r="L73" s="289">
        <f t="shared" si="22"/>
        <v>53</v>
      </c>
      <c r="M73" s="289">
        <f t="shared" si="22"/>
        <v>257</v>
      </c>
      <c r="N73" s="289">
        <f t="shared" si="22"/>
        <v>310</v>
      </c>
      <c r="O73" s="423" t="s">
        <v>1002</v>
      </c>
      <c r="P73" s="1829"/>
    </row>
    <row r="74" spans="1:17" s="494" customFormat="1" ht="39" customHeight="1">
      <c r="A74" s="1829"/>
      <c r="B74" s="423" t="s">
        <v>750</v>
      </c>
      <c r="C74" s="286">
        <f>C72+C73</f>
        <v>43</v>
      </c>
      <c r="D74" s="286">
        <f t="shared" ref="D74:N74" si="23">D72+D73</f>
        <v>439</v>
      </c>
      <c r="E74" s="286">
        <f t="shared" si="23"/>
        <v>482</v>
      </c>
      <c r="F74" s="286">
        <f t="shared" si="23"/>
        <v>506</v>
      </c>
      <c r="G74" s="286">
        <f t="shared" si="23"/>
        <v>2072</v>
      </c>
      <c r="H74" s="286">
        <f t="shared" si="23"/>
        <v>2578</v>
      </c>
      <c r="I74" s="286">
        <f t="shared" si="23"/>
        <v>21</v>
      </c>
      <c r="J74" s="286">
        <f t="shared" si="23"/>
        <v>245</v>
      </c>
      <c r="K74" s="286">
        <f t="shared" si="23"/>
        <v>266</v>
      </c>
      <c r="L74" s="286">
        <f t="shared" si="23"/>
        <v>136</v>
      </c>
      <c r="M74" s="286">
        <f t="shared" si="23"/>
        <v>744</v>
      </c>
      <c r="N74" s="286">
        <f t="shared" si="23"/>
        <v>880</v>
      </c>
      <c r="O74" s="423" t="s">
        <v>68</v>
      </c>
      <c r="P74" s="1829"/>
    </row>
    <row r="75" spans="1:17" ht="39" customHeight="1">
      <c r="A75" s="1829" t="s">
        <v>980</v>
      </c>
      <c r="B75" s="423" t="s">
        <v>998</v>
      </c>
      <c r="C75" s="289">
        <v>100</v>
      </c>
      <c r="D75" s="289">
        <v>48</v>
      </c>
      <c r="E75" s="289">
        <f>C75+D75</f>
        <v>148</v>
      </c>
      <c r="F75" s="289">
        <v>220</v>
      </c>
      <c r="G75" s="289">
        <v>296</v>
      </c>
      <c r="H75" s="289">
        <f>F75+G75</f>
        <v>516</v>
      </c>
      <c r="I75" s="289">
        <v>8</v>
      </c>
      <c r="J75" s="289">
        <v>7</v>
      </c>
      <c r="K75" s="289">
        <f>I75+J75</f>
        <v>15</v>
      </c>
      <c r="L75" s="289">
        <v>69</v>
      </c>
      <c r="M75" s="289">
        <v>134</v>
      </c>
      <c r="N75" s="289">
        <f>L75+M75</f>
        <v>203</v>
      </c>
      <c r="O75" s="423" t="s">
        <v>999</v>
      </c>
      <c r="P75" s="1829" t="s">
        <v>178</v>
      </c>
    </row>
    <row r="76" spans="1:17" ht="39" customHeight="1">
      <c r="A76" s="1829"/>
      <c r="B76" s="423" t="s">
        <v>1001</v>
      </c>
      <c r="C76" s="286">
        <v>9</v>
      </c>
      <c r="D76" s="286">
        <v>350</v>
      </c>
      <c r="E76" s="286">
        <f>C76+D76</f>
        <v>359</v>
      </c>
      <c r="F76" s="286">
        <v>75</v>
      </c>
      <c r="G76" s="286">
        <v>3117</v>
      </c>
      <c r="H76" s="286">
        <f>F76+G76</f>
        <v>3192</v>
      </c>
      <c r="I76" s="286">
        <v>4</v>
      </c>
      <c r="J76" s="286">
        <v>154</v>
      </c>
      <c r="K76" s="286">
        <f>I76+J76</f>
        <v>158</v>
      </c>
      <c r="L76" s="286">
        <v>20</v>
      </c>
      <c r="M76" s="286">
        <v>548</v>
      </c>
      <c r="N76" s="286">
        <f>L76+M76</f>
        <v>568</v>
      </c>
      <c r="O76" s="423" t="s">
        <v>1002</v>
      </c>
      <c r="P76" s="1829"/>
    </row>
    <row r="77" spans="1:17" ht="39" customHeight="1">
      <c r="A77" s="1829"/>
      <c r="B77" s="423" t="s">
        <v>750</v>
      </c>
      <c r="C77" s="289">
        <f>C75+C76</f>
        <v>109</v>
      </c>
      <c r="D77" s="289">
        <f t="shared" ref="D77:N77" si="24">D75+D76</f>
        <v>398</v>
      </c>
      <c r="E77" s="289">
        <f t="shared" si="24"/>
        <v>507</v>
      </c>
      <c r="F77" s="289">
        <f t="shared" si="24"/>
        <v>295</v>
      </c>
      <c r="G77" s="289">
        <f t="shared" si="24"/>
        <v>3413</v>
      </c>
      <c r="H77" s="289">
        <f t="shared" si="24"/>
        <v>3708</v>
      </c>
      <c r="I77" s="289">
        <f t="shared" si="24"/>
        <v>12</v>
      </c>
      <c r="J77" s="289">
        <f t="shared" si="24"/>
        <v>161</v>
      </c>
      <c r="K77" s="289">
        <f t="shared" si="24"/>
        <v>173</v>
      </c>
      <c r="L77" s="289">
        <f t="shared" si="24"/>
        <v>89</v>
      </c>
      <c r="M77" s="289">
        <f t="shared" si="24"/>
        <v>682</v>
      </c>
      <c r="N77" s="289">
        <f t="shared" si="24"/>
        <v>771</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1</v>
      </c>
      <c r="D79" s="289">
        <v>5</v>
      </c>
      <c r="E79" s="289">
        <f>C79+D79</f>
        <v>6</v>
      </c>
      <c r="F79" s="289">
        <v>0</v>
      </c>
      <c r="G79" s="289">
        <v>76</v>
      </c>
      <c r="H79" s="289">
        <f>F79+G79</f>
        <v>76</v>
      </c>
      <c r="I79" s="289">
        <v>0</v>
      </c>
      <c r="J79" s="289">
        <v>4</v>
      </c>
      <c r="K79" s="289">
        <f>I79+J79</f>
        <v>4</v>
      </c>
      <c r="L79" s="289">
        <v>1</v>
      </c>
      <c r="M79" s="289">
        <v>8</v>
      </c>
      <c r="N79" s="289">
        <f>L79+M79</f>
        <v>9</v>
      </c>
      <c r="O79" s="423" t="s">
        <v>1002</v>
      </c>
      <c r="P79" s="1829"/>
    </row>
    <row r="80" spans="1:17" ht="39" customHeight="1">
      <c r="A80" s="1829"/>
      <c r="B80" s="423" t="s">
        <v>750</v>
      </c>
      <c r="C80" s="286">
        <f>C78+C79</f>
        <v>1</v>
      </c>
      <c r="D80" s="286">
        <f t="shared" ref="D80:N80" si="25">D78+D79</f>
        <v>5</v>
      </c>
      <c r="E80" s="286">
        <f t="shared" si="25"/>
        <v>6</v>
      </c>
      <c r="F80" s="286">
        <f t="shared" si="25"/>
        <v>0</v>
      </c>
      <c r="G80" s="286">
        <f t="shared" si="25"/>
        <v>76</v>
      </c>
      <c r="H80" s="286">
        <f t="shared" si="25"/>
        <v>76</v>
      </c>
      <c r="I80" s="286">
        <f t="shared" si="25"/>
        <v>0</v>
      </c>
      <c r="J80" s="286">
        <f t="shared" si="25"/>
        <v>4</v>
      </c>
      <c r="K80" s="286">
        <f t="shared" si="25"/>
        <v>4</v>
      </c>
      <c r="L80" s="286">
        <f t="shared" si="25"/>
        <v>1</v>
      </c>
      <c r="M80" s="286">
        <f t="shared" si="25"/>
        <v>8</v>
      </c>
      <c r="N80" s="286">
        <f t="shared" si="25"/>
        <v>9</v>
      </c>
      <c r="O80" s="423" t="s">
        <v>68</v>
      </c>
      <c r="P80" s="1829"/>
    </row>
    <row r="81" spans="1:17" ht="39" customHeight="1">
      <c r="A81" s="1829" t="s">
        <v>983</v>
      </c>
      <c r="B81" s="423" t="s">
        <v>998</v>
      </c>
      <c r="C81" s="289">
        <f>C75+C78</f>
        <v>100</v>
      </c>
      <c r="D81" s="289">
        <f t="shared" ref="D81:N82" si="26">D75+D78</f>
        <v>48</v>
      </c>
      <c r="E81" s="289">
        <f t="shared" si="26"/>
        <v>148</v>
      </c>
      <c r="F81" s="289">
        <f t="shared" si="26"/>
        <v>220</v>
      </c>
      <c r="G81" s="289">
        <f t="shared" si="26"/>
        <v>296</v>
      </c>
      <c r="H81" s="289">
        <f t="shared" si="26"/>
        <v>516</v>
      </c>
      <c r="I81" s="289">
        <f t="shared" si="26"/>
        <v>8</v>
      </c>
      <c r="J81" s="289">
        <f t="shared" si="26"/>
        <v>7</v>
      </c>
      <c r="K81" s="289">
        <f t="shared" si="26"/>
        <v>15</v>
      </c>
      <c r="L81" s="289">
        <f t="shared" si="26"/>
        <v>69</v>
      </c>
      <c r="M81" s="289">
        <f t="shared" si="26"/>
        <v>134</v>
      </c>
      <c r="N81" s="289">
        <f t="shared" si="26"/>
        <v>203</v>
      </c>
      <c r="O81" s="423" t="s">
        <v>999</v>
      </c>
      <c r="P81" s="1829" t="s">
        <v>984</v>
      </c>
    </row>
    <row r="82" spans="1:17" ht="39" customHeight="1">
      <c r="A82" s="1829"/>
      <c r="B82" s="423" t="s">
        <v>1001</v>
      </c>
      <c r="C82" s="286">
        <f>C76+C79</f>
        <v>10</v>
      </c>
      <c r="D82" s="286">
        <f t="shared" si="26"/>
        <v>355</v>
      </c>
      <c r="E82" s="286">
        <f t="shared" si="26"/>
        <v>365</v>
      </c>
      <c r="F82" s="286">
        <f t="shared" si="26"/>
        <v>75</v>
      </c>
      <c r="G82" s="286">
        <f t="shared" si="26"/>
        <v>3193</v>
      </c>
      <c r="H82" s="286">
        <f t="shared" si="26"/>
        <v>3268</v>
      </c>
      <c r="I82" s="286">
        <f t="shared" si="26"/>
        <v>4</v>
      </c>
      <c r="J82" s="286">
        <f t="shared" si="26"/>
        <v>158</v>
      </c>
      <c r="K82" s="286">
        <f t="shared" si="26"/>
        <v>162</v>
      </c>
      <c r="L82" s="286">
        <f t="shared" si="26"/>
        <v>21</v>
      </c>
      <c r="M82" s="286">
        <f t="shared" si="26"/>
        <v>556</v>
      </c>
      <c r="N82" s="286">
        <f t="shared" si="26"/>
        <v>577</v>
      </c>
      <c r="O82" s="423" t="s">
        <v>1002</v>
      </c>
      <c r="P82" s="1829"/>
    </row>
    <row r="83" spans="1:17" ht="39" customHeight="1">
      <c r="A83" s="1829"/>
      <c r="B83" s="423" t="s">
        <v>750</v>
      </c>
      <c r="C83" s="289">
        <f>C81+C82</f>
        <v>110</v>
      </c>
      <c r="D83" s="289">
        <f t="shared" ref="D83:N83" si="27">D81+D82</f>
        <v>403</v>
      </c>
      <c r="E83" s="289">
        <f t="shared" si="27"/>
        <v>513</v>
      </c>
      <c r="F83" s="289">
        <f t="shared" si="27"/>
        <v>295</v>
      </c>
      <c r="G83" s="289">
        <f t="shared" si="27"/>
        <v>3489</v>
      </c>
      <c r="H83" s="289">
        <f t="shared" si="27"/>
        <v>3784</v>
      </c>
      <c r="I83" s="289">
        <f t="shared" si="27"/>
        <v>12</v>
      </c>
      <c r="J83" s="289">
        <f t="shared" si="27"/>
        <v>165</v>
      </c>
      <c r="K83" s="289">
        <f t="shared" si="27"/>
        <v>177</v>
      </c>
      <c r="L83" s="289">
        <f t="shared" si="27"/>
        <v>90</v>
      </c>
      <c r="M83" s="289">
        <f t="shared" si="27"/>
        <v>690</v>
      </c>
      <c r="N83" s="289">
        <f t="shared" si="27"/>
        <v>780</v>
      </c>
      <c r="O83" s="423" t="s">
        <v>68</v>
      </c>
      <c r="P83" s="1829"/>
    </row>
    <row r="84" spans="1:17" ht="39" customHeight="1">
      <c r="A84" s="1829" t="s">
        <v>985</v>
      </c>
      <c r="B84" s="423" t="s">
        <v>998</v>
      </c>
      <c r="C84" s="286">
        <v>23</v>
      </c>
      <c r="D84" s="286">
        <v>193</v>
      </c>
      <c r="E84" s="286">
        <f>C84+D84</f>
        <v>216</v>
      </c>
      <c r="F84" s="286">
        <v>257</v>
      </c>
      <c r="G84" s="286">
        <v>948</v>
      </c>
      <c r="H84" s="286">
        <f>F84+G84</f>
        <v>1205</v>
      </c>
      <c r="I84" s="286">
        <v>12</v>
      </c>
      <c r="J84" s="286">
        <v>135</v>
      </c>
      <c r="K84" s="286">
        <f>I84+J84</f>
        <v>147</v>
      </c>
      <c r="L84" s="286">
        <v>83</v>
      </c>
      <c r="M84" s="286">
        <v>416</v>
      </c>
      <c r="N84" s="286">
        <f>L84+M84</f>
        <v>499</v>
      </c>
      <c r="O84" s="423" t="s">
        <v>999</v>
      </c>
      <c r="P84" s="1829" t="s">
        <v>1004</v>
      </c>
    </row>
    <row r="85" spans="1:17" ht="39" customHeight="1">
      <c r="A85" s="1829"/>
      <c r="B85" s="423" t="s">
        <v>1001</v>
      </c>
      <c r="C85" s="289">
        <v>11</v>
      </c>
      <c r="D85" s="289">
        <v>11</v>
      </c>
      <c r="E85" s="289">
        <f>C85+D85</f>
        <v>22</v>
      </c>
      <c r="F85" s="289">
        <v>311</v>
      </c>
      <c r="G85" s="289">
        <v>79</v>
      </c>
      <c r="H85" s="289">
        <f>F85+G85</f>
        <v>390</v>
      </c>
      <c r="I85" s="289">
        <v>5</v>
      </c>
      <c r="J85" s="289">
        <v>2</v>
      </c>
      <c r="K85" s="289">
        <f>I85+J85</f>
        <v>7</v>
      </c>
      <c r="L85" s="289">
        <v>79</v>
      </c>
      <c r="M85" s="289">
        <v>21</v>
      </c>
      <c r="N85" s="289">
        <f>L85+M85</f>
        <v>100</v>
      </c>
      <c r="O85" s="423" t="s">
        <v>1002</v>
      </c>
      <c r="P85" s="1829"/>
    </row>
    <row r="86" spans="1:17" ht="39" customHeight="1">
      <c r="A86" s="1829"/>
      <c r="B86" s="423" t="s">
        <v>750</v>
      </c>
      <c r="C86" s="286">
        <f>C84+C85</f>
        <v>34</v>
      </c>
      <c r="D86" s="286">
        <f t="shared" ref="D86:N86" si="28">D84+D85</f>
        <v>204</v>
      </c>
      <c r="E86" s="286">
        <f t="shared" si="28"/>
        <v>238</v>
      </c>
      <c r="F86" s="286">
        <f t="shared" si="28"/>
        <v>568</v>
      </c>
      <c r="G86" s="286">
        <f t="shared" si="28"/>
        <v>1027</v>
      </c>
      <c r="H86" s="286">
        <f t="shared" si="28"/>
        <v>1595</v>
      </c>
      <c r="I86" s="286">
        <f t="shared" si="28"/>
        <v>17</v>
      </c>
      <c r="J86" s="286">
        <f t="shared" si="28"/>
        <v>137</v>
      </c>
      <c r="K86" s="286">
        <f t="shared" si="28"/>
        <v>154</v>
      </c>
      <c r="L86" s="286">
        <f t="shared" si="28"/>
        <v>162</v>
      </c>
      <c r="M86" s="286">
        <f t="shared" si="28"/>
        <v>437</v>
      </c>
      <c r="N86" s="286">
        <f t="shared" si="28"/>
        <v>599</v>
      </c>
      <c r="O86" s="423" t="s">
        <v>68</v>
      </c>
      <c r="P86" s="1829"/>
    </row>
    <row r="87" spans="1:17" ht="39" customHeight="1">
      <c r="A87" s="1829" t="s">
        <v>986</v>
      </c>
      <c r="B87" s="423" t="s">
        <v>998</v>
      </c>
      <c r="C87" s="289">
        <v>223</v>
      </c>
      <c r="D87" s="289">
        <v>121</v>
      </c>
      <c r="E87" s="289">
        <f>C87+D87</f>
        <v>344</v>
      </c>
      <c r="F87" s="289">
        <v>1083</v>
      </c>
      <c r="G87" s="289">
        <v>514</v>
      </c>
      <c r="H87" s="289">
        <f>F87+G87</f>
        <v>1597</v>
      </c>
      <c r="I87" s="289">
        <v>86</v>
      </c>
      <c r="J87" s="289">
        <v>54</v>
      </c>
      <c r="K87" s="289">
        <f>I87+J87</f>
        <v>140</v>
      </c>
      <c r="L87" s="289">
        <v>355</v>
      </c>
      <c r="M87" s="289">
        <v>199</v>
      </c>
      <c r="N87" s="289">
        <f>L87+M87</f>
        <v>554</v>
      </c>
      <c r="O87" s="423" t="s">
        <v>999</v>
      </c>
      <c r="P87" s="1829" t="s">
        <v>1005</v>
      </c>
    </row>
    <row r="88" spans="1:17" ht="39" customHeight="1">
      <c r="A88" s="1829"/>
      <c r="B88" s="423" t="s">
        <v>1001</v>
      </c>
      <c r="C88" s="286">
        <v>207</v>
      </c>
      <c r="D88" s="286">
        <v>70</v>
      </c>
      <c r="E88" s="286">
        <f>C88+D88</f>
        <v>277</v>
      </c>
      <c r="F88" s="286">
        <v>1515</v>
      </c>
      <c r="G88" s="286">
        <v>396</v>
      </c>
      <c r="H88" s="286">
        <f>F88+G88</f>
        <v>1911</v>
      </c>
      <c r="I88" s="286">
        <v>95</v>
      </c>
      <c r="J88" s="286">
        <v>39</v>
      </c>
      <c r="K88" s="286">
        <f>I88+J88</f>
        <v>134</v>
      </c>
      <c r="L88" s="286">
        <v>742</v>
      </c>
      <c r="M88" s="286">
        <v>102</v>
      </c>
      <c r="N88" s="286">
        <f>L88+M88</f>
        <v>844</v>
      </c>
      <c r="O88" s="423" t="s">
        <v>1002</v>
      </c>
      <c r="P88" s="1829"/>
    </row>
    <row r="89" spans="1:17" ht="39" customHeight="1">
      <c r="A89" s="1829"/>
      <c r="B89" s="423" t="s">
        <v>750</v>
      </c>
      <c r="C89" s="289">
        <f>C87+C88</f>
        <v>430</v>
      </c>
      <c r="D89" s="289">
        <f t="shared" ref="D89:N89" si="29">D87+D88</f>
        <v>191</v>
      </c>
      <c r="E89" s="289">
        <f t="shared" si="29"/>
        <v>621</v>
      </c>
      <c r="F89" s="289">
        <f t="shared" si="29"/>
        <v>2598</v>
      </c>
      <c r="G89" s="289">
        <f t="shared" si="29"/>
        <v>910</v>
      </c>
      <c r="H89" s="289">
        <f t="shared" si="29"/>
        <v>3508</v>
      </c>
      <c r="I89" s="289">
        <f t="shared" si="29"/>
        <v>181</v>
      </c>
      <c r="J89" s="289">
        <f t="shared" si="29"/>
        <v>93</v>
      </c>
      <c r="K89" s="289">
        <f t="shared" si="29"/>
        <v>274</v>
      </c>
      <c r="L89" s="289">
        <f t="shared" si="29"/>
        <v>1097</v>
      </c>
      <c r="M89" s="289">
        <f t="shared" si="29"/>
        <v>301</v>
      </c>
      <c r="N89" s="289">
        <f t="shared" si="29"/>
        <v>1398</v>
      </c>
      <c r="O89" s="423" t="s">
        <v>68</v>
      </c>
      <c r="P89" s="1829"/>
    </row>
    <row r="90" spans="1:17" ht="39" customHeight="1">
      <c r="A90" s="198" t="s">
        <v>1112</v>
      </c>
      <c r="B90" s="136"/>
      <c r="C90" s="136"/>
      <c r="D90" s="136"/>
      <c r="E90" s="136"/>
      <c r="F90" s="136"/>
      <c r="G90" s="136"/>
      <c r="H90" s="136"/>
      <c r="I90" s="136"/>
      <c r="J90" s="136"/>
      <c r="K90" s="136"/>
      <c r="L90" s="136"/>
      <c r="M90" s="136"/>
      <c r="N90" s="136"/>
      <c r="O90" s="136"/>
      <c r="P90" s="200" t="s">
        <v>1113</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9</v>
      </c>
      <c r="D95" s="286">
        <v>345</v>
      </c>
      <c r="E95" s="286">
        <f>C95+D95</f>
        <v>354</v>
      </c>
      <c r="F95" s="286">
        <v>2</v>
      </c>
      <c r="G95" s="286">
        <v>108</v>
      </c>
      <c r="H95" s="286">
        <f>F95+G95</f>
        <v>110</v>
      </c>
      <c r="I95" s="286">
        <v>24</v>
      </c>
      <c r="J95" s="286">
        <v>416</v>
      </c>
      <c r="K95" s="286">
        <f>I95+J95</f>
        <v>440</v>
      </c>
      <c r="L95" s="286">
        <v>13</v>
      </c>
      <c r="M95" s="286">
        <v>164</v>
      </c>
      <c r="N95" s="286">
        <f>L95+M95</f>
        <v>177</v>
      </c>
      <c r="O95" s="423" t="s">
        <v>999</v>
      </c>
      <c r="P95" s="1829" t="s">
        <v>1000</v>
      </c>
    </row>
    <row r="96" spans="1:17" s="494" customFormat="1" ht="39" customHeight="1">
      <c r="A96" s="1829"/>
      <c r="B96" s="423" t="s">
        <v>1001</v>
      </c>
      <c r="C96" s="289">
        <v>2</v>
      </c>
      <c r="D96" s="289">
        <v>233</v>
      </c>
      <c r="E96" s="289">
        <f>C96+D96</f>
        <v>235</v>
      </c>
      <c r="F96" s="289">
        <v>0</v>
      </c>
      <c r="G96" s="289">
        <v>73</v>
      </c>
      <c r="H96" s="289">
        <f>F96+G96</f>
        <v>73</v>
      </c>
      <c r="I96" s="289">
        <v>2</v>
      </c>
      <c r="J96" s="289">
        <v>357</v>
      </c>
      <c r="K96" s="289">
        <f>I96+J96</f>
        <v>359</v>
      </c>
      <c r="L96" s="289">
        <v>3</v>
      </c>
      <c r="M96" s="289">
        <v>162</v>
      </c>
      <c r="N96" s="289">
        <f>L96+M96</f>
        <v>165</v>
      </c>
      <c r="O96" s="423" t="s">
        <v>1002</v>
      </c>
      <c r="P96" s="1829"/>
    </row>
    <row r="97" spans="1:16" s="494" customFormat="1" ht="39" customHeight="1">
      <c r="A97" s="1829"/>
      <c r="B97" s="423" t="s">
        <v>750</v>
      </c>
      <c r="C97" s="286">
        <f>C95+C96</f>
        <v>11</v>
      </c>
      <c r="D97" s="286">
        <f t="shared" ref="D97:N97" si="30">D95+D96</f>
        <v>578</v>
      </c>
      <c r="E97" s="286">
        <f t="shared" si="30"/>
        <v>589</v>
      </c>
      <c r="F97" s="286">
        <f t="shared" si="30"/>
        <v>2</v>
      </c>
      <c r="G97" s="286">
        <f t="shared" si="30"/>
        <v>181</v>
      </c>
      <c r="H97" s="286">
        <f t="shared" si="30"/>
        <v>183</v>
      </c>
      <c r="I97" s="286">
        <f t="shared" si="30"/>
        <v>26</v>
      </c>
      <c r="J97" s="286">
        <f t="shared" si="30"/>
        <v>773</v>
      </c>
      <c r="K97" s="286">
        <f t="shared" si="30"/>
        <v>799</v>
      </c>
      <c r="L97" s="286">
        <f t="shared" si="30"/>
        <v>16</v>
      </c>
      <c r="M97" s="286">
        <f t="shared" si="30"/>
        <v>326</v>
      </c>
      <c r="N97" s="286">
        <f t="shared" si="30"/>
        <v>342</v>
      </c>
      <c r="O97" s="423" t="s">
        <v>68</v>
      </c>
      <c r="P97" s="1829"/>
    </row>
    <row r="98" spans="1:16" s="494" customFormat="1" ht="39" customHeight="1">
      <c r="A98" s="1829" t="s">
        <v>977</v>
      </c>
      <c r="B98" s="423" t="s">
        <v>998</v>
      </c>
      <c r="C98" s="289">
        <v>52</v>
      </c>
      <c r="D98" s="289">
        <v>124</v>
      </c>
      <c r="E98" s="289">
        <f>C98+D98</f>
        <v>176</v>
      </c>
      <c r="F98" s="289">
        <v>16</v>
      </c>
      <c r="G98" s="289">
        <v>71</v>
      </c>
      <c r="H98" s="289">
        <f>F98+G98</f>
        <v>87</v>
      </c>
      <c r="I98" s="289">
        <v>88</v>
      </c>
      <c r="J98" s="289">
        <v>125</v>
      </c>
      <c r="K98" s="289">
        <f>I98+J98</f>
        <v>213</v>
      </c>
      <c r="L98" s="289">
        <v>71</v>
      </c>
      <c r="M98" s="289">
        <v>129</v>
      </c>
      <c r="N98" s="289">
        <f>L98+M98</f>
        <v>200</v>
      </c>
      <c r="O98" s="423" t="s">
        <v>999</v>
      </c>
      <c r="P98" s="1829" t="s">
        <v>172</v>
      </c>
    </row>
    <row r="99" spans="1:16" s="494" customFormat="1" ht="39" customHeight="1">
      <c r="A99" s="1829"/>
      <c r="B99" s="423" t="s">
        <v>1001</v>
      </c>
      <c r="C99" s="286">
        <v>49</v>
      </c>
      <c r="D99" s="286">
        <v>100</v>
      </c>
      <c r="E99" s="286">
        <f>C99+D99</f>
        <v>149</v>
      </c>
      <c r="F99" s="286">
        <v>6</v>
      </c>
      <c r="G99" s="286">
        <v>30</v>
      </c>
      <c r="H99" s="286">
        <f>F99+G99</f>
        <v>36</v>
      </c>
      <c r="I99" s="286">
        <v>89</v>
      </c>
      <c r="J99" s="286">
        <v>172</v>
      </c>
      <c r="K99" s="286">
        <f>I99+J99</f>
        <v>261</v>
      </c>
      <c r="L99" s="286">
        <v>11</v>
      </c>
      <c r="M99" s="286">
        <v>78</v>
      </c>
      <c r="N99" s="286">
        <f>L99+M99</f>
        <v>89</v>
      </c>
      <c r="O99" s="423" t="s">
        <v>1002</v>
      </c>
      <c r="P99" s="1829"/>
    </row>
    <row r="100" spans="1:16" s="494" customFormat="1" ht="39" customHeight="1">
      <c r="A100" s="1829"/>
      <c r="B100" s="423" t="s">
        <v>750</v>
      </c>
      <c r="C100" s="289">
        <f>C98+C99</f>
        <v>101</v>
      </c>
      <c r="D100" s="289">
        <f t="shared" ref="D100:N100" si="31">D98+D99</f>
        <v>224</v>
      </c>
      <c r="E100" s="289">
        <f t="shared" si="31"/>
        <v>325</v>
      </c>
      <c r="F100" s="289">
        <f t="shared" si="31"/>
        <v>22</v>
      </c>
      <c r="G100" s="289">
        <f t="shared" si="31"/>
        <v>101</v>
      </c>
      <c r="H100" s="289">
        <f t="shared" si="31"/>
        <v>123</v>
      </c>
      <c r="I100" s="289">
        <f t="shared" si="31"/>
        <v>177</v>
      </c>
      <c r="J100" s="289">
        <f t="shared" si="31"/>
        <v>297</v>
      </c>
      <c r="K100" s="289">
        <f t="shared" si="31"/>
        <v>474</v>
      </c>
      <c r="L100" s="289">
        <f t="shared" si="31"/>
        <v>82</v>
      </c>
      <c r="M100" s="289">
        <f t="shared" si="31"/>
        <v>207</v>
      </c>
      <c r="N100" s="289">
        <f t="shared" si="31"/>
        <v>289</v>
      </c>
      <c r="O100" s="423" t="s">
        <v>68</v>
      </c>
      <c r="P100" s="1829"/>
    </row>
    <row r="101" spans="1:16" s="494" customFormat="1" ht="39" customHeight="1">
      <c r="A101" s="1829" t="s">
        <v>978</v>
      </c>
      <c r="B101" s="423" t="s">
        <v>998</v>
      </c>
      <c r="C101" s="286">
        <f>C95+C98</f>
        <v>61</v>
      </c>
      <c r="D101" s="286">
        <f t="shared" ref="D101:N102" si="32">D95+D98</f>
        <v>469</v>
      </c>
      <c r="E101" s="286">
        <f t="shared" si="32"/>
        <v>530</v>
      </c>
      <c r="F101" s="286">
        <f t="shared" si="32"/>
        <v>18</v>
      </c>
      <c r="G101" s="286">
        <f t="shared" si="32"/>
        <v>179</v>
      </c>
      <c r="H101" s="286">
        <f t="shared" si="32"/>
        <v>197</v>
      </c>
      <c r="I101" s="286">
        <f t="shared" si="32"/>
        <v>112</v>
      </c>
      <c r="J101" s="286">
        <f t="shared" si="32"/>
        <v>541</v>
      </c>
      <c r="K101" s="286">
        <f t="shared" si="32"/>
        <v>653</v>
      </c>
      <c r="L101" s="286">
        <f t="shared" si="32"/>
        <v>84</v>
      </c>
      <c r="M101" s="286">
        <f t="shared" si="32"/>
        <v>293</v>
      </c>
      <c r="N101" s="286">
        <f t="shared" si="32"/>
        <v>377</v>
      </c>
      <c r="O101" s="423" t="s">
        <v>999</v>
      </c>
      <c r="P101" s="1829" t="s">
        <v>1003</v>
      </c>
    </row>
    <row r="102" spans="1:16" s="494" customFormat="1" ht="39" customHeight="1">
      <c r="A102" s="1829"/>
      <c r="B102" s="423" t="s">
        <v>1001</v>
      </c>
      <c r="C102" s="289">
        <f>C96+C99</f>
        <v>51</v>
      </c>
      <c r="D102" s="289">
        <f t="shared" si="32"/>
        <v>333</v>
      </c>
      <c r="E102" s="289">
        <f t="shared" si="32"/>
        <v>384</v>
      </c>
      <c r="F102" s="289">
        <f t="shared" si="32"/>
        <v>6</v>
      </c>
      <c r="G102" s="289">
        <f t="shared" si="32"/>
        <v>103</v>
      </c>
      <c r="H102" s="289">
        <f t="shared" si="32"/>
        <v>109</v>
      </c>
      <c r="I102" s="289">
        <f t="shared" si="32"/>
        <v>91</v>
      </c>
      <c r="J102" s="289">
        <f t="shared" si="32"/>
        <v>529</v>
      </c>
      <c r="K102" s="289">
        <f t="shared" si="32"/>
        <v>620</v>
      </c>
      <c r="L102" s="289">
        <f t="shared" si="32"/>
        <v>14</v>
      </c>
      <c r="M102" s="289">
        <f t="shared" si="32"/>
        <v>240</v>
      </c>
      <c r="N102" s="289">
        <f t="shared" si="32"/>
        <v>254</v>
      </c>
      <c r="O102" s="423" t="s">
        <v>1002</v>
      </c>
      <c r="P102" s="1829"/>
    </row>
    <row r="103" spans="1:16" s="494" customFormat="1" ht="39" customHeight="1">
      <c r="A103" s="1829"/>
      <c r="B103" s="423" t="s">
        <v>750</v>
      </c>
      <c r="C103" s="286">
        <f>C101+C102</f>
        <v>112</v>
      </c>
      <c r="D103" s="286">
        <f t="shared" ref="D103:N103" si="33">D101+D102</f>
        <v>802</v>
      </c>
      <c r="E103" s="286">
        <f t="shared" si="33"/>
        <v>914</v>
      </c>
      <c r="F103" s="286">
        <f t="shared" si="33"/>
        <v>24</v>
      </c>
      <c r="G103" s="286">
        <f t="shared" si="33"/>
        <v>282</v>
      </c>
      <c r="H103" s="286">
        <f t="shared" si="33"/>
        <v>306</v>
      </c>
      <c r="I103" s="286">
        <f t="shared" si="33"/>
        <v>203</v>
      </c>
      <c r="J103" s="286">
        <f t="shared" si="33"/>
        <v>1070</v>
      </c>
      <c r="K103" s="286">
        <f t="shared" si="33"/>
        <v>1273</v>
      </c>
      <c r="L103" s="286">
        <f t="shared" si="33"/>
        <v>98</v>
      </c>
      <c r="M103" s="286">
        <f t="shared" si="33"/>
        <v>533</v>
      </c>
      <c r="N103" s="286">
        <f t="shared" si="33"/>
        <v>631</v>
      </c>
      <c r="O103" s="423" t="s">
        <v>68</v>
      </c>
      <c r="P103" s="1829"/>
    </row>
    <row r="104" spans="1:16" ht="39" customHeight="1">
      <c r="A104" s="1829" t="s">
        <v>980</v>
      </c>
      <c r="B104" s="423" t="s">
        <v>998</v>
      </c>
      <c r="C104" s="289">
        <v>30</v>
      </c>
      <c r="D104" s="289">
        <v>108</v>
      </c>
      <c r="E104" s="289">
        <f>C104+D104</f>
        <v>138</v>
      </c>
      <c r="F104" s="289">
        <v>38</v>
      </c>
      <c r="G104" s="289">
        <v>51</v>
      </c>
      <c r="H104" s="289">
        <f>F104+G104</f>
        <v>89</v>
      </c>
      <c r="I104" s="289">
        <v>126</v>
      </c>
      <c r="J104" s="289">
        <v>210</v>
      </c>
      <c r="K104" s="289">
        <f>I104+J104</f>
        <v>336</v>
      </c>
      <c r="L104" s="289">
        <v>233</v>
      </c>
      <c r="M104" s="289">
        <v>47</v>
      </c>
      <c r="N104" s="289">
        <f>L104+M104</f>
        <v>280</v>
      </c>
      <c r="O104" s="423" t="s">
        <v>999</v>
      </c>
      <c r="P104" s="1829" t="s">
        <v>178</v>
      </c>
    </row>
    <row r="105" spans="1:16" ht="39" customHeight="1">
      <c r="A105" s="1829"/>
      <c r="B105" s="423" t="s">
        <v>1001</v>
      </c>
      <c r="C105" s="286">
        <v>10</v>
      </c>
      <c r="D105" s="286">
        <v>753</v>
      </c>
      <c r="E105" s="286">
        <f>C105+D105</f>
        <v>763</v>
      </c>
      <c r="F105" s="286">
        <v>2</v>
      </c>
      <c r="G105" s="286">
        <v>193</v>
      </c>
      <c r="H105" s="286">
        <f>F105+G105</f>
        <v>195</v>
      </c>
      <c r="I105" s="286">
        <v>19</v>
      </c>
      <c r="J105" s="286">
        <v>860</v>
      </c>
      <c r="K105" s="286">
        <f>I105+J105</f>
        <v>879</v>
      </c>
      <c r="L105" s="286">
        <v>9</v>
      </c>
      <c r="M105" s="286">
        <v>439</v>
      </c>
      <c r="N105" s="286">
        <f>L105+M105</f>
        <v>448</v>
      </c>
      <c r="O105" s="423" t="s">
        <v>1002</v>
      </c>
      <c r="P105" s="1829"/>
    </row>
    <row r="106" spans="1:16" ht="39" customHeight="1">
      <c r="A106" s="1829"/>
      <c r="B106" s="423" t="s">
        <v>750</v>
      </c>
      <c r="C106" s="289">
        <f>C104+C105</f>
        <v>40</v>
      </c>
      <c r="D106" s="289">
        <f t="shared" ref="D106:N106" si="34">D104+D105</f>
        <v>861</v>
      </c>
      <c r="E106" s="289">
        <f t="shared" si="34"/>
        <v>901</v>
      </c>
      <c r="F106" s="289">
        <f t="shared" si="34"/>
        <v>40</v>
      </c>
      <c r="G106" s="289">
        <f t="shared" si="34"/>
        <v>244</v>
      </c>
      <c r="H106" s="289">
        <f t="shared" si="34"/>
        <v>284</v>
      </c>
      <c r="I106" s="289">
        <f t="shared" si="34"/>
        <v>145</v>
      </c>
      <c r="J106" s="289">
        <f t="shared" si="34"/>
        <v>1070</v>
      </c>
      <c r="K106" s="289">
        <f t="shared" si="34"/>
        <v>1215</v>
      </c>
      <c r="L106" s="289">
        <f t="shared" si="34"/>
        <v>242</v>
      </c>
      <c r="M106" s="289">
        <f t="shared" si="34"/>
        <v>486</v>
      </c>
      <c r="N106" s="289">
        <f t="shared" si="34"/>
        <v>728</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0</v>
      </c>
      <c r="D108" s="289">
        <v>54</v>
      </c>
      <c r="E108" s="289">
        <f>C108+D108</f>
        <v>54</v>
      </c>
      <c r="F108" s="289">
        <v>0</v>
      </c>
      <c r="G108" s="289">
        <v>11</v>
      </c>
      <c r="H108" s="289">
        <f>F108+G108</f>
        <v>11</v>
      </c>
      <c r="I108" s="289">
        <v>1</v>
      </c>
      <c r="J108" s="289">
        <v>45</v>
      </c>
      <c r="K108" s="289">
        <f>I108+J108</f>
        <v>46</v>
      </c>
      <c r="L108" s="289">
        <v>2</v>
      </c>
      <c r="M108" s="289">
        <v>21</v>
      </c>
      <c r="N108" s="289">
        <f>L108+M108</f>
        <v>23</v>
      </c>
      <c r="O108" s="423" t="s">
        <v>1002</v>
      </c>
      <c r="P108" s="1829"/>
    </row>
    <row r="109" spans="1:16" ht="39" customHeight="1">
      <c r="A109" s="1829"/>
      <c r="B109" s="423" t="s">
        <v>750</v>
      </c>
      <c r="C109" s="286">
        <f>C107+C108</f>
        <v>0</v>
      </c>
      <c r="D109" s="286">
        <f t="shared" ref="D109:N109" si="35">D107+D108</f>
        <v>54</v>
      </c>
      <c r="E109" s="286">
        <f t="shared" si="35"/>
        <v>54</v>
      </c>
      <c r="F109" s="286">
        <f t="shared" si="35"/>
        <v>0</v>
      </c>
      <c r="G109" s="286">
        <f t="shared" si="35"/>
        <v>11</v>
      </c>
      <c r="H109" s="286">
        <f t="shared" si="35"/>
        <v>11</v>
      </c>
      <c r="I109" s="286">
        <f t="shared" si="35"/>
        <v>1</v>
      </c>
      <c r="J109" s="286">
        <f t="shared" si="35"/>
        <v>45</v>
      </c>
      <c r="K109" s="286">
        <f t="shared" si="35"/>
        <v>46</v>
      </c>
      <c r="L109" s="286">
        <f t="shared" si="35"/>
        <v>2</v>
      </c>
      <c r="M109" s="286">
        <f t="shared" si="35"/>
        <v>21</v>
      </c>
      <c r="N109" s="286">
        <f t="shared" si="35"/>
        <v>23</v>
      </c>
      <c r="O109" s="423" t="s">
        <v>68</v>
      </c>
      <c r="P109" s="1829"/>
    </row>
    <row r="110" spans="1:16" ht="39" customHeight="1">
      <c r="A110" s="1829" t="s">
        <v>983</v>
      </c>
      <c r="B110" s="423" t="s">
        <v>998</v>
      </c>
      <c r="C110" s="289">
        <f>C104+C107</f>
        <v>30</v>
      </c>
      <c r="D110" s="289">
        <f t="shared" ref="D110:N111" si="36">D104+D107</f>
        <v>108</v>
      </c>
      <c r="E110" s="289">
        <f t="shared" si="36"/>
        <v>138</v>
      </c>
      <c r="F110" s="289">
        <f t="shared" si="36"/>
        <v>38</v>
      </c>
      <c r="G110" s="289">
        <f t="shared" si="36"/>
        <v>51</v>
      </c>
      <c r="H110" s="289">
        <f t="shared" si="36"/>
        <v>89</v>
      </c>
      <c r="I110" s="289">
        <f t="shared" si="36"/>
        <v>126</v>
      </c>
      <c r="J110" s="289">
        <f t="shared" si="36"/>
        <v>210</v>
      </c>
      <c r="K110" s="289">
        <f t="shared" si="36"/>
        <v>336</v>
      </c>
      <c r="L110" s="289">
        <f t="shared" si="36"/>
        <v>233</v>
      </c>
      <c r="M110" s="289">
        <f t="shared" si="36"/>
        <v>47</v>
      </c>
      <c r="N110" s="289">
        <f t="shared" si="36"/>
        <v>280</v>
      </c>
      <c r="O110" s="423" t="s">
        <v>999</v>
      </c>
      <c r="P110" s="1829" t="s">
        <v>984</v>
      </c>
    </row>
    <row r="111" spans="1:16" ht="39" customHeight="1">
      <c r="A111" s="1829"/>
      <c r="B111" s="423" t="s">
        <v>1001</v>
      </c>
      <c r="C111" s="286">
        <f>C105+C108</f>
        <v>10</v>
      </c>
      <c r="D111" s="286">
        <f t="shared" si="36"/>
        <v>807</v>
      </c>
      <c r="E111" s="286">
        <f t="shared" si="36"/>
        <v>817</v>
      </c>
      <c r="F111" s="286">
        <f t="shared" si="36"/>
        <v>2</v>
      </c>
      <c r="G111" s="286">
        <f t="shared" si="36"/>
        <v>204</v>
      </c>
      <c r="H111" s="286">
        <f t="shared" si="36"/>
        <v>206</v>
      </c>
      <c r="I111" s="286">
        <f t="shared" si="36"/>
        <v>20</v>
      </c>
      <c r="J111" s="286">
        <f t="shared" si="36"/>
        <v>905</v>
      </c>
      <c r="K111" s="286">
        <f t="shared" si="36"/>
        <v>925</v>
      </c>
      <c r="L111" s="286">
        <f t="shared" si="36"/>
        <v>11</v>
      </c>
      <c r="M111" s="286">
        <f t="shared" si="36"/>
        <v>460</v>
      </c>
      <c r="N111" s="286">
        <f t="shared" si="36"/>
        <v>471</v>
      </c>
      <c r="O111" s="423" t="s">
        <v>1002</v>
      </c>
      <c r="P111" s="1829"/>
    </row>
    <row r="112" spans="1:16" ht="39" customHeight="1">
      <c r="A112" s="1829"/>
      <c r="B112" s="423" t="s">
        <v>750</v>
      </c>
      <c r="C112" s="289">
        <f>C110+C111</f>
        <v>40</v>
      </c>
      <c r="D112" s="289">
        <f t="shared" ref="D112:N112" si="37">D110+D111</f>
        <v>915</v>
      </c>
      <c r="E112" s="289">
        <f t="shared" si="37"/>
        <v>955</v>
      </c>
      <c r="F112" s="289">
        <f t="shared" si="37"/>
        <v>40</v>
      </c>
      <c r="G112" s="289">
        <f t="shared" si="37"/>
        <v>255</v>
      </c>
      <c r="H112" s="289">
        <f t="shared" si="37"/>
        <v>295</v>
      </c>
      <c r="I112" s="289">
        <f t="shared" si="37"/>
        <v>146</v>
      </c>
      <c r="J112" s="289">
        <f t="shared" si="37"/>
        <v>1115</v>
      </c>
      <c r="K112" s="289">
        <f t="shared" si="37"/>
        <v>1261</v>
      </c>
      <c r="L112" s="289">
        <f t="shared" si="37"/>
        <v>244</v>
      </c>
      <c r="M112" s="289">
        <f t="shared" si="37"/>
        <v>507</v>
      </c>
      <c r="N112" s="289">
        <f t="shared" si="37"/>
        <v>751</v>
      </c>
      <c r="O112" s="423" t="s">
        <v>68</v>
      </c>
      <c r="P112" s="1829"/>
    </row>
    <row r="113" spans="1:17" ht="39" customHeight="1">
      <c r="A113" s="1829" t="s">
        <v>985</v>
      </c>
      <c r="B113" s="423" t="s">
        <v>998</v>
      </c>
      <c r="C113" s="286">
        <v>80</v>
      </c>
      <c r="D113" s="286">
        <v>511</v>
      </c>
      <c r="E113" s="286">
        <f>C113+D113</f>
        <v>591</v>
      </c>
      <c r="F113" s="286">
        <v>15</v>
      </c>
      <c r="G113" s="286">
        <v>156</v>
      </c>
      <c r="H113" s="286">
        <f>F113+G113</f>
        <v>171</v>
      </c>
      <c r="I113" s="286">
        <v>154</v>
      </c>
      <c r="J113" s="286">
        <v>837</v>
      </c>
      <c r="K113" s="286">
        <f>I113+J113</f>
        <v>991</v>
      </c>
      <c r="L113" s="286">
        <v>57</v>
      </c>
      <c r="M113" s="286">
        <v>318</v>
      </c>
      <c r="N113" s="286">
        <f>L113+M113</f>
        <v>375</v>
      </c>
      <c r="O113" s="423" t="s">
        <v>999</v>
      </c>
      <c r="P113" s="1829" t="s">
        <v>1004</v>
      </c>
    </row>
    <row r="114" spans="1:17" ht="39" customHeight="1">
      <c r="A114" s="1829"/>
      <c r="B114" s="423" t="s">
        <v>1001</v>
      </c>
      <c r="C114" s="289">
        <v>103</v>
      </c>
      <c r="D114" s="289">
        <v>19</v>
      </c>
      <c r="E114" s="289">
        <f>C114+D114</f>
        <v>122</v>
      </c>
      <c r="F114" s="289">
        <v>29</v>
      </c>
      <c r="G114" s="289">
        <v>8</v>
      </c>
      <c r="H114" s="289">
        <f>F114+G114</f>
        <v>37</v>
      </c>
      <c r="I114" s="289">
        <v>207</v>
      </c>
      <c r="J114" s="289">
        <v>22</v>
      </c>
      <c r="K114" s="289">
        <f>I114+J114</f>
        <v>229</v>
      </c>
      <c r="L114" s="289">
        <v>10</v>
      </c>
      <c r="M114" s="289">
        <v>19</v>
      </c>
      <c r="N114" s="289">
        <f>L114+M114</f>
        <v>29</v>
      </c>
      <c r="O114" s="423" t="s">
        <v>1002</v>
      </c>
      <c r="P114" s="1829"/>
    </row>
    <row r="115" spans="1:17" ht="39" customHeight="1">
      <c r="A115" s="1829"/>
      <c r="B115" s="423" t="s">
        <v>750</v>
      </c>
      <c r="C115" s="286">
        <f>C113+C114</f>
        <v>183</v>
      </c>
      <c r="D115" s="286">
        <f t="shared" ref="D115:N115" si="38">D113+D114</f>
        <v>530</v>
      </c>
      <c r="E115" s="286">
        <f t="shared" si="38"/>
        <v>713</v>
      </c>
      <c r="F115" s="286">
        <f t="shared" si="38"/>
        <v>44</v>
      </c>
      <c r="G115" s="286">
        <f t="shared" si="38"/>
        <v>164</v>
      </c>
      <c r="H115" s="286">
        <f t="shared" si="38"/>
        <v>208</v>
      </c>
      <c r="I115" s="286">
        <f t="shared" si="38"/>
        <v>361</v>
      </c>
      <c r="J115" s="286">
        <f t="shared" si="38"/>
        <v>859</v>
      </c>
      <c r="K115" s="286">
        <f t="shared" si="38"/>
        <v>1220</v>
      </c>
      <c r="L115" s="286">
        <f t="shared" si="38"/>
        <v>67</v>
      </c>
      <c r="M115" s="286">
        <f t="shared" si="38"/>
        <v>337</v>
      </c>
      <c r="N115" s="286">
        <f t="shared" si="38"/>
        <v>404</v>
      </c>
      <c r="O115" s="423" t="s">
        <v>68</v>
      </c>
      <c r="P115" s="1829"/>
    </row>
    <row r="116" spans="1:17" ht="39" customHeight="1">
      <c r="A116" s="1829" t="s">
        <v>986</v>
      </c>
      <c r="B116" s="423" t="s">
        <v>998</v>
      </c>
      <c r="C116" s="289">
        <v>466</v>
      </c>
      <c r="D116" s="289">
        <v>195</v>
      </c>
      <c r="E116" s="289">
        <f>C116+D116</f>
        <v>661</v>
      </c>
      <c r="F116" s="289">
        <v>76</v>
      </c>
      <c r="G116" s="289">
        <v>83</v>
      </c>
      <c r="H116" s="289">
        <f>F116+G116</f>
        <v>159</v>
      </c>
      <c r="I116" s="289">
        <v>741</v>
      </c>
      <c r="J116" s="289">
        <v>190</v>
      </c>
      <c r="K116" s="289">
        <f>I116+J116</f>
        <v>931</v>
      </c>
      <c r="L116" s="289">
        <v>452</v>
      </c>
      <c r="M116" s="289">
        <v>155</v>
      </c>
      <c r="N116" s="289">
        <f>L116+M116</f>
        <v>607</v>
      </c>
      <c r="O116" s="423" t="s">
        <v>999</v>
      </c>
      <c r="P116" s="1829" t="s">
        <v>1005</v>
      </c>
    </row>
    <row r="117" spans="1:17" ht="39" customHeight="1">
      <c r="A117" s="1829"/>
      <c r="B117" s="423" t="s">
        <v>1001</v>
      </c>
      <c r="C117" s="286">
        <v>836</v>
      </c>
      <c r="D117" s="286">
        <v>122</v>
      </c>
      <c r="E117" s="286">
        <f>C117+D117</f>
        <v>958</v>
      </c>
      <c r="F117" s="286">
        <v>210</v>
      </c>
      <c r="G117" s="286">
        <v>43</v>
      </c>
      <c r="H117" s="286">
        <f>F117+G117</f>
        <v>253</v>
      </c>
      <c r="I117" s="286">
        <v>1725</v>
      </c>
      <c r="J117" s="286">
        <v>161</v>
      </c>
      <c r="K117" s="286">
        <f>I117+J117</f>
        <v>1886</v>
      </c>
      <c r="L117" s="286">
        <v>201</v>
      </c>
      <c r="M117" s="286">
        <v>122</v>
      </c>
      <c r="N117" s="286">
        <f>L117+M117</f>
        <v>323</v>
      </c>
      <c r="O117" s="423" t="s">
        <v>1002</v>
      </c>
      <c r="P117" s="1829"/>
    </row>
    <row r="118" spans="1:17" ht="39" customHeight="1">
      <c r="A118" s="1829"/>
      <c r="B118" s="423" t="s">
        <v>750</v>
      </c>
      <c r="C118" s="289">
        <f>C116+C117</f>
        <v>1302</v>
      </c>
      <c r="D118" s="289">
        <f t="shared" ref="D118:N118" si="39">D116+D117</f>
        <v>317</v>
      </c>
      <c r="E118" s="289">
        <f t="shared" si="39"/>
        <v>1619</v>
      </c>
      <c r="F118" s="289">
        <f t="shared" si="39"/>
        <v>286</v>
      </c>
      <c r="G118" s="289">
        <f t="shared" si="39"/>
        <v>126</v>
      </c>
      <c r="H118" s="289">
        <f t="shared" si="39"/>
        <v>412</v>
      </c>
      <c r="I118" s="289">
        <f t="shared" si="39"/>
        <v>2466</v>
      </c>
      <c r="J118" s="289">
        <f t="shared" si="39"/>
        <v>351</v>
      </c>
      <c r="K118" s="289">
        <f t="shared" si="39"/>
        <v>2817</v>
      </c>
      <c r="L118" s="289">
        <f t="shared" si="39"/>
        <v>653</v>
      </c>
      <c r="M118" s="289">
        <f t="shared" si="39"/>
        <v>277</v>
      </c>
      <c r="N118" s="289">
        <f t="shared" si="39"/>
        <v>930</v>
      </c>
      <c r="O118" s="423" t="s">
        <v>68</v>
      </c>
      <c r="P118" s="1829"/>
    </row>
    <row r="119" spans="1:17" ht="39" customHeight="1">
      <c r="A119" s="198" t="s">
        <v>1112</v>
      </c>
      <c r="B119" s="136"/>
      <c r="C119" s="136"/>
      <c r="D119" s="136"/>
      <c r="E119" s="136"/>
      <c r="F119" s="136"/>
      <c r="G119" s="136"/>
      <c r="H119" s="136"/>
      <c r="I119" s="136"/>
      <c r="J119" s="136"/>
      <c r="K119" s="136"/>
      <c r="L119" s="136"/>
      <c r="M119" s="136"/>
      <c r="N119" s="136"/>
      <c r="O119" s="136"/>
      <c r="P119" s="200" t="s">
        <v>1113</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7</v>
      </c>
      <c r="D124" s="286">
        <v>54</v>
      </c>
      <c r="E124" s="286">
        <f>C124+D124</f>
        <v>61</v>
      </c>
      <c r="F124" s="286">
        <v>4</v>
      </c>
      <c r="G124" s="286">
        <v>100</v>
      </c>
      <c r="H124" s="286">
        <f>F124+G124</f>
        <v>104</v>
      </c>
      <c r="I124" s="286">
        <v>2</v>
      </c>
      <c r="J124" s="286">
        <v>38</v>
      </c>
      <c r="K124" s="286">
        <f>I124+J124</f>
        <v>40</v>
      </c>
      <c r="L124" s="286">
        <v>6</v>
      </c>
      <c r="M124" s="286">
        <v>64</v>
      </c>
      <c r="N124" s="286">
        <f>L124+M124</f>
        <v>70</v>
      </c>
      <c r="O124" s="423" t="s">
        <v>999</v>
      </c>
      <c r="P124" s="1829" t="s">
        <v>1000</v>
      </c>
    </row>
    <row r="125" spans="1:17" s="494" customFormat="1" ht="39" customHeight="1">
      <c r="A125" s="1829"/>
      <c r="B125" s="423" t="s">
        <v>1001</v>
      </c>
      <c r="C125" s="289">
        <v>1</v>
      </c>
      <c r="D125" s="289">
        <v>63</v>
      </c>
      <c r="E125" s="289">
        <f>C125+D125</f>
        <v>64</v>
      </c>
      <c r="F125" s="289">
        <v>2</v>
      </c>
      <c r="G125" s="289">
        <v>72</v>
      </c>
      <c r="H125" s="289">
        <f>F125+G125</f>
        <v>74</v>
      </c>
      <c r="I125" s="289">
        <v>1</v>
      </c>
      <c r="J125" s="289">
        <v>33</v>
      </c>
      <c r="K125" s="289">
        <f>I125+J125</f>
        <v>34</v>
      </c>
      <c r="L125" s="289">
        <v>0</v>
      </c>
      <c r="M125" s="289">
        <v>49</v>
      </c>
      <c r="N125" s="289">
        <f>L125+M125</f>
        <v>49</v>
      </c>
      <c r="O125" s="423" t="s">
        <v>1002</v>
      </c>
      <c r="P125" s="1829"/>
    </row>
    <row r="126" spans="1:17" s="494" customFormat="1" ht="39" customHeight="1">
      <c r="A126" s="1829"/>
      <c r="B126" s="423" t="s">
        <v>750</v>
      </c>
      <c r="C126" s="286">
        <f>C124+C125</f>
        <v>8</v>
      </c>
      <c r="D126" s="286">
        <f t="shared" ref="D126:N126" si="40">D124+D125</f>
        <v>117</v>
      </c>
      <c r="E126" s="286">
        <f t="shared" si="40"/>
        <v>125</v>
      </c>
      <c r="F126" s="286">
        <f t="shared" si="40"/>
        <v>6</v>
      </c>
      <c r="G126" s="286">
        <f t="shared" si="40"/>
        <v>172</v>
      </c>
      <c r="H126" s="286">
        <f t="shared" si="40"/>
        <v>178</v>
      </c>
      <c r="I126" s="286">
        <f t="shared" si="40"/>
        <v>3</v>
      </c>
      <c r="J126" s="286">
        <f t="shared" si="40"/>
        <v>71</v>
      </c>
      <c r="K126" s="286">
        <f t="shared" si="40"/>
        <v>74</v>
      </c>
      <c r="L126" s="286">
        <f t="shared" si="40"/>
        <v>6</v>
      </c>
      <c r="M126" s="286">
        <f t="shared" si="40"/>
        <v>113</v>
      </c>
      <c r="N126" s="286">
        <f t="shared" si="40"/>
        <v>119</v>
      </c>
      <c r="O126" s="423" t="s">
        <v>68</v>
      </c>
      <c r="P126" s="1829"/>
    </row>
    <row r="127" spans="1:17" s="494" customFormat="1" ht="39" customHeight="1">
      <c r="A127" s="1829" t="s">
        <v>977</v>
      </c>
      <c r="B127" s="423" t="s">
        <v>998</v>
      </c>
      <c r="C127" s="289">
        <v>22</v>
      </c>
      <c r="D127" s="289">
        <v>53</v>
      </c>
      <c r="E127" s="289">
        <f>C127+D127</f>
        <v>75</v>
      </c>
      <c r="F127" s="289">
        <v>48</v>
      </c>
      <c r="G127" s="289">
        <v>82</v>
      </c>
      <c r="H127" s="289">
        <f>F127+G127</f>
        <v>130</v>
      </c>
      <c r="I127" s="289">
        <v>22</v>
      </c>
      <c r="J127" s="289">
        <v>48</v>
      </c>
      <c r="K127" s="289">
        <f>I127+J127</f>
        <v>70</v>
      </c>
      <c r="L127" s="289">
        <v>12</v>
      </c>
      <c r="M127" s="289">
        <v>29</v>
      </c>
      <c r="N127" s="289">
        <f>L127+M127</f>
        <v>41</v>
      </c>
      <c r="O127" s="423" t="s">
        <v>999</v>
      </c>
      <c r="P127" s="1829" t="s">
        <v>172</v>
      </c>
    </row>
    <row r="128" spans="1:17" s="494" customFormat="1" ht="39" customHeight="1">
      <c r="A128" s="1829"/>
      <c r="B128" s="423" t="s">
        <v>1001</v>
      </c>
      <c r="C128" s="286">
        <v>11</v>
      </c>
      <c r="D128" s="286">
        <v>62</v>
      </c>
      <c r="E128" s="286">
        <f>C128+D128</f>
        <v>73</v>
      </c>
      <c r="F128" s="286">
        <v>17</v>
      </c>
      <c r="G128" s="286">
        <v>37</v>
      </c>
      <c r="H128" s="286">
        <f>F128+G128</f>
        <v>54</v>
      </c>
      <c r="I128" s="286">
        <v>8</v>
      </c>
      <c r="J128" s="286">
        <v>6</v>
      </c>
      <c r="K128" s="286">
        <f>I128+J128</f>
        <v>14</v>
      </c>
      <c r="L128" s="286">
        <v>5</v>
      </c>
      <c r="M128" s="286">
        <v>25</v>
      </c>
      <c r="N128" s="286">
        <f>L128+M128</f>
        <v>30</v>
      </c>
      <c r="O128" s="423" t="s">
        <v>1002</v>
      </c>
      <c r="P128" s="1829"/>
    </row>
    <row r="129" spans="1:16" s="494" customFormat="1" ht="39" customHeight="1">
      <c r="A129" s="1829"/>
      <c r="B129" s="423" t="s">
        <v>750</v>
      </c>
      <c r="C129" s="289">
        <f>C127+C128</f>
        <v>33</v>
      </c>
      <c r="D129" s="289">
        <f t="shared" ref="D129:N129" si="41">D127+D128</f>
        <v>115</v>
      </c>
      <c r="E129" s="289">
        <f t="shared" si="41"/>
        <v>148</v>
      </c>
      <c r="F129" s="289">
        <f t="shared" si="41"/>
        <v>65</v>
      </c>
      <c r="G129" s="289">
        <f t="shared" si="41"/>
        <v>119</v>
      </c>
      <c r="H129" s="289">
        <f t="shared" si="41"/>
        <v>184</v>
      </c>
      <c r="I129" s="289">
        <f t="shared" si="41"/>
        <v>30</v>
      </c>
      <c r="J129" s="289">
        <f t="shared" si="41"/>
        <v>54</v>
      </c>
      <c r="K129" s="289">
        <f t="shared" si="41"/>
        <v>84</v>
      </c>
      <c r="L129" s="289">
        <f t="shared" si="41"/>
        <v>17</v>
      </c>
      <c r="M129" s="289">
        <f t="shared" si="41"/>
        <v>54</v>
      </c>
      <c r="N129" s="289">
        <f t="shared" si="41"/>
        <v>71</v>
      </c>
      <c r="O129" s="423" t="s">
        <v>68</v>
      </c>
      <c r="P129" s="1829"/>
    </row>
    <row r="130" spans="1:16" s="494" customFormat="1" ht="39" customHeight="1">
      <c r="A130" s="1829" t="s">
        <v>978</v>
      </c>
      <c r="B130" s="423" t="s">
        <v>998</v>
      </c>
      <c r="C130" s="286">
        <f>C124+C127</f>
        <v>29</v>
      </c>
      <c r="D130" s="286">
        <f t="shared" ref="D130:N131" si="42">D124+D127</f>
        <v>107</v>
      </c>
      <c r="E130" s="286">
        <f t="shared" si="42"/>
        <v>136</v>
      </c>
      <c r="F130" s="286">
        <f t="shared" si="42"/>
        <v>52</v>
      </c>
      <c r="G130" s="286">
        <f t="shared" si="42"/>
        <v>182</v>
      </c>
      <c r="H130" s="286">
        <f t="shared" si="42"/>
        <v>234</v>
      </c>
      <c r="I130" s="286">
        <f t="shared" si="42"/>
        <v>24</v>
      </c>
      <c r="J130" s="286">
        <f t="shared" si="42"/>
        <v>86</v>
      </c>
      <c r="K130" s="286">
        <f t="shared" si="42"/>
        <v>110</v>
      </c>
      <c r="L130" s="286">
        <f t="shared" si="42"/>
        <v>18</v>
      </c>
      <c r="M130" s="286">
        <f t="shared" si="42"/>
        <v>93</v>
      </c>
      <c r="N130" s="286">
        <f t="shared" si="42"/>
        <v>111</v>
      </c>
      <c r="O130" s="423" t="s">
        <v>999</v>
      </c>
      <c r="P130" s="1829" t="s">
        <v>1003</v>
      </c>
    </row>
    <row r="131" spans="1:16" s="494" customFormat="1" ht="39" customHeight="1">
      <c r="A131" s="1829"/>
      <c r="B131" s="423" t="s">
        <v>1001</v>
      </c>
      <c r="C131" s="289">
        <f>C125+C128</f>
        <v>12</v>
      </c>
      <c r="D131" s="289">
        <f t="shared" si="42"/>
        <v>125</v>
      </c>
      <c r="E131" s="289">
        <f t="shared" si="42"/>
        <v>137</v>
      </c>
      <c r="F131" s="289">
        <f t="shared" si="42"/>
        <v>19</v>
      </c>
      <c r="G131" s="289">
        <f t="shared" si="42"/>
        <v>109</v>
      </c>
      <c r="H131" s="289">
        <f t="shared" si="42"/>
        <v>128</v>
      </c>
      <c r="I131" s="289">
        <f t="shared" si="42"/>
        <v>9</v>
      </c>
      <c r="J131" s="289">
        <f t="shared" si="42"/>
        <v>39</v>
      </c>
      <c r="K131" s="289">
        <f t="shared" si="42"/>
        <v>48</v>
      </c>
      <c r="L131" s="289">
        <f t="shared" si="42"/>
        <v>5</v>
      </c>
      <c r="M131" s="289">
        <f t="shared" si="42"/>
        <v>74</v>
      </c>
      <c r="N131" s="289">
        <f t="shared" si="42"/>
        <v>79</v>
      </c>
      <c r="O131" s="423" t="s">
        <v>1002</v>
      </c>
      <c r="P131" s="1829"/>
    </row>
    <row r="132" spans="1:16" s="494" customFormat="1" ht="39" customHeight="1">
      <c r="A132" s="1829"/>
      <c r="B132" s="423" t="s">
        <v>750</v>
      </c>
      <c r="C132" s="286">
        <f>C130+C131</f>
        <v>41</v>
      </c>
      <c r="D132" s="286">
        <f t="shared" ref="D132:N132" si="43">D130+D131</f>
        <v>232</v>
      </c>
      <c r="E132" s="286">
        <f t="shared" si="43"/>
        <v>273</v>
      </c>
      <c r="F132" s="286">
        <f t="shared" si="43"/>
        <v>71</v>
      </c>
      <c r="G132" s="286">
        <f t="shared" si="43"/>
        <v>291</v>
      </c>
      <c r="H132" s="286">
        <f t="shared" si="43"/>
        <v>362</v>
      </c>
      <c r="I132" s="286">
        <f t="shared" si="43"/>
        <v>33</v>
      </c>
      <c r="J132" s="286">
        <f t="shared" si="43"/>
        <v>125</v>
      </c>
      <c r="K132" s="286">
        <f t="shared" si="43"/>
        <v>158</v>
      </c>
      <c r="L132" s="286">
        <f t="shared" si="43"/>
        <v>23</v>
      </c>
      <c r="M132" s="286">
        <f t="shared" si="43"/>
        <v>167</v>
      </c>
      <c r="N132" s="286">
        <f t="shared" si="43"/>
        <v>190</v>
      </c>
      <c r="O132" s="423" t="s">
        <v>68</v>
      </c>
      <c r="P132" s="1829"/>
    </row>
    <row r="133" spans="1:16" ht="39" customHeight="1">
      <c r="A133" s="1829" t="s">
        <v>980</v>
      </c>
      <c r="B133" s="423" t="s">
        <v>998</v>
      </c>
      <c r="C133" s="289">
        <v>15</v>
      </c>
      <c r="D133" s="289">
        <v>3</v>
      </c>
      <c r="E133" s="289">
        <f>C133+D133</f>
        <v>18</v>
      </c>
      <c r="F133" s="289">
        <v>18</v>
      </c>
      <c r="G133" s="289">
        <v>7</v>
      </c>
      <c r="H133" s="289">
        <f>F133+G133</f>
        <v>25</v>
      </c>
      <c r="I133" s="289">
        <v>11</v>
      </c>
      <c r="J133" s="289">
        <v>6</v>
      </c>
      <c r="K133" s="289">
        <f>I133+J133</f>
        <v>17</v>
      </c>
      <c r="L133" s="289">
        <v>15</v>
      </c>
      <c r="M133" s="289">
        <v>11</v>
      </c>
      <c r="N133" s="289">
        <f>L133+M133</f>
        <v>26</v>
      </c>
      <c r="O133" s="423" t="s">
        <v>999</v>
      </c>
      <c r="P133" s="1829" t="s">
        <v>178</v>
      </c>
    </row>
    <row r="134" spans="1:16" ht="39" customHeight="1">
      <c r="A134" s="1829"/>
      <c r="B134" s="423" t="s">
        <v>1001</v>
      </c>
      <c r="C134" s="286">
        <v>6</v>
      </c>
      <c r="D134" s="286">
        <v>132</v>
      </c>
      <c r="E134" s="286">
        <f>C134+D134</f>
        <v>138</v>
      </c>
      <c r="F134" s="286">
        <v>3</v>
      </c>
      <c r="G134" s="286">
        <v>234</v>
      </c>
      <c r="H134" s="286">
        <f>F134+G134</f>
        <v>237</v>
      </c>
      <c r="I134" s="286">
        <v>5</v>
      </c>
      <c r="J134" s="286">
        <v>67</v>
      </c>
      <c r="K134" s="286">
        <f>I134+J134</f>
        <v>72</v>
      </c>
      <c r="L134" s="286">
        <v>2</v>
      </c>
      <c r="M134" s="286">
        <v>120</v>
      </c>
      <c r="N134" s="286">
        <f>L134+M134</f>
        <v>122</v>
      </c>
      <c r="O134" s="423" t="s">
        <v>1002</v>
      </c>
      <c r="P134" s="1829"/>
    </row>
    <row r="135" spans="1:16" ht="39" customHeight="1">
      <c r="A135" s="1829"/>
      <c r="B135" s="423" t="s">
        <v>750</v>
      </c>
      <c r="C135" s="289">
        <f>C133+C134</f>
        <v>21</v>
      </c>
      <c r="D135" s="289">
        <f t="shared" ref="D135:N135" si="44">D133+D134</f>
        <v>135</v>
      </c>
      <c r="E135" s="289">
        <f t="shared" si="44"/>
        <v>156</v>
      </c>
      <c r="F135" s="289">
        <f t="shared" si="44"/>
        <v>21</v>
      </c>
      <c r="G135" s="289">
        <f t="shared" si="44"/>
        <v>241</v>
      </c>
      <c r="H135" s="289">
        <f t="shared" si="44"/>
        <v>262</v>
      </c>
      <c r="I135" s="289">
        <f t="shared" si="44"/>
        <v>16</v>
      </c>
      <c r="J135" s="289">
        <f t="shared" si="44"/>
        <v>73</v>
      </c>
      <c r="K135" s="289">
        <f t="shared" si="44"/>
        <v>89</v>
      </c>
      <c r="L135" s="289">
        <f t="shared" si="44"/>
        <v>17</v>
      </c>
      <c r="M135" s="289">
        <f t="shared" si="44"/>
        <v>131</v>
      </c>
      <c r="N135" s="289">
        <f t="shared" si="44"/>
        <v>148</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0</v>
      </c>
      <c r="D137" s="289">
        <v>8</v>
      </c>
      <c r="E137" s="289">
        <f>C137+D137</f>
        <v>8</v>
      </c>
      <c r="F137" s="289">
        <v>1</v>
      </c>
      <c r="G137" s="289">
        <v>10</v>
      </c>
      <c r="H137" s="289">
        <f>F137+G137</f>
        <v>11</v>
      </c>
      <c r="I137" s="289">
        <v>0</v>
      </c>
      <c r="J137" s="289">
        <v>6</v>
      </c>
      <c r="K137" s="289">
        <f>I137+J137</f>
        <v>6</v>
      </c>
      <c r="L137" s="289">
        <v>0</v>
      </c>
      <c r="M137" s="289">
        <v>2</v>
      </c>
      <c r="N137" s="289">
        <f>L137+M137</f>
        <v>2</v>
      </c>
      <c r="O137" s="423" t="s">
        <v>1002</v>
      </c>
      <c r="P137" s="1829"/>
    </row>
    <row r="138" spans="1:16" ht="39" customHeight="1">
      <c r="A138" s="1829"/>
      <c r="B138" s="423" t="s">
        <v>750</v>
      </c>
      <c r="C138" s="286">
        <f>C136+C137</f>
        <v>0</v>
      </c>
      <c r="D138" s="286">
        <f t="shared" ref="D138:N138" si="45">D136+D137</f>
        <v>8</v>
      </c>
      <c r="E138" s="286">
        <f t="shared" si="45"/>
        <v>8</v>
      </c>
      <c r="F138" s="286">
        <f t="shared" si="45"/>
        <v>1</v>
      </c>
      <c r="G138" s="286">
        <f t="shared" si="45"/>
        <v>10</v>
      </c>
      <c r="H138" s="286">
        <f t="shared" si="45"/>
        <v>11</v>
      </c>
      <c r="I138" s="286">
        <f t="shared" si="45"/>
        <v>0</v>
      </c>
      <c r="J138" s="286">
        <f t="shared" si="45"/>
        <v>6</v>
      </c>
      <c r="K138" s="286">
        <f t="shared" si="45"/>
        <v>6</v>
      </c>
      <c r="L138" s="286">
        <f t="shared" si="45"/>
        <v>0</v>
      </c>
      <c r="M138" s="286">
        <f t="shared" si="45"/>
        <v>2</v>
      </c>
      <c r="N138" s="286">
        <f t="shared" si="45"/>
        <v>2</v>
      </c>
      <c r="O138" s="423" t="s">
        <v>68</v>
      </c>
      <c r="P138" s="1829"/>
    </row>
    <row r="139" spans="1:16" ht="39" customHeight="1">
      <c r="A139" s="1829" t="s">
        <v>983</v>
      </c>
      <c r="B139" s="423" t="s">
        <v>998</v>
      </c>
      <c r="C139" s="289">
        <f>C133+C136</f>
        <v>15</v>
      </c>
      <c r="D139" s="289">
        <f t="shared" ref="D139:N140" si="46">D133+D136</f>
        <v>3</v>
      </c>
      <c r="E139" s="289">
        <f t="shared" si="46"/>
        <v>18</v>
      </c>
      <c r="F139" s="289">
        <f t="shared" si="46"/>
        <v>18</v>
      </c>
      <c r="G139" s="289">
        <f t="shared" si="46"/>
        <v>7</v>
      </c>
      <c r="H139" s="289">
        <f t="shared" si="46"/>
        <v>25</v>
      </c>
      <c r="I139" s="289">
        <f t="shared" si="46"/>
        <v>11</v>
      </c>
      <c r="J139" s="289">
        <f t="shared" si="46"/>
        <v>6</v>
      </c>
      <c r="K139" s="289">
        <f t="shared" si="46"/>
        <v>17</v>
      </c>
      <c r="L139" s="289">
        <f t="shared" si="46"/>
        <v>15</v>
      </c>
      <c r="M139" s="289">
        <f t="shared" si="46"/>
        <v>11</v>
      </c>
      <c r="N139" s="289">
        <f t="shared" si="46"/>
        <v>26</v>
      </c>
      <c r="O139" s="423" t="s">
        <v>999</v>
      </c>
      <c r="P139" s="1829" t="s">
        <v>984</v>
      </c>
    </row>
    <row r="140" spans="1:16" ht="39" customHeight="1">
      <c r="A140" s="1829"/>
      <c r="B140" s="423" t="s">
        <v>1001</v>
      </c>
      <c r="C140" s="286">
        <f>C134+C137</f>
        <v>6</v>
      </c>
      <c r="D140" s="286">
        <f t="shared" si="46"/>
        <v>140</v>
      </c>
      <c r="E140" s="286">
        <f t="shared" si="46"/>
        <v>146</v>
      </c>
      <c r="F140" s="286">
        <f t="shared" si="46"/>
        <v>4</v>
      </c>
      <c r="G140" s="286">
        <f t="shared" si="46"/>
        <v>244</v>
      </c>
      <c r="H140" s="286">
        <f t="shared" si="46"/>
        <v>248</v>
      </c>
      <c r="I140" s="286">
        <f t="shared" si="46"/>
        <v>5</v>
      </c>
      <c r="J140" s="286">
        <f t="shared" si="46"/>
        <v>73</v>
      </c>
      <c r="K140" s="286">
        <f t="shared" si="46"/>
        <v>78</v>
      </c>
      <c r="L140" s="286">
        <f t="shared" si="46"/>
        <v>2</v>
      </c>
      <c r="M140" s="286">
        <f t="shared" si="46"/>
        <v>122</v>
      </c>
      <c r="N140" s="286">
        <f t="shared" si="46"/>
        <v>124</v>
      </c>
      <c r="O140" s="423" t="s">
        <v>1002</v>
      </c>
      <c r="P140" s="1829"/>
    </row>
    <row r="141" spans="1:16" ht="39" customHeight="1">
      <c r="A141" s="1829"/>
      <c r="B141" s="423" t="s">
        <v>750</v>
      </c>
      <c r="C141" s="289">
        <f>C139+C140</f>
        <v>21</v>
      </c>
      <c r="D141" s="289">
        <f t="shared" ref="D141:N141" si="47">D139+D140</f>
        <v>143</v>
      </c>
      <c r="E141" s="289">
        <f t="shared" si="47"/>
        <v>164</v>
      </c>
      <c r="F141" s="289">
        <f t="shared" si="47"/>
        <v>22</v>
      </c>
      <c r="G141" s="289">
        <f t="shared" si="47"/>
        <v>251</v>
      </c>
      <c r="H141" s="289">
        <f t="shared" si="47"/>
        <v>273</v>
      </c>
      <c r="I141" s="289">
        <f t="shared" si="47"/>
        <v>16</v>
      </c>
      <c r="J141" s="289">
        <f t="shared" si="47"/>
        <v>79</v>
      </c>
      <c r="K141" s="289">
        <f t="shared" si="47"/>
        <v>95</v>
      </c>
      <c r="L141" s="289">
        <f t="shared" si="47"/>
        <v>17</v>
      </c>
      <c r="M141" s="289">
        <f t="shared" si="47"/>
        <v>133</v>
      </c>
      <c r="N141" s="289">
        <f t="shared" si="47"/>
        <v>150</v>
      </c>
      <c r="O141" s="423" t="s">
        <v>68</v>
      </c>
      <c r="P141" s="1829"/>
    </row>
    <row r="142" spans="1:16" ht="39" customHeight="1">
      <c r="A142" s="1829" t="s">
        <v>985</v>
      </c>
      <c r="B142" s="423" t="s">
        <v>998</v>
      </c>
      <c r="C142" s="286">
        <v>35</v>
      </c>
      <c r="D142" s="286">
        <v>147</v>
      </c>
      <c r="E142" s="286">
        <f>C142+D142</f>
        <v>182</v>
      </c>
      <c r="F142" s="286">
        <v>10</v>
      </c>
      <c r="G142" s="286">
        <v>151</v>
      </c>
      <c r="H142" s="286">
        <f>F142+G142</f>
        <v>161</v>
      </c>
      <c r="I142" s="286">
        <v>13</v>
      </c>
      <c r="J142" s="286">
        <v>74</v>
      </c>
      <c r="K142" s="286">
        <f>I142+J142</f>
        <v>87</v>
      </c>
      <c r="L142" s="286">
        <v>9</v>
      </c>
      <c r="M142" s="286">
        <v>114</v>
      </c>
      <c r="N142" s="286">
        <f>L142+M142</f>
        <v>123</v>
      </c>
      <c r="O142" s="423" t="s">
        <v>999</v>
      </c>
      <c r="P142" s="1829" t="s">
        <v>1004</v>
      </c>
    </row>
    <row r="143" spans="1:16" ht="39" customHeight="1">
      <c r="A143" s="1829"/>
      <c r="B143" s="423" t="s">
        <v>1001</v>
      </c>
      <c r="C143" s="289">
        <v>7</v>
      </c>
      <c r="D143" s="289">
        <v>3</v>
      </c>
      <c r="E143" s="289">
        <f>C143+D143</f>
        <v>10</v>
      </c>
      <c r="F143" s="289">
        <v>37</v>
      </c>
      <c r="G143" s="289">
        <v>5</v>
      </c>
      <c r="H143" s="289">
        <f>F143+G143</f>
        <v>42</v>
      </c>
      <c r="I143" s="289">
        <v>13</v>
      </c>
      <c r="J143" s="289">
        <v>6</v>
      </c>
      <c r="K143" s="289">
        <f>I143+J143</f>
        <v>19</v>
      </c>
      <c r="L143" s="289">
        <v>6</v>
      </c>
      <c r="M143" s="289">
        <v>14</v>
      </c>
      <c r="N143" s="289">
        <f>L143+M143</f>
        <v>20</v>
      </c>
      <c r="O143" s="423" t="s">
        <v>1002</v>
      </c>
      <c r="P143" s="1829"/>
    </row>
    <row r="144" spans="1:16" ht="39" customHeight="1">
      <c r="A144" s="1829"/>
      <c r="B144" s="423" t="s">
        <v>750</v>
      </c>
      <c r="C144" s="286">
        <f>C142+C143</f>
        <v>42</v>
      </c>
      <c r="D144" s="286">
        <f t="shared" ref="D144:N144" si="48">D142+D143</f>
        <v>150</v>
      </c>
      <c r="E144" s="286">
        <f t="shared" si="48"/>
        <v>192</v>
      </c>
      <c r="F144" s="286">
        <f t="shared" si="48"/>
        <v>47</v>
      </c>
      <c r="G144" s="286">
        <f t="shared" si="48"/>
        <v>156</v>
      </c>
      <c r="H144" s="286">
        <f t="shared" si="48"/>
        <v>203</v>
      </c>
      <c r="I144" s="286">
        <f t="shared" si="48"/>
        <v>26</v>
      </c>
      <c r="J144" s="286">
        <f t="shared" si="48"/>
        <v>80</v>
      </c>
      <c r="K144" s="286">
        <f t="shared" si="48"/>
        <v>106</v>
      </c>
      <c r="L144" s="286">
        <f t="shared" si="48"/>
        <v>15</v>
      </c>
      <c r="M144" s="286">
        <f t="shared" si="48"/>
        <v>128</v>
      </c>
      <c r="N144" s="286">
        <f t="shared" si="48"/>
        <v>143</v>
      </c>
      <c r="O144" s="423" t="s">
        <v>68</v>
      </c>
      <c r="P144" s="1829"/>
    </row>
    <row r="145" spans="1:21" ht="39" customHeight="1">
      <c r="A145" s="1829" t="s">
        <v>986</v>
      </c>
      <c r="B145" s="423" t="s">
        <v>998</v>
      </c>
      <c r="C145" s="289">
        <v>133</v>
      </c>
      <c r="D145" s="289">
        <v>67</v>
      </c>
      <c r="E145" s="289">
        <f>C145+D145</f>
        <v>200</v>
      </c>
      <c r="F145" s="289">
        <v>105</v>
      </c>
      <c r="G145" s="289">
        <v>62</v>
      </c>
      <c r="H145" s="289">
        <f>F145+G145</f>
        <v>167</v>
      </c>
      <c r="I145" s="289">
        <v>46</v>
      </c>
      <c r="J145" s="289">
        <v>29</v>
      </c>
      <c r="K145" s="289">
        <f>I145+J145</f>
        <v>75</v>
      </c>
      <c r="L145" s="289">
        <v>64</v>
      </c>
      <c r="M145" s="289">
        <v>43</v>
      </c>
      <c r="N145" s="289">
        <f>L145+M145</f>
        <v>107</v>
      </c>
      <c r="O145" s="423" t="s">
        <v>999</v>
      </c>
      <c r="P145" s="1829" t="s">
        <v>1005</v>
      </c>
    </row>
    <row r="146" spans="1:21" ht="39" customHeight="1">
      <c r="A146" s="1829"/>
      <c r="B146" s="423" t="s">
        <v>1001</v>
      </c>
      <c r="C146" s="286">
        <v>179</v>
      </c>
      <c r="D146" s="286">
        <v>43</v>
      </c>
      <c r="E146" s="286">
        <f>C146+D146</f>
        <v>222</v>
      </c>
      <c r="F146" s="286">
        <v>229</v>
      </c>
      <c r="G146" s="286">
        <v>52</v>
      </c>
      <c r="H146" s="286">
        <f>F146+G146</f>
        <v>281</v>
      </c>
      <c r="I146" s="286">
        <v>87</v>
      </c>
      <c r="J146" s="286">
        <v>4</v>
      </c>
      <c r="K146" s="286">
        <f>I146+J146</f>
        <v>91</v>
      </c>
      <c r="L146" s="286">
        <v>74</v>
      </c>
      <c r="M146" s="286">
        <v>33</v>
      </c>
      <c r="N146" s="286">
        <f>L146+M146</f>
        <v>107</v>
      </c>
      <c r="O146" s="423" t="s">
        <v>1002</v>
      </c>
      <c r="P146" s="1829"/>
    </row>
    <row r="147" spans="1:21" ht="39" customHeight="1">
      <c r="A147" s="1829"/>
      <c r="B147" s="423" t="s">
        <v>750</v>
      </c>
      <c r="C147" s="289">
        <f>C145+C146</f>
        <v>312</v>
      </c>
      <c r="D147" s="289">
        <f t="shared" ref="D147:N147" si="49">D145+D146</f>
        <v>110</v>
      </c>
      <c r="E147" s="289">
        <f t="shared" si="49"/>
        <v>422</v>
      </c>
      <c r="F147" s="289">
        <f t="shared" si="49"/>
        <v>334</v>
      </c>
      <c r="G147" s="289">
        <f t="shared" si="49"/>
        <v>114</v>
      </c>
      <c r="H147" s="289">
        <f t="shared" si="49"/>
        <v>448</v>
      </c>
      <c r="I147" s="289">
        <f t="shared" si="49"/>
        <v>133</v>
      </c>
      <c r="J147" s="289">
        <f t="shared" si="49"/>
        <v>33</v>
      </c>
      <c r="K147" s="289">
        <f t="shared" si="49"/>
        <v>166</v>
      </c>
      <c r="L147" s="289">
        <f t="shared" si="49"/>
        <v>138</v>
      </c>
      <c r="M147" s="289">
        <f t="shared" si="49"/>
        <v>76</v>
      </c>
      <c r="N147" s="289">
        <f t="shared" si="49"/>
        <v>214</v>
      </c>
      <c r="O147" s="423" t="s">
        <v>68</v>
      </c>
      <c r="P147" s="1829"/>
    </row>
    <row r="148" spans="1:21" ht="39" customHeight="1">
      <c r="A148" s="198" t="s">
        <v>1112</v>
      </c>
      <c r="B148" s="136"/>
      <c r="C148" s="136"/>
      <c r="D148" s="136"/>
      <c r="E148" s="136"/>
      <c r="F148" s="136"/>
      <c r="G148" s="136"/>
      <c r="H148" s="136"/>
      <c r="I148" s="136"/>
      <c r="J148" s="136"/>
      <c r="K148" s="136"/>
      <c r="L148" s="136"/>
      <c r="M148" s="136"/>
      <c r="N148" s="136"/>
      <c r="O148" s="136"/>
      <c r="P148" s="200" t="s">
        <v>1113</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2918</v>
      </c>
      <c r="D153" s="1861"/>
      <c r="E153" s="1861"/>
      <c r="F153" s="1862"/>
      <c r="G153" s="1860">
        <f>D8+G8+J8+M8+D37+G37+J37+M37+D66+G66+J66+M66+D95+G95+J95+M95+D124+G124+J124+M124</f>
        <v>20340</v>
      </c>
      <c r="H153" s="1861"/>
      <c r="I153" s="1861"/>
      <c r="J153" s="1862"/>
      <c r="K153" s="1860">
        <f>E8+H8+K8+N8+E37+H37+K37+N37+E66+H66+K66+N66+E95+H95+K95+N95+E124+H124+K124+N124</f>
        <v>23258</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1396</v>
      </c>
      <c r="D154" s="1861"/>
      <c r="E154" s="1861"/>
      <c r="F154" s="1862"/>
      <c r="G154" s="1860">
        <f t="shared" ref="G154:G176" si="51">D9+G9+J9+M9+D38+G38+J38+M38+D67+G67+J67+M67+D96+G96+J96+M96+D125+G125+J125+M125</f>
        <v>14323</v>
      </c>
      <c r="H154" s="1861"/>
      <c r="I154" s="1861"/>
      <c r="J154" s="1862"/>
      <c r="K154" s="1860">
        <f t="shared" ref="K154:K176" si="52">E9+H9+K9+N9+E38+H38+K38+N38+E67+H67+K67+N67+E96+H96+K96+N96+E125+H125+K125+N125</f>
        <v>15719</v>
      </c>
      <c r="L154" s="1861"/>
      <c r="M154" s="1861"/>
      <c r="N154" s="1862"/>
      <c r="O154" s="423" t="s">
        <v>1002</v>
      </c>
      <c r="P154" s="1834"/>
    </row>
    <row r="155" spans="1:21" s="494" customFormat="1" ht="39" customHeight="1">
      <c r="A155" s="1835"/>
      <c r="B155" s="423" t="s">
        <v>750</v>
      </c>
      <c r="C155" s="1863">
        <f t="shared" si="50"/>
        <v>4314</v>
      </c>
      <c r="D155" s="1864"/>
      <c r="E155" s="1864"/>
      <c r="F155" s="1865"/>
      <c r="G155" s="1863">
        <f t="shared" si="51"/>
        <v>34663</v>
      </c>
      <c r="H155" s="1864"/>
      <c r="I155" s="1864"/>
      <c r="J155" s="1865"/>
      <c r="K155" s="1863">
        <f t="shared" si="52"/>
        <v>38977</v>
      </c>
      <c r="L155" s="1864"/>
      <c r="M155" s="1864"/>
      <c r="N155" s="1865"/>
      <c r="O155" s="423" t="s">
        <v>68</v>
      </c>
      <c r="P155" s="1835"/>
    </row>
    <row r="156" spans="1:21" s="494" customFormat="1" ht="39" customHeight="1">
      <c r="A156" s="1859" t="s">
        <v>977</v>
      </c>
      <c r="B156" s="423" t="s">
        <v>998</v>
      </c>
      <c r="C156" s="1860">
        <f t="shared" si="50"/>
        <v>3819</v>
      </c>
      <c r="D156" s="1861"/>
      <c r="E156" s="1861"/>
      <c r="F156" s="1862"/>
      <c r="G156" s="1860">
        <f t="shared" si="51"/>
        <v>7272</v>
      </c>
      <c r="H156" s="1861"/>
      <c r="I156" s="1861"/>
      <c r="J156" s="1862"/>
      <c r="K156" s="1860">
        <f t="shared" si="52"/>
        <v>11091</v>
      </c>
      <c r="L156" s="1861"/>
      <c r="M156" s="1861"/>
      <c r="N156" s="1862"/>
      <c r="O156" s="423" t="s">
        <v>999</v>
      </c>
      <c r="P156" s="1859" t="s">
        <v>172</v>
      </c>
    </row>
    <row r="157" spans="1:21" s="494" customFormat="1" ht="39" customHeight="1">
      <c r="A157" s="1834"/>
      <c r="B157" s="423" t="s">
        <v>1001</v>
      </c>
      <c r="C157" s="1860">
        <f t="shared" si="50"/>
        <v>3568</v>
      </c>
      <c r="D157" s="1861"/>
      <c r="E157" s="1861"/>
      <c r="F157" s="1862"/>
      <c r="G157" s="1860">
        <f t="shared" si="51"/>
        <v>5577</v>
      </c>
      <c r="H157" s="1861"/>
      <c r="I157" s="1861"/>
      <c r="J157" s="1862"/>
      <c r="K157" s="1860">
        <f t="shared" si="52"/>
        <v>9145</v>
      </c>
      <c r="L157" s="1861"/>
      <c r="M157" s="1861"/>
      <c r="N157" s="1862"/>
      <c r="O157" s="423" t="s">
        <v>1002</v>
      </c>
      <c r="P157" s="1834"/>
    </row>
    <row r="158" spans="1:21" s="494" customFormat="1" ht="39" customHeight="1">
      <c r="A158" s="1835"/>
      <c r="B158" s="423" t="s">
        <v>750</v>
      </c>
      <c r="C158" s="1863">
        <f t="shared" si="50"/>
        <v>7387</v>
      </c>
      <c r="D158" s="1864"/>
      <c r="E158" s="1864"/>
      <c r="F158" s="1865"/>
      <c r="G158" s="1863">
        <f t="shared" si="51"/>
        <v>12849</v>
      </c>
      <c r="H158" s="1864"/>
      <c r="I158" s="1864"/>
      <c r="J158" s="1865"/>
      <c r="K158" s="1863">
        <f t="shared" si="52"/>
        <v>20236</v>
      </c>
      <c r="L158" s="1864"/>
      <c r="M158" s="1864"/>
      <c r="N158" s="1865"/>
      <c r="O158" s="423" t="s">
        <v>68</v>
      </c>
      <c r="P158" s="1835"/>
    </row>
    <row r="159" spans="1:21" s="494" customFormat="1" ht="39" customHeight="1">
      <c r="A159" s="1859" t="s">
        <v>978</v>
      </c>
      <c r="B159" s="423" t="s">
        <v>998</v>
      </c>
      <c r="C159" s="1860">
        <f t="shared" si="50"/>
        <v>6737</v>
      </c>
      <c r="D159" s="1861"/>
      <c r="E159" s="1861"/>
      <c r="F159" s="1862"/>
      <c r="G159" s="1860">
        <f t="shared" si="51"/>
        <v>27612</v>
      </c>
      <c r="H159" s="1861"/>
      <c r="I159" s="1861"/>
      <c r="J159" s="1862"/>
      <c r="K159" s="1860">
        <f t="shared" si="52"/>
        <v>34349</v>
      </c>
      <c r="L159" s="1861"/>
      <c r="M159" s="1861"/>
      <c r="N159" s="1862"/>
      <c r="O159" s="423" t="s">
        <v>999</v>
      </c>
      <c r="P159" s="1859" t="s">
        <v>1003</v>
      </c>
    </row>
    <row r="160" spans="1:21" s="494" customFormat="1" ht="39" customHeight="1">
      <c r="A160" s="1834"/>
      <c r="B160" s="423" t="s">
        <v>1001</v>
      </c>
      <c r="C160" s="1860">
        <f t="shared" si="50"/>
        <v>4964</v>
      </c>
      <c r="D160" s="1861"/>
      <c r="E160" s="1861"/>
      <c r="F160" s="1862"/>
      <c r="G160" s="1860">
        <f t="shared" si="51"/>
        <v>19900</v>
      </c>
      <c r="H160" s="1861"/>
      <c r="I160" s="1861"/>
      <c r="J160" s="1862"/>
      <c r="K160" s="1860">
        <f t="shared" si="52"/>
        <v>24864</v>
      </c>
      <c r="L160" s="1861"/>
      <c r="M160" s="1861"/>
      <c r="N160" s="1862"/>
      <c r="O160" s="423" t="s">
        <v>1002</v>
      </c>
      <c r="P160" s="1834"/>
    </row>
    <row r="161" spans="1:17" s="494" customFormat="1" ht="39" customHeight="1">
      <c r="A161" s="1835"/>
      <c r="B161" s="423" t="s">
        <v>750</v>
      </c>
      <c r="C161" s="1863">
        <f t="shared" si="50"/>
        <v>11701</v>
      </c>
      <c r="D161" s="1864"/>
      <c r="E161" s="1864"/>
      <c r="F161" s="1865"/>
      <c r="G161" s="1863">
        <f t="shared" si="51"/>
        <v>47512</v>
      </c>
      <c r="H161" s="1864"/>
      <c r="I161" s="1864"/>
      <c r="J161" s="1865"/>
      <c r="K161" s="1863">
        <f t="shared" si="52"/>
        <v>59213</v>
      </c>
      <c r="L161" s="1864"/>
      <c r="M161" s="1864"/>
      <c r="N161" s="1865"/>
      <c r="O161" s="423" t="s">
        <v>68</v>
      </c>
      <c r="P161" s="1835"/>
    </row>
    <row r="162" spans="1:17" ht="39" customHeight="1">
      <c r="A162" s="1859" t="s">
        <v>980</v>
      </c>
      <c r="B162" s="423" t="s">
        <v>998</v>
      </c>
      <c r="C162" s="1860">
        <f t="shared" si="50"/>
        <v>5638</v>
      </c>
      <c r="D162" s="1861"/>
      <c r="E162" s="1861"/>
      <c r="F162" s="1862"/>
      <c r="G162" s="1860">
        <f t="shared" si="51"/>
        <v>11648</v>
      </c>
      <c r="H162" s="1861"/>
      <c r="I162" s="1861"/>
      <c r="J162" s="1862"/>
      <c r="K162" s="1860">
        <f t="shared" si="52"/>
        <v>17286</v>
      </c>
      <c r="L162" s="1861"/>
      <c r="M162" s="1861"/>
      <c r="N162" s="1862"/>
      <c r="O162" s="423" t="s">
        <v>999</v>
      </c>
      <c r="P162" s="1859" t="s">
        <v>178</v>
      </c>
    </row>
    <row r="163" spans="1:17" ht="39" customHeight="1">
      <c r="A163" s="1834"/>
      <c r="B163" s="423" t="s">
        <v>1001</v>
      </c>
      <c r="C163" s="1860">
        <f t="shared" si="50"/>
        <v>2876</v>
      </c>
      <c r="D163" s="1861"/>
      <c r="E163" s="1861"/>
      <c r="F163" s="1862"/>
      <c r="G163" s="1860">
        <f t="shared" si="51"/>
        <v>57301</v>
      </c>
      <c r="H163" s="1861"/>
      <c r="I163" s="1861"/>
      <c r="J163" s="1862"/>
      <c r="K163" s="1860">
        <f t="shared" si="52"/>
        <v>60177</v>
      </c>
      <c r="L163" s="1861"/>
      <c r="M163" s="1861"/>
      <c r="N163" s="1862"/>
      <c r="O163" s="423" t="s">
        <v>1002</v>
      </c>
      <c r="P163" s="1834"/>
    </row>
    <row r="164" spans="1:17" ht="39" customHeight="1">
      <c r="A164" s="1835"/>
      <c r="B164" s="423" t="s">
        <v>750</v>
      </c>
      <c r="C164" s="1863">
        <f t="shared" si="50"/>
        <v>8514</v>
      </c>
      <c r="D164" s="1864"/>
      <c r="E164" s="1864"/>
      <c r="F164" s="1865"/>
      <c r="G164" s="1863">
        <f t="shared" si="51"/>
        <v>68949</v>
      </c>
      <c r="H164" s="1864"/>
      <c r="I164" s="1864"/>
      <c r="J164" s="1865"/>
      <c r="K164" s="1863">
        <f t="shared" si="52"/>
        <v>77463</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44</v>
      </c>
      <c r="D166" s="1861"/>
      <c r="E166" s="1861"/>
      <c r="F166" s="1862"/>
      <c r="G166" s="1860">
        <f t="shared" si="51"/>
        <v>2765</v>
      </c>
      <c r="H166" s="1861"/>
      <c r="I166" s="1861"/>
      <c r="J166" s="1862"/>
      <c r="K166" s="1860">
        <f t="shared" si="52"/>
        <v>2809</v>
      </c>
      <c r="L166" s="1861"/>
      <c r="M166" s="1861"/>
      <c r="N166" s="1862"/>
      <c r="O166" s="423" t="s">
        <v>1002</v>
      </c>
      <c r="P166" s="1834"/>
    </row>
    <row r="167" spans="1:17" ht="39" customHeight="1">
      <c r="A167" s="1835"/>
      <c r="B167" s="423" t="s">
        <v>750</v>
      </c>
      <c r="C167" s="1863">
        <f t="shared" si="50"/>
        <v>44</v>
      </c>
      <c r="D167" s="1864"/>
      <c r="E167" s="1864"/>
      <c r="F167" s="1865"/>
      <c r="G167" s="1863">
        <f t="shared" si="51"/>
        <v>2765</v>
      </c>
      <c r="H167" s="1864"/>
      <c r="I167" s="1864"/>
      <c r="J167" s="1865"/>
      <c r="K167" s="1863">
        <f t="shared" si="52"/>
        <v>2809</v>
      </c>
      <c r="L167" s="1864"/>
      <c r="M167" s="1864"/>
      <c r="N167" s="1865"/>
      <c r="O167" s="423" t="s">
        <v>68</v>
      </c>
      <c r="P167" s="1835"/>
    </row>
    <row r="168" spans="1:17" ht="39" customHeight="1">
      <c r="A168" s="1859" t="s">
        <v>983</v>
      </c>
      <c r="B168" s="423" t="s">
        <v>998</v>
      </c>
      <c r="C168" s="1860">
        <f t="shared" si="50"/>
        <v>5638</v>
      </c>
      <c r="D168" s="1861"/>
      <c r="E168" s="1861"/>
      <c r="F168" s="1862"/>
      <c r="G168" s="1860">
        <f t="shared" si="51"/>
        <v>11648</v>
      </c>
      <c r="H168" s="1861"/>
      <c r="I168" s="1861"/>
      <c r="J168" s="1862"/>
      <c r="K168" s="1860">
        <f t="shared" si="52"/>
        <v>17286</v>
      </c>
      <c r="L168" s="1861"/>
      <c r="M168" s="1861"/>
      <c r="N168" s="1862"/>
      <c r="O168" s="423" t="s">
        <v>999</v>
      </c>
      <c r="P168" s="1859" t="s">
        <v>984</v>
      </c>
    </row>
    <row r="169" spans="1:17" ht="39" customHeight="1">
      <c r="A169" s="1834"/>
      <c r="B169" s="423" t="s">
        <v>1001</v>
      </c>
      <c r="C169" s="1860">
        <f t="shared" si="50"/>
        <v>2920</v>
      </c>
      <c r="D169" s="1861"/>
      <c r="E169" s="1861"/>
      <c r="F169" s="1862"/>
      <c r="G169" s="1860">
        <f t="shared" si="51"/>
        <v>60066</v>
      </c>
      <c r="H169" s="1861"/>
      <c r="I169" s="1861"/>
      <c r="J169" s="1862"/>
      <c r="K169" s="1860">
        <f t="shared" si="52"/>
        <v>62986</v>
      </c>
      <c r="L169" s="1861"/>
      <c r="M169" s="1861"/>
      <c r="N169" s="1862"/>
      <c r="O169" s="423" t="s">
        <v>1002</v>
      </c>
      <c r="P169" s="1834"/>
    </row>
    <row r="170" spans="1:17" ht="39" customHeight="1">
      <c r="A170" s="1835"/>
      <c r="B170" s="423" t="s">
        <v>750</v>
      </c>
      <c r="C170" s="1863">
        <f t="shared" si="50"/>
        <v>8558</v>
      </c>
      <c r="D170" s="1864"/>
      <c r="E170" s="1864"/>
      <c r="F170" s="1865"/>
      <c r="G170" s="1863">
        <f t="shared" si="51"/>
        <v>71714</v>
      </c>
      <c r="H170" s="1864"/>
      <c r="I170" s="1864"/>
      <c r="J170" s="1865"/>
      <c r="K170" s="1863">
        <f t="shared" si="52"/>
        <v>80272</v>
      </c>
      <c r="L170" s="1864"/>
      <c r="M170" s="1864"/>
      <c r="N170" s="1865"/>
      <c r="O170" s="423" t="s">
        <v>68</v>
      </c>
      <c r="P170" s="1835"/>
    </row>
    <row r="171" spans="1:17" ht="39" customHeight="1">
      <c r="A171" s="1859" t="s">
        <v>985</v>
      </c>
      <c r="B171" s="423" t="s">
        <v>998</v>
      </c>
      <c r="C171" s="1860">
        <f t="shared" si="50"/>
        <v>6394</v>
      </c>
      <c r="D171" s="1861"/>
      <c r="E171" s="1861"/>
      <c r="F171" s="1862"/>
      <c r="G171" s="1860">
        <f t="shared" si="51"/>
        <v>21966</v>
      </c>
      <c r="H171" s="1861"/>
      <c r="I171" s="1861"/>
      <c r="J171" s="1862"/>
      <c r="K171" s="1860">
        <f t="shared" si="52"/>
        <v>28360</v>
      </c>
      <c r="L171" s="1861"/>
      <c r="M171" s="1861"/>
      <c r="N171" s="1862"/>
      <c r="O171" s="423" t="s">
        <v>999</v>
      </c>
      <c r="P171" s="1859" t="s">
        <v>1004</v>
      </c>
    </row>
    <row r="172" spans="1:17" ht="39" customHeight="1">
      <c r="A172" s="1834"/>
      <c r="B172" s="423" t="s">
        <v>1001</v>
      </c>
      <c r="C172" s="1860">
        <f t="shared" si="50"/>
        <v>6594</v>
      </c>
      <c r="D172" s="1861"/>
      <c r="E172" s="1861"/>
      <c r="F172" s="1862"/>
      <c r="G172" s="1860">
        <f t="shared" si="51"/>
        <v>1995</v>
      </c>
      <c r="H172" s="1861"/>
      <c r="I172" s="1861"/>
      <c r="J172" s="1862"/>
      <c r="K172" s="1860">
        <f t="shared" si="52"/>
        <v>8589</v>
      </c>
      <c r="L172" s="1861"/>
      <c r="M172" s="1861"/>
      <c r="N172" s="1862"/>
      <c r="O172" s="423" t="s">
        <v>1002</v>
      </c>
      <c r="P172" s="1834"/>
    </row>
    <row r="173" spans="1:17" ht="39" customHeight="1">
      <c r="A173" s="1835"/>
      <c r="B173" s="423" t="s">
        <v>750</v>
      </c>
      <c r="C173" s="1863">
        <f t="shared" si="50"/>
        <v>12988</v>
      </c>
      <c r="D173" s="1864"/>
      <c r="E173" s="1864"/>
      <c r="F173" s="1865"/>
      <c r="G173" s="1863">
        <f t="shared" si="51"/>
        <v>23961</v>
      </c>
      <c r="H173" s="1864"/>
      <c r="I173" s="1864"/>
      <c r="J173" s="1865"/>
      <c r="K173" s="1863">
        <f t="shared" si="52"/>
        <v>36949</v>
      </c>
      <c r="L173" s="1864"/>
      <c r="M173" s="1864"/>
      <c r="N173" s="1865"/>
      <c r="O173" s="423" t="s">
        <v>68</v>
      </c>
      <c r="P173" s="1835"/>
    </row>
    <row r="174" spans="1:17" ht="39" customHeight="1">
      <c r="A174" s="1859" t="s">
        <v>986</v>
      </c>
      <c r="B174" s="423" t="s">
        <v>998</v>
      </c>
      <c r="C174" s="1860">
        <f t="shared" si="50"/>
        <v>25126</v>
      </c>
      <c r="D174" s="1861"/>
      <c r="E174" s="1861"/>
      <c r="F174" s="1862"/>
      <c r="G174" s="1860">
        <f t="shared" si="51"/>
        <v>11188</v>
      </c>
      <c r="H174" s="1861"/>
      <c r="I174" s="1861"/>
      <c r="J174" s="1862"/>
      <c r="K174" s="1860">
        <f t="shared" si="52"/>
        <v>36314</v>
      </c>
      <c r="L174" s="1861"/>
      <c r="M174" s="1861"/>
      <c r="N174" s="1862"/>
      <c r="O174" s="423" t="s">
        <v>999</v>
      </c>
      <c r="P174" s="1859" t="s">
        <v>1005</v>
      </c>
    </row>
    <row r="175" spans="1:17" ht="39" customHeight="1">
      <c r="A175" s="1834"/>
      <c r="B175" s="423" t="s">
        <v>1001</v>
      </c>
      <c r="C175" s="1860">
        <f t="shared" si="50"/>
        <v>40498</v>
      </c>
      <c r="D175" s="1861"/>
      <c r="E175" s="1861"/>
      <c r="F175" s="1862"/>
      <c r="G175" s="1860">
        <f t="shared" si="51"/>
        <v>10494</v>
      </c>
      <c r="H175" s="1861"/>
      <c r="I175" s="1861"/>
      <c r="J175" s="1862"/>
      <c r="K175" s="1860">
        <f t="shared" si="52"/>
        <v>50992</v>
      </c>
      <c r="L175" s="1861"/>
      <c r="M175" s="1861"/>
      <c r="N175" s="1862"/>
      <c r="O175" s="423" t="s">
        <v>1002</v>
      </c>
      <c r="P175" s="1834"/>
    </row>
    <row r="176" spans="1:17" ht="39" customHeight="1">
      <c r="A176" s="1835"/>
      <c r="B176" s="423" t="s">
        <v>750</v>
      </c>
      <c r="C176" s="1863">
        <f t="shared" si="50"/>
        <v>65624</v>
      </c>
      <c r="D176" s="1864"/>
      <c r="E176" s="1864"/>
      <c r="F176" s="1865"/>
      <c r="G176" s="1863">
        <f t="shared" si="51"/>
        <v>21682</v>
      </c>
      <c r="H176" s="1864"/>
      <c r="I176" s="1864"/>
      <c r="J176" s="1865"/>
      <c r="K176" s="1863">
        <f t="shared" si="52"/>
        <v>87306</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622</v>
      </c>
      <c r="B1" s="1854"/>
      <c r="C1" s="1854"/>
      <c r="D1" s="1854"/>
      <c r="E1" s="1854"/>
      <c r="F1" s="1854"/>
      <c r="G1" s="1854"/>
      <c r="H1" s="1854"/>
      <c r="I1" s="1854"/>
      <c r="J1" s="1854"/>
      <c r="K1" s="1854"/>
      <c r="L1" s="1854"/>
      <c r="M1" s="1854"/>
      <c r="N1" s="1854"/>
      <c r="O1" s="1854"/>
      <c r="P1" s="1855"/>
    </row>
    <row r="2" spans="1:18" ht="47.25" customHeight="1">
      <c r="A2" s="1856" t="s">
        <v>623</v>
      </c>
      <c r="B2" s="1857"/>
      <c r="C2" s="1857"/>
      <c r="D2" s="1857"/>
      <c r="E2" s="1857"/>
      <c r="F2" s="1857"/>
      <c r="G2" s="1857"/>
      <c r="H2" s="1857"/>
      <c r="I2" s="1857"/>
      <c r="J2" s="1857"/>
      <c r="K2" s="1857"/>
      <c r="L2" s="1857"/>
      <c r="M2" s="1857"/>
      <c r="N2" s="1857"/>
      <c r="O2" s="1857"/>
      <c r="P2" s="1858"/>
    </row>
    <row r="3" spans="1:18" ht="39" customHeight="1">
      <c r="A3" s="198" t="s">
        <v>1114</v>
      </c>
      <c r="B3" s="136"/>
      <c r="C3" s="136"/>
      <c r="D3" s="136"/>
      <c r="E3" s="136"/>
      <c r="F3" s="136"/>
      <c r="G3" s="136"/>
      <c r="H3" s="136"/>
      <c r="I3" s="136"/>
      <c r="J3" s="136"/>
      <c r="K3" s="136"/>
      <c r="L3" s="136"/>
      <c r="M3" s="136"/>
      <c r="N3" s="136"/>
      <c r="O3" s="136"/>
      <c r="P3" s="200" t="s">
        <v>1115</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f>'2-24'!C8+'2-25'!C8+'2-26'!C8</f>
        <v>10994</v>
      </c>
      <c r="D8" s="286">
        <f>'2-24'!D8+'2-25'!D8+'2-26'!D8</f>
        <v>12879</v>
      </c>
      <c r="E8" s="286">
        <f>'2-24'!E8+'2-25'!E8+'2-26'!E8</f>
        <v>23873</v>
      </c>
      <c r="F8" s="286">
        <f>'2-24'!F8+'2-25'!F8+'2-26'!F8</f>
        <v>2249</v>
      </c>
      <c r="G8" s="286">
        <f>'2-24'!G8+'2-25'!G8+'2-26'!G8</f>
        <v>2038</v>
      </c>
      <c r="H8" s="286">
        <f>'2-24'!H8+'2-25'!H8+'2-26'!H8</f>
        <v>4287</v>
      </c>
      <c r="I8" s="286">
        <f>'2-24'!I8+'2-25'!I8+'2-26'!I8</f>
        <v>4818</v>
      </c>
      <c r="J8" s="286">
        <f>'2-24'!J8+'2-25'!J8+'2-26'!J8</f>
        <v>5329</v>
      </c>
      <c r="K8" s="286">
        <f>'2-24'!K8+'2-25'!K8+'2-26'!K8</f>
        <v>10147</v>
      </c>
      <c r="L8" s="286">
        <f>'2-24'!L8+'2-25'!L8+'2-26'!L8</f>
        <v>1222</v>
      </c>
      <c r="M8" s="286">
        <f>'2-24'!M8+'2-25'!M8+'2-26'!M8</f>
        <v>1925</v>
      </c>
      <c r="N8" s="286">
        <f>'2-24'!N8+'2-25'!N8+'2-26'!N8</f>
        <v>3147</v>
      </c>
      <c r="O8" s="423" t="s">
        <v>999</v>
      </c>
      <c r="P8" s="1829" t="s">
        <v>1000</v>
      </c>
      <c r="R8" s="495"/>
    </row>
    <row r="9" spans="1:18" s="494" customFormat="1" ht="39" customHeight="1">
      <c r="A9" s="1829"/>
      <c r="B9" s="423" t="s">
        <v>1001</v>
      </c>
      <c r="C9" s="289">
        <f>'2-24'!C9+'2-25'!C9+'2-26'!C9</f>
        <v>6573</v>
      </c>
      <c r="D9" s="289">
        <f>'2-24'!D9+'2-25'!D9+'2-26'!D9</f>
        <v>8459</v>
      </c>
      <c r="E9" s="289">
        <f>'2-24'!E9+'2-25'!E9+'2-26'!E9</f>
        <v>15032</v>
      </c>
      <c r="F9" s="289">
        <f>'2-24'!F9+'2-25'!F9+'2-26'!F9</f>
        <v>1738</v>
      </c>
      <c r="G9" s="289">
        <f>'2-24'!G9+'2-25'!G9+'2-26'!G9</f>
        <v>1028</v>
      </c>
      <c r="H9" s="289">
        <f>'2-24'!H9+'2-25'!H9+'2-26'!H9</f>
        <v>2766</v>
      </c>
      <c r="I9" s="289">
        <f>'2-24'!I9+'2-25'!I9+'2-26'!I9</f>
        <v>4276</v>
      </c>
      <c r="J9" s="289">
        <f>'2-24'!J9+'2-25'!J9+'2-26'!J9</f>
        <v>3054</v>
      </c>
      <c r="K9" s="289">
        <f>'2-24'!K9+'2-25'!K9+'2-26'!K9</f>
        <v>7330</v>
      </c>
      <c r="L9" s="289">
        <f>'2-24'!L9+'2-25'!L9+'2-26'!L9</f>
        <v>624</v>
      </c>
      <c r="M9" s="289">
        <f>'2-24'!M9+'2-25'!M9+'2-26'!M9</f>
        <v>1088</v>
      </c>
      <c r="N9" s="289">
        <f>'2-24'!N9+'2-25'!N9+'2-26'!N9</f>
        <v>1712</v>
      </c>
      <c r="O9" s="423" t="s">
        <v>1002</v>
      </c>
      <c r="P9" s="1829"/>
      <c r="R9" s="495"/>
    </row>
    <row r="10" spans="1:18" s="494" customFormat="1" ht="39" customHeight="1">
      <c r="A10" s="1829"/>
      <c r="B10" s="423" t="s">
        <v>750</v>
      </c>
      <c r="C10" s="286">
        <f>'2-24'!C10+'2-25'!C10+'2-26'!C10</f>
        <v>17567</v>
      </c>
      <c r="D10" s="286">
        <f>'2-24'!D10+'2-25'!D10+'2-26'!D10</f>
        <v>21338</v>
      </c>
      <c r="E10" s="286">
        <f>'2-24'!E10+'2-25'!E10+'2-26'!E10</f>
        <v>38905</v>
      </c>
      <c r="F10" s="286">
        <f>'2-24'!F10+'2-25'!F10+'2-26'!F10</f>
        <v>3987</v>
      </c>
      <c r="G10" s="286">
        <f>'2-24'!G10+'2-25'!G10+'2-26'!G10</f>
        <v>3066</v>
      </c>
      <c r="H10" s="286">
        <f>'2-24'!H10+'2-25'!H10+'2-26'!H10</f>
        <v>7053</v>
      </c>
      <c r="I10" s="286">
        <f>'2-24'!I10+'2-25'!I10+'2-26'!I10</f>
        <v>9094</v>
      </c>
      <c r="J10" s="286">
        <f>'2-24'!J10+'2-25'!J10+'2-26'!J10</f>
        <v>8383</v>
      </c>
      <c r="K10" s="286">
        <f>'2-24'!K10+'2-25'!K10+'2-26'!K10</f>
        <v>17477</v>
      </c>
      <c r="L10" s="286">
        <f>'2-24'!L10+'2-25'!L10+'2-26'!L10</f>
        <v>1846</v>
      </c>
      <c r="M10" s="286">
        <f>'2-24'!M10+'2-25'!M10+'2-26'!M10</f>
        <v>3013</v>
      </c>
      <c r="N10" s="286">
        <f>'2-24'!N10+'2-25'!N10+'2-26'!N10</f>
        <v>4859</v>
      </c>
      <c r="O10" s="423" t="s">
        <v>68</v>
      </c>
      <c r="P10" s="1829"/>
      <c r="R10" s="495"/>
    </row>
    <row r="11" spans="1:18" s="494" customFormat="1" ht="39" customHeight="1">
      <c r="A11" s="1829" t="s">
        <v>977</v>
      </c>
      <c r="B11" s="423" t="s">
        <v>998</v>
      </c>
      <c r="C11" s="289">
        <f>'2-24'!C11+'2-25'!C11+'2-26'!C11</f>
        <v>4014</v>
      </c>
      <c r="D11" s="289">
        <f>'2-24'!D11+'2-25'!D11+'2-26'!D11</f>
        <v>2736</v>
      </c>
      <c r="E11" s="289">
        <f>'2-24'!E11+'2-25'!E11+'2-26'!E11</f>
        <v>6750</v>
      </c>
      <c r="F11" s="289">
        <f>'2-24'!F11+'2-25'!F11+'2-26'!F11</f>
        <v>539</v>
      </c>
      <c r="G11" s="289">
        <f>'2-24'!G11+'2-25'!G11+'2-26'!G11</f>
        <v>392</v>
      </c>
      <c r="H11" s="289">
        <f>'2-24'!H11+'2-25'!H11+'2-26'!H11</f>
        <v>931</v>
      </c>
      <c r="I11" s="289">
        <f>'2-24'!I11+'2-25'!I11+'2-26'!I11</f>
        <v>1161</v>
      </c>
      <c r="J11" s="289">
        <f>'2-24'!J11+'2-25'!J11+'2-26'!J11</f>
        <v>1086</v>
      </c>
      <c r="K11" s="289">
        <f>'2-24'!K11+'2-25'!K11+'2-26'!K11</f>
        <v>2247</v>
      </c>
      <c r="L11" s="289">
        <f>'2-24'!L11+'2-25'!L11+'2-26'!L11</f>
        <v>291</v>
      </c>
      <c r="M11" s="289">
        <f>'2-24'!M11+'2-25'!M11+'2-26'!M11</f>
        <v>273</v>
      </c>
      <c r="N11" s="289">
        <f>'2-24'!N11+'2-25'!N11+'2-26'!N11</f>
        <v>564</v>
      </c>
      <c r="O11" s="423" t="s">
        <v>999</v>
      </c>
      <c r="P11" s="1829" t="s">
        <v>172</v>
      </c>
      <c r="R11" s="495"/>
    </row>
    <row r="12" spans="1:18" s="494" customFormat="1" ht="39" customHeight="1">
      <c r="A12" s="1829"/>
      <c r="B12" s="423" t="s">
        <v>1001</v>
      </c>
      <c r="C12" s="286">
        <f>'2-24'!C12+'2-25'!C12+'2-26'!C12</f>
        <v>3611</v>
      </c>
      <c r="D12" s="286">
        <f>'2-24'!D12+'2-25'!D12+'2-26'!D12</f>
        <v>2270</v>
      </c>
      <c r="E12" s="286">
        <f>'2-24'!E12+'2-25'!E12+'2-26'!E12</f>
        <v>5881</v>
      </c>
      <c r="F12" s="286">
        <f>'2-24'!F12+'2-25'!F12+'2-26'!F12</f>
        <v>402</v>
      </c>
      <c r="G12" s="286">
        <f>'2-24'!G12+'2-25'!G12+'2-26'!G12</f>
        <v>263</v>
      </c>
      <c r="H12" s="286">
        <f>'2-24'!H12+'2-25'!H12+'2-26'!H12</f>
        <v>665</v>
      </c>
      <c r="I12" s="286">
        <f>'2-24'!I12+'2-25'!I12+'2-26'!I12</f>
        <v>1685</v>
      </c>
      <c r="J12" s="286">
        <f>'2-24'!J12+'2-25'!J12+'2-26'!J12</f>
        <v>905</v>
      </c>
      <c r="K12" s="286">
        <f>'2-24'!K12+'2-25'!K12+'2-26'!K12</f>
        <v>2590</v>
      </c>
      <c r="L12" s="286">
        <f>'2-24'!L12+'2-25'!L12+'2-26'!L12</f>
        <v>184</v>
      </c>
      <c r="M12" s="286">
        <f>'2-24'!M12+'2-25'!M12+'2-26'!M12</f>
        <v>232</v>
      </c>
      <c r="N12" s="286">
        <f>'2-24'!N12+'2-25'!N12+'2-26'!N12</f>
        <v>416</v>
      </c>
      <c r="O12" s="423" t="s">
        <v>1002</v>
      </c>
      <c r="P12" s="1829"/>
      <c r="R12" s="495"/>
    </row>
    <row r="13" spans="1:18" s="494" customFormat="1" ht="39" customHeight="1">
      <c r="A13" s="1829"/>
      <c r="B13" s="423" t="s">
        <v>750</v>
      </c>
      <c r="C13" s="289">
        <f>'2-24'!C13+'2-25'!C13+'2-26'!C13</f>
        <v>7625</v>
      </c>
      <c r="D13" s="289">
        <f>'2-24'!D13+'2-25'!D13+'2-26'!D13</f>
        <v>5006</v>
      </c>
      <c r="E13" s="289">
        <f>'2-24'!E13+'2-25'!E13+'2-26'!E13</f>
        <v>12631</v>
      </c>
      <c r="F13" s="289">
        <f>'2-24'!F13+'2-25'!F13+'2-26'!F13</f>
        <v>941</v>
      </c>
      <c r="G13" s="289">
        <f>'2-24'!G13+'2-25'!G13+'2-26'!G13</f>
        <v>655</v>
      </c>
      <c r="H13" s="289">
        <f>'2-24'!H13+'2-25'!H13+'2-26'!H13</f>
        <v>1596</v>
      </c>
      <c r="I13" s="289">
        <f>'2-24'!I13+'2-25'!I13+'2-26'!I13</f>
        <v>2846</v>
      </c>
      <c r="J13" s="289">
        <f>'2-24'!J13+'2-25'!J13+'2-26'!J13</f>
        <v>1991</v>
      </c>
      <c r="K13" s="289">
        <f>'2-24'!K13+'2-25'!K13+'2-26'!K13</f>
        <v>4837</v>
      </c>
      <c r="L13" s="289">
        <f>'2-24'!L13+'2-25'!L13+'2-26'!L13</f>
        <v>475</v>
      </c>
      <c r="M13" s="289">
        <f>'2-24'!M13+'2-25'!M13+'2-26'!M13</f>
        <v>505</v>
      </c>
      <c r="N13" s="289">
        <f>'2-24'!N13+'2-25'!N13+'2-26'!N13</f>
        <v>980</v>
      </c>
      <c r="O13" s="423" t="s">
        <v>68</v>
      </c>
      <c r="P13" s="1829"/>
      <c r="R13" s="495"/>
    </row>
    <row r="14" spans="1:18" s="494" customFormat="1" ht="39" customHeight="1">
      <c r="A14" s="1829" t="s">
        <v>978</v>
      </c>
      <c r="B14" s="423" t="s">
        <v>998</v>
      </c>
      <c r="C14" s="286">
        <f>'2-24'!C14+'2-25'!C14+'2-26'!C14</f>
        <v>15008</v>
      </c>
      <c r="D14" s="286">
        <f>'2-24'!D14+'2-25'!D14+'2-26'!D14</f>
        <v>15615</v>
      </c>
      <c r="E14" s="286">
        <f>'2-24'!E14+'2-25'!E14+'2-26'!E14</f>
        <v>30623</v>
      </c>
      <c r="F14" s="286">
        <f>'2-24'!F14+'2-25'!F14+'2-26'!F14</f>
        <v>2788</v>
      </c>
      <c r="G14" s="286">
        <f>'2-24'!G14+'2-25'!G14+'2-26'!G14</f>
        <v>2430</v>
      </c>
      <c r="H14" s="286">
        <f>'2-24'!H14+'2-25'!H14+'2-26'!H14</f>
        <v>5218</v>
      </c>
      <c r="I14" s="286">
        <f>'2-24'!I14+'2-25'!I14+'2-26'!I14</f>
        <v>5979</v>
      </c>
      <c r="J14" s="286">
        <f>'2-24'!J14+'2-25'!J14+'2-26'!J14</f>
        <v>6415</v>
      </c>
      <c r="K14" s="286">
        <f>'2-24'!K14+'2-25'!K14+'2-26'!K14</f>
        <v>12394</v>
      </c>
      <c r="L14" s="286">
        <f>'2-24'!L14+'2-25'!L14+'2-26'!L14</f>
        <v>1513</v>
      </c>
      <c r="M14" s="286">
        <f>'2-24'!M14+'2-25'!M14+'2-26'!M14</f>
        <v>2198</v>
      </c>
      <c r="N14" s="286">
        <f>'2-24'!N14+'2-25'!N14+'2-26'!N14</f>
        <v>3711</v>
      </c>
      <c r="O14" s="423" t="s">
        <v>999</v>
      </c>
      <c r="P14" s="1829" t="s">
        <v>1003</v>
      </c>
      <c r="R14" s="495"/>
    </row>
    <row r="15" spans="1:18" s="494" customFormat="1" ht="39" customHeight="1">
      <c r="A15" s="1829"/>
      <c r="B15" s="423" t="s">
        <v>1001</v>
      </c>
      <c r="C15" s="289">
        <f>'2-24'!C15+'2-25'!C15+'2-26'!C15</f>
        <v>10184</v>
      </c>
      <c r="D15" s="289">
        <f>'2-24'!D15+'2-25'!D15+'2-26'!D15</f>
        <v>10729</v>
      </c>
      <c r="E15" s="289">
        <f>'2-24'!E15+'2-25'!E15+'2-26'!E15</f>
        <v>20913</v>
      </c>
      <c r="F15" s="289">
        <f>'2-24'!F15+'2-25'!F15+'2-26'!F15</f>
        <v>2140</v>
      </c>
      <c r="G15" s="289">
        <f>'2-24'!G15+'2-25'!G15+'2-26'!G15</f>
        <v>1291</v>
      </c>
      <c r="H15" s="289">
        <f>'2-24'!H15+'2-25'!H15+'2-26'!H15</f>
        <v>3431</v>
      </c>
      <c r="I15" s="289">
        <f>'2-24'!I15+'2-25'!I15+'2-26'!I15</f>
        <v>5961</v>
      </c>
      <c r="J15" s="289">
        <f>'2-24'!J15+'2-25'!J15+'2-26'!J15</f>
        <v>3959</v>
      </c>
      <c r="K15" s="289">
        <f>'2-24'!K15+'2-25'!K15+'2-26'!K15</f>
        <v>9920</v>
      </c>
      <c r="L15" s="289">
        <f>'2-24'!L15+'2-25'!L15+'2-26'!L15</f>
        <v>808</v>
      </c>
      <c r="M15" s="289">
        <f>'2-24'!M15+'2-25'!M15+'2-26'!M15</f>
        <v>1320</v>
      </c>
      <c r="N15" s="289">
        <f>'2-24'!N15+'2-25'!N15+'2-26'!N15</f>
        <v>2128</v>
      </c>
      <c r="O15" s="423" t="s">
        <v>1002</v>
      </c>
      <c r="P15" s="1829"/>
      <c r="R15" s="495"/>
    </row>
    <row r="16" spans="1:18" s="494" customFormat="1" ht="39" customHeight="1">
      <c r="A16" s="1829"/>
      <c r="B16" s="423" t="s">
        <v>750</v>
      </c>
      <c r="C16" s="286">
        <f>'2-24'!C16+'2-25'!C16+'2-26'!C16</f>
        <v>25192</v>
      </c>
      <c r="D16" s="286">
        <f>'2-24'!D16+'2-25'!D16+'2-26'!D16</f>
        <v>26344</v>
      </c>
      <c r="E16" s="286">
        <f>'2-24'!E16+'2-25'!E16+'2-26'!E16</f>
        <v>51536</v>
      </c>
      <c r="F16" s="286">
        <f>'2-24'!F16+'2-25'!F16+'2-26'!F16</f>
        <v>4928</v>
      </c>
      <c r="G16" s="286">
        <f>'2-24'!G16+'2-25'!G16+'2-26'!G16</f>
        <v>3721</v>
      </c>
      <c r="H16" s="286">
        <f>'2-24'!H16+'2-25'!H16+'2-26'!H16</f>
        <v>8649</v>
      </c>
      <c r="I16" s="286">
        <f>'2-24'!I16+'2-25'!I16+'2-26'!I16</f>
        <v>11940</v>
      </c>
      <c r="J16" s="286">
        <f>'2-24'!J16+'2-25'!J16+'2-26'!J16</f>
        <v>10374</v>
      </c>
      <c r="K16" s="286">
        <f>'2-24'!K16+'2-25'!K16+'2-26'!K16</f>
        <v>22314</v>
      </c>
      <c r="L16" s="286">
        <f>'2-24'!L16+'2-25'!L16+'2-26'!L16</f>
        <v>2321</v>
      </c>
      <c r="M16" s="286">
        <f>'2-24'!M16+'2-25'!M16+'2-26'!M16</f>
        <v>3518</v>
      </c>
      <c r="N16" s="286">
        <f>'2-24'!N16+'2-25'!N16+'2-26'!N16</f>
        <v>5839</v>
      </c>
      <c r="O16" s="423" t="s">
        <v>68</v>
      </c>
      <c r="P16" s="1829"/>
      <c r="R16" s="495"/>
    </row>
    <row r="17" spans="1:18" ht="39" customHeight="1">
      <c r="A17" s="1829" t="s">
        <v>980</v>
      </c>
      <c r="B17" s="423" t="s">
        <v>998</v>
      </c>
      <c r="C17" s="289">
        <f>'2-24'!C17+'2-25'!C17+'2-26'!C17</f>
        <v>14571</v>
      </c>
      <c r="D17" s="289">
        <f>'2-24'!D17+'2-25'!D17+'2-26'!D17</f>
        <v>7432</v>
      </c>
      <c r="E17" s="289">
        <f>'2-24'!E17+'2-25'!E17+'2-26'!E17</f>
        <v>22003</v>
      </c>
      <c r="F17" s="289">
        <f>'2-24'!F17+'2-25'!F17+'2-26'!F17</f>
        <v>2187</v>
      </c>
      <c r="G17" s="289">
        <f>'2-24'!G17+'2-25'!G17+'2-26'!G17</f>
        <v>722</v>
      </c>
      <c r="H17" s="289">
        <f>'2-24'!H17+'2-25'!H17+'2-26'!H17</f>
        <v>2909</v>
      </c>
      <c r="I17" s="289">
        <f>'2-24'!I17+'2-25'!I17+'2-26'!I17</f>
        <v>3031</v>
      </c>
      <c r="J17" s="289">
        <f>'2-24'!J17+'2-25'!J17+'2-26'!J17</f>
        <v>2178</v>
      </c>
      <c r="K17" s="289">
        <f>'2-24'!K17+'2-25'!K17+'2-26'!K17</f>
        <v>5209</v>
      </c>
      <c r="L17" s="289">
        <f>'2-24'!L17+'2-25'!L17+'2-26'!L17</f>
        <v>2176</v>
      </c>
      <c r="M17" s="289">
        <f>'2-24'!M17+'2-25'!M17+'2-26'!M17</f>
        <v>371</v>
      </c>
      <c r="N17" s="289">
        <f>'2-24'!N17+'2-25'!N17+'2-26'!N17</f>
        <v>2547</v>
      </c>
      <c r="O17" s="423" t="s">
        <v>999</v>
      </c>
      <c r="P17" s="1829" t="s">
        <v>178</v>
      </c>
      <c r="R17" s="510"/>
    </row>
    <row r="18" spans="1:18" ht="39" customHeight="1">
      <c r="A18" s="1829"/>
      <c r="B18" s="423" t="s">
        <v>1001</v>
      </c>
      <c r="C18" s="286">
        <f>'2-24'!C18+'2-25'!C18+'2-26'!C18</f>
        <v>12792</v>
      </c>
      <c r="D18" s="286">
        <f>'2-24'!D18+'2-25'!D18+'2-26'!D18</f>
        <v>48889</v>
      </c>
      <c r="E18" s="286">
        <f>'2-24'!E18+'2-25'!E18+'2-26'!E18</f>
        <v>61681</v>
      </c>
      <c r="F18" s="286">
        <f>'2-24'!F18+'2-25'!F18+'2-26'!F18</f>
        <v>2474</v>
      </c>
      <c r="G18" s="286">
        <f>'2-24'!G18+'2-25'!G18+'2-26'!G18</f>
        <v>4660</v>
      </c>
      <c r="H18" s="286">
        <f>'2-24'!H18+'2-25'!H18+'2-26'!H18</f>
        <v>7134</v>
      </c>
      <c r="I18" s="286">
        <f>'2-24'!I18+'2-25'!I18+'2-26'!I18</f>
        <v>6193</v>
      </c>
      <c r="J18" s="286">
        <f>'2-24'!J18+'2-25'!J18+'2-26'!J18</f>
        <v>14434</v>
      </c>
      <c r="K18" s="286">
        <f>'2-24'!K18+'2-25'!K18+'2-26'!K18</f>
        <v>20627</v>
      </c>
      <c r="L18" s="286">
        <f>'2-24'!L18+'2-25'!L18+'2-26'!L18</f>
        <v>1548</v>
      </c>
      <c r="M18" s="286">
        <f>'2-24'!M18+'2-25'!M18+'2-26'!M18</f>
        <v>4417</v>
      </c>
      <c r="N18" s="286">
        <f>'2-24'!N18+'2-25'!N18+'2-26'!N18</f>
        <v>5965</v>
      </c>
      <c r="O18" s="423" t="s">
        <v>1002</v>
      </c>
      <c r="P18" s="1829"/>
      <c r="R18" s="510"/>
    </row>
    <row r="19" spans="1:18" ht="39" customHeight="1">
      <c r="A19" s="1829"/>
      <c r="B19" s="423" t="s">
        <v>750</v>
      </c>
      <c r="C19" s="289">
        <f>'2-24'!C19+'2-25'!C19+'2-26'!C19</f>
        <v>27363</v>
      </c>
      <c r="D19" s="289">
        <f>'2-24'!D19+'2-25'!D19+'2-26'!D19</f>
        <v>56321</v>
      </c>
      <c r="E19" s="289">
        <f>'2-24'!E19+'2-25'!E19+'2-26'!E19</f>
        <v>83684</v>
      </c>
      <c r="F19" s="289">
        <f>'2-24'!F19+'2-25'!F19+'2-26'!F19</f>
        <v>4661</v>
      </c>
      <c r="G19" s="289">
        <f>'2-24'!G19+'2-25'!G19+'2-26'!G19</f>
        <v>5382</v>
      </c>
      <c r="H19" s="289">
        <f>'2-24'!H19+'2-25'!H19+'2-26'!H19</f>
        <v>10043</v>
      </c>
      <c r="I19" s="289">
        <f>'2-24'!I19+'2-25'!I19+'2-26'!I19</f>
        <v>9224</v>
      </c>
      <c r="J19" s="289">
        <f>'2-24'!J19+'2-25'!J19+'2-26'!J19</f>
        <v>16612</v>
      </c>
      <c r="K19" s="289">
        <f>'2-24'!K19+'2-25'!K19+'2-26'!K19</f>
        <v>25836</v>
      </c>
      <c r="L19" s="289">
        <f>'2-24'!L19+'2-25'!L19+'2-26'!L19</f>
        <v>3724</v>
      </c>
      <c r="M19" s="289">
        <f>'2-24'!M19+'2-25'!M19+'2-26'!M19</f>
        <v>4788</v>
      </c>
      <c r="N19" s="289">
        <f>'2-24'!N19+'2-25'!N19+'2-26'!N19</f>
        <v>8512</v>
      </c>
      <c r="O19" s="423" t="s">
        <v>68</v>
      </c>
      <c r="P19" s="1829"/>
      <c r="R19" s="510"/>
    </row>
    <row r="20" spans="1:18" ht="39" customHeight="1">
      <c r="A20" s="1829" t="s">
        <v>981</v>
      </c>
      <c r="B20" s="423" t="s">
        <v>998</v>
      </c>
      <c r="C20" s="286">
        <f>'2-24'!C20+'2-25'!C20+'2-26'!C20</f>
        <v>0</v>
      </c>
      <c r="D20" s="286">
        <f>'2-24'!D20+'2-25'!D20+'2-26'!D20</f>
        <v>0</v>
      </c>
      <c r="E20" s="286">
        <f>'2-24'!E20+'2-25'!E20+'2-26'!E20</f>
        <v>0</v>
      </c>
      <c r="F20" s="286">
        <f>'2-24'!F20+'2-25'!F20+'2-26'!F20</f>
        <v>0</v>
      </c>
      <c r="G20" s="286">
        <f>'2-24'!G20+'2-25'!G20+'2-26'!G20</f>
        <v>0</v>
      </c>
      <c r="H20" s="286">
        <f>'2-24'!H20+'2-25'!H20+'2-26'!H20</f>
        <v>0</v>
      </c>
      <c r="I20" s="286">
        <f>'2-24'!I20+'2-25'!I20+'2-26'!I20</f>
        <v>0</v>
      </c>
      <c r="J20" s="286">
        <f>'2-24'!J20+'2-25'!J20+'2-26'!J20</f>
        <v>0</v>
      </c>
      <c r="K20" s="286">
        <f>'2-24'!K20+'2-25'!K20+'2-26'!K20</f>
        <v>0</v>
      </c>
      <c r="L20" s="286">
        <f>'2-24'!L20+'2-25'!L20+'2-26'!L20</f>
        <v>0</v>
      </c>
      <c r="M20" s="286">
        <f>'2-24'!M20+'2-25'!M20+'2-26'!M20</f>
        <v>0</v>
      </c>
      <c r="N20" s="286">
        <f>'2-24'!N20+'2-25'!N20+'2-26'!N20</f>
        <v>0</v>
      </c>
      <c r="O20" s="423" t="s">
        <v>999</v>
      </c>
      <c r="P20" s="1829" t="s">
        <v>982</v>
      </c>
      <c r="Q20" s="511"/>
      <c r="R20" s="510"/>
    </row>
    <row r="21" spans="1:18" ht="39" customHeight="1">
      <c r="A21" s="1829"/>
      <c r="B21" s="423" t="s">
        <v>1001</v>
      </c>
      <c r="C21" s="289">
        <f>'2-24'!C21+'2-25'!C21+'2-26'!C21</f>
        <v>302</v>
      </c>
      <c r="D21" s="289">
        <f>'2-24'!D21+'2-25'!D21+'2-26'!D21</f>
        <v>1962</v>
      </c>
      <c r="E21" s="289">
        <f>'2-24'!E21+'2-25'!E21+'2-26'!E21</f>
        <v>2264</v>
      </c>
      <c r="F21" s="289">
        <f>'2-24'!F21+'2-25'!F21+'2-26'!F21</f>
        <v>102</v>
      </c>
      <c r="G21" s="289">
        <f>'2-24'!G21+'2-25'!G21+'2-26'!G21</f>
        <v>238</v>
      </c>
      <c r="H21" s="289">
        <f>'2-24'!H21+'2-25'!H21+'2-26'!H21</f>
        <v>340</v>
      </c>
      <c r="I21" s="289">
        <f>'2-24'!I21+'2-25'!I21+'2-26'!I21</f>
        <v>131</v>
      </c>
      <c r="J21" s="289">
        <f>'2-24'!J21+'2-25'!J21+'2-26'!J21</f>
        <v>426</v>
      </c>
      <c r="K21" s="289">
        <f>'2-24'!K21+'2-25'!K21+'2-26'!K21</f>
        <v>557</v>
      </c>
      <c r="L21" s="289">
        <f>'2-24'!L21+'2-25'!L21+'2-26'!L21</f>
        <v>60</v>
      </c>
      <c r="M21" s="289">
        <f>'2-24'!M21+'2-25'!M21+'2-26'!M21</f>
        <v>136</v>
      </c>
      <c r="N21" s="289">
        <f>'2-24'!N21+'2-25'!N21+'2-26'!N21</f>
        <v>196</v>
      </c>
      <c r="O21" s="423" t="s">
        <v>1002</v>
      </c>
      <c r="P21" s="1829"/>
    </row>
    <row r="22" spans="1:18" ht="39" customHeight="1">
      <c r="A22" s="1829"/>
      <c r="B22" s="423" t="s">
        <v>750</v>
      </c>
      <c r="C22" s="286">
        <f>'2-24'!C22+'2-25'!C22+'2-26'!C22</f>
        <v>302</v>
      </c>
      <c r="D22" s="286">
        <f>'2-24'!D22+'2-25'!D22+'2-26'!D22</f>
        <v>1962</v>
      </c>
      <c r="E22" s="286">
        <f>'2-24'!E22+'2-25'!E22+'2-26'!E22</f>
        <v>2264</v>
      </c>
      <c r="F22" s="286">
        <f>'2-24'!F22+'2-25'!F22+'2-26'!F22</f>
        <v>102</v>
      </c>
      <c r="G22" s="286">
        <f>'2-24'!G22+'2-25'!G22+'2-26'!G22</f>
        <v>238</v>
      </c>
      <c r="H22" s="286">
        <f>'2-24'!H22+'2-25'!H22+'2-26'!H22</f>
        <v>340</v>
      </c>
      <c r="I22" s="286">
        <f>'2-24'!I22+'2-25'!I22+'2-26'!I22</f>
        <v>131</v>
      </c>
      <c r="J22" s="286">
        <f>'2-24'!J22+'2-25'!J22+'2-26'!J22</f>
        <v>426</v>
      </c>
      <c r="K22" s="286">
        <f>'2-24'!K22+'2-25'!K22+'2-26'!K22</f>
        <v>557</v>
      </c>
      <c r="L22" s="286">
        <f>'2-24'!L22+'2-25'!L22+'2-26'!L22</f>
        <v>60</v>
      </c>
      <c r="M22" s="286">
        <f>'2-24'!M22+'2-25'!M22+'2-26'!M22</f>
        <v>136</v>
      </c>
      <c r="N22" s="286">
        <f>'2-24'!N22+'2-25'!N22+'2-26'!N22</f>
        <v>196</v>
      </c>
      <c r="O22" s="423" t="s">
        <v>68</v>
      </c>
      <c r="P22" s="1829"/>
    </row>
    <row r="23" spans="1:18" ht="39" customHeight="1">
      <c r="A23" s="1829" t="s">
        <v>983</v>
      </c>
      <c r="B23" s="423" t="s">
        <v>998</v>
      </c>
      <c r="C23" s="289">
        <f>'2-24'!C23+'2-25'!C23+'2-26'!C23</f>
        <v>14571</v>
      </c>
      <c r="D23" s="289">
        <f>'2-24'!D23+'2-25'!D23+'2-26'!D23</f>
        <v>7432</v>
      </c>
      <c r="E23" s="289">
        <f>'2-24'!E23+'2-25'!E23+'2-26'!E23</f>
        <v>22003</v>
      </c>
      <c r="F23" s="289">
        <f>'2-24'!F23+'2-25'!F23+'2-26'!F23</f>
        <v>2187</v>
      </c>
      <c r="G23" s="289">
        <f>'2-24'!G23+'2-25'!G23+'2-26'!G23</f>
        <v>722</v>
      </c>
      <c r="H23" s="289">
        <f>'2-24'!H23+'2-25'!H23+'2-26'!H23</f>
        <v>2909</v>
      </c>
      <c r="I23" s="289">
        <f>'2-24'!I23+'2-25'!I23+'2-26'!I23</f>
        <v>3031</v>
      </c>
      <c r="J23" s="289">
        <f>'2-24'!J23+'2-25'!J23+'2-26'!J23</f>
        <v>2178</v>
      </c>
      <c r="K23" s="289">
        <f>'2-24'!K23+'2-25'!K23+'2-26'!K23</f>
        <v>5209</v>
      </c>
      <c r="L23" s="289">
        <f>'2-24'!L23+'2-25'!L23+'2-26'!L23</f>
        <v>2176</v>
      </c>
      <c r="M23" s="289">
        <f>'2-24'!M23+'2-25'!M23+'2-26'!M23</f>
        <v>371</v>
      </c>
      <c r="N23" s="289">
        <f>'2-24'!N23+'2-25'!N23+'2-26'!N23</f>
        <v>2547</v>
      </c>
      <c r="O23" s="423" t="s">
        <v>999</v>
      </c>
      <c r="P23" s="1829" t="s">
        <v>984</v>
      </c>
    </row>
    <row r="24" spans="1:18" ht="39" customHeight="1">
      <c r="A24" s="1829"/>
      <c r="B24" s="423" t="s">
        <v>1001</v>
      </c>
      <c r="C24" s="286">
        <f>'2-24'!C24+'2-25'!C24+'2-26'!C24</f>
        <v>13094</v>
      </c>
      <c r="D24" s="286">
        <f>'2-24'!D24+'2-25'!D24+'2-26'!D24</f>
        <v>50851</v>
      </c>
      <c r="E24" s="286">
        <f>'2-24'!E24+'2-25'!E24+'2-26'!E24</f>
        <v>63945</v>
      </c>
      <c r="F24" s="286">
        <f>'2-24'!F24+'2-25'!F24+'2-26'!F24</f>
        <v>2576</v>
      </c>
      <c r="G24" s="286">
        <f>'2-24'!G24+'2-25'!G24+'2-26'!G24</f>
        <v>4898</v>
      </c>
      <c r="H24" s="286">
        <f>'2-24'!H24+'2-25'!H24+'2-26'!H24</f>
        <v>7474</v>
      </c>
      <c r="I24" s="286">
        <f>'2-24'!I24+'2-25'!I24+'2-26'!I24</f>
        <v>6324</v>
      </c>
      <c r="J24" s="286">
        <f>'2-24'!J24+'2-25'!J24+'2-26'!J24</f>
        <v>14860</v>
      </c>
      <c r="K24" s="286">
        <f>'2-24'!K24+'2-25'!K24+'2-26'!K24</f>
        <v>21184</v>
      </c>
      <c r="L24" s="286">
        <f>'2-24'!L24+'2-25'!L24+'2-26'!L24</f>
        <v>1608</v>
      </c>
      <c r="M24" s="286">
        <f>'2-24'!M24+'2-25'!M24+'2-26'!M24</f>
        <v>4553</v>
      </c>
      <c r="N24" s="286">
        <f>'2-24'!N24+'2-25'!N24+'2-26'!N24</f>
        <v>6161</v>
      </c>
      <c r="O24" s="423" t="s">
        <v>1002</v>
      </c>
      <c r="P24" s="1829"/>
    </row>
    <row r="25" spans="1:18" ht="39" customHeight="1">
      <c r="A25" s="1829"/>
      <c r="B25" s="423" t="s">
        <v>750</v>
      </c>
      <c r="C25" s="289">
        <f>'2-24'!C25+'2-25'!C25+'2-26'!C25</f>
        <v>27665</v>
      </c>
      <c r="D25" s="289">
        <f>'2-24'!D25+'2-25'!D25+'2-26'!D25</f>
        <v>58283</v>
      </c>
      <c r="E25" s="289">
        <f>'2-24'!E25+'2-25'!E25+'2-26'!E25</f>
        <v>85948</v>
      </c>
      <c r="F25" s="289">
        <f>'2-24'!F25+'2-25'!F25+'2-26'!F25</f>
        <v>4763</v>
      </c>
      <c r="G25" s="289">
        <f>'2-24'!G25+'2-25'!G25+'2-26'!G25</f>
        <v>5620</v>
      </c>
      <c r="H25" s="289">
        <f>'2-24'!H25+'2-25'!H25+'2-26'!H25</f>
        <v>10383</v>
      </c>
      <c r="I25" s="289">
        <f>'2-24'!I25+'2-25'!I25+'2-26'!I25</f>
        <v>9355</v>
      </c>
      <c r="J25" s="289">
        <f>'2-24'!J25+'2-25'!J25+'2-26'!J25</f>
        <v>17038</v>
      </c>
      <c r="K25" s="289">
        <f>'2-24'!K25+'2-25'!K25+'2-26'!K25</f>
        <v>26393</v>
      </c>
      <c r="L25" s="289">
        <f>'2-24'!L25+'2-25'!L25+'2-26'!L25</f>
        <v>3784</v>
      </c>
      <c r="M25" s="289">
        <f>'2-24'!M25+'2-25'!M25+'2-26'!M25</f>
        <v>4924</v>
      </c>
      <c r="N25" s="289">
        <f>'2-24'!N25+'2-25'!N25+'2-26'!N25</f>
        <v>8708</v>
      </c>
      <c r="O25" s="423" t="s">
        <v>68</v>
      </c>
      <c r="P25" s="1829"/>
    </row>
    <row r="26" spans="1:18" ht="39" customHeight="1">
      <c r="A26" s="1829" t="s">
        <v>985</v>
      </c>
      <c r="B26" s="423" t="s">
        <v>998</v>
      </c>
      <c r="C26" s="286">
        <f>'2-24'!C26+'2-25'!C26+'2-26'!C26</f>
        <v>4709</v>
      </c>
      <c r="D26" s="286">
        <f>'2-24'!D26+'2-25'!D26+'2-26'!D26</f>
        <v>7897</v>
      </c>
      <c r="E26" s="286">
        <f>'2-24'!E26+'2-25'!E26+'2-26'!E26</f>
        <v>12606</v>
      </c>
      <c r="F26" s="286">
        <f>'2-24'!F26+'2-25'!F26+'2-26'!F26</f>
        <v>429</v>
      </c>
      <c r="G26" s="286">
        <f>'2-24'!G26+'2-25'!G26+'2-26'!G26</f>
        <v>1160</v>
      </c>
      <c r="H26" s="286">
        <f>'2-24'!H26+'2-25'!H26+'2-26'!H26</f>
        <v>1589</v>
      </c>
      <c r="I26" s="286">
        <f>'2-24'!I26+'2-25'!I26+'2-26'!I26</f>
        <v>1588</v>
      </c>
      <c r="J26" s="286">
        <f>'2-24'!J26+'2-25'!J26+'2-26'!J26</f>
        <v>3747</v>
      </c>
      <c r="K26" s="286">
        <f>'2-24'!K26+'2-25'!K26+'2-26'!K26</f>
        <v>5335</v>
      </c>
      <c r="L26" s="286">
        <f>'2-24'!L26+'2-25'!L26+'2-26'!L26</f>
        <v>364</v>
      </c>
      <c r="M26" s="286">
        <f>'2-24'!M26+'2-25'!M26+'2-26'!M26</f>
        <v>574</v>
      </c>
      <c r="N26" s="286">
        <f>'2-24'!N26+'2-25'!N26+'2-26'!N26</f>
        <v>938</v>
      </c>
      <c r="O26" s="423" t="s">
        <v>999</v>
      </c>
      <c r="P26" s="1829" t="s">
        <v>1004</v>
      </c>
    </row>
    <row r="27" spans="1:18" ht="39" customHeight="1">
      <c r="A27" s="1829"/>
      <c r="B27" s="423" t="s">
        <v>1001</v>
      </c>
      <c r="C27" s="289">
        <f>'2-24'!C27+'2-25'!C27+'2-26'!C27</f>
        <v>4652</v>
      </c>
      <c r="D27" s="289">
        <f>'2-24'!D27+'2-25'!D27+'2-26'!D27</f>
        <v>1033</v>
      </c>
      <c r="E27" s="289">
        <f>'2-24'!E27+'2-25'!E27+'2-26'!E27</f>
        <v>5685</v>
      </c>
      <c r="F27" s="289">
        <f>'2-24'!F27+'2-25'!F27+'2-26'!F27</f>
        <v>465</v>
      </c>
      <c r="G27" s="289">
        <f>'2-24'!G27+'2-25'!G27+'2-26'!G27</f>
        <v>89</v>
      </c>
      <c r="H27" s="289">
        <f>'2-24'!H27+'2-25'!H27+'2-26'!H27</f>
        <v>554</v>
      </c>
      <c r="I27" s="289">
        <f>'2-24'!I27+'2-25'!I27+'2-26'!I27</f>
        <v>1802</v>
      </c>
      <c r="J27" s="289">
        <f>'2-24'!J27+'2-25'!J27+'2-26'!J27</f>
        <v>455</v>
      </c>
      <c r="K27" s="289">
        <f>'2-24'!K27+'2-25'!K27+'2-26'!K27</f>
        <v>2257</v>
      </c>
      <c r="L27" s="289">
        <f>'2-24'!L27+'2-25'!L27+'2-26'!L27</f>
        <v>224</v>
      </c>
      <c r="M27" s="289">
        <f>'2-24'!M27+'2-25'!M27+'2-26'!M27</f>
        <v>44</v>
      </c>
      <c r="N27" s="289">
        <f>'2-24'!N27+'2-25'!N27+'2-26'!N27</f>
        <v>268</v>
      </c>
      <c r="O27" s="423" t="s">
        <v>1002</v>
      </c>
      <c r="P27" s="1829"/>
    </row>
    <row r="28" spans="1:18" ht="39" customHeight="1">
      <c r="A28" s="1829"/>
      <c r="B28" s="423" t="s">
        <v>750</v>
      </c>
      <c r="C28" s="286">
        <f>'2-24'!C28+'2-25'!C28+'2-26'!C28</f>
        <v>9361</v>
      </c>
      <c r="D28" s="286">
        <f>'2-24'!D28+'2-25'!D28+'2-26'!D28</f>
        <v>8930</v>
      </c>
      <c r="E28" s="286">
        <f>'2-24'!E28+'2-25'!E28+'2-26'!E28</f>
        <v>18291</v>
      </c>
      <c r="F28" s="286">
        <f>'2-24'!F28+'2-25'!F28+'2-26'!F28</f>
        <v>894</v>
      </c>
      <c r="G28" s="286">
        <f>'2-24'!G28+'2-25'!G28+'2-26'!G28</f>
        <v>1249</v>
      </c>
      <c r="H28" s="286">
        <f>'2-24'!H28+'2-25'!H28+'2-26'!H28</f>
        <v>2143</v>
      </c>
      <c r="I28" s="286">
        <f>'2-24'!I28+'2-25'!I28+'2-26'!I28</f>
        <v>3390</v>
      </c>
      <c r="J28" s="286">
        <f>'2-24'!J28+'2-25'!J28+'2-26'!J28</f>
        <v>4202</v>
      </c>
      <c r="K28" s="286">
        <f>'2-24'!K28+'2-25'!K28+'2-26'!K28</f>
        <v>7592</v>
      </c>
      <c r="L28" s="286">
        <f>'2-24'!L28+'2-25'!L28+'2-26'!L28</f>
        <v>588</v>
      </c>
      <c r="M28" s="286">
        <f>'2-24'!M28+'2-25'!M28+'2-26'!M28</f>
        <v>618</v>
      </c>
      <c r="N28" s="286">
        <f>'2-24'!N28+'2-25'!N28+'2-26'!N28</f>
        <v>1206</v>
      </c>
      <c r="O28" s="423" t="s">
        <v>68</v>
      </c>
      <c r="P28" s="1829"/>
    </row>
    <row r="29" spans="1:18" ht="39" customHeight="1">
      <c r="A29" s="1829" t="s">
        <v>986</v>
      </c>
      <c r="B29" s="423" t="s">
        <v>998</v>
      </c>
      <c r="C29" s="289">
        <f>'2-24'!C29+'2-25'!C29+'2-26'!C29</f>
        <v>31389</v>
      </c>
      <c r="D29" s="289">
        <f>'2-24'!D29+'2-25'!D29+'2-26'!D29</f>
        <v>5044</v>
      </c>
      <c r="E29" s="289">
        <f>'2-24'!E29+'2-25'!E29+'2-26'!E29</f>
        <v>36433</v>
      </c>
      <c r="F29" s="289">
        <f>'2-24'!F29+'2-25'!F29+'2-26'!F29</f>
        <v>4917</v>
      </c>
      <c r="G29" s="289">
        <f>'2-24'!G29+'2-25'!G29+'2-26'!G29</f>
        <v>698</v>
      </c>
      <c r="H29" s="289">
        <f>'2-24'!H29+'2-25'!H29+'2-26'!H29</f>
        <v>5615</v>
      </c>
      <c r="I29" s="289">
        <f>'2-24'!I29+'2-25'!I29+'2-26'!I29</f>
        <v>11020</v>
      </c>
      <c r="J29" s="289">
        <f>'2-24'!J29+'2-25'!J29+'2-26'!J29</f>
        <v>1943</v>
      </c>
      <c r="K29" s="289">
        <f>'2-24'!K29+'2-25'!K29+'2-26'!K29</f>
        <v>12963</v>
      </c>
      <c r="L29" s="289">
        <f>'2-24'!L29+'2-25'!L29+'2-26'!L29</f>
        <v>4612</v>
      </c>
      <c r="M29" s="289">
        <f>'2-24'!M29+'2-25'!M29+'2-26'!M29</f>
        <v>345</v>
      </c>
      <c r="N29" s="289">
        <f>'2-24'!N29+'2-25'!N29+'2-26'!N29</f>
        <v>4957</v>
      </c>
      <c r="O29" s="423" t="s">
        <v>999</v>
      </c>
      <c r="P29" s="1829" t="s">
        <v>1005</v>
      </c>
    </row>
    <row r="30" spans="1:18" ht="39" customHeight="1">
      <c r="A30" s="1829"/>
      <c r="B30" s="423" t="s">
        <v>1001</v>
      </c>
      <c r="C30" s="286">
        <f>'2-24'!C30+'2-25'!C30+'2-26'!C30</f>
        <v>28744</v>
      </c>
      <c r="D30" s="286">
        <f>'2-24'!D30+'2-25'!D30+'2-26'!D30</f>
        <v>5864</v>
      </c>
      <c r="E30" s="286">
        <f>'2-24'!E30+'2-25'!E30+'2-26'!E30</f>
        <v>34608</v>
      </c>
      <c r="F30" s="286">
        <f>'2-24'!F30+'2-25'!F30+'2-26'!F30</f>
        <v>5211</v>
      </c>
      <c r="G30" s="286">
        <f>'2-24'!G30+'2-25'!G30+'2-26'!G30</f>
        <v>530</v>
      </c>
      <c r="H30" s="286">
        <f>'2-24'!H30+'2-25'!H30+'2-26'!H30</f>
        <v>5741</v>
      </c>
      <c r="I30" s="286">
        <f>'2-24'!I30+'2-25'!I30+'2-26'!I30</f>
        <v>14342</v>
      </c>
      <c r="J30" s="286">
        <f>'2-24'!J30+'2-25'!J30+'2-26'!J30</f>
        <v>2519</v>
      </c>
      <c r="K30" s="286">
        <f>'2-24'!K30+'2-25'!K30+'2-26'!K30</f>
        <v>16861</v>
      </c>
      <c r="L30" s="286">
        <f>'2-24'!L30+'2-25'!L30+'2-26'!L30</f>
        <v>3127</v>
      </c>
      <c r="M30" s="286">
        <f>'2-24'!M30+'2-25'!M30+'2-26'!M30</f>
        <v>302</v>
      </c>
      <c r="N30" s="286">
        <f>'2-24'!N30+'2-25'!N30+'2-26'!N30</f>
        <v>3429</v>
      </c>
      <c r="O30" s="423" t="s">
        <v>1002</v>
      </c>
      <c r="P30" s="1829"/>
    </row>
    <row r="31" spans="1:18" ht="39" customHeight="1">
      <c r="A31" s="1829"/>
      <c r="B31" s="423" t="s">
        <v>750</v>
      </c>
      <c r="C31" s="289">
        <f>'2-24'!C31+'2-25'!C31+'2-26'!C31</f>
        <v>60133</v>
      </c>
      <c r="D31" s="289">
        <f>'2-24'!D31+'2-25'!D31+'2-26'!D31</f>
        <v>10908</v>
      </c>
      <c r="E31" s="289">
        <f>'2-24'!E31+'2-25'!E31+'2-26'!E31</f>
        <v>71041</v>
      </c>
      <c r="F31" s="289">
        <f>'2-24'!F31+'2-25'!F31+'2-26'!F31</f>
        <v>10128</v>
      </c>
      <c r="G31" s="289">
        <f>'2-24'!G31+'2-25'!G31+'2-26'!G31</f>
        <v>1228</v>
      </c>
      <c r="H31" s="289">
        <f>'2-24'!H31+'2-25'!H31+'2-26'!H31</f>
        <v>11356</v>
      </c>
      <c r="I31" s="289">
        <f>'2-24'!I31+'2-25'!I31+'2-26'!I31</f>
        <v>25362</v>
      </c>
      <c r="J31" s="289">
        <f>'2-24'!J31+'2-25'!J31+'2-26'!J31</f>
        <v>4462</v>
      </c>
      <c r="K31" s="289">
        <f>'2-24'!K31+'2-25'!K31+'2-26'!K31</f>
        <v>29824</v>
      </c>
      <c r="L31" s="289">
        <f>'2-24'!L31+'2-25'!L31+'2-26'!L31</f>
        <v>7739</v>
      </c>
      <c r="M31" s="289">
        <f>'2-24'!M31+'2-25'!M31+'2-26'!M31</f>
        <v>647</v>
      </c>
      <c r="N31" s="289">
        <f>'2-24'!N31+'2-25'!N31+'2-26'!N31</f>
        <v>8386</v>
      </c>
      <c r="O31" s="423" t="s">
        <v>68</v>
      </c>
      <c r="P31" s="1829"/>
    </row>
    <row r="32" spans="1:18" ht="39" customHeight="1">
      <c r="A32" s="198" t="s">
        <v>1114</v>
      </c>
      <c r="B32" s="136"/>
      <c r="C32" s="136"/>
      <c r="D32" s="136"/>
      <c r="E32" s="136"/>
      <c r="F32" s="136"/>
      <c r="G32" s="136"/>
      <c r="H32" s="136"/>
      <c r="I32" s="136"/>
      <c r="J32" s="136"/>
      <c r="K32" s="136"/>
      <c r="L32" s="136"/>
      <c r="M32" s="136"/>
      <c r="N32" s="136"/>
      <c r="O32" s="136"/>
      <c r="P32" s="200" t="s">
        <v>1115</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f>'2-24'!C37+'2-25'!C37+'2-26'!C37</f>
        <v>1918</v>
      </c>
      <c r="D37" s="286">
        <f>'2-24'!D37+'2-25'!D37+'2-26'!D37</f>
        <v>2835</v>
      </c>
      <c r="E37" s="286">
        <f>'2-24'!E37+'2-25'!E37+'2-26'!E37</f>
        <v>4753</v>
      </c>
      <c r="F37" s="286">
        <f>'2-24'!F37+'2-25'!F37+'2-26'!F37</f>
        <v>1135</v>
      </c>
      <c r="G37" s="286">
        <f>'2-24'!G37+'2-25'!G37+'2-26'!G37</f>
        <v>2428</v>
      </c>
      <c r="H37" s="286">
        <f>'2-24'!H37+'2-25'!H37+'2-26'!H37</f>
        <v>3563</v>
      </c>
      <c r="I37" s="286">
        <f>'2-24'!I37+'2-25'!I37+'2-26'!I37</f>
        <v>3178</v>
      </c>
      <c r="J37" s="286">
        <f>'2-24'!J37+'2-25'!J37+'2-26'!J37</f>
        <v>4930</v>
      </c>
      <c r="K37" s="286">
        <f>'2-24'!K37+'2-25'!K37+'2-26'!K37</f>
        <v>8108</v>
      </c>
      <c r="L37" s="286">
        <f>'2-24'!L37+'2-25'!L37+'2-26'!L37</f>
        <v>1697</v>
      </c>
      <c r="M37" s="286">
        <f>'2-24'!M37+'2-25'!M37+'2-26'!M37</f>
        <v>1293</v>
      </c>
      <c r="N37" s="286">
        <f>'2-24'!N37+'2-25'!N37+'2-26'!N37</f>
        <v>2990</v>
      </c>
      <c r="O37" s="423" t="s">
        <v>999</v>
      </c>
      <c r="P37" s="1829" t="s">
        <v>1000</v>
      </c>
    </row>
    <row r="38" spans="1:17" s="494" customFormat="1" ht="39" customHeight="1">
      <c r="A38" s="1829"/>
      <c r="B38" s="423" t="s">
        <v>1001</v>
      </c>
      <c r="C38" s="289">
        <f>'2-24'!C38+'2-25'!C38+'2-26'!C38</f>
        <v>1331</v>
      </c>
      <c r="D38" s="289">
        <f>'2-24'!D38+'2-25'!D38+'2-26'!D38</f>
        <v>1715</v>
      </c>
      <c r="E38" s="289">
        <f>'2-24'!E38+'2-25'!E38+'2-26'!E38</f>
        <v>3046</v>
      </c>
      <c r="F38" s="289">
        <f>'2-24'!F38+'2-25'!F38+'2-26'!F38</f>
        <v>543</v>
      </c>
      <c r="G38" s="289">
        <f>'2-24'!G38+'2-25'!G38+'2-26'!G38</f>
        <v>1483</v>
      </c>
      <c r="H38" s="289">
        <f>'2-24'!H38+'2-25'!H38+'2-26'!H38</f>
        <v>2026</v>
      </c>
      <c r="I38" s="289">
        <f>'2-24'!I38+'2-25'!I38+'2-26'!I38</f>
        <v>3420</v>
      </c>
      <c r="J38" s="289">
        <f>'2-24'!J38+'2-25'!J38+'2-26'!J38</f>
        <v>2740</v>
      </c>
      <c r="K38" s="289">
        <f>'2-24'!K38+'2-25'!K38+'2-26'!K38</f>
        <v>6160</v>
      </c>
      <c r="L38" s="289">
        <f>'2-24'!L38+'2-25'!L38+'2-26'!L38</f>
        <v>1095</v>
      </c>
      <c r="M38" s="289">
        <f>'2-24'!M38+'2-25'!M38+'2-26'!M38</f>
        <v>644</v>
      </c>
      <c r="N38" s="289">
        <f>'2-24'!N38+'2-25'!N38+'2-26'!N38</f>
        <v>1739</v>
      </c>
      <c r="O38" s="423" t="s">
        <v>1002</v>
      </c>
      <c r="P38" s="1829"/>
    </row>
    <row r="39" spans="1:17" s="494" customFormat="1" ht="39" customHeight="1">
      <c r="A39" s="1829"/>
      <c r="B39" s="423" t="s">
        <v>750</v>
      </c>
      <c r="C39" s="286">
        <f>'2-24'!C39+'2-25'!C39+'2-26'!C39</f>
        <v>3249</v>
      </c>
      <c r="D39" s="286">
        <f>'2-24'!D39+'2-25'!D39+'2-26'!D39</f>
        <v>4550</v>
      </c>
      <c r="E39" s="286">
        <f>'2-24'!E39+'2-25'!E39+'2-26'!E39</f>
        <v>7799</v>
      </c>
      <c r="F39" s="286">
        <f>'2-24'!F39+'2-25'!F39+'2-26'!F39</f>
        <v>1678</v>
      </c>
      <c r="G39" s="286">
        <f>'2-24'!G39+'2-25'!G39+'2-26'!G39</f>
        <v>3911</v>
      </c>
      <c r="H39" s="286">
        <f>'2-24'!H39+'2-25'!H39+'2-26'!H39</f>
        <v>5589</v>
      </c>
      <c r="I39" s="286">
        <f>'2-24'!I39+'2-25'!I39+'2-26'!I39</f>
        <v>6598</v>
      </c>
      <c r="J39" s="286">
        <f>'2-24'!J39+'2-25'!J39+'2-26'!J39</f>
        <v>7670</v>
      </c>
      <c r="K39" s="286">
        <f>'2-24'!K39+'2-25'!K39+'2-26'!K39</f>
        <v>14268</v>
      </c>
      <c r="L39" s="286">
        <f>'2-24'!L39+'2-25'!L39+'2-26'!L39</f>
        <v>2792</v>
      </c>
      <c r="M39" s="286">
        <f>'2-24'!M39+'2-25'!M39+'2-26'!M39</f>
        <v>1937</v>
      </c>
      <c r="N39" s="286">
        <f>'2-24'!N39+'2-25'!N39+'2-26'!N39</f>
        <v>4729</v>
      </c>
      <c r="O39" s="423" t="s">
        <v>68</v>
      </c>
      <c r="P39" s="1829"/>
    </row>
    <row r="40" spans="1:17" s="494" customFormat="1" ht="39" customHeight="1">
      <c r="A40" s="1829" t="s">
        <v>977</v>
      </c>
      <c r="B40" s="423" t="s">
        <v>998</v>
      </c>
      <c r="C40" s="289">
        <f>'2-24'!C40+'2-25'!C40+'2-26'!C40</f>
        <v>576</v>
      </c>
      <c r="D40" s="289">
        <f>'2-24'!D40+'2-25'!D40+'2-26'!D40</f>
        <v>497</v>
      </c>
      <c r="E40" s="289">
        <f>'2-24'!E40+'2-25'!E40+'2-26'!E40</f>
        <v>1073</v>
      </c>
      <c r="F40" s="289">
        <f>'2-24'!F40+'2-25'!F40+'2-26'!F40</f>
        <v>474</v>
      </c>
      <c r="G40" s="289">
        <f>'2-24'!G40+'2-25'!G40+'2-26'!G40</f>
        <v>440</v>
      </c>
      <c r="H40" s="289">
        <f>'2-24'!H40+'2-25'!H40+'2-26'!H40</f>
        <v>914</v>
      </c>
      <c r="I40" s="289">
        <f>'2-24'!I40+'2-25'!I40+'2-26'!I40</f>
        <v>776</v>
      </c>
      <c r="J40" s="289">
        <f>'2-24'!J40+'2-25'!J40+'2-26'!J40</f>
        <v>798</v>
      </c>
      <c r="K40" s="289">
        <f>'2-24'!K40+'2-25'!K40+'2-26'!K40</f>
        <v>1574</v>
      </c>
      <c r="L40" s="289">
        <f>'2-24'!L40+'2-25'!L40+'2-26'!L40</f>
        <v>344</v>
      </c>
      <c r="M40" s="289">
        <f>'2-24'!M40+'2-25'!M40+'2-26'!M40</f>
        <v>225</v>
      </c>
      <c r="N40" s="289">
        <f>'2-24'!N40+'2-25'!N40+'2-26'!N40</f>
        <v>569</v>
      </c>
      <c r="O40" s="423" t="s">
        <v>999</v>
      </c>
      <c r="P40" s="1829" t="s">
        <v>172</v>
      </c>
    </row>
    <row r="41" spans="1:17" s="494" customFormat="1" ht="39" customHeight="1">
      <c r="A41" s="1829"/>
      <c r="B41" s="423" t="s">
        <v>1001</v>
      </c>
      <c r="C41" s="286">
        <f>'2-24'!C41+'2-25'!C41+'2-26'!C41</f>
        <v>446</v>
      </c>
      <c r="D41" s="286">
        <f>'2-24'!D41+'2-25'!D41+'2-26'!D41</f>
        <v>281</v>
      </c>
      <c r="E41" s="286">
        <f>'2-24'!E41+'2-25'!E41+'2-26'!E41</f>
        <v>727</v>
      </c>
      <c r="F41" s="286">
        <f>'2-24'!F41+'2-25'!F41+'2-26'!F41</f>
        <v>266</v>
      </c>
      <c r="G41" s="286">
        <f>'2-24'!G41+'2-25'!G41+'2-26'!G41</f>
        <v>297</v>
      </c>
      <c r="H41" s="286">
        <f>'2-24'!H41+'2-25'!H41+'2-26'!H41</f>
        <v>563</v>
      </c>
      <c r="I41" s="286">
        <f>'2-24'!I41+'2-25'!I41+'2-26'!I41</f>
        <v>857</v>
      </c>
      <c r="J41" s="286">
        <f>'2-24'!J41+'2-25'!J41+'2-26'!J41</f>
        <v>564</v>
      </c>
      <c r="K41" s="286">
        <f>'2-24'!K41+'2-25'!K41+'2-26'!K41</f>
        <v>1421</v>
      </c>
      <c r="L41" s="286">
        <f>'2-24'!L41+'2-25'!L41+'2-26'!L41</f>
        <v>234</v>
      </c>
      <c r="M41" s="286">
        <f>'2-24'!M41+'2-25'!M41+'2-26'!M41</f>
        <v>150</v>
      </c>
      <c r="N41" s="286">
        <f>'2-24'!N41+'2-25'!N41+'2-26'!N41</f>
        <v>384</v>
      </c>
      <c r="O41" s="423" t="s">
        <v>1002</v>
      </c>
      <c r="P41" s="1829"/>
    </row>
    <row r="42" spans="1:17" s="494" customFormat="1" ht="39" customHeight="1">
      <c r="A42" s="1829"/>
      <c r="B42" s="423" t="s">
        <v>750</v>
      </c>
      <c r="C42" s="289">
        <f>'2-24'!C42+'2-25'!C42+'2-26'!C42</f>
        <v>1022</v>
      </c>
      <c r="D42" s="289">
        <f>'2-24'!D42+'2-25'!D42+'2-26'!D42</f>
        <v>778</v>
      </c>
      <c r="E42" s="289">
        <f>'2-24'!E42+'2-25'!E42+'2-26'!E42</f>
        <v>1800</v>
      </c>
      <c r="F42" s="289">
        <f>'2-24'!F42+'2-25'!F42+'2-26'!F42</f>
        <v>740</v>
      </c>
      <c r="G42" s="289">
        <f>'2-24'!G42+'2-25'!G42+'2-26'!G42</f>
        <v>737</v>
      </c>
      <c r="H42" s="289">
        <f>'2-24'!H42+'2-25'!H42+'2-26'!H42</f>
        <v>1477</v>
      </c>
      <c r="I42" s="289">
        <f>'2-24'!I42+'2-25'!I42+'2-26'!I42</f>
        <v>1633</v>
      </c>
      <c r="J42" s="289">
        <f>'2-24'!J42+'2-25'!J42+'2-26'!J42</f>
        <v>1362</v>
      </c>
      <c r="K42" s="289">
        <f>'2-24'!K42+'2-25'!K42+'2-26'!K42</f>
        <v>2995</v>
      </c>
      <c r="L42" s="289">
        <f>'2-24'!L42+'2-25'!L42+'2-26'!L42</f>
        <v>578</v>
      </c>
      <c r="M42" s="289">
        <f>'2-24'!M42+'2-25'!M42+'2-26'!M42</f>
        <v>375</v>
      </c>
      <c r="N42" s="289">
        <f>'2-24'!N42+'2-25'!N42+'2-26'!N42</f>
        <v>953</v>
      </c>
      <c r="O42" s="423" t="s">
        <v>68</v>
      </c>
      <c r="P42" s="1829"/>
    </row>
    <row r="43" spans="1:17" s="494" customFormat="1" ht="39" customHeight="1">
      <c r="A43" s="1829" t="s">
        <v>978</v>
      </c>
      <c r="B43" s="423" t="s">
        <v>998</v>
      </c>
      <c r="C43" s="286">
        <f>'2-24'!C43+'2-25'!C43+'2-26'!C43</f>
        <v>2494</v>
      </c>
      <c r="D43" s="286">
        <f>'2-24'!D43+'2-25'!D43+'2-26'!D43</f>
        <v>3332</v>
      </c>
      <c r="E43" s="286">
        <f>'2-24'!E43+'2-25'!E43+'2-26'!E43</f>
        <v>5826</v>
      </c>
      <c r="F43" s="286">
        <f>'2-24'!F43+'2-25'!F43+'2-26'!F43</f>
        <v>1609</v>
      </c>
      <c r="G43" s="286">
        <f>'2-24'!G43+'2-25'!G43+'2-26'!G43</f>
        <v>2868</v>
      </c>
      <c r="H43" s="286">
        <f>'2-24'!H43+'2-25'!H43+'2-26'!H43</f>
        <v>4477</v>
      </c>
      <c r="I43" s="286">
        <f>'2-24'!I43+'2-25'!I43+'2-26'!I43</f>
        <v>3954</v>
      </c>
      <c r="J43" s="286">
        <f>'2-24'!J43+'2-25'!J43+'2-26'!J43</f>
        <v>5728</v>
      </c>
      <c r="K43" s="286">
        <f>'2-24'!K43+'2-25'!K43+'2-26'!K43</f>
        <v>9682</v>
      </c>
      <c r="L43" s="286">
        <f>'2-24'!L43+'2-25'!L43+'2-26'!L43</f>
        <v>2041</v>
      </c>
      <c r="M43" s="286">
        <f>'2-24'!M43+'2-25'!M43+'2-26'!M43</f>
        <v>1518</v>
      </c>
      <c r="N43" s="286">
        <f>'2-24'!N43+'2-25'!N43+'2-26'!N43</f>
        <v>3559</v>
      </c>
      <c r="O43" s="423" t="s">
        <v>999</v>
      </c>
      <c r="P43" s="1829" t="s">
        <v>1003</v>
      </c>
    </row>
    <row r="44" spans="1:17" s="494" customFormat="1" ht="39" customHeight="1">
      <c r="A44" s="1829"/>
      <c r="B44" s="423" t="s">
        <v>1001</v>
      </c>
      <c r="C44" s="289">
        <f>'2-24'!C44+'2-25'!C44+'2-26'!C44</f>
        <v>1777</v>
      </c>
      <c r="D44" s="289">
        <f>'2-24'!D44+'2-25'!D44+'2-26'!D44</f>
        <v>1996</v>
      </c>
      <c r="E44" s="289">
        <f>'2-24'!E44+'2-25'!E44+'2-26'!E44</f>
        <v>3773</v>
      </c>
      <c r="F44" s="289">
        <f>'2-24'!F44+'2-25'!F44+'2-26'!F44</f>
        <v>809</v>
      </c>
      <c r="G44" s="289">
        <f>'2-24'!G44+'2-25'!G44+'2-26'!G44</f>
        <v>1780</v>
      </c>
      <c r="H44" s="289">
        <f>'2-24'!H44+'2-25'!H44+'2-26'!H44</f>
        <v>2589</v>
      </c>
      <c r="I44" s="289">
        <f>'2-24'!I44+'2-25'!I44+'2-26'!I44</f>
        <v>4277</v>
      </c>
      <c r="J44" s="289">
        <f>'2-24'!J44+'2-25'!J44+'2-26'!J44</f>
        <v>3304</v>
      </c>
      <c r="K44" s="289">
        <f>'2-24'!K44+'2-25'!K44+'2-26'!K44</f>
        <v>7581</v>
      </c>
      <c r="L44" s="289">
        <f>'2-24'!L44+'2-25'!L44+'2-26'!L44</f>
        <v>1329</v>
      </c>
      <c r="M44" s="289">
        <f>'2-24'!M44+'2-25'!M44+'2-26'!M44</f>
        <v>794</v>
      </c>
      <c r="N44" s="289">
        <f>'2-24'!N44+'2-25'!N44+'2-26'!N44</f>
        <v>2123</v>
      </c>
      <c r="O44" s="423" t="s">
        <v>1002</v>
      </c>
      <c r="P44" s="1829"/>
    </row>
    <row r="45" spans="1:17" s="494" customFormat="1" ht="39" customHeight="1">
      <c r="A45" s="1829"/>
      <c r="B45" s="423" t="s">
        <v>750</v>
      </c>
      <c r="C45" s="286">
        <f>'2-24'!C45+'2-25'!C45+'2-26'!C45</f>
        <v>4271</v>
      </c>
      <c r="D45" s="286">
        <f>'2-24'!D45+'2-25'!D45+'2-26'!D45</f>
        <v>5328</v>
      </c>
      <c r="E45" s="286">
        <f>'2-24'!E45+'2-25'!E45+'2-26'!E45</f>
        <v>9599</v>
      </c>
      <c r="F45" s="286">
        <f>'2-24'!F45+'2-25'!F45+'2-26'!F45</f>
        <v>2418</v>
      </c>
      <c r="G45" s="286">
        <f>'2-24'!G45+'2-25'!G45+'2-26'!G45</f>
        <v>4648</v>
      </c>
      <c r="H45" s="286">
        <f>'2-24'!H45+'2-25'!H45+'2-26'!H45</f>
        <v>7066</v>
      </c>
      <c r="I45" s="286">
        <f>'2-24'!I45+'2-25'!I45+'2-26'!I45</f>
        <v>8231</v>
      </c>
      <c r="J45" s="286">
        <f>'2-24'!J45+'2-25'!J45+'2-26'!J45</f>
        <v>9032</v>
      </c>
      <c r="K45" s="286">
        <f>'2-24'!K45+'2-25'!K45+'2-26'!K45</f>
        <v>17263</v>
      </c>
      <c r="L45" s="286">
        <f>'2-24'!L45+'2-25'!L45+'2-26'!L45</f>
        <v>3370</v>
      </c>
      <c r="M45" s="286">
        <f>'2-24'!M45+'2-25'!M45+'2-26'!M45</f>
        <v>2312</v>
      </c>
      <c r="N45" s="286">
        <f>'2-24'!N45+'2-25'!N45+'2-26'!N45</f>
        <v>5682</v>
      </c>
      <c r="O45" s="423" t="s">
        <v>68</v>
      </c>
      <c r="P45" s="1829"/>
    </row>
    <row r="46" spans="1:17" ht="39" customHeight="1">
      <c r="A46" s="1829" t="s">
        <v>980</v>
      </c>
      <c r="B46" s="423" t="s">
        <v>998</v>
      </c>
      <c r="C46" s="289">
        <f>'2-24'!C46+'2-25'!C46+'2-26'!C46</f>
        <v>3082</v>
      </c>
      <c r="D46" s="289">
        <f>'2-24'!D46+'2-25'!D46+'2-26'!D46</f>
        <v>613</v>
      </c>
      <c r="E46" s="289">
        <f>'2-24'!E46+'2-25'!E46+'2-26'!E46</f>
        <v>3695</v>
      </c>
      <c r="F46" s="289">
        <f>'2-24'!F46+'2-25'!F46+'2-26'!F46</f>
        <v>2510</v>
      </c>
      <c r="G46" s="289">
        <f>'2-24'!G46+'2-25'!G46+'2-26'!G46</f>
        <v>341</v>
      </c>
      <c r="H46" s="289">
        <f>'2-24'!H46+'2-25'!H46+'2-26'!H46</f>
        <v>2851</v>
      </c>
      <c r="I46" s="289">
        <f>'2-24'!I46+'2-25'!I46+'2-26'!I46</f>
        <v>2835</v>
      </c>
      <c r="J46" s="289">
        <f>'2-24'!J46+'2-25'!J46+'2-26'!J46</f>
        <v>3692</v>
      </c>
      <c r="K46" s="289">
        <f>'2-24'!K46+'2-25'!K46+'2-26'!K46</f>
        <v>6527</v>
      </c>
      <c r="L46" s="289">
        <f>'2-24'!L46+'2-25'!L46+'2-26'!L46</f>
        <v>1306</v>
      </c>
      <c r="M46" s="289">
        <f>'2-24'!M46+'2-25'!M46+'2-26'!M46</f>
        <v>479</v>
      </c>
      <c r="N46" s="289">
        <f>'2-24'!N46+'2-25'!N46+'2-26'!N46</f>
        <v>1785</v>
      </c>
      <c r="O46" s="423" t="s">
        <v>999</v>
      </c>
      <c r="P46" s="1829" t="s">
        <v>178</v>
      </c>
    </row>
    <row r="47" spans="1:17" ht="39" customHeight="1">
      <c r="A47" s="1829"/>
      <c r="B47" s="423" t="s">
        <v>1001</v>
      </c>
      <c r="C47" s="286">
        <f>'2-24'!C47+'2-25'!C47+'2-26'!C47</f>
        <v>4250</v>
      </c>
      <c r="D47" s="286">
        <f>'2-24'!D47+'2-25'!D47+'2-26'!D47</f>
        <v>5459</v>
      </c>
      <c r="E47" s="286">
        <f>'2-24'!E47+'2-25'!E47+'2-26'!E47</f>
        <v>9709</v>
      </c>
      <c r="F47" s="286">
        <f>'2-24'!F47+'2-25'!F47+'2-26'!F47</f>
        <v>1615</v>
      </c>
      <c r="G47" s="286">
        <f>'2-24'!G47+'2-25'!G47+'2-26'!G47</f>
        <v>5766</v>
      </c>
      <c r="H47" s="286">
        <f>'2-24'!H47+'2-25'!H47+'2-26'!H47</f>
        <v>7381</v>
      </c>
      <c r="I47" s="286">
        <f>'2-24'!I47+'2-25'!I47+'2-26'!I47</f>
        <v>7986</v>
      </c>
      <c r="J47" s="286">
        <f>'2-24'!J47+'2-25'!J47+'2-26'!J47</f>
        <v>12003</v>
      </c>
      <c r="K47" s="286">
        <f>'2-24'!K47+'2-25'!K47+'2-26'!K47</f>
        <v>19989</v>
      </c>
      <c r="L47" s="286">
        <f>'2-24'!L47+'2-25'!L47+'2-26'!L47</f>
        <v>3320</v>
      </c>
      <c r="M47" s="286">
        <f>'2-24'!M47+'2-25'!M47+'2-26'!M47</f>
        <v>3765</v>
      </c>
      <c r="N47" s="286">
        <f>'2-24'!N47+'2-25'!N47+'2-26'!N47</f>
        <v>7085</v>
      </c>
      <c r="O47" s="423" t="s">
        <v>1002</v>
      </c>
      <c r="P47" s="1829"/>
    </row>
    <row r="48" spans="1:17" ht="39" customHeight="1">
      <c r="A48" s="1829"/>
      <c r="B48" s="423" t="s">
        <v>750</v>
      </c>
      <c r="C48" s="289">
        <f>'2-24'!C48+'2-25'!C48+'2-26'!C48</f>
        <v>7332</v>
      </c>
      <c r="D48" s="289">
        <f>'2-24'!D48+'2-25'!D48+'2-26'!D48</f>
        <v>6072</v>
      </c>
      <c r="E48" s="289">
        <f>'2-24'!E48+'2-25'!E48+'2-26'!E48</f>
        <v>13404</v>
      </c>
      <c r="F48" s="289">
        <f>'2-24'!F48+'2-25'!F48+'2-26'!F48</f>
        <v>4125</v>
      </c>
      <c r="G48" s="289">
        <f>'2-24'!G48+'2-25'!G48+'2-26'!G48</f>
        <v>6107</v>
      </c>
      <c r="H48" s="289">
        <f>'2-24'!H48+'2-25'!H48+'2-26'!H48</f>
        <v>10232</v>
      </c>
      <c r="I48" s="289">
        <f>'2-24'!I48+'2-25'!I48+'2-26'!I48</f>
        <v>10821</v>
      </c>
      <c r="J48" s="289">
        <f>'2-24'!J48+'2-25'!J48+'2-26'!J48</f>
        <v>15695</v>
      </c>
      <c r="K48" s="289">
        <f>'2-24'!K48+'2-25'!K48+'2-26'!K48</f>
        <v>26516</v>
      </c>
      <c r="L48" s="289">
        <f>'2-24'!L48+'2-25'!L48+'2-26'!L48</f>
        <v>4626</v>
      </c>
      <c r="M48" s="289">
        <f>'2-24'!M48+'2-25'!M48+'2-26'!M48</f>
        <v>4244</v>
      </c>
      <c r="N48" s="289">
        <f>'2-24'!N48+'2-25'!N48+'2-26'!N48</f>
        <v>8870</v>
      </c>
      <c r="O48" s="423" t="s">
        <v>68</v>
      </c>
      <c r="P48" s="1829"/>
    </row>
    <row r="49" spans="1:17" ht="39" customHeight="1">
      <c r="A49" s="1829" t="s">
        <v>981</v>
      </c>
      <c r="B49" s="423" t="s">
        <v>998</v>
      </c>
      <c r="C49" s="286">
        <f>'2-24'!C49+'2-25'!C49+'2-26'!C49</f>
        <v>0</v>
      </c>
      <c r="D49" s="286">
        <f>'2-24'!D49+'2-25'!D49+'2-26'!D49</f>
        <v>0</v>
      </c>
      <c r="E49" s="286">
        <f>'2-24'!E49+'2-25'!E49+'2-26'!E49</f>
        <v>0</v>
      </c>
      <c r="F49" s="286">
        <f>'2-24'!F49+'2-25'!F49+'2-26'!F49</f>
        <v>0</v>
      </c>
      <c r="G49" s="286">
        <f>'2-24'!G49+'2-25'!G49+'2-26'!G49</f>
        <v>0</v>
      </c>
      <c r="H49" s="286">
        <f>'2-24'!H49+'2-25'!H49+'2-26'!H49</f>
        <v>0</v>
      </c>
      <c r="I49" s="286">
        <f>'2-24'!I49+'2-25'!I49+'2-26'!I49</f>
        <v>0</v>
      </c>
      <c r="J49" s="286">
        <f>'2-24'!J49+'2-25'!J49+'2-26'!J49</f>
        <v>0</v>
      </c>
      <c r="K49" s="286">
        <f>'2-24'!K49+'2-25'!K49+'2-26'!K49</f>
        <v>0</v>
      </c>
      <c r="L49" s="286">
        <f>'2-24'!L49+'2-25'!L49+'2-26'!L49</f>
        <v>0</v>
      </c>
      <c r="M49" s="286">
        <f>'2-24'!M49+'2-25'!M49+'2-26'!M49</f>
        <v>0</v>
      </c>
      <c r="N49" s="286">
        <f>'2-24'!N49+'2-25'!N49+'2-26'!N49</f>
        <v>0</v>
      </c>
      <c r="O49" s="423" t="s">
        <v>999</v>
      </c>
      <c r="P49" s="1829" t="s">
        <v>982</v>
      </c>
      <c r="Q49" s="512"/>
    </row>
    <row r="50" spans="1:17" ht="39" customHeight="1">
      <c r="A50" s="1829"/>
      <c r="B50" s="423" t="s">
        <v>1001</v>
      </c>
      <c r="C50" s="289">
        <f>'2-24'!C50+'2-25'!C50+'2-26'!C50</f>
        <v>91</v>
      </c>
      <c r="D50" s="289">
        <f>'2-24'!D50+'2-25'!D50+'2-26'!D50</f>
        <v>218</v>
      </c>
      <c r="E50" s="289">
        <f>'2-24'!E50+'2-25'!E50+'2-26'!E50</f>
        <v>309</v>
      </c>
      <c r="F50" s="289">
        <f>'2-24'!F50+'2-25'!F50+'2-26'!F50</f>
        <v>105</v>
      </c>
      <c r="G50" s="289">
        <f>'2-24'!G50+'2-25'!G50+'2-26'!G50</f>
        <v>202</v>
      </c>
      <c r="H50" s="289">
        <f>'2-24'!H50+'2-25'!H50+'2-26'!H50</f>
        <v>307</v>
      </c>
      <c r="I50" s="289">
        <f>'2-24'!I50+'2-25'!I50+'2-26'!I50</f>
        <v>165</v>
      </c>
      <c r="J50" s="289">
        <f>'2-24'!J50+'2-25'!J50+'2-26'!J50</f>
        <v>502</v>
      </c>
      <c r="K50" s="289">
        <f>'2-24'!K50+'2-25'!K50+'2-26'!K50</f>
        <v>667</v>
      </c>
      <c r="L50" s="289">
        <f>'2-24'!L50+'2-25'!L50+'2-26'!L50</f>
        <v>24</v>
      </c>
      <c r="M50" s="289">
        <f>'2-24'!M50+'2-25'!M50+'2-26'!M50</f>
        <v>134</v>
      </c>
      <c r="N50" s="289">
        <f>'2-24'!N50+'2-25'!N50+'2-26'!N50</f>
        <v>158</v>
      </c>
      <c r="O50" s="423" t="s">
        <v>1002</v>
      </c>
      <c r="P50" s="1829"/>
    </row>
    <row r="51" spans="1:17" ht="39" customHeight="1">
      <c r="A51" s="1829"/>
      <c r="B51" s="423" t="s">
        <v>750</v>
      </c>
      <c r="C51" s="286">
        <f>'2-24'!C51+'2-25'!C51+'2-26'!C51</f>
        <v>91</v>
      </c>
      <c r="D51" s="286">
        <f>'2-24'!D51+'2-25'!D51+'2-26'!D51</f>
        <v>218</v>
      </c>
      <c r="E51" s="286">
        <f>'2-24'!E51+'2-25'!E51+'2-26'!E51</f>
        <v>309</v>
      </c>
      <c r="F51" s="286">
        <f>'2-24'!F51+'2-25'!F51+'2-26'!F51</f>
        <v>105</v>
      </c>
      <c r="G51" s="286">
        <f>'2-24'!G51+'2-25'!G51+'2-26'!G51</f>
        <v>202</v>
      </c>
      <c r="H51" s="286">
        <f>'2-24'!H51+'2-25'!H51+'2-26'!H51</f>
        <v>307</v>
      </c>
      <c r="I51" s="286">
        <f>'2-24'!I51+'2-25'!I51+'2-26'!I51</f>
        <v>165</v>
      </c>
      <c r="J51" s="286">
        <f>'2-24'!J51+'2-25'!J51+'2-26'!J51</f>
        <v>502</v>
      </c>
      <c r="K51" s="286">
        <f>'2-24'!K51+'2-25'!K51+'2-26'!K51</f>
        <v>667</v>
      </c>
      <c r="L51" s="286">
        <f>'2-24'!L51+'2-25'!L51+'2-26'!L51</f>
        <v>24</v>
      </c>
      <c r="M51" s="286">
        <f>'2-24'!M51+'2-25'!M51+'2-26'!M51</f>
        <v>134</v>
      </c>
      <c r="N51" s="286">
        <f>'2-24'!N51+'2-25'!N51+'2-26'!N51</f>
        <v>158</v>
      </c>
      <c r="O51" s="423" t="s">
        <v>68</v>
      </c>
      <c r="P51" s="1829"/>
    </row>
    <row r="52" spans="1:17" ht="39" customHeight="1">
      <c r="A52" s="1829" t="s">
        <v>983</v>
      </c>
      <c r="B52" s="423" t="s">
        <v>998</v>
      </c>
      <c r="C52" s="289">
        <f>'2-24'!C52+'2-25'!C52+'2-26'!C52</f>
        <v>3082</v>
      </c>
      <c r="D52" s="289">
        <f>'2-24'!D52+'2-25'!D52+'2-26'!D52</f>
        <v>613</v>
      </c>
      <c r="E52" s="289">
        <f>'2-24'!E52+'2-25'!E52+'2-26'!E52</f>
        <v>3695</v>
      </c>
      <c r="F52" s="289">
        <f>'2-24'!F52+'2-25'!F52+'2-26'!F52</f>
        <v>2510</v>
      </c>
      <c r="G52" s="289">
        <f>'2-24'!G52+'2-25'!G52+'2-26'!G52</f>
        <v>341</v>
      </c>
      <c r="H52" s="289">
        <f>'2-24'!H52+'2-25'!H52+'2-26'!H52</f>
        <v>2851</v>
      </c>
      <c r="I52" s="289">
        <f>'2-24'!I52+'2-25'!I52+'2-26'!I52</f>
        <v>2835</v>
      </c>
      <c r="J52" s="289">
        <f>'2-24'!J52+'2-25'!J52+'2-26'!J52</f>
        <v>3692</v>
      </c>
      <c r="K52" s="289">
        <f>'2-24'!K52+'2-25'!K52+'2-26'!K52</f>
        <v>6527</v>
      </c>
      <c r="L52" s="289">
        <f>'2-24'!L52+'2-25'!L52+'2-26'!L52</f>
        <v>1306</v>
      </c>
      <c r="M52" s="289">
        <f>'2-24'!M52+'2-25'!M52+'2-26'!M52</f>
        <v>479</v>
      </c>
      <c r="N52" s="289">
        <f>'2-24'!N52+'2-25'!N52+'2-26'!N52</f>
        <v>1785</v>
      </c>
      <c r="O52" s="423" t="s">
        <v>999</v>
      </c>
      <c r="P52" s="1829" t="s">
        <v>984</v>
      </c>
    </row>
    <row r="53" spans="1:17" ht="39" customHeight="1">
      <c r="A53" s="1829"/>
      <c r="B53" s="423" t="s">
        <v>1001</v>
      </c>
      <c r="C53" s="286">
        <f>'2-24'!C53+'2-25'!C53+'2-26'!C53</f>
        <v>4341</v>
      </c>
      <c r="D53" s="286">
        <f>'2-24'!D53+'2-25'!D53+'2-26'!D53</f>
        <v>5677</v>
      </c>
      <c r="E53" s="286">
        <f>'2-24'!E53+'2-25'!E53+'2-26'!E53</f>
        <v>10018</v>
      </c>
      <c r="F53" s="286">
        <f>'2-24'!F53+'2-25'!F53+'2-26'!F53</f>
        <v>1720</v>
      </c>
      <c r="G53" s="286">
        <f>'2-24'!G53+'2-25'!G53+'2-26'!G53</f>
        <v>5968</v>
      </c>
      <c r="H53" s="286">
        <f>'2-24'!H53+'2-25'!H53+'2-26'!H53</f>
        <v>7688</v>
      </c>
      <c r="I53" s="286">
        <f>'2-24'!I53+'2-25'!I53+'2-26'!I53</f>
        <v>8151</v>
      </c>
      <c r="J53" s="286">
        <f>'2-24'!J53+'2-25'!J53+'2-26'!J53</f>
        <v>12505</v>
      </c>
      <c r="K53" s="286">
        <f>'2-24'!K53+'2-25'!K53+'2-26'!K53</f>
        <v>20656</v>
      </c>
      <c r="L53" s="286">
        <f>'2-24'!L53+'2-25'!L53+'2-26'!L53</f>
        <v>3344</v>
      </c>
      <c r="M53" s="286">
        <f>'2-24'!M53+'2-25'!M53+'2-26'!M53</f>
        <v>3899</v>
      </c>
      <c r="N53" s="286">
        <f>'2-24'!N53+'2-25'!N53+'2-26'!N53</f>
        <v>7243</v>
      </c>
      <c r="O53" s="423" t="s">
        <v>1002</v>
      </c>
      <c r="P53" s="1829"/>
    </row>
    <row r="54" spans="1:17" ht="39" customHeight="1">
      <c r="A54" s="1829"/>
      <c r="B54" s="423" t="s">
        <v>750</v>
      </c>
      <c r="C54" s="289">
        <f>'2-24'!C54+'2-25'!C54+'2-26'!C54</f>
        <v>7423</v>
      </c>
      <c r="D54" s="289">
        <f>'2-24'!D54+'2-25'!D54+'2-26'!D54</f>
        <v>6290</v>
      </c>
      <c r="E54" s="289">
        <f>'2-24'!E54+'2-25'!E54+'2-26'!E54</f>
        <v>13713</v>
      </c>
      <c r="F54" s="289">
        <f>'2-24'!F54+'2-25'!F54+'2-26'!F54</f>
        <v>4230</v>
      </c>
      <c r="G54" s="289">
        <f>'2-24'!G54+'2-25'!G54+'2-26'!G54</f>
        <v>6309</v>
      </c>
      <c r="H54" s="289">
        <f>'2-24'!H54+'2-25'!H54+'2-26'!H54</f>
        <v>10539</v>
      </c>
      <c r="I54" s="289">
        <f>'2-24'!I54+'2-25'!I54+'2-26'!I54</f>
        <v>10986</v>
      </c>
      <c r="J54" s="289">
        <f>'2-24'!J54+'2-25'!J54+'2-26'!J54</f>
        <v>16197</v>
      </c>
      <c r="K54" s="289">
        <f>'2-24'!K54+'2-25'!K54+'2-26'!K54</f>
        <v>27183</v>
      </c>
      <c r="L54" s="289">
        <f>'2-24'!L54+'2-25'!L54+'2-26'!L54</f>
        <v>4650</v>
      </c>
      <c r="M54" s="289">
        <f>'2-24'!M54+'2-25'!M54+'2-26'!M54</f>
        <v>4378</v>
      </c>
      <c r="N54" s="289">
        <f>'2-24'!N54+'2-25'!N54+'2-26'!N54</f>
        <v>9028</v>
      </c>
      <c r="O54" s="423" t="s">
        <v>68</v>
      </c>
      <c r="P54" s="1829"/>
    </row>
    <row r="55" spans="1:17" ht="39" customHeight="1">
      <c r="A55" s="1829" t="s">
        <v>985</v>
      </c>
      <c r="B55" s="423" t="s">
        <v>998</v>
      </c>
      <c r="C55" s="286">
        <f>'2-24'!C55+'2-25'!C55+'2-26'!C55</f>
        <v>511</v>
      </c>
      <c r="D55" s="286">
        <f>'2-24'!D55+'2-25'!D55+'2-26'!D55</f>
        <v>1200</v>
      </c>
      <c r="E55" s="286">
        <f>'2-24'!E55+'2-25'!E55+'2-26'!E55</f>
        <v>1711</v>
      </c>
      <c r="F55" s="286">
        <f>'2-24'!F55+'2-25'!F55+'2-26'!F55</f>
        <v>476</v>
      </c>
      <c r="G55" s="286">
        <f>'2-24'!G55+'2-25'!G55+'2-26'!G55</f>
        <v>828</v>
      </c>
      <c r="H55" s="286">
        <f>'2-24'!H55+'2-25'!H55+'2-26'!H55</f>
        <v>1304</v>
      </c>
      <c r="I55" s="286">
        <f>'2-24'!I55+'2-25'!I55+'2-26'!I55</f>
        <v>919</v>
      </c>
      <c r="J55" s="286">
        <f>'2-24'!J55+'2-25'!J55+'2-26'!J55</f>
        <v>2331</v>
      </c>
      <c r="K55" s="286">
        <f>'2-24'!K55+'2-25'!K55+'2-26'!K55</f>
        <v>3250</v>
      </c>
      <c r="L55" s="286">
        <f>'2-24'!L55+'2-25'!L55+'2-26'!L55</f>
        <v>368</v>
      </c>
      <c r="M55" s="286">
        <f>'2-24'!M55+'2-25'!M55+'2-26'!M55</f>
        <v>461</v>
      </c>
      <c r="N55" s="286">
        <f>'2-24'!N55+'2-25'!N55+'2-26'!N55</f>
        <v>829</v>
      </c>
      <c r="O55" s="423" t="s">
        <v>999</v>
      </c>
      <c r="P55" s="1829" t="s">
        <v>1004</v>
      </c>
    </row>
    <row r="56" spans="1:17" ht="39" customHeight="1">
      <c r="A56" s="1829"/>
      <c r="B56" s="423" t="s">
        <v>1001</v>
      </c>
      <c r="C56" s="289">
        <f>'2-24'!C56+'2-25'!C56+'2-26'!C56</f>
        <v>364</v>
      </c>
      <c r="D56" s="289">
        <f>'2-24'!D56+'2-25'!D56+'2-26'!D56</f>
        <v>91</v>
      </c>
      <c r="E56" s="289">
        <f>'2-24'!E56+'2-25'!E56+'2-26'!E56</f>
        <v>455</v>
      </c>
      <c r="F56" s="289">
        <f>'2-24'!F56+'2-25'!F56+'2-26'!F56</f>
        <v>291</v>
      </c>
      <c r="G56" s="289">
        <f>'2-24'!G56+'2-25'!G56+'2-26'!G56</f>
        <v>53</v>
      </c>
      <c r="H56" s="289">
        <f>'2-24'!H56+'2-25'!H56+'2-26'!H56</f>
        <v>344</v>
      </c>
      <c r="I56" s="289">
        <f>'2-24'!I56+'2-25'!I56+'2-26'!I56</f>
        <v>1138</v>
      </c>
      <c r="J56" s="289">
        <f>'2-24'!J56+'2-25'!J56+'2-26'!J56</f>
        <v>244</v>
      </c>
      <c r="K56" s="289">
        <f>'2-24'!K56+'2-25'!K56+'2-26'!K56</f>
        <v>1382</v>
      </c>
      <c r="L56" s="289">
        <f>'2-24'!L56+'2-25'!L56+'2-26'!L56</f>
        <v>392</v>
      </c>
      <c r="M56" s="289">
        <f>'2-24'!M56+'2-25'!M56+'2-26'!M56</f>
        <v>60</v>
      </c>
      <c r="N56" s="289">
        <f>'2-24'!N56+'2-25'!N56+'2-26'!N56</f>
        <v>452</v>
      </c>
      <c r="O56" s="423" t="s">
        <v>1002</v>
      </c>
      <c r="P56" s="1829"/>
    </row>
    <row r="57" spans="1:17" ht="39" customHeight="1">
      <c r="A57" s="1829"/>
      <c r="B57" s="423" t="s">
        <v>750</v>
      </c>
      <c r="C57" s="286">
        <f>'2-24'!C57+'2-25'!C57+'2-26'!C57</f>
        <v>875</v>
      </c>
      <c r="D57" s="286">
        <f>'2-24'!D57+'2-25'!D57+'2-26'!D57</f>
        <v>1291</v>
      </c>
      <c r="E57" s="286">
        <f>'2-24'!E57+'2-25'!E57+'2-26'!E57</f>
        <v>2166</v>
      </c>
      <c r="F57" s="286">
        <f>'2-24'!F57+'2-25'!F57+'2-26'!F57</f>
        <v>767</v>
      </c>
      <c r="G57" s="286">
        <f>'2-24'!G57+'2-25'!G57+'2-26'!G57</f>
        <v>881</v>
      </c>
      <c r="H57" s="286">
        <f>'2-24'!H57+'2-25'!H57+'2-26'!H57</f>
        <v>1648</v>
      </c>
      <c r="I57" s="286">
        <f>'2-24'!I57+'2-25'!I57+'2-26'!I57</f>
        <v>2057</v>
      </c>
      <c r="J57" s="286">
        <f>'2-24'!J57+'2-25'!J57+'2-26'!J57</f>
        <v>2575</v>
      </c>
      <c r="K57" s="286">
        <f>'2-24'!K57+'2-25'!K57+'2-26'!K57</f>
        <v>4632</v>
      </c>
      <c r="L57" s="286">
        <f>'2-24'!L57+'2-25'!L57+'2-26'!L57</f>
        <v>760</v>
      </c>
      <c r="M57" s="286">
        <f>'2-24'!M57+'2-25'!M57+'2-26'!M57</f>
        <v>521</v>
      </c>
      <c r="N57" s="286">
        <f>'2-24'!N57+'2-25'!N57+'2-26'!N57</f>
        <v>1281</v>
      </c>
      <c r="O57" s="423" t="s">
        <v>68</v>
      </c>
      <c r="P57" s="1829"/>
    </row>
    <row r="58" spans="1:17" ht="39" customHeight="1">
      <c r="A58" s="1829" t="s">
        <v>986</v>
      </c>
      <c r="B58" s="423" t="s">
        <v>998</v>
      </c>
      <c r="C58" s="289">
        <f>'2-24'!C58+'2-25'!C58+'2-26'!C58</f>
        <v>6766</v>
      </c>
      <c r="D58" s="289">
        <f>'2-24'!D58+'2-25'!D58+'2-26'!D58</f>
        <v>733</v>
      </c>
      <c r="E58" s="289">
        <f>'2-24'!E58+'2-25'!E58+'2-26'!E58</f>
        <v>7499</v>
      </c>
      <c r="F58" s="289">
        <f>'2-24'!F58+'2-25'!F58+'2-26'!F58</f>
        <v>7177</v>
      </c>
      <c r="G58" s="289">
        <f>'2-24'!G58+'2-25'!G58+'2-26'!G58</f>
        <v>510</v>
      </c>
      <c r="H58" s="289">
        <f>'2-24'!H58+'2-25'!H58+'2-26'!H58</f>
        <v>7687</v>
      </c>
      <c r="I58" s="289">
        <f>'2-24'!I58+'2-25'!I58+'2-26'!I58</f>
        <v>6624</v>
      </c>
      <c r="J58" s="289">
        <f>'2-24'!J58+'2-25'!J58+'2-26'!J58</f>
        <v>1584</v>
      </c>
      <c r="K58" s="289">
        <f>'2-24'!K58+'2-25'!K58+'2-26'!K58</f>
        <v>8208</v>
      </c>
      <c r="L58" s="289">
        <f>'2-24'!L58+'2-25'!L58+'2-26'!L58</f>
        <v>2619</v>
      </c>
      <c r="M58" s="289">
        <f>'2-24'!M58+'2-25'!M58+'2-26'!M58</f>
        <v>447</v>
      </c>
      <c r="N58" s="289">
        <f>'2-24'!N58+'2-25'!N58+'2-26'!N58</f>
        <v>3066</v>
      </c>
      <c r="O58" s="423" t="s">
        <v>999</v>
      </c>
      <c r="P58" s="1829" t="s">
        <v>1005</v>
      </c>
    </row>
    <row r="59" spans="1:17" ht="39" customHeight="1">
      <c r="A59" s="1829"/>
      <c r="B59" s="423" t="s">
        <v>1001</v>
      </c>
      <c r="C59" s="286">
        <f>'2-24'!C59+'2-25'!C59+'2-26'!C59</f>
        <v>4319</v>
      </c>
      <c r="D59" s="286">
        <f>'2-24'!D59+'2-25'!D59+'2-26'!D59</f>
        <v>558</v>
      </c>
      <c r="E59" s="286">
        <f>'2-24'!E59+'2-25'!E59+'2-26'!E59</f>
        <v>4877</v>
      </c>
      <c r="F59" s="286">
        <f>'2-24'!F59+'2-25'!F59+'2-26'!F59</f>
        <v>2708</v>
      </c>
      <c r="G59" s="286">
        <f>'2-24'!G59+'2-25'!G59+'2-26'!G59</f>
        <v>500</v>
      </c>
      <c r="H59" s="286">
        <f>'2-24'!H59+'2-25'!H59+'2-26'!H59</f>
        <v>3208</v>
      </c>
      <c r="I59" s="286">
        <f>'2-24'!I59+'2-25'!I59+'2-26'!I59</f>
        <v>10123</v>
      </c>
      <c r="J59" s="286">
        <f>'2-24'!J59+'2-25'!J59+'2-26'!J59</f>
        <v>1795</v>
      </c>
      <c r="K59" s="286">
        <f>'2-24'!K59+'2-25'!K59+'2-26'!K59</f>
        <v>11918</v>
      </c>
      <c r="L59" s="286">
        <f>'2-24'!L59+'2-25'!L59+'2-26'!L59</f>
        <v>2941</v>
      </c>
      <c r="M59" s="286">
        <f>'2-24'!M59+'2-25'!M59+'2-26'!M59</f>
        <v>401</v>
      </c>
      <c r="N59" s="286">
        <f>'2-24'!N59+'2-25'!N59+'2-26'!N59</f>
        <v>3342</v>
      </c>
      <c r="O59" s="423" t="s">
        <v>1002</v>
      </c>
      <c r="P59" s="1829"/>
    </row>
    <row r="60" spans="1:17" ht="39" customHeight="1">
      <c r="A60" s="1829"/>
      <c r="B60" s="423" t="s">
        <v>750</v>
      </c>
      <c r="C60" s="289">
        <f>'2-24'!C60+'2-25'!C60+'2-26'!C60</f>
        <v>11085</v>
      </c>
      <c r="D60" s="289">
        <f>'2-24'!D60+'2-25'!D60+'2-26'!D60</f>
        <v>1291</v>
      </c>
      <c r="E60" s="289">
        <f>'2-24'!E60+'2-25'!E60+'2-26'!E60</f>
        <v>12376</v>
      </c>
      <c r="F60" s="289">
        <f>'2-24'!F60+'2-25'!F60+'2-26'!F60</f>
        <v>9885</v>
      </c>
      <c r="G60" s="289">
        <f>'2-24'!G60+'2-25'!G60+'2-26'!G60</f>
        <v>1010</v>
      </c>
      <c r="H60" s="289">
        <f>'2-24'!H60+'2-25'!H60+'2-26'!H60</f>
        <v>10895</v>
      </c>
      <c r="I60" s="289">
        <f>'2-24'!I60+'2-25'!I60+'2-26'!I60</f>
        <v>16747</v>
      </c>
      <c r="J60" s="289">
        <f>'2-24'!J60+'2-25'!J60+'2-26'!J60</f>
        <v>3379</v>
      </c>
      <c r="K60" s="289">
        <f>'2-24'!K60+'2-25'!K60+'2-26'!K60</f>
        <v>20126</v>
      </c>
      <c r="L60" s="289">
        <f>'2-24'!L60+'2-25'!L60+'2-26'!L60</f>
        <v>5560</v>
      </c>
      <c r="M60" s="289">
        <f>'2-24'!M60+'2-25'!M60+'2-26'!M60</f>
        <v>848</v>
      </c>
      <c r="N60" s="289">
        <f>'2-24'!N60+'2-25'!N60+'2-26'!N60</f>
        <v>6408</v>
      </c>
      <c r="O60" s="423" t="s">
        <v>68</v>
      </c>
      <c r="P60" s="1829"/>
    </row>
    <row r="61" spans="1:17" ht="39" customHeight="1">
      <c r="A61" s="198" t="s">
        <v>1114</v>
      </c>
      <c r="B61" s="136"/>
      <c r="C61" s="136"/>
      <c r="D61" s="136"/>
      <c r="E61" s="136"/>
      <c r="F61" s="136"/>
      <c r="G61" s="136"/>
      <c r="H61" s="136"/>
      <c r="I61" s="136"/>
      <c r="J61" s="136"/>
      <c r="K61" s="136"/>
      <c r="L61" s="136"/>
      <c r="M61" s="136"/>
      <c r="N61" s="136"/>
      <c r="O61" s="136"/>
      <c r="P61" s="200" t="s">
        <v>1115</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f>'2-24'!C66+'2-25'!C66+'2-26'!C66</f>
        <v>170</v>
      </c>
      <c r="D66" s="286">
        <f>'2-24'!D66+'2-25'!D66+'2-26'!D66</f>
        <v>739</v>
      </c>
      <c r="E66" s="286">
        <f>'2-24'!E66+'2-25'!E66+'2-26'!E66</f>
        <v>909</v>
      </c>
      <c r="F66" s="286">
        <f>'2-24'!F66+'2-25'!F66+'2-26'!F66</f>
        <v>1892</v>
      </c>
      <c r="G66" s="286">
        <f>'2-24'!G66+'2-25'!G66+'2-26'!G66</f>
        <v>2461</v>
      </c>
      <c r="H66" s="286">
        <f>'2-24'!H66+'2-25'!H66+'2-26'!H66</f>
        <v>4353</v>
      </c>
      <c r="I66" s="286">
        <f>'2-24'!I66+'2-25'!I66+'2-26'!I66</f>
        <v>152</v>
      </c>
      <c r="J66" s="286">
        <f>'2-24'!J66+'2-25'!J66+'2-26'!J66</f>
        <v>749</v>
      </c>
      <c r="K66" s="286">
        <f>'2-24'!K66+'2-25'!K66+'2-26'!K66</f>
        <v>901</v>
      </c>
      <c r="L66" s="286">
        <f>'2-24'!L66+'2-25'!L66+'2-26'!L66</f>
        <v>514</v>
      </c>
      <c r="M66" s="286">
        <f>'2-24'!M66+'2-25'!M66+'2-26'!M66</f>
        <v>1573</v>
      </c>
      <c r="N66" s="286">
        <f>'2-24'!N66+'2-25'!N66+'2-26'!N66</f>
        <v>2087</v>
      </c>
      <c r="O66" s="423" t="s">
        <v>999</v>
      </c>
      <c r="P66" s="1829" t="s">
        <v>1000</v>
      </c>
    </row>
    <row r="67" spans="1:17" s="494" customFormat="1" ht="39" customHeight="1">
      <c r="A67" s="1829"/>
      <c r="B67" s="423" t="s">
        <v>1001</v>
      </c>
      <c r="C67" s="289">
        <f>'2-24'!C67+'2-25'!C67+'2-26'!C67</f>
        <v>37</v>
      </c>
      <c r="D67" s="289">
        <f>'2-24'!D67+'2-25'!D67+'2-26'!D67</f>
        <v>408</v>
      </c>
      <c r="E67" s="289">
        <f>'2-24'!E67+'2-25'!E67+'2-26'!E67</f>
        <v>445</v>
      </c>
      <c r="F67" s="289">
        <f>'2-24'!F67+'2-25'!F67+'2-26'!F67</f>
        <v>724</v>
      </c>
      <c r="G67" s="289">
        <f>'2-24'!G67+'2-25'!G67+'2-26'!G67</f>
        <v>1314</v>
      </c>
      <c r="H67" s="289">
        <f>'2-24'!H67+'2-25'!H67+'2-26'!H67</f>
        <v>2038</v>
      </c>
      <c r="I67" s="289">
        <f>'2-24'!I67+'2-25'!I67+'2-26'!I67</f>
        <v>10</v>
      </c>
      <c r="J67" s="289">
        <f>'2-24'!J67+'2-25'!J67+'2-26'!J67</f>
        <v>442</v>
      </c>
      <c r="K67" s="289">
        <f>'2-24'!K67+'2-25'!K67+'2-26'!K67</f>
        <v>452</v>
      </c>
      <c r="L67" s="289">
        <f>'2-24'!L67+'2-25'!L67+'2-26'!L67</f>
        <v>387</v>
      </c>
      <c r="M67" s="289">
        <f>'2-24'!M67+'2-25'!M67+'2-26'!M67</f>
        <v>895</v>
      </c>
      <c r="N67" s="289">
        <f>'2-24'!N67+'2-25'!N67+'2-26'!N67</f>
        <v>1282</v>
      </c>
      <c r="O67" s="423" t="s">
        <v>1002</v>
      </c>
      <c r="P67" s="1829"/>
    </row>
    <row r="68" spans="1:17" s="494" customFormat="1" ht="39" customHeight="1">
      <c r="A68" s="1829"/>
      <c r="B68" s="423" t="s">
        <v>750</v>
      </c>
      <c r="C68" s="286">
        <f>'2-24'!C68+'2-25'!C68+'2-26'!C68</f>
        <v>207</v>
      </c>
      <c r="D68" s="286">
        <f>'2-24'!D68+'2-25'!D68+'2-26'!D68</f>
        <v>1147</v>
      </c>
      <c r="E68" s="286">
        <f>'2-24'!E68+'2-25'!E68+'2-26'!E68</f>
        <v>1354</v>
      </c>
      <c r="F68" s="286">
        <f>'2-24'!F68+'2-25'!F68+'2-26'!F68</f>
        <v>2616</v>
      </c>
      <c r="G68" s="286">
        <f>'2-24'!G68+'2-25'!G68+'2-26'!G68</f>
        <v>3775</v>
      </c>
      <c r="H68" s="286">
        <f>'2-24'!H68+'2-25'!H68+'2-26'!H68</f>
        <v>6391</v>
      </c>
      <c r="I68" s="286">
        <f>'2-24'!I68+'2-25'!I68+'2-26'!I68</f>
        <v>162</v>
      </c>
      <c r="J68" s="286">
        <f>'2-24'!J68+'2-25'!J68+'2-26'!J68</f>
        <v>1191</v>
      </c>
      <c r="K68" s="286">
        <f>'2-24'!K68+'2-25'!K68+'2-26'!K68</f>
        <v>1353</v>
      </c>
      <c r="L68" s="286">
        <f>'2-24'!L68+'2-25'!L68+'2-26'!L68</f>
        <v>901</v>
      </c>
      <c r="M68" s="286">
        <f>'2-24'!M68+'2-25'!M68+'2-26'!M68</f>
        <v>2468</v>
      </c>
      <c r="N68" s="286">
        <f>'2-24'!N68+'2-25'!N68+'2-26'!N68</f>
        <v>3369</v>
      </c>
      <c r="O68" s="423" t="s">
        <v>68</v>
      </c>
      <c r="P68" s="1829"/>
    </row>
    <row r="69" spans="1:17" s="494" customFormat="1" ht="39" customHeight="1">
      <c r="A69" s="1829" t="s">
        <v>977</v>
      </c>
      <c r="B69" s="423" t="s">
        <v>998</v>
      </c>
      <c r="C69" s="289">
        <f>'2-24'!C69+'2-25'!C69+'2-26'!C69</f>
        <v>98</v>
      </c>
      <c r="D69" s="289">
        <f>'2-24'!D69+'2-25'!D69+'2-26'!D69</f>
        <v>93</v>
      </c>
      <c r="E69" s="289">
        <f>'2-24'!E69+'2-25'!E69+'2-26'!E69</f>
        <v>191</v>
      </c>
      <c r="F69" s="289">
        <f>'2-24'!F69+'2-25'!F69+'2-26'!F69</f>
        <v>731</v>
      </c>
      <c r="G69" s="289">
        <f>'2-24'!G69+'2-25'!G69+'2-26'!G69</f>
        <v>368</v>
      </c>
      <c r="H69" s="289">
        <f>'2-24'!H69+'2-25'!H69+'2-26'!H69</f>
        <v>1099</v>
      </c>
      <c r="I69" s="289">
        <f>'2-24'!I69+'2-25'!I69+'2-26'!I69</f>
        <v>77</v>
      </c>
      <c r="J69" s="289">
        <f>'2-24'!J69+'2-25'!J69+'2-26'!J69</f>
        <v>75</v>
      </c>
      <c r="K69" s="289">
        <f>'2-24'!K69+'2-25'!K69+'2-26'!K69</f>
        <v>152</v>
      </c>
      <c r="L69" s="289">
        <f>'2-24'!L69+'2-25'!L69+'2-26'!L69</f>
        <v>156</v>
      </c>
      <c r="M69" s="289">
        <f>'2-24'!M69+'2-25'!M69+'2-26'!M69</f>
        <v>239</v>
      </c>
      <c r="N69" s="289">
        <f>'2-24'!N69+'2-25'!N69+'2-26'!N69</f>
        <v>395</v>
      </c>
      <c r="O69" s="423" t="s">
        <v>999</v>
      </c>
      <c r="P69" s="1829" t="s">
        <v>172</v>
      </c>
    </row>
    <row r="70" spans="1:17" s="494" customFormat="1" ht="39" customHeight="1">
      <c r="A70" s="1829"/>
      <c r="B70" s="423" t="s">
        <v>1001</v>
      </c>
      <c r="C70" s="286">
        <f>'2-24'!C70+'2-25'!C70+'2-26'!C70</f>
        <v>42</v>
      </c>
      <c r="D70" s="286">
        <f>'2-24'!D70+'2-25'!D70+'2-26'!D70</f>
        <v>67</v>
      </c>
      <c r="E70" s="286">
        <f>'2-24'!E70+'2-25'!E70+'2-26'!E70</f>
        <v>109</v>
      </c>
      <c r="F70" s="286">
        <f>'2-24'!F70+'2-25'!F70+'2-26'!F70</f>
        <v>335</v>
      </c>
      <c r="G70" s="286">
        <f>'2-24'!G70+'2-25'!G70+'2-26'!G70</f>
        <v>268</v>
      </c>
      <c r="H70" s="286">
        <f>'2-24'!H70+'2-25'!H70+'2-26'!H70</f>
        <v>603</v>
      </c>
      <c r="I70" s="286">
        <f>'2-24'!I70+'2-25'!I70+'2-26'!I70</f>
        <v>43</v>
      </c>
      <c r="J70" s="286">
        <f>'2-24'!J70+'2-25'!J70+'2-26'!J70</f>
        <v>55</v>
      </c>
      <c r="K70" s="286">
        <f>'2-24'!K70+'2-25'!K70+'2-26'!K70</f>
        <v>98</v>
      </c>
      <c r="L70" s="286">
        <f>'2-24'!L70+'2-25'!L70+'2-26'!L70</f>
        <v>142</v>
      </c>
      <c r="M70" s="286">
        <f>'2-24'!M70+'2-25'!M70+'2-26'!M70</f>
        <v>91</v>
      </c>
      <c r="N70" s="286">
        <f>'2-24'!N70+'2-25'!N70+'2-26'!N70</f>
        <v>233</v>
      </c>
      <c r="O70" s="423" t="s">
        <v>1002</v>
      </c>
      <c r="P70" s="1829"/>
    </row>
    <row r="71" spans="1:17" s="494" customFormat="1" ht="39" customHeight="1">
      <c r="A71" s="1829"/>
      <c r="B71" s="423" t="s">
        <v>750</v>
      </c>
      <c r="C71" s="289">
        <f>'2-24'!C71+'2-25'!C71+'2-26'!C71</f>
        <v>140</v>
      </c>
      <c r="D71" s="289">
        <f>'2-24'!D71+'2-25'!D71+'2-26'!D71</f>
        <v>160</v>
      </c>
      <c r="E71" s="289">
        <f>'2-24'!E71+'2-25'!E71+'2-26'!E71</f>
        <v>300</v>
      </c>
      <c r="F71" s="289">
        <f>'2-24'!F71+'2-25'!F71+'2-26'!F71</f>
        <v>1066</v>
      </c>
      <c r="G71" s="289">
        <f>'2-24'!G71+'2-25'!G71+'2-26'!G71</f>
        <v>636</v>
      </c>
      <c r="H71" s="289">
        <f>'2-24'!H71+'2-25'!H71+'2-26'!H71</f>
        <v>1702</v>
      </c>
      <c r="I71" s="289">
        <f>'2-24'!I71+'2-25'!I71+'2-26'!I71</f>
        <v>120</v>
      </c>
      <c r="J71" s="289">
        <f>'2-24'!J71+'2-25'!J71+'2-26'!J71</f>
        <v>130</v>
      </c>
      <c r="K71" s="289">
        <f>'2-24'!K71+'2-25'!K71+'2-26'!K71</f>
        <v>250</v>
      </c>
      <c r="L71" s="289">
        <f>'2-24'!L71+'2-25'!L71+'2-26'!L71</f>
        <v>298</v>
      </c>
      <c r="M71" s="289">
        <f>'2-24'!M71+'2-25'!M71+'2-26'!M71</f>
        <v>330</v>
      </c>
      <c r="N71" s="289">
        <f>'2-24'!N71+'2-25'!N71+'2-26'!N71</f>
        <v>628</v>
      </c>
      <c r="O71" s="423" t="s">
        <v>68</v>
      </c>
      <c r="P71" s="1829"/>
    </row>
    <row r="72" spans="1:17" s="494" customFormat="1" ht="39" customHeight="1">
      <c r="A72" s="1829" t="s">
        <v>978</v>
      </c>
      <c r="B72" s="423" t="s">
        <v>998</v>
      </c>
      <c r="C72" s="286">
        <f>'2-24'!C72+'2-25'!C72+'2-26'!C72</f>
        <v>268</v>
      </c>
      <c r="D72" s="286">
        <f>'2-24'!D72+'2-25'!D72+'2-26'!D72</f>
        <v>832</v>
      </c>
      <c r="E72" s="286">
        <f>'2-24'!E72+'2-25'!E72+'2-26'!E72</f>
        <v>1100</v>
      </c>
      <c r="F72" s="286">
        <f>'2-24'!F72+'2-25'!F72+'2-26'!F72</f>
        <v>2623</v>
      </c>
      <c r="G72" s="286">
        <f>'2-24'!G72+'2-25'!G72+'2-26'!G72</f>
        <v>2829</v>
      </c>
      <c r="H72" s="286">
        <f>'2-24'!H72+'2-25'!H72+'2-26'!H72</f>
        <v>5452</v>
      </c>
      <c r="I72" s="286">
        <f>'2-24'!I72+'2-25'!I72+'2-26'!I72</f>
        <v>229</v>
      </c>
      <c r="J72" s="286">
        <f>'2-24'!J72+'2-25'!J72+'2-26'!J72</f>
        <v>824</v>
      </c>
      <c r="K72" s="286">
        <f>'2-24'!K72+'2-25'!K72+'2-26'!K72</f>
        <v>1053</v>
      </c>
      <c r="L72" s="286">
        <f>'2-24'!L72+'2-25'!L72+'2-26'!L72</f>
        <v>670</v>
      </c>
      <c r="M72" s="286">
        <f>'2-24'!M72+'2-25'!M72+'2-26'!M72</f>
        <v>1812</v>
      </c>
      <c r="N72" s="286">
        <f>'2-24'!N72+'2-25'!N72+'2-26'!N72</f>
        <v>2482</v>
      </c>
      <c r="O72" s="423" t="s">
        <v>999</v>
      </c>
      <c r="P72" s="1829" t="s">
        <v>1003</v>
      </c>
    </row>
    <row r="73" spans="1:17" s="494" customFormat="1" ht="39" customHeight="1">
      <c r="A73" s="1829"/>
      <c r="B73" s="423" t="s">
        <v>1001</v>
      </c>
      <c r="C73" s="289">
        <f>'2-24'!C73+'2-25'!C73+'2-26'!C73</f>
        <v>79</v>
      </c>
      <c r="D73" s="289">
        <f>'2-24'!D73+'2-25'!D73+'2-26'!D73</f>
        <v>475</v>
      </c>
      <c r="E73" s="289">
        <f>'2-24'!E73+'2-25'!E73+'2-26'!E73</f>
        <v>554</v>
      </c>
      <c r="F73" s="289">
        <f>'2-24'!F73+'2-25'!F73+'2-26'!F73</f>
        <v>1059</v>
      </c>
      <c r="G73" s="289">
        <f>'2-24'!G73+'2-25'!G73+'2-26'!G73</f>
        <v>1582</v>
      </c>
      <c r="H73" s="289">
        <f>'2-24'!H73+'2-25'!H73+'2-26'!H73</f>
        <v>2641</v>
      </c>
      <c r="I73" s="289">
        <f>'2-24'!I73+'2-25'!I73+'2-26'!I73</f>
        <v>53</v>
      </c>
      <c r="J73" s="289">
        <f>'2-24'!J73+'2-25'!J73+'2-26'!J73</f>
        <v>497</v>
      </c>
      <c r="K73" s="289">
        <f>'2-24'!K73+'2-25'!K73+'2-26'!K73</f>
        <v>550</v>
      </c>
      <c r="L73" s="289">
        <f>'2-24'!L73+'2-25'!L73+'2-26'!L73</f>
        <v>529</v>
      </c>
      <c r="M73" s="289">
        <f>'2-24'!M73+'2-25'!M73+'2-26'!M73</f>
        <v>986</v>
      </c>
      <c r="N73" s="289">
        <f>'2-24'!N73+'2-25'!N73+'2-26'!N73</f>
        <v>1515</v>
      </c>
      <c r="O73" s="423" t="s">
        <v>1002</v>
      </c>
      <c r="P73" s="1829"/>
    </row>
    <row r="74" spans="1:17" s="494" customFormat="1" ht="39" customHeight="1">
      <c r="A74" s="1829"/>
      <c r="B74" s="423" t="s">
        <v>750</v>
      </c>
      <c r="C74" s="286">
        <f>'2-24'!C74+'2-25'!C74+'2-26'!C74</f>
        <v>347</v>
      </c>
      <c r="D74" s="286">
        <f>'2-24'!D74+'2-25'!D74+'2-26'!D74</f>
        <v>1307</v>
      </c>
      <c r="E74" s="286">
        <f>'2-24'!E74+'2-25'!E74+'2-26'!E74</f>
        <v>1654</v>
      </c>
      <c r="F74" s="286">
        <f>'2-24'!F74+'2-25'!F74+'2-26'!F74</f>
        <v>3682</v>
      </c>
      <c r="G74" s="286">
        <f>'2-24'!G74+'2-25'!G74+'2-26'!G74</f>
        <v>4411</v>
      </c>
      <c r="H74" s="286">
        <f>'2-24'!H74+'2-25'!H74+'2-26'!H74</f>
        <v>8093</v>
      </c>
      <c r="I74" s="286">
        <f>'2-24'!I74+'2-25'!I74+'2-26'!I74</f>
        <v>282</v>
      </c>
      <c r="J74" s="286">
        <f>'2-24'!J74+'2-25'!J74+'2-26'!J74</f>
        <v>1321</v>
      </c>
      <c r="K74" s="286">
        <f>'2-24'!K74+'2-25'!K74+'2-26'!K74</f>
        <v>1603</v>
      </c>
      <c r="L74" s="286">
        <f>'2-24'!L74+'2-25'!L74+'2-26'!L74</f>
        <v>1199</v>
      </c>
      <c r="M74" s="286">
        <f>'2-24'!M74+'2-25'!M74+'2-26'!M74</f>
        <v>2798</v>
      </c>
      <c r="N74" s="286">
        <f>'2-24'!N74+'2-25'!N74+'2-26'!N74</f>
        <v>3997</v>
      </c>
      <c r="O74" s="423" t="s">
        <v>68</v>
      </c>
      <c r="P74" s="1829"/>
    </row>
    <row r="75" spans="1:17" ht="39" customHeight="1">
      <c r="A75" s="1829" t="s">
        <v>980</v>
      </c>
      <c r="B75" s="423" t="s">
        <v>998</v>
      </c>
      <c r="C75" s="289">
        <f>'2-24'!C75+'2-25'!C75+'2-26'!C75</f>
        <v>1264</v>
      </c>
      <c r="D75" s="289">
        <f>'2-24'!D75+'2-25'!D75+'2-26'!D75</f>
        <v>63</v>
      </c>
      <c r="E75" s="289">
        <f>'2-24'!E75+'2-25'!E75+'2-26'!E75</f>
        <v>1327</v>
      </c>
      <c r="F75" s="289">
        <f>'2-24'!F75+'2-25'!F75+'2-26'!F75</f>
        <v>2479</v>
      </c>
      <c r="G75" s="289">
        <f>'2-24'!G75+'2-25'!G75+'2-26'!G75</f>
        <v>433</v>
      </c>
      <c r="H75" s="289">
        <f>'2-24'!H75+'2-25'!H75+'2-26'!H75</f>
        <v>2912</v>
      </c>
      <c r="I75" s="289">
        <f>'2-24'!I75+'2-25'!I75+'2-26'!I75</f>
        <v>366</v>
      </c>
      <c r="J75" s="289">
        <f>'2-24'!J75+'2-25'!J75+'2-26'!J75</f>
        <v>13</v>
      </c>
      <c r="K75" s="289">
        <f>'2-24'!K75+'2-25'!K75+'2-26'!K75</f>
        <v>379</v>
      </c>
      <c r="L75" s="289">
        <f>'2-24'!L75+'2-25'!L75+'2-26'!L75</f>
        <v>1762</v>
      </c>
      <c r="M75" s="289">
        <f>'2-24'!M75+'2-25'!M75+'2-26'!M75</f>
        <v>217</v>
      </c>
      <c r="N75" s="289">
        <f>'2-24'!N75+'2-25'!N75+'2-26'!N75</f>
        <v>1979</v>
      </c>
      <c r="O75" s="423" t="s">
        <v>999</v>
      </c>
      <c r="P75" s="1829" t="s">
        <v>178</v>
      </c>
    </row>
    <row r="76" spans="1:17" ht="39" customHeight="1">
      <c r="A76" s="1829"/>
      <c r="B76" s="423" t="s">
        <v>1001</v>
      </c>
      <c r="C76" s="286">
        <f>'2-24'!C76+'2-25'!C76+'2-26'!C76</f>
        <v>1463</v>
      </c>
      <c r="D76" s="286">
        <f>'2-24'!D76+'2-25'!D76+'2-26'!D76</f>
        <v>1081</v>
      </c>
      <c r="E76" s="286">
        <f>'2-24'!E76+'2-25'!E76+'2-26'!E76</f>
        <v>2544</v>
      </c>
      <c r="F76" s="286">
        <f>'2-24'!F76+'2-25'!F76+'2-26'!F76</f>
        <v>3404</v>
      </c>
      <c r="G76" s="286">
        <f>'2-24'!G76+'2-25'!G76+'2-26'!G76</f>
        <v>5445</v>
      </c>
      <c r="H76" s="286">
        <f>'2-24'!H76+'2-25'!H76+'2-26'!H76</f>
        <v>8849</v>
      </c>
      <c r="I76" s="286">
        <f>'2-24'!I76+'2-25'!I76+'2-26'!I76</f>
        <v>659</v>
      </c>
      <c r="J76" s="286">
        <f>'2-24'!J76+'2-25'!J76+'2-26'!J76</f>
        <v>1045</v>
      </c>
      <c r="K76" s="286">
        <f>'2-24'!K76+'2-25'!K76+'2-26'!K76</f>
        <v>1704</v>
      </c>
      <c r="L76" s="286">
        <f>'2-24'!L76+'2-25'!L76+'2-26'!L76</f>
        <v>2113</v>
      </c>
      <c r="M76" s="286">
        <f>'2-24'!M76+'2-25'!M76+'2-26'!M76</f>
        <v>2434</v>
      </c>
      <c r="N76" s="286">
        <f>'2-24'!N76+'2-25'!N76+'2-26'!N76</f>
        <v>4547</v>
      </c>
      <c r="O76" s="423" t="s">
        <v>1002</v>
      </c>
      <c r="P76" s="1829"/>
    </row>
    <row r="77" spans="1:17" ht="39" customHeight="1">
      <c r="A77" s="1829"/>
      <c r="B77" s="423" t="s">
        <v>750</v>
      </c>
      <c r="C77" s="289">
        <f>'2-24'!C77+'2-25'!C77+'2-26'!C77</f>
        <v>2727</v>
      </c>
      <c r="D77" s="289">
        <f>'2-24'!D77+'2-25'!D77+'2-26'!D77</f>
        <v>1144</v>
      </c>
      <c r="E77" s="289">
        <f>'2-24'!E77+'2-25'!E77+'2-26'!E77</f>
        <v>3871</v>
      </c>
      <c r="F77" s="289">
        <f>'2-24'!F77+'2-25'!F77+'2-26'!F77</f>
        <v>5883</v>
      </c>
      <c r="G77" s="289">
        <f>'2-24'!G77+'2-25'!G77+'2-26'!G77</f>
        <v>5878</v>
      </c>
      <c r="H77" s="289">
        <f>'2-24'!H77+'2-25'!H77+'2-26'!H77</f>
        <v>11761</v>
      </c>
      <c r="I77" s="289">
        <f>'2-24'!I77+'2-25'!I77+'2-26'!I77</f>
        <v>1025</v>
      </c>
      <c r="J77" s="289">
        <f>'2-24'!J77+'2-25'!J77+'2-26'!J77</f>
        <v>1058</v>
      </c>
      <c r="K77" s="289">
        <f>'2-24'!K77+'2-25'!K77+'2-26'!K77</f>
        <v>2083</v>
      </c>
      <c r="L77" s="289">
        <f>'2-24'!L77+'2-25'!L77+'2-26'!L77</f>
        <v>3875</v>
      </c>
      <c r="M77" s="289">
        <f>'2-24'!M77+'2-25'!M77+'2-26'!M77</f>
        <v>2651</v>
      </c>
      <c r="N77" s="289">
        <f>'2-24'!N77+'2-25'!N77+'2-26'!N77</f>
        <v>6526</v>
      </c>
      <c r="O77" s="423" t="s">
        <v>68</v>
      </c>
      <c r="P77" s="1829"/>
    </row>
    <row r="78" spans="1:17" ht="39" customHeight="1">
      <c r="A78" s="1829" t="s">
        <v>981</v>
      </c>
      <c r="B78" s="423" t="s">
        <v>998</v>
      </c>
      <c r="C78" s="286">
        <f>'2-24'!C78+'2-25'!C78+'2-26'!C78</f>
        <v>0</v>
      </c>
      <c r="D78" s="286">
        <f>'2-24'!D78+'2-25'!D78+'2-26'!D78</f>
        <v>0</v>
      </c>
      <c r="E78" s="286">
        <f>'2-24'!E78+'2-25'!E78+'2-26'!E78</f>
        <v>0</v>
      </c>
      <c r="F78" s="286">
        <f>'2-24'!F78+'2-25'!F78+'2-26'!F78</f>
        <v>0</v>
      </c>
      <c r="G78" s="286">
        <f>'2-24'!G78+'2-25'!G78+'2-26'!G78</f>
        <v>0</v>
      </c>
      <c r="H78" s="286">
        <f>'2-24'!H78+'2-25'!H78+'2-26'!H78</f>
        <v>0</v>
      </c>
      <c r="I78" s="286">
        <f>'2-24'!I78+'2-25'!I78+'2-26'!I78</f>
        <v>0</v>
      </c>
      <c r="J78" s="286">
        <f>'2-24'!J78+'2-25'!J78+'2-26'!J78</f>
        <v>0</v>
      </c>
      <c r="K78" s="286">
        <f>'2-24'!K78+'2-25'!K78+'2-26'!K78</f>
        <v>0</v>
      </c>
      <c r="L78" s="286">
        <f>'2-24'!L78+'2-25'!L78+'2-26'!L78</f>
        <v>0</v>
      </c>
      <c r="M78" s="286">
        <f>'2-24'!M78+'2-25'!M78+'2-26'!M78</f>
        <v>0</v>
      </c>
      <c r="N78" s="286">
        <f>'2-24'!N78+'2-25'!N78+'2-26'!N78</f>
        <v>0</v>
      </c>
      <c r="O78" s="423" t="s">
        <v>999</v>
      </c>
      <c r="P78" s="1829" t="s">
        <v>982</v>
      </c>
    </row>
    <row r="79" spans="1:17" ht="39" customHeight="1">
      <c r="A79" s="1829"/>
      <c r="B79" s="423" t="s">
        <v>1001</v>
      </c>
      <c r="C79" s="289">
        <f>'2-24'!C79+'2-25'!C79+'2-26'!C79</f>
        <v>51</v>
      </c>
      <c r="D79" s="289">
        <f>'2-24'!D79+'2-25'!D79+'2-26'!D79</f>
        <v>15</v>
      </c>
      <c r="E79" s="289">
        <f>'2-24'!E79+'2-25'!E79+'2-26'!E79</f>
        <v>66</v>
      </c>
      <c r="F79" s="289">
        <f>'2-24'!F79+'2-25'!F79+'2-26'!F79</f>
        <v>155</v>
      </c>
      <c r="G79" s="289">
        <f>'2-24'!G79+'2-25'!G79+'2-26'!G79</f>
        <v>137</v>
      </c>
      <c r="H79" s="289">
        <f>'2-24'!H79+'2-25'!H79+'2-26'!H79</f>
        <v>292</v>
      </c>
      <c r="I79" s="289">
        <f>'2-24'!I79+'2-25'!I79+'2-26'!I79</f>
        <v>9</v>
      </c>
      <c r="J79" s="289">
        <f>'2-24'!J79+'2-25'!J79+'2-26'!J79</f>
        <v>25</v>
      </c>
      <c r="K79" s="289">
        <f>'2-24'!K79+'2-25'!K79+'2-26'!K79</f>
        <v>34</v>
      </c>
      <c r="L79" s="289">
        <f>'2-24'!L79+'2-25'!L79+'2-26'!L79</f>
        <v>94</v>
      </c>
      <c r="M79" s="289">
        <f>'2-24'!M79+'2-25'!M79+'2-26'!M79</f>
        <v>80</v>
      </c>
      <c r="N79" s="289">
        <f>'2-24'!N79+'2-25'!N79+'2-26'!N79</f>
        <v>174</v>
      </c>
      <c r="O79" s="423" t="s">
        <v>1002</v>
      </c>
      <c r="P79" s="1829"/>
    </row>
    <row r="80" spans="1:17" ht="39" customHeight="1">
      <c r="A80" s="1829"/>
      <c r="B80" s="423" t="s">
        <v>750</v>
      </c>
      <c r="C80" s="286">
        <f>'2-24'!C80+'2-25'!C80+'2-26'!C80</f>
        <v>51</v>
      </c>
      <c r="D80" s="286">
        <f>'2-24'!D80+'2-25'!D80+'2-26'!D80</f>
        <v>15</v>
      </c>
      <c r="E80" s="286">
        <f>'2-24'!E80+'2-25'!E80+'2-26'!E80</f>
        <v>66</v>
      </c>
      <c r="F80" s="286">
        <f>'2-24'!F80+'2-25'!F80+'2-26'!F80</f>
        <v>155</v>
      </c>
      <c r="G80" s="286">
        <f>'2-24'!G80+'2-25'!G80+'2-26'!G80</f>
        <v>137</v>
      </c>
      <c r="H80" s="286">
        <f>'2-24'!H80+'2-25'!H80+'2-26'!H80</f>
        <v>292</v>
      </c>
      <c r="I80" s="286">
        <f>'2-24'!I80+'2-25'!I80+'2-26'!I80</f>
        <v>9</v>
      </c>
      <c r="J80" s="286">
        <f>'2-24'!J80+'2-25'!J80+'2-26'!J80</f>
        <v>25</v>
      </c>
      <c r="K80" s="286">
        <f>'2-24'!K80+'2-25'!K80+'2-26'!K80</f>
        <v>34</v>
      </c>
      <c r="L80" s="286">
        <f>'2-24'!L80+'2-25'!L80+'2-26'!L80</f>
        <v>94</v>
      </c>
      <c r="M80" s="286">
        <f>'2-24'!M80+'2-25'!M80+'2-26'!M80</f>
        <v>80</v>
      </c>
      <c r="N80" s="286">
        <f>'2-24'!N80+'2-25'!N80+'2-26'!N80</f>
        <v>174</v>
      </c>
      <c r="O80" s="423" t="s">
        <v>68</v>
      </c>
      <c r="P80" s="1829"/>
    </row>
    <row r="81" spans="1:17" ht="39" customHeight="1">
      <c r="A81" s="1829" t="s">
        <v>983</v>
      </c>
      <c r="B81" s="423" t="s">
        <v>998</v>
      </c>
      <c r="C81" s="289">
        <f>'2-24'!C81+'2-25'!C81+'2-26'!C81</f>
        <v>1264</v>
      </c>
      <c r="D81" s="289">
        <f>'2-24'!D81+'2-25'!D81+'2-26'!D81</f>
        <v>63</v>
      </c>
      <c r="E81" s="289">
        <f>'2-24'!E81+'2-25'!E81+'2-26'!E81</f>
        <v>1327</v>
      </c>
      <c r="F81" s="289">
        <f>'2-24'!F81+'2-25'!F81+'2-26'!F81</f>
        <v>2479</v>
      </c>
      <c r="G81" s="289">
        <f>'2-24'!G81+'2-25'!G81+'2-26'!G81</f>
        <v>433</v>
      </c>
      <c r="H81" s="289">
        <f>'2-24'!H81+'2-25'!H81+'2-26'!H81</f>
        <v>2912</v>
      </c>
      <c r="I81" s="289">
        <f>'2-24'!I81+'2-25'!I81+'2-26'!I81</f>
        <v>366</v>
      </c>
      <c r="J81" s="289">
        <f>'2-24'!J81+'2-25'!J81+'2-26'!J81</f>
        <v>13</v>
      </c>
      <c r="K81" s="289">
        <f>'2-24'!K81+'2-25'!K81+'2-26'!K81</f>
        <v>379</v>
      </c>
      <c r="L81" s="289">
        <f>'2-24'!L81+'2-25'!L81+'2-26'!L81</f>
        <v>1762</v>
      </c>
      <c r="M81" s="289">
        <f>'2-24'!M81+'2-25'!M81+'2-26'!M81</f>
        <v>217</v>
      </c>
      <c r="N81" s="289">
        <f>'2-24'!N81+'2-25'!N81+'2-26'!N81</f>
        <v>1979</v>
      </c>
      <c r="O81" s="423" t="s">
        <v>999</v>
      </c>
      <c r="P81" s="1829" t="s">
        <v>984</v>
      </c>
    </row>
    <row r="82" spans="1:17" ht="39" customHeight="1">
      <c r="A82" s="1829"/>
      <c r="B82" s="423" t="s">
        <v>1001</v>
      </c>
      <c r="C82" s="286">
        <f>'2-24'!C82+'2-25'!C82+'2-26'!C82</f>
        <v>1514</v>
      </c>
      <c r="D82" s="286">
        <f>'2-24'!D82+'2-25'!D82+'2-26'!D82</f>
        <v>1096</v>
      </c>
      <c r="E82" s="286">
        <f>'2-24'!E82+'2-25'!E82+'2-26'!E82</f>
        <v>2610</v>
      </c>
      <c r="F82" s="286">
        <f>'2-24'!F82+'2-25'!F82+'2-26'!F82</f>
        <v>3559</v>
      </c>
      <c r="G82" s="286">
        <f>'2-24'!G82+'2-25'!G82+'2-26'!G82</f>
        <v>5582</v>
      </c>
      <c r="H82" s="286">
        <f>'2-24'!H82+'2-25'!H82+'2-26'!H82</f>
        <v>9141</v>
      </c>
      <c r="I82" s="286">
        <f>'2-24'!I82+'2-25'!I82+'2-26'!I82</f>
        <v>668</v>
      </c>
      <c r="J82" s="286">
        <f>'2-24'!J82+'2-25'!J82+'2-26'!J82</f>
        <v>1070</v>
      </c>
      <c r="K82" s="286">
        <f>'2-24'!K82+'2-25'!K82+'2-26'!K82</f>
        <v>1738</v>
      </c>
      <c r="L82" s="286">
        <f>'2-24'!L82+'2-25'!L82+'2-26'!L82</f>
        <v>2207</v>
      </c>
      <c r="M82" s="286">
        <f>'2-24'!M82+'2-25'!M82+'2-26'!M82</f>
        <v>2514</v>
      </c>
      <c r="N82" s="286">
        <f>'2-24'!N82+'2-25'!N82+'2-26'!N82</f>
        <v>4721</v>
      </c>
      <c r="O82" s="423" t="s">
        <v>1002</v>
      </c>
      <c r="P82" s="1829"/>
    </row>
    <row r="83" spans="1:17" ht="39" customHeight="1">
      <c r="A83" s="1829"/>
      <c r="B83" s="423" t="s">
        <v>750</v>
      </c>
      <c r="C83" s="289">
        <f>'2-24'!C83+'2-25'!C83+'2-26'!C83</f>
        <v>2778</v>
      </c>
      <c r="D83" s="289">
        <f>'2-24'!D83+'2-25'!D83+'2-26'!D83</f>
        <v>1159</v>
      </c>
      <c r="E83" s="289">
        <f>'2-24'!E83+'2-25'!E83+'2-26'!E83</f>
        <v>3937</v>
      </c>
      <c r="F83" s="289">
        <f>'2-24'!F83+'2-25'!F83+'2-26'!F83</f>
        <v>6038</v>
      </c>
      <c r="G83" s="289">
        <f>'2-24'!G83+'2-25'!G83+'2-26'!G83</f>
        <v>6015</v>
      </c>
      <c r="H83" s="289">
        <f>'2-24'!H83+'2-25'!H83+'2-26'!H83</f>
        <v>12053</v>
      </c>
      <c r="I83" s="289">
        <f>'2-24'!I83+'2-25'!I83+'2-26'!I83</f>
        <v>1034</v>
      </c>
      <c r="J83" s="289">
        <f>'2-24'!J83+'2-25'!J83+'2-26'!J83</f>
        <v>1083</v>
      </c>
      <c r="K83" s="289">
        <f>'2-24'!K83+'2-25'!K83+'2-26'!K83</f>
        <v>2117</v>
      </c>
      <c r="L83" s="289">
        <f>'2-24'!L83+'2-25'!L83+'2-26'!L83</f>
        <v>3969</v>
      </c>
      <c r="M83" s="289">
        <f>'2-24'!M83+'2-25'!M83+'2-26'!M83</f>
        <v>2731</v>
      </c>
      <c r="N83" s="289">
        <f>'2-24'!N83+'2-25'!N83+'2-26'!N83</f>
        <v>6700</v>
      </c>
      <c r="O83" s="423" t="s">
        <v>68</v>
      </c>
      <c r="P83" s="1829"/>
    </row>
    <row r="84" spans="1:17" ht="39" customHeight="1">
      <c r="A84" s="1829" t="s">
        <v>985</v>
      </c>
      <c r="B84" s="423" t="s">
        <v>998</v>
      </c>
      <c r="C84" s="286">
        <f>'2-24'!C84+'2-25'!C84+'2-26'!C84</f>
        <v>88</v>
      </c>
      <c r="D84" s="286">
        <f>'2-24'!D84+'2-25'!D84+'2-26'!D84</f>
        <v>193</v>
      </c>
      <c r="E84" s="286">
        <f>'2-24'!E84+'2-25'!E84+'2-26'!E84</f>
        <v>281</v>
      </c>
      <c r="F84" s="286">
        <f>'2-24'!F84+'2-25'!F84+'2-26'!F84</f>
        <v>596</v>
      </c>
      <c r="G84" s="286">
        <f>'2-24'!G84+'2-25'!G84+'2-26'!G84</f>
        <v>971</v>
      </c>
      <c r="H84" s="286">
        <f>'2-24'!H84+'2-25'!H84+'2-26'!H84</f>
        <v>1567</v>
      </c>
      <c r="I84" s="286">
        <f>'2-24'!I84+'2-25'!I84+'2-26'!I84</f>
        <v>74</v>
      </c>
      <c r="J84" s="286">
        <f>'2-24'!J84+'2-25'!J84+'2-26'!J84</f>
        <v>136</v>
      </c>
      <c r="K84" s="286">
        <f>'2-24'!K84+'2-25'!K84+'2-26'!K84</f>
        <v>210</v>
      </c>
      <c r="L84" s="286">
        <f>'2-24'!L84+'2-25'!L84+'2-26'!L84</f>
        <v>212</v>
      </c>
      <c r="M84" s="286">
        <f>'2-24'!M84+'2-25'!M84+'2-26'!M84</f>
        <v>426</v>
      </c>
      <c r="N84" s="286">
        <f>'2-24'!N84+'2-25'!N84+'2-26'!N84</f>
        <v>638</v>
      </c>
      <c r="O84" s="423" t="s">
        <v>999</v>
      </c>
      <c r="P84" s="1829" t="s">
        <v>1004</v>
      </c>
    </row>
    <row r="85" spans="1:17" ht="39" customHeight="1">
      <c r="A85" s="1829"/>
      <c r="B85" s="423" t="s">
        <v>1001</v>
      </c>
      <c r="C85" s="289">
        <f>'2-24'!C85+'2-25'!C85+'2-26'!C85</f>
        <v>34</v>
      </c>
      <c r="D85" s="289">
        <f>'2-24'!D85+'2-25'!D85+'2-26'!D85</f>
        <v>12</v>
      </c>
      <c r="E85" s="289">
        <f>'2-24'!E85+'2-25'!E85+'2-26'!E85</f>
        <v>46</v>
      </c>
      <c r="F85" s="289">
        <f>'2-24'!F85+'2-25'!F85+'2-26'!F85</f>
        <v>496</v>
      </c>
      <c r="G85" s="289">
        <f>'2-24'!G85+'2-25'!G85+'2-26'!G85</f>
        <v>89</v>
      </c>
      <c r="H85" s="289">
        <f>'2-24'!H85+'2-25'!H85+'2-26'!H85</f>
        <v>585</v>
      </c>
      <c r="I85" s="289">
        <f>'2-24'!I85+'2-25'!I85+'2-26'!I85</f>
        <v>24</v>
      </c>
      <c r="J85" s="289">
        <f>'2-24'!J85+'2-25'!J85+'2-26'!J85</f>
        <v>5</v>
      </c>
      <c r="K85" s="289">
        <f>'2-24'!K85+'2-25'!K85+'2-26'!K85</f>
        <v>29</v>
      </c>
      <c r="L85" s="289">
        <f>'2-24'!L85+'2-25'!L85+'2-26'!L85</f>
        <v>141</v>
      </c>
      <c r="M85" s="289">
        <f>'2-24'!M85+'2-25'!M85+'2-26'!M85</f>
        <v>29</v>
      </c>
      <c r="N85" s="289">
        <f>'2-24'!N85+'2-25'!N85+'2-26'!N85</f>
        <v>170</v>
      </c>
      <c r="O85" s="423" t="s">
        <v>1002</v>
      </c>
      <c r="P85" s="1829"/>
    </row>
    <row r="86" spans="1:17" ht="39" customHeight="1">
      <c r="A86" s="1829"/>
      <c r="B86" s="423" t="s">
        <v>750</v>
      </c>
      <c r="C86" s="286">
        <f>'2-24'!C86+'2-25'!C86+'2-26'!C86</f>
        <v>122</v>
      </c>
      <c r="D86" s="286">
        <f>'2-24'!D86+'2-25'!D86+'2-26'!D86</f>
        <v>205</v>
      </c>
      <c r="E86" s="286">
        <f>'2-24'!E86+'2-25'!E86+'2-26'!E86</f>
        <v>327</v>
      </c>
      <c r="F86" s="286">
        <f>'2-24'!F86+'2-25'!F86+'2-26'!F86</f>
        <v>1092</v>
      </c>
      <c r="G86" s="286">
        <f>'2-24'!G86+'2-25'!G86+'2-26'!G86</f>
        <v>1060</v>
      </c>
      <c r="H86" s="286">
        <f>'2-24'!H86+'2-25'!H86+'2-26'!H86</f>
        <v>2152</v>
      </c>
      <c r="I86" s="286">
        <f>'2-24'!I86+'2-25'!I86+'2-26'!I86</f>
        <v>98</v>
      </c>
      <c r="J86" s="286">
        <f>'2-24'!J86+'2-25'!J86+'2-26'!J86</f>
        <v>141</v>
      </c>
      <c r="K86" s="286">
        <f>'2-24'!K86+'2-25'!K86+'2-26'!K86</f>
        <v>239</v>
      </c>
      <c r="L86" s="286">
        <f>'2-24'!L86+'2-25'!L86+'2-26'!L86</f>
        <v>353</v>
      </c>
      <c r="M86" s="286">
        <f>'2-24'!M86+'2-25'!M86+'2-26'!M86</f>
        <v>455</v>
      </c>
      <c r="N86" s="286">
        <f>'2-24'!N86+'2-25'!N86+'2-26'!N86</f>
        <v>808</v>
      </c>
      <c r="O86" s="423" t="s">
        <v>68</v>
      </c>
      <c r="P86" s="1829"/>
    </row>
    <row r="87" spans="1:17" ht="39" customHeight="1">
      <c r="A87" s="1829" t="s">
        <v>986</v>
      </c>
      <c r="B87" s="423" t="s">
        <v>998</v>
      </c>
      <c r="C87" s="289">
        <f>'2-24'!C87+'2-25'!C87+'2-26'!C87</f>
        <v>1780</v>
      </c>
      <c r="D87" s="289">
        <f>'2-24'!D87+'2-25'!D87+'2-26'!D87</f>
        <v>127</v>
      </c>
      <c r="E87" s="289">
        <f>'2-24'!E87+'2-25'!E87+'2-26'!E87</f>
        <v>1907</v>
      </c>
      <c r="F87" s="289">
        <f>'2-24'!F87+'2-25'!F87+'2-26'!F87</f>
        <v>6216</v>
      </c>
      <c r="G87" s="289">
        <f>'2-24'!G87+'2-25'!G87+'2-26'!G87</f>
        <v>557</v>
      </c>
      <c r="H87" s="289">
        <f>'2-24'!H87+'2-25'!H87+'2-26'!H87</f>
        <v>6773</v>
      </c>
      <c r="I87" s="289">
        <f>'2-24'!I87+'2-25'!I87+'2-26'!I87</f>
        <v>1069</v>
      </c>
      <c r="J87" s="289">
        <f>'2-24'!J87+'2-25'!J87+'2-26'!J87</f>
        <v>74</v>
      </c>
      <c r="K87" s="289">
        <f>'2-24'!K87+'2-25'!K87+'2-26'!K87</f>
        <v>1143</v>
      </c>
      <c r="L87" s="289">
        <f>'2-24'!L87+'2-25'!L87+'2-26'!L87</f>
        <v>2699</v>
      </c>
      <c r="M87" s="289">
        <f>'2-24'!M87+'2-25'!M87+'2-26'!M87</f>
        <v>244</v>
      </c>
      <c r="N87" s="289">
        <f>'2-24'!N87+'2-25'!N87+'2-26'!N87</f>
        <v>2943</v>
      </c>
      <c r="O87" s="423" t="s">
        <v>999</v>
      </c>
      <c r="P87" s="1829" t="s">
        <v>1005</v>
      </c>
    </row>
    <row r="88" spans="1:17" ht="39" customHeight="1">
      <c r="A88" s="1829"/>
      <c r="B88" s="423" t="s">
        <v>1001</v>
      </c>
      <c r="C88" s="286">
        <f>'2-24'!C88+'2-25'!C88+'2-26'!C88</f>
        <v>775</v>
      </c>
      <c r="D88" s="286">
        <f>'2-24'!D88+'2-25'!D88+'2-26'!D88</f>
        <v>87</v>
      </c>
      <c r="E88" s="286">
        <f>'2-24'!E88+'2-25'!E88+'2-26'!E88</f>
        <v>862</v>
      </c>
      <c r="F88" s="286">
        <f>'2-24'!F88+'2-25'!F88+'2-26'!F88</f>
        <v>3302</v>
      </c>
      <c r="G88" s="286">
        <f>'2-24'!G88+'2-25'!G88+'2-26'!G88</f>
        <v>546</v>
      </c>
      <c r="H88" s="286">
        <f>'2-24'!H88+'2-25'!H88+'2-26'!H88</f>
        <v>3848</v>
      </c>
      <c r="I88" s="286">
        <f>'2-24'!I88+'2-25'!I88+'2-26'!I88</f>
        <v>325</v>
      </c>
      <c r="J88" s="286">
        <f>'2-24'!J88+'2-25'!J88+'2-26'!J88</f>
        <v>100</v>
      </c>
      <c r="K88" s="286">
        <f>'2-24'!K88+'2-25'!K88+'2-26'!K88</f>
        <v>425</v>
      </c>
      <c r="L88" s="286">
        <f>'2-24'!L88+'2-25'!L88+'2-26'!L88</f>
        <v>2352</v>
      </c>
      <c r="M88" s="286">
        <f>'2-24'!M88+'2-25'!M88+'2-26'!M88</f>
        <v>168</v>
      </c>
      <c r="N88" s="286">
        <f>'2-24'!N88+'2-25'!N88+'2-26'!N88</f>
        <v>2520</v>
      </c>
      <c r="O88" s="423" t="s">
        <v>1002</v>
      </c>
      <c r="P88" s="1829"/>
    </row>
    <row r="89" spans="1:17" ht="39" customHeight="1">
      <c r="A89" s="1829"/>
      <c r="B89" s="423" t="s">
        <v>750</v>
      </c>
      <c r="C89" s="289">
        <f>'2-24'!C89+'2-25'!C89+'2-26'!C89</f>
        <v>2555</v>
      </c>
      <c r="D89" s="289">
        <f>'2-24'!D89+'2-25'!D89+'2-26'!D89</f>
        <v>214</v>
      </c>
      <c r="E89" s="289">
        <f>'2-24'!E89+'2-25'!E89+'2-26'!E89</f>
        <v>2769</v>
      </c>
      <c r="F89" s="289">
        <f>'2-24'!F89+'2-25'!F89+'2-26'!F89</f>
        <v>9518</v>
      </c>
      <c r="G89" s="289">
        <f>'2-24'!G89+'2-25'!G89+'2-26'!G89</f>
        <v>1103</v>
      </c>
      <c r="H89" s="289">
        <f>'2-24'!H89+'2-25'!H89+'2-26'!H89</f>
        <v>10621</v>
      </c>
      <c r="I89" s="289">
        <f>'2-24'!I89+'2-25'!I89+'2-26'!I89</f>
        <v>1394</v>
      </c>
      <c r="J89" s="289">
        <f>'2-24'!J89+'2-25'!J89+'2-26'!J89</f>
        <v>174</v>
      </c>
      <c r="K89" s="289">
        <f>'2-24'!K89+'2-25'!K89+'2-26'!K89</f>
        <v>1568</v>
      </c>
      <c r="L89" s="289">
        <f>'2-24'!L89+'2-25'!L89+'2-26'!L89</f>
        <v>5051</v>
      </c>
      <c r="M89" s="289">
        <f>'2-24'!M89+'2-25'!M89+'2-26'!M89</f>
        <v>412</v>
      </c>
      <c r="N89" s="289">
        <f>'2-24'!N89+'2-25'!N89+'2-26'!N89</f>
        <v>5463</v>
      </c>
      <c r="O89" s="423" t="s">
        <v>68</v>
      </c>
      <c r="P89" s="1829"/>
    </row>
    <row r="90" spans="1:17" ht="39" customHeight="1">
      <c r="A90" s="198" t="s">
        <v>1114</v>
      </c>
      <c r="B90" s="136"/>
      <c r="C90" s="136"/>
      <c r="D90" s="136"/>
      <c r="E90" s="136"/>
      <c r="F90" s="136"/>
      <c r="G90" s="136"/>
      <c r="H90" s="136"/>
      <c r="I90" s="136"/>
      <c r="J90" s="136"/>
      <c r="K90" s="136"/>
      <c r="L90" s="136"/>
      <c r="M90" s="136"/>
      <c r="N90" s="136"/>
      <c r="O90" s="136"/>
      <c r="P90" s="200" t="s">
        <v>1115</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f>'2-24'!C95+'2-25'!C95+'2-26'!C95</f>
        <v>394</v>
      </c>
      <c r="D95" s="286">
        <f>'2-24'!D95+'2-25'!D95+'2-26'!D95</f>
        <v>1334</v>
      </c>
      <c r="E95" s="286">
        <f>'2-24'!E95+'2-25'!E95+'2-26'!E95</f>
        <v>1728</v>
      </c>
      <c r="F95" s="286">
        <f>'2-24'!F95+'2-25'!F95+'2-26'!F95</f>
        <v>288</v>
      </c>
      <c r="G95" s="286">
        <f>'2-24'!G95+'2-25'!G95+'2-26'!G95</f>
        <v>925</v>
      </c>
      <c r="H95" s="286">
        <f>'2-24'!H95+'2-25'!H95+'2-26'!H95</f>
        <v>1213</v>
      </c>
      <c r="I95" s="286">
        <f>'2-24'!I95+'2-25'!I95+'2-26'!I95</f>
        <v>1007</v>
      </c>
      <c r="J95" s="286">
        <f>'2-24'!J95+'2-25'!J95+'2-26'!J95</f>
        <v>1795</v>
      </c>
      <c r="K95" s="286">
        <f>'2-24'!K95+'2-25'!K95+'2-26'!K95</f>
        <v>2802</v>
      </c>
      <c r="L95" s="286">
        <f>'2-24'!L95+'2-25'!L95+'2-26'!L95</f>
        <v>307</v>
      </c>
      <c r="M95" s="286">
        <f>'2-24'!M95+'2-25'!M95+'2-26'!M95</f>
        <v>1288</v>
      </c>
      <c r="N95" s="286">
        <f>'2-24'!N95+'2-25'!N95+'2-26'!N95</f>
        <v>1595</v>
      </c>
      <c r="O95" s="423" t="s">
        <v>999</v>
      </c>
      <c r="P95" s="1829" t="s">
        <v>1000</v>
      </c>
    </row>
    <row r="96" spans="1:17" s="494" customFormat="1" ht="39" customHeight="1">
      <c r="A96" s="1829"/>
      <c r="B96" s="423" t="s">
        <v>1001</v>
      </c>
      <c r="C96" s="289">
        <f>'2-24'!C96+'2-25'!C96+'2-26'!C96</f>
        <v>235</v>
      </c>
      <c r="D96" s="289">
        <f>'2-24'!D96+'2-25'!D96+'2-26'!D96</f>
        <v>817</v>
      </c>
      <c r="E96" s="289">
        <f>'2-24'!E96+'2-25'!E96+'2-26'!E96</f>
        <v>1052</v>
      </c>
      <c r="F96" s="289">
        <f>'2-24'!F96+'2-25'!F96+'2-26'!F96</f>
        <v>263</v>
      </c>
      <c r="G96" s="289">
        <f>'2-24'!G96+'2-25'!G96+'2-26'!G96</f>
        <v>471</v>
      </c>
      <c r="H96" s="289">
        <f>'2-24'!H96+'2-25'!H96+'2-26'!H96</f>
        <v>734</v>
      </c>
      <c r="I96" s="289">
        <f>'2-24'!I96+'2-25'!I96+'2-26'!I96</f>
        <v>538</v>
      </c>
      <c r="J96" s="289">
        <f>'2-24'!J96+'2-25'!J96+'2-26'!J96</f>
        <v>995</v>
      </c>
      <c r="K96" s="289">
        <f>'2-24'!K96+'2-25'!K96+'2-26'!K96</f>
        <v>1533</v>
      </c>
      <c r="L96" s="289">
        <f>'2-24'!L96+'2-25'!L96+'2-26'!L96</f>
        <v>70</v>
      </c>
      <c r="M96" s="289">
        <f>'2-24'!M96+'2-25'!M96+'2-26'!M96</f>
        <v>650</v>
      </c>
      <c r="N96" s="289">
        <f>'2-24'!N96+'2-25'!N96+'2-26'!N96</f>
        <v>720</v>
      </c>
      <c r="O96" s="423" t="s">
        <v>1002</v>
      </c>
      <c r="P96" s="1829"/>
    </row>
    <row r="97" spans="1:16" s="494" customFormat="1" ht="39" customHeight="1">
      <c r="A97" s="1829"/>
      <c r="B97" s="423" t="s">
        <v>750</v>
      </c>
      <c r="C97" s="286">
        <f>'2-24'!C97+'2-25'!C97+'2-26'!C97</f>
        <v>629</v>
      </c>
      <c r="D97" s="286">
        <f>'2-24'!D97+'2-25'!D97+'2-26'!D97</f>
        <v>2151</v>
      </c>
      <c r="E97" s="286">
        <f>'2-24'!E97+'2-25'!E97+'2-26'!E97</f>
        <v>2780</v>
      </c>
      <c r="F97" s="286">
        <f>'2-24'!F97+'2-25'!F97+'2-26'!F97</f>
        <v>551</v>
      </c>
      <c r="G97" s="286">
        <f>'2-24'!G97+'2-25'!G97+'2-26'!G97</f>
        <v>1396</v>
      </c>
      <c r="H97" s="286">
        <f>'2-24'!H97+'2-25'!H97+'2-26'!H97</f>
        <v>1947</v>
      </c>
      <c r="I97" s="286">
        <f>'2-24'!I97+'2-25'!I97+'2-26'!I97</f>
        <v>1545</v>
      </c>
      <c r="J97" s="286">
        <f>'2-24'!J97+'2-25'!J97+'2-26'!J97</f>
        <v>2790</v>
      </c>
      <c r="K97" s="286">
        <f>'2-24'!K97+'2-25'!K97+'2-26'!K97</f>
        <v>4335</v>
      </c>
      <c r="L97" s="286">
        <f>'2-24'!L97+'2-25'!L97+'2-26'!L97</f>
        <v>377</v>
      </c>
      <c r="M97" s="286">
        <f>'2-24'!M97+'2-25'!M97+'2-26'!M97</f>
        <v>1938</v>
      </c>
      <c r="N97" s="286">
        <f>'2-24'!N97+'2-25'!N97+'2-26'!N97</f>
        <v>2315</v>
      </c>
      <c r="O97" s="423" t="s">
        <v>68</v>
      </c>
      <c r="P97" s="1829"/>
    </row>
    <row r="98" spans="1:16" s="494" customFormat="1" ht="39" customHeight="1">
      <c r="A98" s="1829" t="s">
        <v>977</v>
      </c>
      <c r="B98" s="423" t="s">
        <v>998</v>
      </c>
      <c r="C98" s="289">
        <f>'2-24'!C98+'2-25'!C98+'2-26'!C98</f>
        <v>209</v>
      </c>
      <c r="D98" s="289">
        <f>'2-24'!D98+'2-25'!D98+'2-26'!D98</f>
        <v>150</v>
      </c>
      <c r="E98" s="289">
        <f>'2-24'!E98+'2-25'!E98+'2-26'!E98</f>
        <v>359</v>
      </c>
      <c r="F98" s="289">
        <f>'2-24'!F98+'2-25'!F98+'2-26'!F98</f>
        <v>85</v>
      </c>
      <c r="G98" s="289">
        <f>'2-24'!G98+'2-25'!G98+'2-26'!G98</f>
        <v>108</v>
      </c>
      <c r="H98" s="289">
        <f>'2-24'!H98+'2-25'!H98+'2-26'!H98</f>
        <v>193</v>
      </c>
      <c r="I98" s="289">
        <f>'2-24'!I98+'2-25'!I98+'2-26'!I98</f>
        <v>341</v>
      </c>
      <c r="J98" s="289">
        <f>'2-24'!J98+'2-25'!J98+'2-26'!J98</f>
        <v>179</v>
      </c>
      <c r="K98" s="289">
        <f>'2-24'!K98+'2-25'!K98+'2-26'!K98</f>
        <v>520</v>
      </c>
      <c r="L98" s="289">
        <f>'2-24'!L98+'2-25'!L98+'2-26'!L98</f>
        <v>267</v>
      </c>
      <c r="M98" s="289">
        <f>'2-24'!M98+'2-25'!M98+'2-26'!M98</f>
        <v>160</v>
      </c>
      <c r="N98" s="289">
        <f>'2-24'!N98+'2-25'!N98+'2-26'!N98</f>
        <v>427</v>
      </c>
      <c r="O98" s="423" t="s">
        <v>999</v>
      </c>
      <c r="P98" s="1829" t="s">
        <v>172</v>
      </c>
    </row>
    <row r="99" spans="1:16" s="494" customFormat="1" ht="39" customHeight="1">
      <c r="A99" s="1829"/>
      <c r="B99" s="423" t="s">
        <v>1001</v>
      </c>
      <c r="C99" s="286">
        <f>'2-24'!C99+'2-25'!C99+'2-26'!C99</f>
        <v>181</v>
      </c>
      <c r="D99" s="286">
        <f>'2-24'!D99+'2-25'!D99+'2-26'!D99</f>
        <v>108</v>
      </c>
      <c r="E99" s="286">
        <f>'2-24'!E99+'2-25'!E99+'2-26'!E99</f>
        <v>289</v>
      </c>
      <c r="F99" s="286">
        <f>'2-24'!F99+'2-25'!F99+'2-26'!F99</f>
        <v>46</v>
      </c>
      <c r="G99" s="286">
        <f>'2-24'!G99+'2-25'!G99+'2-26'!G99</f>
        <v>39</v>
      </c>
      <c r="H99" s="286">
        <f>'2-24'!H99+'2-25'!H99+'2-26'!H99</f>
        <v>85</v>
      </c>
      <c r="I99" s="286">
        <f>'2-24'!I99+'2-25'!I99+'2-26'!I99</f>
        <v>271</v>
      </c>
      <c r="J99" s="286">
        <f>'2-24'!J99+'2-25'!J99+'2-26'!J99</f>
        <v>192</v>
      </c>
      <c r="K99" s="286">
        <f>'2-24'!K99+'2-25'!K99+'2-26'!K99</f>
        <v>463</v>
      </c>
      <c r="L99" s="286">
        <f>'2-24'!L99+'2-25'!L99+'2-26'!L99</f>
        <v>85</v>
      </c>
      <c r="M99" s="286">
        <f>'2-24'!M99+'2-25'!M99+'2-26'!M99</f>
        <v>90</v>
      </c>
      <c r="N99" s="286">
        <f>'2-24'!N99+'2-25'!N99+'2-26'!N99</f>
        <v>175</v>
      </c>
      <c r="O99" s="423" t="s">
        <v>1002</v>
      </c>
      <c r="P99" s="1829"/>
    </row>
    <row r="100" spans="1:16" s="494" customFormat="1" ht="39" customHeight="1">
      <c r="A100" s="1829"/>
      <c r="B100" s="423" t="s">
        <v>750</v>
      </c>
      <c r="C100" s="289">
        <f>'2-24'!C100+'2-25'!C100+'2-26'!C100</f>
        <v>390</v>
      </c>
      <c r="D100" s="289">
        <f>'2-24'!D100+'2-25'!D100+'2-26'!D100</f>
        <v>258</v>
      </c>
      <c r="E100" s="289">
        <f>'2-24'!E100+'2-25'!E100+'2-26'!E100</f>
        <v>648</v>
      </c>
      <c r="F100" s="289">
        <f>'2-24'!F100+'2-25'!F100+'2-26'!F100</f>
        <v>131</v>
      </c>
      <c r="G100" s="289">
        <f>'2-24'!G100+'2-25'!G100+'2-26'!G100</f>
        <v>147</v>
      </c>
      <c r="H100" s="289">
        <f>'2-24'!H100+'2-25'!H100+'2-26'!H100</f>
        <v>278</v>
      </c>
      <c r="I100" s="289">
        <f>'2-24'!I100+'2-25'!I100+'2-26'!I100</f>
        <v>612</v>
      </c>
      <c r="J100" s="289">
        <f>'2-24'!J100+'2-25'!J100+'2-26'!J100</f>
        <v>371</v>
      </c>
      <c r="K100" s="289">
        <f>'2-24'!K100+'2-25'!K100+'2-26'!K100</f>
        <v>983</v>
      </c>
      <c r="L100" s="289">
        <f>'2-24'!L100+'2-25'!L100+'2-26'!L100</f>
        <v>352</v>
      </c>
      <c r="M100" s="289">
        <f>'2-24'!M100+'2-25'!M100+'2-26'!M100</f>
        <v>250</v>
      </c>
      <c r="N100" s="289">
        <f>'2-24'!N100+'2-25'!N100+'2-26'!N100</f>
        <v>602</v>
      </c>
      <c r="O100" s="423" t="s">
        <v>68</v>
      </c>
      <c r="P100" s="1829"/>
    </row>
    <row r="101" spans="1:16" s="494" customFormat="1" ht="39" customHeight="1">
      <c r="A101" s="1829" t="s">
        <v>978</v>
      </c>
      <c r="B101" s="423" t="s">
        <v>998</v>
      </c>
      <c r="C101" s="286">
        <f>'2-24'!C101+'2-25'!C101+'2-26'!C101</f>
        <v>603</v>
      </c>
      <c r="D101" s="286">
        <f>'2-24'!D101+'2-25'!D101+'2-26'!D101</f>
        <v>1484</v>
      </c>
      <c r="E101" s="286">
        <f>'2-24'!E101+'2-25'!E101+'2-26'!E101</f>
        <v>2087</v>
      </c>
      <c r="F101" s="286">
        <f>'2-24'!F101+'2-25'!F101+'2-26'!F101</f>
        <v>373</v>
      </c>
      <c r="G101" s="286">
        <f>'2-24'!G101+'2-25'!G101+'2-26'!G101</f>
        <v>1033</v>
      </c>
      <c r="H101" s="286">
        <f>'2-24'!H101+'2-25'!H101+'2-26'!H101</f>
        <v>1406</v>
      </c>
      <c r="I101" s="286">
        <f>'2-24'!I101+'2-25'!I101+'2-26'!I101</f>
        <v>1348</v>
      </c>
      <c r="J101" s="286">
        <f>'2-24'!J101+'2-25'!J101+'2-26'!J101</f>
        <v>1974</v>
      </c>
      <c r="K101" s="286">
        <f>'2-24'!K101+'2-25'!K101+'2-26'!K101</f>
        <v>3322</v>
      </c>
      <c r="L101" s="286">
        <f>'2-24'!L101+'2-25'!L101+'2-26'!L101</f>
        <v>574</v>
      </c>
      <c r="M101" s="286">
        <f>'2-24'!M101+'2-25'!M101+'2-26'!M101</f>
        <v>1448</v>
      </c>
      <c r="N101" s="286">
        <f>'2-24'!N101+'2-25'!N101+'2-26'!N101</f>
        <v>2022</v>
      </c>
      <c r="O101" s="423" t="s">
        <v>999</v>
      </c>
      <c r="P101" s="1829" t="s">
        <v>1003</v>
      </c>
    </row>
    <row r="102" spans="1:16" s="494" customFormat="1" ht="39" customHeight="1">
      <c r="A102" s="1829"/>
      <c r="B102" s="423" t="s">
        <v>1001</v>
      </c>
      <c r="C102" s="289">
        <f>'2-24'!C102+'2-25'!C102+'2-26'!C102</f>
        <v>416</v>
      </c>
      <c r="D102" s="289">
        <f>'2-24'!D102+'2-25'!D102+'2-26'!D102</f>
        <v>925</v>
      </c>
      <c r="E102" s="289">
        <f>'2-24'!E102+'2-25'!E102+'2-26'!E102</f>
        <v>1341</v>
      </c>
      <c r="F102" s="289">
        <f>'2-24'!F102+'2-25'!F102+'2-26'!F102</f>
        <v>309</v>
      </c>
      <c r="G102" s="289">
        <f>'2-24'!G102+'2-25'!G102+'2-26'!G102</f>
        <v>510</v>
      </c>
      <c r="H102" s="289">
        <f>'2-24'!H102+'2-25'!H102+'2-26'!H102</f>
        <v>819</v>
      </c>
      <c r="I102" s="289">
        <f>'2-24'!I102+'2-25'!I102+'2-26'!I102</f>
        <v>809</v>
      </c>
      <c r="J102" s="289">
        <f>'2-24'!J102+'2-25'!J102+'2-26'!J102</f>
        <v>1187</v>
      </c>
      <c r="K102" s="289">
        <f>'2-24'!K102+'2-25'!K102+'2-26'!K102</f>
        <v>1996</v>
      </c>
      <c r="L102" s="289">
        <f>'2-24'!L102+'2-25'!L102+'2-26'!L102</f>
        <v>155</v>
      </c>
      <c r="M102" s="289">
        <f>'2-24'!M102+'2-25'!M102+'2-26'!M102</f>
        <v>740</v>
      </c>
      <c r="N102" s="289">
        <f>'2-24'!N102+'2-25'!N102+'2-26'!N102</f>
        <v>895</v>
      </c>
      <c r="O102" s="423" t="s">
        <v>1002</v>
      </c>
      <c r="P102" s="1829"/>
    </row>
    <row r="103" spans="1:16" s="494" customFormat="1" ht="39" customHeight="1">
      <c r="A103" s="1829"/>
      <c r="B103" s="423" t="s">
        <v>750</v>
      </c>
      <c r="C103" s="286">
        <f>'2-24'!C103+'2-25'!C103+'2-26'!C103</f>
        <v>1019</v>
      </c>
      <c r="D103" s="286">
        <f>'2-24'!D103+'2-25'!D103+'2-26'!D103</f>
        <v>2409</v>
      </c>
      <c r="E103" s="286">
        <f>'2-24'!E103+'2-25'!E103+'2-26'!E103</f>
        <v>3428</v>
      </c>
      <c r="F103" s="286">
        <f>'2-24'!F103+'2-25'!F103+'2-26'!F103</f>
        <v>682</v>
      </c>
      <c r="G103" s="286">
        <f>'2-24'!G103+'2-25'!G103+'2-26'!G103</f>
        <v>1543</v>
      </c>
      <c r="H103" s="286">
        <f>'2-24'!H103+'2-25'!H103+'2-26'!H103</f>
        <v>2225</v>
      </c>
      <c r="I103" s="286">
        <f>'2-24'!I103+'2-25'!I103+'2-26'!I103</f>
        <v>2157</v>
      </c>
      <c r="J103" s="286">
        <f>'2-24'!J103+'2-25'!J103+'2-26'!J103</f>
        <v>3161</v>
      </c>
      <c r="K103" s="286">
        <f>'2-24'!K103+'2-25'!K103+'2-26'!K103</f>
        <v>5318</v>
      </c>
      <c r="L103" s="286">
        <f>'2-24'!L103+'2-25'!L103+'2-26'!L103</f>
        <v>729</v>
      </c>
      <c r="M103" s="286">
        <f>'2-24'!M103+'2-25'!M103+'2-26'!M103</f>
        <v>2188</v>
      </c>
      <c r="N103" s="286">
        <f>'2-24'!N103+'2-25'!N103+'2-26'!N103</f>
        <v>2917</v>
      </c>
      <c r="O103" s="423" t="s">
        <v>68</v>
      </c>
      <c r="P103" s="1829"/>
    </row>
    <row r="104" spans="1:16" ht="39" customHeight="1">
      <c r="A104" s="1829" t="s">
        <v>980</v>
      </c>
      <c r="B104" s="423" t="s">
        <v>998</v>
      </c>
      <c r="C104" s="289">
        <f>'2-24'!C104+'2-25'!C104+'2-26'!C104</f>
        <v>1356</v>
      </c>
      <c r="D104" s="289">
        <f>'2-24'!D104+'2-25'!D104+'2-26'!D104</f>
        <v>115</v>
      </c>
      <c r="E104" s="289">
        <f>'2-24'!E104+'2-25'!E104+'2-26'!E104</f>
        <v>1471</v>
      </c>
      <c r="F104" s="289">
        <f>'2-24'!F104+'2-25'!F104+'2-26'!F104</f>
        <v>1068</v>
      </c>
      <c r="G104" s="289">
        <f>'2-24'!G104+'2-25'!G104+'2-26'!G104</f>
        <v>84</v>
      </c>
      <c r="H104" s="289">
        <f>'2-24'!H104+'2-25'!H104+'2-26'!H104</f>
        <v>1152</v>
      </c>
      <c r="I104" s="289">
        <f>'2-24'!I104+'2-25'!I104+'2-26'!I104</f>
        <v>1816</v>
      </c>
      <c r="J104" s="289">
        <f>'2-24'!J104+'2-25'!J104+'2-26'!J104</f>
        <v>247</v>
      </c>
      <c r="K104" s="289">
        <f>'2-24'!K104+'2-25'!K104+'2-26'!K104</f>
        <v>2063</v>
      </c>
      <c r="L104" s="289">
        <f>'2-24'!L104+'2-25'!L104+'2-26'!L104</f>
        <v>2250</v>
      </c>
      <c r="M104" s="289">
        <f>'2-24'!M104+'2-25'!M104+'2-26'!M104</f>
        <v>92</v>
      </c>
      <c r="N104" s="289">
        <f>'2-24'!N104+'2-25'!N104+'2-26'!N104</f>
        <v>2342</v>
      </c>
      <c r="O104" s="423" t="s">
        <v>999</v>
      </c>
      <c r="P104" s="1829" t="s">
        <v>178</v>
      </c>
    </row>
    <row r="105" spans="1:16" ht="39" customHeight="1">
      <c r="A105" s="1829"/>
      <c r="B105" s="423" t="s">
        <v>1001</v>
      </c>
      <c r="C105" s="286">
        <f>'2-24'!C105+'2-25'!C105+'2-26'!C105</f>
        <v>1723</v>
      </c>
      <c r="D105" s="286">
        <f>'2-24'!D105+'2-25'!D105+'2-26'!D105</f>
        <v>1787</v>
      </c>
      <c r="E105" s="286">
        <f>'2-24'!E105+'2-25'!E105+'2-26'!E105</f>
        <v>3510</v>
      </c>
      <c r="F105" s="286">
        <f>'2-24'!F105+'2-25'!F105+'2-26'!F105</f>
        <v>1747</v>
      </c>
      <c r="G105" s="286">
        <f>'2-24'!G105+'2-25'!G105+'2-26'!G105</f>
        <v>1074</v>
      </c>
      <c r="H105" s="286">
        <f>'2-24'!H105+'2-25'!H105+'2-26'!H105</f>
        <v>2821</v>
      </c>
      <c r="I105" s="286">
        <f>'2-24'!I105+'2-25'!I105+'2-26'!I105</f>
        <v>4254</v>
      </c>
      <c r="J105" s="286">
        <f>'2-24'!J105+'2-25'!J105+'2-26'!J105</f>
        <v>1906</v>
      </c>
      <c r="K105" s="286">
        <f>'2-24'!K105+'2-25'!K105+'2-26'!K105</f>
        <v>6160</v>
      </c>
      <c r="L105" s="286">
        <f>'2-24'!L105+'2-25'!L105+'2-26'!L105</f>
        <v>441</v>
      </c>
      <c r="M105" s="286">
        <f>'2-24'!M105+'2-25'!M105+'2-26'!M105</f>
        <v>2445</v>
      </c>
      <c r="N105" s="286">
        <f>'2-24'!N105+'2-25'!N105+'2-26'!N105</f>
        <v>2886</v>
      </c>
      <c r="O105" s="423" t="s">
        <v>1002</v>
      </c>
      <c r="P105" s="1829"/>
    </row>
    <row r="106" spans="1:16" ht="39" customHeight="1">
      <c r="A106" s="1829"/>
      <c r="B106" s="423" t="s">
        <v>750</v>
      </c>
      <c r="C106" s="289">
        <f>'2-24'!C106+'2-25'!C106+'2-26'!C106</f>
        <v>3079</v>
      </c>
      <c r="D106" s="289">
        <f>'2-24'!D106+'2-25'!D106+'2-26'!D106</f>
        <v>1902</v>
      </c>
      <c r="E106" s="289">
        <f>'2-24'!E106+'2-25'!E106+'2-26'!E106</f>
        <v>4981</v>
      </c>
      <c r="F106" s="289">
        <f>'2-24'!F106+'2-25'!F106+'2-26'!F106</f>
        <v>2815</v>
      </c>
      <c r="G106" s="289">
        <f>'2-24'!G106+'2-25'!G106+'2-26'!G106</f>
        <v>1158</v>
      </c>
      <c r="H106" s="289">
        <f>'2-24'!H106+'2-25'!H106+'2-26'!H106</f>
        <v>3973</v>
      </c>
      <c r="I106" s="289">
        <f>'2-24'!I106+'2-25'!I106+'2-26'!I106</f>
        <v>6070</v>
      </c>
      <c r="J106" s="289">
        <f>'2-24'!J106+'2-25'!J106+'2-26'!J106</f>
        <v>2153</v>
      </c>
      <c r="K106" s="289">
        <f>'2-24'!K106+'2-25'!K106+'2-26'!K106</f>
        <v>8223</v>
      </c>
      <c r="L106" s="289">
        <f>'2-24'!L106+'2-25'!L106+'2-26'!L106</f>
        <v>2691</v>
      </c>
      <c r="M106" s="289">
        <f>'2-24'!M106+'2-25'!M106+'2-26'!M106</f>
        <v>2537</v>
      </c>
      <c r="N106" s="289">
        <f>'2-24'!N106+'2-25'!N106+'2-26'!N106</f>
        <v>5228</v>
      </c>
      <c r="O106" s="423" t="s">
        <v>68</v>
      </c>
      <c r="P106" s="1829"/>
    </row>
    <row r="107" spans="1:16" ht="39" customHeight="1">
      <c r="A107" s="1829" t="s">
        <v>981</v>
      </c>
      <c r="B107" s="423" t="s">
        <v>998</v>
      </c>
      <c r="C107" s="286">
        <f>'2-24'!C107+'2-25'!C107+'2-26'!C107</f>
        <v>0</v>
      </c>
      <c r="D107" s="286">
        <f>'2-24'!D107+'2-25'!D107+'2-26'!D107</f>
        <v>0</v>
      </c>
      <c r="E107" s="286">
        <f>'2-24'!E107+'2-25'!E107+'2-26'!E107</f>
        <v>0</v>
      </c>
      <c r="F107" s="286">
        <f>'2-24'!F107+'2-25'!F107+'2-26'!F107</f>
        <v>0</v>
      </c>
      <c r="G107" s="286">
        <f>'2-24'!G107+'2-25'!G107+'2-26'!G107</f>
        <v>0</v>
      </c>
      <c r="H107" s="286">
        <f>'2-24'!H107+'2-25'!H107+'2-26'!H107</f>
        <v>0</v>
      </c>
      <c r="I107" s="286">
        <f>'2-24'!I107+'2-25'!I107+'2-26'!I107</f>
        <v>0</v>
      </c>
      <c r="J107" s="286">
        <f>'2-24'!J107+'2-25'!J107+'2-26'!J107</f>
        <v>0</v>
      </c>
      <c r="K107" s="286">
        <f>'2-24'!K107+'2-25'!K107+'2-26'!K107</f>
        <v>0</v>
      </c>
      <c r="L107" s="286">
        <f>'2-24'!L107+'2-25'!L107+'2-26'!L107</f>
        <v>0</v>
      </c>
      <c r="M107" s="286">
        <f>'2-24'!M107+'2-25'!M107+'2-26'!M107</f>
        <v>0</v>
      </c>
      <c r="N107" s="286">
        <f>'2-24'!N107+'2-25'!N107+'2-26'!N107</f>
        <v>0</v>
      </c>
      <c r="O107" s="423" t="s">
        <v>999</v>
      </c>
      <c r="P107" s="1829" t="s">
        <v>982</v>
      </c>
    </row>
    <row r="108" spans="1:16" ht="39" customHeight="1">
      <c r="A108" s="1829"/>
      <c r="B108" s="423" t="s">
        <v>1001</v>
      </c>
      <c r="C108" s="289">
        <f>'2-24'!C108+'2-25'!C108+'2-26'!C108</f>
        <v>69</v>
      </c>
      <c r="D108" s="289">
        <f>'2-24'!D108+'2-25'!D108+'2-26'!D108</f>
        <v>74</v>
      </c>
      <c r="E108" s="289">
        <f>'2-24'!E108+'2-25'!E108+'2-26'!E108</f>
        <v>143</v>
      </c>
      <c r="F108" s="289">
        <f>'2-24'!F108+'2-25'!F108+'2-26'!F108</f>
        <v>85</v>
      </c>
      <c r="G108" s="289">
        <f>'2-24'!G108+'2-25'!G108+'2-26'!G108</f>
        <v>29</v>
      </c>
      <c r="H108" s="289">
        <f>'2-24'!H108+'2-25'!H108+'2-26'!H108</f>
        <v>114</v>
      </c>
      <c r="I108" s="289">
        <f>'2-24'!I108+'2-25'!I108+'2-26'!I108</f>
        <v>129</v>
      </c>
      <c r="J108" s="289">
        <f>'2-24'!J108+'2-25'!J108+'2-26'!J108</f>
        <v>73</v>
      </c>
      <c r="K108" s="289">
        <f>'2-24'!K108+'2-25'!K108+'2-26'!K108</f>
        <v>202</v>
      </c>
      <c r="L108" s="289">
        <f>'2-24'!L108+'2-25'!L108+'2-26'!L108</f>
        <v>69</v>
      </c>
      <c r="M108" s="289">
        <f>'2-24'!M108+'2-25'!M108+'2-26'!M108</f>
        <v>62</v>
      </c>
      <c r="N108" s="289">
        <f>'2-24'!N108+'2-25'!N108+'2-26'!N108</f>
        <v>131</v>
      </c>
      <c r="O108" s="423" t="s">
        <v>1002</v>
      </c>
      <c r="P108" s="1829"/>
    </row>
    <row r="109" spans="1:16" ht="39" customHeight="1">
      <c r="A109" s="1829"/>
      <c r="B109" s="423" t="s">
        <v>750</v>
      </c>
      <c r="C109" s="286">
        <f>'2-24'!C109+'2-25'!C109+'2-26'!C109</f>
        <v>69</v>
      </c>
      <c r="D109" s="286">
        <f>'2-24'!D109+'2-25'!D109+'2-26'!D109</f>
        <v>74</v>
      </c>
      <c r="E109" s="286">
        <f>'2-24'!E109+'2-25'!E109+'2-26'!E109</f>
        <v>143</v>
      </c>
      <c r="F109" s="286">
        <f>'2-24'!F109+'2-25'!F109+'2-26'!F109</f>
        <v>85</v>
      </c>
      <c r="G109" s="286">
        <f>'2-24'!G109+'2-25'!G109+'2-26'!G109</f>
        <v>29</v>
      </c>
      <c r="H109" s="286">
        <f>'2-24'!H109+'2-25'!H109+'2-26'!H109</f>
        <v>114</v>
      </c>
      <c r="I109" s="286">
        <f>'2-24'!I109+'2-25'!I109+'2-26'!I109</f>
        <v>129</v>
      </c>
      <c r="J109" s="286">
        <f>'2-24'!J109+'2-25'!J109+'2-26'!J109</f>
        <v>73</v>
      </c>
      <c r="K109" s="286">
        <f>'2-24'!K109+'2-25'!K109+'2-26'!K109</f>
        <v>202</v>
      </c>
      <c r="L109" s="286">
        <f>'2-24'!L109+'2-25'!L109+'2-26'!L109</f>
        <v>69</v>
      </c>
      <c r="M109" s="286">
        <f>'2-24'!M109+'2-25'!M109+'2-26'!M109</f>
        <v>62</v>
      </c>
      <c r="N109" s="286">
        <f>'2-24'!N109+'2-25'!N109+'2-26'!N109</f>
        <v>131</v>
      </c>
      <c r="O109" s="423" t="s">
        <v>68</v>
      </c>
      <c r="P109" s="1829"/>
    </row>
    <row r="110" spans="1:16" ht="39" customHeight="1">
      <c r="A110" s="1829" t="s">
        <v>983</v>
      </c>
      <c r="B110" s="423" t="s">
        <v>998</v>
      </c>
      <c r="C110" s="289">
        <f>'2-24'!C110+'2-25'!C110+'2-26'!C110</f>
        <v>1356</v>
      </c>
      <c r="D110" s="289">
        <f>'2-24'!D110+'2-25'!D110+'2-26'!D110</f>
        <v>115</v>
      </c>
      <c r="E110" s="289">
        <f>'2-24'!E110+'2-25'!E110+'2-26'!E110</f>
        <v>1471</v>
      </c>
      <c r="F110" s="289">
        <f>'2-24'!F110+'2-25'!F110+'2-26'!F110</f>
        <v>1068</v>
      </c>
      <c r="G110" s="289">
        <f>'2-24'!G110+'2-25'!G110+'2-26'!G110</f>
        <v>84</v>
      </c>
      <c r="H110" s="289">
        <f>'2-24'!H110+'2-25'!H110+'2-26'!H110</f>
        <v>1152</v>
      </c>
      <c r="I110" s="289">
        <f>'2-24'!I110+'2-25'!I110+'2-26'!I110</f>
        <v>1816</v>
      </c>
      <c r="J110" s="289">
        <f>'2-24'!J110+'2-25'!J110+'2-26'!J110</f>
        <v>247</v>
      </c>
      <c r="K110" s="289">
        <f>'2-24'!K110+'2-25'!K110+'2-26'!K110</f>
        <v>2063</v>
      </c>
      <c r="L110" s="289">
        <f>'2-24'!L110+'2-25'!L110+'2-26'!L110</f>
        <v>2250</v>
      </c>
      <c r="M110" s="289">
        <f>'2-24'!M110+'2-25'!M110+'2-26'!M110</f>
        <v>92</v>
      </c>
      <c r="N110" s="289">
        <f>'2-24'!N110+'2-25'!N110+'2-26'!N110</f>
        <v>2342</v>
      </c>
      <c r="O110" s="423" t="s">
        <v>999</v>
      </c>
      <c r="P110" s="1829" t="s">
        <v>984</v>
      </c>
    </row>
    <row r="111" spans="1:16" ht="39" customHeight="1">
      <c r="A111" s="1829"/>
      <c r="B111" s="423" t="s">
        <v>1001</v>
      </c>
      <c r="C111" s="286">
        <f>'2-24'!C111+'2-25'!C111+'2-26'!C111</f>
        <v>1792</v>
      </c>
      <c r="D111" s="286">
        <f>'2-24'!D111+'2-25'!D111+'2-26'!D111</f>
        <v>1861</v>
      </c>
      <c r="E111" s="286">
        <f>'2-24'!E111+'2-25'!E111+'2-26'!E111</f>
        <v>3653</v>
      </c>
      <c r="F111" s="286">
        <f>'2-24'!F111+'2-25'!F111+'2-26'!F111</f>
        <v>1832</v>
      </c>
      <c r="G111" s="286">
        <f>'2-24'!G111+'2-25'!G111+'2-26'!G111</f>
        <v>1103</v>
      </c>
      <c r="H111" s="286">
        <f>'2-24'!H111+'2-25'!H111+'2-26'!H111</f>
        <v>2935</v>
      </c>
      <c r="I111" s="286">
        <f>'2-24'!I111+'2-25'!I111+'2-26'!I111</f>
        <v>4383</v>
      </c>
      <c r="J111" s="286">
        <f>'2-24'!J111+'2-25'!J111+'2-26'!J111</f>
        <v>1979</v>
      </c>
      <c r="K111" s="286">
        <f>'2-24'!K111+'2-25'!K111+'2-26'!K111</f>
        <v>6362</v>
      </c>
      <c r="L111" s="286">
        <f>'2-24'!L111+'2-25'!L111+'2-26'!L111</f>
        <v>510</v>
      </c>
      <c r="M111" s="286">
        <f>'2-24'!M111+'2-25'!M111+'2-26'!M111</f>
        <v>2507</v>
      </c>
      <c r="N111" s="286">
        <f>'2-24'!N111+'2-25'!N111+'2-26'!N111</f>
        <v>3017</v>
      </c>
      <c r="O111" s="423" t="s">
        <v>1002</v>
      </c>
      <c r="P111" s="1829"/>
    </row>
    <row r="112" spans="1:16" ht="39" customHeight="1">
      <c r="A112" s="1829"/>
      <c r="B112" s="423" t="s">
        <v>750</v>
      </c>
      <c r="C112" s="289">
        <f>'2-24'!C112+'2-25'!C112+'2-26'!C112</f>
        <v>3148</v>
      </c>
      <c r="D112" s="289">
        <f>'2-24'!D112+'2-25'!D112+'2-26'!D112</f>
        <v>1976</v>
      </c>
      <c r="E112" s="289">
        <f>'2-24'!E112+'2-25'!E112+'2-26'!E112</f>
        <v>5124</v>
      </c>
      <c r="F112" s="289">
        <f>'2-24'!F112+'2-25'!F112+'2-26'!F112</f>
        <v>2900</v>
      </c>
      <c r="G112" s="289">
        <f>'2-24'!G112+'2-25'!G112+'2-26'!G112</f>
        <v>1187</v>
      </c>
      <c r="H112" s="289">
        <f>'2-24'!H112+'2-25'!H112+'2-26'!H112</f>
        <v>4087</v>
      </c>
      <c r="I112" s="289">
        <f>'2-24'!I112+'2-25'!I112+'2-26'!I112</f>
        <v>6199</v>
      </c>
      <c r="J112" s="289">
        <f>'2-24'!J112+'2-25'!J112+'2-26'!J112</f>
        <v>2226</v>
      </c>
      <c r="K112" s="289">
        <f>'2-24'!K112+'2-25'!K112+'2-26'!K112</f>
        <v>8425</v>
      </c>
      <c r="L112" s="289">
        <f>'2-24'!L112+'2-25'!L112+'2-26'!L112</f>
        <v>2760</v>
      </c>
      <c r="M112" s="289">
        <f>'2-24'!M112+'2-25'!M112+'2-26'!M112</f>
        <v>2599</v>
      </c>
      <c r="N112" s="289">
        <f>'2-24'!N112+'2-25'!N112+'2-26'!N112</f>
        <v>5359</v>
      </c>
      <c r="O112" s="423" t="s">
        <v>68</v>
      </c>
      <c r="P112" s="1829"/>
    </row>
    <row r="113" spans="1:17" ht="39" customHeight="1">
      <c r="A113" s="1829" t="s">
        <v>985</v>
      </c>
      <c r="B113" s="423" t="s">
        <v>998</v>
      </c>
      <c r="C113" s="286">
        <f>'2-24'!C113+'2-25'!C113+'2-26'!C113</f>
        <v>210</v>
      </c>
      <c r="D113" s="286">
        <f>'2-24'!D113+'2-25'!D113+'2-26'!D113</f>
        <v>512</v>
      </c>
      <c r="E113" s="286">
        <f>'2-24'!E113+'2-25'!E113+'2-26'!E113</f>
        <v>722</v>
      </c>
      <c r="F113" s="286">
        <f>'2-24'!F113+'2-25'!F113+'2-26'!F113</f>
        <v>104</v>
      </c>
      <c r="G113" s="286">
        <f>'2-24'!G113+'2-25'!G113+'2-26'!G113</f>
        <v>162</v>
      </c>
      <c r="H113" s="286">
        <f>'2-24'!H113+'2-25'!H113+'2-26'!H113</f>
        <v>266</v>
      </c>
      <c r="I113" s="286">
        <f>'2-24'!I113+'2-25'!I113+'2-26'!I113</f>
        <v>387</v>
      </c>
      <c r="J113" s="286">
        <f>'2-24'!J113+'2-25'!J113+'2-26'!J113</f>
        <v>839</v>
      </c>
      <c r="K113" s="286">
        <f>'2-24'!K113+'2-25'!K113+'2-26'!K113</f>
        <v>1226</v>
      </c>
      <c r="L113" s="286">
        <f>'2-24'!L113+'2-25'!L113+'2-26'!L113</f>
        <v>253</v>
      </c>
      <c r="M113" s="286">
        <f>'2-24'!M113+'2-25'!M113+'2-26'!M113</f>
        <v>323</v>
      </c>
      <c r="N113" s="286">
        <f>'2-24'!N113+'2-25'!N113+'2-26'!N113</f>
        <v>576</v>
      </c>
      <c r="O113" s="423" t="s">
        <v>999</v>
      </c>
      <c r="P113" s="1829" t="s">
        <v>1004</v>
      </c>
    </row>
    <row r="114" spans="1:17" ht="39" customHeight="1">
      <c r="A114" s="1829"/>
      <c r="B114" s="423" t="s">
        <v>1001</v>
      </c>
      <c r="C114" s="289">
        <f>'2-24'!C114+'2-25'!C114+'2-26'!C114</f>
        <v>138</v>
      </c>
      <c r="D114" s="289">
        <f>'2-24'!D114+'2-25'!D114+'2-26'!D114</f>
        <v>23</v>
      </c>
      <c r="E114" s="289">
        <f>'2-24'!E114+'2-25'!E114+'2-26'!E114</f>
        <v>161</v>
      </c>
      <c r="F114" s="289">
        <f>'2-24'!F114+'2-25'!F114+'2-26'!F114</f>
        <v>92</v>
      </c>
      <c r="G114" s="289">
        <f>'2-24'!G114+'2-25'!G114+'2-26'!G114</f>
        <v>8</v>
      </c>
      <c r="H114" s="289">
        <f>'2-24'!H114+'2-25'!H114+'2-26'!H114</f>
        <v>100</v>
      </c>
      <c r="I114" s="289">
        <f>'2-24'!I114+'2-25'!I114+'2-26'!I114</f>
        <v>301</v>
      </c>
      <c r="J114" s="289">
        <f>'2-24'!J114+'2-25'!J114+'2-26'!J114</f>
        <v>28</v>
      </c>
      <c r="K114" s="289">
        <f>'2-24'!K114+'2-25'!K114+'2-26'!K114</f>
        <v>329</v>
      </c>
      <c r="L114" s="289">
        <f>'2-24'!L114+'2-25'!L114+'2-26'!L114</f>
        <v>42</v>
      </c>
      <c r="M114" s="289">
        <f>'2-24'!M114+'2-25'!M114+'2-26'!M114</f>
        <v>28</v>
      </c>
      <c r="N114" s="289">
        <f>'2-24'!N114+'2-25'!N114+'2-26'!N114</f>
        <v>70</v>
      </c>
      <c r="O114" s="423" t="s">
        <v>1002</v>
      </c>
      <c r="P114" s="1829"/>
    </row>
    <row r="115" spans="1:17" ht="39" customHeight="1">
      <c r="A115" s="1829"/>
      <c r="B115" s="423" t="s">
        <v>750</v>
      </c>
      <c r="C115" s="286">
        <f>'2-24'!C115+'2-25'!C115+'2-26'!C115</f>
        <v>348</v>
      </c>
      <c r="D115" s="286">
        <f>'2-24'!D115+'2-25'!D115+'2-26'!D115</f>
        <v>535</v>
      </c>
      <c r="E115" s="286">
        <f>'2-24'!E115+'2-25'!E115+'2-26'!E115</f>
        <v>883</v>
      </c>
      <c r="F115" s="286">
        <f>'2-24'!F115+'2-25'!F115+'2-26'!F115</f>
        <v>196</v>
      </c>
      <c r="G115" s="286">
        <f>'2-24'!G115+'2-25'!G115+'2-26'!G115</f>
        <v>170</v>
      </c>
      <c r="H115" s="286">
        <f>'2-24'!H115+'2-25'!H115+'2-26'!H115</f>
        <v>366</v>
      </c>
      <c r="I115" s="286">
        <f>'2-24'!I115+'2-25'!I115+'2-26'!I115</f>
        <v>688</v>
      </c>
      <c r="J115" s="286">
        <f>'2-24'!J115+'2-25'!J115+'2-26'!J115</f>
        <v>867</v>
      </c>
      <c r="K115" s="286">
        <f>'2-24'!K115+'2-25'!K115+'2-26'!K115</f>
        <v>1555</v>
      </c>
      <c r="L115" s="286">
        <f>'2-24'!L115+'2-25'!L115+'2-26'!L115</f>
        <v>295</v>
      </c>
      <c r="M115" s="286">
        <f>'2-24'!M115+'2-25'!M115+'2-26'!M115</f>
        <v>351</v>
      </c>
      <c r="N115" s="286">
        <f>'2-24'!N115+'2-25'!N115+'2-26'!N115</f>
        <v>646</v>
      </c>
      <c r="O115" s="423" t="s">
        <v>68</v>
      </c>
      <c r="P115" s="1829"/>
    </row>
    <row r="116" spans="1:17" ht="39" customHeight="1">
      <c r="A116" s="1829" t="s">
        <v>986</v>
      </c>
      <c r="B116" s="423" t="s">
        <v>998</v>
      </c>
      <c r="C116" s="289">
        <f>'2-24'!C116+'2-25'!C116+'2-26'!C116</f>
        <v>3159</v>
      </c>
      <c r="D116" s="289">
        <f>'2-24'!D116+'2-25'!D116+'2-26'!D116</f>
        <v>228</v>
      </c>
      <c r="E116" s="289">
        <f>'2-24'!E116+'2-25'!E116+'2-26'!E116</f>
        <v>3387</v>
      </c>
      <c r="F116" s="289">
        <f>'2-24'!F116+'2-25'!F116+'2-26'!F116</f>
        <v>1443</v>
      </c>
      <c r="G116" s="289">
        <f>'2-24'!G116+'2-25'!G116+'2-26'!G116</f>
        <v>102</v>
      </c>
      <c r="H116" s="289">
        <f>'2-24'!H116+'2-25'!H116+'2-26'!H116</f>
        <v>1545</v>
      </c>
      <c r="I116" s="289">
        <f>'2-24'!I116+'2-25'!I116+'2-26'!I116</f>
        <v>5667</v>
      </c>
      <c r="J116" s="289">
        <f>'2-24'!J116+'2-25'!J116+'2-26'!J116</f>
        <v>223</v>
      </c>
      <c r="K116" s="289">
        <f>'2-24'!K116+'2-25'!K116+'2-26'!K116</f>
        <v>5890</v>
      </c>
      <c r="L116" s="289">
        <f>'2-24'!L116+'2-25'!L116+'2-26'!L116</f>
        <v>4325</v>
      </c>
      <c r="M116" s="289">
        <f>'2-24'!M116+'2-25'!M116+'2-26'!M116</f>
        <v>188</v>
      </c>
      <c r="N116" s="289">
        <f>'2-24'!N116+'2-25'!N116+'2-26'!N116</f>
        <v>4513</v>
      </c>
      <c r="O116" s="423" t="s">
        <v>999</v>
      </c>
      <c r="P116" s="1829" t="s">
        <v>1005</v>
      </c>
    </row>
    <row r="117" spans="1:17" ht="39" customHeight="1">
      <c r="A117" s="1829"/>
      <c r="B117" s="423" t="s">
        <v>1001</v>
      </c>
      <c r="C117" s="286">
        <f>'2-24'!C117+'2-25'!C117+'2-26'!C117</f>
        <v>2104</v>
      </c>
      <c r="D117" s="286">
        <f>'2-24'!D117+'2-25'!D117+'2-26'!D117</f>
        <v>216</v>
      </c>
      <c r="E117" s="286">
        <f>'2-24'!E117+'2-25'!E117+'2-26'!E117</f>
        <v>2320</v>
      </c>
      <c r="F117" s="286">
        <f>'2-24'!F117+'2-25'!F117+'2-26'!F117</f>
        <v>847</v>
      </c>
      <c r="G117" s="286">
        <f>'2-24'!G117+'2-25'!G117+'2-26'!G117</f>
        <v>101</v>
      </c>
      <c r="H117" s="286">
        <f>'2-24'!H117+'2-25'!H117+'2-26'!H117</f>
        <v>948</v>
      </c>
      <c r="I117" s="286">
        <f>'2-24'!I117+'2-25'!I117+'2-26'!I117</f>
        <v>4494</v>
      </c>
      <c r="J117" s="286">
        <f>'2-24'!J117+'2-25'!J117+'2-26'!J117</f>
        <v>235</v>
      </c>
      <c r="K117" s="286">
        <f>'2-24'!K117+'2-25'!K117+'2-26'!K117</f>
        <v>4729</v>
      </c>
      <c r="L117" s="286">
        <f>'2-24'!L117+'2-25'!L117+'2-26'!L117</f>
        <v>547</v>
      </c>
      <c r="M117" s="286">
        <f>'2-24'!M117+'2-25'!M117+'2-26'!M117</f>
        <v>210</v>
      </c>
      <c r="N117" s="286">
        <f>'2-24'!N117+'2-25'!N117+'2-26'!N117</f>
        <v>757</v>
      </c>
      <c r="O117" s="423" t="s">
        <v>1002</v>
      </c>
      <c r="P117" s="1829"/>
    </row>
    <row r="118" spans="1:17" ht="39" customHeight="1">
      <c r="A118" s="1829"/>
      <c r="B118" s="423" t="s">
        <v>750</v>
      </c>
      <c r="C118" s="289">
        <f>'2-24'!C118+'2-25'!C118+'2-26'!C118</f>
        <v>5263</v>
      </c>
      <c r="D118" s="289">
        <f>'2-24'!D118+'2-25'!D118+'2-26'!D118</f>
        <v>444</v>
      </c>
      <c r="E118" s="289">
        <f>'2-24'!E118+'2-25'!E118+'2-26'!E118</f>
        <v>5707</v>
      </c>
      <c r="F118" s="289">
        <f>'2-24'!F118+'2-25'!F118+'2-26'!F118</f>
        <v>2290</v>
      </c>
      <c r="G118" s="289">
        <f>'2-24'!G118+'2-25'!G118+'2-26'!G118</f>
        <v>203</v>
      </c>
      <c r="H118" s="289">
        <f>'2-24'!H118+'2-25'!H118+'2-26'!H118</f>
        <v>2493</v>
      </c>
      <c r="I118" s="289">
        <f>'2-24'!I118+'2-25'!I118+'2-26'!I118</f>
        <v>10161</v>
      </c>
      <c r="J118" s="289">
        <f>'2-24'!J118+'2-25'!J118+'2-26'!J118</f>
        <v>458</v>
      </c>
      <c r="K118" s="289">
        <f>'2-24'!K118+'2-25'!K118+'2-26'!K118</f>
        <v>10619</v>
      </c>
      <c r="L118" s="289">
        <f>'2-24'!L118+'2-25'!L118+'2-26'!L118</f>
        <v>4872</v>
      </c>
      <c r="M118" s="289">
        <f>'2-24'!M118+'2-25'!M118+'2-26'!M118</f>
        <v>398</v>
      </c>
      <c r="N118" s="289">
        <f>'2-24'!N118+'2-25'!N118+'2-26'!N118</f>
        <v>5270</v>
      </c>
      <c r="O118" s="423" t="s">
        <v>68</v>
      </c>
      <c r="P118" s="1829"/>
    </row>
    <row r="119" spans="1:17" ht="39" customHeight="1">
      <c r="A119" s="198" t="s">
        <v>1114</v>
      </c>
      <c r="B119" s="136"/>
      <c r="C119" s="136"/>
      <c r="D119" s="136"/>
      <c r="E119" s="136"/>
      <c r="F119" s="136"/>
      <c r="G119" s="136"/>
      <c r="H119" s="136"/>
      <c r="I119" s="136"/>
      <c r="J119" s="136"/>
      <c r="K119" s="136"/>
      <c r="L119" s="136"/>
      <c r="M119" s="136"/>
      <c r="N119" s="136"/>
      <c r="O119" s="136"/>
      <c r="P119" s="200" t="s">
        <v>1115</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f>'2-24'!C124+'2-25'!C124+'2-26'!C124</f>
        <v>455</v>
      </c>
      <c r="D124" s="286">
        <f>'2-24'!D124+'2-25'!D124+'2-26'!D124</f>
        <v>857</v>
      </c>
      <c r="E124" s="286">
        <f>'2-24'!E124+'2-25'!E124+'2-26'!E124</f>
        <v>1312</v>
      </c>
      <c r="F124" s="286">
        <f>'2-24'!F124+'2-25'!F124+'2-26'!F124</f>
        <v>324</v>
      </c>
      <c r="G124" s="286">
        <f>'2-24'!G124+'2-25'!G124+'2-26'!G124</f>
        <v>886</v>
      </c>
      <c r="H124" s="286">
        <f>'2-24'!H124+'2-25'!H124+'2-26'!H124</f>
        <v>1210</v>
      </c>
      <c r="I124" s="286">
        <f>'2-24'!I124+'2-25'!I124+'2-26'!I124</f>
        <v>95</v>
      </c>
      <c r="J124" s="286">
        <f>'2-24'!J124+'2-25'!J124+'2-26'!J124</f>
        <v>336</v>
      </c>
      <c r="K124" s="286">
        <f>'2-24'!K124+'2-25'!K124+'2-26'!K124</f>
        <v>431</v>
      </c>
      <c r="L124" s="286">
        <f>'2-24'!L124+'2-25'!L124+'2-26'!L124</f>
        <v>123</v>
      </c>
      <c r="M124" s="286">
        <f>'2-24'!M124+'2-25'!M124+'2-26'!M124</f>
        <v>412</v>
      </c>
      <c r="N124" s="286">
        <f>'2-24'!N124+'2-25'!N124+'2-26'!N124</f>
        <v>535</v>
      </c>
      <c r="O124" s="423" t="s">
        <v>999</v>
      </c>
      <c r="P124" s="1829" t="s">
        <v>1000</v>
      </c>
    </row>
    <row r="125" spans="1:17" s="494" customFormat="1" ht="39" customHeight="1">
      <c r="A125" s="1829"/>
      <c r="B125" s="423" t="s">
        <v>1001</v>
      </c>
      <c r="C125" s="289">
        <f>'2-24'!C125+'2-25'!C125+'2-26'!C125</f>
        <v>81</v>
      </c>
      <c r="D125" s="289">
        <f>'2-24'!D125+'2-25'!D125+'2-26'!D125</f>
        <v>513</v>
      </c>
      <c r="E125" s="289">
        <f>'2-24'!E125+'2-25'!E125+'2-26'!E125</f>
        <v>594</v>
      </c>
      <c r="F125" s="289">
        <f>'2-24'!F125+'2-25'!F125+'2-26'!F125</f>
        <v>150</v>
      </c>
      <c r="G125" s="289">
        <f>'2-24'!G125+'2-25'!G125+'2-26'!G125</f>
        <v>481</v>
      </c>
      <c r="H125" s="289">
        <f>'2-24'!H125+'2-25'!H125+'2-26'!H125</f>
        <v>631</v>
      </c>
      <c r="I125" s="289">
        <f>'2-24'!I125+'2-25'!I125+'2-26'!I125</f>
        <v>35</v>
      </c>
      <c r="J125" s="289">
        <f>'2-24'!J125+'2-25'!J125+'2-26'!J125</f>
        <v>156</v>
      </c>
      <c r="K125" s="289">
        <f>'2-24'!K125+'2-25'!K125+'2-26'!K125</f>
        <v>191</v>
      </c>
      <c r="L125" s="289">
        <f>'2-24'!L125+'2-25'!L125+'2-26'!L125</f>
        <v>97</v>
      </c>
      <c r="M125" s="289">
        <f>'2-24'!M125+'2-25'!M125+'2-26'!M125</f>
        <v>248</v>
      </c>
      <c r="N125" s="289">
        <f>'2-24'!N125+'2-25'!N125+'2-26'!N125</f>
        <v>345</v>
      </c>
      <c r="O125" s="423" t="s">
        <v>1002</v>
      </c>
      <c r="P125" s="1829"/>
    </row>
    <row r="126" spans="1:17" s="494" customFormat="1" ht="39" customHeight="1">
      <c r="A126" s="1829"/>
      <c r="B126" s="423" t="s">
        <v>750</v>
      </c>
      <c r="C126" s="286">
        <f>'2-24'!C126+'2-25'!C126+'2-26'!C126</f>
        <v>536</v>
      </c>
      <c r="D126" s="286">
        <f>'2-24'!D126+'2-25'!D126+'2-26'!D126</f>
        <v>1370</v>
      </c>
      <c r="E126" s="286">
        <f>'2-24'!E126+'2-25'!E126+'2-26'!E126</f>
        <v>1906</v>
      </c>
      <c r="F126" s="286">
        <f>'2-24'!F126+'2-25'!F126+'2-26'!F126</f>
        <v>474</v>
      </c>
      <c r="G126" s="286">
        <f>'2-24'!G126+'2-25'!G126+'2-26'!G126</f>
        <v>1367</v>
      </c>
      <c r="H126" s="286">
        <f>'2-24'!H126+'2-25'!H126+'2-26'!H126</f>
        <v>1841</v>
      </c>
      <c r="I126" s="286">
        <f>'2-24'!I126+'2-25'!I126+'2-26'!I126</f>
        <v>130</v>
      </c>
      <c r="J126" s="286">
        <f>'2-24'!J126+'2-25'!J126+'2-26'!J126</f>
        <v>492</v>
      </c>
      <c r="K126" s="286">
        <f>'2-24'!K126+'2-25'!K126+'2-26'!K126</f>
        <v>622</v>
      </c>
      <c r="L126" s="286">
        <f>'2-24'!L126+'2-25'!L126+'2-26'!L126</f>
        <v>220</v>
      </c>
      <c r="M126" s="286">
        <f>'2-24'!M126+'2-25'!M126+'2-26'!M126</f>
        <v>660</v>
      </c>
      <c r="N126" s="286">
        <f>'2-24'!N126+'2-25'!N126+'2-26'!N126</f>
        <v>880</v>
      </c>
      <c r="O126" s="423" t="s">
        <v>68</v>
      </c>
      <c r="P126" s="1829"/>
    </row>
    <row r="127" spans="1:17" s="494" customFormat="1" ht="39" customHeight="1">
      <c r="A127" s="1829" t="s">
        <v>977</v>
      </c>
      <c r="B127" s="423" t="s">
        <v>998</v>
      </c>
      <c r="C127" s="289">
        <f>'2-24'!C127+'2-25'!C127+'2-26'!C127</f>
        <v>121</v>
      </c>
      <c r="D127" s="289">
        <f>'2-24'!D127+'2-25'!D127+'2-26'!D127</f>
        <v>80</v>
      </c>
      <c r="E127" s="289">
        <f>'2-24'!E127+'2-25'!E127+'2-26'!E127</f>
        <v>201</v>
      </c>
      <c r="F127" s="289">
        <f>'2-24'!F127+'2-25'!F127+'2-26'!F127</f>
        <v>127</v>
      </c>
      <c r="G127" s="289">
        <f>'2-24'!G127+'2-25'!G127+'2-26'!G127</f>
        <v>126</v>
      </c>
      <c r="H127" s="289">
        <f>'2-24'!H127+'2-25'!H127+'2-26'!H127</f>
        <v>253</v>
      </c>
      <c r="I127" s="289">
        <f>'2-24'!I127+'2-25'!I127+'2-26'!I127</f>
        <v>53</v>
      </c>
      <c r="J127" s="289">
        <f>'2-24'!J127+'2-25'!J127+'2-26'!J127</f>
        <v>60</v>
      </c>
      <c r="K127" s="289">
        <f>'2-24'!K127+'2-25'!K127+'2-26'!K127</f>
        <v>113</v>
      </c>
      <c r="L127" s="289">
        <f>'2-24'!L127+'2-25'!L127+'2-26'!L127</f>
        <v>58</v>
      </c>
      <c r="M127" s="289">
        <f>'2-24'!M127+'2-25'!M127+'2-26'!M127</f>
        <v>41</v>
      </c>
      <c r="N127" s="289">
        <f>'2-24'!N127+'2-25'!N127+'2-26'!N127</f>
        <v>99</v>
      </c>
      <c r="O127" s="423" t="s">
        <v>999</v>
      </c>
      <c r="P127" s="1829" t="s">
        <v>172</v>
      </c>
    </row>
    <row r="128" spans="1:17" s="494" customFormat="1" ht="39" customHeight="1">
      <c r="A128" s="1829"/>
      <c r="B128" s="423" t="s">
        <v>1001</v>
      </c>
      <c r="C128" s="286">
        <f>'2-24'!C128+'2-25'!C128+'2-26'!C128</f>
        <v>131</v>
      </c>
      <c r="D128" s="286">
        <f>'2-24'!D128+'2-25'!D128+'2-26'!D128</f>
        <v>67</v>
      </c>
      <c r="E128" s="286">
        <f>'2-24'!E128+'2-25'!E128+'2-26'!E128</f>
        <v>198</v>
      </c>
      <c r="F128" s="286">
        <f>'2-24'!F128+'2-25'!F128+'2-26'!F128</f>
        <v>72</v>
      </c>
      <c r="G128" s="286">
        <f>'2-24'!G128+'2-25'!G128+'2-26'!G128</f>
        <v>49</v>
      </c>
      <c r="H128" s="286">
        <f>'2-24'!H128+'2-25'!H128+'2-26'!H128</f>
        <v>121</v>
      </c>
      <c r="I128" s="286">
        <f>'2-24'!I128+'2-25'!I128+'2-26'!I128</f>
        <v>29</v>
      </c>
      <c r="J128" s="286">
        <f>'2-24'!J128+'2-25'!J128+'2-26'!J128</f>
        <v>10</v>
      </c>
      <c r="K128" s="286">
        <f>'2-24'!K128+'2-25'!K128+'2-26'!K128</f>
        <v>39</v>
      </c>
      <c r="L128" s="286">
        <f>'2-24'!L128+'2-25'!L128+'2-26'!L128</f>
        <v>38</v>
      </c>
      <c r="M128" s="286">
        <f>'2-24'!M128+'2-25'!M128+'2-26'!M128</f>
        <v>29</v>
      </c>
      <c r="N128" s="286">
        <f>'2-24'!N128+'2-25'!N128+'2-26'!N128</f>
        <v>67</v>
      </c>
      <c r="O128" s="423" t="s">
        <v>1002</v>
      </c>
      <c r="P128" s="1829"/>
    </row>
    <row r="129" spans="1:16" s="494" customFormat="1" ht="39" customHeight="1">
      <c r="A129" s="1829"/>
      <c r="B129" s="423" t="s">
        <v>750</v>
      </c>
      <c r="C129" s="289">
        <f>'2-24'!C129+'2-25'!C129+'2-26'!C129</f>
        <v>252</v>
      </c>
      <c r="D129" s="289">
        <f>'2-24'!D129+'2-25'!D129+'2-26'!D129</f>
        <v>147</v>
      </c>
      <c r="E129" s="289">
        <f>'2-24'!E129+'2-25'!E129+'2-26'!E129</f>
        <v>399</v>
      </c>
      <c r="F129" s="289">
        <f>'2-24'!F129+'2-25'!F129+'2-26'!F129</f>
        <v>199</v>
      </c>
      <c r="G129" s="289">
        <f>'2-24'!G129+'2-25'!G129+'2-26'!G129</f>
        <v>175</v>
      </c>
      <c r="H129" s="289">
        <f>'2-24'!H129+'2-25'!H129+'2-26'!H129</f>
        <v>374</v>
      </c>
      <c r="I129" s="289">
        <f>'2-24'!I129+'2-25'!I129+'2-26'!I129</f>
        <v>82</v>
      </c>
      <c r="J129" s="289">
        <f>'2-24'!J129+'2-25'!J129+'2-26'!J129</f>
        <v>70</v>
      </c>
      <c r="K129" s="289">
        <f>'2-24'!K129+'2-25'!K129+'2-26'!K129</f>
        <v>152</v>
      </c>
      <c r="L129" s="289">
        <f>'2-24'!L129+'2-25'!L129+'2-26'!L129</f>
        <v>96</v>
      </c>
      <c r="M129" s="289">
        <f>'2-24'!M129+'2-25'!M129+'2-26'!M129</f>
        <v>70</v>
      </c>
      <c r="N129" s="289">
        <f>'2-24'!N129+'2-25'!N129+'2-26'!N129</f>
        <v>166</v>
      </c>
      <c r="O129" s="423" t="s">
        <v>68</v>
      </c>
      <c r="P129" s="1829"/>
    </row>
    <row r="130" spans="1:16" s="494" customFormat="1" ht="39" customHeight="1">
      <c r="A130" s="1829" t="s">
        <v>978</v>
      </c>
      <c r="B130" s="423" t="s">
        <v>998</v>
      </c>
      <c r="C130" s="286">
        <f>'2-24'!C130+'2-25'!C130+'2-26'!C130</f>
        <v>576</v>
      </c>
      <c r="D130" s="286">
        <f>'2-24'!D130+'2-25'!D130+'2-26'!D130</f>
        <v>937</v>
      </c>
      <c r="E130" s="286">
        <f>'2-24'!E130+'2-25'!E130+'2-26'!E130</f>
        <v>1513</v>
      </c>
      <c r="F130" s="286">
        <f>'2-24'!F130+'2-25'!F130+'2-26'!F130</f>
        <v>451</v>
      </c>
      <c r="G130" s="286">
        <f>'2-24'!G130+'2-25'!G130+'2-26'!G130</f>
        <v>1012</v>
      </c>
      <c r="H130" s="286">
        <f>'2-24'!H130+'2-25'!H130+'2-26'!H130</f>
        <v>1463</v>
      </c>
      <c r="I130" s="286">
        <f>'2-24'!I130+'2-25'!I130+'2-26'!I130</f>
        <v>148</v>
      </c>
      <c r="J130" s="286">
        <f>'2-24'!J130+'2-25'!J130+'2-26'!J130</f>
        <v>396</v>
      </c>
      <c r="K130" s="286">
        <f>'2-24'!K130+'2-25'!K130+'2-26'!K130</f>
        <v>544</v>
      </c>
      <c r="L130" s="286">
        <f>'2-24'!L130+'2-25'!L130+'2-26'!L130</f>
        <v>181</v>
      </c>
      <c r="M130" s="286">
        <f>'2-24'!M130+'2-25'!M130+'2-26'!M130</f>
        <v>453</v>
      </c>
      <c r="N130" s="286">
        <f>'2-24'!N130+'2-25'!N130+'2-26'!N130</f>
        <v>634</v>
      </c>
      <c r="O130" s="423" t="s">
        <v>999</v>
      </c>
      <c r="P130" s="1829" t="s">
        <v>1003</v>
      </c>
    </row>
    <row r="131" spans="1:16" s="494" customFormat="1" ht="39" customHeight="1">
      <c r="A131" s="1829"/>
      <c r="B131" s="423" t="s">
        <v>1001</v>
      </c>
      <c r="C131" s="289">
        <f>'2-24'!C131+'2-25'!C131+'2-26'!C131</f>
        <v>212</v>
      </c>
      <c r="D131" s="289">
        <f>'2-24'!D131+'2-25'!D131+'2-26'!D131</f>
        <v>580</v>
      </c>
      <c r="E131" s="289">
        <f>'2-24'!E131+'2-25'!E131+'2-26'!E131</f>
        <v>792</v>
      </c>
      <c r="F131" s="289">
        <f>'2-24'!F131+'2-25'!F131+'2-26'!F131</f>
        <v>222</v>
      </c>
      <c r="G131" s="289">
        <f>'2-24'!G131+'2-25'!G131+'2-26'!G131</f>
        <v>530</v>
      </c>
      <c r="H131" s="289">
        <f>'2-24'!H131+'2-25'!H131+'2-26'!H131</f>
        <v>752</v>
      </c>
      <c r="I131" s="289">
        <f>'2-24'!I131+'2-25'!I131+'2-26'!I131</f>
        <v>64</v>
      </c>
      <c r="J131" s="289">
        <f>'2-24'!J131+'2-25'!J131+'2-26'!J131</f>
        <v>166</v>
      </c>
      <c r="K131" s="289">
        <f>'2-24'!K131+'2-25'!K131+'2-26'!K131</f>
        <v>230</v>
      </c>
      <c r="L131" s="289">
        <f>'2-24'!L131+'2-25'!L131+'2-26'!L131</f>
        <v>135</v>
      </c>
      <c r="M131" s="289">
        <f>'2-24'!M131+'2-25'!M131+'2-26'!M131</f>
        <v>277</v>
      </c>
      <c r="N131" s="289">
        <f>'2-24'!N131+'2-25'!N131+'2-26'!N131</f>
        <v>412</v>
      </c>
      <c r="O131" s="423" t="s">
        <v>1002</v>
      </c>
      <c r="P131" s="1829"/>
    </row>
    <row r="132" spans="1:16" s="494" customFormat="1" ht="39" customHeight="1">
      <c r="A132" s="1829"/>
      <c r="B132" s="423" t="s">
        <v>750</v>
      </c>
      <c r="C132" s="286">
        <f>'2-24'!C132+'2-25'!C132+'2-26'!C132</f>
        <v>788</v>
      </c>
      <c r="D132" s="286">
        <f>'2-24'!D132+'2-25'!D132+'2-26'!D132</f>
        <v>1517</v>
      </c>
      <c r="E132" s="286">
        <f>'2-24'!E132+'2-25'!E132+'2-26'!E132</f>
        <v>2305</v>
      </c>
      <c r="F132" s="286">
        <f>'2-24'!F132+'2-25'!F132+'2-26'!F132</f>
        <v>673</v>
      </c>
      <c r="G132" s="286">
        <f>'2-24'!G132+'2-25'!G132+'2-26'!G132</f>
        <v>1542</v>
      </c>
      <c r="H132" s="286">
        <f>'2-24'!H132+'2-25'!H132+'2-26'!H132</f>
        <v>2215</v>
      </c>
      <c r="I132" s="286">
        <f>'2-24'!I132+'2-25'!I132+'2-26'!I132</f>
        <v>212</v>
      </c>
      <c r="J132" s="286">
        <f>'2-24'!J132+'2-25'!J132+'2-26'!J132</f>
        <v>562</v>
      </c>
      <c r="K132" s="286">
        <f>'2-24'!K132+'2-25'!K132+'2-26'!K132</f>
        <v>774</v>
      </c>
      <c r="L132" s="286">
        <f>'2-24'!L132+'2-25'!L132+'2-26'!L132</f>
        <v>316</v>
      </c>
      <c r="M132" s="286">
        <f>'2-24'!M132+'2-25'!M132+'2-26'!M132</f>
        <v>730</v>
      </c>
      <c r="N132" s="286">
        <f>'2-24'!N132+'2-25'!N132+'2-26'!N132</f>
        <v>1046</v>
      </c>
      <c r="O132" s="423" t="s">
        <v>68</v>
      </c>
      <c r="P132" s="1829"/>
    </row>
    <row r="133" spans="1:16" ht="39" customHeight="1">
      <c r="A133" s="1829" t="s">
        <v>980</v>
      </c>
      <c r="B133" s="423" t="s">
        <v>998</v>
      </c>
      <c r="C133" s="289">
        <f>'2-24'!C133+'2-25'!C133+'2-26'!C133</f>
        <v>776</v>
      </c>
      <c r="D133" s="289">
        <f>'2-24'!D133+'2-25'!D133+'2-26'!D133</f>
        <v>8</v>
      </c>
      <c r="E133" s="289">
        <f>'2-24'!E133+'2-25'!E133+'2-26'!E133</f>
        <v>784</v>
      </c>
      <c r="F133" s="289">
        <f>'2-24'!F133+'2-25'!F133+'2-26'!F133</f>
        <v>1353</v>
      </c>
      <c r="G133" s="289">
        <f>'2-24'!G133+'2-25'!G133+'2-26'!G133</f>
        <v>12</v>
      </c>
      <c r="H133" s="289">
        <f>'2-24'!H133+'2-25'!H133+'2-26'!H133</f>
        <v>1365</v>
      </c>
      <c r="I133" s="289">
        <f>'2-24'!I133+'2-25'!I133+'2-26'!I133</f>
        <v>622</v>
      </c>
      <c r="J133" s="289">
        <f>'2-24'!J133+'2-25'!J133+'2-26'!J133</f>
        <v>9</v>
      </c>
      <c r="K133" s="289">
        <f>'2-24'!K133+'2-25'!K133+'2-26'!K133</f>
        <v>631</v>
      </c>
      <c r="L133" s="289">
        <f>'2-24'!L133+'2-25'!L133+'2-26'!L133</f>
        <v>217</v>
      </c>
      <c r="M133" s="289">
        <f>'2-24'!M133+'2-25'!M133+'2-26'!M133</f>
        <v>11</v>
      </c>
      <c r="N133" s="289">
        <f>'2-24'!N133+'2-25'!N133+'2-26'!N133</f>
        <v>228</v>
      </c>
      <c r="O133" s="423" t="s">
        <v>999</v>
      </c>
      <c r="P133" s="1829" t="s">
        <v>178</v>
      </c>
    </row>
    <row r="134" spans="1:16" ht="39" customHeight="1">
      <c r="A134" s="1829"/>
      <c r="B134" s="423" t="s">
        <v>1001</v>
      </c>
      <c r="C134" s="286">
        <f>'2-24'!C134+'2-25'!C134+'2-26'!C134</f>
        <v>367</v>
      </c>
      <c r="D134" s="286">
        <f>'2-24'!D134+'2-25'!D134+'2-26'!D134</f>
        <v>1576</v>
      </c>
      <c r="E134" s="286">
        <f>'2-24'!E134+'2-25'!E134+'2-26'!E134</f>
        <v>1943</v>
      </c>
      <c r="F134" s="286">
        <f>'2-24'!F134+'2-25'!F134+'2-26'!F134</f>
        <v>2020</v>
      </c>
      <c r="G134" s="286">
        <f>'2-24'!G134+'2-25'!G134+'2-26'!G134</f>
        <v>944</v>
      </c>
      <c r="H134" s="286">
        <f>'2-24'!H134+'2-25'!H134+'2-26'!H134</f>
        <v>2964</v>
      </c>
      <c r="I134" s="286">
        <f>'2-24'!I134+'2-25'!I134+'2-26'!I134</f>
        <v>535</v>
      </c>
      <c r="J134" s="286">
        <f>'2-24'!J134+'2-25'!J134+'2-26'!J134</f>
        <v>295</v>
      </c>
      <c r="K134" s="286">
        <f>'2-24'!K134+'2-25'!K134+'2-26'!K134</f>
        <v>830</v>
      </c>
      <c r="L134" s="286">
        <f>'2-24'!L134+'2-25'!L134+'2-26'!L134</f>
        <v>214</v>
      </c>
      <c r="M134" s="286">
        <f>'2-24'!M134+'2-25'!M134+'2-26'!M134</f>
        <v>634</v>
      </c>
      <c r="N134" s="286">
        <f>'2-24'!N134+'2-25'!N134+'2-26'!N134</f>
        <v>848</v>
      </c>
      <c r="O134" s="423" t="s">
        <v>1002</v>
      </c>
      <c r="P134" s="1829"/>
    </row>
    <row r="135" spans="1:16" ht="39" customHeight="1">
      <c r="A135" s="1829"/>
      <c r="B135" s="423" t="s">
        <v>750</v>
      </c>
      <c r="C135" s="289">
        <f>'2-24'!C135+'2-25'!C135+'2-26'!C135</f>
        <v>1143</v>
      </c>
      <c r="D135" s="289">
        <f>'2-24'!D135+'2-25'!D135+'2-26'!D135</f>
        <v>1584</v>
      </c>
      <c r="E135" s="289">
        <f>'2-24'!E135+'2-25'!E135+'2-26'!E135</f>
        <v>2727</v>
      </c>
      <c r="F135" s="289">
        <f>'2-24'!F135+'2-25'!F135+'2-26'!F135</f>
        <v>3373</v>
      </c>
      <c r="G135" s="289">
        <f>'2-24'!G135+'2-25'!G135+'2-26'!G135</f>
        <v>956</v>
      </c>
      <c r="H135" s="289">
        <f>'2-24'!H135+'2-25'!H135+'2-26'!H135</f>
        <v>4329</v>
      </c>
      <c r="I135" s="289">
        <f>'2-24'!I135+'2-25'!I135+'2-26'!I135</f>
        <v>1157</v>
      </c>
      <c r="J135" s="289">
        <f>'2-24'!J135+'2-25'!J135+'2-26'!J135</f>
        <v>304</v>
      </c>
      <c r="K135" s="289">
        <f>'2-24'!K135+'2-25'!K135+'2-26'!K135</f>
        <v>1461</v>
      </c>
      <c r="L135" s="289">
        <f>'2-24'!L135+'2-25'!L135+'2-26'!L135</f>
        <v>431</v>
      </c>
      <c r="M135" s="289">
        <f>'2-24'!M135+'2-25'!M135+'2-26'!M135</f>
        <v>645</v>
      </c>
      <c r="N135" s="289">
        <f>'2-24'!N135+'2-25'!N135+'2-26'!N135</f>
        <v>1076</v>
      </c>
      <c r="O135" s="423" t="s">
        <v>68</v>
      </c>
      <c r="P135" s="1829"/>
    </row>
    <row r="136" spans="1:16" ht="39" customHeight="1">
      <c r="A136" s="1829" t="s">
        <v>981</v>
      </c>
      <c r="B136" s="423" t="s">
        <v>998</v>
      </c>
      <c r="C136" s="286">
        <f>'2-24'!C136+'2-25'!C136+'2-26'!C136</f>
        <v>0</v>
      </c>
      <c r="D136" s="286">
        <f>'2-24'!D136+'2-25'!D136+'2-26'!D136</f>
        <v>0</v>
      </c>
      <c r="E136" s="286">
        <f>'2-24'!E136+'2-25'!E136+'2-26'!E136</f>
        <v>0</v>
      </c>
      <c r="F136" s="286">
        <f>'2-24'!F136+'2-25'!F136+'2-26'!F136</f>
        <v>0</v>
      </c>
      <c r="G136" s="286">
        <f>'2-24'!G136+'2-25'!G136+'2-26'!G136</f>
        <v>0</v>
      </c>
      <c r="H136" s="286">
        <f>'2-24'!H136+'2-25'!H136+'2-26'!H136</f>
        <v>0</v>
      </c>
      <c r="I136" s="286">
        <f>'2-24'!I136+'2-25'!I136+'2-26'!I136</f>
        <v>0</v>
      </c>
      <c r="J136" s="286">
        <f>'2-24'!J136+'2-25'!J136+'2-26'!J136</f>
        <v>0</v>
      </c>
      <c r="K136" s="286">
        <f>'2-24'!K136+'2-25'!K136+'2-26'!K136</f>
        <v>0</v>
      </c>
      <c r="L136" s="286">
        <f>'2-24'!L136+'2-25'!L136+'2-26'!L136</f>
        <v>0</v>
      </c>
      <c r="M136" s="286">
        <f>'2-24'!M136+'2-25'!M136+'2-26'!M136</f>
        <v>0</v>
      </c>
      <c r="N136" s="286">
        <f>'2-24'!N136+'2-25'!N136+'2-26'!N136</f>
        <v>0</v>
      </c>
      <c r="O136" s="423" t="s">
        <v>999</v>
      </c>
      <c r="P136" s="1829" t="s">
        <v>982</v>
      </c>
    </row>
    <row r="137" spans="1:16" ht="39" customHeight="1">
      <c r="A137" s="1829"/>
      <c r="B137" s="423" t="s">
        <v>1001</v>
      </c>
      <c r="C137" s="289">
        <f>'2-24'!C137+'2-25'!C137+'2-26'!C137</f>
        <v>16</v>
      </c>
      <c r="D137" s="289">
        <f>'2-24'!D137+'2-25'!D137+'2-26'!D137</f>
        <v>56</v>
      </c>
      <c r="E137" s="289">
        <f>'2-24'!E137+'2-25'!E137+'2-26'!E137</f>
        <v>72</v>
      </c>
      <c r="F137" s="289">
        <f>'2-24'!F137+'2-25'!F137+'2-26'!F137</f>
        <v>42</v>
      </c>
      <c r="G137" s="289">
        <f>'2-24'!G137+'2-25'!G137+'2-26'!G137</f>
        <v>18</v>
      </c>
      <c r="H137" s="289">
        <f>'2-24'!H137+'2-25'!H137+'2-26'!H137</f>
        <v>60</v>
      </c>
      <c r="I137" s="289">
        <f>'2-24'!I137+'2-25'!I137+'2-26'!I137</f>
        <v>2</v>
      </c>
      <c r="J137" s="289">
        <f>'2-24'!J137+'2-25'!J137+'2-26'!J137</f>
        <v>12</v>
      </c>
      <c r="K137" s="289">
        <f>'2-24'!K137+'2-25'!K137+'2-26'!K137</f>
        <v>14</v>
      </c>
      <c r="L137" s="289">
        <f>'2-24'!L137+'2-25'!L137+'2-26'!L137</f>
        <v>20</v>
      </c>
      <c r="M137" s="289">
        <f>'2-24'!M137+'2-25'!M137+'2-26'!M137</f>
        <v>19</v>
      </c>
      <c r="N137" s="289">
        <f>'2-24'!N137+'2-25'!N137+'2-26'!N137</f>
        <v>39</v>
      </c>
      <c r="O137" s="423" t="s">
        <v>1002</v>
      </c>
      <c r="P137" s="1829"/>
    </row>
    <row r="138" spans="1:16" ht="39" customHeight="1">
      <c r="A138" s="1829"/>
      <c r="B138" s="423" t="s">
        <v>750</v>
      </c>
      <c r="C138" s="286">
        <f>'2-24'!C138+'2-25'!C138+'2-26'!C138</f>
        <v>16</v>
      </c>
      <c r="D138" s="286">
        <f>'2-24'!D138+'2-25'!D138+'2-26'!D138</f>
        <v>56</v>
      </c>
      <c r="E138" s="286">
        <f>'2-24'!E138+'2-25'!E138+'2-26'!E138</f>
        <v>72</v>
      </c>
      <c r="F138" s="286">
        <f>'2-24'!F138+'2-25'!F138+'2-26'!F138</f>
        <v>42</v>
      </c>
      <c r="G138" s="286">
        <f>'2-24'!G138+'2-25'!G138+'2-26'!G138</f>
        <v>18</v>
      </c>
      <c r="H138" s="286">
        <f>'2-24'!H138+'2-25'!H138+'2-26'!H138</f>
        <v>60</v>
      </c>
      <c r="I138" s="286">
        <f>'2-24'!I138+'2-25'!I138+'2-26'!I138</f>
        <v>2</v>
      </c>
      <c r="J138" s="286">
        <f>'2-24'!J138+'2-25'!J138+'2-26'!J138</f>
        <v>12</v>
      </c>
      <c r="K138" s="286">
        <f>'2-24'!K138+'2-25'!K138+'2-26'!K138</f>
        <v>14</v>
      </c>
      <c r="L138" s="286">
        <f>'2-24'!L138+'2-25'!L138+'2-26'!L138</f>
        <v>20</v>
      </c>
      <c r="M138" s="286">
        <f>'2-24'!M138+'2-25'!M138+'2-26'!M138</f>
        <v>19</v>
      </c>
      <c r="N138" s="286">
        <f>'2-24'!N138+'2-25'!N138+'2-26'!N138</f>
        <v>39</v>
      </c>
      <c r="O138" s="423" t="s">
        <v>68</v>
      </c>
      <c r="P138" s="1829"/>
    </row>
    <row r="139" spans="1:16" ht="39" customHeight="1">
      <c r="A139" s="1829" t="s">
        <v>983</v>
      </c>
      <c r="B139" s="423" t="s">
        <v>998</v>
      </c>
      <c r="C139" s="289">
        <f>'2-24'!C139+'2-25'!C139+'2-26'!C139</f>
        <v>776</v>
      </c>
      <c r="D139" s="289">
        <f>'2-24'!D139+'2-25'!D139+'2-26'!D139</f>
        <v>8</v>
      </c>
      <c r="E139" s="289">
        <f>'2-24'!E139+'2-25'!E139+'2-26'!E139</f>
        <v>784</v>
      </c>
      <c r="F139" s="289">
        <f>'2-24'!F139+'2-25'!F139+'2-26'!F139</f>
        <v>1353</v>
      </c>
      <c r="G139" s="289">
        <f>'2-24'!G139+'2-25'!G139+'2-26'!G139</f>
        <v>12</v>
      </c>
      <c r="H139" s="289">
        <f>'2-24'!H139+'2-25'!H139+'2-26'!H139</f>
        <v>1365</v>
      </c>
      <c r="I139" s="289">
        <f>'2-24'!I139+'2-25'!I139+'2-26'!I139</f>
        <v>622</v>
      </c>
      <c r="J139" s="289">
        <f>'2-24'!J139+'2-25'!J139+'2-26'!J139</f>
        <v>9</v>
      </c>
      <c r="K139" s="289">
        <f>'2-24'!K139+'2-25'!K139+'2-26'!K139</f>
        <v>631</v>
      </c>
      <c r="L139" s="289">
        <f>'2-24'!L139+'2-25'!L139+'2-26'!L139</f>
        <v>217</v>
      </c>
      <c r="M139" s="289">
        <f>'2-24'!M139+'2-25'!M139+'2-26'!M139</f>
        <v>11</v>
      </c>
      <c r="N139" s="289">
        <f>'2-24'!N139+'2-25'!N139+'2-26'!N139</f>
        <v>228</v>
      </c>
      <c r="O139" s="423" t="s">
        <v>999</v>
      </c>
      <c r="P139" s="1829" t="s">
        <v>984</v>
      </c>
    </row>
    <row r="140" spans="1:16" ht="39" customHeight="1">
      <c r="A140" s="1829"/>
      <c r="B140" s="423" t="s">
        <v>1001</v>
      </c>
      <c r="C140" s="286">
        <f>'2-24'!C140+'2-25'!C140+'2-26'!C140</f>
        <v>383</v>
      </c>
      <c r="D140" s="286">
        <f>'2-24'!D140+'2-25'!D140+'2-26'!D140</f>
        <v>1632</v>
      </c>
      <c r="E140" s="286">
        <f>'2-24'!E140+'2-25'!E140+'2-26'!E140</f>
        <v>2015</v>
      </c>
      <c r="F140" s="286">
        <f>'2-24'!F140+'2-25'!F140+'2-26'!F140</f>
        <v>2062</v>
      </c>
      <c r="G140" s="286">
        <f>'2-24'!G140+'2-25'!G140+'2-26'!G140</f>
        <v>962</v>
      </c>
      <c r="H140" s="286">
        <f>'2-24'!H140+'2-25'!H140+'2-26'!H140</f>
        <v>3024</v>
      </c>
      <c r="I140" s="286">
        <f>'2-24'!I140+'2-25'!I140+'2-26'!I140</f>
        <v>537</v>
      </c>
      <c r="J140" s="286">
        <f>'2-24'!J140+'2-25'!J140+'2-26'!J140</f>
        <v>307</v>
      </c>
      <c r="K140" s="286">
        <f>'2-24'!K140+'2-25'!K140+'2-26'!K140</f>
        <v>844</v>
      </c>
      <c r="L140" s="286">
        <f>'2-24'!L140+'2-25'!L140+'2-26'!L140</f>
        <v>234</v>
      </c>
      <c r="M140" s="286">
        <f>'2-24'!M140+'2-25'!M140+'2-26'!M140</f>
        <v>653</v>
      </c>
      <c r="N140" s="286">
        <f>'2-24'!N140+'2-25'!N140+'2-26'!N140</f>
        <v>887</v>
      </c>
      <c r="O140" s="423" t="s">
        <v>1002</v>
      </c>
      <c r="P140" s="1829"/>
    </row>
    <row r="141" spans="1:16" ht="39" customHeight="1">
      <c r="A141" s="1829"/>
      <c r="B141" s="423" t="s">
        <v>750</v>
      </c>
      <c r="C141" s="289">
        <f>'2-24'!C141+'2-25'!C141+'2-26'!C141</f>
        <v>1159</v>
      </c>
      <c r="D141" s="289">
        <f>'2-24'!D141+'2-25'!D141+'2-26'!D141</f>
        <v>1640</v>
      </c>
      <c r="E141" s="289">
        <f>'2-24'!E141+'2-25'!E141+'2-26'!E141</f>
        <v>2799</v>
      </c>
      <c r="F141" s="289">
        <f>'2-24'!F141+'2-25'!F141+'2-26'!F141</f>
        <v>3415</v>
      </c>
      <c r="G141" s="289">
        <f>'2-24'!G141+'2-25'!G141+'2-26'!G141</f>
        <v>974</v>
      </c>
      <c r="H141" s="289">
        <f>'2-24'!H141+'2-25'!H141+'2-26'!H141</f>
        <v>4389</v>
      </c>
      <c r="I141" s="289">
        <f>'2-24'!I141+'2-25'!I141+'2-26'!I141</f>
        <v>1159</v>
      </c>
      <c r="J141" s="289">
        <f>'2-24'!J141+'2-25'!J141+'2-26'!J141</f>
        <v>316</v>
      </c>
      <c r="K141" s="289">
        <f>'2-24'!K141+'2-25'!K141+'2-26'!K141</f>
        <v>1475</v>
      </c>
      <c r="L141" s="289">
        <f>'2-24'!L141+'2-25'!L141+'2-26'!L141</f>
        <v>451</v>
      </c>
      <c r="M141" s="289">
        <f>'2-24'!M141+'2-25'!M141+'2-26'!M141</f>
        <v>664</v>
      </c>
      <c r="N141" s="289">
        <f>'2-24'!N141+'2-25'!N141+'2-26'!N141</f>
        <v>1115</v>
      </c>
      <c r="O141" s="423" t="s">
        <v>68</v>
      </c>
      <c r="P141" s="1829"/>
    </row>
    <row r="142" spans="1:16" ht="39" customHeight="1">
      <c r="A142" s="1829" t="s">
        <v>985</v>
      </c>
      <c r="B142" s="423" t="s">
        <v>998</v>
      </c>
      <c r="C142" s="286">
        <f>'2-24'!C142+'2-25'!C142+'2-26'!C142</f>
        <v>104</v>
      </c>
      <c r="D142" s="286">
        <f>'2-24'!D142+'2-25'!D142+'2-26'!D142</f>
        <v>151</v>
      </c>
      <c r="E142" s="286">
        <f>'2-24'!E142+'2-25'!E142+'2-26'!E142</f>
        <v>255</v>
      </c>
      <c r="F142" s="286">
        <f>'2-24'!F142+'2-25'!F142+'2-26'!F142</f>
        <v>75</v>
      </c>
      <c r="G142" s="286">
        <f>'2-24'!G142+'2-25'!G142+'2-26'!G142</f>
        <v>151</v>
      </c>
      <c r="H142" s="286">
        <f>'2-24'!H142+'2-25'!H142+'2-26'!H142</f>
        <v>226</v>
      </c>
      <c r="I142" s="286">
        <f>'2-24'!I142+'2-25'!I142+'2-26'!I142</f>
        <v>42</v>
      </c>
      <c r="J142" s="286">
        <f>'2-24'!J142+'2-25'!J142+'2-26'!J142</f>
        <v>74</v>
      </c>
      <c r="K142" s="286">
        <f>'2-24'!K142+'2-25'!K142+'2-26'!K142</f>
        <v>116</v>
      </c>
      <c r="L142" s="286">
        <f>'2-24'!L142+'2-25'!L142+'2-26'!L142</f>
        <v>35</v>
      </c>
      <c r="M142" s="286">
        <f>'2-24'!M142+'2-25'!M142+'2-26'!M142</f>
        <v>114</v>
      </c>
      <c r="N142" s="286">
        <f>'2-24'!N142+'2-25'!N142+'2-26'!N142</f>
        <v>149</v>
      </c>
      <c r="O142" s="423" t="s">
        <v>999</v>
      </c>
      <c r="P142" s="1829" t="s">
        <v>1004</v>
      </c>
    </row>
    <row r="143" spans="1:16" ht="39" customHeight="1">
      <c r="A143" s="1829"/>
      <c r="B143" s="423" t="s">
        <v>1001</v>
      </c>
      <c r="C143" s="289">
        <f>'2-24'!C143+'2-25'!C143+'2-26'!C143</f>
        <v>24</v>
      </c>
      <c r="D143" s="289">
        <f>'2-24'!D143+'2-25'!D143+'2-26'!D143</f>
        <v>5</v>
      </c>
      <c r="E143" s="289">
        <f>'2-24'!E143+'2-25'!E143+'2-26'!E143</f>
        <v>29</v>
      </c>
      <c r="F143" s="289">
        <f>'2-24'!F143+'2-25'!F143+'2-26'!F143</f>
        <v>81</v>
      </c>
      <c r="G143" s="289">
        <f>'2-24'!G143+'2-25'!G143+'2-26'!G143</f>
        <v>6</v>
      </c>
      <c r="H143" s="289">
        <f>'2-24'!H143+'2-25'!H143+'2-26'!H143</f>
        <v>87</v>
      </c>
      <c r="I143" s="289">
        <f>'2-24'!I143+'2-25'!I143+'2-26'!I143</f>
        <v>22</v>
      </c>
      <c r="J143" s="289">
        <f>'2-24'!J143+'2-25'!J143+'2-26'!J143</f>
        <v>6</v>
      </c>
      <c r="K143" s="289">
        <f>'2-24'!K143+'2-25'!K143+'2-26'!K143</f>
        <v>28</v>
      </c>
      <c r="L143" s="289">
        <f>'2-24'!L143+'2-25'!L143+'2-26'!L143</f>
        <v>16</v>
      </c>
      <c r="M143" s="289">
        <f>'2-24'!M143+'2-25'!M143+'2-26'!M143</f>
        <v>15</v>
      </c>
      <c r="N143" s="289">
        <f>'2-24'!N143+'2-25'!N143+'2-26'!N143</f>
        <v>31</v>
      </c>
      <c r="O143" s="423" t="s">
        <v>1002</v>
      </c>
      <c r="P143" s="1829"/>
    </row>
    <row r="144" spans="1:16" ht="39" customHeight="1">
      <c r="A144" s="1829"/>
      <c r="B144" s="423" t="s">
        <v>750</v>
      </c>
      <c r="C144" s="286">
        <f>'2-24'!C144+'2-25'!C144+'2-26'!C144</f>
        <v>128</v>
      </c>
      <c r="D144" s="286">
        <f>'2-24'!D144+'2-25'!D144+'2-26'!D144</f>
        <v>156</v>
      </c>
      <c r="E144" s="286">
        <f>'2-24'!E144+'2-25'!E144+'2-26'!E144</f>
        <v>284</v>
      </c>
      <c r="F144" s="286">
        <f>'2-24'!F144+'2-25'!F144+'2-26'!F144</f>
        <v>156</v>
      </c>
      <c r="G144" s="286">
        <f>'2-24'!G144+'2-25'!G144+'2-26'!G144</f>
        <v>157</v>
      </c>
      <c r="H144" s="286">
        <f>'2-24'!H144+'2-25'!H144+'2-26'!H144</f>
        <v>313</v>
      </c>
      <c r="I144" s="286">
        <f>'2-24'!I144+'2-25'!I144+'2-26'!I144</f>
        <v>64</v>
      </c>
      <c r="J144" s="286">
        <f>'2-24'!J144+'2-25'!J144+'2-26'!J144</f>
        <v>80</v>
      </c>
      <c r="K144" s="286">
        <f>'2-24'!K144+'2-25'!K144+'2-26'!K144</f>
        <v>144</v>
      </c>
      <c r="L144" s="286">
        <f>'2-24'!L144+'2-25'!L144+'2-26'!L144</f>
        <v>51</v>
      </c>
      <c r="M144" s="286">
        <f>'2-24'!M144+'2-25'!M144+'2-26'!M144</f>
        <v>129</v>
      </c>
      <c r="N144" s="286">
        <f>'2-24'!N144+'2-25'!N144+'2-26'!N144</f>
        <v>180</v>
      </c>
      <c r="O144" s="423" t="s">
        <v>68</v>
      </c>
      <c r="P144" s="1829"/>
    </row>
    <row r="145" spans="1:21" ht="39" customHeight="1">
      <c r="A145" s="1829" t="s">
        <v>986</v>
      </c>
      <c r="B145" s="423" t="s">
        <v>998</v>
      </c>
      <c r="C145" s="289">
        <f>'2-24'!C145+'2-25'!C145+'2-26'!C145</f>
        <v>1711</v>
      </c>
      <c r="D145" s="289">
        <f>'2-24'!D145+'2-25'!D145+'2-26'!D145</f>
        <v>79</v>
      </c>
      <c r="E145" s="289">
        <f>'2-24'!E145+'2-25'!E145+'2-26'!E145</f>
        <v>1790</v>
      </c>
      <c r="F145" s="289">
        <f>'2-24'!F145+'2-25'!F145+'2-26'!F145</f>
        <v>1410</v>
      </c>
      <c r="G145" s="289">
        <f>'2-24'!G145+'2-25'!G145+'2-26'!G145</f>
        <v>77</v>
      </c>
      <c r="H145" s="289">
        <f>'2-24'!H145+'2-25'!H145+'2-26'!H145</f>
        <v>1487</v>
      </c>
      <c r="I145" s="289">
        <f>'2-24'!I145+'2-25'!I145+'2-26'!I145</f>
        <v>766</v>
      </c>
      <c r="J145" s="289">
        <f>'2-24'!J145+'2-25'!J145+'2-26'!J145</f>
        <v>38</v>
      </c>
      <c r="K145" s="289">
        <f>'2-24'!K145+'2-25'!K145+'2-26'!K145</f>
        <v>804</v>
      </c>
      <c r="L145" s="289">
        <f>'2-24'!L145+'2-25'!L145+'2-26'!L145</f>
        <v>794</v>
      </c>
      <c r="M145" s="289">
        <f>'2-24'!M145+'2-25'!M145+'2-26'!M145</f>
        <v>45</v>
      </c>
      <c r="N145" s="289">
        <f>'2-24'!N145+'2-25'!N145+'2-26'!N145</f>
        <v>839</v>
      </c>
      <c r="O145" s="423" t="s">
        <v>999</v>
      </c>
      <c r="P145" s="1829" t="s">
        <v>1005</v>
      </c>
    </row>
    <row r="146" spans="1:21" ht="39" customHeight="1">
      <c r="A146" s="1829"/>
      <c r="B146" s="423" t="s">
        <v>1001</v>
      </c>
      <c r="C146" s="286">
        <f>'2-24'!C146+'2-25'!C146+'2-26'!C146</f>
        <v>656</v>
      </c>
      <c r="D146" s="286">
        <f>'2-24'!D146+'2-25'!D146+'2-26'!D146</f>
        <v>122</v>
      </c>
      <c r="E146" s="286">
        <f>'2-24'!E146+'2-25'!E146+'2-26'!E146</f>
        <v>778</v>
      </c>
      <c r="F146" s="286">
        <f>'2-24'!F146+'2-25'!F146+'2-26'!F146</f>
        <v>736</v>
      </c>
      <c r="G146" s="286">
        <f>'2-24'!G146+'2-25'!G146+'2-26'!G146</f>
        <v>89</v>
      </c>
      <c r="H146" s="286">
        <f>'2-24'!H146+'2-25'!H146+'2-26'!H146</f>
        <v>825</v>
      </c>
      <c r="I146" s="286">
        <f>'2-24'!I146+'2-25'!I146+'2-26'!I146</f>
        <v>264</v>
      </c>
      <c r="J146" s="286">
        <f>'2-24'!J146+'2-25'!J146+'2-26'!J146</f>
        <v>16</v>
      </c>
      <c r="K146" s="286">
        <f>'2-24'!K146+'2-25'!K146+'2-26'!K146</f>
        <v>280</v>
      </c>
      <c r="L146" s="286">
        <f>'2-24'!L146+'2-25'!L146+'2-26'!L146</f>
        <v>296</v>
      </c>
      <c r="M146" s="286">
        <f>'2-24'!M146+'2-25'!M146+'2-26'!M146</f>
        <v>39</v>
      </c>
      <c r="N146" s="286">
        <f>'2-24'!N146+'2-25'!N146+'2-26'!N146</f>
        <v>335</v>
      </c>
      <c r="O146" s="423" t="s">
        <v>1002</v>
      </c>
      <c r="P146" s="1829"/>
    </row>
    <row r="147" spans="1:21" ht="39" customHeight="1">
      <c r="A147" s="1829"/>
      <c r="B147" s="423" t="s">
        <v>750</v>
      </c>
      <c r="C147" s="289">
        <f>'2-24'!C147+'2-25'!C147+'2-26'!C147</f>
        <v>2367</v>
      </c>
      <c r="D147" s="289">
        <f>'2-24'!D147+'2-25'!D147+'2-26'!D147</f>
        <v>201</v>
      </c>
      <c r="E147" s="289">
        <f>'2-24'!E147+'2-25'!E147+'2-26'!E147</f>
        <v>2568</v>
      </c>
      <c r="F147" s="289">
        <f>'2-24'!F147+'2-25'!F147+'2-26'!F147</f>
        <v>2146</v>
      </c>
      <c r="G147" s="289">
        <f>'2-24'!G147+'2-25'!G147+'2-26'!G147</f>
        <v>166</v>
      </c>
      <c r="H147" s="289">
        <f>'2-24'!H147+'2-25'!H147+'2-26'!H147</f>
        <v>2312</v>
      </c>
      <c r="I147" s="289">
        <f>'2-24'!I147+'2-25'!I147+'2-26'!I147</f>
        <v>1030</v>
      </c>
      <c r="J147" s="289">
        <f>'2-24'!J147+'2-25'!J147+'2-26'!J147</f>
        <v>54</v>
      </c>
      <c r="K147" s="289">
        <f>'2-24'!K147+'2-25'!K147+'2-26'!K147</f>
        <v>1084</v>
      </c>
      <c r="L147" s="289">
        <f>'2-24'!L147+'2-25'!L147+'2-26'!L147</f>
        <v>1090</v>
      </c>
      <c r="M147" s="289">
        <f>'2-24'!M147+'2-25'!M147+'2-26'!M147</f>
        <v>84</v>
      </c>
      <c r="N147" s="289">
        <f>'2-24'!N147+'2-25'!N147+'2-26'!N147</f>
        <v>1174</v>
      </c>
      <c r="O147" s="423" t="s">
        <v>68</v>
      </c>
      <c r="P147" s="1829"/>
    </row>
    <row r="148" spans="1:21" ht="39" customHeight="1">
      <c r="A148" s="198" t="s">
        <v>1114</v>
      </c>
      <c r="B148" s="136"/>
      <c r="C148" s="136"/>
      <c r="D148" s="136"/>
      <c r="E148" s="136"/>
      <c r="F148" s="136"/>
      <c r="G148" s="136"/>
      <c r="H148" s="136"/>
      <c r="I148" s="136"/>
      <c r="J148" s="136"/>
      <c r="K148" s="136"/>
      <c r="L148" s="136"/>
      <c r="M148" s="136"/>
      <c r="N148" s="136"/>
      <c r="O148" s="136"/>
      <c r="P148" s="200" t="s">
        <v>1115</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32932</v>
      </c>
      <c r="D153" s="1861"/>
      <c r="E153" s="1861"/>
      <c r="F153" s="1862"/>
      <c r="G153" s="1860">
        <f>D8+G8+J8+M8+D37+G37+J37+M37+D66+G66+J66+M66+D95+G95+J95+M95+D124+G124+J124+M124</f>
        <v>47012</v>
      </c>
      <c r="H153" s="1861"/>
      <c r="I153" s="1861"/>
      <c r="J153" s="1862"/>
      <c r="K153" s="1860">
        <f>E8+H8+K8+N8+E37+H37+K37+N37+E66+H66+K66+N66+E95+H95+K95+N95+E124+H124+K124+N124</f>
        <v>79944</v>
      </c>
      <c r="L153" s="1861"/>
      <c r="M153" s="1861"/>
      <c r="N153" s="1862"/>
      <c r="O153" s="423" t="s">
        <v>999</v>
      </c>
      <c r="P153" s="1859" t="s">
        <v>1000</v>
      </c>
      <c r="Q153" s="495"/>
    </row>
    <row r="154" spans="1:21" s="494" customFormat="1" ht="39" customHeight="1">
      <c r="A154" s="1834"/>
      <c r="B154" s="423" t="s">
        <v>1001</v>
      </c>
      <c r="C154" s="1860">
        <f t="shared" ref="C154:C176" si="0">C9+F9+I9+L9+C38+F38+I38+L38+C67+F67+I67+L67+C96+F96+I96+L96+C125+F125+I125+L125</f>
        <v>22227</v>
      </c>
      <c r="D154" s="1861"/>
      <c r="E154" s="1861"/>
      <c r="F154" s="1862"/>
      <c r="G154" s="1860">
        <f t="shared" ref="G154:G176" si="1">D9+G9+J9+M9+D38+G38+J38+M38+D67+G67+J67+M67+D96+G96+J96+M96+D125+G125+J125+M125</f>
        <v>27601</v>
      </c>
      <c r="H154" s="1861"/>
      <c r="I154" s="1861"/>
      <c r="J154" s="1862"/>
      <c r="K154" s="1860">
        <f t="shared" ref="K154:K176" si="2">E9+H9+K9+N9+E38+H38+K38+N38+E67+H67+K67+N67+E96+H96+K96+N96+E125+H125+K125+N125</f>
        <v>49828</v>
      </c>
      <c r="L154" s="1861"/>
      <c r="M154" s="1861"/>
      <c r="N154" s="1862"/>
      <c r="O154" s="423" t="s">
        <v>1002</v>
      </c>
      <c r="P154" s="1834"/>
    </row>
    <row r="155" spans="1:21" s="494" customFormat="1" ht="39" customHeight="1">
      <c r="A155" s="1835"/>
      <c r="B155" s="423" t="s">
        <v>750</v>
      </c>
      <c r="C155" s="1863">
        <f t="shared" si="0"/>
        <v>55159</v>
      </c>
      <c r="D155" s="1864"/>
      <c r="E155" s="1864"/>
      <c r="F155" s="1865"/>
      <c r="G155" s="1863">
        <f t="shared" si="1"/>
        <v>74613</v>
      </c>
      <c r="H155" s="1864"/>
      <c r="I155" s="1864"/>
      <c r="J155" s="1865"/>
      <c r="K155" s="1863">
        <f t="shared" si="2"/>
        <v>129772</v>
      </c>
      <c r="L155" s="1864"/>
      <c r="M155" s="1864"/>
      <c r="N155" s="1865"/>
      <c r="O155" s="423" t="s">
        <v>68</v>
      </c>
      <c r="P155" s="1835"/>
    </row>
    <row r="156" spans="1:21" s="494" customFormat="1" ht="39" customHeight="1">
      <c r="A156" s="1859" t="s">
        <v>977</v>
      </c>
      <c r="B156" s="423" t="s">
        <v>998</v>
      </c>
      <c r="C156" s="1860">
        <f t="shared" si="0"/>
        <v>10498</v>
      </c>
      <c r="D156" s="1861"/>
      <c r="E156" s="1861"/>
      <c r="F156" s="1862"/>
      <c r="G156" s="1860">
        <f t="shared" si="1"/>
        <v>8126</v>
      </c>
      <c r="H156" s="1861"/>
      <c r="I156" s="1861"/>
      <c r="J156" s="1862"/>
      <c r="K156" s="1860">
        <f t="shared" si="2"/>
        <v>18624</v>
      </c>
      <c r="L156" s="1861"/>
      <c r="M156" s="1861"/>
      <c r="N156" s="1862"/>
      <c r="O156" s="423" t="s">
        <v>999</v>
      </c>
      <c r="P156" s="1859" t="s">
        <v>172</v>
      </c>
    </row>
    <row r="157" spans="1:21" s="494" customFormat="1" ht="39" customHeight="1">
      <c r="A157" s="1834"/>
      <c r="B157" s="423" t="s">
        <v>1001</v>
      </c>
      <c r="C157" s="1860">
        <f t="shared" si="0"/>
        <v>9100</v>
      </c>
      <c r="D157" s="1861"/>
      <c r="E157" s="1861"/>
      <c r="F157" s="1862"/>
      <c r="G157" s="1860">
        <f t="shared" si="1"/>
        <v>6027</v>
      </c>
      <c r="H157" s="1861"/>
      <c r="I157" s="1861"/>
      <c r="J157" s="1862"/>
      <c r="K157" s="1860">
        <f t="shared" si="2"/>
        <v>15127</v>
      </c>
      <c r="L157" s="1861"/>
      <c r="M157" s="1861"/>
      <c r="N157" s="1862"/>
      <c r="O157" s="423" t="s">
        <v>1002</v>
      </c>
      <c r="P157" s="1834"/>
    </row>
    <row r="158" spans="1:21" s="494" customFormat="1" ht="39" customHeight="1">
      <c r="A158" s="1835"/>
      <c r="B158" s="423" t="s">
        <v>750</v>
      </c>
      <c r="C158" s="1863">
        <f t="shared" si="0"/>
        <v>19598</v>
      </c>
      <c r="D158" s="1864"/>
      <c r="E158" s="1864"/>
      <c r="F158" s="1865"/>
      <c r="G158" s="1863">
        <f t="shared" si="1"/>
        <v>14153</v>
      </c>
      <c r="H158" s="1864"/>
      <c r="I158" s="1864"/>
      <c r="J158" s="1865"/>
      <c r="K158" s="1863">
        <f t="shared" si="2"/>
        <v>33751</v>
      </c>
      <c r="L158" s="1864"/>
      <c r="M158" s="1864"/>
      <c r="N158" s="1865"/>
      <c r="O158" s="423" t="s">
        <v>68</v>
      </c>
      <c r="P158" s="1835"/>
    </row>
    <row r="159" spans="1:21" s="494" customFormat="1" ht="39" customHeight="1">
      <c r="A159" s="1859" t="s">
        <v>978</v>
      </c>
      <c r="B159" s="423" t="s">
        <v>998</v>
      </c>
      <c r="C159" s="1860">
        <f t="shared" si="0"/>
        <v>43430</v>
      </c>
      <c r="D159" s="1861"/>
      <c r="E159" s="1861"/>
      <c r="F159" s="1862"/>
      <c r="G159" s="1860">
        <f t="shared" si="1"/>
        <v>55138</v>
      </c>
      <c r="H159" s="1861"/>
      <c r="I159" s="1861"/>
      <c r="J159" s="1862"/>
      <c r="K159" s="1860">
        <f t="shared" si="2"/>
        <v>98568</v>
      </c>
      <c r="L159" s="1861"/>
      <c r="M159" s="1861"/>
      <c r="N159" s="1862"/>
      <c r="O159" s="423" t="s">
        <v>999</v>
      </c>
      <c r="P159" s="1859" t="s">
        <v>1003</v>
      </c>
    </row>
    <row r="160" spans="1:21" s="494" customFormat="1" ht="39" customHeight="1">
      <c r="A160" s="1834"/>
      <c r="B160" s="423" t="s">
        <v>1001</v>
      </c>
      <c r="C160" s="1860">
        <f t="shared" si="0"/>
        <v>31327</v>
      </c>
      <c r="D160" s="1861"/>
      <c r="E160" s="1861"/>
      <c r="F160" s="1862"/>
      <c r="G160" s="1860">
        <f t="shared" si="1"/>
        <v>33628</v>
      </c>
      <c r="H160" s="1861"/>
      <c r="I160" s="1861"/>
      <c r="J160" s="1862"/>
      <c r="K160" s="1860">
        <f t="shared" si="2"/>
        <v>64955</v>
      </c>
      <c r="L160" s="1861"/>
      <c r="M160" s="1861"/>
      <c r="N160" s="1862"/>
      <c r="O160" s="423" t="s">
        <v>1002</v>
      </c>
      <c r="P160" s="1834"/>
    </row>
    <row r="161" spans="1:17" s="494" customFormat="1" ht="39" customHeight="1">
      <c r="A161" s="1835"/>
      <c r="B161" s="423" t="s">
        <v>750</v>
      </c>
      <c r="C161" s="1863">
        <f t="shared" si="0"/>
        <v>74757</v>
      </c>
      <c r="D161" s="1864"/>
      <c r="E161" s="1864"/>
      <c r="F161" s="1865"/>
      <c r="G161" s="1863">
        <f t="shared" si="1"/>
        <v>88766</v>
      </c>
      <c r="H161" s="1864"/>
      <c r="I161" s="1864"/>
      <c r="J161" s="1865"/>
      <c r="K161" s="1863">
        <f t="shared" si="2"/>
        <v>163523</v>
      </c>
      <c r="L161" s="1864"/>
      <c r="M161" s="1864"/>
      <c r="N161" s="1865"/>
      <c r="O161" s="423" t="s">
        <v>68</v>
      </c>
      <c r="P161" s="1835"/>
    </row>
    <row r="162" spans="1:17" ht="39" customHeight="1">
      <c r="A162" s="1859" t="s">
        <v>980</v>
      </c>
      <c r="B162" s="423" t="s">
        <v>998</v>
      </c>
      <c r="C162" s="1860">
        <f t="shared" si="0"/>
        <v>47027</v>
      </c>
      <c r="D162" s="1861"/>
      <c r="E162" s="1861"/>
      <c r="F162" s="1862"/>
      <c r="G162" s="1860">
        <f t="shared" si="1"/>
        <v>17132</v>
      </c>
      <c r="H162" s="1861"/>
      <c r="I162" s="1861"/>
      <c r="J162" s="1862"/>
      <c r="K162" s="1860">
        <f t="shared" si="2"/>
        <v>64159</v>
      </c>
      <c r="L162" s="1861"/>
      <c r="M162" s="1861"/>
      <c r="N162" s="1862"/>
      <c r="O162" s="423" t="s">
        <v>999</v>
      </c>
      <c r="P162" s="1859" t="s">
        <v>178</v>
      </c>
    </row>
    <row r="163" spans="1:17" ht="39" customHeight="1">
      <c r="A163" s="1834"/>
      <c r="B163" s="423" t="s">
        <v>1001</v>
      </c>
      <c r="C163" s="1860">
        <f t="shared" si="0"/>
        <v>59118</v>
      </c>
      <c r="D163" s="1861"/>
      <c r="E163" s="1861"/>
      <c r="F163" s="1862"/>
      <c r="G163" s="1860">
        <f t="shared" si="1"/>
        <v>120059</v>
      </c>
      <c r="H163" s="1861"/>
      <c r="I163" s="1861"/>
      <c r="J163" s="1862"/>
      <c r="K163" s="1860">
        <f t="shared" si="2"/>
        <v>179177</v>
      </c>
      <c r="L163" s="1861"/>
      <c r="M163" s="1861"/>
      <c r="N163" s="1862"/>
      <c r="O163" s="423" t="s">
        <v>1002</v>
      </c>
      <c r="P163" s="1834"/>
    </row>
    <row r="164" spans="1:17" ht="39" customHeight="1">
      <c r="A164" s="1835"/>
      <c r="B164" s="423" t="s">
        <v>750</v>
      </c>
      <c r="C164" s="1863">
        <f t="shared" si="0"/>
        <v>106145</v>
      </c>
      <c r="D164" s="1864"/>
      <c r="E164" s="1864"/>
      <c r="F164" s="1865"/>
      <c r="G164" s="1863">
        <f t="shared" si="1"/>
        <v>137191</v>
      </c>
      <c r="H164" s="1864"/>
      <c r="I164" s="1864"/>
      <c r="J164" s="1865"/>
      <c r="K164" s="1863">
        <f t="shared" si="2"/>
        <v>243336</v>
      </c>
      <c r="L164" s="1864"/>
      <c r="M164" s="1864"/>
      <c r="N164" s="1865"/>
      <c r="O164" s="423" t="s">
        <v>68</v>
      </c>
      <c r="P164" s="1835"/>
    </row>
    <row r="165" spans="1:17" ht="39" customHeight="1">
      <c r="A165" s="1859" t="s">
        <v>981</v>
      </c>
      <c r="B165" s="423" t="s">
        <v>998</v>
      </c>
      <c r="C165" s="1860">
        <f t="shared" si="0"/>
        <v>0</v>
      </c>
      <c r="D165" s="1861"/>
      <c r="E165" s="1861"/>
      <c r="F165" s="1862"/>
      <c r="G165" s="1860">
        <f t="shared" si="1"/>
        <v>0</v>
      </c>
      <c r="H165" s="1861"/>
      <c r="I165" s="1861"/>
      <c r="J165" s="1862"/>
      <c r="K165" s="1860">
        <f t="shared" si="2"/>
        <v>0</v>
      </c>
      <c r="L165" s="1861"/>
      <c r="M165" s="1861"/>
      <c r="N165" s="1862"/>
      <c r="O165" s="423" t="s">
        <v>999</v>
      </c>
      <c r="P165" s="1859" t="s">
        <v>982</v>
      </c>
      <c r="Q165" s="511"/>
    </row>
    <row r="166" spans="1:17" ht="39" customHeight="1">
      <c r="A166" s="1834"/>
      <c r="B166" s="423" t="s">
        <v>1001</v>
      </c>
      <c r="C166" s="1860">
        <f t="shared" si="0"/>
        <v>1721</v>
      </c>
      <c r="D166" s="1861"/>
      <c r="E166" s="1861"/>
      <c r="F166" s="1862"/>
      <c r="G166" s="1860">
        <f t="shared" si="1"/>
        <v>4418</v>
      </c>
      <c r="H166" s="1861"/>
      <c r="I166" s="1861"/>
      <c r="J166" s="1862"/>
      <c r="K166" s="1860">
        <f t="shared" si="2"/>
        <v>6139</v>
      </c>
      <c r="L166" s="1861"/>
      <c r="M166" s="1861"/>
      <c r="N166" s="1862"/>
      <c r="O166" s="423" t="s">
        <v>1002</v>
      </c>
      <c r="P166" s="1834"/>
    </row>
    <row r="167" spans="1:17" ht="39" customHeight="1">
      <c r="A167" s="1835"/>
      <c r="B167" s="423" t="s">
        <v>750</v>
      </c>
      <c r="C167" s="1863">
        <f t="shared" si="0"/>
        <v>1721</v>
      </c>
      <c r="D167" s="1864"/>
      <c r="E167" s="1864"/>
      <c r="F167" s="1865"/>
      <c r="G167" s="1863">
        <f t="shared" si="1"/>
        <v>4418</v>
      </c>
      <c r="H167" s="1864"/>
      <c r="I167" s="1864"/>
      <c r="J167" s="1865"/>
      <c r="K167" s="1863">
        <f t="shared" si="2"/>
        <v>6139</v>
      </c>
      <c r="L167" s="1864"/>
      <c r="M167" s="1864"/>
      <c r="N167" s="1865"/>
      <c r="O167" s="423" t="s">
        <v>68</v>
      </c>
      <c r="P167" s="1835"/>
    </row>
    <row r="168" spans="1:17" ht="39" customHeight="1">
      <c r="A168" s="1859" t="s">
        <v>983</v>
      </c>
      <c r="B168" s="423" t="s">
        <v>998</v>
      </c>
      <c r="C168" s="1860">
        <f t="shared" si="0"/>
        <v>47027</v>
      </c>
      <c r="D168" s="1861"/>
      <c r="E168" s="1861"/>
      <c r="F168" s="1862"/>
      <c r="G168" s="1860">
        <f t="shared" si="1"/>
        <v>17132</v>
      </c>
      <c r="H168" s="1861"/>
      <c r="I168" s="1861"/>
      <c r="J168" s="1862"/>
      <c r="K168" s="1860">
        <f t="shared" si="2"/>
        <v>64159</v>
      </c>
      <c r="L168" s="1861"/>
      <c r="M168" s="1861"/>
      <c r="N168" s="1862"/>
      <c r="O168" s="423" t="s">
        <v>999</v>
      </c>
      <c r="P168" s="1859" t="s">
        <v>984</v>
      </c>
    </row>
    <row r="169" spans="1:17" ht="39" customHeight="1">
      <c r="A169" s="1834"/>
      <c r="B169" s="423" t="s">
        <v>1001</v>
      </c>
      <c r="C169" s="1860">
        <f t="shared" si="0"/>
        <v>60839</v>
      </c>
      <c r="D169" s="1861"/>
      <c r="E169" s="1861"/>
      <c r="F169" s="1862"/>
      <c r="G169" s="1860">
        <f t="shared" si="1"/>
        <v>124477</v>
      </c>
      <c r="H169" s="1861"/>
      <c r="I169" s="1861"/>
      <c r="J169" s="1862"/>
      <c r="K169" s="1860">
        <f t="shared" si="2"/>
        <v>185316</v>
      </c>
      <c r="L169" s="1861"/>
      <c r="M169" s="1861"/>
      <c r="N169" s="1862"/>
      <c r="O169" s="423" t="s">
        <v>1002</v>
      </c>
      <c r="P169" s="1834"/>
    </row>
    <row r="170" spans="1:17" ht="39" customHeight="1">
      <c r="A170" s="1835"/>
      <c r="B170" s="423" t="s">
        <v>750</v>
      </c>
      <c r="C170" s="1863">
        <f t="shared" si="0"/>
        <v>107866</v>
      </c>
      <c r="D170" s="1864"/>
      <c r="E170" s="1864"/>
      <c r="F170" s="1865"/>
      <c r="G170" s="1863">
        <f t="shared" si="1"/>
        <v>141609</v>
      </c>
      <c r="H170" s="1864"/>
      <c r="I170" s="1864"/>
      <c r="J170" s="1865"/>
      <c r="K170" s="1863">
        <f t="shared" si="2"/>
        <v>249475</v>
      </c>
      <c r="L170" s="1864"/>
      <c r="M170" s="1864"/>
      <c r="N170" s="1865"/>
      <c r="O170" s="423" t="s">
        <v>68</v>
      </c>
      <c r="P170" s="1835"/>
    </row>
    <row r="171" spans="1:17" ht="39" customHeight="1">
      <c r="A171" s="1859" t="s">
        <v>985</v>
      </c>
      <c r="B171" s="423" t="s">
        <v>998</v>
      </c>
      <c r="C171" s="1860">
        <f t="shared" si="0"/>
        <v>11544</v>
      </c>
      <c r="D171" s="1861"/>
      <c r="E171" s="1861"/>
      <c r="F171" s="1862"/>
      <c r="G171" s="1860">
        <f t="shared" si="1"/>
        <v>22250</v>
      </c>
      <c r="H171" s="1861"/>
      <c r="I171" s="1861"/>
      <c r="J171" s="1862"/>
      <c r="K171" s="1860">
        <f t="shared" si="2"/>
        <v>33794</v>
      </c>
      <c r="L171" s="1861"/>
      <c r="M171" s="1861"/>
      <c r="N171" s="1862"/>
      <c r="O171" s="423" t="s">
        <v>999</v>
      </c>
      <c r="P171" s="1859" t="s">
        <v>1004</v>
      </c>
    </row>
    <row r="172" spans="1:17" ht="39" customHeight="1">
      <c r="A172" s="1834"/>
      <c r="B172" s="423" t="s">
        <v>1001</v>
      </c>
      <c r="C172" s="1860">
        <f t="shared" si="0"/>
        <v>10739</v>
      </c>
      <c r="D172" s="1861"/>
      <c r="E172" s="1861"/>
      <c r="F172" s="1862"/>
      <c r="G172" s="1860">
        <f t="shared" si="1"/>
        <v>2323</v>
      </c>
      <c r="H172" s="1861"/>
      <c r="I172" s="1861"/>
      <c r="J172" s="1862"/>
      <c r="K172" s="1860">
        <f t="shared" si="2"/>
        <v>13062</v>
      </c>
      <c r="L172" s="1861"/>
      <c r="M172" s="1861"/>
      <c r="N172" s="1862"/>
      <c r="O172" s="423" t="s">
        <v>1002</v>
      </c>
      <c r="P172" s="1834"/>
    </row>
    <row r="173" spans="1:17" ht="39" customHeight="1">
      <c r="A173" s="1835"/>
      <c r="B173" s="423" t="s">
        <v>750</v>
      </c>
      <c r="C173" s="1863">
        <f t="shared" si="0"/>
        <v>22283</v>
      </c>
      <c r="D173" s="1864"/>
      <c r="E173" s="1864"/>
      <c r="F173" s="1865"/>
      <c r="G173" s="1863">
        <f t="shared" si="1"/>
        <v>24573</v>
      </c>
      <c r="H173" s="1864"/>
      <c r="I173" s="1864"/>
      <c r="J173" s="1865"/>
      <c r="K173" s="1863">
        <f t="shared" si="2"/>
        <v>46856</v>
      </c>
      <c r="L173" s="1864"/>
      <c r="M173" s="1864"/>
      <c r="N173" s="1865"/>
      <c r="O173" s="423" t="s">
        <v>68</v>
      </c>
      <c r="P173" s="1835"/>
    </row>
    <row r="174" spans="1:17" ht="39" customHeight="1">
      <c r="A174" s="1859" t="s">
        <v>986</v>
      </c>
      <c r="B174" s="423" t="s">
        <v>998</v>
      </c>
      <c r="C174" s="1860">
        <f t="shared" si="0"/>
        <v>106163</v>
      </c>
      <c r="D174" s="1861"/>
      <c r="E174" s="1861"/>
      <c r="F174" s="1862"/>
      <c r="G174" s="1860">
        <f t="shared" si="1"/>
        <v>13286</v>
      </c>
      <c r="H174" s="1861"/>
      <c r="I174" s="1861"/>
      <c r="J174" s="1862"/>
      <c r="K174" s="1860">
        <f t="shared" si="2"/>
        <v>119449</v>
      </c>
      <c r="L174" s="1861"/>
      <c r="M174" s="1861"/>
      <c r="N174" s="1862"/>
      <c r="O174" s="423" t="s">
        <v>999</v>
      </c>
      <c r="P174" s="1859" t="s">
        <v>1005</v>
      </c>
    </row>
    <row r="175" spans="1:17" ht="39" customHeight="1">
      <c r="A175" s="1834"/>
      <c r="B175" s="423" t="s">
        <v>1001</v>
      </c>
      <c r="C175" s="1860">
        <f t="shared" si="0"/>
        <v>88213</v>
      </c>
      <c r="D175" s="1861"/>
      <c r="E175" s="1861"/>
      <c r="F175" s="1862"/>
      <c r="G175" s="1860">
        <f t="shared" si="1"/>
        <v>14398</v>
      </c>
      <c r="H175" s="1861"/>
      <c r="I175" s="1861"/>
      <c r="J175" s="1862"/>
      <c r="K175" s="1860">
        <f t="shared" si="2"/>
        <v>102611</v>
      </c>
      <c r="L175" s="1861"/>
      <c r="M175" s="1861"/>
      <c r="N175" s="1862"/>
      <c r="O175" s="423" t="s">
        <v>1002</v>
      </c>
      <c r="P175" s="1834"/>
    </row>
    <row r="176" spans="1:17" ht="39" customHeight="1">
      <c r="A176" s="1835"/>
      <c r="B176" s="423" t="s">
        <v>750</v>
      </c>
      <c r="C176" s="1863">
        <f t="shared" si="0"/>
        <v>194376</v>
      </c>
      <c r="D176" s="1864"/>
      <c r="E176" s="1864"/>
      <c r="F176" s="1865"/>
      <c r="G176" s="1863">
        <f t="shared" si="1"/>
        <v>27684</v>
      </c>
      <c r="H176" s="1864"/>
      <c r="I176" s="1864"/>
      <c r="J176" s="1865"/>
      <c r="K176" s="1863">
        <f t="shared" si="2"/>
        <v>222060</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98"/>
  <sheetViews>
    <sheetView rightToLeft="1" view="pageBreakPreview" topLeftCell="A82" zoomScale="60" zoomScaleNormal="100" workbookViewId="0">
      <selection activeCell="D114" sqref="D114"/>
    </sheetView>
  </sheetViews>
  <sheetFormatPr defaultColWidth="9.1796875" defaultRowHeight="18.5"/>
  <cols>
    <col min="1" max="1" width="20.26953125" style="514" customWidth="1"/>
    <col min="2" max="2" width="13.1796875" style="514" customWidth="1"/>
    <col min="3" max="3" width="10.7265625" style="514" bestFit="1" customWidth="1"/>
    <col min="4" max="4" width="9.26953125" style="514" bestFit="1" customWidth="1"/>
    <col min="5" max="5" width="10.7265625" style="514" bestFit="1" customWidth="1"/>
    <col min="6" max="7" width="9.26953125" style="514" bestFit="1" customWidth="1"/>
    <col min="8" max="11" width="10.7265625" style="514" bestFit="1" customWidth="1"/>
    <col min="12" max="14" width="9.26953125" style="514" bestFit="1" customWidth="1"/>
    <col min="15" max="15" width="13.1796875" style="514" customWidth="1"/>
    <col min="16" max="16" width="20.26953125" style="514" customWidth="1"/>
    <col min="17" max="17" width="9.81640625" style="514" customWidth="1"/>
    <col min="18" max="16384" width="9.1796875" style="514"/>
  </cols>
  <sheetData>
    <row r="1" spans="1:17" s="513" customFormat="1" ht="50.25" customHeight="1">
      <c r="A1" s="1881" t="s">
        <v>625</v>
      </c>
      <c r="B1" s="1882"/>
      <c r="C1" s="1882"/>
      <c r="D1" s="1882"/>
      <c r="E1" s="1882"/>
      <c r="F1" s="1882"/>
      <c r="G1" s="1882"/>
      <c r="H1" s="1882"/>
      <c r="I1" s="1882"/>
      <c r="J1" s="1882"/>
      <c r="K1" s="1882"/>
      <c r="L1" s="1882"/>
      <c r="M1" s="1882"/>
      <c r="N1" s="1882"/>
      <c r="O1" s="1882"/>
      <c r="P1" s="1883"/>
    </row>
    <row r="2" spans="1:17" ht="47.25" customHeight="1">
      <c r="A2" s="1884" t="s">
        <v>626</v>
      </c>
      <c r="B2" s="1885"/>
      <c r="C2" s="1885"/>
      <c r="D2" s="1885"/>
      <c r="E2" s="1885"/>
      <c r="F2" s="1885"/>
      <c r="G2" s="1885"/>
      <c r="H2" s="1885"/>
      <c r="I2" s="1885"/>
      <c r="J2" s="1885"/>
      <c r="K2" s="1885"/>
      <c r="L2" s="1885"/>
      <c r="M2" s="1885"/>
      <c r="N2" s="1885"/>
      <c r="O2" s="1885"/>
      <c r="P2" s="1886"/>
    </row>
    <row r="3" spans="1:17" ht="39" customHeight="1">
      <c r="A3" s="515" t="s">
        <v>1116</v>
      </c>
      <c r="B3" s="345"/>
      <c r="C3" s="345"/>
      <c r="D3" s="345"/>
      <c r="E3" s="345"/>
      <c r="F3" s="345"/>
      <c r="G3" s="345"/>
      <c r="H3" s="345"/>
      <c r="I3" s="345"/>
      <c r="J3" s="345"/>
      <c r="K3" s="345"/>
      <c r="L3" s="345"/>
      <c r="M3" s="345"/>
      <c r="N3" s="345"/>
      <c r="O3" s="345"/>
      <c r="P3" s="346" t="s">
        <v>1117</v>
      </c>
    </row>
    <row r="4" spans="1:17" ht="39" customHeight="1">
      <c r="A4" s="1887" t="s">
        <v>971</v>
      </c>
      <c r="B4" s="1887" t="s">
        <v>990</v>
      </c>
      <c r="C4" s="1880" t="s">
        <v>877</v>
      </c>
      <c r="D4" s="1880"/>
      <c r="E4" s="1880" t="s">
        <v>44</v>
      </c>
      <c r="F4" s="1880" t="s">
        <v>879</v>
      </c>
      <c r="G4" s="1880"/>
      <c r="H4" s="1880" t="s">
        <v>102</v>
      </c>
      <c r="I4" s="1880" t="s">
        <v>881</v>
      </c>
      <c r="J4" s="1880"/>
      <c r="K4" s="1880" t="s">
        <v>48</v>
      </c>
      <c r="L4" s="1880" t="s">
        <v>889</v>
      </c>
      <c r="M4" s="1880"/>
      <c r="N4" s="1880" t="s">
        <v>991</v>
      </c>
      <c r="O4" s="1880" t="s">
        <v>992</v>
      </c>
      <c r="P4" s="1880" t="s">
        <v>973</v>
      </c>
      <c r="Q4" s="516"/>
    </row>
    <row r="5" spans="1:17" ht="39" customHeight="1">
      <c r="A5" s="1888"/>
      <c r="B5" s="1888"/>
      <c r="C5" s="1880" t="s">
        <v>1118</v>
      </c>
      <c r="D5" s="1880"/>
      <c r="E5" s="1880"/>
      <c r="F5" s="1880" t="s">
        <v>880</v>
      </c>
      <c r="G5" s="1880"/>
      <c r="H5" s="1880"/>
      <c r="I5" s="1880" t="s">
        <v>882</v>
      </c>
      <c r="J5" s="1880"/>
      <c r="K5" s="1880"/>
      <c r="L5" s="1880" t="s">
        <v>1119</v>
      </c>
      <c r="M5" s="1880"/>
      <c r="N5" s="1880"/>
      <c r="O5" s="1880"/>
      <c r="P5" s="1880"/>
      <c r="Q5" s="516"/>
    </row>
    <row r="6" spans="1:17" ht="39" customHeight="1">
      <c r="A6" s="1888"/>
      <c r="B6" s="1888"/>
      <c r="C6" s="517" t="s">
        <v>994</v>
      </c>
      <c r="D6" s="517" t="s">
        <v>995</v>
      </c>
      <c r="E6" s="517" t="s">
        <v>750</v>
      </c>
      <c r="F6" s="517" t="s">
        <v>994</v>
      </c>
      <c r="G6" s="517" t="s">
        <v>995</v>
      </c>
      <c r="H6" s="517" t="s">
        <v>750</v>
      </c>
      <c r="I6" s="517" t="s">
        <v>994</v>
      </c>
      <c r="J6" s="517" t="s">
        <v>995</v>
      </c>
      <c r="K6" s="517" t="s">
        <v>750</v>
      </c>
      <c r="L6" s="517" t="s">
        <v>994</v>
      </c>
      <c r="M6" s="517" t="s">
        <v>995</v>
      </c>
      <c r="N6" s="517" t="s">
        <v>750</v>
      </c>
      <c r="O6" s="1880"/>
      <c r="P6" s="1880"/>
      <c r="Q6" s="516"/>
    </row>
    <row r="7" spans="1:17" ht="39" customHeight="1">
      <c r="A7" s="1889"/>
      <c r="B7" s="1889"/>
      <c r="C7" s="517" t="s">
        <v>996</v>
      </c>
      <c r="D7" s="517" t="s">
        <v>997</v>
      </c>
      <c r="E7" s="517" t="s">
        <v>68</v>
      </c>
      <c r="F7" s="517" t="s">
        <v>996</v>
      </c>
      <c r="G7" s="517" t="s">
        <v>997</v>
      </c>
      <c r="H7" s="517" t="s">
        <v>68</v>
      </c>
      <c r="I7" s="517" t="s">
        <v>996</v>
      </c>
      <c r="J7" s="517" t="s">
        <v>997</v>
      </c>
      <c r="K7" s="517" t="s">
        <v>68</v>
      </c>
      <c r="L7" s="517" t="s">
        <v>996</v>
      </c>
      <c r="M7" s="517" t="s">
        <v>997</v>
      </c>
      <c r="N7" s="517" t="s">
        <v>68</v>
      </c>
      <c r="O7" s="1880"/>
      <c r="P7" s="1880"/>
      <c r="Q7" s="516"/>
    </row>
    <row r="8" spans="1:17" s="518" customFormat="1" ht="39" customHeight="1">
      <c r="A8" s="1880" t="s">
        <v>976</v>
      </c>
      <c r="B8" s="517" t="s">
        <v>998</v>
      </c>
      <c r="C8" s="404">
        <v>2519</v>
      </c>
      <c r="D8" s="404">
        <v>2731</v>
      </c>
      <c r="E8" s="404">
        <f>C8+D8</f>
        <v>5250</v>
      </c>
      <c r="F8" s="404">
        <v>2438</v>
      </c>
      <c r="G8" s="404">
        <v>1085</v>
      </c>
      <c r="H8" s="404">
        <f>F8+G8</f>
        <v>3523</v>
      </c>
      <c r="I8" s="404">
        <v>460</v>
      </c>
      <c r="J8" s="404">
        <v>514</v>
      </c>
      <c r="K8" s="404">
        <f>I8+J8</f>
        <v>974</v>
      </c>
      <c r="L8" s="404">
        <v>2367</v>
      </c>
      <c r="M8" s="404">
        <v>998</v>
      </c>
      <c r="N8" s="404">
        <f>L8+M8</f>
        <v>3365</v>
      </c>
      <c r="O8" s="517" t="s">
        <v>999</v>
      </c>
      <c r="P8" s="1880" t="s">
        <v>1000</v>
      </c>
    </row>
    <row r="9" spans="1:17" s="518" customFormat="1" ht="39" customHeight="1">
      <c r="A9" s="1880"/>
      <c r="B9" s="517" t="s">
        <v>1001</v>
      </c>
      <c r="C9" s="404">
        <v>1203</v>
      </c>
      <c r="D9" s="404">
        <v>815</v>
      </c>
      <c r="E9" s="404">
        <f t="shared" ref="E9:E30" si="0">C9+D9</f>
        <v>2018</v>
      </c>
      <c r="F9" s="404">
        <v>1786</v>
      </c>
      <c r="G9" s="404">
        <v>345</v>
      </c>
      <c r="H9" s="404">
        <f t="shared" ref="H9" si="1">F9+G9</f>
        <v>2131</v>
      </c>
      <c r="I9" s="404">
        <v>203</v>
      </c>
      <c r="J9" s="404">
        <v>167</v>
      </c>
      <c r="K9" s="404">
        <f t="shared" ref="K9" si="2">I9+J9</f>
        <v>370</v>
      </c>
      <c r="L9" s="404">
        <v>1615</v>
      </c>
      <c r="M9" s="404">
        <v>565</v>
      </c>
      <c r="N9" s="404">
        <f t="shared" ref="N9" si="3">L9+M9</f>
        <v>2180</v>
      </c>
      <c r="O9" s="517" t="s">
        <v>1002</v>
      </c>
      <c r="P9" s="1880"/>
    </row>
    <row r="10" spans="1:17" s="518" customFormat="1" ht="39" customHeight="1">
      <c r="A10" s="1880"/>
      <c r="B10" s="517" t="s">
        <v>750</v>
      </c>
      <c r="C10" s="401">
        <f>C8+C9</f>
        <v>3722</v>
      </c>
      <c r="D10" s="401">
        <f t="shared" ref="D10:E10" si="4">D8+D9</f>
        <v>3546</v>
      </c>
      <c r="E10" s="401">
        <f t="shared" si="4"/>
        <v>7268</v>
      </c>
      <c r="F10" s="401">
        <f>F8+F9</f>
        <v>4224</v>
      </c>
      <c r="G10" s="401">
        <f t="shared" ref="G10:H10" si="5">G8+G9</f>
        <v>1430</v>
      </c>
      <c r="H10" s="401">
        <f t="shared" si="5"/>
        <v>5654</v>
      </c>
      <c r="I10" s="401">
        <f>I8+I9</f>
        <v>663</v>
      </c>
      <c r="J10" s="401">
        <f t="shared" ref="J10:K10" si="6">J8+J9</f>
        <v>681</v>
      </c>
      <c r="K10" s="401">
        <f t="shared" si="6"/>
        <v>1344</v>
      </c>
      <c r="L10" s="401">
        <f>L8+L9</f>
        <v>3982</v>
      </c>
      <c r="M10" s="401">
        <f t="shared" ref="M10:N10" si="7">M8+M9</f>
        <v>1563</v>
      </c>
      <c r="N10" s="401">
        <f t="shared" si="7"/>
        <v>5545</v>
      </c>
      <c r="O10" s="517" t="s">
        <v>68</v>
      </c>
      <c r="P10" s="1880"/>
    </row>
    <row r="11" spans="1:17" s="518" customFormat="1" ht="39" customHeight="1">
      <c r="A11" s="1880" t="s">
        <v>977</v>
      </c>
      <c r="B11" s="517" t="s">
        <v>998</v>
      </c>
      <c r="C11" s="404">
        <v>444</v>
      </c>
      <c r="D11" s="404">
        <v>76</v>
      </c>
      <c r="E11" s="404">
        <f>C11+D11</f>
        <v>520</v>
      </c>
      <c r="F11" s="404">
        <v>325</v>
      </c>
      <c r="G11" s="404">
        <v>19</v>
      </c>
      <c r="H11" s="404">
        <f t="shared" ref="H11:H12" si="8">F11+G11</f>
        <v>344</v>
      </c>
      <c r="I11" s="404">
        <v>122</v>
      </c>
      <c r="J11" s="404">
        <v>20</v>
      </c>
      <c r="K11" s="404">
        <f t="shared" ref="K11:K12" si="9">I11+J11</f>
        <v>142</v>
      </c>
      <c r="L11" s="404">
        <v>912</v>
      </c>
      <c r="M11" s="404">
        <v>231</v>
      </c>
      <c r="N11" s="404">
        <f t="shared" ref="N11:N12" si="10">L11+M11</f>
        <v>1143</v>
      </c>
      <c r="O11" s="517" t="s">
        <v>999</v>
      </c>
      <c r="P11" s="1880" t="s">
        <v>172</v>
      </c>
    </row>
    <row r="12" spans="1:17" s="518" customFormat="1" ht="39" customHeight="1">
      <c r="A12" s="1880"/>
      <c r="B12" s="517" t="s">
        <v>1001</v>
      </c>
      <c r="C12" s="404">
        <v>393</v>
      </c>
      <c r="D12" s="404">
        <v>31</v>
      </c>
      <c r="E12" s="404">
        <f>C12+D12</f>
        <v>424</v>
      </c>
      <c r="F12" s="404">
        <v>316</v>
      </c>
      <c r="G12" s="404">
        <v>14</v>
      </c>
      <c r="H12" s="404">
        <f t="shared" si="8"/>
        <v>330</v>
      </c>
      <c r="I12" s="404">
        <v>63</v>
      </c>
      <c r="J12" s="404">
        <v>9</v>
      </c>
      <c r="K12" s="404">
        <f t="shared" si="9"/>
        <v>72</v>
      </c>
      <c r="L12" s="404">
        <v>839</v>
      </c>
      <c r="M12" s="404">
        <v>171</v>
      </c>
      <c r="N12" s="404">
        <f t="shared" si="10"/>
        <v>1010</v>
      </c>
      <c r="O12" s="517" t="s">
        <v>1002</v>
      </c>
      <c r="P12" s="1880"/>
    </row>
    <row r="13" spans="1:17" s="518" customFormat="1" ht="39" customHeight="1">
      <c r="A13" s="1880"/>
      <c r="B13" s="517" t="s">
        <v>750</v>
      </c>
      <c r="C13" s="401">
        <f>C11+C12</f>
        <v>837</v>
      </c>
      <c r="D13" s="401">
        <f>D11+D12</f>
        <v>107</v>
      </c>
      <c r="E13" s="401">
        <f t="shared" ref="E13" si="11">E11+E12</f>
        <v>944</v>
      </c>
      <c r="F13" s="401">
        <f>F11+F12</f>
        <v>641</v>
      </c>
      <c r="G13" s="401">
        <f t="shared" ref="G13:H13" si="12">G11+G12</f>
        <v>33</v>
      </c>
      <c r="H13" s="401">
        <f t="shared" si="12"/>
        <v>674</v>
      </c>
      <c r="I13" s="401">
        <f>I11+I12</f>
        <v>185</v>
      </c>
      <c r="J13" s="401">
        <f t="shared" ref="J13:K13" si="13">J11+J12</f>
        <v>29</v>
      </c>
      <c r="K13" s="401">
        <f t="shared" si="13"/>
        <v>214</v>
      </c>
      <c r="L13" s="401">
        <f>L11+L12</f>
        <v>1751</v>
      </c>
      <c r="M13" s="401">
        <f t="shared" ref="M13:N13" si="14">M11+M12</f>
        <v>402</v>
      </c>
      <c r="N13" s="401">
        <f t="shared" si="14"/>
        <v>2153</v>
      </c>
      <c r="O13" s="517" t="s">
        <v>68</v>
      </c>
      <c r="P13" s="1880"/>
    </row>
    <row r="14" spans="1:17" s="518" customFormat="1" ht="39" customHeight="1">
      <c r="A14" s="1880" t="s">
        <v>978</v>
      </c>
      <c r="B14" s="517" t="s">
        <v>998</v>
      </c>
      <c r="C14" s="404">
        <f>C8+C11</f>
        <v>2963</v>
      </c>
      <c r="D14" s="404">
        <f>D8+D11</f>
        <v>2807</v>
      </c>
      <c r="E14" s="404">
        <f t="shared" si="0"/>
        <v>5770</v>
      </c>
      <c r="F14" s="404">
        <f>F8+F11</f>
        <v>2763</v>
      </c>
      <c r="G14" s="404">
        <f t="shared" ref="G14:G15" si="15">G8+G11</f>
        <v>1104</v>
      </c>
      <c r="H14" s="404">
        <f t="shared" ref="H14:H15" si="16">F14+G14</f>
        <v>3867</v>
      </c>
      <c r="I14" s="404">
        <f>I8+I11</f>
        <v>582</v>
      </c>
      <c r="J14" s="404">
        <f t="shared" ref="J14:J15" si="17">J8+J11</f>
        <v>534</v>
      </c>
      <c r="K14" s="404">
        <f t="shared" ref="K14:K15" si="18">I14+J14</f>
        <v>1116</v>
      </c>
      <c r="L14" s="404">
        <f>L8+L11</f>
        <v>3279</v>
      </c>
      <c r="M14" s="404">
        <f t="shared" ref="M14:M15" si="19">M8+M11</f>
        <v>1229</v>
      </c>
      <c r="N14" s="404">
        <f t="shared" ref="N14:N15" si="20">L14+M14</f>
        <v>4508</v>
      </c>
      <c r="O14" s="517" t="s">
        <v>999</v>
      </c>
      <c r="P14" s="1880" t="s">
        <v>1003</v>
      </c>
    </row>
    <row r="15" spans="1:17" s="518" customFormat="1" ht="39" customHeight="1">
      <c r="A15" s="1880"/>
      <c r="B15" s="517" t="s">
        <v>1001</v>
      </c>
      <c r="C15" s="404">
        <f>C9+C12</f>
        <v>1596</v>
      </c>
      <c r="D15" s="404">
        <f>D9+D12</f>
        <v>846</v>
      </c>
      <c r="E15" s="404">
        <f t="shared" si="0"/>
        <v>2442</v>
      </c>
      <c r="F15" s="404">
        <f>F9+F12</f>
        <v>2102</v>
      </c>
      <c r="G15" s="404">
        <f t="shared" si="15"/>
        <v>359</v>
      </c>
      <c r="H15" s="404">
        <f t="shared" si="16"/>
        <v>2461</v>
      </c>
      <c r="I15" s="404">
        <f>I9+I12</f>
        <v>266</v>
      </c>
      <c r="J15" s="404">
        <f t="shared" si="17"/>
        <v>176</v>
      </c>
      <c r="K15" s="404">
        <f t="shared" si="18"/>
        <v>442</v>
      </c>
      <c r="L15" s="404">
        <f>L9+L12</f>
        <v>2454</v>
      </c>
      <c r="M15" s="404">
        <f t="shared" si="19"/>
        <v>736</v>
      </c>
      <c r="N15" s="404">
        <f t="shared" si="20"/>
        <v>3190</v>
      </c>
      <c r="O15" s="517" t="s">
        <v>1002</v>
      </c>
      <c r="P15" s="1880"/>
    </row>
    <row r="16" spans="1:17" s="518" customFormat="1" ht="39" customHeight="1">
      <c r="A16" s="1880"/>
      <c r="B16" s="517" t="s">
        <v>750</v>
      </c>
      <c r="C16" s="401">
        <f>C14+C15</f>
        <v>4559</v>
      </c>
      <c r="D16" s="401">
        <f t="shared" ref="D16:E16" si="21">D14+D15</f>
        <v>3653</v>
      </c>
      <c r="E16" s="401">
        <f t="shared" si="21"/>
        <v>8212</v>
      </c>
      <c r="F16" s="401">
        <f>F14+F15</f>
        <v>4865</v>
      </c>
      <c r="G16" s="401">
        <f t="shared" ref="G16:H16" si="22">G14+G15</f>
        <v>1463</v>
      </c>
      <c r="H16" s="401">
        <f t="shared" si="22"/>
        <v>6328</v>
      </c>
      <c r="I16" s="401">
        <f>I14+I15</f>
        <v>848</v>
      </c>
      <c r="J16" s="401">
        <f t="shared" ref="J16:K16" si="23">J14+J15</f>
        <v>710</v>
      </c>
      <c r="K16" s="401">
        <f t="shared" si="23"/>
        <v>1558</v>
      </c>
      <c r="L16" s="401">
        <f>L14+L15</f>
        <v>5733</v>
      </c>
      <c r="M16" s="401">
        <f t="shared" ref="M16:N16" si="24">M14+M15</f>
        <v>1965</v>
      </c>
      <c r="N16" s="401">
        <f t="shared" si="24"/>
        <v>7698</v>
      </c>
      <c r="O16" s="517" t="s">
        <v>68</v>
      </c>
      <c r="P16" s="1880"/>
    </row>
    <row r="17" spans="1:28" ht="39" customHeight="1">
      <c r="A17" s="1880" t="s">
        <v>980</v>
      </c>
      <c r="B17" s="517" t="s">
        <v>998</v>
      </c>
      <c r="C17" s="404">
        <v>4054</v>
      </c>
      <c r="D17" s="404">
        <v>1220</v>
      </c>
      <c r="E17" s="404">
        <f t="shared" si="0"/>
        <v>5274</v>
      </c>
      <c r="F17" s="404">
        <v>2048</v>
      </c>
      <c r="G17" s="404">
        <v>1216</v>
      </c>
      <c r="H17" s="404">
        <f t="shared" ref="H17:H18" si="25">F17+G17</f>
        <v>3264</v>
      </c>
      <c r="I17" s="404">
        <v>471</v>
      </c>
      <c r="J17" s="404">
        <v>190</v>
      </c>
      <c r="K17" s="404">
        <f t="shared" ref="K17:K18" si="26">I17+J17</f>
        <v>661</v>
      </c>
      <c r="L17" s="404">
        <v>747</v>
      </c>
      <c r="M17" s="404">
        <v>604</v>
      </c>
      <c r="N17" s="404">
        <f t="shared" ref="N17:N18" si="27">L17+M17</f>
        <v>1351</v>
      </c>
      <c r="O17" s="517" t="s">
        <v>999</v>
      </c>
      <c r="P17" s="1880" t="s">
        <v>178</v>
      </c>
    </row>
    <row r="18" spans="1:28" ht="39" customHeight="1">
      <c r="A18" s="1880"/>
      <c r="B18" s="517" t="s">
        <v>1001</v>
      </c>
      <c r="C18" s="404">
        <v>2368</v>
      </c>
      <c r="D18" s="404">
        <v>8403</v>
      </c>
      <c r="E18" s="404">
        <f t="shared" si="0"/>
        <v>10771</v>
      </c>
      <c r="F18" s="404">
        <v>1919</v>
      </c>
      <c r="G18" s="404">
        <v>6242</v>
      </c>
      <c r="H18" s="404">
        <f t="shared" si="25"/>
        <v>8161</v>
      </c>
      <c r="I18" s="404">
        <v>450</v>
      </c>
      <c r="J18" s="404">
        <v>1250</v>
      </c>
      <c r="K18" s="404">
        <f t="shared" si="26"/>
        <v>1700</v>
      </c>
      <c r="L18" s="404">
        <v>1241</v>
      </c>
      <c r="M18" s="404">
        <v>3740</v>
      </c>
      <c r="N18" s="404">
        <f t="shared" si="27"/>
        <v>4981</v>
      </c>
      <c r="O18" s="517" t="s">
        <v>1002</v>
      </c>
      <c r="P18" s="1880"/>
    </row>
    <row r="19" spans="1:28" ht="39" customHeight="1">
      <c r="A19" s="1880"/>
      <c r="B19" s="517" t="s">
        <v>750</v>
      </c>
      <c r="C19" s="401">
        <f>C17+C18</f>
        <v>6422</v>
      </c>
      <c r="D19" s="401">
        <f t="shared" ref="D19:E19" si="28">D17+D18</f>
        <v>9623</v>
      </c>
      <c r="E19" s="401">
        <f t="shared" si="28"/>
        <v>16045</v>
      </c>
      <c r="F19" s="401">
        <f>F17+F18</f>
        <v>3967</v>
      </c>
      <c r="G19" s="401">
        <f t="shared" ref="G19:H19" si="29">G17+G18</f>
        <v>7458</v>
      </c>
      <c r="H19" s="401">
        <f t="shared" si="29"/>
        <v>11425</v>
      </c>
      <c r="I19" s="401">
        <f>I17+I18</f>
        <v>921</v>
      </c>
      <c r="J19" s="401">
        <f t="shared" ref="J19:K19" si="30">J17+J18</f>
        <v>1440</v>
      </c>
      <c r="K19" s="401">
        <f t="shared" si="30"/>
        <v>2361</v>
      </c>
      <c r="L19" s="401">
        <f>L17+L18</f>
        <v>1988</v>
      </c>
      <c r="M19" s="401">
        <f t="shared" ref="M19:N19" si="31">M17+M18</f>
        <v>4344</v>
      </c>
      <c r="N19" s="401">
        <f t="shared" si="31"/>
        <v>6332</v>
      </c>
      <c r="O19" s="517" t="s">
        <v>68</v>
      </c>
      <c r="P19" s="1880"/>
    </row>
    <row r="20" spans="1:28" ht="39" customHeight="1">
      <c r="A20" s="1880" t="s">
        <v>981</v>
      </c>
      <c r="B20" s="517" t="s">
        <v>998</v>
      </c>
      <c r="C20" s="404">
        <v>0</v>
      </c>
      <c r="D20" s="404">
        <v>0</v>
      </c>
      <c r="E20" s="404">
        <f t="shared" si="0"/>
        <v>0</v>
      </c>
      <c r="F20" s="404">
        <v>0</v>
      </c>
      <c r="G20" s="404">
        <v>0</v>
      </c>
      <c r="H20" s="404">
        <f t="shared" ref="H20:H21" si="32">F20+G20</f>
        <v>0</v>
      </c>
      <c r="I20" s="404">
        <v>0</v>
      </c>
      <c r="J20" s="404">
        <v>0</v>
      </c>
      <c r="K20" s="404">
        <f t="shared" ref="K20:K21" si="33">I20+J20</f>
        <v>0</v>
      </c>
      <c r="L20" s="404">
        <v>0</v>
      </c>
      <c r="M20" s="404">
        <v>0</v>
      </c>
      <c r="N20" s="404">
        <f t="shared" ref="N20:N21" si="34">L20+M20</f>
        <v>0</v>
      </c>
      <c r="O20" s="517" t="s">
        <v>999</v>
      </c>
      <c r="P20" s="1880" t="s">
        <v>982</v>
      </c>
      <c r="Q20" s="519"/>
    </row>
    <row r="21" spans="1:28" ht="39" customHeight="1">
      <c r="A21" s="1880"/>
      <c r="B21" s="517" t="s">
        <v>1001</v>
      </c>
      <c r="C21" s="404">
        <v>68</v>
      </c>
      <c r="D21" s="404">
        <v>359</v>
      </c>
      <c r="E21" s="404">
        <f t="shared" si="0"/>
        <v>427</v>
      </c>
      <c r="F21" s="404">
        <v>11</v>
      </c>
      <c r="G21" s="404">
        <v>191</v>
      </c>
      <c r="H21" s="404">
        <f t="shared" si="32"/>
        <v>202</v>
      </c>
      <c r="I21" s="404">
        <v>5</v>
      </c>
      <c r="J21" s="404">
        <v>37</v>
      </c>
      <c r="K21" s="404">
        <f t="shared" si="33"/>
        <v>42</v>
      </c>
      <c r="L21" s="404">
        <v>135</v>
      </c>
      <c r="M21" s="404">
        <v>59</v>
      </c>
      <c r="N21" s="404">
        <f t="shared" si="34"/>
        <v>194</v>
      </c>
      <c r="O21" s="517" t="s">
        <v>1002</v>
      </c>
      <c r="P21" s="1880"/>
    </row>
    <row r="22" spans="1:28" ht="39" customHeight="1">
      <c r="A22" s="1880"/>
      <c r="B22" s="517" t="s">
        <v>750</v>
      </c>
      <c r="C22" s="401">
        <f>C20+C21</f>
        <v>68</v>
      </c>
      <c r="D22" s="401">
        <f t="shared" ref="D22:E22" si="35">D20+D21</f>
        <v>359</v>
      </c>
      <c r="E22" s="401">
        <f t="shared" si="35"/>
        <v>427</v>
      </c>
      <c r="F22" s="401">
        <f>F20+F21</f>
        <v>11</v>
      </c>
      <c r="G22" s="401">
        <f t="shared" ref="G22:H22" si="36">G20+G21</f>
        <v>191</v>
      </c>
      <c r="H22" s="401">
        <f t="shared" si="36"/>
        <v>202</v>
      </c>
      <c r="I22" s="401">
        <f>I20+I21</f>
        <v>5</v>
      </c>
      <c r="J22" s="401">
        <f t="shared" ref="J22:K22" si="37">J20+J21</f>
        <v>37</v>
      </c>
      <c r="K22" s="401">
        <f t="shared" si="37"/>
        <v>42</v>
      </c>
      <c r="L22" s="401">
        <f>L20+L21</f>
        <v>135</v>
      </c>
      <c r="M22" s="401">
        <f t="shared" ref="M22:N22" si="38">M20+M21</f>
        <v>59</v>
      </c>
      <c r="N22" s="401">
        <f t="shared" si="38"/>
        <v>194</v>
      </c>
      <c r="O22" s="517" t="s">
        <v>68</v>
      </c>
      <c r="P22" s="1880"/>
    </row>
    <row r="23" spans="1:28" ht="39" customHeight="1">
      <c r="A23" s="1880" t="s">
        <v>983</v>
      </c>
      <c r="B23" s="517" t="s">
        <v>998</v>
      </c>
      <c r="C23" s="404">
        <f>C17+C20</f>
        <v>4054</v>
      </c>
      <c r="D23" s="404">
        <f t="shared" ref="D23:D24" si="39">D17+D20</f>
        <v>1220</v>
      </c>
      <c r="E23" s="404">
        <f t="shared" si="0"/>
        <v>5274</v>
      </c>
      <c r="F23" s="404">
        <f>F17+F20</f>
        <v>2048</v>
      </c>
      <c r="G23" s="404">
        <f t="shared" ref="G23:G24" si="40">G17+G20</f>
        <v>1216</v>
      </c>
      <c r="H23" s="404">
        <f t="shared" ref="H23:H24" si="41">F23+G23</f>
        <v>3264</v>
      </c>
      <c r="I23" s="404">
        <f>I17+I20</f>
        <v>471</v>
      </c>
      <c r="J23" s="404">
        <f t="shared" ref="J23:J24" si="42">J17+J20</f>
        <v>190</v>
      </c>
      <c r="K23" s="404">
        <f t="shared" ref="K23:K24" si="43">I23+J23</f>
        <v>661</v>
      </c>
      <c r="L23" s="404">
        <f>L17+L20</f>
        <v>747</v>
      </c>
      <c r="M23" s="404">
        <f t="shared" ref="M23:M24" si="44">M17+M20</f>
        <v>604</v>
      </c>
      <c r="N23" s="404">
        <f t="shared" ref="N23:N24" si="45">L23+M23</f>
        <v>1351</v>
      </c>
      <c r="O23" s="517" t="s">
        <v>999</v>
      </c>
      <c r="P23" s="1880" t="s">
        <v>984</v>
      </c>
    </row>
    <row r="24" spans="1:28" ht="39" customHeight="1">
      <c r="A24" s="1880"/>
      <c r="B24" s="517" t="s">
        <v>1001</v>
      </c>
      <c r="C24" s="404">
        <f>C18+C21</f>
        <v>2436</v>
      </c>
      <c r="D24" s="404">
        <f t="shared" si="39"/>
        <v>8762</v>
      </c>
      <c r="E24" s="404">
        <f t="shared" si="0"/>
        <v>11198</v>
      </c>
      <c r="F24" s="404">
        <f>F18+F21</f>
        <v>1930</v>
      </c>
      <c r="G24" s="404">
        <f t="shared" si="40"/>
        <v>6433</v>
      </c>
      <c r="H24" s="404">
        <f t="shared" si="41"/>
        <v>8363</v>
      </c>
      <c r="I24" s="404">
        <f>I18+I21</f>
        <v>455</v>
      </c>
      <c r="J24" s="404">
        <f t="shared" si="42"/>
        <v>1287</v>
      </c>
      <c r="K24" s="404">
        <f t="shared" si="43"/>
        <v>1742</v>
      </c>
      <c r="L24" s="404">
        <f>L18+L21</f>
        <v>1376</v>
      </c>
      <c r="M24" s="404">
        <f t="shared" si="44"/>
        <v>3799</v>
      </c>
      <c r="N24" s="404">
        <f t="shared" si="45"/>
        <v>5175</v>
      </c>
      <c r="O24" s="517" t="s">
        <v>1002</v>
      </c>
      <c r="P24" s="1880"/>
    </row>
    <row r="25" spans="1:28" ht="39" customHeight="1">
      <c r="A25" s="1880"/>
      <c r="B25" s="517" t="s">
        <v>750</v>
      </c>
      <c r="C25" s="401">
        <f>C23+C24</f>
        <v>6490</v>
      </c>
      <c r="D25" s="401">
        <f t="shared" ref="D25:E25" si="46">D23+D24</f>
        <v>9982</v>
      </c>
      <c r="E25" s="401">
        <f t="shared" si="46"/>
        <v>16472</v>
      </c>
      <c r="F25" s="401">
        <f>F23+F24</f>
        <v>3978</v>
      </c>
      <c r="G25" s="401">
        <f t="shared" ref="G25:H25" si="47">G23+G24</f>
        <v>7649</v>
      </c>
      <c r="H25" s="401">
        <f t="shared" si="47"/>
        <v>11627</v>
      </c>
      <c r="I25" s="401">
        <f>I23+I24</f>
        <v>926</v>
      </c>
      <c r="J25" s="401">
        <f t="shared" ref="J25:K25" si="48">J23+J24</f>
        <v>1477</v>
      </c>
      <c r="K25" s="401">
        <f t="shared" si="48"/>
        <v>2403</v>
      </c>
      <c r="L25" s="401">
        <f>L23+L24</f>
        <v>2123</v>
      </c>
      <c r="M25" s="401">
        <f t="shared" ref="M25:N25" si="49">M23+M24</f>
        <v>4403</v>
      </c>
      <c r="N25" s="401">
        <f t="shared" si="49"/>
        <v>6526</v>
      </c>
      <c r="O25" s="517" t="s">
        <v>68</v>
      </c>
      <c r="P25" s="1880"/>
    </row>
    <row r="26" spans="1:28" ht="39" customHeight="1">
      <c r="A26" s="1880" t="s">
        <v>985</v>
      </c>
      <c r="B26" s="517" t="s">
        <v>998</v>
      </c>
      <c r="C26" s="404">
        <v>542</v>
      </c>
      <c r="D26" s="404">
        <v>80</v>
      </c>
      <c r="E26" s="404">
        <f t="shared" si="0"/>
        <v>622</v>
      </c>
      <c r="F26" s="404">
        <v>416</v>
      </c>
      <c r="G26" s="404">
        <v>41</v>
      </c>
      <c r="H26" s="404">
        <f t="shared" ref="H26:H27" si="50">F26+G26</f>
        <v>457</v>
      </c>
      <c r="I26" s="404">
        <v>191</v>
      </c>
      <c r="J26" s="404">
        <v>2</v>
      </c>
      <c r="K26" s="404">
        <f t="shared" ref="K26:K27" si="51">I26+J26</f>
        <v>193</v>
      </c>
      <c r="L26" s="404">
        <v>547</v>
      </c>
      <c r="M26" s="404">
        <v>60</v>
      </c>
      <c r="N26" s="404">
        <f t="shared" ref="N26:N27" si="52">L26+M26</f>
        <v>607</v>
      </c>
      <c r="O26" s="517" t="s">
        <v>999</v>
      </c>
      <c r="P26" s="1880" t="s">
        <v>1004</v>
      </c>
      <c r="Q26" s="520"/>
      <c r="R26" s="520"/>
      <c r="S26" s="520"/>
      <c r="T26" s="520"/>
      <c r="U26" s="520"/>
      <c r="V26" s="520"/>
      <c r="W26" s="520"/>
      <c r="X26" s="520"/>
      <c r="Y26" s="520"/>
      <c r="Z26" s="520"/>
      <c r="AA26" s="520"/>
      <c r="AB26" s="520"/>
    </row>
    <row r="27" spans="1:28" ht="39" customHeight="1">
      <c r="A27" s="1880"/>
      <c r="B27" s="517" t="s">
        <v>1001</v>
      </c>
      <c r="C27" s="404">
        <v>513</v>
      </c>
      <c r="D27" s="404">
        <v>53</v>
      </c>
      <c r="E27" s="404">
        <f t="shared" si="0"/>
        <v>566</v>
      </c>
      <c r="F27" s="404">
        <v>488</v>
      </c>
      <c r="G27" s="404">
        <v>25</v>
      </c>
      <c r="H27" s="404">
        <f t="shared" si="50"/>
        <v>513</v>
      </c>
      <c r="I27" s="404">
        <v>103</v>
      </c>
      <c r="J27" s="404">
        <v>5</v>
      </c>
      <c r="K27" s="404">
        <f t="shared" si="51"/>
        <v>108</v>
      </c>
      <c r="L27" s="404">
        <v>553</v>
      </c>
      <c r="M27" s="404">
        <v>77</v>
      </c>
      <c r="N27" s="404">
        <f t="shared" si="52"/>
        <v>630</v>
      </c>
      <c r="O27" s="517" t="s">
        <v>1002</v>
      </c>
      <c r="P27" s="1880"/>
      <c r="Q27" s="520"/>
      <c r="R27" s="520"/>
      <c r="S27" s="520"/>
      <c r="T27" s="520"/>
      <c r="U27" s="520"/>
      <c r="V27" s="520"/>
      <c r="W27" s="520"/>
      <c r="X27" s="520"/>
      <c r="Y27" s="520"/>
      <c r="Z27" s="520"/>
      <c r="AA27" s="520"/>
      <c r="AB27" s="520"/>
    </row>
    <row r="28" spans="1:28" ht="39" customHeight="1">
      <c r="A28" s="1880"/>
      <c r="B28" s="517" t="s">
        <v>750</v>
      </c>
      <c r="C28" s="401">
        <f>C26+C27</f>
        <v>1055</v>
      </c>
      <c r="D28" s="401">
        <f t="shared" ref="D28:E28" si="53">D26+D27</f>
        <v>133</v>
      </c>
      <c r="E28" s="401">
        <f t="shared" si="53"/>
        <v>1188</v>
      </c>
      <c r="F28" s="401">
        <f>F26+F27</f>
        <v>904</v>
      </c>
      <c r="G28" s="401">
        <f t="shared" ref="G28:H28" si="54">G26+G27</f>
        <v>66</v>
      </c>
      <c r="H28" s="401">
        <f t="shared" si="54"/>
        <v>970</v>
      </c>
      <c r="I28" s="401">
        <f>I26+I27</f>
        <v>294</v>
      </c>
      <c r="J28" s="401">
        <f t="shared" ref="J28:K28" si="55">J26+J27</f>
        <v>7</v>
      </c>
      <c r="K28" s="401">
        <f t="shared" si="55"/>
        <v>301</v>
      </c>
      <c r="L28" s="401">
        <f>L26+L27</f>
        <v>1100</v>
      </c>
      <c r="M28" s="401">
        <f t="shared" ref="M28:N28" si="56">M26+M27</f>
        <v>137</v>
      </c>
      <c r="N28" s="401">
        <f t="shared" si="56"/>
        <v>1237</v>
      </c>
      <c r="O28" s="517" t="s">
        <v>68</v>
      </c>
      <c r="P28" s="1880"/>
      <c r="Q28" s="520"/>
      <c r="R28" s="520"/>
      <c r="S28" s="520"/>
      <c r="T28" s="520"/>
      <c r="U28" s="520"/>
      <c r="V28" s="520"/>
      <c r="W28" s="520"/>
      <c r="X28" s="520"/>
      <c r="Y28" s="520"/>
      <c r="Z28" s="520"/>
      <c r="AA28" s="520"/>
      <c r="AB28" s="520"/>
    </row>
    <row r="29" spans="1:28" ht="39" customHeight="1">
      <c r="A29" s="1880" t="s">
        <v>986</v>
      </c>
      <c r="B29" s="517" t="s">
        <v>998</v>
      </c>
      <c r="C29" s="404">
        <v>7520</v>
      </c>
      <c r="D29" s="404">
        <v>245</v>
      </c>
      <c r="E29" s="404">
        <f t="shared" si="0"/>
        <v>7765</v>
      </c>
      <c r="F29" s="404">
        <v>3044</v>
      </c>
      <c r="G29" s="404">
        <v>309</v>
      </c>
      <c r="H29" s="404">
        <f t="shared" ref="H29:H30" si="57">F29+G29</f>
        <v>3353</v>
      </c>
      <c r="I29" s="404">
        <v>1623</v>
      </c>
      <c r="J29" s="404">
        <v>30</v>
      </c>
      <c r="K29" s="404">
        <f t="shared" ref="K29:K30" si="58">I29+J29</f>
        <v>1653</v>
      </c>
      <c r="L29" s="404">
        <v>4073</v>
      </c>
      <c r="M29" s="404">
        <v>388</v>
      </c>
      <c r="N29" s="404">
        <f t="shared" ref="N29:N30" si="59">L29+M29</f>
        <v>4461</v>
      </c>
      <c r="O29" s="517" t="s">
        <v>999</v>
      </c>
      <c r="P29" s="1880" t="s">
        <v>1005</v>
      </c>
      <c r="Q29" s="520"/>
      <c r="R29" s="520"/>
      <c r="S29" s="520"/>
      <c r="T29" s="520"/>
      <c r="U29" s="520"/>
      <c r="V29" s="520"/>
      <c r="W29" s="520"/>
      <c r="X29" s="520"/>
      <c r="Y29" s="520"/>
      <c r="Z29" s="520"/>
      <c r="AA29" s="520"/>
      <c r="AB29" s="520"/>
    </row>
    <row r="30" spans="1:28" ht="39" customHeight="1">
      <c r="A30" s="1880"/>
      <c r="B30" s="517" t="s">
        <v>1001</v>
      </c>
      <c r="C30" s="404">
        <v>3949</v>
      </c>
      <c r="D30" s="404">
        <v>660</v>
      </c>
      <c r="E30" s="404">
        <f t="shared" si="0"/>
        <v>4609</v>
      </c>
      <c r="F30" s="404">
        <v>2646</v>
      </c>
      <c r="G30" s="404">
        <v>594</v>
      </c>
      <c r="H30" s="404">
        <f t="shared" si="57"/>
        <v>3240</v>
      </c>
      <c r="I30" s="404">
        <v>700</v>
      </c>
      <c r="J30" s="404">
        <v>90</v>
      </c>
      <c r="K30" s="404">
        <f t="shared" si="58"/>
        <v>790</v>
      </c>
      <c r="L30" s="404">
        <v>3930</v>
      </c>
      <c r="M30" s="404">
        <v>571</v>
      </c>
      <c r="N30" s="404">
        <f t="shared" si="59"/>
        <v>4501</v>
      </c>
      <c r="O30" s="517" t="s">
        <v>1002</v>
      </c>
      <c r="P30" s="1880"/>
      <c r="Q30" s="520"/>
      <c r="R30" s="520"/>
      <c r="S30" s="520"/>
      <c r="T30" s="520"/>
      <c r="U30" s="520"/>
      <c r="V30" s="520"/>
      <c r="W30" s="520"/>
      <c r="X30" s="520"/>
      <c r="Y30" s="520"/>
      <c r="Z30" s="520"/>
      <c r="AA30" s="520"/>
      <c r="AB30" s="520"/>
    </row>
    <row r="31" spans="1:28" ht="39" customHeight="1">
      <c r="A31" s="1880"/>
      <c r="B31" s="517" t="s">
        <v>750</v>
      </c>
      <c r="C31" s="401">
        <f>C29+C30</f>
        <v>11469</v>
      </c>
      <c r="D31" s="401">
        <f t="shared" ref="D31:E31" si="60">D29+D30</f>
        <v>905</v>
      </c>
      <c r="E31" s="401">
        <f t="shared" si="60"/>
        <v>12374</v>
      </c>
      <c r="F31" s="401">
        <f>F29+F30</f>
        <v>5690</v>
      </c>
      <c r="G31" s="401">
        <f t="shared" ref="G31:H31" si="61">G29+G30</f>
        <v>903</v>
      </c>
      <c r="H31" s="401">
        <f t="shared" si="61"/>
        <v>6593</v>
      </c>
      <c r="I31" s="401">
        <f>I29+I30</f>
        <v>2323</v>
      </c>
      <c r="J31" s="401">
        <f t="shared" ref="J31:K31" si="62">J29+J30</f>
        <v>120</v>
      </c>
      <c r="K31" s="401">
        <f t="shared" si="62"/>
        <v>2443</v>
      </c>
      <c r="L31" s="401">
        <f>L29+L30</f>
        <v>8003</v>
      </c>
      <c r="M31" s="401">
        <f t="shared" ref="M31:N31" si="63">M29+M30</f>
        <v>959</v>
      </c>
      <c r="N31" s="401">
        <f t="shared" si="63"/>
        <v>8962</v>
      </c>
      <c r="O31" s="517" t="s">
        <v>68</v>
      </c>
      <c r="P31" s="1880"/>
      <c r="Q31" s="520"/>
      <c r="R31" s="520"/>
      <c r="S31" s="520"/>
      <c r="T31" s="520"/>
      <c r="U31" s="520"/>
      <c r="V31" s="520"/>
      <c r="W31" s="520"/>
      <c r="X31" s="520"/>
      <c r="Y31" s="520"/>
      <c r="Z31" s="520"/>
      <c r="AA31" s="520"/>
      <c r="AB31" s="520"/>
    </row>
    <row r="32" spans="1:28" ht="39" customHeight="1">
      <c r="A32" s="515" t="s">
        <v>1116</v>
      </c>
      <c r="B32" s="345"/>
      <c r="C32" s="345"/>
      <c r="D32" s="345"/>
      <c r="E32" s="345"/>
      <c r="F32" s="345"/>
      <c r="G32" s="345"/>
      <c r="H32" s="345"/>
      <c r="I32" s="345"/>
      <c r="J32" s="345"/>
      <c r="K32" s="345"/>
      <c r="L32" s="345"/>
      <c r="M32" s="345"/>
      <c r="N32" s="345"/>
      <c r="O32" s="345"/>
      <c r="P32" s="346" t="s">
        <v>1117</v>
      </c>
      <c r="Q32" s="520"/>
      <c r="R32" s="520"/>
      <c r="S32" s="520"/>
      <c r="T32" s="520"/>
      <c r="U32" s="520"/>
      <c r="V32" s="520"/>
      <c r="W32" s="520"/>
      <c r="X32" s="520"/>
      <c r="Y32" s="520"/>
      <c r="Z32" s="520"/>
      <c r="AA32" s="520"/>
      <c r="AB32" s="520"/>
    </row>
    <row r="33" spans="1:17" ht="39" customHeight="1">
      <c r="A33" s="1887" t="s">
        <v>971</v>
      </c>
      <c r="B33" s="1887" t="s">
        <v>990</v>
      </c>
      <c r="C33" s="1880" t="s">
        <v>1120</v>
      </c>
      <c r="D33" s="1880"/>
      <c r="E33" s="1880" t="s">
        <v>1100</v>
      </c>
      <c r="F33" s="1880" t="s">
        <v>1121</v>
      </c>
      <c r="G33" s="1880"/>
      <c r="H33" s="1880"/>
      <c r="I33" s="1880" t="s">
        <v>1122</v>
      </c>
      <c r="J33" s="1880"/>
      <c r="K33" s="1880"/>
      <c r="L33" s="1880" t="s">
        <v>885</v>
      </c>
      <c r="M33" s="1880"/>
      <c r="N33" s="1880"/>
      <c r="O33" s="1880" t="s">
        <v>992</v>
      </c>
      <c r="P33" s="1880" t="s">
        <v>973</v>
      </c>
      <c r="Q33" s="516"/>
    </row>
    <row r="34" spans="1:17" ht="39" customHeight="1">
      <c r="A34" s="1888"/>
      <c r="B34" s="1888"/>
      <c r="C34" s="1880" t="s">
        <v>1123</v>
      </c>
      <c r="D34" s="1880"/>
      <c r="E34" s="1880"/>
      <c r="F34" s="1880" t="s">
        <v>888</v>
      </c>
      <c r="G34" s="1880"/>
      <c r="H34" s="1880"/>
      <c r="I34" s="1880" t="s">
        <v>1124</v>
      </c>
      <c r="J34" s="1880"/>
      <c r="K34" s="1880"/>
      <c r="L34" s="1880" t="s">
        <v>886</v>
      </c>
      <c r="M34" s="1880"/>
      <c r="N34" s="1880"/>
      <c r="O34" s="1880"/>
      <c r="P34" s="1880"/>
      <c r="Q34" s="516"/>
    </row>
    <row r="35" spans="1:17" ht="39" customHeight="1">
      <c r="A35" s="1888"/>
      <c r="B35" s="1888"/>
      <c r="C35" s="517" t="s">
        <v>994</v>
      </c>
      <c r="D35" s="517" t="s">
        <v>995</v>
      </c>
      <c r="E35" s="517" t="s">
        <v>750</v>
      </c>
      <c r="F35" s="517" t="s">
        <v>994</v>
      </c>
      <c r="G35" s="517" t="s">
        <v>995</v>
      </c>
      <c r="H35" s="517" t="s">
        <v>750</v>
      </c>
      <c r="I35" s="517" t="s">
        <v>994</v>
      </c>
      <c r="J35" s="517" t="s">
        <v>995</v>
      </c>
      <c r="K35" s="517" t="s">
        <v>750</v>
      </c>
      <c r="L35" s="517" t="s">
        <v>994</v>
      </c>
      <c r="M35" s="517" t="s">
        <v>995</v>
      </c>
      <c r="N35" s="517" t="s">
        <v>750</v>
      </c>
      <c r="O35" s="1880"/>
      <c r="P35" s="1880"/>
      <c r="Q35" s="516"/>
    </row>
    <row r="36" spans="1:17" ht="39" customHeight="1">
      <c r="A36" s="1889"/>
      <c r="B36" s="1889"/>
      <c r="C36" s="517" t="s">
        <v>996</v>
      </c>
      <c r="D36" s="517" t="s">
        <v>997</v>
      </c>
      <c r="E36" s="517" t="s">
        <v>68</v>
      </c>
      <c r="F36" s="517" t="s">
        <v>996</v>
      </c>
      <c r="G36" s="517" t="s">
        <v>997</v>
      </c>
      <c r="H36" s="517" t="s">
        <v>68</v>
      </c>
      <c r="I36" s="517" t="s">
        <v>996</v>
      </c>
      <c r="J36" s="517" t="s">
        <v>997</v>
      </c>
      <c r="K36" s="517" t="s">
        <v>68</v>
      </c>
      <c r="L36" s="517" t="s">
        <v>996</v>
      </c>
      <c r="M36" s="517" t="s">
        <v>997</v>
      </c>
      <c r="N36" s="517" t="s">
        <v>68</v>
      </c>
      <c r="O36" s="1880"/>
      <c r="P36" s="1880"/>
      <c r="Q36" s="516"/>
    </row>
    <row r="37" spans="1:17" s="518" customFormat="1" ht="39" customHeight="1">
      <c r="A37" s="1880" t="s">
        <v>976</v>
      </c>
      <c r="B37" s="517" t="s">
        <v>998</v>
      </c>
      <c r="C37" s="404">
        <v>8</v>
      </c>
      <c r="D37" s="404">
        <v>59</v>
      </c>
      <c r="E37" s="404">
        <f>C37+D37</f>
        <v>67</v>
      </c>
      <c r="F37" s="404">
        <v>70</v>
      </c>
      <c r="G37" s="404">
        <v>171</v>
      </c>
      <c r="H37" s="404">
        <f>F37+G37</f>
        <v>241</v>
      </c>
      <c r="I37" s="404">
        <v>1154</v>
      </c>
      <c r="J37" s="404">
        <v>569</v>
      </c>
      <c r="K37" s="404">
        <f>I37+J37</f>
        <v>1723</v>
      </c>
      <c r="L37" s="404">
        <v>70</v>
      </c>
      <c r="M37" s="404">
        <v>30</v>
      </c>
      <c r="N37" s="404">
        <f>L37+M37</f>
        <v>100</v>
      </c>
      <c r="O37" s="517" t="s">
        <v>999</v>
      </c>
      <c r="P37" s="1880" t="s">
        <v>1000</v>
      </c>
    </row>
    <row r="38" spans="1:17" s="518" customFormat="1" ht="39" customHeight="1">
      <c r="A38" s="1880"/>
      <c r="B38" s="517" t="s">
        <v>1001</v>
      </c>
      <c r="C38" s="404">
        <v>9</v>
      </c>
      <c r="D38" s="404">
        <v>40</v>
      </c>
      <c r="E38" s="404">
        <f t="shared" ref="E38" si="64">C38+D38</f>
        <v>49</v>
      </c>
      <c r="F38" s="404">
        <v>33</v>
      </c>
      <c r="G38" s="404">
        <v>97</v>
      </c>
      <c r="H38" s="404">
        <f t="shared" ref="H38" si="65">F38+G38</f>
        <v>130</v>
      </c>
      <c r="I38" s="404">
        <v>735</v>
      </c>
      <c r="J38" s="404">
        <v>141</v>
      </c>
      <c r="K38" s="404">
        <f t="shared" ref="K38" si="66">I38+J38</f>
        <v>876</v>
      </c>
      <c r="L38" s="404">
        <v>55</v>
      </c>
      <c r="M38" s="404">
        <v>14</v>
      </c>
      <c r="N38" s="404">
        <f t="shared" ref="N38" si="67">L38+M38</f>
        <v>69</v>
      </c>
      <c r="O38" s="517" t="s">
        <v>1002</v>
      </c>
      <c r="P38" s="1880"/>
    </row>
    <row r="39" spans="1:17" s="518" customFormat="1" ht="39" customHeight="1">
      <c r="A39" s="1880"/>
      <c r="B39" s="517" t="s">
        <v>750</v>
      </c>
      <c r="C39" s="401">
        <f>C37+C38</f>
        <v>17</v>
      </c>
      <c r="D39" s="401">
        <f t="shared" ref="D39:E39" si="68">D37+D38</f>
        <v>99</v>
      </c>
      <c r="E39" s="401">
        <f t="shared" si="68"/>
        <v>116</v>
      </c>
      <c r="F39" s="401">
        <f>F37+F38</f>
        <v>103</v>
      </c>
      <c r="G39" s="401">
        <f t="shared" ref="G39:H39" si="69">G37+G38</f>
        <v>268</v>
      </c>
      <c r="H39" s="401">
        <f t="shared" si="69"/>
        <v>371</v>
      </c>
      <c r="I39" s="401">
        <f>I37+I38</f>
        <v>1889</v>
      </c>
      <c r="J39" s="401">
        <f t="shared" ref="J39:K39" si="70">J37+J38</f>
        <v>710</v>
      </c>
      <c r="K39" s="401">
        <f t="shared" si="70"/>
        <v>2599</v>
      </c>
      <c r="L39" s="401">
        <f>L37+L38</f>
        <v>125</v>
      </c>
      <c r="M39" s="401">
        <f t="shared" ref="M39:N39" si="71">M37+M38</f>
        <v>44</v>
      </c>
      <c r="N39" s="401">
        <f t="shared" si="71"/>
        <v>169</v>
      </c>
      <c r="O39" s="517" t="s">
        <v>68</v>
      </c>
      <c r="P39" s="1880"/>
    </row>
    <row r="40" spans="1:17" s="518" customFormat="1" ht="39" customHeight="1">
      <c r="A40" s="1880" t="s">
        <v>977</v>
      </c>
      <c r="B40" s="517" t="s">
        <v>998</v>
      </c>
      <c r="C40" s="404">
        <v>1</v>
      </c>
      <c r="D40" s="404">
        <v>2</v>
      </c>
      <c r="E40" s="404">
        <f t="shared" ref="E40:E41" si="72">C40+D40</f>
        <v>3</v>
      </c>
      <c r="F40" s="404">
        <v>11</v>
      </c>
      <c r="G40" s="404">
        <v>10</v>
      </c>
      <c r="H40" s="404">
        <f t="shared" ref="H40:H41" si="73">F40+G40</f>
        <v>21</v>
      </c>
      <c r="I40" s="404">
        <v>38</v>
      </c>
      <c r="J40" s="404">
        <v>4</v>
      </c>
      <c r="K40" s="404">
        <f t="shared" ref="K40:K41" si="74">I40+J40</f>
        <v>42</v>
      </c>
      <c r="L40" s="404">
        <v>0</v>
      </c>
      <c r="M40" s="404">
        <v>0</v>
      </c>
      <c r="N40" s="404">
        <f t="shared" ref="N40:N41" si="75">L40+M40</f>
        <v>0</v>
      </c>
      <c r="O40" s="517" t="s">
        <v>999</v>
      </c>
      <c r="P40" s="1880" t="s">
        <v>172</v>
      </c>
    </row>
    <row r="41" spans="1:17" s="518" customFormat="1" ht="39" customHeight="1">
      <c r="A41" s="1880"/>
      <c r="B41" s="517" t="s">
        <v>1001</v>
      </c>
      <c r="C41" s="404">
        <v>2</v>
      </c>
      <c r="D41" s="404">
        <v>0</v>
      </c>
      <c r="E41" s="404">
        <f t="shared" si="72"/>
        <v>2</v>
      </c>
      <c r="F41" s="404">
        <v>9</v>
      </c>
      <c r="G41" s="404">
        <v>4</v>
      </c>
      <c r="H41" s="404">
        <f t="shared" si="73"/>
        <v>13</v>
      </c>
      <c r="I41" s="404">
        <v>32</v>
      </c>
      <c r="J41" s="404">
        <v>3</v>
      </c>
      <c r="K41" s="404">
        <f t="shared" si="74"/>
        <v>35</v>
      </c>
      <c r="L41" s="404">
        <v>0</v>
      </c>
      <c r="M41" s="404">
        <v>0</v>
      </c>
      <c r="N41" s="404">
        <f t="shared" si="75"/>
        <v>0</v>
      </c>
      <c r="O41" s="517" t="s">
        <v>1002</v>
      </c>
      <c r="P41" s="1880"/>
    </row>
    <row r="42" spans="1:17" s="518" customFormat="1" ht="39" customHeight="1">
      <c r="A42" s="1880"/>
      <c r="B42" s="517" t="s">
        <v>750</v>
      </c>
      <c r="C42" s="401">
        <f>C40+C41</f>
        <v>3</v>
      </c>
      <c r="D42" s="401">
        <f t="shared" ref="D42:E42" si="76">D40+D41</f>
        <v>2</v>
      </c>
      <c r="E42" s="401">
        <f t="shared" si="76"/>
        <v>5</v>
      </c>
      <c r="F42" s="401">
        <f>F40+F41</f>
        <v>20</v>
      </c>
      <c r="G42" s="401">
        <f t="shared" ref="G42:H42" si="77">G40+G41</f>
        <v>14</v>
      </c>
      <c r="H42" s="401">
        <f t="shared" si="77"/>
        <v>34</v>
      </c>
      <c r="I42" s="401">
        <f>I40+I41</f>
        <v>70</v>
      </c>
      <c r="J42" s="401">
        <f t="shared" ref="J42:K42" si="78">J40+J41</f>
        <v>7</v>
      </c>
      <c r="K42" s="401">
        <f t="shared" si="78"/>
        <v>77</v>
      </c>
      <c r="L42" s="401">
        <f>L40+L41</f>
        <v>0</v>
      </c>
      <c r="M42" s="401">
        <f t="shared" ref="M42:N42" si="79">M40+M41</f>
        <v>0</v>
      </c>
      <c r="N42" s="401">
        <f t="shared" si="79"/>
        <v>0</v>
      </c>
      <c r="O42" s="517" t="s">
        <v>68</v>
      </c>
      <c r="P42" s="1880"/>
    </row>
    <row r="43" spans="1:17" s="518" customFormat="1" ht="39" customHeight="1">
      <c r="A43" s="1880" t="s">
        <v>978</v>
      </c>
      <c r="B43" s="517" t="s">
        <v>998</v>
      </c>
      <c r="C43" s="404">
        <f>C37+C40</f>
        <v>9</v>
      </c>
      <c r="D43" s="404">
        <f t="shared" ref="D43:D44" si="80">D37+D40</f>
        <v>61</v>
      </c>
      <c r="E43" s="404">
        <f t="shared" ref="E43:E44" si="81">C43+D43</f>
        <v>70</v>
      </c>
      <c r="F43" s="404">
        <f>F37+F40</f>
        <v>81</v>
      </c>
      <c r="G43" s="404">
        <f t="shared" ref="G43:G44" si="82">G37+G40</f>
        <v>181</v>
      </c>
      <c r="H43" s="404">
        <f t="shared" ref="H43:H44" si="83">F43+G43</f>
        <v>262</v>
      </c>
      <c r="I43" s="404">
        <f>I37+I40</f>
        <v>1192</v>
      </c>
      <c r="J43" s="404">
        <f t="shared" ref="J43:J44" si="84">J37+J40</f>
        <v>573</v>
      </c>
      <c r="K43" s="404">
        <f t="shared" ref="K43:K44" si="85">I43+J43</f>
        <v>1765</v>
      </c>
      <c r="L43" s="404">
        <f>L37+L40</f>
        <v>70</v>
      </c>
      <c r="M43" s="404">
        <f t="shared" ref="M43:M44" si="86">M37+M40</f>
        <v>30</v>
      </c>
      <c r="N43" s="404">
        <f t="shared" ref="N43:N44" si="87">L43+M43</f>
        <v>100</v>
      </c>
      <c r="O43" s="517" t="s">
        <v>999</v>
      </c>
      <c r="P43" s="1880" t="s">
        <v>1003</v>
      </c>
    </row>
    <row r="44" spans="1:17" s="518" customFormat="1" ht="39" customHeight="1">
      <c r="A44" s="1880"/>
      <c r="B44" s="517" t="s">
        <v>1001</v>
      </c>
      <c r="C44" s="404">
        <f>C38+C41</f>
        <v>11</v>
      </c>
      <c r="D44" s="404">
        <f t="shared" si="80"/>
        <v>40</v>
      </c>
      <c r="E44" s="404">
        <f t="shared" si="81"/>
        <v>51</v>
      </c>
      <c r="F44" s="404">
        <f>F38+F41</f>
        <v>42</v>
      </c>
      <c r="G44" s="404">
        <f t="shared" si="82"/>
        <v>101</v>
      </c>
      <c r="H44" s="404">
        <f t="shared" si="83"/>
        <v>143</v>
      </c>
      <c r="I44" s="404">
        <f>I38+I41</f>
        <v>767</v>
      </c>
      <c r="J44" s="404">
        <f t="shared" si="84"/>
        <v>144</v>
      </c>
      <c r="K44" s="404">
        <f t="shared" si="85"/>
        <v>911</v>
      </c>
      <c r="L44" s="404">
        <f>L38+L41</f>
        <v>55</v>
      </c>
      <c r="M44" s="404">
        <f t="shared" si="86"/>
        <v>14</v>
      </c>
      <c r="N44" s="404">
        <f t="shared" si="87"/>
        <v>69</v>
      </c>
      <c r="O44" s="517" t="s">
        <v>1002</v>
      </c>
      <c r="P44" s="1880"/>
    </row>
    <row r="45" spans="1:17" s="518" customFormat="1" ht="39" customHeight="1">
      <c r="A45" s="1880"/>
      <c r="B45" s="517" t="s">
        <v>750</v>
      </c>
      <c r="C45" s="401">
        <f>C43+C44</f>
        <v>20</v>
      </c>
      <c r="D45" s="401">
        <f t="shared" ref="D45:E45" si="88">D43+D44</f>
        <v>101</v>
      </c>
      <c r="E45" s="401">
        <f t="shared" si="88"/>
        <v>121</v>
      </c>
      <c r="F45" s="401">
        <f>F43+F44</f>
        <v>123</v>
      </c>
      <c r="G45" s="401">
        <f t="shared" ref="G45:H45" si="89">G43+G44</f>
        <v>282</v>
      </c>
      <c r="H45" s="401">
        <f t="shared" si="89"/>
        <v>405</v>
      </c>
      <c r="I45" s="401">
        <f>I43+I44</f>
        <v>1959</v>
      </c>
      <c r="J45" s="401">
        <f t="shared" ref="J45:K45" si="90">J43+J44</f>
        <v>717</v>
      </c>
      <c r="K45" s="401">
        <f t="shared" si="90"/>
        <v>2676</v>
      </c>
      <c r="L45" s="401">
        <f>L43+L44</f>
        <v>125</v>
      </c>
      <c r="M45" s="401">
        <f t="shared" ref="M45:N45" si="91">M43+M44</f>
        <v>44</v>
      </c>
      <c r="N45" s="401">
        <f t="shared" si="91"/>
        <v>169</v>
      </c>
      <c r="O45" s="517" t="s">
        <v>68</v>
      </c>
      <c r="P45" s="1880"/>
    </row>
    <row r="46" spans="1:17" ht="39" customHeight="1">
      <c r="A46" s="1880" t="s">
        <v>980</v>
      </c>
      <c r="B46" s="517" t="s">
        <v>998</v>
      </c>
      <c r="C46" s="404">
        <v>221</v>
      </c>
      <c r="D46" s="404">
        <v>8</v>
      </c>
      <c r="E46" s="404">
        <f t="shared" ref="E46:E47" si="92">C46+D46</f>
        <v>229</v>
      </c>
      <c r="F46" s="404">
        <v>115</v>
      </c>
      <c r="G46" s="404">
        <v>47</v>
      </c>
      <c r="H46" s="404">
        <f t="shared" ref="H46:H47" si="93">F46+G46</f>
        <v>162</v>
      </c>
      <c r="I46" s="404">
        <v>493</v>
      </c>
      <c r="J46" s="404">
        <v>506</v>
      </c>
      <c r="K46" s="404">
        <f t="shared" ref="K46:K47" si="94">I46+J46</f>
        <v>999</v>
      </c>
      <c r="L46" s="404">
        <v>20</v>
      </c>
      <c r="M46" s="404">
        <v>18</v>
      </c>
      <c r="N46" s="404">
        <f t="shared" ref="N46:N47" si="95">L46+M46</f>
        <v>38</v>
      </c>
      <c r="O46" s="517" t="s">
        <v>999</v>
      </c>
      <c r="P46" s="1880" t="s">
        <v>178</v>
      </c>
    </row>
    <row r="47" spans="1:17" ht="39" customHeight="1">
      <c r="A47" s="1880"/>
      <c r="B47" s="517" t="s">
        <v>1001</v>
      </c>
      <c r="C47" s="404">
        <v>75</v>
      </c>
      <c r="D47" s="404">
        <v>3</v>
      </c>
      <c r="E47" s="404">
        <f t="shared" si="92"/>
        <v>78</v>
      </c>
      <c r="F47" s="404">
        <v>187</v>
      </c>
      <c r="G47" s="404">
        <v>438</v>
      </c>
      <c r="H47" s="404">
        <f t="shared" si="93"/>
        <v>625</v>
      </c>
      <c r="I47" s="404">
        <v>1600</v>
      </c>
      <c r="J47" s="404">
        <v>2749</v>
      </c>
      <c r="K47" s="404">
        <f t="shared" si="94"/>
        <v>4349</v>
      </c>
      <c r="L47" s="404">
        <v>55</v>
      </c>
      <c r="M47" s="404">
        <v>204</v>
      </c>
      <c r="N47" s="404">
        <f t="shared" si="95"/>
        <v>259</v>
      </c>
      <c r="O47" s="517" t="s">
        <v>1002</v>
      </c>
      <c r="P47" s="1880"/>
    </row>
    <row r="48" spans="1:17" ht="39" customHeight="1">
      <c r="A48" s="1880"/>
      <c r="B48" s="517" t="s">
        <v>750</v>
      </c>
      <c r="C48" s="401">
        <f>C46+C47</f>
        <v>296</v>
      </c>
      <c r="D48" s="401">
        <f t="shared" ref="D48:E48" si="96">D46+D47</f>
        <v>11</v>
      </c>
      <c r="E48" s="401">
        <f t="shared" si="96"/>
        <v>307</v>
      </c>
      <c r="F48" s="401">
        <f>F46+F47</f>
        <v>302</v>
      </c>
      <c r="G48" s="401">
        <f t="shared" ref="G48:H48" si="97">G46+G47</f>
        <v>485</v>
      </c>
      <c r="H48" s="401">
        <f t="shared" si="97"/>
        <v>787</v>
      </c>
      <c r="I48" s="401">
        <f>I46+I47</f>
        <v>2093</v>
      </c>
      <c r="J48" s="401">
        <f t="shared" ref="J48:K48" si="98">J46+J47</f>
        <v>3255</v>
      </c>
      <c r="K48" s="401">
        <f t="shared" si="98"/>
        <v>5348</v>
      </c>
      <c r="L48" s="401">
        <f>L46+L47</f>
        <v>75</v>
      </c>
      <c r="M48" s="401">
        <f t="shared" ref="M48:N48" si="99">M46+M47</f>
        <v>222</v>
      </c>
      <c r="N48" s="401">
        <f t="shared" si="99"/>
        <v>297</v>
      </c>
      <c r="O48" s="517" t="s">
        <v>68</v>
      </c>
      <c r="P48" s="1880"/>
    </row>
    <row r="49" spans="1:28" ht="39" customHeight="1">
      <c r="A49" s="1880" t="s">
        <v>981</v>
      </c>
      <c r="B49" s="517" t="s">
        <v>998</v>
      </c>
      <c r="C49" s="404">
        <v>0</v>
      </c>
      <c r="D49" s="404">
        <v>0</v>
      </c>
      <c r="E49" s="404">
        <f t="shared" ref="E49:E50" si="100">C49+D49</f>
        <v>0</v>
      </c>
      <c r="F49" s="404">
        <v>0</v>
      </c>
      <c r="G49" s="404">
        <v>0</v>
      </c>
      <c r="H49" s="404">
        <f t="shared" ref="H49:H50" si="101">F49+G49</f>
        <v>0</v>
      </c>
      <c r="I49" s="404">
        <v>0</v>
      </c>
      <c r="J49" s="404">
        <v>0</v>
      </c>
      <c r="K49" s="404">
        <f t="shared" ref="K49:K50" si="102">I49+J49</f>
        <v>0</v>
      </c>
      <c r="L49" s="404">
        <v>0</v>
      </c>
      <c r="M49" s="404">
        <v>0</v>
      </c>
      <c r="N49" s="404">
        <f t="shared" ref="N49:N50" si="103">L49+M49</f>
        <v>0</v>
      </c>
      <c r="O49" s="517" t="s">
        <v>999</v>
      </c>
      <c r="P49" s="1880" t="s">
        <v>982</v>
      </c>
      <c r="Q49" s="519"/>
    </row>
    <row r="50" spans="1:28" ht="39" customHeight="1">
      <c r="A50" s="1880"/>
      <c r="B50" s="517" t="s">
        <v>1001</v>
      </c>
      <c r="C50" s="404">
        <v>1</v>
      </c>
      <c r="D50" s="404">
        <v>0</v>
      </c>
      <c r="E50" s="404">
        <f t="shared" si="100"/>
        <v>1</v>
      </c>
      <c r="F50" s="404">
        <v>1</v>
      </c>
      <c r="G50" s="404">
        <v>16</v>
      </c>
      <c r="H50" s="404">
        <f t="shared" si="101"/>
        <v>17</v>
      </c>
      <c r="I50" s="404">
        <v>7</v>
      </c>
      <c r="J50" s="404">
        <v>28</v>
      </c>
      <c r="K50" s="404">
        <f t="shared" si="102"/>
        <v>35</v>
      </c>
      <c r="L50" s="404">
        <v>0</v>
      </c>
      <c r="M50" s="404">
        <v>0</v>
      </c>
      <c r="N50" s="404">
        <f t="shared" si="103"/>
        <v>0</v>
      </c>
      <c r="O50" s="517" t="s">
        <v>1002</v>
      </c>
      <c r="P50" s="1880"/>
    </row>
    <row r="51" spans="1:28" ht="39" customHeight="1">
      <c r="A51" s="1880"/>
      <c r="B51" s="517" t="s">
        <v>750</v>
      </c>
      <c r="C51" s="401">
        <f>C49+C50</f>
        <v>1</v>
      </c>
      <c r="D51" s="401">
        <f t="shared" ref="D51:E51" si="104">D49+D50</f>
        <v>0</v>
      </c>
      <c r="E51" s="401">
        <f t="shared" si="104"/>
        <v>1</v>
      </c>
      <c r="F51" s="401">
        <f>F49+F50</f>
        <v>1</v>
      </c>
      <c r="G51" s="401">
        <f t="shared" ref="G51:H51" si="105">G49+G50</f>
        <v>16</v>
      </c>
      <c r="H51" s="401">
        <f t="shared" si="105"/>
        <v>17</v>
      </c>
      <c r="I51" s="401">
        <f>I49+I50</f>
        <v>7</v>
      </c>
      <c r="J51" s="401">
        <f t="shared" ref="J51:K51" si="106">J49+J50</f>
        <v>28</v>
      </c>
      <c r="K51" s="401">
        <f t="shared" si="106"/>
        <v>35</v>
      </c>
      <c r="L51" s="401">
        <f>L49+L50</f>
        <v>0</v>
      </c>
      <c r="M51" s="401">
        <f t="shared" ref="M51:N51" si="107">M49+M50</f>
        <v>0</v>
      </c>
      <c r="N51" s="401">
        <f t="shared" si="107"/>
        <v>0</v>
      </c>
      <c r="O51" s="517" t="s">
        <v>68</v>
      </c>
      <c r="P51" s="1880"/>
    </row>
    <row r="52" spans="1:28" ht="39" customHeight="1">
      <c r="A52" s="1880" t="s">
        <v>983</v>
      </c>
      <c r="B52" s="517" t="s">
        <v>998</v>
      </c>
      <c r="C52" s="404">
        <f>C46+C49</f>
        <v>221</v>
      </c>
      <c r="D52" s="404">
        <f t="shared" ref="D52:D53" si="108">D46+D49</f>
        <v>8</v>
      </c>
      <c r="E52" s="404">
        <f t="shared" ref="E52:E53" si="109">C52+D52</f>
        <v>229</v>
      </c>
      <c r="F52" s="404">
        <f>F46+F49</f>
        <v>115</v>
      </c>
      <c r="G52" s="404">
        <f t="shared" ref="G52:G53" si="110">G46+G49</f>
        <v>47</v>
      </c>
      <c r="H52" s="404">
        <f t="shared" ref="H52:H53" si="111">F52+G52</f>
        <v>162</v>
      </c>
      <c r="I52" s="404">
        <f>I46+I49</f>
        <v>493</v>
      </c>
      <c r="J52" s="404">
        <f t="shared" ref="J52:J53" si="112">J46+J49</f>
        <v>506</v>
      </c>
      <c r="K52" s="404">
        <f t="shared" ref="K52:K53" si="113">I52+J52</f>
        <v>999</v>
      </c>
      <c r="L52" s="404">
        <f>L46+L49</f>
        <v>20</v>
      </c>
      <c r="M52" s="404">
        <f t="shared" ref="M52:M53" si="114">M46+M49</f>
        <v>18</v>
      </c>
      <c r="N52" s="404">
        <f t="shared" ref="N52:N53" si="115">L52+M52</f>
        <v>38</v>
      </c>
      <c r="O52" s="517" t="s">
        <v>999</v>
      </c>
      <c r="P52" s="1880" t="s">
        <v>984</v>
      </c>
    </row>
    <row r="53" spans="1:28" ht="39" customHeight="1">
      <c r="A53" s="1880"/>
      <c r="B53" s="517" t="s">
        <v>1001</v>
      </c>
      <c r="C53" s="404">
        <f>C47+C50</f>
        <v>76</v>
      </c>
      <c r="D53" s="404">
        <f t="shared" si="108"/>
        <v>3</v>
      </c>
      <c r="E53" s="404">
        <f t="shared" si="109"/>
        <v>79</v>
      </c>
      <c r="F53" s="404">
        <f>F47+F50</f>
        <v>188</v>
      </c>
      <c r="G53" s="404">
        <f t="shared" si="110"/>
        <v>454</v>
      </c>
      <c r="H53" s="404">
        <f t="shared" si="111"/>
        <v>642</v>
      </c>
      <c r="I53" s="404">
        <f>I47+I50</f>
        <v>1607</v>
      </c>
      <c r="J53" s="404">
        <f t="shared" si="112"/>
        <v>2777</v>
      </c>
      <c r="K53" s="404">
        <f t="shared" si="113"/>
        <v>4384</v>
      </c>
      <c r="L53" s="404">
        <f>L47+L50</f>
        <v>55</v>
      </c>
      <c r="M53" s="404">
        <f t="shared" si="114"/>
        <v>204</v>
      </c>
      <c r="N53" s="404">
        <f t="shared" si="115"/>
        <v>259</v>
      </c>
      <c r="O53" s="517" t="s">
        <v>1002</v>
      </c>
      <c r="P53" s="1880"/>
    </row>
    <row r="54" spans="1:28" ht="39" customHeight="1">
      <c r="A54" s="1880"/>
      <c r="B54" s="517" t="s">
        <v>750</v>
      </c>
      <c r="C54" s="401">
        <f>C52+C53</f>
        <v>297</v>
      </c>
      <c r="D54" s="401">
        <f t="shared" ref="D54:E54" si="116">D52+D53</f>
        <v>11</v>
      </c>
      <c r="E54" s="401">
        <f t="shared" si="116"/>
        <v>308</v>
      </c>
      <c r="F54" s="401">
        <f>F52+F53</f>
        <v>303</v>
      </c>
      <c r="G54" s="401">
        <f t="shared" ref="G54:H54" si="117">G52+G53</f>
        <v>501</v>
      </c>
      <c r="H54" s="401">
        <f t="shared" si="117"/>
        <v>804</v>
      </c>
      <c r="I54" s="401">
        <f>I52+I53</f>
        <v>2100</v>
      </c>
      <c r="J54" s="401">
        <f t="shared" ref="J54:K54" si="118">J52+J53</f>
        <v>3283</v>
      </c>
      <c r="K54" s="401">
        <f t="shared" si="118"/>
        <v>5383</v>
      </c>
      <c r="L54" s="401">
        <f>L52+L53</f>
        <v>75</v>
      </c>
      <c r="M54" s="401">
        <f t="shared" ref="M54:N54" si="119">M52+M53</f>
        <v>222</v>
      </c>
      <c r="N54" s="401">
        <f t="shared" si="119"/>
        <v>297</v>
      </c>
      <c r="O54" s="517" t="s">
        <v>68</v>
      </c>
      <c r="P54" s="1880"/>
    </row>
    <row r="55" spans="1:28" ht="39" customHeight="1">
      <c r="A55" s="1880" t="s">
        <v>985</v>
      </c>
      <c r="B55" s="517" t="s">
        <v>998</v>
      </c>
      <c r="C55" s="404">
        <v>6</v>
      </c>
      <c r="D55" s="404">
        <v>0</v>
      </c>
      <c r="E55" s="404">
        <f t="shared" ref="E55:E56" si="120">C55+D55</f>
        <v>6</v>
      </c>
      <c r="F55" s="404">
        <v>43</v>
      </c>
      <c r="G55" s="404">
        <v>2</v>
      </c>
      <c r="H55" s="404">
        <f t="shared" ref="H55:H56" si="121">F55+G55</f>
        <v>45</v>
      </c>
      <c r="I55" s="404">
        <v>167</v>
      </c>
      <c r="J55" s="404">
        <v>41</v>
      </c>
      <c r="K55" s="404">
        <f t="shared" ref="K55:K56" si="122">I55+J55</f>
        <v>208</v>
      </c>
      <c r="L55" s="404">
        <v>11</v>
      </c>
      <c r="M55" s="404">
        <v>1</v>
      </c>
      <c r="N55" s="404">
        <f t="shared" ref="N55:N56" si="123">L55+M55</f>
        <v>12</v>
      </c>
      <c r="O55" s="517" t="s">
        <v>999</v>
      </c>
      <c r="P55" s="1880" t="s">
        <v>1004</v>
      </c>
      <c r="Q55" s="520"/>
      <c r="R55" s="520"/>
      <c r="S55" s="520"/>
      <c r="T55" s="520"/>
      <c r="U55" s="520"/>
      <c r="V55" s="520"/>
      <c r="W55" s="520"/>
      <c r="X55" s="520"/>
      <c r="Y55" s="520"/>
      <c r="Z55" s="520"/>
      <c r="AA55" s="520"/>
      <c r="AB55" s="520"/>
    </row>
    <row r="56" spans="1:28" ht="39" customHeight="1">
      <c r="A56" s="1880"/>
      <c r="B56" s="517" t="s">
        <v>1001</v>
      </c>
      <c r="C56" s="404">
        <v>1</v>
      </c>
      <c r="D56" s="404">
        <v>0</v>
      </c>
      <c r="E56" s="404">
        <f t="shared" si="120"/>
        <v>1</v>
      </c>
      <c r="F56" s="404">
        <v>23</v>
      </c>
      <c r="G56" s="404">
        <v>3</v>
      </c>
      <c r="H56" s="404">
        <f t="shared" si="121"/>
        <v>26</v>
      </c>
      <c r="I56" s="404">
        <v>204</v>
      </c>
      <c r="J56" s="404">
        <v>69</v>
      </c>
      <c r="K56" s="404">
        <f t="shared" si="122"/>
        <v>273</v>
      </c>
      <c r="L56" s="404">
        <v>17</v>
      </c>
      <c r="M56" s="404">
        <v>2</v>
      </c>
      <c r="N56" s="404">
        <f t="shared" si="123"/>
        <v>19</v>
      </c>
      <c r="O56" s="517" t="s">
        <v>1002</v>
      </c>
      <c r="P56" s="1880"/>
      <c r="Q56" s="520"/>
      <c r="R56" s="520"/>
      <c r="S56" s="520"/>
      <c r="T56" s="520"/>
      <c r="U56" s="520"/>
      <c r="V56" s="520"/>
      <c r="W56" s="520"/>
      <c r="X56" s="520"/>
      <c r="Y56" s="520"/>
      <c r="Z56" s="520"/>
      <c r="AA56" s="520"/>
      <c r="AB56" s="520"/>
    </row>
    <row r="57" spans="1:28" ht="39" customHeight="1">
      <c r="A57" s="1880"/>
      <c r="B57" s="517" t="s">
        <v>750</v>
      </c>
      <c r="C57" s="401">
        <f>C55+C56</f>
        <v>7</v>
      </c>
      <c r="D57" s="401">
        <f t="shared" ref="D57:E57" si="124">D55+D56</f>
        <v>0</v>
      </c>
      <c r="E57" s="401">
        <f t="shared" si="124"/>
        <v>7</v>
      </c>
      <c r="F57" s="401">
        <f>F55+F56</f>
        <v>66</v>
      </c>
      <c r="G57" s="401">
        <f t="shared" ref="G57:H57" si="125">G55+G56</f>
        <v>5</v>
      </c>
      <c r="H57" s="401">
        <f t="shared" si="125"/>
        <v>71</v>
      </c>
      <c r="I57" s="401">
        <f>I55+I56</f>
        <v>371</v>
      </c>
      <c r="J57" s="401">
        <f t="shared" ref="J57:K57" si="126">J55+J56</f>
        <v>110</v>
      </c>
      <c r="K57" s="401">
        <f t="shared" si="126"/>
        <v>481</v>
      </c>
      <c r="L57" s="401">
        <f>L55+L56</f>
        <v>28</v>
      </c>
      <c r="M57" s="401">
        <f t="shared" ref="M57:N57" si="127">M55+M56</f>
        <v>3</v>
      </c>
      <c r="N57" s="401">
        <f t="shared" si="127"/>
        <v>31</v>
      </c>
      <c r="O57" s="517" t="s">
        <v>68</v>
      </c>
      <c r="P57" s="1880"/>
      <c r="Q57" s="520"/>
      <c r="R57" s="520"/>
      <c r="S57" s="520"/>
      <c r="T57" s="520"/>
      <c r="U57" s="520"/>
      <c r="V57" s="520"/>
      <c r="W57" s="520"/>
      <c r="X57" s="520"/>
      <c r="Y57" s="520"/>
      <c r="Z57" s="520"/>
      <c r="AA57" s="520"/>
      <c r="AB57" s="520"/>
    </row>
    <row r="58" spans="1:28" ht="39" customHeight="1">
      <c r="A58" s="1880" t="s">
        <v>986</v>
      </c>
      <c r="B58" s="517" t="s">
        <v>998</v>
      </c>
      <c r="C58" s="404">
        <v>588</v>
      </c>
      <c r="D58" s="404">
        <v>3</v>
      </c>
      <c r="E58" s="404">
        <f t="shared" ref="E58:E59" si="128">C58+D58</f>
        <v>591</v>
      </c>
      <c r="F58" s="404">
        <v>180</v>
      </c>
      <c r="G58" s="404">
        <v>6</v>
      </c>
      <c r="H58" s="404">
        <f t="shared" ref="H58:H59" si="129">F58+G58</f>
        <v>186</v>
      </c>
      <c r="I58" s="404">
        <v>925</v>
      </c>
      <c r="J58" s="404">
        <v>240</v>
      </c>
      <c r="K58" s="404">
        <f t="shared" ref="K58:K59" si="130">I58+J58</f>
        <v>1165</v>
      </c>
      <c r="L58" s="404">
        <v>84</v>
      </c>
      <c r="M58" s="404">
        <v>8</v>
      </c>
      <c r="N58" s="404">
        <f t="shared" ref="N58:N59" si="131">L58+M58</f>
        <v>92</v>
      </c>
      <c r="O58" s="517" t="s">
        <v>999</v>
      </c>
      <c r="P58" s="1880" t="s">
        <v>1005</v>
      </c>
      <c r="Q58" s="520"/>
      <c r="R58" s="520"/>
      <c r="S58" s="520"/>
      <c r="T58" s="520"/>
      <c r="U58" s="520"/>
      <c r="V58" s="520"/>
      <c r="W58" s="520"/>
      <c r="X58" s="520"/>
      <c r="Y58" s="520"/>
      <c r="Z58" s="520"/>
      <c r="AA58" s="520"/>
      <c r="AB58" s="520"/>
    </row>
    <row r="59" spans="1:28" ht="39" customHeight="1">
      <c r="A59" s="1880"/>
      <c r="B59" s="517" t="s">
        <v>1001</v>
      </c>
      <c r="C59" s="404">
        <v>371</v>
      </c>
      <c r="D59" s="404">
        <v>2</v>
      </c>
      <c r="E59" s="404">
        <f t="shared" si="128"/>
        <v>373</v>
      </c>
      <c r="F59" s="404">
        <v>214</v>
      </c>
      <c r="G59" s="404">
        <v>12</v>
      </c>
      <c r="H59" s="404">
        <f t="shared" si="129"/>
        <v>226</v>
      </c>
      <c r="I59" s="404">
        <v>1248</v>
      </c>
      <c r="J59" s="404">
        <v>347</v>
      </c>
      <c r="K59" s="404">
        <f t="shared" si="130"/>
        <v>1595</v>
      </c>
      <c r="L59" s="404">
        <v>151</v>
      </c>
      <c r="M59" s="404">
        <v>16</v>
      </c>
      <c r="N59" s="404">
        <f t="shared" si="131"/>
        <v>167</v>
      </c>
      <c r="O59" s="517" t="s">
        <v>1002</v>
      </c>
      <c r="P59" s="1880"/>
      <c r="Q59" s="520"/>
      <c r="R59" s="520"/>
      <c r="S59" s="520"/>
      <c r="T59" s="520"/>
      <c r="U59" s="520"/>
      <c r="V59" s="520"/>
      <c r="W59" s="520"/>
      <c r="X59" s="520"/>
      <c r="Y59" s="520"/>
      <c r="Z59" s="520"/>
      <c r="AA59" s="520"/>
      <c r="AB59" s="520"/>
    </row>
    <row r="60" spans="1:28" ht="39" customHeight="1">
      <c r="A60" s="1880"/>
      <c r="B60" s="517" t="s">
        <v>750</v>
      </c>
      <c r="C60" s="401">
        <f>C58+C59</f>
        <v>959</v>
      </c>
      <c r="D60" s="401">
        <f t="shared" ref="D60:E60" si="132">D58+D59</f>
        <v>5</v>
      </c>
      <c r="E60" s="401">
        <f t="shared" si="132"/>
        <v>964</v>
      </c>
      <c r="F60" s="401">
        <f>F58+F59</f>
        <v>394</v>
      </c>
      <c r="G60" s="401">
        <f t="shared" ref="G60:H60" si="133">G58+G59</f>
        <v>18</v>
      </c>
      <c r="H60" s="401">
        <f t="shared" si="133"/>
        <v>412</v>
      </c>
      <c r="I60" s="401">
        <f>I58+I59</f>
        <v>2173</v>
      </c>
      <c r="J60" s="401">
        <f t="shared" ref="J60:K60" si="134">J58+J59</f>
        <v>587</v>
      </c>
      <c r="K60" s="401">
        <f t="shared" si="134"/>
        <v>2760</v>
      </c>
      <c r="L60" s="401">
        <f>L58+L59</f>
        <v>235</v>
      </c>
      <c r="M60" s="401">
        <f t="shared" ref="M60:N60" si="135">M58+M59</f>
        <v>24</v>
      </c>
      <c r="N60" s="401">
        <f t="shared" si="135"/>
        <v>259</v>
      </c>
      <c r="O60" s="517" t="s">
        <v>68</v>
      </c>
      <c r="P60" s="1880"/>
      <c r="Q60" s="520"/>
      <c r="R60" s="520"/>
      <c r="S60" s="520"/>
      <c r="T60" s="520"/>
      <c r="U60" s="520"/>
      <c r="V60" s="520"/>
      <c r="W60" s="520"/>
      <c r="X60" s="520"/>
      <c r="Y60" s="520"/>
      <c r="Z60" s="520"/>
      <c r="AA60" s="520"/>
      <c r="AB60" s="520"/>
    </row>
    <row r="61" spans="1:28" ht="39" customHeight="1">
      <c r="A61" s="515" t="s">
        <v>1116</v>
      </c>
      <c r="B61" s="345"/>
      <c r="C61" s="345"/>
      <c r="D61" s="345"/>
      <c r="E61" s="345"/>
      <c r="F61" s="345"/>
      <c r="G61" s="345"/>
      <c r="H61" s="345"/>
      <c r="I61" s="345"/>
      <c r="J61" s="345"/>
      <c r="K61" s="345"/>
      <c r="L61" s="345"/>
      <c r="M61" s="345"/>
      <c r="N61" s="345"/>
      <c r="O61" s="345"/>
      <c r="P61" s="346" t="s">
        <v>1117</v>
      </c>
      <c r="Q61" s="520"/>
      <c r="R61" s="520"/>
      <c r="S61" s="520"/>
      <c r="T61" s="520"/>
      <c r="U61" s="520"/>
      <c r="V61" s="520"/>
      <c r="W61" s="520"/>
      <c r="X61" s="520"/>
      <c r="Y61" s="520"/>
      <c r="Z61" s="520"/>
      <c r="AA61" s="520"/>
      <c r="AB61" s="520"/>
    </row>
    <row r="62" spans="1:28" ht="39" customHeight="1">
      <c r="A62" s="1887" t="s">
        <v>971</v>
      </c>
      <c r="B62" s="1887" t="s">
        <v>990</v>
      </c>
      <c r="C62" s="1880" t="s">
        <v>1125</v>
      </c>
      <c r="D62" s="1880"/>
      <c r="E62" s="1880"/>
      <c r="F62" s="1880" t="s">
        <v>1126</v>
      </c>
      <c r="G62" s="1880"/>
      <c r="H62" s="1880" t="s">
        <v>1104</v>
      </c>
      <c r="I62" s="1880" t="s">
        <v>106</v>
      </c>
      <c r="J62" s="1880"/>
      <c r="K62" s="1880" t="s">
        <v>56</v>
      </c>
      <c r="L62" s="1891" t="s">
        <v>992</v>
      </c>
      <c r="M62" s="1892"/>
      <c r="N62" s="1893"/>
      <c r="O62" s="1880" t="s">
        <v>973</v>
      </c>
      <c r="P62" s="1880"/>
      <c r="Q62" s="516"/>
    </row>
    <row r="63" spans="1:28" ht="39" customHeight="1">
      <c r="A63" s="1888"/>
      <c r="B63" s="1888"/>
      <c r="C63" s="1880" t="s">
        <v>1127</v>
      </c>
      <c r="D63" s="1880"/>
      <c r="E63" s="1880"/>
      <c r="F63" s="1880" t="s">
        <v>894</v>
      </c>
      <c r="G63" s="1880"/>
      <c r="H63" s="1880"/>
      <c r="I63" s="1880" t="s">
        <v>68</v>
      </c>
      <c r="J63" s="1880"/>
      <c r="K63" s="1880"/>
      <c r="L63" s="1891"/>
      <c r="M63" s="1892"/>
      <c r="N63" s="1893"/>
      <c r="O63" s="1880"/>
      <c r="P63" s="1880"/>
      <c r="Q63" s="516"/>
    </row>
    <row r="64" spans="1:28" ht="39" customHeight="1">
      <c r="A64" s="1888"/>
      <c r="B64" s="1888"/>
      <c r="C64" s="517" t="s">
        <v>994</v>
      </c>
      <c r="D64" s="517" t="s">
        <v>995</v>
      </c>
      <c r="E64" s="517" t="s">
        <v>750</v>
      </c>
      <c r="F64" s="517" t="s">
        <v>994</v>
      </c>
      <c r="G64" s="517" t="s">
        <v>995</v>
      </c>
      <c r="H64" s="517" t="s">
        <v>750</v>
      </c>
      <c r="I64" s="517" t="s">
        <v>994</v>
      </c>
      <c r="J64" s="517" t="s">
        <v>995</v>
      </c>
      <c r="K64" s="517" t="s">
        <v>750</v>
      </c>
      <c r="L64" s="1891"/>
      <c r="M64" s="1892"/>
      <c r="N64" s="1893"/>
      <c r="O64" s="1880"/>
      <c r="P64" s="1880"/>
      <c r="Q64" s="516"/>
    </row>
    <row r="65" spans="1:17" ht="39" customHeight="1">
      <c r="A65" s="1889"/>
      <c r="B65" s="1889"/>
      <c r="C65" s="517" t="s">
        <v>996</v>
      </c>
      <c r="D65" s="517" t="s">
        <v>997</v>
      </c>
      <c r="E65" s="517" t="s">
        <v>68</v>
      </c>
      <c r="F65" s="517" t="s">
        <v>996</v>
      </c>
      <c r="G65" s="517" t="s">
        <v>997</v>
      </c>
      <c r="H65" s="517" t="s">
        <v>68</v>
      </c>
      <c r="I65" s="517" t="s">
        <v>996</v>
      </c>
      <c r="J65" s="517" t="s">
        <v>997</v>
      </c>
      <c r="K65" s="517" t="s">
        <v>68</v>
      </c>
      <c r="L65" s="1891"/>
      <c r="M65" s="1892"/>
      <c r="N65" s="1893"/>
      <c r="O65" s="1880"/>
      <c r="P65" s="1880"/>
      <c r="Q65" s="516"/>
    </row>
    <row r="66" spans="1:17" s="518" customFormat="1" ht="39" customHeight="1">
      <c r="A66" s="1880" t="s">
        <v>976</v>
      </c>
      <c r="B66" s="517" t="s">
        <v>998</v>
      </c>
      <c r="C66" s="404">
        <v>54</v>
      </c>
      <c r="D66" s="404">
        <v>94</v>
      </c>
      <c r="E66" s="404">
        <f>C66+D66</f>
        <v>148</v>
      </c>
      <c r="F66" s="404">
        <v>102</v>
      </c>
      <c r="G66" s="404">
        <v>25</v>
      </c>
      <c r="H66" s="404">
        <f>F66+G66</f>
        <v>127</v>
      </c>
      <c r="I66" s="404">
        <f>C8+F8+I8+L8+C37+F37+I37+L37+C66+F66</f>
        <v>9242</v>
      </c>
      <c r="J66" s="404">
        <f>D8+G8+J8+M8+D37+G37+J37+M37+D66+G66</f>
        <v>6276</v>
      </c>
      <c r="K66" s="404">
        <f>I66+J66</f>
        <v>15518</v>
      </c>
      <c r="L66" s="1890" t="s">
        <v>999</v>
      </c>
      <c r="M66" s="1890"/>
      <c r="N66" s="1890"/>
      <c r="O66" s="1880" t="s">
        <v>1000</v>
      </c>
      <c r="P66" s="1880"/>
      <c r="Q66" s="521"/>
    </row>
    <row r="67" spans="1:17" s="518" customFormat="1" ht="39" customHeight="1">
      <c r="A67" s="1880"/>
      <c r="B67" s="517" t="s">
        <v>1001</v>
      </c>
      <c r="C67" s="404">
        <v>7</v>
      </c>
      <c r="D67" s="404">
        <v>0</v>
      </c>
      <c r="E67" s="404">
        <f t="shared" ref="E67" si="136">C67+D67</f>
        <v>7</v>
      </c>
      <c r="F67" s="404">
        <v>34</v>
      </c>
      <c r="G67" s="404">
        <v>10</v>
      </c>
      <c r="H67" s="404">
        <f t="shared" ref="H67" si="137">F67+G67</f>
        <v>44</v>
      </c>
      <c r="I67" s="404">
        <f>C9+F9+I9+L9+C38+F38+I38+L38+C67+F67</f>
        <v>5680</v>
      </c>
      <c r="J67" s="404">
        <f>D9+G9+J9+M9+D38+G38+J38+M38+D67+G67</f>
        <v>2194</v>
      </c>
      <c r="K67" s="404">
        <f t="shared" ref="K67" si="138">I67+J67</f>
        <v>7874</v>
      </c>
      <c r="L67" s="1890" t="s">
        <v>1002</v>
      </c>
      <c r="M67" s="1890"/>
      <c r="N67" s="1890"/>
      <c r="O67" s="1880"/>
      <c r="P67" s="1880"/>
      <c r="Q67" s="521"/>
    </row>
    <row r="68" spans="1:17" s="518" customFormat="1" ht="39" customHeight="1">
      <c r="A68" s="1880"/>
      <c r="B68" s="517" t="s">
        <v>750</v>
      </c>
      <c r="C68" s="401">
        <f>C66+C67</f>
        <v>61</v>
      </c>
      <c r="D68" s="401">
        <f t="shared" ref="D68:E68" si="139">D66+D67</f>
        <v>94</v>
      </c>
      <c r="E68" s="401">
        <f t="shared" si="139"/>
        <v>155</v>
      </c>
      <c r="F68" s="401">
        <f>F66+F67</f>
        <v>136</v>
      </c>
      <c r="G68" s="401">
        <f t="shared" ref="G68:H68" si="140">G66+G67</f>
        <v>35</v>
      </c>
      <c r="H68" s="401">
        <f t="shared" si="140"/>
        <v>171</v>
      </c>
      <c r="I68" s="401">
        <f>I66+I67</f>
        <v>14922</v>
      </c>
      <c r="J68" s="401">
        <f t="shared" ref="J68:K68" si="141">J66+J67</f>
        <v>8470</v>
      </c>
      <c r="K68" s="401">
        <f t="shared" si="141"/>
        <v>23392</v>
      </c>
      <c r="L68" s="1890" t="s">
        <v>68</v>
      </c>
      <c r="M68" s="1890"/>
      <c r="N68" s="1890"/>
      <c r="O68" s="1880"/>
      <c r="P68" s="1880"/>
      <c r="Q68" s="521"/>
    </row>
    <row r="69" spans="1:17" s="518" customFormat="1" ht="39" customHeight="1">
      <c r="A69" s="1880" t="s">
        <v>977</v>
      </c>
      <c r="B69" s="517" t="s">
        <v>998</v>
      </c>
      <c r="C69" s="404">
        <v>0</v>
      </c>
      <c r="D69" s="404">
        <v>0</v>
      </c>
      <c r="E69" s="404">
        <f>C69+D69</f>
        <v>0</v>
      </c>
      <c r="F69" s="404">
        <v>50</v>
      </c>
      <c r="G69" s="404">
        <v>2</v>
      </c>
      <c r="H69" s="404">
        <f t="shared" ref="H69:H70" si="142">F69+G69</f>
        <v>52</v>
      </c>
      <c r="I69" s="404">
        <f>C11+F11+I11+L11+C40+F40+I40+L40+C69+F69</f>
        <v>1903</v>
      </c>
      <c r="J69" s="404">
        <f>D11+G11+J11+M11+D40+G40+J40+M40+D69+G69</f>
        <v>364</v>
      </c>
      <c r="K69" s="404">
        <f t="shared" ref="K69:K70" si="143">I69+J69</f>
        <v>2267</v>
      </c>
      <c r="L69" s="1890" t="s">
        <v>999</v>
      </c>
      <c r="M69" s="1890"/>
      <c r="N69" s="1890"/>
      <c r="O69" s="1880" t="s">
        <v>172</v>
      </c>
      <c r="P69" s="1880"/>
      <c r="Q69" s="521"/>
    </row>
    <row r="70" spans="1:17" s="518" customFormat="1" ht="39" customHeight="1">
      <c r="A70" s="1880"/>
      <c r="B70" s="517" t="s">
        <v>1001</v>
      </c>
      <c r="C70" s="404">
        <v>0</v>
      </c>
      <c r="D70" s="404">
        <v>0</v>
      </c>
      <c r="E70" s="404">
        <f>C70+D70</f>
        <v>0</v>
      </c>
      <c r="F70" s="404">
        <v>29</v>
      </c>
      <c r="G70" s="404">
        <v>2</v>
      </c>
      <c r="H70" s="404">
        <f t="shared" si="142"/>
        <v>31</v>
      </c>
      <c r="I70" s="404">
        <f>C12+F12+I12+L12+C41+F41+I41+L41+C70+F70</f>
        <v>1683</v>
      </c>
      <c r="J70" s="404">
        <f>D12+G12+J12+M12+D41+G41+J41+M41+D70+G70</f>
        <v>234</v>
      </c>
      <c r="K70" s="404">
        <f t="shared" si="143"/>
        <v>1917</v>
      </c>
      <c r="L70" s="1890" t="s">
        <v>1002</v>
      </c>
      <c r="M70" s="1890"/>
      <c r="N70" s="1890"/>
      <c r="O70" s="1880"/>
      <c r="P70" s="1880"/>
      <c r="Q70" s="521"/>
    </row>
    <row r="71" spans="1:17" s="518" customFormat="1" ht="39" customHeight="1">
      <c r="A71" s="1880"/>
      <c r="B71" s="517" t="s">
        <v>750</v>
      </c>
      <c r="C71" s="401">
        <f>C69+C70</f>
        <v>0</v>
      </c>
      <c r="D71" s="401">
        <f>D69+D70</f>
        <v>0</v>
      </c>
      <c r="E71" s="401">
        <f t="shared" ref="E71" si="144">E69+E70</f>
        <v>0</v>
      </c>
      <c r="F71" s="401">
        <f>F69+F70</f>
        <v>79</v>
      </c>
      <c r="G71" s="401">
        <f t="shared" ref="G71:H71" si="145">G69+G70</f>
        <v>4</v>
      </c>
      <c r="H71" s="401">
        <f t="shared" si="145"/>
        <v>83</v>
      </c>
      <c r="I71" s="401">
        <f>I69+I70</f>
        <v>3586</v>
      </c>
      <c r="J71" s="401">
        <f t="shared" ref="J71:K71" si="146">J69+J70</f>
        <v>598</v>
      </c>
      <c r="K71" s="401">
        <f t="shared" si="146"/>
        <v>4184</v>
      </c>
      <c r="L71" s="1890" t="s">
        <v>68</v>
      </c>
      <c r="M71" s="1890"/>
      <c r="N71" s="1890"/>
      <c r="O71" s="1880"/>
      <c r="P71" s="1880"/>
      <c r="Q71" s="521"/>
    </row>
    <row r="72" spans="1:17" s="518" customFormat="1" ht="39" customHeight="1">
      <c r="A72" s="1880" t="s">
        <v>978</v>
      </c>
      <c r="B72" s="517" t="s">
        <v>998</v>
      </c>
      <c r="C72" s="404">
        <f>C66+C69</f>
        <v>54</v>
      </c>
      <c r="D72" s="404">
        <f>D66+D69</f>
        <v>94</v>
      </c>
      <c r="E72" s="404">
        <f t="shared" ref="E72:E73" si="147">C72+D72</f>
        <v>148</v>
      </c>
      <c r="F72" s="404">
        <f>F66+F69</f>
        <v>152</v>
      </c>
      <c r="G72" s="404">
        <f t="shared" ref="G72:G73" si="148">G66+G69</f>
        <v>27</v>
      </c>
      <c r="H72" s="404">
        <f t="shared" ref="H72:H73" si="149">F72+G72</f>
        <v>179</v>
      </c>
      <c r="I72" s="404">
        <f>I66+I69</f>
        <v>11145</v>
      </c>
      <c r="J72" s="404">
        <f t="shared" ref="J72:J73" si="150">J66+J69</f>
        <v>6640</v>
      </c>
      <c r="K72" s="404">
        <f t="shared" ref="K72:K73" si="151">I72+J72</f>
        <v>17785</v>
      </c>
      <c r="L72" s="1890" t="s">
        <v>999</v>
      </c>
      <c r="M72" s="1890"/>
      <c r="N72" s="1890"/>
      <c r="O72" s="1880" t="s">
        <v>1003</v>
      </c>
      <c r="P72" s="1880"/>
      <c r="Q72" s="521"/>
    </row>
    <row r="73" spans="1:17" s="518" customFormat="1" ht="39" customHeight="1">
      <c r="A73" s="1880"/>
      <c r="B73" s="517" t="s">
        <v>1001</v>
      </c>
      <c r="C73" s="404">
        <f>C67+C70</f>
        <v>7</v>
      </c>
      <c r="D73" s="404">
        <f>D67+D70</f>
        <v>0</v>
      </c>
      <c r="E73" s="404">
        <f t="shared" si="147"/>
        <v>7</v>
      </c>
      <c r="F73" s="404">
        <f>F67+F70</f>
        <v>63</v>
      </c>
      <c r="G73" s="404">
        <f t="shared" si="148"/>
        <v>12</v>
      </c>
      <c r="H73" s="404">
        <f t="shared" si="149"/>
        <v>75</v>
      </c>
      <c r="I73" s="404">
        <f>I67+I70</f>
        <v>7363</v>
      </c>
      <c r="J73" s="404">
        <f t="shared" si="150"/>
        <v>2428</v>
      </c>
      <c r="K73" s="404">
        <f t="shared" si="151"/>
        <v>9791</v>
      </c>
      <c r="L73" s="1890" t="s">
        <v>1002</v>
      </c>
      <c r="M73" s="1890"/>
      <c r="N73" s="1890"/>
      <c r="O73" s="1880"/>
      <c r="P73" s="1880"/>
      <c r="Q73" s="521"/>
    </row>
    <row r="74" spans="1:17" s="518" customFormat="1" ht="39" customHeight="1">
      <c r="A74" s="1880"/>
      <c r="B74" s="517" t="s">
        <v>750</v>
      </c>
      <c r="C74" s="401">
        <f>C72+C73</f>
        <v>61</v>
      </c>
      <c r="D74" s="401">
        <f t="shared" ref="D74:E74" si="152">D72+D73</f>
        <v>94</v>
      </c>
      <c r="E74" s="401">
        <f t="shared" si="152"/>
        <v>155</v>
      </c>
      <c r="F74" s="401">
        <f>F72+F73</f>
        <v>215</v>
      </c>
      <c r="G74" s="401">
        <f t="shared" ref="G74:H74" si="153">G72+G73</f>
        <v>39</v>
      </c>
      <c r="H74" s="401">
        <f t="shared" si="153"/>
        <v>254</v>
      </c>
      <c r="I74" s="401">
        <f>I72+I73</f>
        <v>18508</v>
      </c>
      <c r="J74" s="401">
        <f t="shared" ref="J74:K74" si="154">J72+J73</f>
        <v>9068</v>
      </c>
      <c r="K74" s="401">
        <f t="shared" si="154"/>
        <v>27576</v>
      </c>
      <c r="L74" s="1890" t="s">
        <v>68</v>
      </c>
      <c r="M74" s="1890"/>
      <c r="N74" s="1890"/>
      <c r="O74" s="1880"/>
      <c r="P74" s="1880"/>
      <c r="Q74" s="521"/>
    </row>
    <row r="75" spans="1:17" ht="39" customHeight="1">
      <c r="A75" s="1880" t="s">
        <v>980</v>
      </c>
      <c r="B75" s="517" t="s">
        <v>998</v>
      </c>
      <c r="C75" s="404">
        <v>5418</v>
      </c>
      <c r="D75" s="404">
        <v>6</v>
      </c>
      <c r="E75" s="404">
        <f t="shared" ref="E75:E76" si="155">C75+D75</f>
        <v>5424</v>
      </c>
      <c r="F75" s="404">
        <v>291</v>
      </c>
      <c r="G75" s="404">
        <v>4</v>
      </c>
      <c r="H75" s="404">
        <f t="shared" ref="H75:H76" si="156">F75+G75</f>
        <v>295</v>
      </c>
      <c r="I75" s="404">
        <f>C17+F17+I17+L17+C46+F46+I46+L46+C75+F75</f>
        <v>13878</v>
      </c>
      <c r="J75" s="404">
        <f>D17+G17+J17+M17+D46+G46+J46+M46+D75+G75</f>
        <v>3819</v>
      </c>
      <c r="K75" s="404">
        <f t="shared" ref="K75:K76" si="157">I75+J75</f>
        <v>17697</v>
      </c>
      <c r="L75" s="1890" t="s">
        <v>999</v>
      </c>
      <c r="M75" s="1890"/>
      <c r="N75" s="1890"/>
      <c r="O75" s="1880" t="s">
        <v>178</v>
      </c>
      <c r="P75" s="1880"/>
      <c r="Q75" s="516"/>
    </row>
    <row r="76" spans="1:17" ht="39" customHeight="1">
      <c r="A76" s="1880"/>
      <c r="B76" s="517" t="s">
        <v>1001</v>
      </c>
      <c r="C76" s="404">
        <v>66</v>
      </c>
      <c r="D76" s="404">
        <v>0</v>
      </c>
      <c r="E76" s="404">
        <f t="shared" si="155"/>
        <v>66</v>
      </c>
      <c r="F76" s="404">
        <v>46</v>
      </c>
      <c r="G76" s="404">
        <v>18</v>
      </c>
      <c r="H76" s="404">
        <f t="shared" si="156"/>
        <v>64</v>
      </c>
      <c r="I76" s="404">
        <f>C18+F18+I18+L18+C47+F47+I47+L47+C76+F76</f>
        <v>8007</v>
      </c>
      <c r="J76" s="404">
        <f>D18+G18+J18+M18+D47+G47+J47+M47+D76+G76</f>
        <v>23047</v>
      </c>
      <c r="K76" s="404">
        <f t="shared" si="157"/>
        <v>31054</v>
      </c>
      <c r="L76" s="1890" t="s">
        <v>1002</v>
      </c>
      <c r="M76" s="1890"/>
      <c r="N76" s="1890"/>
      <c r="O76" s="1880"/>
      <c r="P76" s="1880"/>
      <c r="Q76" s="516"/>
    </row>
    <row r="77" spans="1:17" ht="39" customHeight="1">
      <c r="A77" s="1880"/>
      <c r="B77" s="517" t="s">
        <v>750</v>
      </c>
      <c r="C77" s="401">
        <f>C75+C76</f>
        <v>5484</v>
      </c>
      <c r="D77" s="401">
        <f t="shared" ref="D77:E77" si="158">D75+D76</f>
        <v>6</v>
      </c>
      <c r="E77" s="401">
        <f t="shared" si="158"/>
        <v>5490</v>
      </c>
      <c r="F77" s="401">
        <f>F75+F76</f>
        <v>337</v>
      </c>
      <c r="G77" s="401">
        <f t="shared" ref="G77:H77" si="159">G75+G76</f>
        <v>22</v>
      </c>
      <c r="H77" s="401">
        <f t="shared" si="159"/>
        <v>359</v>
      </c>
      <c r="I77" s="401">
        <f>I75+I76</f>
        <v>21885</v>
      </c>
      <c r="J77" s="401">
        <f t="shared" ref="J77:K77" si="160">J75+J76</f>
        <v>26866</v>
      </c>
      <c r="K77" s="401">
        <f t="shared" si="160"/>
        <v>48751</v>
      </c>
      <c r="L77" s="1890" t="s">
        <v>68</v>
      </c>
      <c r="M77" s="1890"/>
      <c r="N77" s="1890"/>
      <c r="O77" s="1880"/>
      <c r="P77" s="1880"/>
      <c r="Q77" s="516"/>
    </row>
    <row r="78" spans="1:17" ht="39" customHeight="1">
      <c r="A78" s="1880" t="s">
        <v>981</v>
      </c>
      <c r="B78" s="517" t="s">
        <v>998</v>
      </c>
      <c r="C78" s="404">
        <v>0</v>
      </c>
      <c r="D78" s="404">
        <v>0</v>
      </c>
      <c r="E78" s="404">
        <f t="shared" ref="E78:E79" si="161">C78+D78</f>
        <v>0</v>
      </c>
      <c r="F78" s="404">
        <v>0</v>
      </c>
      <c r="G78" s="404">
        <v>0</v>
      </c>
      <c r="H78" s="404">
        <f t="shared" ref="H78:H79" si="162">F78+G78</f>
        <v>0</v>
      </c>
      <c r="I78" s="404">
        <v>0</v>
      </c>
      <c r="J78" s="404">
        <v>0</v>
      </c>
      <c r="K78" s="404">
        <f t="shared" ref="K78:K79" si="163">I78+J78</f>
        <v>0</v>
      </c>
      <c r="L78" s="1890" t="s">
        <v>999</v>
      </c>
      <c r="M78" s="1890"/>
      <c r="N78" s="1890"/>
      <c r="O78" s="1880" t="s">
        <v>982</v>
      </c>
      <c r="P78" s="1880"/>
      <c r="Q78" s="516"/>
    </row>
    <row r="79" spans="1:17" ht="39" customHeight="1">
      <c r="A79" s="1880"/>
      <c r="B79" s="517" t="s">
        <v>1001</v>
      </c>
      <c r="C79" s="404">
        <v>0</v>
      </c>
      <c r="D79" s="404">
        <v>0</v>
      </c>
      <c r="E79" s="404">
        <f t="shared" si="161"/>
        <v>0</v>
      </c>
      <c r="F79" s="404">
        <v>1</v>
      </c>
      <c r="G79" s="404">
        <v>3</v>
      </c>
      <c r="H79" s="404">
        <f t="shared" si="162"/>
        <v>4</v>
      </c>
      <c r="I79" s="404">
        <f>C21+F21+I21+L21+C50+F50+I50+L50+C79+F79</f>
        <v>229</v>
      </c>
      <c r="J79" s="404">
        <f>D21+G21+J21+M21+D50+G50+J50+M50+D79+G79</f>
        <v>693</v>
      </c>
      <c r="K79" s="404">
        <f t="shared" si="163"/>
        <v>922</v>
      </c>
      <c r="L79" s="1890" t="s">
        <v>1002</v>
      </c>
      <c r="M79" s="1890"/>
      <c r="N79" s="1890"/>
      <c r="O79" s="1880"/>
      <c r="P79" s="1880"/>
      <c r="Q79" s="516"/>
    </row>
    <row r="80" spans="1:17" ht="39" customHeight="1">
      <c r="A80" s="1880"/>
      <c r="B80" s="517" t="s">
        <v>750</v>
      </c>
      <c r="C80" s="401">
        <f>C78+C79</f>
        <v>0</v>
      </c>
      <c r="D80" s="401">
        <f t="shared" ref="D80:E80" si="164">D78+D79</f>
        <v>0</v>
      </c>
      <c r="E80" s="401">
        <f t="shared" si="164"/>
        <v>0</v>
      </c>
      <c r="F80" s="401">
        <f>F78+F79</f>
        <v>1</v>
      </c>
      <c r="G80" s="401">
        <f t="shared" ref="G80:H80" si="165">G78+G79</f>
        <v>3</v>
      </c>
      <c r="H80" s="401">
        <f t="shared" si="165"/>
        <v>4</v>
      </c>
      <c r="I80" s="401">
        <f>I78+I79</f>
        <v>229</v>
      </c>
      <c r="J80" s="401">
        <f t="shared" ref="J80:K80" si="166">J78+J79</f>
        <v>693</v>
      </c>
      <c r="K80" s="401">
        <f t="shared" si="166"/>
        <v>922</v>
      </c>
      <c r="L80" s="1890" t="s">
        <v>68</v>
      </c>
      <c r="M80" s="1890"/>
      <c r="N80" s="1890"/>
      <c r="O80" s="1880"/>
      <c r="P80" s="1880"/>
      <c r="Q80" s="516"/>
    </row>
    <row r="81" spans="1:28" ht="39" customHeight="1">
      <c r="A81" s="1880" t="s">
        <v>983</v>
      </c>
      <c r="B81" s="517" t="s">
        <v>998</v>
      </c>
      <c r="C81" s="404">
        <f>C75+C78</f>
        <v>5418</v>
      </c>
      <c r="D81" s="404">
        <f t="shared" ref="D81:D82" si="167">D75+D78</f>
        <v>6</v>
      </c>
      <c r="E81" s="404">
        <f t="shared" ref="E81:E82" si="168">C81+D81</f>
        <v>5424</v>
      </c>
      <c r="F81" s="404">
        <f>F75+F78</f>
        <v>291</v>
      </c>
      <c r="G81" s="404">
        <f t="shared" ref="G81:G82" si="169">G75+G78</f>
        <v>4</v>
      </c>
      <c r="H81" s="404">
        <f t="shared" ref="H81:H82" si="170">F81+G81</f>
        <v>295</v>
      </c>
      <c r="I81" s="404">
        <f>I75+I78</f>
        <v>13878</v>
      </c>
      <c r="J81" s="404">
        <f t="shared" ref="J81:J82" si="171">J75+J78</f>
        <v>3819</v>
      </c>
      <c r="K81" s="404">
        <f t="shared" ref="K81:K82" si="172">I81+J81</f>
        <v>17697</v>
      </c>
      <c r="L81" s="1890" t="s">
        <v>999</v>
      </c>
      <c r="M81" s="1890"/>
      <c r="N81" s="1890"/>
      <c r="O81" s="1880" t="s">
        <v>984</v>
      </c>
      <c r="P81" s="1880"/>
    </row>
    <row r="82" spans="1:28" ht="39" customHeight="1">
      <c r="A82" s="1880"/>
      <c r="B82" s="517" t="s">
        <v>1001</v>
      </c>
      <c r="C82" s="404">
        <f>C76+C79</f>
        <v>66</v>
      </c>
      <c r="D82" s="404">
        <f t="shared" si="167"/>
        <v>0</v>
      </c>
      <c r="E82" s="404">
        <f t="shared" si="168"/>
        <v>66</v>
      </c>
      <c r="F82" s="404">
        <f>F76+F79</f>
        <v>47</v>
      </c>
      <c r="G82" s="404">
        <f t="shared" si="169"/>
        <v>21</v>
      </c>
      <c r="H82" s="404">
        <f t="shared" si="170"/>
        <v>68</v>
      </c>
      <c r="I82" s="404">
        <f>I76+I79</f>
        <v>8236</v>
      </c>
      <c r="J82" s="404">
        <f t="shared" si="171"/>
        <v>23740</v>
      </c>
      <c r="K82" s="404">
        <f t="shared" si="172"/>
        <v>31976</v>
      </c>
      <c r="L82" s="1890" t="s">
        <v>1002</v>
      </c>
      <c r="M82" s="1890"/>
      <c r="N82" s="1890"/>
      <c r="O82" s="1880"/>
      <c r="P82" s="1880"/>
    </row>
    <row r="83" spans="1:28" ht="39" customHeight="1">
      <c r="A83" s="1880"/>
      <c r="B83" s="517" t="s">
        <v>750</v>
      </c>
      <c r="C83" s="401">
        <f>C81+C82</f>
        <v>5484</v>
      </c>
      <c r="D83" s="401">
        <f t="shared" ref="D83:E83" si="173">D81+D82</f>
        <v>6</v>
      </c>
      <c r="E83" s="401">
        <f t="shared" si="173"/>
        <v>5490</v>
      </c>
      <c r="F83" s="401">
        <f>F81+F82</f>
        <v>338</v>
      </c>
      <c r="G83" s="401">
        <f t="shared" ref="G83:H83" si="174">G81+G82</f>
        <v>25</v>
      </c>
      <c r="H83" s="401">
        <f t="shared" si="174"/>
        <v>363</v>
      </c>
      <c r="I83" s="401">
        <f>I81+I82</f>
        <v>22114</v>
      </c>
      <c r="J83" s="401">
        <f t="shared" ref="J83:K83" si="175">J81+J82</f>
        <v>27559</v>
      </c>
      <c r="K83" s="401">
        <f t="shared" si="175"/>
        <v>49673</v>
      </c>
      <c r="L83" s="1890" t="s">
        <v>68</v>
      </c>
      <c r="M83" s="1890"/>
      <c r="N83" s="1890"/>
      <c r="O83" s="1880"/>
      <c r="P83" s="1880"/>
    </row>
    <row r="84" spans="1:28" ht="39" customHeight="1">
      <c r="A84" s="1880" t="s">
        <v>985</v>
      </c>
      <c r="B84" s="517" t="s">
        <v>998</v>
      </c>
      <c r="C84" s="404">
        <v>6</v>
      </c>
      <c r="D84" s="404">
        <v>0</v>
      </c>
      <c r="E84" s="404">
        <f t="shared" ref="E84:E85" si="176">C84+D84</f>
        <v>6</v>
      </c>
      <c r="F84" s="404">
        <v>118</v>
      </c>
      <c r="G84" s="404">
        <v>2</v>
      </c>
      <c r="H84" s="404">
        <f t="shared" ref="H84:H85" si="177">F84+G84</f>
        <v>120</v>
      </c>
      <c r="I84" s="404">
        <f>C26+F26+I26+L26+C55+F55+I55+L55+C84+F84</f>
        <v>2047</v>
      </c>
      <c r="J84" s="404">
        <f>D26+G26+J26+M26+D55+G55+J55+M55+D84+G84</f>
        <v>229</v>
      </c>
      <c r="K84" s="404">
        <f t="shared" ref="K84:K85" si="178">I84+J84</f>
        <v>2276</v>
      </c>
      <c r="L84" s="1890" t="s">
        <v>999</v>
      </c>
      <c r="M84" s="1890"/>
      <c r="N84" s="1890"/>
      <c r="O84" s="1880" t="s">
        <v>1004</v>
      </c>
      <c r="P84" s="1880"/>
      <c r="Q84" s="520"/>
      <c r="R84" s="520"/>
      <c r="S84" s="520"/>
      <c r="T84" s="520"/>
      <c r="U84" s="520"/>
      <c r="V84" s="520"/>
      <c r="W84" s="520"/>
      <c r="X84" s="520"/>
      <c r="Y84" s="520"/>
      <c r="Z84" s="520"/>
      <c r="AA84" s="520"/>
      <c r="AB84" s="520"/>
    </row>
    <row r="85" spans="1:28" ht="39" customHeight="1">
      <c r="A85" s="1880"/>
      <c r="B85" s="517" t="s">
        <v>1001</v>
      </c>
      <c r="C85" s="404">
        <v>0</v>
      </c>
      <c r="D85" s="404">
        <v>0</v>
      </c>
      <c r="E85" s="404">
        <f t="shared" si="176"/>
        <v>0</v>
      </c>
      <c r="F85" s="404">
        <v>104</v>
      </c>
      <c r="G85" s="404">
        <v>0</v>
      </c>
      <c r="H85" s="404">
        <f t="shared" si="177"/>
        <v>104</v>
      </c>
      <c r="I85" s="404">
        <f>C27+F27+I27+L27+C56+F56+I56+L56+C85+F85</f>
        <v>2006</v>
      </c>
      <c r="J85" s="404">
        <f>D27+G27+J27+M27+D56+G56+J56+M56+D85+G85</f>
        <v>234</v>
      </c>
      <c r="K85" s="404">
        <f t="shared" si="178"/>
        <v>2240</v>
      </c>
      <c r="L85" s="1890" t="s">
        <v>1002</v>
      </c>
      <c r="M85" s="1890"/>
      <c r="N85" s="1890"/>
      <c r="O85" s="1880"/>
      <c r="P85" s="1880"/>
      <c r="Q85" s="520"/>
      <c r="R85" s="520"/>
      <c r="S85" s="520"/>
      <c r="T85" s="520"/>
      <c r="U85" s="520"/>
      <c r="V85" s="520"/>
      <c r="W85" s="520"/>
      <c r="X85" s="520"/>
      <c r="Y85" s="520"/>
      <c r="Z85" s="520"/>
      <c r="AA85" s="520"/>
      <c r="AB85" s="520"/>
    </row>
    <row r="86" spans="1:28" ht="39" customHeight="1">
      <c r="A86" s="1880"/>
      <c r="B86" s="517" t="s">
        <v>750</v>
      </c>
      <c r="C86" s="401">
        <f>C84+C85</f>
        <v>6</v>
      </c>
      <c r="D86" s="401">
        <f t="shared" ref="D86:E86" si="179">D84+D85</f>
        <v>0</v>
      </c>
      <c r="E86" s="401">
        <f t="shared" si="179"/>
        <v>6</v>
      </c>
      <c r="F86" s="401">
        <f>F84+F85</f>
        <v>222</v>
      </c>
      <c r="G86" s="401">
        <f t="shared" ref="G86:H86" si="180">G84+G85</f>
        <v>2</v>
      </c>
      <c r="H86" s="401">
        <f t="shared" si="180"/>
        <v>224</v>
      </c>
      <c r="I86" s="401">
        <f>I84+I85</f>
        <v>4053</v>
      </c>
      <c r="J86" s="401">
        <f t="shared" ref="J86:K86" si="181">J84+J85</f>
        <v>463</v>
      </c>
      <c r="K86" s="401">
        <f t="shared" si="181"/>
        <v>4516</v>
      </c>
      <c r="L86" s="1890" t="s">
        <v>68</v>
      </c>
      <c r="M86" s="1890"/>
      <c r="N86" s="1890"/>
      <c r="O86" s="1880"/>
      <c r="P86" s="1880"/>
      <c r="Q86" s="520"/>
      <c r="R86" s="520"/>
      <c r="S86" s="520"/>
      <c r="T86" s="520"/>
      <c r="U86" s="520"/>
      <c r="V86" s="520"/>
      <c r="W86" s="520"/>
      <c r="X86" s="520"/>
      <c r="Y86" s="520"/>
      <c r="Z86" s="520"/>
      <c r="AA86" s="520"/>
      <c r="AB86" s="520"/>
    </row>
    <row r="87" spans="1:28" ht="39" customHeight="1">
      <c r="A87" s="1880" t="s">
        <v>986</v>
      </c>
      <c r="B87" s="517" t="s">
        <v>998</v>
      </c>
      <c r="C87" s="404">
        <v>484</v>
      </c>
      <c r="D87" s="404">
        <v>0</v>
      </c>
      <c r="E87" s="404">
        <f t="shared" ref="E87:E88" si="182">C87+D87</f>
        <v>484</v>
      </c>
      <c r="F87" s="404">
        <v>812</v>
      </c>
      <c r="G87" s="404">
        <v>7</v>
      </c>
      <c r="H87" s="404">
        <f t="shared" ref="H87:H88" si="183">F87+G87</f>
        <v>819</v>
      </c>
      <c r="I87" s="404">
        <f>C29+F29+I29+L29+C58+F58+I58+L58+C87+F87</f>
        <v>19333</v>
      </c>
      <c r="J87" s="404">
        <f>D29+G29+J29+M29+D58+G58+J58+M58+D87+G87</f>
        <v>1236</v>
      </c>
      <c r="K87" s="404">
        <f t="shared" ref="K87:K88" si="184">I87+J87</f>
        <v>20569</v>
      </c>
      <c r="L87" s="1890" t="s">
        <v>999</v>
      </c>
      <c r="M87" s="1890"/>
      <c r="N87" s="1890"/>
      <c r="O87" s="1880" t="s">
        <v>1005</v>
      </c>
      <c r="P87" s="1880"/>
      <c r="Q87" s="520"/>
      <c r="R87" s="520"/>
      <c r="S87" s="520"/>
      <c r="T87" s="520"/>
      <c r="U87" s="520"/>
      <c r="V87" s="520"/>
      <c r="W87" s="520"/>
      <c r="X87" s="520"/>
      <c r="Y87" s="520"/>
      <c r="Z87" s="520"/>
      <c r="AA87" s="520"/>
      <c r="AB87" s="520"/>
    </row>
    <row r="88" spans="1:28" ht="39" customHeight="1">
      <c r="A88" s="1880"/>
      <c r="B88" s="517" t="s">
        <v>1001</v>
      </c>
      <c r="C88" s="404">
        <v>80</v>
      </c>
      <c r="D88" s="404">
        <v>1</v>
      </c>
      <c r="E88" s="404">
        <f t="shared" si="182"/>
        <v>81</v>
      </c>
      <c r="F88" s="404">
        <v>268</v>
      </c>
      <c r="G88" s="404">
        <v>10</v>
      </c>
      <c r="H88" s="404">
        <f t="shared" si="183"/>
        <v>278</v>
      </c>
      <c r="I88" s="404">
        <f>C30+F30+I30+L30+C59+F59+I59+L59+C88+F88</f>
        <v>13557</v>
      </c>
      <c r="J88" s="404">
        <f>D30+G30+J30+M30+D59+G59+J59+M59+D88+G88</f>
        <v>2303</v>
      </c>
      <c r="K88" s="404">
        <f t="shared" si="184"/>
        <v>15860</v>
      </c>
      <c r="L88" s="1890" t="s">
        <v>1002</v>
      </c>
      <c r="M88" s="1890"/>
      <c r="N88" s="1890"/>
      <c r="O88" s="1880"/>
      <c r="P88" s="1880"/>
      <c r="Q88" s="520"/>
      <c r="R88" s="520"/>
      <c r="S88" s="520"/>
      <c r="T88" s="520"/>
      <c r="U88" s="520"/>
      <c r="V88" s="520"/>
      <c r="W88" s="520"/>
      <c r="X88" s="520"/>
      <c r="Y88" s="520"/>
      <c r="Z88" s="520"/>
      <c r="AA88" s="520"/>
      <c r="AB88" s="520"/>
    </row>
    <row r="89" spans="1:28" ht="39" customHeight="1">
      <c r="A89" s="1880"/>
      <c r="B89" s="517" t="s">
        <v>750</v>
      </c>
      <c r="C89" s="401">
        <f>C87+C88</f>
        <v>564</v>
      </c>
      <c r="D89" s="401">
        <f t="shared" ref="D89:E89" si="185">D87+D88</f>
        <v>1</v>
      </c>
      <c r="E89" s="401">
        <f t="shared" si="185"/>
        <v>565</v>
      </c>
      <c r="F89" s="401">
        <f>F87+F88</f>
        <v>1080</v>
      </c>
      <c r="G89" s="401">
        <f t="shared" ref="G89:H89" si="186">G87+G88</f>
        <v>17</v>
      </c>
      <c r="H89" s="401">
        <f t="shared" si="186"/>
        <v>1097</v>
      </c>
      <c r="I89" s="401">
        <f>I87+I88</f>
        <v>32890</v>
      </c>
      <c r="J89" s="401">
        <f t="shared" ref="J89:K89" si="187">J87+J88</f>
        <v>3539</v>
      </c>
      <c r="K89" s="401">
        <f t="shared" si="187"/>
        <v>36429</v>
      </c>
      <c r="L89" s="1890" t="s">
        <v>68</v>
      </c>
      <c r="M89" s="1890"/>
      <c r="N89" s="1890"/>
      <c r="O89" s="1880"/>
      <c r="P89" s="1880"/>
      <c r="Q89" s="520"/>
      <c r="R89" s="520"/>
      <c r="S89" s="520"/>
      <c r="T89" s="520"/>
      <c r="U89" s="520"/>
      <c r="V89" s="520"/>
      <c r="W89" s="520"/>
      <c r="X89" s="520"/>
      <c r="Y89" s="520"/>
      <c r="Z89" s="520"/>
      <c r="AA89" s="520"/>
      <c r="AB89" s="520"/>
    </row>
    <row r="90" spans="1:28">
      <c r="O90" s="522"/>
      <c r="P90" s="522"/>
      <c r="Q90" s="520"/>
      <c r="R90" s="520"/>
      <c r="S90" s="520"/>
      <c r="T90" s="520"/>
      <c r="U90" s="520"/>
      <c r="V90" s="520"/>
      <c r="W90" s="520"/>
      <c r="X90" s="520"/>
      <c r="Y90" s="520"/>
      <c r="Z90" s="520"/>
      <c r="AA90" s="520"/>
      <c r="AB90" s="520"/>
    </row>
    <row r="96" spans="1:28">
      <c r="I96" s="520"/>
      <c r="J96" s="520"/>
      <c r="K96" s="520"/>
    </row>
    <row r="97" spans="9:11">
      <c r="I97" s="520"/>
      <c r="J97" s="520"/>
      <c r="K97" s="520"/>
    </row>
    <row r="98" spans="9:11">
      <c r="I98" s="520"/>
      <c r="J98" s="520"/>
      <c r="K98" s="520"/>
    </row>
  </sheetData>
  <mergeCells count="108">
    <mergeCell ref="A87:A89"/>
    <mergeCell ref="L87:N87"/>
    <mergeCell ref="O87:P89"/>
    <mergeCell ref="L88:N88"/>
    <mergeCell ref="L89:N89"/>
    <mergeCell ref="A81:A83"/>
    <mergeCell ref="L81:N81"/>
    <mergeCell ref="O81:P83"/>
    <mergeCell ref="L82:N82"/>
    <mergeCell ref="L83:N83"/>
    <mergeCell ref="A84:A86"/>
    <mergeCell ref="L84:N84"/>
    <mergeCell ref="O84:P86"/>
    <mergeCell ref="L85:N85"/>
    <mergeCell ref="L86:N86"/>
    <mergeCell ref="A75:A77"/>
    <mergeCell ref="L75:N75"/>
    <mergeCell ref="O75:P77"/>
    <mergeCell ref="L76:N76"/>
    <mergeCell ref="L77:N77"/>
    <mergeCell ref="A78:A80"/>
    <mergeCell ref="L78:N78"/>
    <mergeCell ref="O78:P80"/>
    <mergeCell ref="L79:N79"/>
    <mergeCell ref="L80:N80"/>
    <mergeCell ref="A69:A71"/>
    <mergeCell ref="L69:N69"/>
    <mergeCell ref="O69:P71"/>
    <mergeCell ref="L70:N70"/>
    <mergeCell ref="L71:N71"/>
    <mergeCell ref="A72:A74"/>
    <mergeCell ref="L72:N72"/>
    <mergeCell ref="O72:P74"/>
    <mergeCell ref="L73:N73"/>
    <mergeCell ref="L74:N74"/>
    <mergeCell ref="F63:H63"/>
    <mergeCell ref="I63:K63"/>
    <mergeCell ref="A66:A68"/>
    <mergeCell ref="L66:N66"/>
    <mergeCell ref="O66:P68"/>
    <mergeCell ref="L67:N67"/>
    <mergeCell ref="L68:N68"/>
    <mergeCell ref="A58:A60"/>
    <mergeCell ref="P58:P60"/>
    <mergeCell ref="A62:A65"/>
    <mergeCell ref="B62:B65"/>
    <mergeCell ref="C62:E62"/>
    <mergeCell ref="F62:H62"/>
    <mergeCell ref="I62:K62"/>
    <mergeCell ref="L62:N65"/>
    <mergeCell ref="O62:P65"/>
    <mergeCell ref="C63:E63"/>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2" orientation="portrait" r:id="rId1"/>
  <rowBreaks count="2" manualBreakCount="2">
    <brk id="31" max="15" man="1"/>
    <brk id="60" max="15" man="1"/>
  </rowBreaks>
  <colBreaks count="1" manualBreakCount="1">
    <brk id="1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31"/>
  <sheetViews>
    <sheetView rightToLeft="1" view="pageBreakPreview" zoomScale="60" zoomScaleNormal="70" workbookViewId="0">
      <selection activeCell="D114" sqref="D114"/>
    </sheetView>
  </sheetViews>
  <sheetFormatPr defaultColWidth="7.7265625" defaultRowHeight="13"/>
  <cols>
    <col min="1" max="1" width="39.26953125" style="524" bestFit="1" customWidth="1"/>
    <col min="2" max="2" width="9.1796875" style="524" bestFit="1" customWidth="1"/>
    <col min="3" max="4" width="8.453125" style="524" bestFit="1" customWidth="1"/>
    <col min="5" max="5" width="9.81640625" style="524" bestFit="1" customWidth="1"/>
    <col min="6" max="6" width="8.453125" style="544" bestFit="1" customWidth="1"/>
    <col min="7" max="7" width="8.453125" style="524" bestFit="1" customWidth="1"/>
    <col min="8" max="8" width="7.54296875" style="524" bestFit="1" customWidth="1"/>
    <col min="9" max="9" width="8.453125" style="524" bestFit="1" customWidth="1"/>
    <col min="10" max="10" width="8.453125" style="544" bestFit="1" customWidth="1"/>
    <col min="11" max="12" width="8.453125" style="524" bestFit="1" customWidth="1"/>
    <col min="13" max="13" width="9.1796875" style="524" bestFit="1" customWidth="1"/>
    <col min="14" max="14" width="7.54296875" style="544" bestFit="1" customWidth="1"/>
    <col min="15" max="17" width="7.54296875" style="524" bestFit="1" customWidth="1"/>
    <col min="18" max="18" width="7.54296875" style="544" bestFit="1" customWidth="1"/>
    <col min="19" max="19" width="8.453125" style="524" bestFit="1" customWidth="1"/>
    <col min="20" max="20" width="7.54296875" style="524" bestFit="1" customWidth="1"/>
    <col min="21" max="21" width="8.453125" style="524" bestFit="1" customWidth="1"/>
    <col min="22" max="22" width="7.54296875" style="544" bestFit="1" customWidth="1"/>
    <col min="23" max="24" width="7.54296875" style="524" bestFit="1" customWidth="1"/>
    <col min="25" max="25" width="8.453125" style="524" bestFit="1" customWidth="1"/>
    <col min="26" max="26" width="9.7265625" style="544" bestFit="1" customWidth="1"/>
    <col min="27" max="27" width="9.7265625" style="524" bestFit="1" customWidth="1"/>
    <col min="28" max="28" width="8.453125" style="524" bestFit="1" customWidth="1"/>
    <col min="29" max="29" width="9.7265625" style="524" bestFit="1" customWidth="1"/>
    <col min="30" max="30" width="55.7265625" style="524" customWidth="1"/>
    <col min="31" max="230" width="7.7265625" style="524"/>
    <col min="231" max="231" width="25.81640625" style="524" customWidth="1"/>
    <col min="232" max="232" width="18.26953125" style="524" customWidth="1"/>
    <col min="233" max="257" width="5" style="524" customWidth="1"/>
    <col min="258" max="258" width="6.26953125" style="524" customWidth="1"/>
    <col min="259" max="260" width="5" style="524" customWidth="1"/>
    <col min="261" max="486" width="7.7265625" style="524"/>
    <col min="487" max="487" width="25.81640625" style="524" customWidth="1"/>
    <col min="488" max="488" width="18.26953125" style="524" customWidth="1"/>
    <col min="489" max="513" width="5" style="524" customWidth="1"/>
    <col min="514" max="514" width="6.26953125" style="524" customWidth="1"/>
    <col min="515" max="516" width="5" style="524" customWidth="1"/>
    <col min="517" max="742" width="7.7265625" style="524"/>
    <col min="743" max="743" width="25.81640625" style="524" customWidth="1"/>
    <col min="744" max="744" width="18.26953125" style="524" customWidth="1"/>
    <col min="745" max="769" width="5" style="524" customWidth="1"/>
    <col min="770" max="770" width="6.26953125" style="524" customWidth="1"/>
    <col min="771" max="772" width="5" style="524" customWidth="1"/>
    <col min="773" max="998" width="7.7265625" style="524"/>
    <col min="999" max="999" width="25.81640625" style="524" customWidth="1"/>
    <col min="1000" max="1000" width="18.26953125" style="524" customWidth="1"/>
    <col min="1001" max="1025" width="5" style="524" customWidth="1"/>
    <col min="1026" max="1026" width="6.26953125" style="524" customWidth="1"/>
    <col min="1027" max="1028" width="5" style="524" customWidth="1"/>
    <col min="1029" max="1254" width="7.7265625" style="524"/>
    <col min="1255" max="1255" width="25.81640625" style="524" customWidth="1"/>
    <col min="1256" max="1256" width="18.26953125" style="524" customWidth="1"/>
    <col min="1257" max="1281" width="5" style="524" customWidth="1"/>
    <col min="1282" max="1282" width="6.26953125" style="524" customWidth="1"/>
    <col min="1283" max="1284" width="5" style="524" customWidth="1"/>
    <col min="1285" max="1510" width="7.7265625" style="524"/>
    <col min="1511" max="1511" width="25.81640625" style="524" customWidth="1"/>
    <col min="1512" max="1512" width="18.26953125" style="524" customWidth="1"/>
    <col min="1513" max="1537" width="5" style="524" customWidth="1"/>
    <col min="1538" max="1538" width="6.26953125" style="524" customWidth="1"/>
    <col min="1539" max="1540" width="5" style="524" customWidth="1"/>
    <col min="1541" max="1766" width="7.7265625" style="524"/>
    <col min="1767" max="1767" width="25.81640625" style="524" customWidth="1"/>
    <col min="1768" max="1768" width="18.26953125" style="524" customWidth="1"/>
    <col min="1769" max="1793" width="5" style="524" customWidth="1"/>
    <col min="1794" max="1794" width="6.26953125" style="524" customWidth="1"/>
    <col min="1795" max="1796" width="5" style="524" customWidth="1"/>
    <col min="1797" max="2022" width="7.7265625" style="524"/>
    <col min="2023" max="2023" width="25.81640625" style="524" customWidth="1"/>
    <col min="2024" max="2024" width="18.26953125" style="524" customWidth="1"/>
    <col min="2025" max="2049" width="5" style="524" customWidth="1"/>
    <col min="2050" max="2050" width="6.26953125" style="524" customWidth="1"/>
    <col min="2051" max="2052" width="5" style="524" customWidth="1"/>
    <col min="2053" max="2278" width="7.7265625" style="524"/>
    <col min="2279" max="2279" width="25.81640625" style="524" customWidth="1"/>
    <col min="2280" max="2280" width="18.26953125" style="524" customWidth="1"/>
    <col min="2281" max="2305" width="5" style="524" customWidth="1"/>
    <col min="2306" max="2306" width="6.26953125" style="524" customWidth="1"/>
    <col min="2307" max="2308" width="5" style="524" customWidth="1"/>
    <col min="2309" max="2534" width="7.7265625" style="524"/>
    <col min="2535" max="2535" width="25.81640625" style="524" customWidth="1"/>
    <col min="2536" max="2536" width="18.26953125" style="524" customWidth="1"/>
    <col min="2537" max="2561" width="5" style="524" customWidth="1"/>
    <col min="2562" max="2562" width="6.26953125" style="524" customWidth="1"/>
    <col min="2563" max="2564" width="5" style="524" customWidth="1"/>
    <col min="2565" max="2790" width="7.7265625" style="524"/>
    <col min="2791" max="2791" width="25.81640625" style="524" customWidth="1"/>
    <col min="2792" max="2792" width="18.26953125" style="524" customWidth="1"/>
    <col min="2793" max="2817" width="5" style="524" customWidth="1"/>
    <col min="2818" max="2818" width="6.26953125" style="524" customWidth="1"/>
    <col min="2819" max="2820" width="5" style="524" customWidth="1"/>
    <col min="2821" max="3046" width="7.7265625" style="524"/>
    <col min="3047" max="3047" width="25.81640625" style="524" customWidth="1"/>
    <col min="3048" max="3048" width="18.26953125" style="524" customWidth="1"/>
    <col min="3049" max="3073" width="5" style="524" customWidth="1"/>
    <col min="3074" max="3074" width="6.26953125" style="524" customWidth="1"/>
    <col min="3075" max="3076" width="5" style="524" customWidth="1"/>
    <col min="3077" max="3302" width="7.7265625" style="524"/>
    <col min="3303" max="3303" width="25.81640625" style="524" customWidth="1"/>
    <col min="3304" max="3304" width="18.26953125" style="524" customWidth="1"/>
    <col min="3305" max="3329" width="5" style="524" customWidth="1"/>
    <col min="3330" max="3330" width="6.26953125" style="524" customWidth="1"/>
    <col min="3331" max="3332" width="5" style="524" customWidth="1"/>
    <col min="3333" max="3558" width="7.7265625" style="524"/>
    <col min="3559" max="3559" width="25.81640625" style="524" customWidth="1"/>
    <col min="3560" max="3560" width="18.26953125" style="524" customWidth="1"/>
    <col min="3561" max="3585" width="5" style="524" customWidth="1"/>
    <col min="3586" max="3586" width="6.26953125" style="524" customWidth="1"/>
    <col min="3587" max="3588" width="5" style="524" customWidth="1"/>
    <col min="3589" max="3814" width="7.7265625" style="524"/>
    <col min="3815" max="3815" width="25.81640625" style="524" customWidth="1"/>
    <col min="3816" max="3816" width="18.26953125" style="524" customWidth="1"/>
    <col min="3817" max="3841" width="5" style="524" customWidth="1"/>
    <col min="3842" max="3842" width="6.26953125" style="524" customWidth="1"/>
    <col min="3843" max="3844" width="5" style="524" customWidth="1"/>
    <col min="3845" max="4070" width="7.7265625" style="524"/>
    <col min="4071" max="4071" width="25.81640625" style="524" customWidth="1"/>
    <col min="4072" max="4072" width="18.26953125" style="524" customWidth="1"/>
    <col min="4073" max="4097" width="5" style="524" customWidth="1"/>
    <col min="4098" max="4098" width="6.26953125" style="524" customWidth="1"/>
    <col min="4099" max="4100" width="5" style="524" customWidth="1"/>
    <col min="4101" max="4326" width="7.7265625" style="524"/>
    <col min="4327" max="4327" width="25.81640625" style="524" customWidth="1"/>
    <col min="4328" max="4328" width="18.26953125" style="524" customWidth="1"/>
    <col min="4329" max="4353" width="5" style="524" customWidth="1"/>
    <col min="4354" max="4354" width="6.26953125" style="524" customWidth="1"/>
    <col min="4355" max="4356" width="5" style="524" customWidth="1"/>
    <col min="4357" max="4582" width="7.7265625" style="524"/>
    <col min="4583" max="4583" width="25.81640625" style="524" customWidth="1"/>
    <col min="4584" max="4584" width="18.26953125" style="524" customWidth="1"/>
    <col min="4585" max="4609" width="5" style="524" customWidth="1"/>
    <col min="4610" max="4610" width="6.26953125" style="524" customWidth="1"/>
    <col min="4611" max="4612" width="5" style="524" customWidth="1"/>
    <col min="4613" max="4838" width="7.7265625" style="524"/>
    <col min="4839" max="4839" width="25.81640625" style="524" customWidth="1"/>
    <col min="4840" max="4840" width="18.26953125" style="524" customWidth="1"/>
    <col min="4841" max="4865" width="5" style="524" customWidth="1"/>
    <col min="4866" max="4866" width="6.26953125" style="524" customWidth="1"/>
    <col min="4867" max="4868" width="5" style="524" customWidth="1"/>
    <col min="4869" max="5094" width="7.7265625" style="524"/>
    <col min="5095" max="5095" width="25.81640625" style="524" customWidth="1"/>
    <col min="5096" max="5096" width="18.26953125" style="524" customWidth="1"/>
    <col min="5097" max="5121" width="5" style="524" customWidth="1"/>
    <col min="5122" max="5122" width="6.26953125" style="524" customWidth="1"/>
    <col min="5123" max="5124" width="5" style="524" customWidth="1"/>
    <col min="5125" max="5350" width="7.7265625" style="524"/>
    <col min="5351" max="5351" width="25.81640625" style="524" customWidth="1"/>
    <col min="5352" max="5352" width="18.26953125" style="524" customWidth="1"/>
    <col min="5353" max="5377" width="5" style="524" customWidth="1"/>
    <col min="5378" max="5378" width="6.26953125" style="524" customWidth="1"/>
    <col min="5379" max="5380" width="5" style="524" customWidth="1"/>
    <col min="5381" max="5606" width="7.7265625" style="524"/>
    <col min="5607" max="5607" width="25.81640625" style="524" customWidth="1"/>
    <col min="5608" max="5608" width="18.26953125" style="524" customWidth="1"/>
    <col min="5609" max="5633" width="5" style="524" customWidth="1"/>
    <col min="5634" max="5634" width="6.26953125" style="524" customWidth="1"/>
    <col min="5635" max="5636" width="5" style="524" customWidth="1"/>
    <col min="5637" max="5862" width="7.7265625" style="524"/>
    <col min="5863" max="5863" width="25.81640625" style="524" customWidth="1"/>
    <col min="5864" max="5864" width="18.26953125" style="524" customWidth="1"/>
    <col min="5865" max="5889" width="5" style="524" customWidth="1"/>
    <col min="5890" max="5890" width="6.26953125" style="524" customWidth="1"/>
    <col min="5891" max="5892" width="5" style="524" customWidth="1"/>
    <col min="5893" max="6118" width="7.7265625" style="524"/>
    <col min="6119" max="6119" width="25.81640625" style="524" customWidth="1"/>
    <col min="6120" max="6120" width="18.26953125" style="524" customWidth="1"/>
    <col min="6121" max="6145" width="5" style="524" customWidth="1"/>
    <col min="6146" max="6146" width="6.26953125" style="524" customWidth="1"/>
    <col min="6147" max="6148" width="5" style="524" customWidth="1"/>
    <col min="6149" max="6374" width="7.7265625" style="524"/>
    <col min="6375" max="6375" width="25.81640625" style="524" customWidth="1"/>
    <col min="6376" max="6376" width="18.26953125" style="524" customWidth="1"/>
    <col min="6377" max="6401" width="5" style="524" customWidth="1"/>
    <col min="6402" max="6402" width="6.26953125" style="524" customWidth="1"/>
    <col min="6403" max="6404" width="5" style="524" customWidth="1"/>
    <col min="6405" max="6630" width="7.7265625" style="524"/>
    <col min="6631" max="6631" width="25.81640625" style="524" customWidth="1"/>
    <col min="6632" max="6632" width="18.26953125" style="524" customWidth="1"/>
    <col min="6633" max="6657" width="5" style="524" customWidth="1"/>
    <col min="6658" max="6658" width="6.26953125" style="524" customWidth="1"/>
    <col min="6659" max="6660" width="5" style="524" customWidth="1"/>
    <col min="6661" max="6886" width="7.7265625" style="524"/>
    <col min="6887" max="6887" width="25.81640625" style="524" customWidth="1"/>
    <col min="6888" max="6888" width="18.26953125" style="524" customWidth="1"/>
    <col min="6889" max="6913" width="5" style="524" customWidth="1"/>
    <col min="6914" max="6914" width="6.26953125" style="524" customWidth="1"/>
    <col min="6915" max="6916" width="5" style="524" customWidth="1"/>
    <col min="6917" max="7142" width="7.7265625" style="524"/>
    <col min="7143" max="7143" width="25.81640625" style="524" customWidth="1"/>
    <col min="7144" max="7144" width="18.26953125" style="524" customWidth="1"/>
    <col min="7145" max="7169" width="5" style="524" customWidth="1"/>
    <col min="7170" max="7170" width="6.26953125" style="524" customWidth="1"/>
    <col min="7171" max="7172" width="5" style="524" customWidth="1"/>
    <col min="7173" max="7398" width="7.7265625" style="524"/>
    <col min="7399" max="7399" width="25.81640625" style="524" customWidth="1"/>
    <col min="7400" max="7400" width="18.26953125" style="524" customWidth="1"/>
    <col min="7401" max="7425" width="5" style="524" customWidth="1"/>
    <col min="7426" max="7426" width="6.26953125" style="524" customWidth="1"/>
    <col min="7427" max="7428" width="5" style="524" customWidth="1"/>
    <col min="7429" max="7654" width="7.7265625" style="524"/>
    <col min="7655" max="7655" width="25.81640625" style="524" customWidth="1"/>
    <col min="7656" max="7656" width="18.26953125" style="524" customWidth="1"/>
    <col min="7657" max="7681" width="5" style="524" customWidth="1"/>
    <col min="7682" max="7682" width="6.26953125" style="524" customWidth="1"/>
    <col min="7683" max="7684" width="5" style="524" customWidth="1"/>
    <col min="7685" max="7910" width="7.7265625" style="524"/>
    <col min="7911" max="7911" width="25.81640625" style="524" customWidth="1"/>
    <col min="7912" max="7912" width="18.26953125" style="524" customWidth="1"/>
    <col min="7913" max="7937" width="5" style="524" customWidth="1"/>
    <col min="7938" max="7938" width="6.26953125" style="524" customWidth="1"/>
    <col min="7939" max="7940" width="5" style="524" customWidth="1"/>
    <col min="7941" max="8166" width="7.7265625" style="524"/>
    <col min="8167" max="8167" width="25.81640625" style="524" customWidth="1"/>
    <col min="8168" max="8168" width="18.26953125" style="524" customWidth="1"/>
    <col min="8169" max="8193" width="5" style="524" customWidth="1"/>
    <col min="8194" max="8194" width="6.26953125" style="524" customWidth="1"/>
    <col min="8195" max="8196" width="5" style="524" customWidth="1"/>
    <col min="8197" max="8422" width="7.7265625" style="524"/>
    <col min="8423" max="8423" width="25.81640625" style="524" customWidth="1"/>
    <col min="8424" max="8424" width="18.26953125" style="524" customWidth="1"/>
    <col min="8425" max="8449" width="5" style="524" customWidth="1"/>
    <col min="8450" max="8450" width="6.26953125" style="524" customWidth="1"/>
    <col min="8451" max="8452" width="5" style="524" customWidth="1"/>
    <col min="8453" max="8678" width="7.7265625" style="524"/>
    <col min="8679" max="8679" width="25.81640625" style="524" customWidth="1"/>
    <col min="8680" max="8680" width="18.26953125" style="524" customWidth="1"/>
    <col min="8681" max="8705" width="5" style="524" customWidth="1"/>
    <col min="8706" max="8706" width="6.26953125" style="524" customWidth="1"/>
    <col min="8707" max="8708" width="5" style="524" customWidth="1"/>
    <col min="8709" max="8934" width="7.7265625" style="524"/>
    <col min="8935" max="8935" width="25.81640625" style="524" customWidth="1"/>
    <col min="8936" max="8936" width="18.26953125" style="524" customWidth="1"/>
    <col min="8937" max="8961" width="5" style="524" customWidth="1"/>
    <col min="8962" max="8962" width="6.26953125" style="524" customWidth="1"/>
    <col min="8963" max="8964" width="5" style="524" customWidth="1"/>
    <col min="8965" max="9190" width="7.7265625" style="524"/>
    <col min="9191" max="9191" width="25.81640625" style="524" customWidth="1"/>
    <col min="9192" max="9192" width="18.26953125" style="524" customWidth="1"/>
    <col min="9193" max="9217" width="5" style="524" customWidth="1"/>
    <col min="9218" max="9218" width="6.26953125" style="524" customWidth="1"/>
    <col min="9219" max="9220" width="5" style="524" customWidth="1"/>
    <col min="9221" max="9446" width="7.7265625" style="524"/>
    <col min="9447" max="9447" width="25.81640625" style="524" customWidth="1"/>
    <col min="9448" max="9448" width="18.26953125" style="524" customWidth="1"/>
    <col min="9449" max="9473" width="5" style="524" customWidth="1"/>
    <col min="9474" max="9474" width="6.26953125" style="524" customWidth="1"/>
    <col min="9475" max="9476" width="5" style="524" customWidth="1"/>
    <col min="9477" max="9702" width="7.7265625" style="524"/>
    <col min="9703" max="9703" width="25.81640625" style="524" customWidth="1"/>
    <col min="9704" max="9704" width="18.26953125" style="524" customWidth="1"/>
    <col min="9705" max="9729" width="5" style="524" customWidth="1"/>
    <col min="9730" max="9730" width="6.26953125" style="524" customWidth="1"/>
    <col min="9731" max="9732" width="5" style="524" customWidth="1"/>
    <col min="9733" max="9958" width="7.7265625" style="524"/>
    <col min="9959" max="9959" width="25.81640625" style="524" customWidth="1"/>
    <col min="9960" max="9960" width="18.26953125" style="524" customWidth="1"/>
    <col min="9961" max="9985" width="5" style="524" customWidth="1"/>
    <col min="9986" max="9986" width="6.26953125" style="524" customWidth="1"/>
    <col min="9987" max="9988" width="5" style="524" customWidth="1"/>
    <col min="9989" max="10214" width="7.7265625" style="524"/>
    <col min="10215" max="10215" width="25.81640625" style="524" customWidth="1"/>
    <col min="10216" max="10216" width="18.26953125" style="524" customWidth="1"/>
    <col min="10217" max="10241" width="5" style="524" customWidth="1"/>
    <col min="10242" max="10242" width="6.26953125" style="524" customWidth="1"/>
    <col min="10243" max="10244" width="5" style="524" customWidth="1"/>
    <col min="10245" max="10470" width="7.7265625" style="524"/>
    <col min="10471" max="10471" width="25.81640625" style="524" customWidth="1"/>
    <col min="10472" max="10472" width="18.26953125" style="524" customWidth="1"/>
    <col min="10473" max="10497" width="5" style="524" customWidth="1"/>
    <col min="10498" max="10498" width="6.26953125" style="524" customWidth="1"/>
    <col min="10499" max="10500" width="5" style="524" customWidth="1"/>
    <col min="10501" max="10726" width="7.7265625" style="524"/>
    <col min="10727" max="10727" width="25.81640625" style="524" customWidth="1"/>
    <col min="10728" max="10728" width="18.26953125" style="524" customWidth="1"/>
    <col min="10729" max="10753" width="5" style="524" customWidth="1"/>
    <col min="10754" max="10754" width="6.26953125" style="524" customWidth="1"/>
    <col min="10755" max="10756" width="5" style="524" customWidth="1"/>
    <col min="10757" max="10982" width="7.7265625" style="524"/>
    <col min="10983" max="10983" width="25.81640625" style="524" customWidth="1"/>
    <col min="10984" max="10984" width="18.26953125" style="524" customWidth="1"/>
    <col min="10985" max="11009" width="5" style="524" customWidth="1"/>
    <col min="11010" max="11010" width="6.26953125" style="524" customWidth="1"/>
    <col min="11011" max="11012" width="5" style="524" customWidth="1"/>
    <col min="11013" max="11238" width="7.7265625" style="524"/>
    <col min="11239" max="11239" width="25.81640625" style="524" customWidth="1"/>
    <col min="11240" max="11240" width="18.26953125" style="524" customWidth="1"/>
    <col min="11241" max="11265" width="5" style="524" customWidth="1"/>
    <col min="11266" max="11266" width="6.26953125" style="524" customWidth="1"/>
    <col min="11267" max="11268" width="5" style="524" customWidth="1"/>
    <col min="11269" max="11494" width="7.7265625" style="524"/>
    <col min="11495" max="11495" width="25.81640625" style="524" customWidth="1"/>
    <col min="11496" max="11496" width="18.26953125" style="524" customWidth="1"/>
    <col min="11497" max="11521" width="5" style="524" customWidth="1"/>
    <col min="11522" max="11522" width="6.26953125" style="524" customWidth="1"/>
    <col min="11523" max="11524" width="5" style="524" customWidth="1"/>
    <col min="11525" max="11750" width="7.7265625" style="524"/>
    <col min="11751" max="11751" width="25.81640625" style="524" customWidth="1"/>
    <col min="11752" max="11752" width="18.26953125" style="524" customWidth="1"/>
    <col min="11753" max="11777" width="5" style="524" customWidth="1"/>
    <col min="11778" max="11778" width="6.26953125" style="524" customWidth="1"/>
    <col min="11779" max="11780" width="5" style="524" customWidth="1"/>
    <col min="11781" max="12006" width="7.7265625" style="524"/>
    <col min="12007" max="12007" width="25.81640625" style="524" customWidth="1"/>
    <col min="12008" max="12008" width="18.26953125" style="524" customWidth="1"/>
    <col min="12009" max="12033" width="5" style="524" customWidth="1"/>
    <col min="12034" max="12034" width="6.26953125" style="524" customWidth="1"/>
    <col min="12035" max="12036" width="5" style="524" customWidth="1"/>
    <col min="12037" max="12262" width="7.7265625" style="524"/>
    <col min="12263" max="12263" width="25.81640625" style="524" customWidth="1"/>
    <col min="12264" max="12264" width="18.26953125" style="524" customWidth="1"/>
    <col min="12265" max="12289" width="5" style="524" customWidth="1"/>
    <col min="12290" max="12290" width="6.26953125" style="524" customWidth="1"/>
    <col min="12291" max="12292" width="5" style="524" customWidth="1"/>
    <col min="12293" max="12518" width="7.7265625" style="524"/>
    <col min="12519" max="12519" width="25.81640625" style="524" customWidth="1"/>
    <col min="12520" max="12520" width="18.26953125" style="524" customWidth="1"/>
    <col min="12521" max="12545" width="5" style="524" customWidth="1"/>
    <col min="12546" max="12546" width="6.26953125" style="524" customWidth="1"/>
    <col min="12547" max="12548" width="5" style="524" customWidth="1"/>
    <col min="12549" max="12774" width="7.7265625" style="524"/>
    <col min="12775" max="12775" width="25.81640625" style="524" customWidth="1"/>
    <col min="12776" max="12776" width="18.26953125" style="524" customWidth="1"/>
    <col min="12777" max="12801" width="5" style="524" customWidth="1"/>
    <col min="12802" max="12802" width="6.26953125" style="524" customWidth="1"/>
    <col min="12803" max="12804" width="5" style="524" customWidth="1"/>
    <col min="12805" max="13030" width="7.7265625" style="524"/>
    <col min="13031" max="13031" width="25.81640625" style="524" customWidth="1"/>
    <col min="13032" max="13032" width="18.26953125" style="524" customWidth="1"/>
    <col min="13033" max="13057" width="5" style="524" customWidth="1"/>
    <col min="13058" max="13058" width="6.26953125" style="524" customWidth="1"/>
    <col min="13059" max="13060" width="5" style="524" customWidth="1"/>
    <col min="13061" max="13286" width="7.7265625" style="524"/>
    <col min="13287" max="13287" width="25.81640625" style="524" customWidth="1"/>
    <col min="13288" max="13288" width="18.26953125" style="524" customWidth="1"/>
    <col min="13289" max="13313" width="5" style="524" customWidth="1"/>
    <col min="13314" max="13314" width="6.26953125" style="524" customWidth="1"/>
    <col min="13315" max="13316" width="5" style="524" customWidth="1"/>
    <col min="13317" max="13542" width="7.7265625" style="524"/>
    <col min="13543" max="13543" width="25.81640625" style="524" customWidth="1"/>
    <col min="13544" max="13544" width="18.26953125" style="524" customWidth="1"/>
    <col min="13545" max="13569" width="5" style="524" customWidth="1"/>
    <col min="13570" max="13570" width="6.26953125" style="524" customWidth="1"/>
    <col min="13571" max="13572" width="5" style="524" customWidth="1"/>
    <col min="13573" max="13798" width="7.7265625" style="524"/>
    <col min="13799" max="13799" width="25.81640625" style="524" customWidth="1"/>
    <col min="13800" max="13800" width="18.26953125" style="524" customWidth="1"/>
    <col min="13801" max="13825" width="5" style="524" customWidth="1"/>
    <col min="13826" max="13826" width="6.26953125" style="524" customWidth="1"/>
    <col min="13827" max="13828" width="5" style="524" customWidth="1"/>
    <col min="13829" max="14054" width="7.7265625" style="524"/>
    <col min="14055" max="14055" width="25.81640625" style="524" customWidth="1"/>
    <col min="14056" max="14056" width="18.26953125" style="524" customWidth="1"/>
    <col min="14057" max="14081" width="5" style="524" customWidth="1"/>
    <col min="14082" max="14082" width="6.26953125" style="524" customWidth="1"/>
    <col min="14083" max="14084" width="5" style="524" customWidth="1"/>
    <col min="14085" max="14310" width="7.7265625" style="524"/>
    <col min="14311" max="14311" width="25.81640625" style="524" customWidth="1"/>
    <col min="14312" max="14312" width="18.26953125" style="524" customWidth="1"/>
    <col min="14313" max="14337" width="5" style="524" customWidth="1"/>
    <col min="14338" max="14338" width="6.26953125" style="524" customWidth="1"/>
    <col min="14339" max="14340" width="5" style="524" customWidth="1"/>
    <col min="14341" max="14566" width="7.7265625" style="524"/>
    <col min="14567" max="14567" width="25.81640625" style="524" customWidth="1"/>
    <col min="14568" max="14568" width="18.26953125" style="524" customWidth="1"/>
    <col min="14569" max="14593" width="5" style="524" customWidth="1"/>
    <col min="14594" max="14594" width="6.26953125" style="524" customWidth="1"/>
    <col min="14595" max="14596" width="5" style="524" customWidth="1"/>
    <col min="14597" max="14822" width="7.7265625" style="524"/>
    <col min="14823" max="14823" width="25.81640625" style="524" customWidth="1"/>
    <col min="14824" max="14824" width="18.26953125" style="524" customWidth="1"/>
    <col min="14825" max="14849" width="5" style="524" customWidth="1"/>
    <col min="14850" max="14850" width="6.26953125" style="524" customWidth="1"/>
    <col min="14851" max="14852" width="5" style="524" customWidth="1"/>
    <col min="14853" max="15078" width="7.7265625" style="524"/>
    <col min="15079" max="15079" width="25.81640625" style="524" customWidth="1"/>
    <col min="15080" max="15080" width="18.26953125" style="524" customWidth="1"/>
    <col min="15081" max="15105" width="5" style="524" customWidth="1"/>
    <col min="15106" max="15106" width="6.26953125" style="524" customWidth="1"/>
    <col min="15107" max="15108" width="5" style="524" customWidth="1"/>
    <col min="15109" max="15334" width="7.7265625" style="524"/>
    <col min="15335" max="15335" width="25.81640625" style="524" customWidth="1"/>
    <col min="15336" max="15336" width="18.26953125" style="524" customWidth="1"/>
    <col min="15337" max="15361" width="5" style="524" customWidth="1"/>
    <col min="15362" max="15362" width="6.26953125" style="524" customWidth="1"/>
    <col min="15363" max="15364" width="5" style="524" customWidth="1"/>
    <col min="15365" max="15590" width="7.7265625" style="524"/>
    <col min="15591" max="15591" width="25.81640625" style="524" customWidth="1"/>
    <col min="15592" max="15592" width="18.26953125" style="524" customWidth="1"/>
    <col min="15593" max="15617" width="5" style="524" customWidth="1"/>
    <col min="15618" max="15618" width="6.26953125" style="524" customWidth="1"/>
    <col min="15619" max="15620" width="5" style="524" customWidth="1"/>
    <col min="15621" max="15846" width="7.7265625" style="524"/>
    <col min="15847" max="15847" width="25.81640625" style="524" customWidth="1"/>
    <col min="15848" max="15848" width="18.26953125" style="524" customWidth="1"/>
    <col min="15849" max="15873" width="5" style="524" customWidth="1"/>
    <col min="15874" max="15874" width="6.26953125" style="524" customWidth="1"/>
    <col min="15875" max="15876" width="5" style="524" customWidth="1"/>
    <col min="15877" max="16102" width="7.7265625" style="524"/>
    <col min="16103" max="16103" width="25.81640625" style="524" customWidth="1"/>
    <col min="16104" max="16104" width="18.26953125" style="524" customWidth="1"/>
    <col min="16105" max="16129" width="5" style="524" customWidth="1"/>
    <col min="16130" max="16130" width="6.26953125" style="524" customWidth="1"/>
    <col min="16131" max="16132" width="5" style="524" customWidth="1"/>
    <col min="16133" max="16384" width="7.7265625" style="524"/>
  </cols>
  <sheetData>
    <row r="1" spans="1:31" ht="41.25" customHeight="1">
      <c r="A1" s="1894" t="s">
        <v>628</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23"/>
    </row>
    <row r="2" spans="1:31" ht="26">
      <c r="A2" s="1895" t="s">
        <v>629</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23"/>
    </row>
    <row r="3" spans="1:31" ht="23.5">
      <c r="A3" s="525" t="s">
        <v>1128</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1129</v>
      </c>
      <c r="AE3" s="523"/>
    </row>
    <row r="4" spans="1:31" s="529" customFormat="1" ht="23.5">
      <c r="A4" s="1896" t="s">
        <v>1008</v>
      </c>
      <c r="B4" s="1897" t="s">
        <v>43</v>
      </c>
      <c r="C4" s="1898"/>
      <c r="D4" s="1898"/>
      <c r="E4" s="1899"/>
      <c r="F4" s="1897" t="s">
        <v>45</v>
      </c>
      <c r="G4" s="1898"/>
      <c r="H4" s="1898" t="s">
        <v>102</v>
      </c>
      <c r="I4" s="1899"/>
      <c r="J4" s="1897" t="s">
        <v>47</v>
      </c>
      <c r="K4" s="1898"/>
      <c r="L4" s="1898" t="s">
        <v>48</v>
      </c>
      <c r="M4" s="1899"/>
      <c r="N4" s="1897" t="s">
        <v>49</v>
      </c>
      <c r="O4" s="1898"/>
      <c r="P4" s="1898" t="s">
        <v>991</v>
      </c>
      <c r="Q4" s="1899"/>
      <c r="R4" s="1897" t="s">
        <v>50</v>
      </c>
      <c r="S4" s="1898"/>
      <c r="T4" s="1898" t="s">
        <v>1100</v>
      </c>
      <c r="U4" s="1899"/>
      <c r="V4" s="1897" t="s">
        <v>51</v>
      </c>
      <c r="W4" s="1898"/>
      <c r="X4" s="1898" t="s">
        <v>1101</v>
      </c>
      <c r="Y4" s="1899"/>
      <c r="Z4" s="1897" t="s">
        <v>201</v>
      </c>
      <c r="AA4" s="1898"/>
      <c r="AB4" s="1898" t="s">
        <v>52</v>
      </c>
      <c r="AC4" s="1899"/>
      <c r="AD4" s="1896" t="s">
        <v>1130</v>
      </c>
      <c r="AE4" s="528"/>
    </row>
    <row r="5" spans="1:31" s="529" customFormat="1" ht="23.5">
      <c r="A5" s="1896"/>
      <c r="B5" s="1897" t="s">
        <v>44</v>
      </c>
      <c r="C5" s="1898"/>
      <c r="D5" s="1898"/>
      <c r="E5" s="1899"/>
      <c r="F5" s="1897" t="s">
        <v>46</v>
      </c>
      <c r="G5" s="1898"/>
      <c r="H5" s="1898"/>
      <c r="I5" s="1899"/>
      <c r="J5" s="1897" t="s">
        <v>48</v>
      </c>
      <c r="K5" s="1898"/>
      <c r="L5" s="1898"/>
      <c r="M5" s="1899"/>
      <c r="N5" s="1897" t="s">
        <v>489</v>
      </c>
      <c r="O5" s="1898"/>
      <c r="P5" s="1898"/>
      <c r="Q5" s="1899"/>
      <c r="R5" s="1897" t="s">
        <v>435</v>
      </c>
      <c r="S5" s="1898"/>
      <c r="T5" s="1898"/>
      <c r="U5" s="1899"/>
      <c r="V5" s="1897" t="s">
        <v>490</v>
      </c>
      <c r="W5" s="1898"/>
      <c r="X5" s="1898"/>
      <c r="Y5" s="1899"/>
      <c r="Z5" s="1897" t="s">
        <v>52</v>
      </c>
      <c r="AA5" s="1898"/>
      <c r="AB5" s="1898"/>
      <c r="AC5" s="1899"/>
      <c r="AD5" s="1896"/>
      <c r="AE5" s="528"/>
    </row>
    <row r="6" spans="1:31" s="529" customFormat="1" ht="51.5">
      <c r="A6" s="1896"/>
      <c r="B6" s="530" t="s">
        <v>1012</v>
      </c>
      <c r="C6" s="530" t="s">
        <v>1013</v>
      </c>
      <c r="D6" s="530" t="s">
        <v>1014</v>
      </c>
      <c r="E6" s="530" t="s">
        <v>750</v>
      </c>
      <c r="F6" s="530" t="s">
        <v>1012</v>
      </c>
      <c r="G6" s="530" t="s">
        <v>1013</v>
      </c>
      <c r="H6" s="530" t="s">
        <v>1014</v>
      </c>
      <c r="I6" s="530" t="s">
        <v>750</v>
      </c>
      <c r="J6" s="530" t="s">
        <v>1012</v>
      </c>
      <c r="K6" s="530" t="s">
        <v>1013</v>
      </c>
      <c r="L6" s="530" t="s">
        <v>1014</v>
      </c>
      <c r="M6" s="530" t="s">
        <v>750</v>
      </c>
      <c r="N6" s="530" t="s">
        <v>1012</v>
      </c>
      <c r="O6" s="530" t="s">
        <v>1013</v>
      </c>
      <c r="P6" s="530" t="s">
        <v>1014</v>
      </c>
      <c r="Q6" s="530" t="s">
        <v>750</v>
      </c>
      <c r="R6" s="530" t="s">
        <v>1012</v>
      </c>
      <c r="S6" s="530" t="s">
        <v>1013</v>
      </c>
      <c r="T6" s="530" t="s">
        <v>1014</v>
      </c>
      <c r="U6" s="530" t="s">
        <v>750</v>
      </c>
      <c r="V6" s="530" t="s">
        <v>1012</v>
      </c>
      <c r="W6" s="530" t="s">
        <v>1013</v>
      </c>
      <c r="X6" s="530" t="s">
        <v>1014</v>
      </c>
      <c r="Y6" s="530" t="s">
        <v>750</v>
      </c>
      <c r="Z6" s="530" t="s">
        <v>1012</v>
      </c>
      <c r="AA6" s="530" t="s">
        <v>1013</v>
      </c>
      <c r="AB6" s="530" t="s">
        <v>1014</v>
      </c>
      <c r="AC6" s="530" t="s">
        <v>750</v>
      </c>
      <c r="AD6" s="1896"/>
      <c r="AE6" s="528"/>
    </row>
    <row r="7" spans="1:31" s="529" customFormat="1" ht="70">
      <c r="A7" s="1896"/>
      <c r="B7" s="530" t="s">
        <v>1015</v>
      </c>
      <c r="C7" s="530" t="s">
        <v>1016</v>
      </c>
      <c r="D7" s="530" t="s">
        <v>1017</v>
      </c>
      <c r="E7" s="530" t="s">
        <v>68</v>
      </c>
      <c r="F7" s="530" t="s">
        <v>1015</v>
      </c>
      <c r="G7" s="530" t="s">
        <v>1016</v>
      </c>
      <c r="H7" s="530" t="s">
        <v>1017</v>
      </c>
      <c r="I7" s="530" t="s">
        <v>68</v>
      </c>
      <c r="J7" s="530" t="s">
        <v>1015</v>
      </c>
      <c r="K7" s="530" t="s">
        <v>1016</v>
      </c>
      <c r="L7" s="530" t="s">
        <v>1017</v>
      </c>
      <c r="M7" s="530" t="s">
        <v>68</v>
      </c>
      <c r="N7" s="530" t="s">
        <v>1015</v>
      </c>
      <c r="O7" s="530" t="s">
        <v>1016</v>
      </c>
      <c r="P7" s="530" t="s">
        <v>1017</v>
      </c>
      <c r="Q7" s="530" t="s">
        <v>68</v>
      </c>
      <c r="R7" s="530" t="s">
        <v>1015</v>
      </c>
      <c r="S7" s="530" t="s">
        <v>1016</v>
      </c>
      <c r="T7" s="530" t="s">
        <v>1017</v>
      </c>
      <c r="U7" s="530" t="s">
        <v>68</v>
      </c>
      <c r="V7" s="530" t="s">
        <v>1015</v>
      </c>
      <c r="W7" s="530" t="s">
        <v>1016</v>
      </c>
      <c r="X7" s="530" t="s">
        <v>1017</v>
      </c>
      <c r="Y7" s="530" t="s">
        <v>68</v>
      </c>
      <c r="Z7" s="530" t="s">
        <v>1015</v>
      </c>
      <c r="AA7" s="530" t="s">
        <v>1016</v>
      </c>
      <c r="AB7" s="530" t="s">
        <v>1017</v>
      </c>
      <c r="AC7" s="530" t="s">
        <v>68</v>
      </c>
      <c r="AD7" s="1896"/>
      <c r="AE7" s="528"/>
    </row>
    <row r="8" spans="1:31" ht="21">
      <c r="A8" s="531" t="s">
        <v>1018</v>
      </c>
      <c r="B8" s="532">
        <v>3652</v>
      </c>
      <c r="C8" s="532">
        <v>0</v>
      </c>
      <c r="D8" s="532">
        <v>0</v>
      </c>
      <c r="E8" s="532">
        <f>SUM(B8:D8)</f>
        <v>3652</v>
      </c>
      <c r="F8" s="532">
        <v>1188</v>
      </c>
      <c r="G8" s="532">
        <v>0</v>
      </c>
      <c r="H8" s="532">
        <v>0</v>
      </c>
      <c r="I8" s="532">
        <f>SUM(F8:H8)</f>
        <v>1188</v>
      </c>
      <c r="J8" s="532">
        <v>1730</v>
      </c>
      <c r="K8" s="532">
        <v>0</v>
      </c>
      <c r="L8" s="532">
        <v>0</v>
      </c>
      <c r="M8" s="532">
        <f>SUM(J8:L8)</f>
        <v>1730</v>
      </c>
      <c r="N8" s="532">
        <v>916</v>
      </c>
      <c r="O8" s="532">
        <v>0</v>
      </c>
      <c r="P8" s="532">
        <v>0</v>
      </c>
      <c r="Q8" s="532">
        <f>SUM(N8:P8)</f>
        <v>916</v>
      </c>
      <c r="R8" s="532">
        <v>1469</v>
      </c>
      <c r="S8" s="532">
        <v>0</v>
      </c>
      <c r="T8" s="532">
        <v>0</v>
      </c>
      <c r="U8" s="532">
        <f>SUM(R8:T8)</f>
        <v>1469</v>
      </c>
      <c r="V8" s="532">
        <v>1237</v>
      </c>
      <c r="W8" s="532">
        <v>0</v>
      </c>
      <c r="X8" s="532">
        <v>0</v>
      </c>
      <c r="Y8" s="532">
        <f>SUM(V8:X8)</f>
        <v>1237</v>
      </c>
      <c r="Z8" s="532">
        <v>1639</v>
      </c>
      <c r="AA8" s="532">
        <v>0</v>
      </c>
      <c r="AB8" s="532">
        <v>0</v>
      </c>
      <c r="AC8" s="532">
        <f>SUM(Z8:AB8)</f>
        <v>1639</v>
      </c>
      <c r="AD8" s="531" t="s">
        <v>1019</v>
      </c>
      <c r="AE8" s="523"/>
    </row>
    <row r="9" spans="1:31" ht="21">
      <c r="A9" s="531" t="s">
        <v>1020</v>
      </c>
      <c r="B9" s="533">
        <v>2385</v>
      </c>
      <c r="C9" s="533">
        <v>455</v>
      </c>
      <c r="D9" s="533">
        <v>304</v>
      </c>
      <c r="E9" s="533">
        <f t="shared" ref="E9:E43" si="0">SUM(B9:D9)</f>
        <v>3144</v>
      </c>
      <c r="F9" s="534">
        <v>377</v>
      </c>
      <c r="G9" s="533">
        <v>79</v>
      </c>
      <c r="H9" s="533">
        <v>91</v>
      </c>
      <c r="I9" s="533">
        <f t="shared" ref="I9:I43" si="1">SUM(F9:H9)</f>
        <v>547</v>
      </c>
      <c r="J9" s="534">
        <v>536</v>
      </c>
      <c r="K9" s="533">
        <v>119</v>
      </c>
      <c r="L9" s="533">
        <v>159</v>
      </c>
      <c r="M9" s="533">
        <f t="shared" ref="M9:M43" si="2">SUM(J9:L9)</f>
        <v>814</v>
      </c>
      <c r="N9" s="534">
        <v>210</v>
      </c>
      <c r="O9" s="533">
        <v>56</v>
      </c>
      <c r="P9" s="533">
        <v>13</v>
      </c>
      <c r="Q9" s="533">
        <f t="shared" ref="Q9:Q43" si="3">SUM(N9:P9)</f>
        <v>279</v>
      </c>
      <c r="R9" s="534">
        <v>386</v>
      </c>
      <c r="S9" s="533">
        <v>105</v>
      </c>
      <c r="T9" s="533">
        <v>65</v>
      </c>
      <c r="U9" s="533">
        <f t="shared" ref="U9:U43" si="4">SUM(R9:T9)</f>
        <v>556</v>
      </c>
      <c r="V9" s="534">
        <v>323</v>
      </c>
      <c r="W9" s="533">
        <v>138</v>
      </c>
      <c r="X9" s="533">
        <v>58</v>
      </c>
      <c r="Y9" s="533">
        <f t="shared" ref="Y9:Y43" si="5">SUM(V9:X9)</f>
        <v>519</v>
      </c>
      <c r="Z9" s="534">
        <v>384</v>
      </c>
      <c r="AA9" s="533">
        <v>100</v>
      </c>
      <c r="AB9" s="533">
        <v>89</v>
      </c>
      <c r="AC9" s="533">
        <f t="shared" ref="AC9:AC43" si="6">SUM(Z9:AB9)</f>
        <v>573</v>
      </c>
      <c r="AD9" s="531" t="s">
        <v>954</v>
      </c>
    </row>
    <row r="10" spans="1:31" ht="21">
      <c r="A10" s="531" t="s">
        <v>1021</v>
      </c>
      <c r="B10" s="532">
        <v>379</v>
      </c>
      <c r="C10" s="532">
        <v>535</v>
      </c>
      <c r="D10" s="532">
        <v>545</v>
      </c>
      <c r="E10" s="532">
        <f t="shared" si="0"/>
        <v>1459</v>
      </c>
      <c r="F10" s="532">
        <v>184</v>
      </c>
      <c r="G10" s="532">
        <v>251</v>
      </c>
      <c r="H10" s="532">
        <v>213</v>
      </c>
      <c r="I10" s="532">
        <f t="shared" si="1"/>
        <v>648</v>
      </c>
      <c r="J10" s="532">
        <v>245</v>
      </c>
      <c r="K10" s="532">
        <v>198</v>
      </c>
      <c r="L10" s="532">
        <v>207</v>
      </c>
      <c r="M10" s="532">
        <f t="shared" si="2"/>
        <v>650</v>
      </c>
      <c r="N10" s="532">
        <v>107</v>
      </c>
      <c r="O10" s="532">
        <v>103</v>
      </c>
      <c r="P10" s="532">
        <v>79</v>
      </c>
      <c r="Q10" s="532">
        <f t="shared" si="3"/>
        <v>289</v>
      </c>
      <c r="R10" s="532">
        <v>143</v>
      </c>
      <c r="S10" s="532">
        <v>167</v>
      </c>
      <c r="T10" s="532">
        <v>132</v>
      </c>
      <c r="U10" s="532">
        <f t="shared" si="4"/>
        <v>442</v>
      </c>
      <c r="V10" s="532">
        <v>129</v>
      </c>
      <c r="W10" s="532">
        <v>149</v>
      </c>
      <c r="X10" s="532">
        <v>148</v>
      </c>
      <c r="Y10" s="532">
        <f t="shared" si="5"/>
        <v>426</v>
      </c>
      <c r="Z10" s="532">
        <v>177</v>
      </c>
      <c r="AA10" s="532">
        <v>210</v>
      </c>
      <c r="AB10" s="532">
        <v>218</v>
      </c>
      <c r="AC10" s="532">
        <f t="shared" si="6"/>
        <v>605</v>
      </c>
      <c r="AD10" s="531" t="s">
        <v>956</v>
      </c>
    </row>
    <row r="11" spans="1:31" ht="21">
      <c r="A11" s="531" t="s">
        <v>959</v>
      </c>
      <c r="B11" s="533">
        <v>137</v>
      </c>
      <c r="C11" s="533">
        <v>273</v>
      </c>
      <c r="D11" s="533">
        <v>253</v>
      </c>
      <c r="E11" s="533">
        <f t="shared" si="0"/>
        <v>663</v>
      </c>
      <c r="F11" s="534">
        <v>78</v>
      </c>
      <c r="G11" s="533">
        <v>101</v>
      </c>
      <c r="H11" s="533">
        <v>86</v>
      </c>
      <c r="I11" s="533">
        <f t="shared" si="1"/>
        <v>265</v>
      </c>
      <c r="J11" s="534">
        <v>68</v>
      </c>
      <c r="K11" s="533">
        <v>69</v>
      </c>
      <c r="L11" s="533">
        <v>98</v>
      </c>
      <c r="M11" s="533">
        <f t="shared" si="2"/>
        <v>235</v>
      </c>
      <c r="N11" s="534">
        <v>46</v>
      </c>
      <c r="O11" s="533">
        <v>70</v>
      </c>
      <c r="P11" s="533">
        <v>45</v>
      </c>
      <c r="Q11" s="533">
        <f t="shared" si="3"/>
        <v>161</v>
      </c>
      <c r="R11" s="534">
        <v>53</v>
      </c>
      <c r="S11" s="533">
        <v>95</v>
      </c>
      <c r="T11" s="533">
        <v>61</v>
      </c>
      <c r="U11" s="533">
        <f t="shared" si="4"/>
        <v>209</v>
      </c>
      <c r="V11" s="534">
        <v>63</v>
      </c>
      <c r="W11" s="533">
        <v>112</v>
      </c>
      <c r="X11" s="533">
        <v>72</v>
      </c>
      <c r="Y11" s="533">
        <f t="shared" si="5"/>
        <v>247</v>
      </c>
      <c r="Z11" s="534">
        <v>69</v>
      </c>
      <c r="AA11" s="533">
        <v>102</v>
      </c>
      <c r="AB11" s="533">
        <v>122</v>
      </c>
      <c r="AC11" s="533">
        <f t="shared" si="6"/>
        <v>293</v>
      </c>
      <c r="AD11" s="531" t="s">
        <v>1022</v>
      </c>
    </row>
    <row r="12" spans="1:31" ht="21">
      <c r="A12" s="531" t="s">
        <v>1023</v>
      </c>
      <c r="B12" s="532">
        <v>77</v>
      </c>
      <c r="C12" s="532">
        <v>198</v>
      </c>
      <c r="D12" s="532">
        <v>123</v>
      </c>
      <c r="E12" s="532">
        <f t="shared" si="0"/>
        <v>398</v>
      </c>
      <c r="F12" s="532">
        <v>32</v>
      </c>
      <c r="G12" s="532">
        <v>47</v>
      </c>
      <c r="H12" s="532">
        <v>34</v>
      </c>
      <c r="I12" s="532">
        <f t="shared" si="1"/>
        <v>113</v>
      </c>
      <c r="J12" s="532">
        <v>55</v>
      </c>
      <c r="K12" s="532">
        <v>46</v>
      </c>
      <c r="L12" s="532">
        <v>54</v>
      </c>
      <c r="M12" s="532">
        <f t="shared" si="2"/>
        <v>155</v>
      </c>
      <c r="N12" s="532">
        <v>17</v>
      </c>
      <c r="O12" s="532">
        <v>51</v>
      </c>
      <c r="P12" s="532">
        <v>24</v>
      </c>
      <c r="Q12" s="532">
        <f t="shared" si="3"/>
        <v>92</v>
      </c>
      <c r="R12" s="532">
        <v>18</v>
      </c>
      <c r="S12" s="532">
        <v>50</v>
      </c>
      <c r="T12" s="532">
        <v>48</v>
      </c>
      <c r="U12" s="532">
        <f t="shared" si="4"/>
        <v>116</v>
      </c>
      <c r="V12" s="532">
        <v>26</v>
      </c>
      <c r="W12" s="532">
        <v>64</v>
      </c>
      <c r="X12" s="532">
        <v>42</v>
      </c>
      <c r="Y12" s="532">
        <f t="shared" si="5"/>
        <v>132</v>
      </c>
      <c r="Z12" s="532">
        <v>41</v>
      </c>
      <c r="AA12" s="532">
        <v>74</v>
      </c>
      <c r="AB12" s="532">
        <v>47</v>
      </c>
      <c r="AC12" s="532">
        <f t="shared" si="6"/>
        <v>162</v>
      </c>
      <c r="AD12" s="531" t="s">
        <v>961</v>
      </c>
    </row>
    <row r="13" spans="1:31" ht="21">
      <c r="A13" s="531" t="s">
        <v>1024</v>
      </c>
      <c r="B13" s="533">
        <v>35</v>
      </c>
      <c r="C13" s="533">
        <v>88</v>
      </c>
      <c r="D13" s="533">
        <v>63</v>
      </c>
      <c r="E13" s="533">
        <f t="shared" si="0"/>
        <v>186</v>
      </c>
      <c r="F13" s="534">
        <v>13</v>
      </c>
      <c r="G13" s="533">
        <v>17</v>
      </c>
      <c r="H13" s="533">
        <v>21</v>
      </c>
      <c r="I13" s="533">
        <f t="shared" si="1"/>
        <v>51</v>
      </c>
      <c r="J13" s="534">
        <v>20</v>
      </c>
      <c r="K13" s="533">
        <v>22</v>
      </c>
      <c r="L13" s="533">
        <v>28</v>
      </c>
      <c r="M13" s="533">
        <f t="shared" si="2"/>
        <v>70</v>
      </c>
      <c r="N13" s="534">
        <v>13</v>
      </c>
      <c r="O13" s="533">
        <v>19</v>
      </c>
      <c r="P13" s="533">
        <v>14</v>
      </c>
      <c r="Q13" s="533">
        <f t="shared" si="3"/>
        <v>46</v>
      </c>
      <c r="R13" s="534">
        <v>10</v>
      </c>
      <c r="S13" s="533">
        <v>24</v>
      </c>
      <c r="T13" s="533">
        <v>23</v>
      </c>
      <c r="U13" s="533">
        <f t="shared" si="4"/>
        <v>57</v>
      </c>
      <c r="V13" s="534">
        <v>4</v>
      </c>
      <c r="W13" s="533">
        <v>34</v>
      </c>
      <c r="X13" s="533">
        <v>17</v>
      </c>
      <c r="Y13" s="533">
        <f t="shared" si="5"/>
        <v>55</v>
      </c>
      <c r="Z13" s="534">
        <v>23</v>
      </c>
      <c r="AA13" s="533">
        <v>23</v>
      </c>
      <c r="AB13" s="533">
        <v>28</v>
      </c>
      <c r="AC13" s="533">
        <f t="shared" si="6"/>
        <v>74</v>
      </c>
      <c r="AD13" s="531" t="s">
        <v>1025</v>
      </c>
      <c r="AE13" s="523"/>
    </row>
    <row r="14" spans="1:31" ht="21">
      <c r="A14" s="531" t="s">
        <v>1026</v>
      </c>
      <c r="B14" s="532">
        <v>9</v>
      </c>
      <c r="C14" s="532">
        <v>18</v>
      </c>
      <c r="D14" s="532">
        <v>26</v>
      </c>
      <c r="E14" s="532">
        <f t="shared" si="0"/>
        <v>53</v>
      </c>
      <c r="F14" s="532">
        <v>5</v>
      </c>
      <c r="G14" s="532">
        <v>12</v>
      </c>
      <c r="H14" s="532">
        <v>10</v>
      </c>
      <c r="I14" s="532">
        <f t="shared" si="1"/>
        <v>27</v>
      </c>
      <c r="J14" s="532">
        <v>2</v>
      </c>
      <c r="K14" s="532">
        <v>10</v>
      </c>
      <c r="L14" s="532">
        <v>9</v>
      </c>
      <c r="M14" s="532">
        <f t="shared" si="2"/>
        <v>21</v>
      </c>
      <c r="N14" s="532">
        <v>2</v>
      </c>
      <c r="O14" s="532">
        <v>14</v>
      </c>
      <c r="P14" s="532">
        <v>3</v>
      </c>
      <c r="Q14" s="532">
        <f t="shared" si="3"/>
        <v>19</v>
      </c>
      <c r="R14" s="532">
        <v>8</v>
      </c>
      <c r="S14" s="532">
        <v>14</v>
      </c>
      <c r="T14" s="532">
        <v>12</v>
      </c>
      <c r="U14" s="532">
        <f t="shared" si="4"/>
        <v>34</v>
      </c>
      <c r="V14" s="532">
        <v>0</v>
      </c>
      <c r="W14" s="532">
        <v>9</v>
      </c>
      <c r="X14" s="532">
        <v>6</v>
      </c>
      <c r="Y14" s="532">
        <f t="shared" si="5"/>
        <v>15</v>
      </c>
      <c r="Z14" s="532">
        <v>4</v>
      </c>
      <c r="AA14" s="532">
        <v>11</v>
      </c>
      <c r="AB14" s="532">
        <v>11</v>
      </c>
      <c r="AC14" s="532">
        <f t="shared" si="6"/>
        <v>26</v>
      </c>
      <c r="AD14" s="531" t="s">
        <v>1027</v>
      </c>
    </row>
    <row r="15" spans="1:31" ht="21">
      <c r="A15" s="531" t="s">
        <v>1028</v>
      </c>
      <c r="B15" s="533">
        <v>17</v>
      </c>
      <c r="C15" s="533">
        <v>44</v>
      </c>
      <c r="D15" s="533">
        <v>57</v>
      </c>
      <c r="E15" s="533">
        <f t="shared" si="0"/>
        <v>118</v>
      </c>
      <c r="F15" s="534">
        <v>14</v>
      </c>
      <c r="G15" s="533">
        <v>16</v>
      </c>
      <c r="H15" s="533">
        <v>19</v>
      </c>
      <c r="I15" s="533">
        <f t="shared" si="1"/>
        <v>49</v>
      </c>
      <c r="J15" s="534">
        <v>5</v>
      </c>
      <c r="K15" s="533">
        <v>20</v>
      </c>
      <c r="L15" s="533">
        <v>18</v>
      </c>
      <c r="M15" s="533">
        <f t="shared" si="2"/>
        <v>43</v>
      </c>
      <c r="N15" s="534">
        <v>8</v>
      </c>
      <c r="O15" s="533">
        <v>13</v>
      </c>
      <c r="P15" s="533">
        <v>13</v>
      </c>
      <c r="Q15" s="533">
        <f t="shared" si="3"/>
        <v>34</v>
      </c>
      <c r="R15" s="534">
        <v>10</v>
      </c>
      <c r="S15" s="533">
        <v>10</v>
      </c>
      <c r="T15" s="533">
        <v>20</v>
      </c>
      <c r="U15" s="533">
        <f t="shared" si="4"/>
        <v>40</v>
      </c>
      <c r="V15" s="534">
        <v>4</v>
      </c>
      <c r="W15" s="533">
        <v>14</v>
      </c>
      <c r="X15" s="533">
        <v>11</v>
      </c>
      <c r="Y15" s="533">
        <f t="shared" si="5"/>
        <v>29</v>
      </c>
      <c r="Z15" s="534">
        <v>7</v>
      </c>
      <c r="AA15" s="533">
        <v>20</v>
      </c>
      <c r="AB15" s="533">
        <v>18</v>
      </c>
      <c r="AC15" s="533">
        <f t="shared" si="6"/>
        <v>45</v>
      </c>
      <c r="AD15" s="531" t="s">
        <v>1029</v>
      </c>
      <c r="AE15" s="523"/>
    </row>
    <row r="16" spans="1:31" ht="21">
      <c r="A16" s="531" t="s">
        <v>1030</v>
      </c>
      <c r="B16" s="532">
        <v>10</v>
      </c>
      <c r="C16" s="532">
        <v>24</v>
      </c>
      <c r="D16" s="532">
        <v>27</v>
      </c>
      <c r="E16" s="532">
        <f t="shared" si="0"/>
        <v>61</v>
      </c>
      <c r="F16" s="532">
        <v>3</v>
      </c>
      <c r="G16" s="532">
        <v>7</v>
      </c>
      <c r="H16" s="532">
        <v>8</v>
      </c>
      <c r="I16" s="532">
        <f t="shared" si="1"/>
        <v>18</v>
      </c>
      <c r="J16" s="532">
        <v>4</v>
      </c>
      <c r="K16" s="532">
        <v>6</v>
      </c>
      <c r="L16" s="532">
        <v>4</v>
      </c>
      <c r="M16" s="532">
        <f t="shared" si="2"/>
        <v>14</v>
      </c>
      <c r="N16" s="532">
        <v>1</v>
      </c>
      <c r="O16" s="532">
        <v>8</v>
      </c>
      <c r="P16" s="532">
        <v>2</v>
      </c>
      <c r="Q16" s="532">
        <f t="shared" si="3"/>
        <v>11</v>
      </c>
      <c r="R16" s="532">
        <v>4</v>
      </c>
      <c r="S16" s="532">
        <v>6</v>
      </c>
      <c r="T16" s="532">
        <v>8</v>
      </c>
      <c r="U16" s="532">
        <f t="shared" si="4"/>
        <v>18</v>
      </c>
      <c r="V16" s="532">
        <v>1</v>
      </c>
      <c r="W16" s="532">
        <v>8</v>
      </c>
      <c r="X16" s="532">
        <v>2</v>
      </c>
      <c r="Y16" s="532">
        <f t="shared" si="5"/>
        <v>11</v>
      </c>
      <c r="Z16" s="532">
        <v>2</v>
      </c>
      <c r="AA16" s="532">
        <v>5</v>
      </c>
      <c r="AB16" s="532">
        <v>8</v>
      </c>
      <c r="AC16" s="532">
        <f t="shared" si="6"/>
        <v>15</v>
      </c>
      <c r="AD16" s="531" t="s">
        <v>1031</v>
      </c>
    </row>
    <row r="17" spans="1:31" ht="21">
      <c r="A17" s="531" t="s">
        <v>1032</v>
      </c>
      <c r="B17" s="533">
        <v>32</v>
      </c>
      <c r="C17" s="533">
        <v>77</v>
      </c>
      <c r="D17" s="533">
        <v>86</v>
      </c>
      <c r="E17" s="533">
        <f t="shared" si="0"/>
        <v>195</v>
      </c>
      <c r="F17" s="534">
        <v>18</v>
      </c>
      <c r="G17" s="533">
        <v>26</v>
      </c>
      <c r="H17" s="533">
        <v>34</v>
      </c>
      <c r="I17" s="533">
        <f t="shared" si="1"/>
        <v>78</v>
      </c>
      <c r="J17" s="534">
        <v>22</v>
      </c>
      <c r="K17" s="533">
        <v>33</v>
      </c>
      <c r="L17" s="533">
        <v>38</v>
      </c>
      <c r="M17" s="533">
        <f t="shared" si="2"/>
        <v>93</v>
      </c>
      <c r="N17" s="534">
        <v>14</v>
      </c>
      <c r="O17" s="533">
        <v>24</v>
      </c>
      <c r="P17" s="533">
        <v>11</v>
      </c>
      <c r="Q17" s="533">
        <f t="shared" si="3"/>
        <v>49</v>
      </c>
      <c r="R17" s="534">
        <v>11</v>
      </c>
      <c r="S17" s="533">
        <v>28</v>
      </c>
      <c r="T17" s="533">
        <v>27</v>
      </c>
      <c r="U17" s="533">
        <f t="shared" si="4"/>
        <v>66</v>
      </c>
      <c r="V17" s="534">
        <v>11</v>
      </c>
      <c r="W17" s="533">
        <v>39</v>
      </c>
      <c r="X17" s="533">
        <v>13</v>
      </c>
      <c r="Y17" s="533">
        <f t="shared" si="5"/>
        <v>63</v>
      </c>
      <c r="Z17" s="534">
        <v>23</v>
      </c>
      <c r="AA17" s="533">
        <v>30</v>
      </c>
      <c r="AB17" s="533">
        <v>32</v>
      </c>
      <c r="AC17" s="533">
        <f t="shared" si="6"/>
        <v>85</v>
      </c>
      <c r="AD17" s="531" t="s">
        <v>1033</v>
      </c>
      <c r="AE17" s="523"/>
    </row>
    <row r="18" spans="1:31" ht="21">
      <c r="A18" s="531" t="s">
        <v>828</v>
      </c>
      <c r="B18" s="532">
        <v>24</v>
      </c>
      <c r="C18" s="532">
        <v>80</v>
      </c>
      <c r="D18" s="532">
        <v>69</v>
      </c>
      <c r="E18" s="532">
        <f t="shared" si="0"/>
        <v>173</v>
      </c>
      <c r="F18" s="532">
        <v>18</v>
      </c>
      <c r="G18" s="532">
        <v>34</v>
      </c>
      <c r="H18" s="532">
        <v>21</v>
      </c>
      <c r="I18" s="532">
        <f t="shared" si="1"/>
        <v>73</v>
      </c>
      <c r="J18" s="532">
        <v>13</v>
      </c>
      <c r="K18" s="532">
        <v>33</v>
      </c>
      <c r="L18" s="532">
        <v>34</v>
      </c>
      <c r="M18" s="532">
        <f t="shared" si="2"/>
        <v>80</v>
      </c>
      <c r="N18" s="532">
        <v>6</v>
      </c>
      <c r="O18" s="532">
        <v>35</v>
      </c>
      <c r="P18" s="532">
        <v>10</v>
      </c>
      <c r="Q18" s="532">
        <f t="shared" si="3"/>
        <v>51</v>
      </c>
      <c r="R18" s="532">
        <v>15</v>
      </c>
      <c r="S18" s="532">
        <v>29</v>
      </c>
      <c r="T18" s="532">
        <v>18</v>
      </c>
      <c r="U18" s="532">
        <f t="shared" si="4"/>
        <v>62</v>
      </c>
      <c r="V18" s="532">
        <v>14</v>
      </c>
      <c r="W18" s="532">
        <v>36</v>
      </c>
      <c r="X18" s="532">
        <v>19</v>
      </c>
      <c r="Y18" s="532">
        <f t="shared" si="5"/>
        <v>69</v>
      </c>
      <c r="Z18" s="532">
        <v>21</v>
      </c>
      <c r="AA18" s="532">
        <v>52</v>
      </c>
      <c r="AB18" s="532">
        <v>39</v>
      </c>
      <c r="AC18" s="532">
        <f t="shared" si="6"/>
        <v>112</v>
      </c>
      <c r="AD18" s="531" t="s">
        <v>960</v>
      </c>
      <c r="AE18" s="523"/>
    </row>
    <row r="19" spans="1:31" ht="21">
      <c r="A19" s="531" t="s">
        <v>862</v>
      </c>
      <c r="B19" s="533">
        <v>219</v>
      </c>
      <c r="C19" s="533">
        <v>256</v>
      </c>
      <c r="D19" s="533">
        <v>217</v>
      </c>
      <c r="E19" s="533">
        <f t="shared" si="0"/>
        <v>692</v>
      </c>
      <c r="F19" s="534">
        <v>91</v>
      </c>
      <c r="G19" s="533">
        <v>61</v>
      </c>
      <c r="H19" s="533">
        <v>51</v>
      </c>
      <c r="I19" s="533">
        <f t="shared" si="1"/>
        <v>203</v>
      </c>
      <c r="J19" s="534">
        <v>118</v>
      </c>
      <c r="K19" s="533">
        <v>101</v>
      </c>
      <c r="L19" s="533">
        <v>90</v>
      </c>
      <c r="M19" s="533">
        <f t="shared" si="2"/>
        <v>309</v>
      </c>
      <c r="N19" s="534">
        <v>47</v>
      </c>
      <c r="O19" s="533">
        <v>65</v>
      </c>
      <c r="P19" s="533">
        <v>36</v>
      </c>
      <c r="Q19" s="533">
        <f t="shared" si="3"/>
        <v>148</v>
      </c>
      <c r="R19" s="534">
        <v>63</v>
      </c>
      <c r="S19" s="533">
        <v>83</v>
      </c>
      <c r="T19" s="533">
        <v>61</v>
      </c>
      <c r="U19" s="533">
        <f t="shared" si="4"/>
        <v>207</v>
      </c>
      <c r="V19" s="534">
        <v>50</v>
      </c>
      <c r="W19" s="533">
        <v>102</v>
      </c>
      <c r="X19" s="533">
        <v>68</v>
      </c>
      <c r="Y19" s="533">
        <f t="shared" si="5"/>
        <v>220</v>
      </c>
      <c r="Z19" s="534">
        <v>76</v>
      </c>
      <c r="AA19" s="533">
        <v>84</v>
      </c>
      <c r="AB19" s="533">
        <v>92</v>
      </c>
      <c r="AC19" s="533">
        <f t="shared" si="6"/>
        <v>252</v>
      </c>
      <c r="AD19" s="531" t="s">
        <v>870</v>
      </c>
      <c r="AE19" s="523"/>
    </row>
    <row r="20" spans="1:31" ht="21">
      <c r="A20" s="531" t="s">
        <v>1034</v>
      </c>
      <c r="B20" s="532">
        <v>6</v>
      </c>
      <c r="C20" s="532">
        <v>57</v>
      </c>
      <c r="D20" s="532">
        <v>52</v>
      </c>
      <c r="E20" s="532">
        <f t="shared" si="0"/>
        <v>115</v>
      </c>
      <c r="F20" s="532">
        <v>2</v>
      </c>
      <c r="G20" s="532">
        <v>48</v>
      </c>
      <c r="H20" s="532">
        <v>22</v>
      </c>
      <c r="I20" s="532">
        <f t="shared" si="1"/>
        <v>72</v>
      </c>
      <c r="J20" s="532">
        <v>0</v>
      </c>
      <c r="K20" s="532">
        <v>29</v>
      </c>
      <c r="L20" s="532">
        <v>16</v>
      </c>
      <c r="M20" s="532">
        <f t="shared" si="2"/>
        <v>45</v>
      </c>
      <c r="N20" s="532">
        <v>3</v>
      </c>
      <c r="O20" s="532">
        <v>20</v>
      </c>
      <c r="P20" s="532">
        <v>12</v>
      </c>
      <c r="Q20" s="532">
        <f t="shared" si="3"/>
        <v>35</v>
      </c>
      <c r="R20" s="532">
        <v>9</v>
      </c>
      <c r="S20" s="532">
        <v>46</v>
      </c>
      <c r="T20" s="532">
        <v>35</v>
      </c>
      <c r="U20" s="532">
        <f t="shared" si="4"/>
        <v>90</v>
      </c>
      <c r="V20" s="532">
        <v>8</v>
      </c>
      <c r="W20" s="532">
        <v>31</v>
      </c>
      <c r="X20" s="532">
        <v>15</v>
      </c>
      <c r="Y20" s="532">
        <f t="shared" si="5"/>
        <v>54</v>
      </c>
      <c r="Z20" s="532">
        <v>3</v>
      </c>
      <c r="AA20" s="532">
        <v>20</v>
      </c>
      <c r="AB20" s="532">
        <v>28</v>
      </c>
      <c r="AC20" s="532">
        <f t="shared" si="6"/>
        <v>51</v>
      </c>
      <c r="AD20" s="531" t="s">
        <v>1035</v>
      </c>
      <c r="AE20" s="523"/>
    </row>
    <row r="21" spans="1:31" ht="21">
      <c r="A21" s="531" t="s">
        <v>1036</v>
      </c>
      <c r="B21" s="533">
        <v>4</v>
      </c>
      <c r="C21" s="533">
        <v>45</v>
      </c>
      <c r="D21" s="533">
        <v>12</v>
      </c>
      <c r="E21" s="533">
        <f t="shared" si="0"/>
        <v>61</v>
      </c>
      <c r="F21" s="534">
        <v>1</v>
      </c>
      <c r="G21" s="533">
        <v>17</v>
      </c>
      <c r="H21" s="533">
        <v>11</v>
      </c>
      <c r="I21" s="533">
        <f t="shared" si="1"/>
        <v>29</v>
      </c>
      <c r="J21" s="534">
        <v>0</v>
      </c>
      <c r="K21" s="533">
        <v>6</v>
      </c>
      <c r="L21" s="533">
        <v>3</v>
      </c>
      <c r="M21" s="533">
        <f t="shared" si="2"/>
        <v>9</v>
      </c>
      <c r="N21" s="534">
        <v>4</v>
      </c>
      <c r="O21" s="533">
        <v>25</v>
      </c>
      <c r="P21" s="533">
        <v>7</v>
      </c>
      <c r="Q21" s="533">
        <f t="shared" si="3"/>
        <v>36</v>
      </c>
      <c r="R21" s="534">
        <v>2</v>
      </c>
      <c r="S21" s="533">
        <v>20</v>
      </c>
      <c r="T21" s="533">
        <v>10</v>
      </c>
      <c r="U21" s="533">
        <f t="shared" si="4"/>
        <v>32</v>
      </c>
      <c r="V21" s="534">
        <v>2</v>
      </c>
      <c r="W21" s="533">
        <v>19</v>
      </c>
      <c r="X21" s="533">
        <v>9</v>
      </c>
      <c r="Y21" s="533">
        <f t="shared" si="5"/>
        <v>30</v>
      </c>
      <c r="Z21" s="534">
        <v>0</v>
      </c>
      <c r="AA21" s="533">
        <v>11</v>
      </c>
      <c r="AB21" s="533">
        <v>3</v>
      </c>
      <c r="AC21" s="533">
        <f t="shared" si="6"/>
        <v>14</v>
      </c>
      <c r="AD21" s="531" t="s">
        <v>1037</v>
      </c>
      <c r="AE21" s="523"/>
    </row>
    <row r="22" spans="1:31" ht="21">
      <c r="A22" s="531" t="s">
        <v>964</v>
      </c>
      <c r="B22" s="532">
        <v>30</v>
      </c>
      <c r="C22" s="532">
        <v>65</v>
      </c>
      <c r="D22" s="532">
        <v>61</v>
      </c>
      <c r="E22" s="532">
        <f t="shared" si="0"/>
        <v>156</v>
      </c>
      <c r="F22" s="532">
        <v>22</v>
      </c>
      <c r="G22" s="532">
        <v>21</v>
      </c>
      <c r="H22" s="532">
        <v>24</v>
      </c>
      <c r="I22" s="532">
        <f t="shared" si="1"/>
        <v>67</v>
      </c>
      <c r="J22" s="532">
        <v>11</v>
      </c>
      <c r="K22" s="532">
        <v>28</v>
      </c>
      <c r="L22" s="532">
        <v>23</v>
      </c>
      <c r="M22" s="532">
        <f t="shared" si="2"/>
        <v>62</v>
      </c>
      <c r="N22" s="532">
        <v>2</v>
      </c>
      <c r="O22" s="532">
        <v>16</v>
      </c>
      <c r="P22" s="532">
        <v>3</v>
      </c>
      <c r="Q22" s="532">
        <f t="shared" si="3"/>
        <v>21</v>
      </c>
      <c r="R22" s="532">
        <v>4</v>
      </c>
      <c r="S22" s="532">
        <v>24</v>
      </c>
      <c r="T22" s="532">
        <v>13</v>
      </c>
      <c r="U22" s="532">
        <f t="shared" si="4"/>
        <v>41</v>
      </c>
      <c r="V22" s="532">
        <v>8</v>
      </c>
      <c r="W22" s="532">
        <v>28</v>
      </c>
      <c r="X22" s="532">
        <v>12</v>
      </c>
      <c r="Y22" s="532">
        <f t="shared" si="5"/>
        <v>48</v>
      </c>
      <c r="Z22" s="532">
        <v>17</v>
      </c>
      <c r="AA22" s="532">
        <v>24</v>
      </c>
      <c r="AB22" s="532">
        <v>22</v>
      </c>
      <c r="AC22" s="532">
        <f t="shared" si="6"/>
        <v>63</v>
      </c>
      <c r="AD22" s="531" t="s">
        <v>1038</v>
      </c>
      <c r="AE22" s="523"/>
    </row>
    <row r="23" spans="1:31" ht="21">
      <c r="A23" s="531" t="s">
        <v>1039</v>
      </c>
      <c r="B23" s="533">
        <v>45</v>
      </c>
      <c r="C23" s="533">
        <v>53</v>
      </c>
      <c r="D23" s="533">
        <v>77</v>
      </c>
      <c r="E23" s="533">
        <f t="shared" si="0"/>
        <v>175</v>
      </c>
      <c r="F23" s="534">
        <v>17</v>
      </c>
      <c r="G23" s="533">
        <v>25</v>
      </c>
      <c r="H23" s="533">
        <v>14</v>
      </c>
      <c r="I23" s="533">
        <f t="shared" si="1"/>
        <v>56</v>
      </c>
      <c r="J23" s="534">
        <v>26</v>
      </c>
      <c r="K23" s="533">
        <v>17</v>
      </c>
      <c r="L23" s="533">
        <v>19</v>
      </c>
      <c r="M23" s="533">
        <f t="shared" si="2"/>
        <v>62</v>
      </c>
      <c r="N23" s="534">
        <v>4</v>
      </c>
      <c r="O23" s="533">
        <v>7</v>
      </c>
      <c r="P23" s="533">
        <v>5</v>
      </c>
      <c r="Q23" s="533">
        <f t="shared" si="3"/>
        <v>16</v>
      </c>
      <c r="R23" s="534">
        <v>16</v>
      </c>
      <c r="S23" s="533">
        <v>13</v>
      </c>
      <c r="T23" s="533">
        <v>11</v>
      </c>
      <c r="U23" s="533">
        <f t="shared" si="4"/>
        <v>40</v>
      </c>
      <c r="V23" s="534">
        <v>5</v>
      </c>
      <c r="W23" s="533">
        <v>10</v>
      </c>
      <c r="X23" s="533">
        <v>3</v>
      </c>
      <c r="Y23" s="533">
        <f t="shared" si="5"/>
        <v>18</v>
      </c>
      <c r="Z23" s="534">
        <v>26</v>
      </c>
      <c r="AA23" s="533">
        <v>16</v>
      </c>
      <c r="AB23" s="533">
        <v>28</v>
      </c>
      <c r="AC23" s="533">
        <f t="shared" si="6"/>
        <v>70</v>
      </c>
      <c r="AD23" s="531" t="s">
        <v>1040</v>
      </c>
      <c r="AE23" s="523"/>
    </row>
    <row r="24" spans="1:31" ht="21">
      <c r="A24" s="531" t="s">
        <v>1041</v>
      </c>
      <c r="B24" s="532">
        <v>47</v>
      </c>
      <c r="C24" s="532">
        <v>163</v>
      </c>
      <c r="D24" s="532">
        <v>87</v>
      </c>
      <c r="E24" s="532">
        <f t="shared" si="0"/>
        <v>297</v>
      </c>
      <c r="F24" s="532">
        <v>34</v>
      </c>
      <c r="G24" s="532">
        <v>41</v>
      </c>
      <c r="H24" s="532">
        <v>21</v>
      </c>
      <c r="I24" s="532">
        <f t="shared" si="1"/>
        <v>96</v>
      </c>
      <c r="J24" s="532">
        <v>34</v>
      </c>
      <c r="K24" s="532">
        <v>65</v>
      </c>
      <c r="L24" s="532">
        <v>24</v>
      </c>
      <c r="M24" s="532">
        <f t="shared" si="2"/>
        <v>123</v>
      </c>
      <c r="N24" s="532">
        <v>17</v>
      </c>
      <c r="O24" s="532">
        <v>30</v>
      </c>
      <c r="P24" s="532">
        <v>12</v>
      </c>
      <c r="Q24" s="532">
        <f t="shared" si="3"/>
        <v>59</v>
      </c>
      <c r="R24" s="532">
        <v>41</v>
      </c>
      <c r="S24" s="532">
        <v>34</v>
      </c>
      <c r="T24" s="532">
        <v>37</v>
      </c>
      <c r="U24" s="532">
        <f t="shared" si="4"/>
        <v>112</v>
      </c>
      <c r="V24" s="532">
        <v>9</v>
      </c>
      <c r="W24" s="532">
        <v>28</v>
      </c>
      <c r="X24" s="532">
        <v>13</v>
      </c>
      <c r="Y24" s="532">
        <f t="shared" si="5"/>
        <v>50</v>
      </c>
      <c r="Z24" s="532">
        <v>15</v>
      </c>
      <c r="AA24" s="532">
        <v>75</v>
      </c>
      <c r="AB24" s="532">
        <v>27</v>
      </c>
      <c r="AC24" s="532">
        <f t="shared" si="6"/>
        <v>117</v>
      </c>
      <c r="AD24" s="381" t="s">
        <v>1042</v>
      </c>
    </row>
    <row r="25" spans="1:31" ht="21">
      <c r="A25" s="531" t="s">
        <v>1043</v>
      </c>
      <c r="B25" s="533">
        <v>0</v>
      </c>
      <c r="C25" s="533">
        <v>0</v>
      </c>
      <c r="D25" s="533">
        <v>7</v>
      </c>
      <c r="E25" s="533">
        <f t="shared" si="0"/>
        <v>7</v>
      </c>
      <c r="F25" s="534">
        <v>0</v>
      </c>
      <c r="G25" s="533">
        <v>0</v>
      </c>
      <c r="H25" s="533">
        <v>1</v>
      </c>
      <c r="I25" s="533">
        <f t="shared" si="1"/>
        <v>1</v>
      </c>
      <c r="J25" s="534">
        <v>0</v>
      </c>
      <c r="K25" s="533">
        <v>0</v>
      </c>
      <c r="L25" s="533">
        <v>0</v>
      </c>
      <c r="M25" s="533">
        <f t="shared" si="2"/>
        <v>0</v>
      </c>
      <c r="N25" s="534">
        <v>0</v>
      </c>
      <c r="O25" s="533">
        <v>1</v>
      </c>
      <c r="P25" s="533">
        <v>3</v>
      </c>
      <c r="Q25" s="533">
        <f t="shared" si="3"/>
        <v>4</v>
      </c>
      <c r="R25" s="534">
        <v>0</v>
      </c>
      <c r="S25" s="533">
        <v>2</v>
      </c>
      <c r="T25" s="533">
        <v>2</v>
      </c>
      <c r="U25" s="533">
        <f t="shared" si="4"/>
        <v>4</v>
      </c>
      <c r="V25" s="534">
        <v>0</v>
      </c>
      <c r="W25" s="533">
        <v>2</v>
      </c>
      <c r="X25" s="533">
        <v>1</v>
      </c>
      <c r="Y25" s="533">
        <f t="shared" si="5"/>
        <v>3</v>
      </c>
      <c r="Z25" s="534">
        <v>0</v>
      </c>
      <c r="AA25" s="533">
        <v>1</v>
      </c>
      <c r="AB25" s="533">
        <v>1</v>
      </c>
      <c r="AC25" s="533">
        <f t="shared" si="6"/>
        <v>2</v>
      </c>
      <c r="AD25" s="535" t="s">
        <v>1044</v>
      </c>
    </row>
    <row r="26" spans="1:31" ht="21">
      <c r="A26" s="531" t="s">
        <v>1045</v>
      </c>
      <c r="B26" s="532">
        <v>66</v>
      </c>
      <c r="C26" s="532">
        <v>162</v>
      </c>
      <c r="D26" s="532">
        <v>142</v>
      </c>
      <c r="E26" s="532">
        <f t="shared" si="0"/>
        <v>370</v>
      </c>
      <c r="F26" s="532">
        <v>35</v>
      </c>
      <c r="G26" s="532">
        <v>77</v>
      </c>
      <c r="H26" s="532">
        <v>64</v>
      </c>
      <c r="I26" s="532">
        <f t="shared" si="1"/>
        <v>176</v>
      </c>
      <c r="J26" s="532">
        <v>60</v>
      </c>
      <c r="K26" s="532">
        <v>79</v>
      </c>
      <c r="L26" s="532">
        <v>64</v>
      </c>
      <c r="M26" s="532">
        <f t="shared" si="2"/>
        <v>203</v>
      </c>
      <c r="N26" s="532">
        <v>14</v>
      </c>
      <c r="O26" s="532">
        <v>51</v>
      </c>
      <c r="P26" s="532">
        <v>24</v>
      </c>
      <c r="Q26" s="532">
        <f t="shared" si="3"/>
        <v>89</v>
      </c>
      <c r="R26" s="532">
        <v>29</v>
      </c>
      <c r="S26" s="532">
        <v>49</v>
      </c>
      <c r="T26" s="532">
        <v>66</v>
      </c>
      <c r="U26" s="532">
        <f t="shared" si="4"/>
        <v>144</v>
      </c>
      <c r="V26" s="532">
        <v>17</v>
      </c>
      <c r="W26" s="532">
        <v>72</v>
      </c>
      <c r="X26" s="532">
        <v>49</v>
      </c>
      <c r="Y26" s="532">
        <f t="shared" si="5"/>
        <v>138</v>
      </c>
      <c r="Z26" s="532">
        <v>34</v>
      </c>
      <c r="AA26" s="532">
        <v>75</v>
      </c>
      <c r="AB26" s="532">
        <v>103</v>
      </c>
      <c r="AC26" s="532">
        <f t="shared" si="6"/>
        <v>212</v>
      </c>
      <c r="AD26" s="531" t="s">
        <v>1046</v>
      </c>
    </row>
    <row r="27" spans="1:31" ht="21">
      <c r="A27" s="531" t="s">
        <v>1047</v>
      </c>
      <c r="B27" s="533">
        <v>23</v>
      </c>
      <c r="C27" s="533">
        <v>146</v>
      </c>
      <c r="D27" s="533">
        <v>101</v>
      </c>
      <c r="E27" s="533">
        <f t="shared" si="0"/>
        <v>270</v>
      </c>
      <c r="F27" s="534">
        <v>3</v>
      </c>
      <c r="G27" s="533">
        <v>37</v>
      </c>
      <c r="H27" s="533">
        <v>42</v>
      </c>
      <c r="I27" s="533">
        <f t="shared" si="1"/>
        <v>82</v>
      </c>
      <c r="J27" s="534">
        <v>9</v>
      </c>
      <c r="K27" s="533">
        <v>25</v>
      </c>
      <c r="L27" s="533">
        <v>39</v>
      </c>
      <c r="M27" s="533">
        <f t="shared" si="2"/>
        <v>73</v>
      </c>
      <c r="N27" s="534">
        <v>4</v>
      </c>
      <c r="O27" s="533">
        <v>44</v>
      </c>
      <c r="P27" s="533">
        <v>28</v>
      </c>
      <c r="Q27" s="533">
        <f t="shared" si="3"/>
        <v>76</v>
      </c>
      <c r="R27" s="534">
        <v>4</v>
      </c>
      <c r="S27" s="533">
        <v>40</v>
      </c>
      <c r="T27" s="533">
        <v>27</v>
      </c>
      <c r="U27" s="533">
        <f t="shared" si="4"/>
        <v>71</v>
      </c>
      <c r="V27" s="534">
        <v>6</v>
      </c>
      <c r="W27" s="533">
        <v>65</v>
      </c>
      <c r="X27" s="533">
        <v>27</v>
      </c>
      <c r="Y27" s="533">
        <f t="shared" si="5"/>
        <v>98</v>
      </c>
      <c r="Z27" s="534">
        <v>16</v>
      </c>
      <c r="AA27" s="533">
        <v>51</v>
      </c>
      <c r="AB27" s="533">
        <v>61</v>
      </c>
      <c r="AC27" s="533">
        <f t="shared" si="6"/>
        <v>128</v>
      </c>
      <c r="AD27" s="531" t="s">
        <v>1048</v>
      </c>
      <c r="AE27" s="523"/>
    </row>
    <row r="28" spans="1:31" ht="21">
      <c r="A28" s="531" t="s">
        <v>1049</v>
      </c>
      <c r="B28" s="532">
        <v>80</v>
      </c>
      <c r="C28" s="532">
        <v>284</v>
      </c>
      <c r="D28" s="532">
        <v>229</v>
      </c>
      <c r="E28" s="532">
        <f t="shared" si="0"/>
        <v>593</v>
      </c>
      <c r="F28" s="532">
        <v>35</v>
      </c>
      <c r="G28" s="532">
        <v>93</v>
      </c>
      <c r="H28" s="532">
        <v>81</v>
      </c>
      <c r="I28" s="532">
        <f t="shared" si="1"/>
        <v>209</v>
      </c>
      <c r="J28" s="532">
        <v>55</v>
      </c>
      <c r="K28" s="532">
        <v>99</v>
      </c>
      <c r="L28" s="532">
        <v>71</v>
      </c>
      <c r="M28" s="532">
        <f t="shared" si="2"/>
        <v>225</v>
      </c>
      <c r="N28" s="532">
        <v>17</v>
      </c>
      <c r="O28" s="532">
        <v>73</v>
      </c>
      <c r="P28" s="532">
        <v>38</v>
      </c>
      <c r="Q28" s="532">
        <f t="shared" si="3"/>
        <v>128</v>
      </c>
      <c r="R28" s="532">
        <v>12</v>
      </c>
      <c r="S28" s="532">
        <v>68</v>
      </c>
      <c r="T28" s="532">
        <v>82</v>
      </c>
      <c r="U28" s="532">
        <f t="shared" si="4"/>
        <v>162</v>
      </c>
      <c r="V28" s="532">
        <v>23</v>
      </c>
      <c r="W28" s="532">
        <v>90</v>
      </c>
      <c r="X28" s="532">
        <v>48</v>
      </c>
      <c r="Y28" s="532">
        <f t="shared" si="5"/>
        <v>161</v>
      </c>
      <c r="Z28" s="532">
        <v>48</v>
      </c>
      <c r="AA28" s="532">
        <v>85</v>
      </c>
      <c r="AB28" s="532">
        <v>104</v>
      </c>
      <c r="AC28" s="532">
        <f t="shared" si="6"/>
        <v>237</v>
      </c>
      <c r="AD28" s="531" t="s">
        <v>1050</v>
      </c>
    </row>
    <row r="29" spans="1:31" ht="21">
      <c r="A29" s="531" t="s">
        <v>1051</v>
      </c>
      <c r="B29" s="533">
        <v>19</v>
      </c>
      <c r="C29" s="533">
        <v>27</v>
      </c>
      <c r="D29" s="533">
        <v>22</v>
      </c>
      <c r="E29" s="533">
        <f t="shared" si="0"/>
        <v>68</v>
      </c>
      <c r="F29" s="534">
        <v>3</v>
      </c>
      <c r="G29" s="533">
        <v>9</v>
      </c>
      <c r="H29" s="533">
        <v>4</v>
      </c>
      <c r="I29" s="533">
        <f t="shared" si="1"/>
        <v>16</v>
      </c>
      <c r="J29" s="534">
        <v>1</v>
      </c>
      <c r="K29" s="533">
        <v>8</v>
      </c>
      <c r="L29" s="533">
        <v>8</v>
      </c>
      <c r="M29" s="533">
        <f t="shared" si="2"/>
        <v>17</v>
      </c>
      <c r="N29" s="534">
        <v>3</v>
      </c>
      <c r="O29" s="533">
        <v>11</v>
      </c>
      <c r="P29" s="533">
        <v>1</v>
      </c>
      <c r="Q29" s="533">
        <f t="shared" si="3"/>
        <v>15</v>
      </c>
      <c r="R29" s="534">
        <v>2</v>
      </c>
      <c r="S29" s="533">
        <v>6</v>
      </c>
      <c r="T29" s="533">
        <v>3</v>
      </c>
      <c r="U29" s="533">
        <f t="shared" si="4"/>
        <v>11</v>
      </c>
      <c r="V29" s="534">
        <v>3</v>
      </c>
      <c r="W29" s="533">
        <v>7</v>
      </c>
      <c r="X29" s="533">
        <v>6</v>
      </c>
      <c r="Y29" s="533">
        <f t="shared" si="5"/>
        <v>16</v>
      </c>
      <c r="Z29" s="534">
        <v>5</v>
      </c>
      <c r="AA29" s="533">
        <v>4</v>
      </c>
      <c r="AB29" s="533">
        <v>4</v>
      </c>
      <c r="AC29" s="533">
        <f t="shared" si="6"/>
        <v>13</v>
      </c>
      <c r="AD29" s="531" t="s">
        <v>1052</v>
      </c>
    </row>
    <row r="30" spans="1:31" ht="21">
      <c r="A30" s="531" t="s">
        <v>1053</v>
      </c>
      <c r="B30" s="532">
        <v>333</v>
      </c>
      <c r="C30" s="532">
        <v>666</v>
      </c>
      <c r="D30" s="532">
        <v>510</v>
      </c>
      <c r="E30" s="532">
        <f t="shared" si="0"/>
        <v>1509</v>
      </c>
      <c r="F30" s="532">
        <v>116</v>
      </c>
      <c r="G30" s="532">
        <v>177</v>
      </c>
      <c r="H30" s="532">
        <v>131</v>
      </c>
      <c r="I30" s="532">
        <f t="shared" si="1"/>
        <v>424</v>
      </c>
      <c r="J30" s="532">
        <v>165</v>
      </c>
      <c r="K30" s="532">
        <v>187</v>
      </c>
      <c r="L30" s="532">
        <v>188</v>
      </c>
      <c r="M30" s="532">
        <f t="shared" si="2"/>
        <v>540</v>
      </c>
      <c r="N30" s="532">
        <v>68</v>
      </c>
      <c r="O30" s="532">
        <v>131</v>
      </c>
      <c r="P30" s="532">
        <v>61</v>
      </c>
      <c r="Q30" s="532">
        <f t="shared" si="3"/>
        <v>260</v>
      </c>
      <c r="R30" s="532">
        <v>133</v>
      </c>
      <c r="S30" s="532">
        <v>167</v>
      </c>
      <c r="T30" s="532">
        <v>154</v>
      </c>
      <c r="U30" s="532">
        <f t="shared" si="4"/>
        <v>454</v>
      </c>
      <c r="V30" s="532">
        <v>106</v>
      </c>
      <c r="W30" s="532">
        <v>195</v>
      </c>
      <c r="X30" s="532">
        <v>104</v>
      </c>
      <c r="Y30" s="532">
        <f t="shared" si="5"/>
        <v>405</v>
      </c>
      <c r="Z30" s="532">
        <v>163</v>
      </c>
      <c r="AA30" s="532">
        <v>236</v>
      </c>
      <c r="AB30" s="532">
        <v>216</v>
      </c>
      <c r="AC30" s="532">
        <f t="shared" si="6"/>
        <v>615</v>
      </c>
      <c r="AD30" s="531" t="s">
        <v>871</v>
      </c>
      <c r="AE30" s="523"/>
    </row>
    <row r="31" spans="1:31" ht="21">
      <c r="A31" s="531" t="s">
        <v>1054</v>
      </c>
      <c r="B31" s="533">
        <v>42</v>
      </c>
      <c r="C31" s="533">
        <v>90</v>
      </c>
      <c r="D31" s="533">
        <v>69</v>
      </c>
      <c r="E31" s="533">
        <f t="shared" si="0"/>
        <v>201</v>
      </c>
      <c r="F31" s="534">
        <v>4</v>
      </c>
      <c r="G31" s="533">
        <v>17</v>
      </c>
      <c r="H31" s="533">
        <v>19</v>
      </c>
      <c r="I31" s="533">
        <f t="shared" si="1"/>
        <v>40</v>
      </c>
      <c r="J31" s="534">
        <v>38</v>
      </c>
      <c r="K31" s="533">
        <v>43</v>
      </c>
      <c r="L31" s="533">
        <v>34</v>
      </c>
      <c r="M31" s="533">
        <f t="shared" si="2"/>
        <v>115</v>
      </c>
      <c r="N31" s="534">
        <v>18</v>
      </c>
      <c r="O31" s="533">
        <v>49</v>
      </c>
      <c r="P31" s="533">
        <v>17</v>
      </c>
      <c r="Q31" s="533">
        <f t="shared" si="3"/>
        <v>84</v>
      </c>
      <c r="R31" s="534">
        <v>19</v>
      </c>
      <c r="S31" s="533">
        <v>30</v>
      </c>
      <c r="T31" s="533">
        <v>17</v>
      </c>
      <c r="U31" s="533">
        <f t="shared" si="4"/>
        <v>66</v>
      </c>
      <c r="V31" s="534">
        <v>30</v>
      </c>
      <c r="W31" s="533">
        <v>35</v>
      </c>
      <c r="X31" s="533">
        <v>15</v>
      </c>
      <c r="Y31" s="533">
        <f t="shared" si="5"/>
        <v>80</v>
      </c>
      <c r="Z31" s="534">
        <v>19</v>
      </c>
      <c r="AA31" s="533">
        <v>53</v>
      </c>
      <c r="AB31" s="533">
        <v>35</v>
      </c>
      <c r="AC31" s="533">
        <f t="shared" si="6"/>
        <v>107</v>
      </c>
      <c r="AD31" s="531" t="s">
        <v>1055</v>
      </c>
      <c r="AE31" s="523"/>
    </row>
    <row r="32" spans="1:31" ht="21">
      <c r="A32" s="531" t="s">
        <v>1056</v>
      </c>
      <c r="B32" s="532">
        <v>7</v>
      </c>
      <c r="C32" s="532">
        <v>22</v>
      </c>
      <c r="D32" s="532">
        <v>19</v>
      </c>
      <c r="E32" s="532">
        <f t="shared" si="0"/>
        <v>48</v>
      </c>
      <c r="F32" s="532">
        <v>6</v>
      </c>
      <c r="G32" s="532">
        <v>6</v>
      </c>
      <c r="H32" s="532">
        <v>9</v>
      </c>
      <c r="I32" s="532">
        <f t="shared" si="1"/>
        <v>21</v>
      </c>
      <c r="J32" s="532">
        <v>7</v>
      </c>
      <c r="K32" s="532">
        <v>10</v>
      </c>
      <c r="L32" s="532">
        <v>9</v>
      </c>
      <c r="M32" s="532">
        <f t="shared" si="2"/>
        <v>26</v>
      </c>
      <c r="N32" s="532">
        <v>2</v>
      </c>
      <c r="O32" s="532">
        <v>3</v>
      </c>
      <c r="P32" s="532">
        <v>2</v>
      </c>
      <c r="Q32" s="532">
        <f t="shared" si="3"/>
        <v>7</v>
      </c>
      <c r="R32" s="532">
        <v>8</v>
      </c>
      <c r="S32" s="532">
        <v>11</v>
      </c>
      <c r="T32" s="532">
        <v>14</v>
      </c>
      <c r="U32" s="532">
        <f t="shared" si="4"/>
        <v>33</v>
      </c>
      <c r="V32" s="532">
        <v>0</v>
      </c>
      <c r="W32" s="532">
        <v>5</v>
      </c>
      <c r="X32" s="532">
        <v>1</v>
      </c>
      <c r="Y32" s="532">
        <f t="shared" si="5"/>
        <v>6</v>
      </c>
      <c r="Z32" s="532">
        <v>2</v>
      </c>
      <c r="AA32" s="532">
        <v>7</v>
      </c>
      <c r="AB32" s="532">
        <v>15</v>
      </c>
      <c r="AC32" s="532">
        <f t="shared" si="6"/>
        <v>24</v>
      </c>
      <c r="AD32" s="531" t="s">
        <v>1057</v>
      </c>
    </row>
    <row r="33" spans="1:31" ht="21">
      <c r="A33" s="531" t="s">
        <v>1058</v>
      </c>
      <c r="B33" s="533">
        <v>336</v>
      </c>
      <c r="C33" s="533">
        <v>982</v>
      </c>
      <c r="D33" s="533">
        <v>404</v>
      </c>
      <c r="E33" s="533">
        <f t="shared" si="0"/>
        <v>1722</v>
      </c>
      <c r="F33" s="534">
        <v>141</v>
      </c>
      <c r="G33" s="533">
        <v>251</v>
      </c>
      <c r="H33" s="533">
        <v>176</v>
      </c>
      <c r="I33" s="533">
        <f t="shared" si="1"/>
        <v>568</v>
      </c>
      <c r="J33" s="534">
        <v>119</v>
      </c>
      <c r="K33" s="533">
        <v>189</v>
      </c>
      <c r="L33" s="533">
        <v>173</v>
      </c>
      <c r="M33" s="533">
        <f t="shared" si="2"/>
        <v>481</v>
      </c>
      <c r="N33" s="534">
        <v>73</v>
      </c>
      <c r="O33" s="533">
        <v>127</v>
      </c>
      <c r="P33" s="533">
        <v>55</v>
      </c>
      <c r="Q33" s="533">
        <f t="shared" si="3"/>
        <v>255</v>
      </c>
      <c r="R33" s="534">
        <v>122</v>
      </c>
      <c r="S33" s="533">
        <v>218</v>
      </c>
      <c r="T33" s="533">
        <v>171</v>
      </c>
      <c r="U33" s="533">
        <f t="shared" si="4"/>
        <v>511</v>
      </c>
      <c r="V33" s="534">
        <v>82</v>
      </c>
      <c r="W33" s="533">
        <v>144</v>
      </c>
      <c r="X33" s="533">
        <v>66</v>
      </c>
      <c r="Y33" s="533">
        <f t="shared" si="5"/>
        <v>292</v>
      </c>
      <c r="Z33" s="534">
        <v>135</v>
      </c>
      <c r="AA33" s="533">
        <v>322</v>
      </c>
      <c r="AB33" s="533">
        <v>231</v>
      </c>
      <c r="AC33" s="533">
        <f t="shared" si="6"/>
        <v>688</v>
      </c>
      <c r="AD33" s="531" t="s">
        <v>1059</v>
      </c>
      <c r="AE33" s="523"/>
    </row>
    <row r="34" spans="1:31" ht="21">
      <c r="A34" s="531" t="s">
        <v>1060</v>
      </c>
      <c r="B34" s="532">
        <v>117</v>
      </c>
      <c r="C34" s="532">
        <v>172</v>
      </c>
      <c r="D34" s="532">
        <v>164</v>
      </c>
      <c r="E34" s="532">
        <f t="shared" si="0"/>
        <v>453</v>
      </c>
      <c r="F34" s="532">
        <v>57</v>
      </c>
      <c r="G34" s="532">
        <v>57</v>
      </c>
      <c r="H34" s="532">
        <v>33</v>
      </c>
      <c r="I34" s="532">
        <f t="shared" si="1"/>
        <v>147</v>
      </c>
      <c r="J34" s="532">
        <v>38</v>
      </c>
      <c r="K34" s="532">
        <v>65</v>
      </c>
      <c r="L34" s="532">
        <v>29</v>
      </c>
      <c r="M34" s="532">
        <f t="shared" si="2"/>
        <v>132</v>
      </c>
      <c r="N34" s="532">
        <v>24</v>
      </c>
      <c r="O34" s="532">
        <v>22</v>
      </c>
      <c r="P34" s="532">
        <v>10</v>
      </c>
      <c r="Q34" s="532">
        <f t="shared" si="3"/>
        <v>56</v>
      </c>
      <c r="R34" s="532">
        <v>73</v>
      </c>
      <c r="S34" s="532">
        <v>37</v>
      </c>
      <c r="T34" s="532">
        <v>26</v>
      </c>
      <c r="U34" s="532">
        <f t="shared" si="4"/>
        <v>136</v>
      </c>
      <c r="V34" s="532">
        <v>53</v>
      </c>
      <c r="W34" s="532">
        <v>21</v>
      </c>
      <c r="X34" s="532">
        <v>16</v>
      </c>
      <c r="Y34" s="532">
        <f t="shared" si="5"/>
        <v>90</v>
      </c>
      <c r="Z34" s="532">
        <v>64</v>
      </c>
      <c r="AA34" s="532">
        <v>48</v>
      </c>
      <c r="AB34" s="532">
        <v>35</v>
      </c>
      <c r="AC34" s="532">
        <f t="shared" si="6"/>
        <v>147</v>
      </c>
      <c r="AD34" s="531" t="s">
        <v>1061</v>
      </c>
    </row>
    <row r="35" spans="1:31" ht="21">
      <c r="A35" s="531" t="s">
        <v>864</v>
      </c>
      <c r="B35" s="533">
        <v>78</v>
      </c>
      <c r="C35" s="533">
        <v>93</v>
      </c>
      <c r="D35" s="533">
        <v>33</v>
      </c>
      <c r="E35" s="533">
        <f t="shared" si="0"/>
        <v>204</v>
      </c>
      <c r="F35" s="534">
        <v>52</v>
      </c>
      <c r="G35" s="533">
        <v>58</v>
      </c>
      <c r="H35" s="533">
        <v>16</v>
      </c>
      <c r="I35" s="533">
        <f t="shared" si="1"/>
        <v>126</v>
      </c>
      <c r="J35" s="534">
        <v>30</v>
      </c>
      <c r="K35" s="533">
        <v>62</v>
      </c>
      <c r="L35" s="533">
        <v>15</v>
      </c>
      <c r="M35" s="533">
        <f t="shared" si="2"/>
        <v>107</v>
      </c>
      <c r="N35" s="534">
        <v>13</v>
      </c>
      <c r="O35" s="533">
        <v>15</v>
      </c>
      <c r="P35" s="533">
        <v>2</v>
      </c>
      <c r="Q35" s="533">
        <f t="shared" si="3"/>
        <v>30</v>
      </c>
      <c r="R35" s="534">
        <v>33</v>
      </c>
      <c r="S35" s="533">
        <v>42</v>
      </c>
      <c r="T35" s="533">
        <v>13</v>
      </c>
      <c r="U35" s="533">
        <f t="shared" si="4"/>
        <v>88</v>
      </c>
      <c r="V35" s="534">
        <v>12</v>
      </c>
      <c r="W35" s="533">
        <v>33</v>
      </c>
      <c r="X35" s="533">
        <v>1</v>
      </c>
      <c r="Y35" s="533">
        <f t="shared" si="5"/>
        <v>46</v>
      </c>
      <c r="Z35" s="534">
        <v>39</v>
      </c>
      <c r="AA35" s="533">
        <v>39</v>
      </c>
      <c r="AB35" s="533">
        <v>7</v>
      </c>
      <c r="AC35" s="533">
        <f t="shared" si="6"/>
        <v>85</v>
      </c>
      <c r="AD35" s="531" t="s">
        <v>872</v>
      </c>
    </row>
    <row r="36" spans="1:31" ht="21">
      <c r="A36" s="531" t="s">
        <v>1062</v>
      </c>
      <c r="B36" s="532">
        <v>2</v>
      </c>
      <c r="C36" s="532">
        <v>28</v>
      </c>
      <c r="D36" s="532">
        <v>19</v>
      </c>
      <c r="E36" s="532">
        <f t="shared" si="0"/>
        <v>49</v>
      </c>
      <c r="F36" s="532">
        <v>0</v>
      </c>
      <c r="G36" s="532">
        <v>9</v>
      </c>
      <c r="H36" s="532">
        <v>8</v>
      </c>
      <c r="I36" s="532">
        <f t="shared" si="1"/>
        <v>17</v>
      </c>
      <c r="J36" s="532">
        <v>0</v>
      </c>
      <c r="K36" s="532">
        <v>8</v>
      </c>
      <c r="L36" s="532">
        <v>6</v>
      </c>
      <c r="M36" s="532">
        <f t="shared" si="2"/>
        <v>14</v>
      </c>
      <c r="N36" s="532">
        <v>0</v>
      </c>
      <c r="O36" s="532">
        <v>11</v>
      </c>
      <c r="P36" s="532">
        <v>2</v>
      </c>
      <c r="Q36" s="532">
        <f t="shared" si="3"/>
        <v>13</v>
      </c>
      <c r="R36" s="532">
        <v>3</v>
      </c>
      <c r="S36" s="532">
        <v>11</v>
      </c>
      <c r="T36" s="532">
        <v>4</v>
      </c>
      <c r="U36" s="532">
        <f t="shared" si="4"/>
        <v>18</v>
      </c>
      <c r="V36" s="532">
        <v>3</v>
      </c>
      <c r="W36" s="532">
        <v>15</v>
      </c>
      <c r="X36" s="532">
        <v>6</v>
      </c>
      <c r="Y36" s="532">
        <f t="shared" si="5"/>
        <v>24</v>
      </c>
      <c r="Z36" s="532">
        <v>3</v>
      </c>
      <c r="AA36" s="532">
        <v>5</v>
      </c>
      <c r="AB36" s="532">
        <v>3</v>
      </c>
      <c r="AC36" s="532">
        <f t="shared" si="6"/>
        <v>11</v>
      </c>
      <c r="AD36" s="531" t="s">
        <v>1063</v>
      </c>
      <c r="AE36" s="523"/>
    </row>
    <row r="37" spans="1:31" ht="21">
      <c r="A37" s="531" t="s">
        <v>1064</v>
      </c>
      <c r="B37" s="533">
        <v>7</v>
      </c>
      <c r="C37" s="533">
        <v>17</v>
      </c>
      <c r="D37" s="533">
        <v>15</v>
      </c>
      <c r="E37" s="533">
        <f t="shared" si="0"/>
        <v>39</v>
      </c>
      <c r="F37" s="534">
        <v>3</v>
      </c>
      <c r="G37" s="533">
        <v>2</v>
      </c>
      <c r="H37" s="533">
        <v>8</v>
      </c>
      <c r="I37" s="533">
        <f t="shared" si="1"/>
        <v>13</v>
      </c>
      <c r="J37" s="534">
        <v>1</v>
      </c>
      <c r="K37" s="533">
        <v>6</v>
      </c>
      <c r="L37" s="533">
        <v>3</v>
      </c>
      <c r="M37" s="533">
        <f t="shared" si="2"/>
        <v>10</v>
      </c>
      <c r="N37" s="534">
        <v>2</v>
      </c>
      <c r="O37" s="533">
        <v>6</v>
      </c>
      <c r="P37" s="533">
        <v>6</v>
      </c>
      <c r="Q37" s="533">
        <f t="shared" si="3"/>
        <v>14</v>
      </c>
      <c r="R37" s="534">
        <v>4</v>
      </c>
      <c r="S37" s="533">
        <v>5</v>
      </c>
      <c r="T37" s="533">
        <v>4</v>
      </c>
      <c r="U37" s="533">
        <f t="shared" si="4"/>
        <v>13</v>
      </c>
      <c r="V37" s="534">
        <v>1</v>
      </c>
      <c r="W37" s="533">
        <v>13</v>
      </c>
      <c r="X37" s="533">
        <v>3</v>
      </c>
      <c r="Y37" s="533">
        <f t="shared" si="5"/>
        <v>17</v>
      </c>
      <c r="Z37" s="534">
        <v>0</v>
      </c>
      <c r="AA37" s="533">
        <v>2</v>
      </c>
      <c r="AB37" s="533">
        <v>2</v>
      </c>
      <c r="AC37" s="533">
        <f t="shared" si="6"/>
        <v>4</v>
      </c>
      <c r="AD37" s="531" t="s">
        <v>1065</v>
      </c>
      <c r="AE37" s="523"/>
    </row>
    <row r="38" spans="1:31" ht="21">
      <c r="A38" s="531" t="s">
        <v>1066</v>
      </c>
      <c r="B38" s="532">
        <v>0</v>
      </c>
      <c r="C38" s="532">
        <v>5</v>
      </c>
      <c r="D38" s="532">
        <v>6</v>
      </c>
      <c r="E38" s="532">
        <f t="shared" si="0"/>
        <v>11</v>
      </c>
      <c r="F38" s="532">
        <v>0</v>
      </c>
      <c r="G38" s="532">
        <v>3</v>
      </c>
      <c r="H38" s="532">
        <v>3</v>
      </c>
      <c r="I38" s="532">
        <f t="shared" si="1"/>
        <v>6</v>
      </c>
      <c r="J38" s="532">
        <v>0</v>
      </c>
      <c r="K38" s="532">
        <v>0</v>
      </c>
      <c r="L38" s="532">
        <v>1</v>
      </c>
      <c r="M38" s="532">
        <f t="shared" si="2"/>
        <v>1</v>
      </c>
      <c r="N38" s="532">
        <v>0</v>
      </c>
      <c r="O38" s="532">
        <v>1</v>
      </c>
      <c r="P38" s="532">
        <v>1</v>
      </c>
      <c r="Q38" s="532">
        <f t="shared" si="3"/>
        <v>2</v>
      </c>
      <c r="R38" s="532">
        <v>0</v>
      </c>
      <c r="S38" s="532">
        <v>1</v>
      </c>
      <c r="T38" s="532">
        <v>0</v>
      </c>
      <c r="U38" s="532">
        <f t="shared" si="4"/>
        <v>1</v>
      </c>
      <c r="V38" s="532">
        <v>0</v>
      </c>
      <c r="W38" s="532">
        <v>3</v>
      </c>
      <c r="X38" s="532">
        <v>2</v>
      </c>
      <c r="Y38" s="532">
        <f t="shared" si="5"/>
        <v>5</v>
      </c>
      <c r="Z38" s="532">
        <v>0</v>
      </c>
      <c r="AA38" s="532">
        <v>1</v>
      </c>
      <c r="AB38" s="532">
        <v>3</v>
      </c>
      <c r="AC38" s="532">
        <f t="shared" si="6"/>
        <v>4</v>
      </c>
      <c r="AD38" s="531" t="s">
        <v>1067</v>
      </c>
    </row>
    <row r="39" spans="1:31" ht="21">
      <c r="A39" s="531" t="s">
        <v>1068</v>
      </c>
      <c r="B39" s="533">
        <v>1</v>
      </c>
      <c r="C39" s="533">
        <v>13</v>
      </c>
      <c r="D39" s="533">
        <v>10</v>
      </c>
      <c r="E39" s="533">
        <f t="shared" si="0"/>
        <v>24</v>
      </c>
      <c r="F39" s="534">
        <v>0</v>
      </c>
      <c r="G39" s="533">
        <v>8</v>
      </c>
      <c r="H39" s="533">
        <v>8</v>
      </c>
      <c r="I39" s="533">
        <f t="shared" si="1"/>
        <v>16</v>
      </c>
      <c r="J39" s="534">
        <v>0</v>
      </c>
      <c r="K39" s="533">
        <v>3</v>
      </c>
      <c r="L39" s="533">
        <v>4</v>
      </c>
      <c r="M39" s="533">
        <f t="shared" si="2"/>
        <v>7</v>
      </c>
      <c r="N39" s="534">
        <v>0</v>
      </c>
      <c r="O39" s="533">
        <v>6</v>
      </c>
      <c r="P39" s="533">
        <v>4</v>
      </c>
      <c r="Q39" s="533">
        <f t="shared" si="3"/>
        <v>10</v>
      </c>
      <c r="R39" s="534">
        <v>0</v>
      </c>
      <c r="S39" s="533">
        <v>5</v>
      </c>
      <c r="T39" s="533">
        <v>8</v>
      </c>
      <c r="U39" s="533">
        <f t="shared" si="4"/>
        <v>13</v>
      </c>
      <c r="V39" s="534">
        <v>0</v>
      </c>
      <c r="W39" s="533">
        <v>14</v>
      </c>
      <c r="X39" s="533">
        <v>3</v>
      </c>
      <c r="Y39" s="533">
        <f t="shared" si="5"/>
        <v>17</v>
      </c>
      <c r="Z39" s="534">
        <v>0</v>
      </c>
      <c r="AA39" s="533">
        <v>3</v>
      </c>
      <c r="AB39" s="533">
        <v>5</v>
      </c>
      <c r="AC39" s="533">
        <f t="shared" si="6"/>
        <v>8</v>
      </c>
      <c r="AD39" s="531" t="s">
        <v>1069</v>
      </c>
      <c r="AE39" s="523"/>
    </row>
    <row r="40" spans="1:31" ht="21">
      <c r="A40" s="531" t="s">
        <v>1070</v>
      </c>
      <c r="B40" s="532">
        <v>0</v>
      </c>
      <c r="C40" s="532">
        <v>5</v>
      </c>
      <c r="D40" s="532">
        <v>8</v>
      </c>
      <c r="E40" s="532">
        <f t="shared" si="0"/>
        <v>13</v>
      </c>
      <c r="F40" s="532">
        <v>0</v>
      </c>
      <c r="G40" s="532">
        <v>0</v>
      </c>
      <c r="H40" s="532">
        <v>3</v>
      </c>
      <c r="I40" s="532">
        <f t="shared" si="1"/>
        <v>3</v>
      </c>
      <c r="J40" s="532">
        <v>0</v>
      </c>
      <c r="K40" s="532">
        <v>0</v>
      </c>
      <c r="L40" s="532">
        <v>1</v>
      </c>
      <c r="M40" s="532">
        <f t="shared" si="2"/>
        <v>1</v>
      </c>
      <c r="N40" s="532">
        <v>0</v>
      </c>
      <c r="O40" s="532">
        <v>4</v>
      </c>
      <c r="P40" s="532">
        <v>0</v>
      </c>
      <c r="Q40" s="532">
        <f t="shared" si="3"/>
        <v>4</v>
      </c>
      <c r="R40" s="532">
        <v>0</v>
      </c>
      <c r="S40" s="532">
        <v>2</v>
      </c>
      <c r="T40" s="532">
        <v>3</v>
      </c>
      <c r="U40" s="532">
        <f t="shared" si="4"/>
        <v>5</v>
      </c>
      <c r="V40" s="532">
        <v>0</v>
      </c>
      <c r="W40" s="532">
        <v>0</v>
      </c>
      <c r="X40" s="532">
        <v>1</v>
      </c>
      <c r="Y40" s="532">
        <f t="shared" si="5"/>
        <v>1</v>
      </c>
      <c r="Z40" s="532">
        <v>0</v>
      </c>
      <c r="AA40" s="532">
        <v>0</v>
      </c>
      <c r="AB40" s="532">
        <v>4</v>
      </c>
      <c r="AC40" s="532">
        <f t="shared" si="6"/>
        <v>4</v>
      </c>
      <c r="AD40" s="531" t="s">
        <v>1071</v>
      </c>
    </row>
    <row r="41" spans="1:31" ht="21">
      <c r="A41" s="531" t="s">
        <v>1072</v>
      </c>
      <c r="B41" s="533">
        <v>5</v>
      </c>
      <c r="C41" s="533">
        <v>20</v>
      </c>
      <c r="D41" s="533">
        <v>25</v>
      </c>
      <c r="E41" s="533">
        <f t="shared" si="0"/>
        <v>50</v>
      </c>
      <c r="F41" s="534">
        <v>1</v>
      </c>
      <c r="G41" s="533">
        <v>13</v>
      </c>
      <c r="H41" s="533">
        <v>12</v>
      </c>
      <c r="I41" s="533">
        <f t="shared" si="1"/>
        <v>26</v>
      </c>
      <c r="J41" s="534">
        <v>0</v>
      </c>
      <c r="K41" s="533">
        <v>6</v>
      </c>
      <c r="L41" s="533">
        <v>9</v>
      </c>
      <c r="M41" s="533">
        <f t="shared" si="2"/>
        <v>15</v>
      </c>
      <c r="N41" s="534">
        <v>1</v>
      </c>
      <c r="O41" s="533">
        <v>2</v>
      </c>
      <c r="P41" s="533">
        <v>9</v>
      </c>
      <c r="Q41" s="533">
        <f t="shared" si="3"/>
        <v>12</v>
      </c>
      <c r="R41" s="534">
        <v>0</v>
      </c>
      <c r="S41" s="533">
        <v>7</v>
      </c>
      <c r="T41" s="533">
        <v>5</v>
      </c>
      <c r="U41" s="533">
        <f t="shared" si="4"/>
        <v>12</v>
      </c>
      <c r="V41" s="534">
        <v>1</v>
      </c>
      <c r="W41" s="533">
        <v>10</v>
      </c>
      <c r="X41" s="533">
        <v>7</v>
      </c>
      <c r="Y41" s="533">
        <f t="shared" si="5"/>
        <v>18</v>
      </c>
      <c r="Z41" s="534">
        <v>2</v>
      </c>
      <c r="AA41" s="533">
        <v>18</v>
      </c>
      <c r="AB41" s="533">
        <v>21</v>
      </c>
      <c r="AC41" s="533">
        <f t="shared" si="6"/>
        <v>41</v>
      </c>
      <c r="AD41" s="531" t="s">
        <v>1073</v>
      </c>
      <c r="AE41" s="523"/>
    </row>
    <row r="42" spans="1:31" ht="21">
      <c r="A42" s="531" t="s">
        <v>1074</v>
      </c>
      <c r="B42" s="532">
        <v>0</v>
      </c>
      <c r="C42" s="532">
        <v>12</v>
      </c>
      <c r="D42" s="532">
        <v>10</v>
      </c>
      <c r="E42" s="532">
        <f t="shared" si="0"/>
        <v>22</v>
      </c>
      <c r="F42" s="532">
        <v>0</v>
      </c>
      <c r="G42" s="532">
        <v>5</v>
      </c>
      <c r="H42" s="532">
        <v>4</v>
      </c>
      <c r="I42" s="532">
        <f t="shared" si="1"/>
        <v>9</v>
      </c>
      <c r="J42" s="532">
        <v>0</v>
      </c>
      <c r="K42" s="532">
        <v>6</v>
      </c>
      <c r="L42" s="532">
        <v>5</v>
      </c>
      <c r="M42" s="532">
        <f t="shared" si="2"/>
        <v>11</v>
      </c>
      <c r="N42" s="532">
        <v>0</v>
      </c>
      <c r="O42" s="532">
        <v>6</v>
      </c>
      <c r="P42" s="532">
        <v>1</v>
      </c>
      <c r="Q42" s="532">
        <f t="shared" si="3"/>
        <v>7</v>
      </c>
      <c r="R42" s="532">
        <v>1</v>
      </c>
      <c r="S42" s="532">
        <v>5</v>
      </c>
      <c r="T42" s="532">
        <v>5</v>
      </c>
      <c r="U42" s="532">
        <f t="shared" si="4"/>
        <v>11</v>
      </c>
      <c r="V42" s="532">
        <v>0</v>
      </c>
      <c r="W42" s="532">
        <v>2</v>
      </c>
      <c r="X42" s="532">
        <v>1</v>
      </c>
      <c r="Y42" s="532">
        <f t="shared" si="5"/>
        <v>3</v>
      </c>
      <c r="Z42" s="532">
        <v>0</v>
      </c>
      <c r="AA42" s="532">
        <v>9</v>
      </c>
      <c r="AB42" s="532">
        <v>0</v>
      </c>
      <c r="AC42" s="532">
        <f t="shared" si="6"/>
        <v>9</v>
      </c>
      <c r="AD42" s="531" t="s">
        <v>1075</v>
      </c>
    </row>
    <row r="43" spans="1:31" ht="21">
      <c r="A43" s="531" t="s">
        <v>893</v>
      </c>
      <c r="B43" s="533">
        <v>0</v>
      </c>
      <c r="C43" s="533">
        <v>13</v>
      </c>
      <c r="D43" s="533">
        <v>8</v>
      </c>
      <c r="E43" s="533">
        <f t="shared" si="0"/>
        <v>21</v>
      </c>
      <c r="F43" s="534">
        <v>0</v>
      </c>
      <c r="G43" s="533">
        <v>3</v>
      </c>
      <c r="H43" s="533">
        <v>7</v>
      </c>
      <c r="I43" s="533">
        <f t="shared" si="1"/>
        <v>10</v>
      </c>
      <c r="J43" s="534">
        <v>1</v>
      </c>
      <c r="K43" s="533">
        <v>7</v>
      </c>
      <c r="L43" s="533">
        <v>3</v>
      </c>
      <c r="M43" s="533">
        <f t="shared" si="2"/>
        <v>11</v>
      </c>
      <c r="N43" s="534">
        <v>0</v>
      </c>
      <c r="O43" s="533">
        <v>4</v>
      </c>
      <c r="P43" s="533">
        <v>4</v>
      </c>
      <c r="Q43" s="533">
        <f t="shared" si="3"/>
        <v>8</v>
      </c>
      <c r="R43" s="534">
        <v>2</v>
      </c>
      <c r="S43" s="533">
        <v>3</v>
      </c>
      <c r="T43" s="533">
        <v>1</v>
      </c>
      <c r="U43" s="533">
        <f t="shared" si="4"/>
        <v>6</v>
      </c>
      <c r="V43" s="534">
        <v>1</v>
      </c>
      <c r="W43" s="533">
        <v>3</v>
      </c>
      <c r="X43" s="533">
        <v>3</v>
      </c>
      <c r="Y43" s="533">
        <f t="shared" si="5"/>
        <v>7</v>
      </c>
      <c r="Z43" s="534">
        <v>0</v>
      </c>
      <c r="AA43" s="533">
        <v>7</v>
      </c>
      <c r="AB43" s="533">
        <v>10</v>
      </c>
      <c r="AC43" s="533">
        <f t="shared" si="6"/>
        <v>17</v>
      </c>
      <c r="AD43" s="531" t="s">
        <v>894</v>
      </c>
    </row>
    <row r="44" spans="1:31" s="529" customFormat="1" ht="21">
      <c r="A44" s="536" t="s">
        <v>750</v>
      </c>
      <c r="B44" s="353">
        <f>SUM(B8:B43)</f>
        <v>8224</v>
      </c>
      <c r="C44" s="353">
        <f t="shared" ref="C44:AC44" si="7">SUM(C8:C43)</f>
        <v>5188</v>
      </c>
      <c r="D44" s="353">
        <f t="shared" si="7"/>
        <v>3860</v>
      </c>
      <c r="E44" s="353">
        <f t="shared" si="7"/>
        <v>17272</v>
      </c>
      <c r="F44" s="353">
        <f t="shared" si="7"/>
        <v>2553</v>
      </c>
      <c r="G44" s="353">
        <f t="shared" si="7"/>
        <v>1628</v>
      </c>
      <c r="H44" s="353">
        <f t="shared" si="7"/>
        <v>1309</v>
      </c>
      <c r="I44" s="353">
        <f t="shared" si="7"/>
        <v>5490</v>
      </c>
      <c r="J44" s="353">
        <f t="shared" si="7"/>
        <v>3413</v>
      </c>
      <c r="K44" s="353">
        <f t="shared" si="7"/>
        <v>1605</v>
      </c>
      <c r="L44" s="353">
        <f t="shared" si="7"/>
        <v>1486</v>
      </c>
      <c r="M44" s="353">
        <f t="shared" si="7"/>
        <v>6504</v>
      </c>
      <c r="N44" s="353">
        <f t="shared" si="7"/>
        <v>1656</v>
      </c>
      <c r="O44" s="353">
        <f t="shared" si="7"/>
        <v>1123</v>
      </c>
      <c r="P44" s="353">
        <f t="shared" si="7"/>
        <v>557</v>
      </c>
      <c r="Q44" s="366">
        <f t="shared" si="7"/>
        <v>3336</v>
      </c>
      <c r="R44" s="366">
        <f t="shared" si="7"/>
        <v>2707</v>
      </c>
      <c r="S44" s="353">
        <f t="shared" si="7"/>
        <v>1457</v>
      </c>
      <c r="T44" s="353">
        <f t="shared" si="7"/>
        <v>1186</v>
      </c>
      <c r="U44" s="353">
        <f t="shared" si="7"/>
        <v>5350</v>
      </c>
      <c r="V44" s="353">
        <f t="shared" si="7"/>
        <v>2232</v>
      </c>
      <c r="W44" s="353">
        <f t="shared" si="7"/>
        <v>1550</v>
      </c>
      <c r="X44" s="353">
        <f t="shared" si="7"/>
        <v>868</v>
      </c>
      <c r="Y44" s="353">
        <f t="shared" si="7"/>
        <v>4650</v>
      </c>
      <c r="Z44" s="353">
        <f t="shared" si="7"/>
        <v>3057</v>
      </c>
      <c r="AA44" s="353">
        <f t="shared" si="7"/>
        <v>1823</v>
      </c>
      <c r="AB44" s="353">
        <f t="shared" si="7"/>
        <v>1672</v>
      </c>
      <c r="AC44" s="353">
        <f t="shared" si="7"/>
        <v>6552</v>
      </c>
      <c r="AD44" s="536" t="s">
        <v>68</v>
      </c>
    </row>
    <row r="45" spans="1:31">
      <c r="A45" s="537"/>
      <c r="B45" s="537"/>
      <c r="C45" s="537"/>
      <c r="D45" s="537"/>
      <c r="E45" s="537"/>
      <c r="F45" s="538"/>
      <c r="G45" s="537"/>
      <c r="H45" s="537"/>
      <c r="I45" s="537"/>
      <c r="J45" s="538"/>
      <c r="K45" s="537"/>
      <c r="L45" s="537"/>
      <c r="M45" s="537"/>
      <c r="N45" s="538"/>
      <c r="O45" s="537"/>
      <c r="P45" s="537"/>
      <c r="Q45" s="537"/>
      <c r="R45" s="538"/>
      <c r="S45" s="537"/>
      <c r="T45" s="537"/>
      <c r="U45" s="537"/>
      <c r="V45" s="538"/>
      <c r="W45" s="537"/>
      <c r="X45" s="537"/>
      <c r="Y45" s="537"/>
      <c r="Z45" s="538"/>
      <c r="AA45" s="537"/>
      <c r="AB45" s="537"/>
      <c r="AC45" s="537"/>
      <c r="AD45" s="537"/>
    </row>
    <row r="46" spans="1:31" ht="23.25" customHeight="1">
      <c r="A46" s="525" t="s">
        <v>1128</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1129</v>
      </c>
      <c r="AE46" s="523"/>
    </row>
    <row r="47" spans="1:31" s="529" customFormat="1" ht="23.5">
      <c r="A47" s="1896" t="s">
        <v>1008</v>
      </c>
      <c r="B47" s="1897" t="s">
        <v>53</v>
      </c>
      <c r="C47" s="1898"/>
      <c r="D47" s="1898" t="s">
        <v>1131</v>
      </c>
      <c r="E47" s="1899"/>
      <c r="F47" s="1897" t="s">
        <v>54</v>
      </c>
      <c r="G47" s="1898"/>
      <c r="H47" s="1898" t="s">
        <v>1103</v>
      </c>
      <c r="I47" s="1899"/>
      <c r="J47" s="1897" t="s">
        <v>55</v>
      </c>
      <c r="K47" s="1898"/>
      <c r="L47" s="1898" t="s">
        <v>1104</v>
      </c>
      <c r="M47" s="1899"/>
      <c r="N47" s="1897" t="s">
        <v>202</v>
      </c>
      <c r="O47" s="1898"/>
      <c r="P47" s="1898" t="s">
        <v>56</v>
      </c>
      <c r="Q47" s="1899"/>
      <c r="R47" s="1897" t="s">
        <v>57</v>
      </c>
      <c r="S47" s="1898"/>
      <c r="T47" s="1898" t="s">
        <v>1105</v>
      </c>
      <c r="U47" s="1899"/>
      <c r="V47" s="1897" t="s">
        <v>58</v>
      </c>
      <c r="W47" s="1898"/>
      <c r="X47" s="1898" t="s">
        <v>1106</v>
      </c>
      <c r="Y47" s="1899"/>
      <c r="Z47" s="1897" t="s">
        <v>104</v>
      </c>
      <c r="AA47" s="1898"/>
      <c r="AB47" s="1898" t="s">
        <v>1107</v>
      </c>
      <c r="AC47" s="1899"/>
      <c r="AD47" s="1896" t="s">
        <v>1130</v>
      </c>
      <c r="AE47" s="528"/>
    </row>
    <row r="48" spans="1:31" s="529" customFormat="1" ht="23.5">
      <c r="A48" s="1896"/>
      <c r="B48" s="1897" t="s">
        <v>447</v>
      </c>
      <c r="C48" s="1898"/>
      <c r="D48" s="1898"/>
      <c r="E48" s="1899"/>
      <c r="F48" s="1897" t="s">
        <v>451</v>
      </c>
      <c r="G48" s="1898"/>
      <c r="H48" s="1898"/>
      <c r="I48" s="1899"/>
      <c r="J48" s="1897" t="s">
        <v>455</v>
      </c>
      <c r="K48" s="1898"/>
      <c r="L48" s="1898"/>
      <c r="M48" s="1899"/>
      <c r="N48" s="1897" t="s">
        <v>56</v>
      </c>
      <c r="O48" s="1898"/>
      <c r="P48" s="1898"/>
      <c r="Q48" s="1899"/>
      <c r="R48" s="1897" t="s">
        <v>491</v>
      </c>
      <c r="S48" s="1898"/>
      <c r="T48" s="1898"/>
      <c r="U48" s="1899"/>
      <c r="V48" s="1897" t="s">
        <v>465</v>
      </c>
      <c r="W48" s="1898"/>
      <c r="X48" s="1898"/>
      <c r="Y48" s="1899"/>
      <c r="Z48" s="1897" t="s">
        <v>203</v>
      </c>
      <c r="AA48" s="1898"/>
      <c r="AB48" s="1898"/>
      <c r="AC48" s="1899"/>
      <c r="AD48" s="1896"/>
      <c r="AE48" s="528"/>
    </row>
    <row r="49" spans="1:31" s="529" customFormat="1" ht="51">
      <c r="A49" s="1896"/>
      <c r="B49" s="530" t="s">
        <v>1012</v>
      </c>
      <c r="C49" s="530" t="s">
        <v>1013</v>
      </c>
      <c r="D49" s="530" t="s">
        <v>1014</v>
      </c>
      <c r="E49" s="530" t="s">
        <v>750</v>
      </c>
      <c r="F49" s="530" t="s">
        <v>1012</v>
      </c>
      <c r="G49" s="530" t="s">
        <v>1013</v>
      </c>
      <c r="H49" s="530" t="s">
        <v>1014</v>
      </c>
      <c r="I49" s="530" t="s">
        <v>750</v>
      </c>
      <c r="J49" s="530" t="s">
        <v>1012</v>
      </c>
      <c r="K49" s="530" t="s">
        <v>1013</v>
      </c>
      <c r="L49" s="530" t="s">
        <v>1014</v>
      </c>
      <c r="M49" s="530" t="s">
        <v>750</v>
      </c>
      <c r="N49" s="530" t="s">
        <v>1012</v>
      </c>
      <c r="O49" s="530" t="s">
        <v>1013</v>
      </c>
      <c r="P49" s="530" t="s">
        <v>1014</v>
      </c>
      <c r="Q49" s="530" t="s">
        <v>750</v>
      </c>
      <c r="R49" s="530" t="s">
        <v>1012</v>
      </c>
      <c r="S49" s="530" t="s">
        <v>1013</v>
      </c>
      <c r="T49" s="530" t="s">
        <v>1014</v>
      </c>
      <c r="U49" s="530" t="s">
        <v>750</v>
      </c>
      <c r="V49" s="530" t="s">
        <v>1012</v>
      </c>
      <c r="W49" s="530" t="s">
        <v>1013</v>
      </c>
      <c r="X49" s="530" t="s">
        <v>1014</v>
      </c>
      <c r="Y49" s="530" t="s">
        <v>750</v>
      </c>
      <c r="Z49" s="530" t="s">
        <v>1012</v>
      </c>
      <c r="AA49" s="530" t="s">
        <v>1013</v>
      </c>
      <c r="AB49" s="530" t="s">
        <v>1014</v>
      </c>
      <c r="AC49" s="530" t="s">
        <v>750</v>
      </c>
      <c r="AD49" s="1896"/>
      <c r="AE49" s="528"/>
    </row>
    <row r="50" spans="1:31" s="529" customFormat="1" ht="69.5">
      <c r="A50" s="1896"/>
      <c r="B50" s="530" t="s">
        <v>1015</v>
      </c>
      <c r="C50" s="530" t="s">
        <v>1016</v>
      </c>
      <c r="D50" s="530" t="s">
        <v>1017</v>
      </c>
      <c r="E50" s="530" t="s">
        <v>68</v>
      </c>
      <c r="F50" s="530" t="s">
        <v>1015</v>
      </c>
      <c r="G50" s="530" t="s">
        <v>1016</v>
      </c>
      <c r="H50" s="530" t="s">
        <v>1017</v>
      </c>
      <c r="I50" s="530" t="s">
        <v>68</v>
      </c>
      <c r="J50" s="530" t="s">
        <v>1015</v>
      </c>
      <c r="K50" s="530" t="s">
        <v>1016</v>
      </c>
      <c r="L50" s="530" t="s">
        <v>1017</v>
      </c>
      <c r="M50" s="530" t="s">
        <v>68</v>
      </c>
      <c r="N50" s="530" t="s">
        <v>1015</v>
      </c>
      <c r="O50" s="530" t="s">
        <v>1016</v>
      </c>
      <c r="P50" s="530" t="s">
        <v>1017</v>
      </c>
      <c r="Q50" s="530" t="s">
        <v>68</v>
      </c>
      <c r="R50" s="530" t="s">
        <v>1015</v>
      </c>
      <c r="S50" s="530" t="s">
        <v>1016</v>
      </c>
      <c r="T50" s="530" t="s">
        <v>1017</v>
      </c>
      <c r="U50" s="530" t="s">
        <v>68</v>
      </c>
      <c r="V50" s="530" t="s">
        <v>1015</v>
      </c>
      <c r="W50" s="530" t="s">
        <v>1016</v>
      </c>
      <c r="X50" s="530" t="s">
        <v>1017</v>
      </c>
      <c r="Y50" s="530" t="s">
        <v>68</v>
      </c>
      <c r="Z50" s="530" t="s">
        <v>1015</v>
      </c>
      <c r="AA50" s="530" t="s">
        <v>1016</v>
      </c>
      <c r="AB50" s="530" t="s">
        <v>1017</v>
      </c>
      <c r="AC50" s="530" t="s">
        <v>68</v>
      </c>
      <c r="AD50" s="1896"/>
      <c r="AE50" s="528"/>
    </row>
    <row r="51" spans="1:31" ht="21">
      <c r="A51" s="531" t="s">
        <v>1018</v>
      </c>
      <c r="B51" s="532">
        <v>1113</v>
      </c>
      <c r="C51" s="532">
        <v>0</v>
      </c>
      <c r="D51" s="532">
        <v>0</v>
      </c>
      <c r="E51" s="532">
        <f>SUM(B51:D51)</f>
        <v>1113</v>
      </c>
      <c r="F51" s="532">
        <v>358</v>
      </c>
      <c r="G51" s="532">
        <v>0</v>
      </c>
      <c r="H51" s="532">
        <v>0</v>
      </c>
      <c r="I51" s="532">
        <f>SUM(F51:H51)</f>
        <v>358</v>
      </c>
      <c r="J51" s="532">
        <v>1333</v>
      </c>
      <c r="K51" s="532">
        <v>0</v>
      </c>
      <c r="L51" s="532">
        <v>0</v>
      </c>
      <c r="M51" s="532">
        <f>SUM(J51:L51)</f>
        <v>1333</v>
      </c>
      <c r="N51" s="532">
        <v>449</v>
      </c>
      <c r="O51" s="532">
        <v>0</v>
      </c>
      <c r="P51" s="532">
        <v>0</v>
      </c>
      <c r="Q51" s="532">
        <f>SUM(N51:P51)</f>
        <v>449</v>
      </c>
      <c r="R51" s="532">
        <v>829</v>
      </c>
      <c r="S51" s="532">
        <v>0</v>
      </c>
      <c r="T51" s="532">
        <v>0</v>
      </c>
      <c r="U51" s="532">
        <f>SUM(R51:T51)</f>
        <v>829</v>
      </c>
      <c r="V51" s="532">
        <v>584</v>
      </c>
      <c r="W51" s="532">
        <v>0</v>
      </c>
      <c r="X51" s="532">
        <v>0</v>
      </c>
      <c r="Y51" s="532">
        <f>SUM(V51:X51)</f>
        <v>584</v>
      </c>
      <c r="Z51" s="532">
        <v>592</v>
      </c>
      <c r="AA51" s="532">
        <v>0</v>
      </c>
      <c r="AB51" s="532">
        <v>0</v>
      </c>
      <c r="AC51" s="532">
        <f>SUM(Z51:AB51)</f>
        <v>592</v>
      </c>
      <c r="AD51" s="531" t="s">
        <v>1019</v>
      </c>
      <c r="AE51" s="523"/>
    </row>
    <row r="52" spans="1:31" ht="21">
      <c r="A52" s="531" t="s">
        <v>1020</v>
      </c>
      <c r="B52" s="533">
        <v>247</v>
      </c>
      <c r="C52" s="533">
        <v>48</v>
      </c>
      <c r="D52" s="533">
        <v>31</v>
      </c>
      <c r="E52" s="533">
        <f t="shared" ref="E52:E86" si="8">SUM(B52:D52)</f>
        <v>326</v>
      </c>
      <c r="F52" s="534">
        <v>75</v>
      </c>
      <c r="G52" s="533">
        <v>35</v>
      </c>
      <c r="H52" s="533">
        <v>7</v>
      </c>
      <c r="I52" s="533">
        <f t="shared" ref="I52:I86" si="9">SUM(F52:H52)</f>
        <v>117</v>
      </c>
      <c r="J52" s="534">
        <v>388</v>
      </c>
      <c r="K52" s="533">
        <v>91</v>
      </c>
      <c r="L52" s="533">
        <v>53</v>
      </c>
      <c r="M52" s="533">
        <f t="shared" ref="M52:M86" si="10">SUM(J52:L52)</f>
        <v>532</v>
      </c>
      <c r="N52" s="534">
        <v>85</v>
      </c>
      <c r="O52" s="533">
        <v>33</v>
      </c>
      <c r="P52" s="533">
        <v>7</v>
      </c>
      <c r="Q52" s="533">
        <f t="shared" ref="Q52:Q86" si="11">SUM(N52:P52)</f>
        <v>125</v>
      </c>
      <c r="R52" s="534">
        <v>143</v>
      </c>
      <c r="S52" s="533">
        <v>40</v>
      </c>
      <c r="T52" s="533">
        <v>17</v>
      </c>
      <c r="U52" s="533">
        <f t="shared" ref="U52:U86" si="12">SUM(R52:T52)</f>
        <v>200</v>
      </c>
      <c r="V52" s="534">
        <v>216</v>
      </c>
      <c r="W52" s="533">
        <v>46</v>
      </c>
      <c r="X52" s="533">
        <v>20</v>
      </c>
      <c r="Y52" s="533">
        <f t="shared" ref="Y52:Y86" si="13">SUM(V52:X52)</f>
        <v>282</v>
      </c>
      <c r="Z52" s="534">
        <v>83</v>
      </c>
      <c r="AA52" s="533">
        <v>45</v>
      </c>
      <c r="AB52" s="533">
        <v>7</v>
      </c>
      <c r="AC52" s="533">
        <f t="shared" ref="AC52:AC86" si="14">SUM(Z52:AB52)</f>
        <v>135</v>
      </c>
      <c r="AD52" s="531" t="s">
        <v>954</v>
      </c>
    </row>
    <row r="53" spans="1:31" ht="21">
      <c r="A53" s="531" t="s">
        <v>1021</v>
      </c>
      <c r="B53" s="532">
        <v>75</v>
      </c>
      <c r="C53" s="532">
        <v>99</v>
      </c>
      <c r="D53" s="532">
        <v>85</v>
      </c>
      <c r="E53" s="532">
        <f t="shared" si="8"/>
        <v>259</v>
      </c>
      <c r="F53" s="532">
        <v>34</v>
      </c>
      <c r="G53" s="532">
        <v>28</v>
      </c>
      <c r="H53" s="532">
        <v>11</v>
      </c>
      <c r="I53" s="532">
        <f t="shared" si="9"/>
        <v>73</v>
      </c>
      <c r="J53" s="532">
        <v>120</v>
      </c>
      <c r="K53" s="532">
        <v>126</v>
      </c>
      <c r="L53" s="532">
        <v>101</v>
      </c>
      <c r="M53" s="532">
        <f t="shared" si="10"/>
        <v>347</v>
      </c>
      <c r="N53" s="532">
        <v>25</v>
      </c>
      <c r="O53" s="532">
        <v>37</v>
      </c>
      <c r="P53" s="532">
        <v>20</v>
      </c>
      <c r="Q53" s="532">
        <f t="shared" si="11"/>
        <v>82</v>
      </c>
      <c r="R53" s="532">
        <v>73</v>
      </c>
      <c r="S53" s="532">
        <v>64</v>
      </c>
      <c r="T53" s="532">
        <v>43</v>
      </c>
      <c r="U53" s="532">
        <f t="shared" si="12"/>
        <v>180</v>
      </c>
      <c r="V53" s="532">
        <v>70</v>
      </c>
      <c r="W53" s="532">
        <v>107</v>
      </c>
      <c r="X53" s="532">
        <v>42</v>
      </c>
      <c r="Y53" s="532">
        <f t="shared" si="13"/>
        <v>219</v>
      </c>
      <c r="Z53" s="532">
        <v>44</v>
      </c>
      <c r="AA53" s="532">
        <v>45</v>
      </c>
      <c r="AB53" s="532">
        <v>24</v>
      </c>
      <c r="AC53" s="532">
        <f t="shared" si="14"/>
        <v>113</v>
      </c>
      <c r="AD53" s="531" t="s">
        <v>956</v>
      </c>
    </row>
    <row r="54" spans="1:31" ht="21">
      <c r="A54" s="531" t="s">
        <v>959</v>
      </c>
      <c r="B54" s="533">
        <v>29</v>
      </c>
      <c r="C54" s="533">
        <v>61</v>
      </c>
      <c r="D54" s="533">
        <v>46</v>
      </c>
      <c r="E54" s="533">
        <f t="shared" si="8"/>
        <v>136</v>
      </c>
      <c r="F54" s="534">
        <v>16</v>
      </c>
      <c r="G54" s="533">
        <v>36</v>
      </c>
      <c r="H54" s="533">
        <v>19</v>
      </c>
      <c r="I54" s="533">
        <f t="shared" si="9"/>
        <v>71</v>
      </c>
      <c r="J54" s="534">
        <v>47</v>
      </c>
      <c r="K54" s="533">
        <v>63</v>
      </c>
      <c r="L54" s="533">
        <v>60</v>
      </c>
      <c r="M54" s="533">
        <f t="shared" si="10"/>
        <v>170</v>
      </c>
      <c r="N54" s="534">
        <v>18</v>
      </c>
      <c r="O54" s="533">
        <v>27</v>
      </c>
      <c r="P54" s="533">
        <v>19</v>
      </c>
      <c r="Q54" s="533">
        <f t="shared" si="11"/>
        <v>64</v>
      </c>
      <c r="R54" s="534">
        <v>29</v>
      </c>
      <c r="S54" s="533">
        <v>58</v>
      </c>
      <c r="T54" s="533">
        <v>31</v>
      </c>
      <c r="U54" s="533">
        <f t="shared" si="12"/>
        <v>118</v>
      </c>
      <c r="V54" s="534">
        <v>25</v>
      </c>
      <c r="W54" s="533">
        <v>45</v>
      </c>
      <c r="X54" s="533">
        <v>33</v>
      </c>
      <c r="Y54" s="533">
        <f t="shared" si="13"/>
        <v>103</v>
      </c>
      <c r="Z54" s="534">
        <v>7</v>
      </c>
      <c r="AA54" s="533">
        <v>35</v>
      </c>
      <c r="AB54" s="533">
        <v>11</v>
      </c>
      <c r="AC54" s="533">
        <f t="shared" si="14"/>
        <v>53</v>
      </c>
      <c r="AD54" s="531" t="s">
        <v>1022</v>
      </c>
    </row>
    <row r="55" spans="1:31" ht="21">
      <c r="A55" s="531" t="s">
        <v>1023</v>
      </c>
      <c r="B55" s="532">
        <v>18</v>
      </c>
      <c r="C55" s="532">
        <v>28</v>
      </c>
      <c r="D55" s="532">
        <v>22</v>
      </c>
      <c r="E55" s="532">
        <f t="shared" si="8"/>
        <v>68</v>
      </c>
      <c r="F55" s="532">
        <v>3</v>
      </c>
      <c r="G55" s="532">
        <v>24</v>
      </c>
      <c r="H55" s="532">
        <v>14</v>
      </c>
      <c r="I55" s="532">
        <f t="shared" si="9"/>
        <v>41</v>
      </c>
      <c r="J55" s="532">
        <v>30</v>
      </c>
      <c r="K55" s="532">
        <v>61</v>
      </c>
      <c r="L55" s="532">
        <v>42</v>
      </c>
      <c r="M55" s="532">
        <f t="shared" si="10"/>
        <v>133</v>
      </c>
      <c r="N55" s="532">
        <v>4</v>
      </c>
      <c r="O55" s="532">
        <v>18</v>
      </c>
      <c r="P55" s="532">
        <v>10</v>
      </c>
      <c r="Q55" s="532">
        <f t="shared" si="11"/>
        <v>32</v>
      </c>
      <c r="R55" s="532">
        <v>6</v>
      </c>
      <c r="S55" s="532">
        <v>33</v>
      </c>
      <c r="T55" s="532">
        <v>14</v>
      </c>
      <c r="U55" s="532">
        <f t="shared" si="12"/>
        <v>53</v>
      </c>
      <c r="V55" s="532">
        <v>8</v>
      </c>
      <c r="W55" s="532">
        <v>39</v>
      </c>
      <c r="X55" s="532">
        <v>11</v>
      </c>
      <c r="Y55" s="532">
        <f t="shared" si="13"/>
        <v>58</v>
      </c>
      <c r="Z55" s="532">
        <v>7</v>
      </c>
      <c r="AA55" s="532">
        <v>23</v>
      </c>
      <c r="AB55" s="532">
        <v>6</v>
      </c>
      <c r="AC55" s="532">
        <f t="shared" si="14"/>
        <v>36</v>
      </c>
      <c r="AD55" s="531" t="s">
        <v>961</v>
      </c>
    </row>
    <row r="56" spans="1:31" ht="21">
      <c r="A56" s="531" t="s">
        <v>1024</v>
      </c>
      <c r="B56" s="533">
        <v>11</v>
      </c>
      <c r="C56" s="533">
        <v>18</v>
      </c>
      <c r="D56" s="533">
        <v>7</v>
      </c>
      <c r="E56" s="533">
        <f t="shared" si="8"/>
        <v>36</v>
      </c>
      <c r="F56" s="534">
        <v>2</v>
      </c>
      <c r="G56" s="533">
        <v>7</v>
      </c>
      <c r="H56" s="533">
        <v>5</v>
      </c>
      <c r="I56" s="533">
        <f t="shared" si="9"/>
        <v>14</v>
      </c>
      <c r="J56" s="534">
        <v>18</v>
      </c>
      <c r="K56" s="533">
        <v>25</v>
      </c>
      <c r="L56" s="533">
        <v>26</v>
      </c>
      <c r="M56" s="533">
        <f t="shared" si="10"/>
        <v>69</v>
      </c>
      <c r="N56" s="534">
        <v>4</v>
      </c>
      <c r="O56" s="533">
        <v>6</v>
      </c>
      <c r="P56" s="533">
        <v>7</v>
      </c>
      <c r="Q56" s="533">
        <f t="shared" si="11"/>
        <v>17</v>
      </c>
      <c r="R56" s="534">
        <v>8</v>
      </c>
      <c r="S56" s="533">
        <v>8</v>
      </c>
      <c r="T56" s="533">
        <v>13</v>
      </c>
      <c r="U56" s="533">
        <f t="shared" si="12"/>
        <v>29</v>
      </c>
      <c r="V56" s="534">
        <v>3</v>
      </c>
      <c r="W56" s="533">
        <v>13</v>
      </c>
      <c r="X56" s="533">
        <v>4</v>
      </c>
      <c r="Y56" s="533">
        <f t="shared" si="13"/>
        <v>20</v>
      </c>
      <c r="Z56" s="534">
        <v>0</v>
      </c>
      <c r="AA56" s="533">
        <v>12</v>
      </c>
      <c r="AB56" s="533">
        <v>4</v>
      </c>
      <c r="AC56" s="533">
        <f t="shared" si="14"/>
        <v>16</v>
      </c>
      <c r="AD56" s="531" t="s">
        <v>1025</v>
      </c>
      <c r="AE56" s="523"/>
    </row>
    <row r="57" spans="1:31" ht="21">
      <c r="A57" s="531" t="s">
        <v>1026</v>
      </c>
      <c r="B57" s="532">
        <v>1</v>
      </c>
      <c r="C57" s="532">
        <v>8</v>
      </c>
      <c r="D57" s="532">
        <v>8</v>
      </c>
      <c r="E57" s="532">
        <f t="shared" si="8"/>
        <v>17</v>
      </c>
      <c r="F57" s="532">
        <v>0</v>
      </c>
      <c r="G57" s="532">
        <v>3</v>
      </c>
      <c r="H57" s="532">
        <v>1</v>
      </c>
      <c r="I57" s="532">
        <f t="shared" si="9"/>
        <v>4</v>
      </c>
      <c r="J57" s="532">
        <v>0</v>
      </c>
      <c r="K57" s="532">
        <v>10</v>
      </c>
      <c r="L57" s="532">
        <v>7</v>
      </c>
      <c r="M57" s="532">
        <f t="shared" si="10"/>
        <v>17</v>
      </c>
      <c r="N57" s="532">
        <v>0</v>
      </c>
      <c r="O57" s="532">
        <v>2</v>
      </c>
      <c r="P57" s="532">
        <v>2</v>
      </c>
      <c r="Q57" s="532">
        <f t="shared" si="11"/>
        <v>4</v>
      </c>
      <c r="R57" s="532">
        <v>0</v>
      </c>
      <c r="S57" s="532">
        <v>4</v>
      </c>
      <c r="T57" s="532">
        <v>4</v>
      </c>
      <c r="U57" s="532">
        <f t="shared" si="12"/>
        <v>8</v>
      </c>
      <c r="V57" s="532">
        <v>0</v>
      </c>
      <c r="W57" s="532">
        <v>5</v>
      </c>
      <c r="X57" s="532">
        <v>5</v>
      </c>
      <c r="Y57" s="532">
        <f t="shared" si="13"/>
        <v>10</v>
      </c>
      <c r="Z57" s="532">
        <v>0</v>
      </c>
      <c r="AA57" s="532">
        <v>8</v>
      </c>
      <c r="AB57" s="532">
        <v>4</v>
      </c>
      <c r="AC57" s="532">
        <f t="shared" si="14"/>
        <v>12</v>
      </c>
      <c r="AD57" s="531" t="s">
        <v>1027</v>
      </c>
    </row>
    <row r="58" spans="1:31" ht="21">
      <c r="A58" s="531" t="s">
        <v>1028</v>
      </c>
      <c r="B58" s="533">
        <v>6</v>
      </c>
      <c r="C58" s="533">
        <v>2</v>
      </c>
      <c r="D58" s="533">
        <v>6</v>
      </c>
      <c r="E58" s="533">
        <f t="shared" si="8"/>
        <v>14</v>
      </c>
      <c r="F58" s="534">
        <v>1</v>
      </c>
      <c r="G58" s="533">
        <v>4</v>
      </c>
      <c r="H58" s="533">
        <v>7</v>
      </c>
      <c r="I58" s="533">
        <f t="shared" si="9"/>
        <v>12</v>
      </c>
      <c r="J58" s="534">
        <v>7</v>
      </c>
      <c r="K58" s="533">
        <v>12</v>
      </c>
      <c r="L58" s="533">
        <v>14</v>
      </c>
      <c r="M58" s="533">
        <f t="shared" si="10"/>
        <v>33</v>
      </c>
      <c r="N58" s="534">
        <v>1</v>
      </c>
      <c r="O58" s="533">
        <v>5</v>
      </c>
      <c r="P58" s="533">
        <v>5</v>
      </c>
      <c r="Q58" s="533">
        <f t="shared" si="11"/>
        <v>11</v>
      </c>
      <c r="R58" s="534">
        <v>0</v>
      </c>
      <c r="S58" s="533">
        <v>5</v>
      </c>
      <c r="T58" s="533">
        <v>10</v>
      </c>
      <c r="U58" s="533">
        <f t="shared" si="12"/>
        <v>15</v>
      </c>
      <c r="V58" s="534">
        <v>3</v>
      </c>
      <c r="W58" s="533">
        <v>8</v>
      </c>
      <c r="X58" s="533">
        <v>8</v>
      </c>
      <c r="Y58" s="533">
        <f t="shared" si="13"/>
        <v>19</v>
      </c>
      <c r="Z58" s="534">
        <v>0</v>
      </c>
      <c r="AA58" s="533">
        <v>2</v>
      </c>
      <c r="AB58" s="533">
        <v>5</v>
      </c>
      <c r="AC58" s="533">
        <f t="shared" si="14"/>
        <v>7</v>
      </c>
      <c r="AD58" s="531" t="s">
        <v>1029</v>
      </c>
    </row>
    <row r="59" spans="1:31" ht="21">
      <c r="A59" s="531" t="s">
        <v>1030</v>
      </c>
      <c r="B59" s="532">
        <v>1</v>
      </c>
      <c r="C59" s="532">
        <v>1</v>
      </c>
      <c r="D59" s="532">
        <v>3</v>
      </c>
      <c r="E59" s="532">
        <f t="shared" si="8"/>
        <v>5</v>
      </c>
      <c r="F59" s="532">
        <v>0</v>
      </c>
      <c r="G59" s="532">
        <v>1</v>
      </c>
      <c r="H59" s="532">
        <v>2</v>
      </c>
      <c r="I59" s="532">
        <f t="shared" si="9"/>
        <v>3</v>
      </c>
      <c r="J59" s="532">
        <v>0</v>
      </c>
      <c r="K59" s="532">
        <v>5</v>
      </c>
      <c r="L59" s="532">
        <v>4</v>
      </c>
      <c r="M59" s="532">
        <f t="shared" si="10"/>
        <v>9</v>
      </c>
      <c r="N59" s="532">
        <v>0</v>
      </c>
      <c r="O59" s="532">
        <v>1</v>
      </c>
      <c r="P59" s="532">
        <v>1</v>
      </c>
      <c r="Q59" s="532">
        <f t="shared" si="11"/>
        <v>2</v>
      </c>
      <c r="R59" s="532">
        <v>0</v>
      </c>
      <c r="S59" s="532">
        <v>3</v>
      </c>
      <c r="T59" s="532">
        <v>0</v>
      </c>
      <c r="U59" s="532">
        <f t="shared" si="12"/>
        <v>3</v>
      </c>
      <c r="V59" s="532">
        <v>2</v>
      </c>
      <c r="W59" s="532">
        <v>3</v>
      </c>
      <c r="X59" s="532">
        <v>1</v>
      </c>
      <c r="Y59" s="532">
        <f t="shared" si="13"/>
        <v>6</v>
      </c>
      <c r="Z59" s="532">
        <v>0</v>
      </c>
      <c r="AA59" s="532">
        <v>0</v>
      </c>
      <c r="AB59" s="532">
        <v>1</v>
      </c>
      <c r="AC59" s="532">
        <f t="shared" si="14"/>
        <v>1</v>
      </c>
      <c r="AD59" s="531" t="s">
        <v>1031</v>
      </c>
    </row>
    <row r="60" spans="1:31" ht="21">
      <c r="A60" s="531" t="s">
        <v>1032</v>
      </c>
      <c r="B60" s="533">
        <v>8</v>
      </c>
      <c r="C60" s="533">
        <v>13</v>
      </c>
      <c r="D60" s="533">
        <v>14</v>
      </c>
      <c r="E60" s="533">
        <f t="shared" si="8"/>
        <v>35</v>
      </c>
      <c r="F60" s="534">
        <v>2</v>
      </c>
      <c r="G60" s="533">
        <v>12</v>
      </c>
      <c r="H60" s="533">
        <v>4</v>
      </c>
      <c r="I60" s="533">
        <f t="shared" si="9"/>
        <v>18</v>
      </c>
      <c r="J60" s="534">
        <v>24</v>
      </c>
      <c r="K60" s="533">
        <v>33</v>
      </c>
      <c r="L60" s="533">
        <v>29</v>
      </c>
      <c r="M60" s="533">
        <f t="shared" si="10"/>
        <v>86</v>
      </c>
      <c r="N60" s="534">
        <v>2</v>
      </c>
      <c r="O60" s="533">
        <v>12</v>
      </c>
      <c r="P60" s="533">
        <v>2</v>
      </c>
      <c r="Q60" s="533">
        <f t="shared" si="11"/>
        <v>16</v>
      </c>
      <c r="R60" s="534">
        <v>1</v>
      </c>
      <c r="S60" s="533">
        <v>25</v>
      </c>
      <c r="T60" s="533">
        <v>11</v>
      </c>
      <c r="U60" s="533">
        <f t="shared" si="12"/>
        <v>37</v>
      </c>
      <c r="V60" s="534">
        <v>4</v>
      </c>
      <c r="W60" s="533">
        <v>14</v>
      </c>
      <c r="X60" s="533">
        <v>7</v>
      </c>
      <c r="Y60" s="533">
        <f t="shared" si="13"/>
        <v>25</v>
      </c>
      <c r="Z60" s="534">
        <v>3</v>
      </c>
      <c r="AA60" s="533">
        <v>10</v>
      </c>
      <c r="AB60" s="533">
        <v>6</v>
      </c>
      <c r="AC60" s="533">
        <f t="shared" si="14"/>
        <v>19</v>
      </c>
      <c r="AD60" s="531" t="s">
        <v>1033</v>
      </c>
    </row>
    <row r="61" spans="1:31" ht="21">
      <c r="A61" s="531" t="s">
        <v>828</v>
      </c>
      <c r="B61" s="532">
        <v>4</v>
      </c>
      <c r="C61" s="532">
        <v>18</v>
      </c>
      <c r="D61" s="532">
        <v>10</v>
      </c>
      <c r="E61" s="532">
        <f t="shared" si="8"/>
        <v>32</v>
      </c>
      <c r="F61" s="532">
        <v>2</v>
      </c>
      <c r="G61" s="532">
        <v>7</v>
      </c>
      <c r="H61" s="532">
        <v>4</v>
      </c>
      <c r="I61" s="532">
        <f t="shared" si="9"/>
        <v>13</v>
      </c>
      <c r="J61" s="532">
        <v>7</v>
      </c>
      <c r="K61" s="532">
        <v>37</v>
      </c>
      <c r="L61" s="532">
        <v>14</v>
      </c>
      <c r="M61" s="532">
        <f t="shared" si="10"/>
        <v>58</v>
      </c>
      <c r="N61" s="532">
        <v>1</v>
      </c>
      <c r="O61" s="532">
        <v>8</v>
      </c>
      <c r="P61" s="532">
        <v>5</v>
      </c>
      <c r="Q61" s="532">
        <f t="shared" si="11"/>
        <v>14</v>
      </c>
      <c r="R61" s="532">
        <v>4</v>
      </c>
      <c r="S61" s="532">
        <v>20</v>
      </c>
      <c r="T61" s="532">
        <v>12</v>
      </c>
      <c r="U61" s="532">
        <f t="shared" si="12"/>
        <v>36</v>
      </c>
      <c r="V61" s="532">
        <v>3</v>
      </c>
      <c r="W61" s="532">
        <v>16</v>
      </c>
      <c r="X61" s="532">
        <v>8</v>
      </c>
      <c r="Y61" s="532">
        <f t="shared" si="13"/>
        <v>27</v>
      </c>
      <c r="Z61" s="532">
        <v>3</v>
      </c>
      <c r="AA61" s="532">
        <v>16</v>
      </c>
      <c r="AB61" s="532">
        <v>5</v>
      </c>
      <c r="AC61" s="532">
        <f t="shared" si="14"/>
        <v>24</v>
      </c>
      <c r="AD61" s="531" t="s">
        <v>960</v>
      </c>
    </row>
    <row r="62" spans="1:31" ht="21">
      <c r="A62" s="531" t="s">
        <v>862</v>
      </c>
      <c r="B62" s="533">
        <v>58</v>
      </c>
      <c r="C62" s="533">
        <v>69</v>
      </c>
      <c r="D62" s="533">
        <v>42</v>
      </c>
      <c r="E62" s="533">
        <f t="shared" si="8"/>
        <v>169</v>
      </c>
      <c r="F62" s="534">
        <v>16</v>
      </c>
      <c r="G62" s="533">
        <v>28</v>
      </c>
      <c r="H62" s="533">
        <v>19</v>
      </c>
      <c r="I62" s="533">
        <f t="shared" si="9"/>
        <v>63</v>
      </c>
      <c r="J62" s="534">
        <v>54</v>
      </c>
      <c r="K62" s="533">
        <v>85</v>
      </c>
      <c r="L62" s="533">
        <v>40</v>
      </c>
      <c r="M62" s="533">
        <f t="shared" si="10"/>
        <v>179</v>
      </c>
      <c r="N62" s="534">
        <v>11</v>
      </c>
      <c r="O62" s="533">
        <v>35</v>
      </c>
      <c r="P62" s="533">
        <v>16</v>
      </c>
      <c r="Q62" s="533">
        <f t="shared" si="11"/>
        <v>62</v>
      </c>
      <c r="R62" s="534">
        <v>19</v>
      </c>
      <c r="S62" s="533">
        <v>52</v>
      </c>
      <c r="T62" s="533">
        <v>34</v>
      </c>
      <c r="U62" s="533">
        <f t="shared" si="12"/>
        <v>105</v>
      </c>
      <c r="V62" s="534">
        <v>25</v>
      </c>
      <c r="W62" s="533">
        <v>67</v>
      </c>
      <c r="X62" s="533">
        <v>44</v>
      </c>
      <c r="Y62" s="533">
        <f t="shared" si="13"/>
        <v>136</v>
      </c>
      <c r="Z62" s="534">
        <v>21</v>
      </c>
      <c r="AA62" s="533">
        <v>38</v>
      </c>
      <c r="AB62" s="533">
        <v>28</v>
      </c>
      <c r="AC62" s="533">
        <f t="shared" si="14"/>
        <v>87</v>
      </c>
      <c r="AD62" s="531" t="s">
        <v>870</v>
      </c>
    </row>
    <row r="63" spans="1:31" ht="21">
      <c r="A63" s="531" t="s">
        <v>1034</v>
      </c>
      <c r="B63" s="532">
        <v>3</v>
      </c>
      <c r="C63" s="532">
        <v>16</v>
      </c>
      <c r="D63" s="532">
        <v>16</v>
      </c>
      <c r="E63" s="532">
        <f t="shared" si="8"/>
        <v>35</v>
      </c>
      <c r="F63" s="532">
        <v>1</v>
      </c>
      <c r="G63" s="532">
        <v>8</v>
      </c>
      <c r="H63" s="532">
        <v>9</v>
      </c>
      <c r="I63" s="532">
        <f t="shared" si="9"/>
        <v>18</v>
      </c>
      <c r="J63" s="532">
        <v>1</v>
      </c>
      <c r="K63" s="532">
        <v>26</v>
      </c>
      <c r="L63" s="532">
        <v>9</v>
      </c>
      <c r="M63" s="532">
        <f t="shared" si="10"/>
        <v>36</v>
      </c>
      <c r="N63" s="532">
        <v>2</v>
      </c>
      <c r="O63" s="532">
        <v>13</v>
      </c>
      <c r="P63" s="532">
        <v>4</v>
      </c>
      <c r="Q63" s="532">
        <f t="shared" si="11"/>
        <v>19</v>
      </c>
      <c r="R63" s="532">
        <v>1</v>
      </c>
      <c r="S63" s="532">
        <v>15</v>
      </c>
      <c r="T63" s="532">
        <v>10</v>
      </c>
      <c r="U63" s="532">
        <f t="shared" si="12"/>
        <v>26</v>
      </c>
      <c r="V63" s="532">
        <v>4</v>
      </c>
      <c r="W63" s="532">
        <v>26</v>
      </c>
      <c r="X63" s="532">
        <v>20</v>
      </c>
      <c r="Y63" s="532">
        <f t="shared" si="13"/>
        <v>50</v>
      </c>
      <c r="Z63" s="532">
        <v>3</v>
      </c>
      <c r="AA63" s="532">
        <v>18</v>
      </c>
      <c r="AB63" s="532">
        <v>9</v>
      </c>
      <c r="AC63" s="532">
        <f t="shared" si="14"/>
        <v>30</v>
      </c>
      <c r="AD63" s="531" t="s">
        <v>1035</v>
      </c>
    </row>
    <row r="64" spans="1:31" ht="21">
      <c r="A64" s="531" t="s">
        <v>1036</v>
      </c>
      <c r="B64" s="533">
        <v>0</v>
      </c>
      <c r="C64" s="533">
        <v>8</v>
      </c>
      <c r="D64" s="533">
        <v>3</v>
      </c>
      <c r="E64" s="533">
        <f t="shared" si="8"/>
        <v>11</v>
      </c>
      <c r="F64" s="534">
        <v>0</v>
      </c>
      <c r="G64" s="533">
        <v>3</v>
      </c>
      <c r="H64" s="533">
        <v>2</v>
      </c>
      <c r="I64" s="533">
        <f t="shared" si="9"/>
        <v>5</v>
      </c>
      <c r="J64" s="534">
        <v>2</v>
      </c>
      <c r="K64" s="533">
        <v>11</v>
      </c>
      <c r="L64" s="533">
        <v>6</v>
      </c>
      <c r="M64" s="533">
        <f t="shared" si="10"/>
        <v>19</v>
      </c>
      <c r="N64" s="534">
        <v>0</v>
      </c>
      <c r="O64" s="533">
        <v>8</v>
      </c>
      <c r="P64" s="533">
        <v>2</v>
      </c>
      <c r="Q64" s="533">
        <f t="shared" si="11"/>
        <v>10</v>
      </c>
      <c r="R64" s="534">
        <v>0</v>
      </c>
      <c r="S64" s="533">
        <v>13</v>
      </c>
      <c r="T64" s="533">
        <v>7</v>
      </c>
      <c r="U64" s="533">
        <f t="shared" si="12"/>
        <v>20</v>
      </c>
      <c r="V64" s="534">
        <v>2</v>
      </c>
      <c r="W64" s="533">
        <v>21</v>
      </c>
      <c r="X64" s="533">
        <v>7</v>
      </c>
      <c r="Y64" s="533">
        <f t="shared" si="13"/>
        <v>30</v>
      </c>
      <c r="Z64" s="534">
        <v>0</v>
      </c>
      <c r="AA64" s="533">
        <v>12</v>
      </c>
      <c r="AB64" s="533">
        <v>1</v>
      </c>
      <c r="AC64" s="533">
        <f t="shared" si="14"/>
        <v>13</v>
      </c>
      <c r="AD64" s="531" t="s">
        <v>1037</v>
      </c>
    </row>
    <row r="65" spans="1:31" ht="21">
      <c r="A65" s="531" t="s">
        <v>964</v>
      </c>
      <c r="B65" s="532">
        <v>0</v>
      </c>
      <c r="C65" s="532">
        <v>9</v>
      </c>
      <c r="D65" s="532">
        <v>7</v>
      </c>
      <c r="E65" s="532">
        <f t="shared" si="8"/>
        <v>16</v>
      </c>
      <c r="F65" s="532">
        <v>1</v>
      </c>
      <c r="G65" s="532">
        <v>10</v>
      </c>
      <c r="H65" s="532">
        <v>4</v>
      </c>
      <c r="I65" s="532">
        <f t="shared" si="9"/>
        <v>15</v>
      </c>
      <c r="J65" s="532">
        <v>9</v>
      </c>
      <c r="K65" s="532">
        <v>22</v>
      </c>
      <c r="L65" s="532">
        <v>17</v>
      </c>
      <c r="M65" s="532">
        <f t="shared" si="10"/>
        <v>48</v>
      </c>
      <c r="N65" s="532">
        <v>1</v>
      </c>
      <c r="O65" s="532">
        <v>7</v>
      </c>
      <c r="P65" s="532">
        <v>2</v>
      </c>
      <c r="Q65" s="532">
        <f t="shared" si="11"/>
        <v>10</v>
      </c>
      <c r="R65" s="532">
        <v>2</v>
      </c>
      <c r="S65" s="532">
        <v>18</v>
      </c>
      <c r="T65" s="532">
        <v>1</v>
      </c>
      <c r="U65" s="532">
        <f t="shared" si="12"/>
        <v>21</v>
      </c>
      <c r="V65" s="532">
        <v>6</v>
      </c>
      <c r="W65" s="532">
        <v>19</v>
      </c>
      <c r="X65" s="532">
        <v>1</v>
      </c>
      <c r="Y65" s="532">
        <f t="shared" si="13"/>
        <v>26</v>
      </c>
      <c r="Z65" s="532">
        <v>5</v>
      </c>
      <c r="AA65" s="532">
        <v>8</v>
      </c>
      <c r="AB65" s="532">
        <v>2</v>
      </c>
      <c r="AC65" s="532">
        <f t="shared" si="14"/>
        <v>15</v>
      </c>
      <c r="AD65" s="531" t="s">
        <v>1038</v>
      </c>
    </row>
    <row r="66" spans="1:31" ht="21">
      <c r="A66" s="531" t="s">
        <v>1039</v>
      </c>
      <c r="B66" s="533">
        <v>5</v>
      </c>
      <c r="C66" s="533">
        <v>8</v>
      </c>
      <c r="D66" s="533">
        <v>10</v>
      </c>
      <c r="E66" s="533">
        <f t="shared" si="8"/>
        <v>23</v>
      </c>
      <c r="F66" s="534">
        <v>1</v>
      </c>
      <c r="G66" s="533">
        <v>3</v>
      </c>
      <c r="H66" s="533">
        <v>1</v>
      </c>
      <c r="I66" s="533">
        <f t="shared" si="9"/>
        <v>5</v>
      </c>
      <c r="J66" s="534">
        <v>13</v>
      </c>
      <c r="K66" s="533">
        <v>6</v>
      </c>
      <c r="L66" s="533">
        <v>9</v>
      </c>
      <c r="M66" s="533">
        <f t="shared" si="10"/>
        <v>28</v>
      </c>
      <c r="N66" s="534">
        <v>0</v>
      </c>
      <c r="O66" s="533">
        <v>1</v>
      </c>
      <c r="P66" s="533">
        <v>3</v>
      </c>
      <c r="Q66" s="533">
        <f t="shared" si="11"/>
        <v>4</v>
      </c>
      <c r="R66" s="534">
        <v>0</v>
      </c>
      <c r="S66" s="533">
        <v>8</v>
      </c>
      <c r="T66" s="533">
        <v>3</v>
      </c>
      <c r="U66" s="533">
        <f t="shared" si="12"/>
        <v>11</v>
      </c>
      <c r="V66" s="534">
        <v>3</v>
      </c>
      <c r="W66" s="533">
        <v>8</v>
      </c>
      <c r="X66" s="533">
        <v>2</v>
      </c>
      <c r="Y66" s="533">
        <f t="shared" si="13"/>
        <v>13</v>
      </c>
      <c r="Z66" s="534">
        <v>3</v>
      </c>
      <c r="AA66" s="533">
        <v>4</v>
      </c>
      <c r="AB66" s="533">
        <v>0</v>
      </c>
      <c r="AC66" s="533">
        <f t="shared" si="14"/>
        <v>7</v>
      </c>
      <c r="AD66" s="531" t="s">
        <v>1040</v>
      </c>
    </row>
    <row r="67" spans="1:31" ht="21">
      <c r="A67" s="531" t="s">
        <v>1041</v>
      </c>
      <c r="B67" s="532">
        <v>13</v>
      </c>
      <c r="C67" s="532">
        <v>33</v>
      </c>
      <c r="D67" s="532">
        <v>5</v>
      </c>
      <c r="E67" s="532">
        <f t="shared" si="8"/>
        <v>51</v>
      </c>
      <c r="F67" s="532">
        <v>0</v>
      </c>
      <c r="G67" s="532">
        <v>3</v>
      </c>
      <c r="H67" s="532">
        <v>0</v>
      </c>
      <c r="I67" s="532">
        <f t="shared" si="9"/>
        <v>3</v>
      </c>
      <c r="J67" s="532">
        <v>18</v>
      </c>
      <c r="K67" s="532">
        <v>47</v>
      </c>
      <c r="L67" s="532">
        <v>24</v>
      </c>
      <c r="M67" s="532">
        <f t="shared" si="10"/>
        <v>89</v>
      </c>
      <c r="N67" s="532">
        <v>3</v>
      </c>
      <c r="O67" s="532">
        <v>13</v>
      </c>
      <c r="P67" s="532">
        <v>5</v>
      </c>
      <c r="Q67" s="532">
        <f t="shared" si="11"/>
        <v>21</v>
      </c>
      <c r="R67" s="532">
        <v>16</v>
      </c>
      <c r="S67" s="532">
        <v>24</v>
      </c>
      <c r="T67" s="532">
        <v>12</v>
      </c>
      <c r="U67" s="532">
        <f t="shared" si="12"/>
        <v>52</v>
      </c>
      <c r="V67" s="532">
        <v>5</v>
      </c>
      <c r="W67" s="532">
        <v>13</v>
      </c>
      <c r="X67" s="532">
        <v>9</v>
      </c>
      <c r="Y67" s="532">
        <f t="shared" si="13"/>
        <v>27</v>
      </c>
      <c r="Z67" s="532">
        <v>9</v>
      </c>
      <c r="AA67" s="532">
        <v>8</v>
      </c>
      <c r="AB67" s="532">
        <v>2</v>
      </c>
      <c r="AC67" s="532">
        <f t="shared" si="14"/>
        <v>19</v>
      </c>
      <c r="AD67" s="381" t="s">
        <v>1042</v>
      </c>
    </row>
    <row r="68" spans="1:31" ht="21">
      <c r="A68" s="531" t="s">
        <v>1043</v>
      </c>
      <c r="B68" s="533">
        <v>0</v>
      </c>
      <c r="C68" s="533">
        <v>0</v>
      </c>
      <c r="D68" s="533">
        <v>0</v>
      </c>
      <c r="E68" s="533">
        <f t="shared" si="8"/>
        <v>0</v>
      </c>
      <c r="F68" s="534">
        <v>0</v>
      </c>
      <c r="G68" s="533">
        <v>1</v>
      </c>
      <c r="H68" s="533">
        <v>1</v>
      </c>
      <c r="I68" s="533">
        <f t="shared" si="9"/>
        <v>2</v>
      </c>
      <c r="J68" s="534">
        <v>0</v>
      </c>
      <c r="K68" s="533">
        <v>0</v>
      </c>
      <c r="L68" s="533">
        <v>0</v>
      </c>
      <c r="M68" s="533">
        <f t="shared" si="10"/>
        <v>0</v>
      </c>
      <c r="N68" s="534">
        <v>0</v>
      </c>
      <c r="O68" s="533">
        <v>2</v>
      </c>
      <c r="P68" s="533">
        <v>0</v>
      </c>
      <c r="Q68" s="533">
        <f t="shared" si="11"/>
        <v>2</v>
      </c>
      <c r="R68" s="534">
        <v>0</v>
      </c>
      <c r="S68" s="533">
        <v>2</v>
      </c>
      <c r="T68" s="533">
        <v>2</v>
      </c>
      <c r="U68" s="533">
        <f t="shared" si="12"/>
        <v>4</v>
      </c>
      <c r="V68" s="534">
        <v>0</v>
      </c>
      <c r="W68" s="533">
        <v>2</v>
      </c>
      <c r="X68" s="533">
        <v>2</v>
      </c>
      <c r="Y68" s="533">
        <f t="shared" si="13"/>
        <v>4</v>
      </c>
      <c r="Z68" s="534">
        <v>0</v>
      </c>
      <c r="AA68" s="533">
        <v>0</v>
      </c>
      <c r="AB68" s="533">
        <v>1</v>
      </c>
      <c r="AC68" s="533">
        <f t="shared" si="14"/>
        <v>1</v>
      </c>
      <c r="AD68" s="535" t="s">
        <v>1044</v>
      </c>
    </row>
    <row r="69" spans="1:31" ht="21">
      <c r="A69" s="531" t="s">
        <v>1045</v>
      </c>
      <c r="B69" s="532">
        <v>19</v>
      </c>
      <c r="C69" s="532">
        <v>27</v>
      </c>
      <c r="D69" s="532">
        <v>33</v>
      </c>
      <c r="E69" s="532">
        <f t="shared" si="8"/>
        <v>79</v>
      </c>
      <c r="F69" s="532">
        <v>1</v>
      </c>
      <c r="G69" s="532">
        <v>14</v>
      </c>
      <c r="H69" s="532">
        <v>9</v>
      </c>
      <c r="I69" s="532">
        <f t="shared" si="9"/>
        <v>24</v>
      </c>
      <c r="J69" s="532">
        <v>16</v>
      </c>
      <c r="K69" s="532">
        <v>70</v>
      </c>
      <c r="L69" s="532">
        <v>29</v>
      </c>
      <c r="M69" s="532">
        <f t="shared" si="10"/>
        <v>115</v>
      </c>
      <c r="N69" s="532">
        <v>0</v>
      </c>
      <c r="O69" s="532">
        <v>27</v>
      </c>
      <c r="P69" s="532">
        <v>6</v>
      </c>
      <c r="Q69" s="532">
        <f t="shared" si="11"/>
        <v>33</v>
      </c>
      <c r="R69" s="532">
        <v>10</v>
      </c>
      <c r="S69" s="532">
        <v>29</v>
      </c>
      <c r="T69" s="532">
        <v>18</v>
      </c>
      <c r="U69" s="532">
        <f t="shared" si="12"/>
        <v>57</v>
      </c>
      <c r="V69" s="532">
        <v>9</v>
      </c>
      <c r="W69" s="532">
        <v>37</v>
      </c>
      <c r="X69" s="532">
        <v>30</v>
      </c>
      <c r="Y69" s="532">
        <f t="shared" si="13"/>
        <v>76</v>
      </c>
      <c r="Z69" s="532">
        <v>6</v>
      </c>
      <c r="AA69" s="532">
        <v>30</v>
      </c>
      <c r="AB69" s="532">
        <v>12</v>
      </c>
      <c r="AC69" s="532">
        <f t="shared" si="14"/>
        <v>48</v>
      </c>
      <c r="AD69" s="531" t="s">
        <v>1046</v>
      </c>
    </row>
    <row r="70" spans="1:31" ht="21">
      <c r="A70" s="531" t="s">
        <v>1047</v>
      </c>
      <c r="B70" s="533">
        <v>0</v>
      </c>
      <c r="C70" s="533">
        <v>30</v>
      </c>
      <c r="D70" s="533">
        <v>21</v>
      </c>
      <c r="E70" s="533">
        <f t="shared" si="8"/>
        <v>51</v>
      </c>
      <c r="F70" s="534">
        <v>1</v>
      </c>
      <c r="G70" s="533">
        <v>14</v>
      </c>
      <c r="H70" s="533">
        <v>11</v>
      </c>
      <c r="I70" s="533">
        <f t="shared" si="9"/>
        <v>26</v>
      </c>
      <c r="J70" s="534">
        <v>2</v>
      </c>
      <c r="K70" s="533">
        <v>56</v>
      </c>
      <c r="L70" s="533">
        <v>19</v>
      </c>
      <c r="M70" s="533">
        <f t="shared" si="10"/>
        <v>77</v>
      </c>
      <c r="N70" s="534">
        <v>0</v>
      </c>
      <c r="O70" s="533">
        <v>14</v>
      </c>
      <c r="P70" s="533">
        <v>9</v>
      </c>
      <c r="Q70" s="533">
        <f t="shared" si="11"/>
        <v>23</v>
      </c>
      <c r="R70" s="534">
        <v>0</v>
      </c>
      <c r="S70" s="533">
        <v>27</v>
      </c>
      <c r="T70" s="533">
        <v>19</v>
      </c>
      <c r="U70" s="533">
        <f t="shared" si="12"/>
        <v>46</v>
      </c>
      <c r="V70" s="534">
        <v>1</v>
      </c>
      <c r="W70" s="533">
        <v>37</v>
      </c>
      <c r="X70" s="533">
        <v>25</v>
      </c>
      <c r="Y70" s="533">
        <f t="shared" si="13"/>
        <v>63</v>
      </c>
      <c r="Z70" s="534">
        <v>1</v>
      </c>
      <c r="AA70" s="533">
        <v>17</v>
      </c>
      <c r="AB70" s="533">
        <v>8</v>
      </c>
      <c r="AC70" s="533">
        <f t="shared" si="14"/>
        <v>26</v>
      </c>
      <c r="AD70" s="531" t="s">
        <v>1048</v>
      </c>
    </row>
    <row r="71" spans="1:31" ht="21">
      <c r="A71" s="531" t="s">
        <v>1049</v>
      </c>
      <c r="B71" s="532">
        <v>28</v>
      </c>
      <c r="C71" s="532">
        <v>74</v>
      </c>
      <c r="D71" s="532">
        <v>50</v>
      </c>
      <c r="E71" s="532">
        <f t="shared" si="8"/>
        <v>152</v>
      </c>
      <c r="F71" s="532">
        <v>5</v>
      </c>
      <c r="G71" s="532">
        <v>20</v>
      </c>
      <c r="H71" s="532">
        <v>18</v>
      </c>
      <c r="I71" s="532">
        <f t="shared" si="9"/>
        <v>43</v>
      </c>
      <c r="J71" s="532">
        <v>11</v>
      </c>
      <c r="K71" s="532">
        <v>72</v>
      </c>
      <c r="L71" s="532">
        <v>40</v>
      </c>
      <c r="M71" s="532">
        <f t="shared" si="10"/>
        <v>123</v>
      </c>
      <c r="N71" s="532">
        <v>3</v>
      </c>
      <c r="O71" s="532">
        <v>28</v>
      </c>
      <c r="P71" s="532">
        <v>11</v>
      </c>
      <c r="Q71" s="532">
        <f t="shared" si="11"/>
        <v>42</v>
      </c>
      <c r="R71" s="532">
        <v>6</v>
      </c>
      <c r="S71" s="532">
        <v>53</v>
      </c>
      <c r="T71" s="532">
        <v>25</v>
      </c>
      <c r="U71" s="532">
        <f t="shared" si="12"/>
        <v>84</v>
      </c>
      <c r="V71" s="532">
        <v>9</v>
      </c>
      <c r="W71" s="532">
        <v>47</v>
      </c>
      <c r="X71" s="532">
        <v>25</v>
      </c>
      <c r="Y71" s="532">
        <f t="shared" si="13"/>
        <v>81</v>
      </c>
      <c r="Z71" s="532">
        <v>2</v>
      </c>
      <c r="AA71" s="532">
        <v>32</v>
      </c>
      <c r="AB71" s="532">
        <v>22</v>
      </c>
      <c r="AC71" s="532">
        <f t="shared" si="14"/>
        <v>56</v>
      </c>
      <c r="AD71" s="531" t="s">
        <v>1050</v>
      </c>
    </row>
    <row r="72" spans="1:31" ht="21">
      <c r="A72" s="531" t="s">
        <v>1051</v>
      </c>
      <c r="B72" s="533">
        <v>1</v>
      </c>
      <c r="C72" s="533">
        <v>10</v>
      </c>
      <c r="D72" s="533">
        <v>4</v>
      </c>
      <c r="E72" s="533">
        <f t="shared" si="8"/>
        <v>15</v>
      </c>
      <c r="F72" s="534">
        <v>0</v>
      </c>
      <c r="G72" s="533">
        <v>2</v>
      </c>
      <c r="H72" s="533">
        <v>0</v>
      </c>
      <c r="I72" s="533">
        <f t="shared" si="9"/>
        <v>2</v>
      </c>
      <c r="J72" s="534">
        <v>1</v>
      </c>
      <c r="K72" s="533">
        <v>4</v>
      </c>
      <c r="L72" s="533">
        <v>5</v>
      </c>
      <c r="M72" s="533">
        <f t="shared" si="10"/>
        <v>10</v>
      </c>
      <c r="N72" s="534">
        <v>1</v>
      </c>
      <c r="O72" s="533">
        <v>4</v>
      </c>
      <c r="P72" s="533">
        <v>2</v>
      </c>
      <c r="Q72" s="533">
        <f t="shared" si="11"/>
        <v>7</v>
      </c>
      <c r="R72" s="534">
        <v>1</v>
      </c>
      <c r="S72" s="533">
        <v>6</v>
      </c>
      <c r="T72" s="533">
        <v>2</v>
      </c>
      <c r="U72" s="533">
        <f t="shared" si="12"/>
        <v>9</v>
      </c>
      <c r="V72" s="534">
        <v>1</v>
      </c>
      <c r="W72" s="533">
        <v>4</v>
      </c>
      <c r="X72" s="533">
        <v>4</v>
      </c>
      <c r="Y72" s="533">
        <f t="shared" si="13"/>
        <v>9</v>
      </c>
      <c r="Z72" s="534">
        <v>0</v>
      </c>
      <c r="AA72" s="533">
        <v>3</v>
      </c>
      <c r="AB72" s="533">
        <v>0</v>
      </c>
      <c r="AC72" s="533">
        <f t="shared" si="14"/>
        <v>3</v>
      </c>
      <c r="AD72" s="531" t="s">
        <v>1052</v>
      </c>
    </row>
    <row r="73" spans="1:31" ht="21">
      <c r="A73" s="531" t="s">
        <v>1053</v>
      </c>
      <c r="B73" s="532">
        <v>64</v>
      </c>
      <c r="C73" s="532">
        <v>94</v>
      </c>
      <c r="D73" s="532">
        <v>102</v>
      </c>
      <c r="E73" s="532">
        <f t="shared" si="8"/>
        <v>260</v>
      </c>
      <c r="F73" s="532">
        <v>23</v>
      </c>
      <c r="G73" s="532">
        <v>47</v>
      </c>
      <c r="H73" s="532">
        <v>23</v>
      </c>
      <c r="I73" s="532">
        <f t="shared" si="9"/>
        <v>93</v>
      </c>
      <c r="J73" s="532">
        <v>103</v>
      </c>
      <c r="K73" s="532">
        <v>133</v>
      </c>
      <c r="L73" s="532">
        <v>94</v>
      </c>
      <c r="M73" s="532">
        <f t="shared" si="10"/>
        <v>330</v>
      </c>
      <c r="N73" s="532">
        <v>31</v>
      </c>
      <c r="O73" s="532">
        <v>62</v>
      </c>
      <c r="P73" s="532">
        <v>21</v>
      </c>
      <c r="Q73" s="532">
        <f t="shared" si="11"/>
        <v>114</v>
      </c>
      <c r="R73" s="532">
        <v>50</v>
      </c>
      <c r="S73" s="532">
        <v>104</v>
      </c>
      <c r="T73" s="532">
        <v>63</v>
      </c>
      <c r="U73" s="532">
        <f t="shared" si="12"/>
        <v>217</v>
      </c>
      <c r="V73" s="532">
        <v>45</v>
      </c>
      <c r="W73" s="532">
        <v>105</v>
      </c>
      <c r="X73" s="532">
        <v>57</v>
      </c>
      <c r="Y73" s="532">
        <f t="shared" si="13"/>
        <v>207</v>
      </c>
      <c r="Z73" s="532">
        <v>51</v>
      </c>
      <c r="AA73" s="532">
        <v>88</v>
      </c>
      <c r="AB73" s="532">
        <v>32</v>
      </c>
      <c r="AC73" s="532">
        <f t="shared" si="14"/>
        <v>171</v>
      </c>
      <c r="AD73" s="531" t="s">
        <v>871</v>
      </c>
    </row>
    <row r="74" spans="1:31" ht="21">
      <c r="A74" s="531" t="s">
        <v>1054</v>
      </c>
      <c r="B74" s="533">
        <v>7</v>
      </c>
      <c r="C74" s="533">
        <v>21</v>
      </c>
      <c r="D74" s="533">
        <v>13</v>
      </c>
      <c r="E74" s="533">
        <f t="shared" si="8"/>
        <v>41</v>
      </c>
      <c r="F74" s="534">
        <v>3</v>
      </c>
      <c r="G74" s="533">
        <v>10</v>
      </c>
      <c r="H74" s="533">
        <v>3</v>
      </c>
      <c r="I74" s="533">
        <f t="shared" si="9"/>
        <v>16</v>
      </c>
      <c r="J74" s="534">
        <v>20</v>
      </c>
      <c r="K74" s="533">
        <v>26</v>
      </c>
      <c r="L74" s="533">
        <v>17</v>
      </c>
      <c r="M74" s="533">
        <f t="shared" si="10"/>
        <v>63</v>
      </c>
      <c r="N74" s="534">
        <v>6</v>
      </c>
      <c r="O74" s="533">
        <v>14</v>
      </c>
      <c r="P74" s="533">
        <v>3</v>
      </c>
      <c r="Q74" s="533">
        <f t="shared" si="11"/>
        <v>23</v>
      </c>
      <c r="R74" s="534">
        <v>11</v>
      </c>
      <c r="S74" s="533">
        <v>29</v>
      </c>
      <c r="T74" s="533">
        <v>9</v>
      </c>
      <c r="U74" s="533">
        <f t="shared" si="12"/>
        <v>49</v>
      </c>
      <c r="V74" s="534">
        <v>6</v>
      </c>
      <c r="W74" s="533">
        <v>12</v>
      </c>
      <c r="X74" s="533">
        <v>9</v>
      </c>
      <c r="Y74" s="533">
        <f t="shared" si="13"/>
        <v>27</v>
      </c>
      <c r="Z74" s="534">
        <v>8</v>
      </c>
      <c r="AA74" s="533">
        <v>16</v>
      </c>
      <c r="AB74" s="533">
        <v>7</v>
      </c>
      <c r="AC74" s="533">
        <f t="shared" si="14"/>
        <v>31</v>
      </c>
      <c r="AD74" s="531" t="s">
        <v>1055</v>
      </c>
    </row>
    <row r="75" spans="1:31" ht="21">
      <c r="A75" s="531" t="s">
        <v>1056</v>
      </c>
      <c r="B75" s="532">
        <v>0</v>
      </c>
      <c r="C75" s="532">
        <v>4</v>
      </c>
      <c r="D75" s="532">
        <v>3</v>
      </c>
      <c r="E75" s="532">
        <f t="shared" si="8"/>
        <v>7</v>
      </c>
      <c r="F75" s="532">
        <v>1</v>
      </c>
      <c r="G75" s="532">
        <v>2</v>
      </c>
      <c r="H75" s="532">
        <v>1</v>
      </c>
      <c r="I75" s="532">
        <f t="shared" si="9"/>
        <v>4</v>
      </c>
      <c r="J75" s="532">
        <v>1</v>
      </c>
      <c r="K75" s="532">
        <v>7</v>
      </c>
      <c r="L75" s="532">
        <v>2</v>
      </c>
      <c r="M75" s="532">
        <f t="shared" si="10"/>
        <v>10</v>
      </c>
      <c r="N75" s="532">
        <v>0</v>
      </c>
      <c r="O75" s="532">
        <v>2</v>
      </c>
      <c r="P75" s="532">
        <v>0</v>
      </c>
      <c r="Q75" s="532">
        <f t="shared" si="11"/>
        <v>2</v>
      </c>
      <c r="R75" s="532">
        <v>0</v>
      </c>
      <c r="S75" s="532">
        <v>5</v>
      </c>
      <c r="T75" s="532">
        <v>0</v>
      </c>
      <c r="U75" s="532">
        <f t="shared" si="12"/>
        <v>5</v>
      </c>
      <c r="V75" s="532">
        <v>0</v>
      </c>
      <c r="W75" s="532">
        <v>4</v>
      </c>
      <c r="X75" s="532">
        <v>1</v>
      </c>
      <c r="Y75" s="532">
        <f t="shared" si="13"/>
        <v>5</v>
      </c>
      <c r="Z75" s="532">
        <v>0</v>
      </c>
      <c r="AA75" s="532">
        <v>2</v>
      </c>
      <c r="AB75" s="532">
        <v>0</v>
      </c>
      <c r="AC75" s="532">
        <f t="shared" si="14"/>
        <v>2</v>
      </c>
      <c r="AD75" s="531" t="s">
        <v>1057</v>
      </c>
    </row>
    <row r="76" spans="1:31" ht="21">
      <c r="A76" s="531" t="s">
        <v>1058</v>
      </c>
      <c r="B76" s="533">
        <v>68</v>
      </c>
      <c r="C76" s="533">
        <v>120</v>
      </c>
      <c r="D76" s="533">
        <v>55</v>
      </c>
      <c r="E76" s="533">
        <f t="shared" si="8"/>
        <v>243</v>
      </c>
      <c r="F76" s="534">
        <v>25</v>
      </c>
      <c r="G76" s="533">
        <v>30</v>
      </c>
      <c r="H76" s="533">
        <v>12</v>
      </c>
      <c r="I76" s="533">
        <f t="shared" si="9"/>
        <v>67</v>
      </c>
      <c r="J76" s="534">
        <v>58</v>
      </c>
      <c r="K76" s="533">
        <v>106</v>
      </c>
      <c r="L76" s="533">
        <v>97</v>
      </c>
      <c r="M76" s="533">
        <f t="shared" si="10"/>
        <v>261</v>
      </c>
      <c r="N76" s="534">
        <v>9</v>
      </c>
      <c r="O76" s="533">
        <v>44</v>
      </c>
      <c r="P76" s="533">
        <v>18</v>
      </c>
      <c r="Q76" s="533">
        <f t="shared" si="11"/>
        <v>71</v>
      </c>
      <c r="R76" s="534">
        <v>47</v>
      </c>
      <c r="S76" s="533">
        <v>85</v>
      </c>
      <c r="T76" s="533">
        <v>50</v>
      </c>
      <c r="U76" s="533">
        <f t="shared" si="12"/>
        <v>182</v>
      </c>
      <c r="V76" s="534">
        <v>62</v>
      </c>
      <c r="W76" s="533">
        <v>81</v>
      </c>
      <c r="X76" s="533">
        <v>30</v>
      </c>
      <c r="Y76" s="533">
        <f t="shared" si="13"/>
        <v>173</v>
      </c>
      <c r="Z76" s="534">
        <v>41</v>
      </c>
      <c r="AA76" s="533">
        <v>74</v>
      </c>
      <c r="AB76" s="533">
        <v>27</v>
      </c>
      <c r="AC76" s="533">
        <f t="shared" si="14"/>
        <v>142</v>
      </c>
      <c r="AD76" s="531" t="s">
        <v>1059</v>
      </c>
      <c r="AE76" s="523"/>
    </row>
    <row r="77" spans="1:31" ht="21">
      <c r="A77" s="531" t="s">
        <v>1060</v>
      </c>
      <c r="B77" s="532">
        <v>27</v>
      </c>
      <c r="C77" s="532">
        <v>19</v>
      </c>
      <c r="D77" s="532">
        <v>7</v>
      </c>
      <c r="E77" s="532">
        <f t="shared" si="8"/>
        <v>53</v>
      </c>
      <c r="F77" s="532">
        <v>9</v>
      </c>
      <c r="G77" s="532">
        <v>10</v>
      </c>
      <c r="H77" s="532">
        <v>1</v>
      </c>
      <c r="I77" s="532">
        <f t="shared" si="9"/>
        <v>20</v>
      </c>
      <c r="J77" s="532">
        <v>30</v>
      </c>
      <c r="K77" s="532">
        <v>25</v>
      </c>
      <c r="L77" s="532">
        <v>12</v>
      </c>
      <c r="M77" s="532">
        <f t="shared" si="10"/>
        <v>67</v>
      </c>
      <c r="N77" s="532">
        <v>8</v>
      </c>
      <c r="O77" s="532">
        <v>2</v>
      </c>
      <c r="P77" s="532">
        <v>0</v>
      </c>
      <c r="Q77" s="532">
        <f t="shared" si="11"/>
        <v>10</v>
      </c>
      <c r="R77" s="532">
        <v>24</v>
      </c>
      <c r="S77" s="532">
        <v>15</v>
      </c>
      <c r="T77" s="532">
        <v>1</v>
      </c>
      <c r="U77" s="532">
        <f t="shared" si="12"/>
        <v>40</v>
      </c>
      <c r="V77" s="532">
        <v>14</v>
      </c>
      <c r="W77" s="532">
        <v>18</v>
      </c>
      <c r="X77" s="532">
        <v>4</v>
      </c>
      <c r="Y77" s="532">
        <f t="shared" si="13"/>
        <v>36</v>
      </c>
      <c r="Z77" s="532">
        <v>8</v>
      </c>
      <c r="AA77" s="532">
        <v>10</v>
      </c>
      <c r="AB77" s="532">
        <v>4</v>
      </c>
      <c r="AC77" s="532">
        <f t="shared" si="14"/>
        <v>22</v>
      </c>
      <c r="AD77" s="531" t="s">
        <v>1061</v>
      </c>
    </row>
    <row r="78" spans="1:31" ht="21">
      <c r="A78" s="531" t="s">
        <v>864</v>
      </c>
      <c r="B78" s="533">
        <v>30</v>
      </c>
      <c r="C78" s="533">
        <v>23</v>
      </c>
      <c r="D78" s="533">
        <v>6</v>
      </c>
      <c r="E78" s="533">
        <f t="shared" si="8"/>
        <v>59</v>
      </c>
      <c r="F78" s="534">
        <v>4</v>
      </c>
      <c r="G78" s="533">
        <v>1</v>
      </c>
      <c r="H78" s="533">
        <v>0</v>
      </c>
      <c r="I78" s="533">
        <f t="shared" si="9"/>
        <v>5</v>
      </c>
      <c r="J78" s="534">
        <v>5</v>
      </c>
      <c r="K78" s="533">
        <v>17</v>
      </c>
      <c r="L78" s="533">
        <v>4</v>
      </c>
      <c r="M78" s="533">
        <f t="shared" si="10"/>
        <v>26</v>
      </c>
      <c r="N78" s="534">
        <v>3</v>
      </c>
      <c r="O78" s="533">
        <v>9</v>
      </c>
      <c r="P78" s="533">
        <v>0</v>
      </c>
      <c r="Q78" s="533">
        <f t="shared" si="11"/>
        <v>12</v>
      </c>
      <c r="R78" s="534">
        <v>1</v>
      </c>
      <c r="S78" s="533">
        <v>14</v>
      </c>
      <c r="T78" s="533">
        <v>1</v>
      </c>
      <c r="U78" s="533">
        <f t="shared" si="12"/>
        <v>16</v>
      </c>
      <c r="V78" s="534">
        <v>4</v>
      </c>
      <c r="W78" s="533">
        <v>14</v>
      </c>
      <c r="X78" s="533">
        <v>2</v>
      </c>
      <c r="Y78" s="533">
        <f t="shared" si="13"/>
        <v>20</v>
      </c>
      <c r="Z78" s="534">
        <v>4</v>
      </c>
      <c r="AA78" s="533">
        <v>2</v>
      </c>
      <c r="AB78" s="533">
        <v>0</v>
      </c>
      <c r="AC78" s="533">
        <f t="shared" si="14"/>
        <v>6</v>
      </c>
      <c r="AD78" s="531" t="s">
        <v>872</v>
      </c>
    </row>
    <row r="79" spans="1:31" ht="21">
      <c r="A79" s="531" t="s">
        <v>1062</v>
      </c>
      <c r="B79" s="532">
        <v>1</v>
      </c>
      <c r="C79" s="532">
        <v>7</v>
      </c>
      <c r="D79" s="532">
        <v>1</v>
      </c>
      <c r="E79" s="532">
        <f t="shared" si="8"/>
        <v>9</v>
      </c>
      <c r="F79" s="532">
        <v>0</v>
      </c>
      <c r="G79" s="532">
        <v>5</v>
      </c>
      <c r="H79" s="532">
        <v>1</v>
      </c>
      <c r="I79" s="532">
        <f t="shared" si="9"/>
        <v>6</v>
      </c>
      <c r="J79" s="532">
        <v>0</v>
      </c>
      <c r="K79" s="532">
        <v>12</v>
      </c>
      <c r="L79" s="532">
        <v>4</v>
      </c>
      <c r="M79" s="532">
        <f t="shared" si="10"/>
        <v>16</v>
      </c>
      <c r="N79" s="532">
        <v>0</v>
      </c>
      <c r="O79" s="532">
        <v>5</v>
      </c>
      <c r="P79" s="532">
        <v>0</v>
      </c>
      <c r="Q79" s="532">
        <f t="shared" si="11"/>
        <v>5</v>
      </c>
      <c r="R79" s="532">
        <v>0</v>
      </c>
      <c r="S79" s="532">
        <v>8</v>
      </c>
      <c r="T79" s="532">
        <v>3</v>
      </c>
      <c r="U79" s="532">
        <f t="shared" si="12"/>
        <v>11</v>
      </c>
      <c r="V79" s="532">
        <v>1</v>
      </c>
      <c r="W79" s="532">
        <v>6</v>
      </c>
      <c r="X79" s="532">
        <v>3</v>
      </c>
      <c r="Y79" s="532">
        <f t="shared" si="13"/>
        <v>10</v>
      </c>
      <c r="Z79" s="532">
        <v>0</v>
      </c>
      <c r="AA79" s="532">
        <v>4</v>
      </c>
      <c r="AB79" s="532">
        <v>1</v>
      </c>
      <c r="AC79" s="532">
        <f t="shared" si="14"/>
        <v>5</v>
      </c>
      <c r="AD79" s="531" t="s">
        <v>1063</v>
      </c>
      <c r="AE79" s="523"/>
    </row>
    <row r="80" spans="1:31" ht="21">
      <c r="A80" s="531" t="s">
        <v>1064</v>
      </c>
      <c r="B80" s="533">
        <v>1</v>
      </c>
      <c r="C80" s="533">
        <v>6</v>
      </c>
      <c r="D80" s="533">
        <v>5</v>
      </c>
      <c r="E80" s="533">
        <f t="shared" si="8"/>
        <v>12</v>
      </c>
      <c r="F80" s="534">
        <v>0</v>
      </c>
      <c r="G80" s="533">
        <v>3</v>
      </c>
      <c r="H80" s="533">
        <v>3</v>
      </c>
      <c r="I80" s="533">
        <f t="shared" si="9"/>
        <v>6</v>
      </c>
      <c r="J80" s="534">
        <v>1</v>
      </c>
      <c r="K80" s="533">
        <v>12</v>
      </c>
      <c r="L80" s="533">
        <v>3</v>
      </c>
      <c r="M80" s="533">
        <f t="shared" si="10"/>
        <v>16</v>
      </c>
      <c r="N80" s="534">
        <v>0</v>
      </c>
      <c r="O80" s="533">
        <v>3</v>
      </c>
      <c r="P80" s="533">
        <v>5</v>
      </c>
      <c r="Q80" s="533">
        <f t="shared" si="11"/>
        <v>8</v>
      </c>
      <c r="R80" s="534">
        <v>0</v>
      </c>
      <c r="S80" s="533">
        <v>2</v>
      </c>
      <c r="T80" s="533">
        <v>4</v>
      </c>
      <c r="U80" s="533">
        <f t="shared" si="12"/>
        <v>6</v>
      </c>
      <c r="V80" s="534">
        <v>2</v>
      </c>
      <c r="W80" s="533">
        <v>4</v>
      </c>
      <c r="X80" s="533">
        <v>6</v>
      </c>
      <c r="Y80" s="533">
        <f t="shared" si="13"/>
        <v>12</v>
      </c>
      <c r="Z80" s="534">
        <v>0</v>
      </c>
      <c r="AA80" s="533">
        <v>4</v>
      </c>
      <c r="AB80" s="533">
        <v>2</v>
      </c>
      <c r="AC80" s="533">
        <f t="shared" si="14"/>
        <v>6</v>
      </c>
      <c r="AD80" s="531" t="s">
        <v>1065</v>
      </c>
    </row>
    <row r="81" spans="1:31" ht="21">
      <c r="A81" s="531" t="s">
        <v>1066</v>
      </c>
      <c r="B81" s="532">
        <v>0</v>
      </c>
      <c r="C81" s="532">
        <v>0</v>
      </c>
      <c r="D81" s="532">
        <v>4</v>
      </c>
      <c r="E81" s="532">
        <f t="shared" si="8"/>
        <v>4</v>
      </c>
      <c r="F81" s="532">
        <v>0</v>
      </c>
      <c r="G81" s="532">
        <v>2</v>
      </c>
      <c r="H81" s="532">
        <v>1</v>
      </c>
      <c r="I81" s="532">
        <f t="shared" si="9"/>
        <v>3</v>
      </c>
      <c r="J81" s="532">
        <v>1</v>
      </c>
      <c r="K81" s="532">
        <v>3</v>
      </c>
      <c r="L81" s="532">
        <v>1</v>
      </c>
      <c r="M81" s="532">
        <f t="shared" si="10"/>
        <v>5</v>
      </c>
      <c r="N81" s="532">
        <v>0</v>
      </c>
      <c r="O81" s="532">
        <v>4</v>
      </c>
      <c r="P81" s="532">
        <v>2</v>
      </c>
      <c r="Q81" s="532">
        <f t="shared" si="11"/>
        <v>6</v>
      </c>
      <c r="R81" s="532">
        <v>0</v>
      </c>
      <c r="S81" s="532">
        <v>2</v>
      </c>
      <c r="T81" s="532">
        <v>3</v>
      </c>
      <c r="U81" s="532">
        <f t="shared" si="12"/>
        <v>5</v>
      </c>
      <c r="V81" s="532">
        <v>1</v>
      </c>
      <c r="W81" s="532">
        <v>3</v>
      </c>
      <c r="X81" s="532">
        <v>2</v>
      </c>
      <c r="Y81" s="532">
        <f t="shared" si="13"/>
        <v>6</v>
      </c>
      <c r="Z81" s="532">
        <v>0</v>
      </c>
      <c r="AA81" s="532">
        <v>0</v>
      </c>
      <c r="AB81" s="532">
        <v>1</v>
      </c>
      <c r="AC81" s="532">
        <f t="shared" si="14"/>
        <v>1</v>
      </c>
      <c r="AD81" s="531" t="s">
        <v>1067</v>
      </c>
    </row>
    <row r="82" spans="1:31" ht="21">
      <c r="A82" s="531" t="s">
        <v>1068</v>
      </c>
      <c r="B82" s="533">
        <v>0</v>
      </c>
      <c r="C82" s="533">
        <v>1</v>
      </c>
      <c r="D82" s="533">
        <v>1</v>
      </c>
      <c r="E82" s="533">
        <f t="shared" si="8"/>
        <v>2</v>
      </c>
      <c r="F82" s="534">
        <v>0</v>
      </c>
      <c r="G82" s="533">
        <v>2</v>
      </c>
      <c r="H82" s="533">
        <v>3</v>
      </c>
      <c r="I82" s="533">
        <f t="shared" si="9"/>
        <v>5</v>
      </c>
      <c r="J82" s="534">
        <v>0</v>
      </c>
      <c r="K82" s="533">
        <v>2</v>
      </c>
      <c r="L82" s="533">
        <v>3</v>
      </c>
      <c r="M82" s="533">
        <f t="shared" si="10"/>
        <v>5</v>
      </c>
      <c r="N82" s="534">
        <v>0</v>
      </c>
      <c r="O82" s="533">
        <v>4</v>
      </c>
      <c r="P82" s="533">
        <v>2</v>
      </c>
      <c r="Q82" s="533">
        <f t="shared" si="11"/>
        <v>6</v>
      </c>
      <c r="R82" s="534">
        <v>0</v>
      </c>
      <c r="S82" s="533">
        <v>10</v>
      </c>
      <c r="T82" s="533">
        <v>2</v>
      </c>
      <c r="U82" s="533">
        <f t="shared" si="12"/>
        <v>12</v>
      </c>
      <c r="V82" s="534">
        <v>0</v>
      </c>
      <c r="W82" s="533">
        <v>7</v>
      </c>
      <c r="X82" s="533">
        <v>3</v>
      </c>
      <c r="Y82" s="533">
        <f t="shared" si="13"/>
        <v>10</v>
      </c>
      <c r="Z82" s="534">
        <v>0</v>
      </c>
      <c r="AA82" s="533">
        <v>3</v>
      </c>
      <c r="AB82" s="533">
        <v>2</v>
      </c>
      <c r="AC82" s="533">
        <f t="shared" si="14"/>
        <v>5</v>
      </c>
      <c r="AD82" s="531" t="s">
        <v>1069</v>
      </c>
    </row>
    <row r="83" spans="1:31" ht="21">
      <c r="A83" s="531" t="s">
        <v>1070</v>
      </c>
      <c r="B83" s="532">
        <v>0</v>
      </c>
      <c r="C83" s="532">
        <v>0</v>
      </c>
      <c r="D83" s="532">
        <v>2</v>
      </c>
      <c r="E83" s="532">
        <f t="shared" si="8"/>
        <v>2</v>
      </c>
      <c r="F83" s="532">
        <v>0</v>
      </c>
      <c r="G83" s="532">
        <v>0</v>
      </c>
      <c r="H83" s="532">
        <v>0</v>
      </c>
      <c r="I83" s="532">
        <f t="shared" si="9"/>
        <v>0</v>
      </c>
      <c r="J83" s="532">
        <v>2</v>
      </c>
      <c r="K83" s="532">
        <v>1</v>
      </c>
      <c r="L83" s="532">
        <v>0</v>
      </c>
      <c r="M83" s="532">
        <f t="shared" si="10"/>
        <v>3</v>
      </c>
      <c r="N83" s="532">
        <v>0</v>
      </c>
      <c r="O83" s="532">
        <v>0</v>
      </c>
      <c r="P83" s="532">
        <v>0</v>
      </c>
      <c r="Q83" s="532">
        <f t="shared" si="11"/>
        <v>0</v>
      </c>
      <c r="R83" s="532">
        <v>0</v>
      </c>
      <c r="S83" s="532">
        <v>2</v>
      </c>
      <c r="T83" s="532">
        <v>1</v>
      </c>
      <c r="U83" s="532">
        <f t="shared" si="12"/>
        <v>3</v>
      </c>
      <c r="V83" s="532">
        <v>0</v>
      </c>
      <c r="W83" s="532">
        <v>4</v>
      </c>
      <c r="X83" s="532">
        <v>2</v>
      </c>
      <c r="Y83" s="532">
        <f t="shared" si="13"/>
        <v>6</v>
      </c>
      <c r="Z83" s="532">
        <v>0</v>
      </c>
      <c r="AA83" s="532">
        <v>1</v>
      </c>
      <c r="AB83" s="532">
        <v>0</v>
      </c>
      <c r="AC83" s="532">
        <f t="shared" si="14"/>
        <v>1</v>
      </c>
      <c r="AD83" s="531" t="s">
        <v>1071</v>
      </c>
    </row>
    <row r="84" spans="1:31" ht="21">
      <c r="A84" s="531" t="s">
        <v>1072</v>
      </c>
      <c r="B84" s="533">
        <v>1</v>
      </c>
      <c r="C84" s="533">
        <v>7</v>
      </c>
      <c r="D84" s="533">
        <v>1</v>
      </c>
      <c r="E84" s="533">
        <f t="shared" si="8"/>
        <v>9</v>
      </c>
      <c r="F84" s="534">
        <v>0</v>
      </c>
      <c r="G84" s="533">
        <v>1</v>
      </c>
      <c r="H84" s="533">
        <v>1</v>
      </c>
      <c r="I84" s="533">
        <f t="shared" si="9"/>
        <v>2</v>
      </c>
      <c r="J84" s="534">
        <v>1</v>
      </c>
      <c r="K84" s="533">
        <v>10</v>
      </c>
      <c r="L84" s="533">
        <v>4</v>
      </c>
      <c r="M84" s="533">
        <f t="shared" si="10"/>
        <v>15</v>
      </c>
      <c r="N84" s="534">
        <v>0</v>
      </c>
      <c r="O84" s="533">
        <v>1</v>
      </c>
      <c r="P84" s="533">
        <v>0</v>
      </c>
      <c r="Q84" s="533">
        <f t="shared" si="11"/>
        <v>1</v>
      </c>
      <c r="R84" s="534">
        <v>0</v>
      </c>
      <c r="S84" s="533">
        <v>3</v>
      </c>
      <c r="T84" s="533">
        <v>6</v>
      </c>
      <c r="U84" s="533">
        <f t="shared" si="12"/>
        <v>9</v>
      </c>
      <c r="V84" s="534">
        <v>0</v>
      </c>
      <c r="W84" s="533">
        <v>8</v>
      </c>
      <c r="X84" s="533">
        <v>6</v>
      </c>
      <c r="Y84" s="533">
        <f t="shared" si="13"/>
        <v>14</v>
      </c>
      <c r="Z84" s="534">
        <v>0</v>
      </c>
      <c r="AA84" s="533">
        <v>3</v>
      </c>
      <c r="AB84" s="533">
        <v>2</v>
      </c>
      <c r="AC84" s="533">
        <f t="shared" si="14"/>
        <v>5</v>
      </c>
      <c r="AD84" s="531" t="s">
        <v>1073</v>
      </c>
    </row>
    <row r="85" spans="1:31" ht="21">
      <c r="A85" s="531" t="s">
        <v>1074</v>
      </c>
      <c r="B85" s="532">
        <v>0</v>
      </c>
      <c r="C85" s="532">
        <v>3</v>
      </c>
      <c r="D85" s="532">
        <v>1</v>
      </c>
      <c r="E85" s="532">
        <f t="shared" si="8"/>
        <v>4</v>
      </c>
      <c r="F85" s="532">
        <v>0</v>
      </c>
      <c r="G85" s="532">
        <v>2</v>
      </c>
      <c r="H85" s="532">
        <v>0</v>
      </c>
      <c r="I85" s="532">
        <f t="shared" si="9"/>
        <v>2</v>
      </c>
      <c r="J85" s="532">
        <v>0</v>
      </c>
      <c r="K85" s="532">
        <v>2</v>
      </c>
      <c r="L85" s="532">
        <v>1</v>
      </c>
      <c r="M85" s="532">
        <f t="shared" si="10"/>
        <v>3</v>
      </c>
      <c r="N85" s="532">
        <v>0</v>
      </c>
      <c r="O85" s="532">
        <v>1</v>
      </c>
      <c r="P85" s="532">
        <v>1</v>
      </c>
      <c r="Q85" s="532">
        <f t="shared" si="11"/>
        <v>2</v>
      </c>
      <c r="R85" s="532">
        <v>0</v>
      </c>
      <c r="S85" s="532">
        <v>4</v>
      </c>
      <c r="T85" s="532">
        <v>2</v>
      </c>
      <c r="U85" s="532">
        <f t="shared" si="12"/>
        <v>6</v>
      </c>
      <c r="V85" s="532">
        <v>0</v>
      </c>
      <c r="W85" s="532">
        <v>3</v>
      </c>
      <c r="X85" s="532">
        <v>1</v>
      </c>
      <c r="Y85" s="532">
        <f t="shared" si="13"/>
        <v>4</v>
      </c>
      <c r="Z85" s="532">
        <v>0</v>
      </c>
      <c r="AA85" s="532">
        <v>2</v>
      </c>
      <c r="AB85" s="532">
        <v>0</v>
      </c>
      <c r="AC85" s="532">
        <f t="shared" si="14"/>
        <v>2</v>
      </c>
      <c r="AD85" s="531" t="s">
        <v>1075</v>
      </c>
    </row>
    <row r="86" spans="1:31" ht="21">
      <c r="A86" s="531" t="s">
        <v>893</v>
      </c>
      <c r="B86" s="533">
        <v>0</v>
      </c>
      <c r="C86" s="533">
        <v>3</v>
      </c>
      <c r="D86" s="533">
        <v>2</v>
      </c>
      <c r="E86" s="533">
        <f t="shared" si="8"/>
        <v>5</v>
      </c>
      <c r="F86" s="534">
        <v>0</v>
      </c>
      <c r="G86" s="533">
        <v>2</v>
      </c>
      <c r="H86" s="533">
        <v>0</v>
      </c>
      <c r="I86" s="533">
        <f t="shared" si="9"/>
        <v>2</v>
      </c>
      <c r="J86" s="534">
        <v>0</v>
      </c>
      <c r="K86" s="533">
        <v>4</v>
      </c>
      <c r="L86" s="533">
        <v>3</v>
      </c>
      <c r="M86" s="533">
        <f t="shared" si="10"/>
        <v>7</v>
      </c>
      <c r="N86" s="534">
        <v>0</v>
      </c>
      <c r="O86" s="533">
        <v>0</v>
      </c>
      <c r="P86" s="533">
        <v>1</v>
      </c>
      <c r="Q86" s="533">
        <f t="shared" si="11"/>
        <v>1</v>
      </c>
      <c r="R86" s="534">
        <v>0</v>
      </c>
      <c r="S86" s="533">
        <v>0</v>
      </c>
      <c r="T86" s="533">
        <v>1</v>
      </c>
      <c r="U86" s="533">
        <f t="shared" si="12"/>
        <v>1</v>
      </c>
      <c r="V86" s="534">
        <v>0</v>
      </c>
      <c r="W86" s="533">
        <v>1</v>
      </c>
      <c r="X86" s="533">
        <v>3</v>
      </c>
      <c r="Y86" s="533">
        <f t="shared" si="13"/>
        <v>4</v>
      </c>
      <c r="Z86" s="534">
        <v>1</v>
      </c>
      <c r="AA86" s="533">
        <v>0</v>
      </c>
      <c r="AB86" s="533">
        <v>1</v>
      </c>
      <c r="AC86" s="533">
        <f t="shared" si="14"/>
        <v>2</v>
      </c>
      <c r="AD86" s="531" t="s">
        <v>894</v>
      </c>
      <c r="AE86" s="523"/>
    </row>
    <row r="87" spans="1:31" s="529" customFormat="1" ht="21">
      <c r="A87" s="536" t="s">
        <v>750</v>
      </c>
      <c r="B87" s="353">
        <f>SUM(B51:B86)</f>
        <v>1839</v>
      </c>
      <c r="C87" s="353">
        <f t="shared" ref="C87:AC87" si="15">SUM(C51:C86)</f>
        <v>888</v>
      </c>
      <c r="D87" s="353">
        <f t="shared" si="15"/>
        <v>626</v>
      </c>
      <c r="E87" s="353">
        <f t="shared" si="15"/>
        <v>3353</v>
      </c>
      <c r="F87" s="353">
        <f t="shared" si="15"/>
        <v>584</v>
      </c>
      <c r="G87" s="353">
        <f t="shared" si="15"/>
        <v>380</v>
      </c>
      <c r="H87" s="353">
        <f t="shared" si="15"/>
        <v>197</v>
      </c>
      <c r="I87" s="353">
        <f t="shared" si="15"/>
        <v>1161</v>
      </c>
      <c r="J87" s="353">
        <f t="shared" si="15"/>
        <v>2323</v>
      </c>
      <c r="K87" s="353">
        <f t="shared" si="15"/>
        <v>1222</v>
      </c>
      <c r="L87" s="353">
        <f t="shared" si="15"/>
        <v>793</v>
      </c>
      <c r="M87" s="353">
        <f t="shared" si="15"/>
        <v>4338</v>
      </c>
      <c r="N87" s="353">
        <f t="shared" si="15"/>
        <v>667</v>
      </c>
      <c r="O87" s="353">
        <f t="shared" si="15"/>
        <v>452</v>
      </c>
      <c r="P87" s="353">
        <f t="shared" si="15"/>
        <v>191</v>
      </c>
      <c r="Q87" s="353">
        <f t="shared" si="15"/>
        <v>1310</v>
      </c>
      <c r="R87" s="353">
        <f t="shared" si="15"/>
        <v>1281</v>
      </c>
      <c r="S87" s="353">
        <f t="shared" si="15"/>
        <v>790</v>
      </c>
      <c r="T87" s="353">
        <f t="shared" si="15"/>
        <v>434</v>
      </c>
      <c r="U87" s="353">
        <f t="shared" si="15"/>
        <v>2505</v>
      </c>
      <c r="V87" s="353">
        <f t="shared" si="15"/>
        <v>1118</v>
      </c>
      <c r="W87" s="353">
        <f t="shared" si="15"/>
        <v>847</v>
      </c>
      <c r="X87" s="353">
        <f t="shared" si="15"/>
        <v>437</v>
      </c>
      <c r="Y87" s="353">
        <f t="shared" si="15"/>
        <v>2402</v>
      </c>
      <c r="Z87" s="353">
        <f t="shared" si="15"/>
        <v>902</v>
      </c>
      <c r="AA87" s="353">
        <f t="shared" si="15"/>
        <v>575</v>
      </c>
      <c r="AB87" s="353">
        <f t="shared" si="15"/>
        <v>237</v>
      </c>
      <c r="AC87" s="353">
        <f t="shared" si="15"/>
        <v>1714</v>
      </c>
      <c r="AD87" s="536" t="s">
        <v>68</v>
      </c>
      <c r="AE87" s="528"/>
    </row>
    <row r="88" spans="1:31">
      <c r="A88" s="537"/>
      <c r="B88" s="537"/>
      <c r="C88" s="537"/>
      <c r="D88" s="537"/>
      <c r="E88" s="537"/>
      <c r="F88" s="538"/>
      <c r="G88" s="537"/>
      <c r="H88" s="537"/>
      <c r="I88" s="537"/>
      <c r="J88" s="538"/>
      <c r="K88" s="537"/>
      <c r="L88" s="537"/>
      <c r="M88" s="537"/>
      <c r="N88" s="538"/>
      <c r="O88" s="537"/>
      <c r="P88" s="537"/>
      <c r="Q88" s="537"/>
      <c r="R88" s="538"/>
      <c r="S88" s="537"/>
      <c r="T88" s="537"/>
      <c r="U88" s="537"/>
      <c r="V88" s="538"/>
      <c r="W88" s="537"/>
      <c r="X88" s="537"/>
      <c r="Y88" s="537"/>
      <c r="Z88" s="538"/>
      <c r="AA88" s="537"/>
      <c r="AB88" s="537"/>
      <c r="AC88" s="537"/>
      <c r="AD88" s="537"/>
    </row>
    <row r="89" spans="1:31" ht="23.25" customHeight="1">
      <c r="A89" s="525" t="s">
        <v>1128</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1129</v>
      </c>
      <c r="AE89" s="523"/>
    </row>
    <row r="90" spans="1:31" s="529" customFormat="1" ht="23.5">
      <c r="A90" s="1896" t="s">
        <v>1008</v>
      </c>
      <c r="B90" s="1897" t="s">
        <v>59</v>
      </c>
      <c r="C90" s="1898"/>
      <c r="D90" s="1898" t="s">
        <v>60</v>
      </c>
      <c r="E90" s="1899"/>
      <c r="F90" s="1897" t="s">
        <v>61</v>
      </c>
      <c r="G90" s="1898"/>
      <c r="H90" s="1898" t="s">
        <v>62</v>
      </c>
      <c r="I90" s="1899"/>
      <c r="J90" s="1897" t="s">
        <v>105</v>
      </c>
      <c r="K90" s="1898"/>
      <c r="L90" s="1898" t="s">
        <v>1132</v>
      </c>
      <c r="M90" s="1899"/>
      <c r="N90" s="1897" t="s">
        <v>63</v>
      </c>
      <c r="O90" s="1898"/>
      <c r="P90" s="1898" t="s">
        <v>1133</v>
      </c>
      <c r="Q90" s="1899"/>
      <c r="R90" s="1897" t="s">
        <v>64</v>
      </c>
      <c r="S90" s="1898"/>
      <c r="T90" s="1898" t="s">
        <v>65</v>
      </c>
      <c r="U90" s="1899"/>
      <c r="V90" s="1897" t="s">
        <v>66</v>
      </c>
      <c r="W90" s="1898"/>
      <c r="X90" s="1898" t="s">
        <v>67</v>
      </c>
      <c r="Y90" s="1899"/>
      <c r="Z90" s="1897" t="s">
        <v>106</v>
      </c>
      <c r="AA90" s="1898"/>
      <c r="AB90" s="1898" t="s">
        <v>68</v>
      </c>
      <c r="AC90" s="1899"/>
      <c r="AD90" s="1896" t="s">
        <v>1130</v>
      </c>
      <c r="AE90" s="528"/>
    </row>
    <row r="91" spans="1:31" s="529" customFormat="1" ht="23.5">
      <c r="A91" s="1896"/>
      <c r="B91" s="1897" t="s">
        <v>60</v>
      </c>
      <c r="C91" s="1898"/>
      <c r="D91" s="1898"/>
      <c r="E91" s="1899"/>
      <c r="F91" s="1897" t="s">
        <v>62</v>
      </c>
      <c r="G91" s="1898"/>
      <c r="H91" s="1898"/>
      <c r="I91" s="1899"/>
      <c r="J91" s="1897" t="s">
        <v>479</v>
      </c>
      <c r="K91" s="1898"/>
      <c r="L91" s="1898"/>
      <c r="M91" s="1899"/>
      <c r="N91" s="1897" t="s">
        <v>483</v>
      </c>
      <c r="O91" s="1898"/>
      <c r="P91" s="1898"/>
      <c r="Q91" s="1899"/>
      <c r="R91" s="1897" t="s">
        <v>65</v>
      </c>
      <c r="S91" s="1898"/>
      <c r="T91" s="1898"/>
      <c r="U91" s="1899"/>
      <c r="V91" s="1897" t="s">
        <v>67</v>
      </c>
      <c r="W91" s="1898"/>
      <c r="X91" s="1898"/>
      <c r="Y91" s="1899"/>
      <c r="Z91" s="1897"/>
      <c r="AA91" s="1898" t="s">
        <v>68</v>
      </c>
      <c r="AB91" s="1898"/>
      <c r="AC91" s="1899"/>
      <c r="AD91" s="1896"/>
      <c r="AE91" s="528"/>
    </row>
    <row r="92" spans="1:31" s="529" customFormat="1" ht="51">
      <c r="A92" s="1896"/>
      <c r="B92" s="530" t="s">
        <v>1012</v>
      </c>
      <c r="C92" s="530" t="s">
        <v>1013</v>
      </c>
      <c r="D92" s="530" t="s">
        <v>1014</v>
      </c>
      <c r="E92" s="530" t="s">
        <v>750</v>
      </c>
      <c r="F92" s="530" t="s">
        <v>1012</v>
      </c>
      <c r="G92" s="530" t="s">
        <v>1013</v>
      </c>
      <c r="H92" s="530" t="s">
        <v>1014</v>
      </c>
      <c r="I92" s="530" t="s">
        <v>750</v>
      </c>
      <c r="J92" s="530" t="s">
        <v>1012</v>
      </c>
      <c r="K92" s="530" t="s">
        <v>1013</v>
      </c>
      <c r="L92" s="530" t="s">
        <v>1014</v>
      </c>
      <c r="M92" s="530" t="s">
        <v>750</v>
      </c>
      <c r="N92" s="530" t="s">
        <v>1012</v>
      </c>
      <c r="O92" s="530" t="s">
        <v>1013</v>
      </c>
      <c r="P92" s="530" t="s">
        <v>1014</v>
      </c>
      <c r="Q92" s="530" t="s">
        <v>750</v>
      </c>
      <c r="R92" s="530" t="s">
        <v>1012</v>
      </c>
      <c r="S92" s="530" t="s">
        <v>1013</v>
      </c>
      <c r="T92" s="530" t="s">
        <v>1014</v>
      </c>
      <c r="U92" s="530" t="s">
        <v>750</v>
      </c>
      <c r="V92" s="530" t="s">
        <v>1012</v>
      </c>
      <c r="W92" s="530" t="s">
        <v>1013</v>
      </c>
      <c r="X92" s="530" t="s">
        <v>1014</v>
      </c>
      <c r="Y92" s="530" t="s">
        <v>750</v>
      </c>
      <c r="Z92" s="530" t="s">
        <v>1012</v>
      </c>
      <c r="AA92" s="530" t="s">
        <v>1013</v>
      </c>
      <c r="AB92" s="530" t="s">
        <v>1014</v>
      </c>
      <c r="AC92" s="530" t="s">
        <v>750</v>
      </c>
      <c r="AD92" s="1896"/>
      <c r="AE92" s="528"/>
    </row>
    <row r="93" spans="1:31" s="529" customFormat="1" ht="69.5">
      <c r="A93" s="1896"/>
      <c r="B93" s="530" t="s">
        <v>1015</v>
      </c>
      <c r="C93" s="530" t="s">
        <v>1016</v>
      </c>
      <c r="D93" s="530" t="s">
        <v>1017</v>
      </c>
      <c r="E93" s="530" t="s">
        <v>68</v>
      </c>
      <c r="F93" s="530" t="s">
        <v>1015</v>
      </c>
      <c r="G93" s="530" t="s">
        <v>1016</v>
      </c>
      <c r="H93" s="530" t="s">
        <v>1017</v>
      </c>
      <c r="I93" s="530" t="s">
        <v>68</v>
      </c>
      <c r="J93" s="530" t="s">
        <v>1015</v>
      </c>
      <c r="K93" s="530" t="s">
        <v>1016</v>
      </c>
      <c r="L93" s="530" t="s">
        <v>1017</v>
      </c>
      <c r="M93" s="530" t="s">
        <v>68</v>
      </c>
      <c r="N93" s="530" t="s">
        <v>1015</v>
      </c>
      <c r="O93" s="530" t="s">
        <v>1016</v>
      </c>
      <c r="P93" s="530" t="s">
        <v>1017</v>
      </c>
      <c r="Q93" s="530" t="s">
        <v>68</v>
      </c>
      <c r="R93" s="530" t="s">
        <v>1015</v>
      </c>
      <c r="S93" s="530" t="s">
        <v>1016</v>
      </c>
      <c r="T93" s="530" t="s">
        <v>1017</v>
      </c>
      <c r="U93" s="530" t="s">
        <v>68</v>
      </c>
      <c r="V93" s="530" t="s">
        <v>1015</v>
      </c>
      <c r="W93" s="530" t="s">
        <v>1016</v>
      </c>
      <c r="X93" s="530" t="s">
        <v>1017</v>
      </c>
      <c r="Y93" s="530" t="s">
        <v>68</v>
      </c>
      <c r="Z93" s="530" t="s">
        <v>1015</v>
      </c>
      <c r="AA93" s="530" t="s">
        <v>1016</v>
      </c>
      <c r="AB93" s="530" t="s">
        <v>1017</v>
      </c>
      <c r="AC93" s="530" t="s">
        <v>68</v>
      </c>
      <c r="AD93" s="1896"/>
      <c r="AE93" s="528"/>
    </row>
    <row r="94" spans="1:31" ht="21">
      <c r="A94" s="531" t="s">
        <v>1018</v>
      </c>
      <c r="B94" s="532">
        <v>1283</v>
      </c>
      <c r="C94" s="532">
        <v>0</v>
      </c>
      <c r="D94" s="532">
        <v>0</v>
      </c>
      <c r="E94" s="532">
        <f>SUM(B94:D94)</f>
        <v>1283</v>
      </c>
      <c r="F94" s="532">
        <v>598</v>
      </c>
      <c r="G94" s="532">
        <v>0</v>
      </c>
      <c r="H94" s="532">
        <v>0</v>
      </c>
      <c r="I94" s="532">
        <f>SUM(F94:H94)</f>
        <v>598</v>
      </c>
      <c r="J94" s="532">
        <v>616</v>
      </c>
      <c r="K94" s="532">
        <v>0</v>
      </c>
      <c r="L94" s="532">
        <v>0</v>
      </c>
      <c r="M94" s="532">
        <f>SUM(J94:L94)</f>
        <v>616</v>
      </c>
      <c r="N94" s="532">
        <v>513</v>
      </c>
      <c r="O94" s="532">
        <v>0</v>
      </c>
      <c r="P94" s="532">
        <v>0</v>
      </c>
      <c r="Q94" s="532">
        <f>SUM(N94:P94)</f>
        <v>513</v>
      </c>
      <c r="R94" s="532">
        <v>195</v>
      </c>
      <c r="S94" s="532">
        <v>0</v>
      </c>
      <c r="T94" s="532">
        <v>0</v>
      </c>
      <c r="U94" s="532">
        <f>SUM(R94:T94)</f>
        <v>195</v>
      </c>
      <c r="V94" s="532">
        <v>312</v>
      </c>
      <c r="W94" s="532">
        <v>0</v>
      </c>
      <c r="X94" s="532">
        <v>0</v>
      </c>
      <c r="Y94" s="539">
        <f>SUM(V94:X94)</f>
        <v>312</v>
      </c>
      <c r="Z94" s="539">
        <f>B51+F51+J51+N51+R51+V51+Z51+B94+F94+J94+N94+R94+V94+B8+F8+J8+N8+R8+V8+Z8</f>
        <v>20606</v>
      </c>
      <c r="AA94" s="539">
        <f>C51+G51+K51+O51+S51+W51+AA51+C94+G94+K94+O94+S94+W94+C8+G8+K8+O8+S8+W8+AA8</f>
        <v>0</v>
      </c>
      <c r="AB94" s="539">
        <f>D51+H51+L51+P51+T51+X51+AB51+D94+H94+L94+P94+T94+X94+D8+H8+L8+P8+T8+X8+AB8</f>
        <v>0</v>
      </c>
      <c r="AC94" s="539">
        <f>E51+I51+M51+Q51+U51+Y51+AC51+E94+I94+M94+Q94+U94+Y94+E8+I8+M8+Q8+U8+Y8+AC8</f>
        <v>20606</v>
      </c>
      <c r="AD94" s="531" t="s">
        <v>1019</v>
      </c>
      <c r="AE94" s="523"/>
    </row>
    <row r="95" spans="1:31" ht="21">
      <c r="A95" s="531" t="s">
        <v>1020</v>
      </c>
      <c r="B95" s="533">
        <v>305</v>
      </c>
      <c r="C95" s="533">
        <v>53</v>
      </c>
      <c r="D95" s="533">
        <v>18</v>
      </c>
      <c r="E95" s="533">
        <f t="shared" ref="E95:E129" si="16">SUM(B95:D95)</f>
        <v>376</v>
      </c>
      <c r="F95" s="533">
        <v>191</v>
      </c>
      <c r="G95" s="533">
        <v>49</v>
      </c>
      <c r="H95" s="533">
        <v>16</v>
      </c>
      <c r="I95" s="533">
        <f t="shared" ref="I95:I129" si="17">SUM(F95:H95)</f>
        <v>256</v>
      </c>
      <c r="J95" s="533">
        <v>186</v>
      </c>
      <c r="K95" s="533">
        <v>36</v>
      </c>
      <c r="L95" s="533">
        <v>11</v>
      </c>
      <c r="M95" s="533">
        <f t="shared" ref="M95:M129" si="18">SUM(J95:L95)</f>
        <v>233</v>
      </c>
      <c r="N95" s="533">
        <v>101</v>
      </c>
      <c r="O95" s="533">
        <v>46</v>
      </c>
      <c r="P95" s="533">
        <v>11</v>
      </c>
      <c r="Q95" s="533">
        <f t="shared" ref="Q95:Q129" si="19">SUM(N95:P95)</f>
        <v>158</v>
      </c>
      <c r="R95" s="533">
        <v>41</v>
      </c>
      <c r="S95" s="533">
        <v>18</v>
      </c>
      <c r="T95" s="533">
        <v>5</v>
      </c>
      <c r="U95" s="533">
        <f t="shared" ref="U95:U129" si="20">SUM(R95:T95)</f>
        <v>64</v>
      </c>
      <c r="V95" s="533">
        <v>74</v>
      </c>
      <c r="W95" s="533">
        <v>18</v>
      </c>
      <c r="X95" s="533">
        <v>3</v>
      </c>
      <c r="Y95" s="540">
        <f t="shared" ref="Y95:Y129" si="21">SUM(V95:X95)</f>
        <v>95</v>
      </c>
      <c r="Z95" s="541">
        <f t="shared" ref="Z95:AC110" si="22">B52+F52+J52+N52+R52+V52+Z52+B95+F95+J95+N95+R95+V95+B9+F9+J9+N9+R9+V9+Z9</f>
        <v>6736</v>
      </c>
      <c r="AA95" s="540">
        <f t="shared" si="22"/>
        <v>1610</v>
      </c>
      <c r="AB95" s="540">
        <f t="shared" si="22"/>
        <v>985</v>
      </c>
      <c r="AC95" s="540">
        <f t="shared" si="22"/>
        <v>9331</v>
      </c>
      <c r="AD95" s="531" t="s">
        <v>954</v>
      </c>
    </row>
    <row r="96" spans="1:31" ht="21">
      <c r="A96" s="531" t="s">
        <v>1021</v>
      </c>
      <c r="B96" s="532">
        <v>84</v>
      </c>
      <c r="C96" s="532">
        <v>125</v>
      </c>
      <c r="D96" s="532">
        <v>69</v>
      </c>
      <c r="E96" s="532">
        <f t="shared" si="16"/>
        <v>278</v>
      </c>
      <c r="F96" s="532">
        <v>47</v>
      </c>
      <c r="G96" s="532">
        <v>57</v>
      </c>
      <c r="H96" s="532">
        <v>38</v>
      </c>
      <c r="I96" s="532">
        <f t="shared" si="17"/>
        <v>142</v>
      </c>
      <c r="J96" s="532">
        <v>44</v>
      </c>
      <c r="K96" s="532">
        <v>61</v>
      </c>
      <c r="L96" s="532">
        <v>29</v>
      </c>
      <c r="M96" s="532">
        <f t="shared" si="18"/>
        <v>134</v>
      </c>
      <c r="N96" s="532">
        <v>47</v>
      </c>
      <c r="O96" s="532">
        <v>53</v>
      </c>
      <c r="P96" s="532">
        <v>41</v>
      </c>
      <c r="Q96" s="532">
        <f t="shared" si="19"/>
        <v>141</v>
      </c>
      <c r="R96" s="532">
        <v>17</v>
      </c>
      <c r="S96" s="532">
        <v>16</v>
      </c>
      <c r="T96" s="532">
        <v>5</v>
      </c>
      <c r="U96" s="532">
        <f t="shared" si="20"/>
        <v>38</v>
      </c>
      <c r="V96" s="532">
        <v>16</v>
      </c>
      <c r="W96" s="532">
        <v>24</v>
      </c>
      <c r="X96" s="532">
        <v>17</v>
      </c>
      <c r="Y96" s="539">
        <f t="shared" si="21"/>
        <v>57</v>
      </c>
      <c r="Z96" s="539">
        <f t="shared" si="22"/>
        <v>2060</v>
      </c>
      <c r="AA96" s="539">
        <f t="shared" si="22"/>
        <v>2455</v>
      </c>
      <c r="AB96" s="539">
        <f t="shared" si="22"/>
        <v>2067</v>
      </c>
      <c r="AC96" s="539">
        <f t="shared" si="22"/>
        <v>6582</v>
      </c>
      <c r="AD96" s="531" t="s">
        <v>956</v>
      </c>
    </row>
    <row r="97" spans="1:30" ht="21">
      <c r="A97" s="531" t="s">
        <v>959</v>
      </c>
      <c r="B97" s="533">
        <v>28</v>
      </c>
      <c r="C97" s="533">
        <v>73</v>
      </c>
      <c r="D97" s="533">
        <v>44</v>
      </c>
      <c r="E97" s="533">
        <f t="shared" si="16"/>
        <v>145</v>
      </c>
      <c r="F97" s="533">
        <v>17</v>
      </c>
      <c r="G97" s="533">
        <v>44</v>
      </c>
      <c r="H97" s="533">
        <v>33</v>
      </c>
      <c r="I97" s="533">
        <f t="shared" si="17"/>
        <v>94</v>
      </c>
      <c r="J97" s="533">
        <v>15</v>
      </c>
      <c r="K97" s="533">
        <v>43</v>
      </c>
      <c r="L97" s="533">
        <v>23</v>
      </c>
      <c r="M97" s="533">
        <f t="shared" si="18"/>
        <v>81</v>
      </c>
      <c r="N97" s="533">
        <v>6</v>
      </c>
      <c r="O97" s="533">
        <v>52</v>
      </c>
      <c r="P97" s="533">
        <v>31</v>
      </c>
      <c r="Q97" s="533">
        <f t="shared" si="19"/>
        <v>89</v>
      </c>
      <c r="R97" s="533">
        <v>3</v>
      </c>
      <c r="S97" s="533">
        <v>13</v>
      </c>
      <c r="T97" s="533">
        <v>10</v>
      </c>
      <c r="U97" s="533">
        <f t="shared" si="20"/>
        <v>26</v>
      </c>
      <c r="V97" s="533">
        <v>2</v>
      </c>
      <c r="W97" s="533">
        <v>22</v>
      </c>
      <c r="X97" s="533">
        <v>8</v>
      </c>
      <c r="Y97" s="540">
        <f t="shared" si="21"/>
        <v>32</v>
      </c>
      <c r="Z97" s="541">
        <f t="shared" si="22"/>
        <v>756</v>
      </c>
      <c r="AA97" s="540">
        <f t="shared" si="22"/>
        <v>1394</v>
      </c>
      <c r="AB97" s="540">
        <f t="shared" si="22"/>
        <v>1105</v>
      </c>
      <c r="AC97" s="540">
        <f t="shared" si="22"/>
        <v>3255</v>
      </c>
      <c r="AD97" s="531" t="s">
        <v>1022</v>
      </c>
    </row>
    <row r="98" spans="1:30" ht="21">
      <c r="A98" s="531" t="s">
        <v>1023</v>
      </c>
      <c r="B98" s="532">
        <v>12</v>
      </c>
      <c r="C98" s="532">
        <v>58</v>
      </c>
      <c r="D98" s="532">
        <v>22</v>
      </c>
      <c r="E98" s="532">
        <f t="shared" si="16"/>
        <v>92</v>
      </c>
      <c r="F98" s="532">
        <v>9</v>
      </c>
      <c r="G98" s="532">
        <v>32</v>
      </c>
      <c r="H98" s="532">
        <v>14</v>
      </c>
      <c r="I98" s="532">
        <f t="shared" si="17"/>
        <v>55</v>
      </c>
      <c r="J98" s="532">
        <v>13</v>
      </c>
      <c r="K98" s="532">
        <v>25</v>
      </c>
      <c r="L98" s="532">
        <v>17</v>
      </c>
      <c r="M98" s="532">
        <f t="shared" si="18"/>
        <v>55</v>
      </c>
      <c r="N98" s="532">
        <v>11</v>
      </c>
      <c r="O98" s="532">
        <v>24</v>
      </c>
      <c r="P98" s="532">
        <v>15</v>
      </c>
      <c r="Q98" s="532">
        <f t="shared" si="19"/>
        <v>50</v>
      </c>
      <c r="R98" s="532">
        <v>3</v>
      </c>
      <c r="S98" s="532">
        <v>8</v>
      </c>
      <c r="T98" s="532">
        <v>4</v>
      </c>
      <c r="U98" s="532">
        <f t="shared" si="20"/>
        <v>15</v>
      </c>
      <c r="V98" s="532">
        <v>1</v>
      </c>
      <c r="W98" s="532">
        <v>11</v>
      </c>
      <c r="X98" s="532">
        <v>7</v>
      </c>
      <c r="Y98" s="539">
        <f t="shared" si="21"/>
        <v>19</v>
      </c>
      <c r="Z98" s="539">
        <f t="shared" si="22"/>
        <v>391</v>
      </c>
      <c r="AA98" s="539">
        <f t="shared" si="22"/>
        <v>914</v>
      </c>
      <c r="AB98" s="539">
        <f t="shared" si="22"/>
        <v>570</v>
      </c>
      <c r="AC98" s="539">
        <f t="shared" si="22"/>
        <v>1875</v>
      </c>
      <c r="AD98" s="531" t="s">
        <v>961</v>
      </c>
    </row>
    <row r="99" spans="1:30" ht="21">
      <c r="A99" s="531" t="s">
        <v>1024</v>
      </c>
      <c r="B99" s="533">
        <v>7</v>
      </c>
      <c r="C99" s="533">
        <v>21</v>
      </c>
      <c r="D99" s="533">
        <v>12</v>
      </c>
      <c r="E99" s="533">
        <f t="shared" si="16"/>
        <v>40</v>
      </c>
      <c r="F99" s="533">
        <v>2</v>
      </c>
      <c r="G99" s="533">
        <v>20</v>
      </c>
      <c r="H99" s="533">
        <v>11</v>
      </c>
      <c r="I99" s="533">
        <f t="shared" si="17"/>
        <v>33</v>
      </c>
      <c r="J99" s="533">
        <v>8</v>
      </c>
      <c r="K99" s="533">
        <v>17</v>
      </c>
      <c r="L99" s="533">
        <v>6</v>
      </c>
      <c r="M99" s="533">
        <f t="shared" si="18"/>
        <v>31</v>
      </c>
      <c r="N99" s="533">
        <v>4</v>
      </c>
      <c r="O99" s="533">
        <v>14</v>
      </c>
      <c r="P99" s="533">
        <v>8</v>
      </c>
      <c r="Q99" s="533">
        <f t="shared" si="19"/>
        <v>26</v>
      </c>
      <c r="R99" s="533">
        <v>2</v>
      </c>
      <c r="S99" s="533">
        <v>4</v>
      </c>
      <c r="T99" s="533">
        <v>1</v>
      </c>
      <c r="U99" s="533">
        <f t="shared" si="20"/>
        <v>7</v>
      </c>
      <c r="V99" s="533">
        <v>0</v>
      </c>
      <c r="W99" s="533">
        <v>7</v>
      </c>
      <c r="X99" s="533">
        <v>4</v>
      </c>
      <c r="Y99" s="540">
        <f t="shared" si="21"/>
        <v>11</v>
      </c>
      <c r="Z99" s="541">
        <f t="shared" si="22"/>
        <v>187</v>
      </c>
      <c r="AA99" s="540">
        <f t="shared" si="22"/>
        <v>399</v>
      </c>
      <c r="AB99" s="540">
        <f t="shared" si="22"/>
        <v>302</v>
      </c>
      <c r="AC99" s="540">
        <f t="shared" si="22"/>
        <v>888</v>
      </c>
      <c r="AD99" s="531" t="s">
        <v>1025</v>
      </c>
    </row>
    <row r="100" spans="1:30" ht="21">
      <c r="A100" s="531" t="s">
        <v>1026</v>
      </c>
      <c r="B100" s="532">
        <v>1</v>
      </c>
      <c r="C100" s="532">
        <v>8</v>
      </c>
      <c r="D100" s="532">
        <v>2</v>
      </c>
      <c r="E100" s="532">
        <f t="shared" si="16"/>
        <v>11</v>
      </c>
      <c r="F100" s="532">
        <v>0</v>
      </c>
      <c r="G100" s="532">
        <v>8</v>
      </c>
      <c r="H100" s="532">
        <v>5</v>
      </c>
      <c r="I100" s="532">
        <f t="shared" si="17"/>
        <v>13</v>
      </c>
      <c r="J100" s="532">
        <v>0</v>
      </c>
      <c r="K100" s="532">
        <v>4</v>
      </c>
      <c r="L100" s="532">
        <v>3</v>
      </c>
      <c r="M100" s="532">
        <f t="shared" si="18"/>
        <v>7</v>
      </c>
      <c r="N100" s="532">
        <v>0</v>
      </c>
      <c r="O100" s="532">
        <v>9</v>
      </c>
      <c r="P100" s="532">
        <v>1</v>
      </c>
      <c r="Q100" s="532">
        <f t="shared" si="19"/>
        <v>10</v>
      </c>
      <c r="R100" s="532">
        <v>0</v>
      </c>
      <c r="S100" s="532">
        <v>3</v>
      </c>
      <c r="T100" s="532">
        <v>3</v>
      </c>
      <c r="U100" s="532">
        <f t="shared" si="20"/>
        <v>6</v>
      </c>
      <c r="V100" s="532">
        <v>0</v>
      </c>
      <c r="W100" s="532">
        <v>0</v>
      </c>
      <c r="X100" s="532">
        <v>0</v>
      </c>
      <c r="Y100" s="539">
        <f t="shared" si="21"/>
        <v>0</v>
      </c>
      <c r="Z100" s="539">
        <f t="shared" si="22"/>
        <v>32</v>
      </c>
      <c r="AA100" s="539">
        <f t="shared" si="22"/>
        <v>160</v>
      </c>
      <c r="AB100" s="539">
        <f t="shared" si="22"/>
        <v>122</v>
      </c>
      <c r="AC100" s="539">
        <f t="shared" si="22"/>
        <v>314</v>
      </c>
      <c r="AD100" s="531" t="s">
        <v>1027</v>
      </c>
    </row>
    <row r="101" spans="1:30" ht="21">
      <c r="A101" s="531" t="s">
        <v>1028</v>
      </c>
      <c r="B101" s="533">
        <v>1</v>
      </c>
      <c r="C101" s="533">
        <v>7</v>
      </c>
      <c r="D101" s="533">
        <v>7</v>
      </c>
      <c r="E101" s="533">
        <f t="shared" si="16"/>
        <v>15</v>
      </c>
      <c r="F101" s="533">
        <v>3</v>
      </c>
      <c r="G101" s="533">
        <v>3</v>
      </c>
      <c r="H101" s="533">
        <v>9</v>
      </c>
      <c r="I101" s="533">
        <f t="shared" si="17"/>
        <v>15</v>
      </c>
      <c r="J101" s="533">
        <v>2</v>
      </c>
      <c r="K101" s="533">
        <v>8</v>
      </c>
      <c r="L101" s="533">
        <v>7</v>
      </c>
      <c r="M101" s="533">
        <f t="shared" si="18"/>
        <v>17</v>
      </c>
      <c r="N101" s="533">
        <v>1</v>
      </c>
      <c r="O101" s="533">
        <v>4</v>
      </c>
      <c r="P101" s="533">
        <v>4</v>
      </c>
      <c r="Q101" s="533">
        <f t="shared" si="19"/>
        <v>9</v>
      </c>
      <c r="R101" s="533">
        <v>0</v>
      </c>
      <c r="S101" s="533">
        <v>4</v>
      </c>
      <c r="T101" s="533">
        <v>1</v>
      </c>
      <c r="U101" s="533">
        <f t="shared" si="20"/>
        <v>5</v>
      </c>
      <c r="V101" s="533">
        <v>0</v>
      </c>
      <c r="W101" s="533">
        <v>3</v>
      </c>
      <c r="X101" s="533">
        <v>1</v>
      </c>
      <c r="Y101" s="540">
        <f t="shared" si="21"/>
        <v>4</v>
      </c>
      <c r="Z101" s="541">
        <f t="shared" si="22"/>
        <v>90</v>
      </c>
      <c r="AA101" s="540">
        <f t="shared" si="22"/>
        <v>204</v>
      </c>
      <c r="AB101" s="540">
        <f t="shared" si="22"/>
        <v>240</v>
      </c>
      <c r="AC101" s="540">
        <f t="shared" si="22"/>
        <v>534</v>
      </c>
      <c r="AD101" s="531" t="s">
        <v>1029</v>
      </c>
    </row>
    <row r="102" spans="1:30" ht="21">
      <c r="A102" s="531" t="s">
        <v>1030</v>
      </c>
      <c r="B102" s="532">
        <v>0</v>
      </c>
      <c r="C102" s="532">
        <v>1</v>
      </c>
      <c r="D102" s="532">
        <v>1</v>
      </c>
      <c r="E102" s="532">
        <f t="shared" si="16"/>
        <v>2</v>
      </c>
      <c r="F102" s="532">
        <v>0</v>
      </c>
      <c r="G102" s="532">
        <v>4</v>
      </c>
      <c r="H102" s="532">
        <v>2</v>
      </c>
      <c r="I102" s="532">
        <f t="shared" si="17"/>
        <v>6</v>
      </c>
      <c r="J102" s="532">
        <v>1</v>
      </c>
      <c r="K102" s="532">
        <v>2</v>
      </c>
      <c r="L102" s="532">
        <v>3</v>
      </c>
      <c r="M102" s="532">
        <f t="shared" si="18"/>
        <v>6</v>
      </c>
      <c r="N102" s="532">
        <v>1</v>
      </c>
      <c r="O102" s="532">
        <v>2</v>
      </c>
      <c r="P102" s="532">
        <v>2</v>
      </c>
      <c r="Q102" s="532">
        <f t="shared" si="19"/>
        <v>5</v>
      </c>
      <c r="R102" s="532">
        <v>0</v>
      </c>
      <c r="S102" s="532">
        <v>0</v>
      </c>
      <c r="T102" s="532">
        <v>0</v>
      </c>
      <c r="U102" s="532">
        <f t="shared" si="20"/>
        <v>0</v>
      </c>
      <c r="V102" s="532">
        <v>1</v>
      </c>
      <c r="W102" s="532">
        <v>0</v>
      </c>
      <c r="X102" s="532">
        <v>0</v>
      </c>
      <c r="Y102" s="539">
        <f t="shared" si="21"/>
        <v>1</v>
      </c>
      <c r="Z102" s="539">
        <f t="shared" si="22"/>
        <v>31</v>
      </c>
      <c r="AA102" s="539">
        <f t="shared" si="22"/>
        <v>87</v>
      </c>
      <c r="AB102" s="539">
        <f t="shared" si="22"/>
        <v>79</v>
      </c>
      <c r="AC102" s="539">
        <f t="shared" si="22"/>
        <v>197</v>
      </c>
      <c r="AD102" s="531" t="s">
        <v>1031</v>
      </c>
    </row>
    <row r="103" spans="1:30" ht="21">
      <c r="A103" s="531" t="s">
        <v>1032</v>
      </c>
      <c r="B103" s="533">
        <v>7</v>
      </c>
      <c r="C103" s="533">
        <v>24</v>
      </c>
      <c r="D103" s="533">
        <v>13</v>
      </c>
      <c r="E103" s="533">
        <f t="shared" si="16"/>
        <v>44</v>
      </c>
      <c r="F103" s="533">
        <v>3</v>
      </c>
      <c r="G103" s="533">
        <v>13</v>
      </c>
      <c r="H103" s="533">
        <v>11</v>
      </c>
      <c r="I103" s="533">
        <f t="shared" si="17"/>
        <v>27</v>
      </c>
      <c r="J103" s="533">
        <v>2</v>
      </c>
      <c r="K103" s="533">
        <v>11</v>
      </c>
      <c r="L103" s="533">
        <v>6</v>
      </c>
      <c r="M103" s="533">
        <f t="shared" si="18"/>
        <v>19</v>
      </c>
      <c r="N103" s="533">
        <v>4</v>
      </c>
      <c r="O103" s="533">
        <v>14</v>
      </c>
      <c r="P103" s="533">
        <v>7</v>
      </c>
      <c r="Q103" s="533">
        <f t="shared" si="19"/>
        <v>25</v>
      </c>
      <c r="R103" s="533">
        <v>0</v>
      </c>
      <c r="S103" s="533">
        <v>5</v>
      </c>
      <c r="T103" s="533">
        <v>3</v>
      </c>
      <c r="U103" s="533">
        <f t="shared" si="20"/>
        <v>8</v>
      </c>
      <c r="V103" s="533">
        <v>2</v>
      </c>
      <c r="W103" s="533">
        <v>6</v>
      </c>
      <c r="X103" s="533">
        <v>4</v>
      </c>
      <c r="Y103" s="540">
        <f t="shared" si="21"/>
        <v>12</v>
      </c>
      <c r="Z103" s="541">
        <f t="shared" si="22"/>
        <v>193</v>
      </c>
      <c r="AA103" s="540">
        <f t="shared" si="22"/>
        <v>449</v>
      </c>
      <c r="AB103" s="540">
        <f t="shared" si="22"/>
        <v>358</v>
      </c>
      <c r="AC103" s="540">
        <f t="shared" si="22"/>
        <v>1000</v>
      </c>
      <c r="AD103" s="531" t="s">
        <v>1033</v>
      </c>
    </row>
    <row r="104" spans="1:30" ht="21">
      <c r="A104" s="531" t="s">
        <v>828</v>
      </c>
      <c r="B104" s="532">
        <v>3</v>
      </c>
      <c r="C104" s="532">
        <v>32</v>
      </c>
      <c r="D104" s="532">
        <v>6</v>
      </c>
      <c r="E104" s="532">
        <f t="shared" si="16"/>
        <v>41</v>
      </c>
      <c r="F104" s="532">
        <v>0</v>
      </c>
      <c r="G104" s="532">
        <v>24</v>
      </c>
      <c r="H104" s="532">
        <v>12</v>
      </c>
      <c r="I104" s="532">
        <f t="shared" si="17"/>
        <v>36</v>
      </c>
      <c r="J104" s="532">
        <v>1</v>
      </c>
      <c r="K104" s="532">
        <v>14</v>
      </c>
      <c r="L104" s="532">
        <v>9</v>
      </c>
      <c r="M104" s="532">
        <f t="shared" si="18"/>
        <v>24</v>
      </c>
      <c r="N104" s="532">
        <v>6</v>
      </c>
      <c r="O104" s="532">
        <v>23</v>
      </c>
      <c r="P104" s="532">
        <v>8</v>
      </c>
      <c r="Q104" s="532">
        <f t="shared" si="19"/>
        <v>37</v>
      </c>
      <c r="R104" s="532">
        <v>0</v>
      </c>
      <c r="S104" s="532">
        <v>5</v>
      </c>
      <c r="T104" s="532">
        <v>2</v>
      </c>
      <c r="U104" s="532">
        <f t="shared" si="20"/>
        <v>7</v>
      </c>
      <c r="V104" s="532">
        <v>2</v>
      </c>
      <c r="W104" s="532">
        <v>6</v>
      </c>
      <c r="X104" s="532">
        <v>5</v>
      </c>
      <c r="Y104" s="539">
        <f t="shared" si="21"/>
        <v>13</v>
      </c>
      <c r="Z104" s="539">
        <f t="shared" si="22"/>
        <v>147</v>
      </c>
      <c r="AA104" s="539">
        <f t="shared" si="22"/>
        <v>525</v>
      </c>
      <c r="AB104" s="539">
        <f t="shared" si="22"/>
        <v>310</v>
      </c>
      <c r="AC104" s="539">
        <f t="shared" si="22"/>
        <v>982</v>
      </c>
      <c r="AD104" s="531" t="s">
        <v>960</v>
      </c>
    </row>
    <row r="105" spans="1:30" ht="21">
      <c r="A105" s="531" t="s">
        <v>862</v>
      </c>
      <c r="B105" s="533">
        <v>37</v>
      </c>
      <c r="C105" s="533">
        <v>78</v>
      </c>
      <c r="D105" s="533">
        <v>35</v>
      </c>
      <c r="E105" s="533">
        <f t="shared" si="16"/>
        <v>150</v>
      </c>
      <c r="F105" s="533">
        <v>32</v>
      </c>
      <c r="G105" s="533">
        <v>52</v>
      </c>
      <c r="H105" s="533">
        <v>27</v>
      </c>
      <c r="I105" s="533">
        <f t="shared" si="17"/>
        <v>111</v>
      </c>
      <c r="J105" s="533">
        <v>10</v>
      </c>
      <c r="K105" s="533">
        <v>43</v>
      </c>
      <c r="L105" s="533">
        <v>24</v>
      </c>
      <c r="M105" s="533">
        <f t="shared" si="18"/>
        <v>77</v>
      </c>
      <c r="N105" s="533">
        <v>22</v>
      </c>
      <c r="O105" s="533">
        <v>43</v>
      </c>
      <c r="P105" s="533">
        <v>27</v>
      </c>
      <c r="Q105" s="533">
        <f t="shared" si="19"/>
        <v>92</v>
      </c>
      <c r="R105" s="533">
        <v>6</v>
      </c>
      <c r="S105" s="533">
        <v>15</v>
      </c>
      <c r="T105" s="533">
        <v>9</v>
      </c>
      <c r="U105" s="533">
        <f t="shared" si="20"/>
        <v>30</v>
      </c>
      <c r="V105" s="533">
        <v>10</v>
      </c>
      <c r="W105" s="533">
        <v>18</v>
      </c>
      <c r="X105" s="533">
        <v>19</v>
      </c>
      <c r="Y105" s="540">
        <f t="shared" si="21"/>
        <v>47</v>
      </c>
      <c r="Z105" s="541">
        <f t="shared" si="22"/>
        <v>985</v>
      </c>
      <c r="AA105" s="540">
        <f t="shared" si="22"/>
        <v>1375</v>
      </c>
      <c r="AB105" s="540">
        <f t="shared" si="22"/>
        <v>979</v>
      </c>
      <c r="AC105" s="540">
        <f t="shared" si="22"/>
        <v>3339</v>
      </c>
      <c r="AD105" s="531" t="s">
        <v>870</v>
      </c>
    </row>
    <row r="106" spans="1:30" ht="21">
      <c r="A106" s="531" t="s">
        <v>1034</v>
      </c>
      <c r="B106" s="532">
        <v>1</v>
      </c>
      <c r="C106" s="532">
        <v>11</v>
      </c>
      <c r="D106" s="532">
        <v>6</v>
      </c>
      <c r="E106" s="532">
        <f t="shared" si="16"/>
        <v>18</v>
      </c>
      <c r="F106" s="532">
        <v>4</v>
      </c>
      <c r="G106" s="532">
        <v>15</v>
      </c>
      <c r="H106" s="532">
        <v>8</v>
      </c>
      <c r="I106" s="532">
        <f t="shared" si="17"/>
        <v>27</v>
      </c>
      <c r="J106" s="532">
        <v>0</v>
      </c>
      <c r="K106" s="532">
        <v>14</v>
      </c>
      <c r="L106" s="532">
        <v>3</v>
      </c>
      <c r="M106" s="532">
        <f t="shared" si="18"/>
        <v>17</v>
      </c>
      <c r="N106" s="532">
        <v>3</v>
      </c>
      <c r="O106" s="532">
        <v>11</v>
      </c>
      <c r="P106" s="532">
        <v>14</v>
      </c>
      <c r="Q106" s="532">
        <f t="shared" si="19"/>
        <v>28</v>
      </c>
      <c r="R106" s="532">
        <v>0</v>
      </c>
      <c r="S106" s="532">
        <v>7</v>
      </c>
      <c r="T106" s="532">
        <v>2</v>
      </c>
      <c r="U106" s="532">
        <f t="shared" si="20"/>
        <v>9</v>
      </c>
      <c r="V106" s="532">
        <v>0</v>
      </c>
      <c r="W106" s="532">
        <v>7</v>
      </c>
      <c r="X106" s="532">
        <v>3</v>
      </c>
      <c r="Y106" s="539">
        <f t="shared" si="21"/>
        <v>10</v>
      </c>
      <c r="Z106" s="539">
        <f t="shared" si="22"/>
        <v>54</v>
      </c>
      <c r="AA106" s="539">
        <f t="shared" si="22"/>
        <v>438</v>
      </c>
      <c r="AB106" s="539">
        <f t="shared" si="22"/>
        <v>293</v>
      </c>
      <c r="AC106" s="539">
        <f t="shared" si="22"/>
        <v>785</v>
      </c>
      <c r="AD106" s="531" t="s">
        <v>1035</v>
      </c>
    </row>
    <row r="107" spans="1:30" ht="21">
      <c r="A107" s="531" t="s">
        <v>1036</v>
      </c>
      <c r="B107" s="533">
        <v>2</v>
      </c>
      <c r="C107" s="533">
        <v>9</v>
      </c>
      <c r="D107" s="533">
        <v>3</v>
      </c>
      <c r="E107" s="533">
        <f t="shared" si="16"/>
        <v>14</v>
      </c>
      <c r="F107" s="533">
        <v>4</v>
      </c>
      <c r="G107" s="533">
        <v>5</v>
      </c>
      <c r="H107" s="533">
        <v>2</v>
      </c>
      <c r="I107" s="533">
        <f t="shared" si="17"/>
        <v>11</v>
      </c>
      <c r="J107" s="533">
        <v>1</v>
      </c>
      <c r="K107" s="533">
        <v>6</v>
      </c>
      <c r="L107" s="533">
        <v>6</v>
      </c>
      <c r="M107" s="533">
        <f t="shared" si="18"/>
        <v>13</v>
      </c>
      <c r="N107" s="533">
        <v>0</v>
      </c>
      <c r="O107" s="533">
        <v>10</v>
      </c>
      <c r="P107" s="533">
        <v>6</v>
      </c>
      <c r="Q107" s="533">
        <f t="shared" si="19"/>
        <v>16</v>
      </c>
      <c r="R107" s="533">
        <v>0</v>
      </c>
      <c r="S107" s="533">
        <v>2</v>
      </c>
      <c r="T107" s="533">
        <v>1</v>
      </c>
      <c r="U107" s="533">
        <f t="shared" si="20"/>
        <v>3</v>
      </c>
      <c r="V107" s="533">
        <v>1</v>
      </c>
      <c r="W107" s="533">
        <v>6</v>
      </c>
      <c r="X107" s="533">
        <v>2</v>
      </c>
      <c r="Y107" s="540">
        <f t="shared" si="21"/>
        <v>9</v>
      </c>
      <c r="Z107" s="541">
        <f t="shared" si="22"/>
        <v>25</v>
      </c>
      <c r="AA107" s="540">
        <f t="shared" si="22"/>
        <v>257</v>
      </c>
      <c r="AB107" s="540">
        <f t="shared" si="22"/>
        <v>103</v>
      </c>
      <c r="AC107" s="540">
        <f t="shared" si="22"/>
        <v>385</v>
      </c>
      <c r="AD107" s="531" t="s">
        <v>1037</v>
      </c>
    </row>
    <row r="108" spans="1:30" ht="21">
      <c r="A108" s="531" t="s">
        <v>964</v>
      </c>
      <c r="B108" s="532">
        <v>6</v>
      </c>
      <c r="C108" s="532">
        <v>15</v>
      </c>
      <c r="D108" s="532">
        <v>11</v>
      </c>
      <c r="E108" s="532">
        <f t="shared" si="16"/>
        <v>32</v>
      </c>
      <c r="F108" s="532">
        <v>0</v>
      </c>
      <c r="G108" s="532">
        <v>15</v>
      </c>
      <c r="H108" s="532">
        <v>2</v>
      </c>
      <c r="I108" s="532">
        <f t="shared" si="17"/>
        <v>17</v>
      </c>
      <c r="J108" s="532">
        <v>0</v>
      </c>
      <c r="K108" s="532">
        <v>9</v>
      </c>
      <c r="L108" s="532">
        <v>8</v>
      </c>
      <c r="M108" s="532">
        <f t="shared" si="18"/>
        <v>17</v>
      </c>
      <c r="N108" s="532">
        <v>1</v>
      </c>
      <c r="O108" s="532">
        <v>13</v>
      </c>
      <c r="P108" s="532">
        <v>6</v>
      </c>
      <c r="Q108" s="532">
        <f t="shared" si="19"/>
        <v>20</v>
      </c>
      <c r="R108" s="532">
        <v>0</v>
      </c>
      <c r="S108" s="532">
        <v>4</v>
      </c>
      <c r="T108" s="532">
        <v>1</v>
      </c>
      <c r="U108" s="532">
        <f t="shared" si="20"/>
        <v>5</v>
      </c>
      <c r="V108" s="532">
        <v>0</v>
      </c>
      <c r="W108" s="532">
        <v>4</v>
      </c>
      <c r="X108" s="532">
        <v>2</v>
      </c>
      <c r="Y108" s="539">
        <f t="shared" si="21"/>
        <v>6</v>
      </c>
      <c r="Z108" s="539">
        <f t="shared" si="22"/>
        <v>125</v>
      </c>
      <c r="AA108" s="539">
        <f t="shared" si="22"/>
        <v>359</v>
      </c>
      <c r="AB108" s="539">
        <f t="shared" si="22"/>
        <v>222</v>
      </c>
      <c r="AC108" s="539">
        <f t="shared" si="22"/>
        <v>706</v>
      </c>
      <c r="AD108" s="531" t="s">
        <v>1038</v>
      </c>
    </row>
    <row r="109" spans="1:30" ht="21">
      <c r="A109" s="531" t="s">
        <v>1039</v>
      </c>
      <c r="B109" s="533">
        <v>3</v>
      </c>
      <c r="C109" s="533">
        <v>5</v>
      </c>
      <c r="D109" s="533">
        <v>4</v>
      </c>
      <c r="E109" s="533">
        <f t="shared" si="16"/>
        <v>12</v>
      </c>
      <c r="F109" s="533">
        <v>1</v>
      </c>
      <c r="G109" s="533">
        <v>3</v>
      </c>
      <c r="H109" s="533">
        <v>1</v>
      </c>
      <c r="I109" s="533">
        <f t="shared" si="17"/>
        <v>5</v>
      </c>
      <c r="J109" s="533">
        <v>1</v>
      </c>
      <c r="K109" s="533">
        <v>5</v>
      </c>
      <c r="L109" s="533">
        <v>3</v>
      </c>
      <c r="M109" s="533">
        <f t="shared" si="18"/>
        <v>9</v>
      </c>
      <c r="N109" s="533">
        <v>5</v>
      </c>
      <c r="O109" s="533">
        <v>1</v>
      </c>
      <c r="P109" s="533">
        <v>1</v>
      </c>
      <c r="Q109" s="533">
        <f t="shared" si="19"/>
        <v>7</v>
      </c>
      <c r="R109" s="533">
        <v>0</v>
      </c>
      <c r="S109" s="533">
        <v>1</v>
      </c>
      <c r="T109" s="533">
        <v>1</v>
      </c>
      <c r="U109" s="533">
        <f t="shared" si="20"/>
        <v>2</v>
      </c>
      <c r="V109" s="533">
        <v>0</v>
      </c>
      <c r="W109" s="533">
        <v>1</v>
      </c>
      <c r="X109" s="533">
        <v>0</v>
      </c>
      <c r="Y109" s="540">
        <f t="shared" si="21"/>
        <v>1</v>
      </c>
      <c r="Z109" s="541">
        <f t="shared" si="22"/>
        <v>174</v>
      </c>
      <c r="AA109" s="540">
        <f t="shared" si="22"/>
        <v>195</v>
      </c>
      <c r="AB109" s="540">
        <f t="shared" si="22"/>
        <v>195</v>
      </c>
      <c r="AC109" s="540">
        <f t="shared" si="22"/>
        <v>564</v>
      </c>
      <c r="AD109" s="531" t="s">
        <v>1040</v>
      </c>
    </row>
    <row r="110" spans="1:30" ht="21">
      <c r="A110" s="531" t="s">
        <v>1041</v>
      </c>
      <c r="B110" s="532">
        <v>21</v>
      </c>
      <c r="C110" s="532">
        <v>27</v>
      </c>
      <c r="D110" s="532">
        <v>11</v>
      </c>
      <c r="E110" s="532">
        <f t="shared" si="16"/>
        <v>59</v>
      </c>
      <c r="F110" s="532">
        <v>4</v>
      </c>
      <c r="G110" s="532">
        <v>11</v>
      </c>
      <c r="H110" s="532">
        <v>5</v>
      </c>
      <c r="I110" s="532">
        <f t="shared" si="17"/>
        <v>20</v>
      </c>
      <c r="J110" s="532">
        <v>5</v>
      </c>
      <c r="K110" s="532">
        <v>12</v>
      </c>
      <c r="L110" s="532">
        <v>8</v>
      </c>
      <c r="M110" s="532">
        <f t="shared" si="18"/>
        <v>25</v>
      </c>
      <c r="N110" s="532">
        <v>2</v>
      </c>
      <c r="O110" s="532">
        <v>5</v>
      </c>
      <c r="P110" s="532">
        <v>1</v>
      </c>
      <c r="Q110" s="532">
        <f t="shared" si="19"/>
        <v>8</v>
      </c>
      <c r="R110" s="532">
        <v>1</v>
      </c>
      <c r="S110" s="532">
        <v>4</v>
      </c>
      <c r="T110" s="532">
        <v>0</v>
      </c>
      <c r="U110" s="532">
        <f t="shared" si="20"/>
        <v>5</v>
      </c>
      <c r="V110" s="532">
        <v>0</v>
      </c>
      <c r="W110" s="532">
        <v>11</v>
      </c>
      <c r="X110" s="532">
        <v>1</v>
      </c>
      <c r="Y110" s="539">
        <f t="shared" si="21"/>
        <v>12</v>
      </c>
      <c r="Z110" s="539">
        <f t="shared" si="22"/>
        <v>294</v>
      </c>
      <c r="AA110" s="539">
        <f t="shared" si="22"/>
        <v>647</v>
      </c>
      <c r="AB110" s="539">
        <f t="shared" si="22"/>
        <v>304</v>
      </c>
      <c r="AC110" s="539">
        <f t="shared" si="22"/>
        <v>1245</v>
      </c>
      <c r="AD110" s="381" t="s">
        <v>1042</v>
      </c>
    </row>
    <row r="111" spans="1:30" ht="21">
      <c r="A111" s="531" t="s">
        <v>1043</v>
      </c>
      <c r="B111" s="533">
        <v>0</v>
      </c>
      <c r="C111" s="533">
        <v>1</v>
      </c>
      <c r="D111" s="533">
        <v>2</v>
      </c>
      <c r="E111" s="533">
        <f t="shared" si="16"/>
        <v>3</v>
      </c>
      <c r="F111" s="533">
        <v>0</v>
      </c>
      <c r="G111" s="533">
        <v>1</v>
      </c>
      <c r="H111" s="533">
        <v>1</v>
      </c>
      <c r="I111" s="533">
        <f t="shared" si="17"/>
        <v>2</v>
      </c>
      <c r="J111" s="533">
        <v>0</v>
      </c>
      <c r="K111" s="533">
        <v>0</v>
      </c>
      <c r="L111" s="533">
        <v>3</v>
      </c>
      <c r="M111" s="533">
        <f t="shared" si="18"/>
        <v>3</v>
      </c>
      <c r="N111" s="533">
        <v>0</v>
      </c>
      <c r="O111" s="533">
        <v>0</v>
      </c>
      <c r="P111" s="533">
        <v>2</v>
      </c>
      <c r="Q111" s="533">
        <f t="shared" si="19"/>
        <v>2</v>
      </c>
      <c r="R111" s="533">
        <v>0</v>
      </c>
      <c r="S111" s="533">
        <v>0</v>
      </c>
      <c r="T111" s="533">
        <v>0</v>
      </c>
      <c r="U111" s="533">
        <f t="shared" si="20"/>
        <v>0</v>
      </c>
      <c r="V111" s="533">
        <v>0</v>
      </c>
      <c r="W111" s="533">
        <v>0</v>
      </c>
      <c r="X111" s="533">
        <v>0</v>
      </c>
      <c r="Y111" s="540">
        <f t="shared" si="21"/>
        <v>0</v>
      </c>
      <c r="Z111" s="541">
        <f t="shared" ref="Z111:AC126" si="23">B68+F68+J68+N68+R68+V68+Z68+B111+F111+J111+N111+R111+V111+B25+F25+J25+N25+R25+V25+Z25</f>
        <v>0</v>
      </c>
      <c r="AA111" s="540">
        <f t="shared" si="23"/>
        <v>15</v>
      </c>
      <c r="AB111" s="540">
        <f t="shared" si="23"/>
        <v>29</v>
      </c>
      <c r="AC111" s="540">
        <f t="shared" si="23"/>
        <v>44</v>
      </c>
      <c r="AD111" s="535" t="s">
        <v>1044</v>
      </c>
    </row>
    <row r="112" spans="1:30" ht="21">
      <c r="A112" s="531" t="s">
        <v>1045</v>
      </c>
      <c r="B112" s="532">
        <v>11</v>
      </c>
      <c r="C112" s="532">
        <v>51</v>
      </c>
      <c r="D112" s="532">
        <v>31</v>
      </c>
      <c r="E112" s="532">
        <f t="shared" si="16"/>
        <v>93</v>
      </c>
      <c r="F112" s="532">
        <v>8</v>
      </c>
      <c r="G112" s="532">
        <v>38</v>
      </c>
      <c r="H112" s="532">
        <v>18</v>
      </c>
      <c r="I112" s="532">
        <f t="shared" si="17"/>
        <v>64</v>
      </c>
      <c r="J112" s="532">
        <v>9</v>
      </c>
      <c r="K112" s="532">
        <v>22</v>
      </c>
      <c r="L112" s="532">
        <v>7</v>
      </c>
      <c r="M112" s="532">
        <f t="shared" si="18"/>
        <v>38</v>
      </c>
      <c r="N112" s="532">
        <v>5</v>
      </c>
      <c r="O112" s="532">
        <v>26</v>
      </c>
      <c r="P112" s="532">
        <v>16</v>
      </c>
      <c r="Q112" s="532">
        <f t="shared" si="19"/>
        <v>47</v>
      </c>
      <c r="R112" s="532">
        <v>0</v>
      </c>
      <c r="S112" s="532">
        <v>7</v>
      </c>
      <c r="T112" s="532">
        <v>6</v>
      </c>
      <c r="U112" s="532">
        <f t="shared" si="20"/>
        <v>13</v>
      </c>
      <c r="V112" s="532">
        <v>1</v>
      </c>
      <c r="W112" s="532">
        <v>11</v>
      </c>
      <c r="X112" s="532">
        <v>5</v>
      </c>
      <c r="Y112" s="539">
        <f t="shared" si="21"/>
        <v>17</v>
      </c>
      <c r="Z112" s="539">
        <f t="shared" si="23"/>
        <v>350</v>
      </c>
      <c r="AA112" s="539">
        <f t="shared" si="23"/>
        <v>954</v>
      </c>
      <c r="AB112" s="539">
        <f t="shared" si="23"/>
        <v>732</v>
      </c>
      <c r="AC112" s="539">
        <f t="shared" si="23"/>
        <v>2036</v>
      </c>
      <c r="AD112" s="531" t="s">
        <v>1046</v>
      </c>
    </row>
    <row r="113" spans="1:31" ht="21">
      <c r="A113" s="531" t="s">
        <v>1047</v>
      </c>
      <c r="B113" s="533">
        <v>3</v>
      </c>
      <c r="C113" s="533">
        <v>37</v>
      </c>
      <c r="D113" s="533">
        <v>18</v>
      </c>
      <c r="E113" s="533">
        <f t="shared" si="16"/>
        <v>58</v>
      </c>
      <c r="F113" s="533">
        <v>1</v>
      </c>
      <c r="G113" s="533">
        <v>32</v>
      </c>
      <c r="H113" s="533">
        <v>8</v>
      </c>
      <c r="I113" s="533">
        <f t="shared" si="17"/>
        <v>41</v>
      </c>
      <c r="J113" s="533">
        <v>0</v>
      </c>
      <c r="K113" s="533">
        <v>33</v>
      </c>
      <c r="L113" s="533">
        <v>13</v>
      </c>
      <c r="M113" s="533">
        <f t="shared" si="18"/>
        <v>46</v>
      </c>
      <c r="N113" s="533">
        <v>0</v>
      </c>
      <c r="O113" s="533">
        <v>32</v>
      </c>
      <c r="P113" s="533">
        <v>21</v>
      </c>
      <c r="Q113" s="533">
        <f t="shared" si="19"/>
        <v>53</v>
      </c>
      <c r="R113" s="533">
        <v>0</v>
      </c>
      <c r="S113" s="533">
        <v>6</v>
      </c>
      <c r="T113" s="533">
        <v>4</v>
      </c>
      <c r="U113" s="533">
        <f t="shared" si="20"/>
        <v>10</v>
      </c>
      <c r="V113" s="533">
        <v>1</v>
      </c>
      <c r="W113" s="533">
        <v>11</v>
      </c>
      <c r="X113" s="533">
        <v>1</v>
      </c>
      <c r="Y113" s="540">
        <f t="shared" si="21"/>
        <v>13</v>
      </c>
      <c r="Z113" s="541">
        <f t="shared" si="23"/>
        <v>75</v>
      </c>
      <c r="AA113" s="540">
        <f t="shared" si="23"/>
        <v>754</v>
      </c>
      <c r="AB113" s="540">
        <f t="shared" si="23"/>
        <v>502</v>
      </c>
      <c r="AC113" s="540">
        <f t="shared" si="23"/>
        <v>1331</v>
      </c>
      <c r="AD113" s="531" t="s">
        <v>1048</v>
      </c>
      <c r="AE113" s="523"/>
    </row>
    <row r="114" spans="1:31" ht="21">
      <c r="A114" s="531" t="s">
        <v>1049</v>
      </c>
      <c r="B114" s="532">
        <v>11</v>
      </c>
      <c r="C114" s="532">
        <v>65</v>
      </c>
      <c r="D114" s="532">
        <v>40</v>
      </c>
      <c r="E114" s="532">
        <f t="shared" si="16"/>
        <v>116</v>
      </c>
      <c r="F114" s="532">
        <v>4</v>
      </c>
      <c r="G114" s="532">
        <v>39</v>
      </c>
      <c r="H114" s="532">
        <v>27</v>
      </c>
      <c r="I114" s="532">
        <f t="shared" si="17"/>
        <v>70</v>
      </c>
      <c r="J114" s="532">
        <v>6</v>
      </c>
      <c r="K114" s="532">
        <v>49</v>
      </c>
      <c r="L114" s="532">
        <v>22</v>
      </c>
      <c r="M114" s="532">
        <f t="shared" si="18"/>
        <v>77</v>
      </c>
      <c r="N114" s="532">
        <v>8</v>
      </c>
      <c r="O114" s="532">
        <v>38</v>
      </c>
      <c r="P114" s="532">
        <v>25</v>
      </c>
      <c r="Q114" s="532">
        <f t="shared" si="19"/>
        <v>71</v>
      </c>
      <c r="R114" s="532">
        <v>1</v>
      </c>
      <c r="S114" s="532">
        <v>9</v>
      </c>
      <c r="T114" s="532">
        <v>8</v>
      </c>
      <c r="U114" s="532">
        <f t="shared" si="20"/>
        <v>18</v>
      </c>
      <c r="V114" s="532">
        <v>1</v>
      </c>
      <c r="W114" s="532">
        <v>18</v>
      </c>
      <c r="X114" s="532">
        <v>9</v>
      </c>
      <c r="Y114" s="539">
        <f t="shared" si="21"/>
        <v>28</v>
      </c>
      <c r="Z114" s="539">
        <f t="shared" si="23"/>
        <v>365</v>
      </c>
      <c r="AA114" s="539">
        <f t="shared" si="23"/>
        <v>1336</v>
      </c>
      <c r="AB114" s="539">
        <f t="shared" si="23"/>
        <v>975</v>
      </c>
      <c r="AC114" s="539">
        <f t="shared" si="23"/>
        <v>2676</v>
      </c>
      <c r="AD114" s="531" t="s">
        <v>1050</v>
      </c>
    </row>
    <row r="115" spans="1:31" ht="21">
      <c r="A115" s="531" t="s">
        <v>1051</v>
      </c>
      <c r="B115" s="533">
        <v>1</v>
      </c>
      <c r="C115" s="533">
        <v>3</v>
      </c>
      <c r="D115" s="533">
        <v>3</v>
      </c>
      <c r="E115" s="533">
        <f t="shared" si="16"/>
        <v>7</v>
      </c>
      <c r="F115" s="533">
        <v>0</v>
      </c>
      <c r="G115" s="533">
        <v>9</v>
      </c>
      <c r="H115" s="533">
        <v>3</v>
      </c>
      <c r="I115" s="533">
        <f t="shared" si="17"/>
        <v>12</v>
      </c>
      <c r="J115" s="533">
        <v>0</v>
      </c>
      <c r="K115" s="533">
        <v>7</v>
      </c>
      <c r="L115" s="533">
        <v>1</v>
      </c>
      <c r="M115" s="533">
        <f t="shared" si="18"/>
        <v>8</v>
      </c>
      <c r="N115" s="533">
        <v>0</v>
      </c>
      <c r="O115" s="533">
        <v>5</v>
      </c>
      <c r="P115" s="533">
        <v>6</v>
      </c>
      <c r="Q115" s="533">
        <f t="shared" si="19"/>
        <v>11</v>
      </c>
      <c r="R115" s="533">
        <v>0</v>
      </c>
      <c r="S115" s="533">
        <v>3</v>
      </c>
      <c r="T115" s="533">
        <v>0</v>
      </c>
      <c r="U115" s="533">
        <f t="shared" si="20"/>
        <v>3</v>
      </c>
      <c r="V115" s="533">
        <v>0</v>
      </c>
      <c r="W115" s="533">
        <v>3</v>
      </c>
      <c r="X115" s="533">
        <v>0</v>
      </c>
      <c r="Y115" s="540">
        <f t="shared" si="21"/>
        <v>3</v>
      </c>
      <c r="Z115" s="541">
        <f t="shared" si="23"/>
        <v>42</v>
      </c>
      <c r="AA115" s="540">
        <f t="shared" si="23"/>
        <v>135</v>
      </c>
      <c r="AB115" s="540">
        <f t="shared" si="23"/>
        <v>78</v>
      </c>
      <c r="AC115" s="540">
        <f t="shared" si="23"/>
        <v>255</v>
      </c>
      <c r="AD115" s="531" t="s">
        <v>1052</v>
      </c>
    </row>
    <row r="116" spans="1:31" ht="21">
      <c r="A116" s="531" t="s">
        <v>1053</v>
      </c>
      <c r="B116" s="532">
        <v>71</v>
      </c>
      <c r="C116" s="532">
        <v>127</v>
      </c>
      <c r="D116" s="532">
        <v>92</v>
      </c>
      <c r="E116" s="532">
        <f t="shared" si="16"/>
        <v>290</v>
      </c>
      <c r="F116" s="532">
        <v>33</v>
      </c>
      <c r="G116" s="532">
        <v>51</v>
      </c>
      <c r="H116" s="532">
        <v>26</v>
      </c>
      <c r="I116" s="532">
        <f t="shared" si="17"/>
        <v>110</v>
      </c>
      <c r="J116" s="532">
        <v>44</v>
      </c>
      <c r="K116" s="532">
        <v>69</v>
      </c>
      <c r="L116" s="532">
        <v>38</v>
      </c>
      <c r="M116" s="532">
        <f t="shared" si="18"/>
        <v>151</v>
      </c>
      <c r="N116" s="532">
        <v>25</v>
      </c>
      <c r="O116" s="532">
        <v>78</v>
      </c>
      <c r="P116" s="532">
        <v>34</v>
      </c>
      <c r="Q116" s="532">
        <f t="shared" si="19"/>
        <v>137</v>
      </c>
      <c r="R116" s="532">
        <v>9</v>
      </c>
      <c r="S116" s="532">
        <v>26</v>
      </c>
      <c r="T116" s="532">
        <v>13</v>
      </c>
      <c r="U116" s="532">
        <f t="shared" si="20"/>
        <v>48</v>
      </c>
      <c r="V116" s="532">
        <v>20</v>
      </c>
      <c r="W116" s="532">
        <v>32</v>
      </c>
      <c r="X116" s="532">
        <v>16</v>
      </c>
      <c r="Y116" s="539">
        <f t="shared" si="21"/>
        <v>68</v>
      </c>
      <c r="Z116" s="539">
        <f t="shared" si="23"/>
        <v>1653</v>
      </c>
      <c r="AA116" s="539">
        <f t="shared" si="23"/>
        <v>2775</v>
      </c>
      <c r="AB116" s="539">
        <f t="shared" si="23"/>
        <v>1975</v>
      </c>
      <c r="AC116" s="539">
        <f t="shared" si="23"/>
        <v>6403</v>
      </c>
      <c r="AD116" s="531" t="s">
        <v>871</v>
      </c>
    </row>
    <row r="117" spans="1:31" ht="21">
      <c r="A117" s="531" t="s">
        <v>1054</v>
      </c>
      <c r="B117" s="533">
        <v>17</v>
      </c>
      <c r="C117" s="533">
        <v>27</v>
      </c>
      <c r="D117" s="533">
        <v>14</v>
      </c>
      <c r="E117" s="533">
        <f t="shared" si="16"/>
        <v>58</v>
      </c>
      <c r="F117" s="533">
        <v>6</v>
      </c>
      <c r="G117" s="533">
        <v>18</v>
      </c>
      <c r="H117" s="533">
        <v>8</v>
      </c>
      <c r="I117" s="533">
        <f t="shared" si="17"/>
        <v>32</v>
      </c>
      <c r="J117" s="533">
        <v>2</v>
      </c>
      <c r="K117" s="533">
        <v>16</v>
      </c>
      <c r="L117" s="533">
        <v>8</v>
      </c>
      <c r="M117" s="533">
        <f t="shared" si="18"/>
        <v>26</v>
      </c>
      <c r="N117" s="533">
        <v>2</v>
      </c>
      <c r="O117" s="533">
        <v>10</v>
      </c>
      <c r="P117" s="533">
        <v>7</v>
      </c>
      <c r="Q117" s="533">
        <f t="shared" si="19"/>
        <v>19</v>
      </c>
      <c r="R117" s="533">
        <v>8</v>
      </c>
      <c r="S117" s="533">
        <v>4</v>
      </c>
      <c r="T117" s="533">
        <v>2</v>
      </c>
      <c r="U117" s="533">
        <f t="shared" si="20"/>
        <v>14</v>
      </c>
      <c r="V117" s="533">
        <v>0</v>
      </c>
      <c r="W117" s="533">
        <v>4</v>
      </c>
      <c r="X117" s="533">
        <v>0</v>
      </c>
      <c r="Y117" s="540">
        <f t="shared" si="21"/>
        <v>4</v>
      </c>
      <c r="Z117" s="541">
        <f t="shared" si="23"/>
        <v>266</v>
      </c>
      <c r="AA117" s="540">
        <f t="shared" si="23"/>
        <v>524</v>
      </c>
      <c r="AB117" s="540">
        <f t="shared" si="23"/>
        <v>306</v>
      </c>
      <c r="AC117" s="540">
        <f t="shared" si="23"/>
        <v>1096</v>
      </c>
      <c r="AD117" s="531" t="s">
        <v>1055</v>
      </c>
    </row>
    <row r="118" spans="1:31" ht="21">
      <c r="A118" s="531" t="s">
        <v>1056</v>
      </c>
      <c r="B118" s="532">
        <v>0</v>
      </c>
      <c r="C118" s="532">
        <v>2</v>
      </c>
      <c r="D118" s="532">
        <v>4</v>
      </c>
      <c r="E118" s="532">
        <f t="shared" si="16"/>
        <v>6</v>
      </c>
      <c r="F118" s="532">
        <v>2</v>
      </c>
      <c r="G118" s="532">
        <v>3</v>
      </c>
      <c r="H118" s="532">
        <v>1</v>
      </c>
      <c r="I118" s="532">
        <f t="shared" si="17"/>
        <v>6</v>
      </c>
      <c r="J118" s="532">
        <v>0</v>
      </c>
      <c r="K118" s="532">
        <v>6</v>
      </c>
      <c r="L118" s="532">
        <v>1</v>
      </c>
      <c r="M118" s="532">
        <f t="shared" si="18"/>
        <v>7</v>
      </c>
      <c r="N118" s="532">
        <v>0</v>
      </c>
      <c r="O118" s="532">
        <v>2</v>
      </c>
      <c r="P118" s="532">
        <v>0</v>
      </c>
      <c r="Q118" s="532">
        <f t="shared" si="19"/>
        <v>2</v>
      </c>
      <c r="R118" s="532">
        <v>1</v>
      </c>
      <c r="S118" s="532">
        <v>2</v>
      </c>
      <c r="T118" s="532">
        <v>0</v>
      </c>
      <c r="U118" s="532">
        <f t="shared" si="20"/>
        <v>3</v>
      </c>
      <c r="V118" s="532">
        <v>0</v>
      </c>
      <c r="W118" s="532">
        <v>3</v>
      </c>
      <c r="X118" s="532">
        <v>0</v>
      </c>
      <c r="Y118" s="539">
        <f t="shared" si="21"/>
        <v>3</v>
      </c>
      <c r="Z118" s="539">
        <f t="shared" si="23"/>
        <v>37</v>
      </c>
      <c r="AA118" s="539">
        <f t="shared" si="23"/>
        <v>108</v>
      </c>
      <c r="AB118" s="539">
        <f t="shared" si="23"/>
        <v>82</v>
      </c>
      <c r="AC118" s="539">
        <f t="shared" si="23"/>
        <v>227</v>
      </c>
      <c r="AD118" s="531" t="s">
        <v>1057</v>
      </c>
    </row>
    <row r="119" spans="1:31" ht="21">
      <c r="A119" s="531" t="s">
        <v>1058</v>
      </c>
      <c r="B119" s="533">
        <v>63</v>
      </c>
      <c r="C119" s="533">
        <v>135</v>
      </c>
      <c r="D119" s="533">
        <v>79</v>
      </c>
      <c r="E119" s="533">
        <f t="shared" si="16"/>
        <v>277</v>
      </c>
      <c r="F119" s="533">
        <v>18</v>
      </c>
      <c r="G119" s="533">
        <v>44</v>
      </c>
      <c r="H119" s="533">
        <v>15</v>
      </c>
      <c r="I119" s="533">
        <f t="shared" si="17"/>
        <v>77</v>
      </c>
      <c r="J119" s="533">
        <v>38</v>
      </c>
      <c r="K119" s="533">
        <v>57</v>
      </c>
      <c r="L119" s="533">
        <v>17</v>
      </c>
      <c r="M119" s="533">
        <f t="shared" si="18"/>
        <v>112</v>
      </c>
      <c r="N119" s="533">
        <v>36</v>
      </c>
      <c r="O119" s="533">
        <v>71</v>
      </c>
      <c r="P119" s="533">
        <v>16</v>
      </c>
      <c r="Q119" s="533">
        <f t="shared" si="19"/>
        <v>123</v>
      </c>
      <c r="R119" s="533">
        <v>8</v>
      </c>
      <c r="S119" s="533">
        <v>21</v>
      </c>
      <c r="T119" s="533">
        <v>6</v>
      </c>
      <c r="U119" s="533">
        <f t="shared" si="20"/>
        <v>35</v>
      </c>
      <c r="V119" s="533">
        <v>16</v>
      </c>
      <c r="W119" s="533">
        <v>32</v>
      </c>
      <c r="X119" s="533">
        <v>4</v>
      </c>
      <c r="Y119" s="540">
        <f t="shared" si="21"/>
        <v>52</v>
      </c>
      <c r="Z119" s="541">
        <f t="shared" si="23"/>
        <v>1497</v>
      </c>
      <c r="AA119" s="540">
        <f t="shared" si="23"/>
        <v>3133</v>
      </c>
      <c r="AB119" s="540">
        <f t="shared" si="23"/>
        <v>1702</v>
      </c>
      <c r="AC119" s="540">
        <f t="shared" si="23"/>
        <v>6332</v>
      </c>
      <c r="AD119" s="531" t="s">
        <v>1059</v>
      </c>
      <c r="AE119" s="523"/>
    </row>
    <row r="120" spans="1:31" ht="21">
      <c r="A120" s="531" t="s">
        <v>1060</v>
      </c>
      <c r="B120" s="532">
        <v>23</v>
      </c>
      <c r="C120" s="532">
        <v>10</v>
      </c>
      <c r="D120" s="532">
        <v>5</v>
      </c>
      <c r="E120" s="532">
        <f t="shared" si="16"/>
        <v>38</v>
      </c>
      <c r="F120" s="532">
        <v>14</v>
      </c>
      <c r="G120" s="532">
        <v>8</v>
      </c>
      <c r="H120" s="532">
        <v>2</v>
      </c>
      <c r="I120" s="532">
        <f t="shared" si="17"/>
        <v>24</v>
      </c>
      <c r="J120" s="532">
        <v>13</v>
      </c>
      <c r="K120" s="532">
        <v>13</v>
      </c>
      <c r="L120" s="532">
        <v>2</v>
      </c>
      <c r="M120" s="532">
        <f t="shared" si="18"/>
        <v>28</v>
      </c>
      <c r="N120" s="532">
        <v>9</v>
      </c>
      <c r="O120" s="532">
        <v>7</v>
      </c>
      <c r="P120" s="532">
        <v>1</v>
      </c>
      <c r="Q120" s="532">
        <f t="shared" si="19"/>
        <v>17</v>
      </c>
      <c r="R120" s="532">
        <v>4</v>
      </c>
      <c r="S120" s="532">
        <v>6</v>
      </c>
      <c r="T120" s="532">
        <v>1</v>
      </c>
      <c r="U120" s="532">
        <f t="shared" si="20"/>
        <v>11</v>
      </c>
      <c r="V120" s="532">
        <v>5</v>
      </c>
      <c r="W120" s="532">
        <v>3</v>
      </c>
      <c r="X120" s="532">
        <v>1</v>
      </c>
      <c r="Y120" s="539">
        <f t="shared" si="21"/>
        <v>9</v>
      </c>
      <c r="Z120" s="539">
        <f t="shared" si="23"/>
        <v>614</v>
      </c>
      <c r="AA120" s="539">
        <f t="shared" si="23"/>
        <v>568</v>
      </c>
      <c r="AB120" s="539">
        <f t="shared" si="23"/>
        <v>354</v>
      </c>
      <c r="AC120" s="539">
        <f t="shared" si="23"/>
        <v>1536</v>
      </c>
      <c r="AD120" s="531" t="s">
        <v>1061</v>
      </c>
    </row>
    <row r="121" spans="1:31" ht="21">
      <c r="A121" s="531" t="s">
        <v>864</v>
      </c>
      <c r="B121" s="533">
        <v>11</v>
      </c>
      <c r="C121" s="533">
        <v>27</v>
      </c>
      <c r="D121" s="533">
        <v>0</v>
      </c>
      <c r="E121" s="533">
        <f t="shared" si="16"/>
        <v>38</v>
      </c>
      <c r="F121" s="533">
        <v>2</v>
      </c>
      <c r="G121" s="533">
        <v>7</v>
      </c>
      <c r="H121" s="533">
        <v>1</v>
      </c>
      <c r="I121" s="533">
        <f t="shared" si="17"/>
        <v>10</v>
      </c>
      <c r="J121" s="533">
        <v>6</v>
      </c>
      <c r="K121" s="533">
        <v>8</v>
      </c>
      <c r="L121" s="533">
        <v>1</v>
      </c>
      <c r="M121" s="533">
        <f t="shared" si="18"/>
        <v>15</v>
      </c>
      <c r="N121" s="533">
        <v>4</v>
      </c>
      <c r="O121" s="533">
        <v>4</v>
      </c>
      <c r="P121" s="533">
        <v>2</v>
      </c>
      <c r="Q121" s="533">
        <f t="shared" si="19"/>
        <v>10</v>
      </c>
      <c r="R121" s="533">
        <v>1</v>
      </c>
      <c r="S121" s="533">
        <v>1</v>
      </c>
      <c r="T121" s="533">
        <v>0</v>
      </c>
      <c r="U121" s="533">
        <f t="shared" si="20"/>
        <v>2</v>
      </c>
      <c r="V121" s="533">
        <v>0</v>
      </c>
      <c r="W121" s="533">
        <v>2</v>
      </c>
      <c r="X121" s="533">
        <v>0</v>
      </c>
      <c r="Y121" s="540">
        <f t="shared" si="21"/>
        <v>2</v>
      </c>
      <c r="Z121" s="541">
        <f t="shared" si="23"/>
        <v>332</v>
      </c>
      <c r="AA121" s="540">
        <f t="shared" si="23"/>
        <v>471</v>
      </c>
      <c r="AB121" s="540">
        <f t="shared" si="23"/>
        <v>104</v>
      </c>
      <c r="AC121" s="540">
        <f t="shared" si="23"/>
        <v>907</v>
      </c>
      <c r="AD121" s="531" t="s">
        <v>872</v>
      </c>
      <c r="AE121" s="523"/>
    </row>
    <row r="122" spans="1:31" ht="21">
      <c r="A122" s="531" t="s">
        <v>1062</v>
      </c>
      <c r="B122" s="532">
        <v>1</v>
      </c>
      <c r="C122" s="532">
        <v>8</v>
      </c>
      <c r="D122" s="532">
        <v>3</v>
      </c>
      <c r="E122" s="532">
        <f t="shared" si="16"/>
        <v>12</v>
      </c>
      <c r="F122" s="532">
        <v>0</v>
      </c>
      <c r="G122" s="532">
        <v>2</v>
      </c>
      <c r="H122" s="532">
        <v>3</v>
      </c>
      <c r="I122" s="532">
        <f t="shared" si="17"/>
        <v>5</v>
      </c>
      <c r="J122" s="532">
        <v>1</v>
      </c>
      <c r="K122" s="532">
        <v>8</v>
      </c>
      <c r="L122" s="532">
        <v>7</v>
      </c>
      <c r="M122" s="532">
        <f t="shared" si="18"/>
        <v>16</v>
      </c>
      <c r="N122" s="532">
        <v>0</v>
      </c>
      <c r="O122" s="532">
        <v>6</v>
      </c>
      <c r="P122" s="532">
        <v>1</v>
      </c>
      <c r="Q122" s="532">
        <f t="shared" si="19"/>
        <v>7</v>
      </c>
      <c r="R122" s="532">
        <v>0</v>
      </c>
      <c r="S122" s="532">
        <v>7</v>
      </c>
      <c r="T122" s="532">
        <v>0</v>
      </c>
      <c r="U122" s="532">
        <f t="shared" si="20"/>
        <v>7</v>
      </c>
      <c r="V122" s="532">
        <v>0</v>
      </c>
      <c r="W122" s="532">
        <v>4</v>
      </c>
      <c r="X122" s="532">
        <v>2</v>
      </c>
      <c r="Y122" s="539">
        <f t="shared" si="21"/>
        <v>6</v>
      </c>
      <c r="Z122" s="539">
        <f t="shared" si="23"/>
        <v>15</v>
      </c>
      <c r="AA122" s="539">
        <f t="shared" si="23"/>
        <v>169</v>
      </c>
      <c r="AB122" s="539">
        <f t="shared" si="23"/>
        <v>77</v>
      </c>
      <c r="AC122" s="539">
        <f t="shared" si="23"/>
        <v>261</v>
      </c>
      <c r="AD122" s="531" t="s">
        <v>1063</v>
      </c>
    </row>
    <row r="123" spans="1:31" ht="21">
      <c r="A123" s="531" t="s">
        <v>1064</v>
      </c>
      <c r="B123" s="533">
        <v>0</v>
      </c>
      <c r="C123" s="533">
        <v>8</v>
      </c>
      <c r="D123" s="533">
        <v>5</v>
      </c>
      <c r="E123" s="533">
        <f t="shared" si="16"/>
        <v>13</v>
      </c>
      <c r="F123" s="533">
        <v>0</v>
      </c>
      <c r="G123" s="533">
        <v>0</v>
      </c>
      <c r="H123" s="533">
        <v>4</v>
      </c>
      <c r="I123" s="533">
        <f t="shared" si="17"/>
        <v>4</v>
      </c>
      <c r="J123" s="533">
        <v>0</v>
      </c>
      <c r="K123" s="533">
        <v>0</v>
      </c>
      <c r="L123" s="533">
        <v>6</v>
      </c>
      <c r="M123" s="533">
        <f t="shared" si="18"/>
        <v>6</v>
      </c>
      <c r="N123" s="533">
        <v>0</v>
      </c>
      <c r="O123" s="533">
        <v>6</v>
      </c>
      <c r="P123" s="533">
        <v>7</v>
      </c>
      <c r="Q123" s="533">
        <f t="shared" si="19"/>
        <v>13</v>
      </c>
      <c r="R123" s="533">
        <v>0</v>
      </c>
      <c r="S123" s="533">
        <v>3</v>
      </c>
      <c r="T123" s="533">
        <v>2</v>
      </c>
      <c r="U123" s="533">
        <f t="shared" si="20"/>
        <v>5</v>
      </c>
      <c r="V123" s="533">
        <v>0</v>
      </c>
      <c r="W123" s="533">
        <v>0</v>
      </c>
      <c r="X123" s="533">
        <v>1</v>
      </c>
      <c r="Y123" s="540">
        <f t="shared" si="21"/>
        <v>1</v>
      </c>
      <c r="Z123" s="541">
        <f t="shared" si="23"/>
        <v>22</v>
      </c>
      <c r="AA123" s="540">
        <f t="shared" si="23"/>
        <v>102</v>
      </c>
      <c r="AB123" s="540">
        <f t="shared" si="23"/>
        <v>94</v>
      </c>
      <c r="AC123" s="540">
        <f t="shared" si="23"/>
        <v>218</v>
      </c>
      <c r="AD123" s="531" t="s">
        <v>1065</v>
      </c>
    </row>
    <row r="124" spans="1:31" ht="21">
      <c r="A124" s="531" t="s">
        <v>1066</v>
      </c>
      <c r="B124" s="532">
        <v>0</v>
      </c>
      <c r="C124" s="532">
        <v>4</v>
      </c>
      <c r="D124" s="532">
        <v>0</v>
      </c>
      <c r="E124" s="532">
        <f t="shared" si="16"/>
        <v>4</v>
      </c>
      <c r="F124" s="532">
        <v>0</v>
      </c>
      <c r="G124" s="532">
        <v>1</v>
      </c>
      <c r="H124" s="532">
        <v>0</v>
      </c>
      <c r="I124" s="532">
        <f t="shared" si="17"/>
        <v>1</v>
      </c>
      <c r="J124" s="532">
        <v>0</v>
      </c>
      <c r="K124" s="532">
        <v>3</v>
      </c>
      <c r="L124" s="532">
        <v>3</v>
      </c>
      <c r="M124" s="532">
        <f t="shared" si="18"/>
        <v>6</v>
      </c>
      <c r="N124" s="532">
        <v>0</v>
      </c>
      <c r="O124" s="532">
        <v>0</v>
      </c>
      <c r="P124" s="532">
        <v>3</v>
      </c>
      <c r="Q124" s="532">
        <f t="shared" si="19"/>
        <v>3</v>
      </c>
      <c r="R124" s="532">
        <v>0</v>
      </c>
      <c r="S124" s="532">
        <v>2</v>
      </c>
      <c r="T124" s="532">
        <v>0</v>
      </c>
      <c r="U124" s="532">
        <f t="shared" si="20"/>
        <v>2</v>
      </c>
      <c r="V124" s="532">
        <v>0</v>
      </c>
      <c r="W124" s="532">
        <v>0</v>
      </c>
      <c r="X124" s="532">
        <v>2</v>
      </c>
      <c r="Y124" s="539">
        <f t="shared" si="21"/>
        <v>2</v>
      </c>
      <c r="Z124" s="539">
        <f t="shared" si="23"/>
        <v>2</v>
      </c>
      <c r="AA124" s="539">
        <f t="shared" si="23"/>
        <v>38</v>
      </c>
      <c r="AB124" s="539">
        <f t="shared" si="23"/>
        <v>38</v>
      </c>
      <c r="AC124" s="539">
        <f t="shared" si="23"/>
        <v>78</v>
      </c>
      <c r="AD124" s="531" t="s">
        <v>1067</v>
      </c>
    </row>
    <row r="125" spans="1:31" ht="21">
      <c r="A125" s="531" t="s">
        <v>1068</v>
      </c>
      <c r="B125" s="533">
        <v>0</v>
      </c>
      <c r="C125" s="533">
        <v>4</v>
      </c>
      <c r="D125" s="533">
        <v>1</v>
      </c>
      <c r="E125" s="533">
        <f t="shared" si="16"/>
        <v>5</v>
      </c>
      <c r="F125" s="533">
        <v>0</v>
      </c>
      <c r="G125" s="533">
        <v>8</v>
      </c>
      <c r="H125" s="533">
        <v>5</v>
      </c>
      <c r="I125" s="533">
        <f t="shared" si="17"/>
        <v>13</v>
      </c>
      <c r="J125" s="533">
        <v>0</v>
      </c>
      <c r="K125" s="533">
        <v>4</v>
      </c>
      <c r="L125" s="533">
        <v>3</v>
      </c>
      <c r="M125" s="533">
        <f t="shared" si="18"/>
        <v>7</v>
      </c>
      <c r="N125" s="533">
        <v>0</v>
      </c>
      <c r="O125" s="533">
        <v>8</v>
      </c>
      <c r="P125" s="533">
        <v>1</v>
      </c>
      <c r="Q125" s="533">
        <f t="shared" si="19"/>
        <v>9</v>
      </c>
      <c r="R125" s="533">
        <v>0</v>
      </c>
      <c r="S125" s="533">
        <v>2</v>
      </c>
      <c r="T125" s="533">
        <v>1</v>
      </c>
      <c r="U125" s="533">
        <f t="shared" si="20"/>
        <v>3</v>
      </c>
      <c r="V125" s="533">
        <v>0</v>
      </c>
      <c r="W125" s="533">
        <v>1</v>
      </c>
      <c r="X125" s="533">
        <v>2</v>
      </c>
      <c r="Y125" s="540">
        <f t="shared" si="21"/>
        <v>3</v>
      </c>
      <c r="Z125" s="541">
        <f t="shared" si="23"/>
        <v>1</v>
      </c>
      <c r="AA125" s="540">
        <f t="shared" si="23"/>
        <v>108</v>
      </c>
      <c r="AB125" s="540">
        <f t="shared" si="23"/>
        <v>71</v>
      </c>
      <c r="AC125" s="540">
        <f t="shared" si="23"/>
        <v>180</v>
      </c>
      <c r="AD125" s="531" t="s">
        <v>1069</v>
      </c>
      <c r="AE125" s="523"/>
    </row>
    <row r="126" spans="1:31" ht="21">
      <c r="A126" s="531" t="s">
        <v>1070</v>
      </c>
      <c r="B126" s="532">
        <v>1</v>
      </c>
      <c r="C126" s="532">
        <v>0</v>
      </c>
      <c r="D126" s="532">
        <v>0</v>
      </c>
      <c r="E126" s="532">
        <f t="shared" si="16"/>
        <v>1</v>
      </c>
      <c r="F126" s="532">
        <v>0</v>
      </c>
      <c r="G126" s="532">
        <v>1</v>
      </c>
      <c r="H126" s="532">
        <v>1</v>
      </c>
      <c r="I126" s="532">
        <f t="shared" si="17"/>
        <v>2</v>
      </c>
      <c r="J126" s="532">
        <v>0</v>
      </c>
      <c r="K126" s="532">
        <v>2</v>
      </c>
      <c r="L126" s="532">
        <v>1</v>
      </c>
      <c r="M126" s="532">
        <f t="shared" si="18"/>
        <v>3</v>
      </c>
      <c r="N126" s="532">
        <v>0</v>
      </c>
      <c r="O126" s="532">
        <v>0</v>
      </c>
      <c r="P126" s="532">
        <v>2</v>
      </c>
      <c r="Q126" s="532">
        <f t="shared" si="19"/>
        <v>2</v>
      </c>
      <c r="R126" s="532">
        <v>0</v>
      </c>
      <c r="S126" s="532">
        <v>1</v>
      </c>
      <c r="T126" s="532">
        <v>1</v>
      </c>
      <c r="U126" s="532">
        <f t="shared" si="20"/>
        <v>2</v>
      </c>
      <c r="V126" s="532">
        <v>0</v>
      </c>
      <c r="W126" s="532">
        <v>0</v>
      </c>
      <c r="X126" s="532">
        <v>1</v>
      </c>
      <c r="Y126" s="539">
        <f t="shared" si="21"/>
        <v>1</v>
      </c>
      <c r="Z126" s="539">
        <f t="shared" si="23"/>
        <v>3</v>
      </c>
      <c r="AA126" s="539">
        <f t="shared" si="23"/>
        <v>23</v>
      </c>
      <c r="AB126" s="539">
        <f t="shared" si="23"/>
        <v>31</v>
      </c>
      <c r="AC126" s="539">
        <f t="shared" si="23"/>
        <v>57</v>
      </c>
      <c r="AD126" s="531" t="s">
        <v>1071</v>
      </c>
      <c r="AE126" s="523"/>
    </row>
    <row r="127" spans="1:31" ht="21">
      <c r="A127" s="531" t="s">
        <v>1072</v>
      </c>
      <c r="B127" s="533">
        <v>1</v>
      </c>
      <c r="C127" s="533">
        <v>10</v>
      </c>
      <c r="D127" s="533">
        <v>2</v>
      </c>
      <c r="E127" s="533">
        <f t="shared" si="16"/>
        <v>13</v>
      </c>
      <c r="F127" s="533">
        <v>0</v>
      </c>
      <c r="G127" s="533">
        <v>6</v>
      </c>
      <c r="H127" s="533">
        <v>2</v>
      </c>
      <c r="I127" s="533">
        <f t="shared" si="17"/>
        <v>8</v>
      </c>
      <c r="J127" s="533">
        <v>0</v>
      </c>
      <c r="K127" s="533">
        <v>2</v>
      </c>
      <c r="L127" s="533">
        <v>5</v>
      </c>
      <c r="M127" s="533">
        <f t="shared" si="18"/>
        <v>7</v>
      </c>
      <c r="N127" s="533">
        <v>0</v>
      </c>
      <c r="O127" s="533">
        <v>4</v>
      </c>
      <c r="P127" s="533">
        <v>4</v>
      </c>
      <c r="Q127" s="533">
        <f t="shared" si="19"/>
        <v>8</v>
      </c>
      <c r="R127" s="533">
        <v>0</v>
      </c>
      <c r="S127" s="533">
        <v>1</v>
      </c>
      <c r="T127" s="533">
        <v>0</v>
      </c>
      <c r="U127" s="533">
        <f t="shared" si="20"/>
        <v>1</v>
      </c>
      <c r="V127" s="533">
        <v>0</v>
      </c>
      <c r="W127" s="533">
        <v>0</v>
      </c>
      <c r="X127" s="533">
        <v>0</v>
      </c>
      <c r="Y127" s="540">
        <f t="shared" si="21"/>
        <v>0</v>
      </c>
      <c r="Z127" s="541">
        <f t="shared" ref="Z127:AC130" si="24">B84+F84+J84+N84+R84+V84+Z84+B127+F127+J127+N127+R127+V127+B41+F41+J41+N41+R41+V41+Z41</f>
        <v>13</v>
      </c>
      <c r="AA127" s="540">
        <f t="shared" si="24"/>
        <v>132</v>
      </c>
      <c r="AB127" s="540">
        <f t="shared" si="24"/>
        <v>121</v>
      </c>
      <c r="AC127" s="540">
        <f t="shared" si="24"/>
        <v>266</v>
      </c>
      <c r="AD127" s="531" t="s">
        <v>1073</v>
      </c>
    </row>
    <row r="128" spans="1:31" ht="21">
      <c r="A128" s="531" t="s">
        <v>1074</v>
      </c>
      <c r="B128" s="532">
        <v>0</v>
      </c>
      <c r="C128" s="532">
        <v>2</v>
      </c>
      <c r="D128" s="532">
        <v>1</v>
      </c>
      <c r="E128" s="532">
        <f t="shared" si="16"/>
        <v>3</v>
      </c>
      <c r="F128" s="532">
        <v>0</v>
      </c>
      <c r="G128" s="532">
        <v>5</v>
      </c>
      <c r="H128" s="532">
        <v>0</v>
      </c>
      <c r="I128" s="532">
        <f t="shared" si="17"/>
        <v>5</v>
      </c>
      <c r="J128" s="532">
        <v>0</v>
      </c>
      <c r="K128" s="532">
        <v>5</v>
      </c>
      <c r="L128" s="532">
        <v>1</v>
      </c>
      <c r="M128" s="532">
        <f t="shared" si="18"/>
        <v>6</v>
      </c>
      <c r="N128" s="532">
        <v>0</v>
      </c>
      <c r="O128" s="532">
        <v>4</v>
      </c>
      <c r="P128" s="532">
        <v>0</v>
      </c>
      <c r="Q128" s="532">
        <f t="shared" si="19"/>
        <v>4</v>
      </c>
      <c r="R128" s="532">
        <v>0</v>
      </c>
      <c r="S128" s="532">
        <v>3</v>
      </c>
      <c r="T128" s="532">
        <v>0</v>
      </c>
      <c r="U128" s="532">
        <f t="shared" si="20"/>
        <v>3</v>
      </c>
      <c r="V128" s="532">
        <v>0</v>
      </c>
      <c r="W128" s="532">
        <v>0</v>
      </c>
      <c r="X128" s="532">
        <v>1</v>
      </c>
      <c r="Y128" s="539">
        <f t="shared" si="21"/>
        <v>1</v>
      </c>
      <c r="Z128" s="539">
        <f t="shared" si="24"/>
        <v>1</v>
      </c>
      <c r="AA128" s="539">
        <f t="shared" si="24"/>
        <v>81</v>
      </c>
      <c r="AB128" s="539">
        <f t="shared" si="24"/>
        <v>35</v>
      </c>
      <c r="AC128" s="539">
        <f t="shared" si="24"/>
        <v>117</v>
      </c>
      <c r="AD128" s="531" t="s">
        <v>1075</v>
      </c>
      <c r="AE128" s="523"/>
    </row>
    <row r="129" spans="1:31" ht="21">
      <c r="A129" s="531" t="s">
        <v>893</v>
      </c>
      <c r="B129" s="533">
        <v>1</v>
      </c>
      <c r="C129" s="533">
        <v>1</v>
      </c>
      <c r="D129" s="533">
        <v>2</v>
      </c>
      <c r="E129" s="533">
        <f t="shared" si="16"/>
        <v>4</v>
      </c>
      <c r="F129" s="533">
        <v>0</v>
      </c>
      <c r="G129" s="533">
        <v>1</v>
      </c>
      <c r="H129" s="533">
        <v>1</v>
      </c>
      <c r="I129" s="533">
        <f t="shared" si="17"/>
        <v>2</v>
      </c>
      <c r="J129" s="533">
        <v>1</v>
      </c>
      <c r="K129" s="533">
        <v>5</v>
      </c>
      <c r="L129" s="533">
        <v>5</v>
      </c>
      <c r="M129" s="533">
        <f t="shared" si="18"/>
        <v>11</v>
      </c>
      <c r="N129" s="533">
        <v>3</v>
      </c>
      <c r="O129" s="533">
        <v>1</v>
      </c>
      <c r="P129" s="533">
        <v>3</v>
      </c>
      <c r="Q129" s="533">
        <f t="shared" si="19"/>
        <v>7</v>
      </c>
      <c r="R129" s="533">
        <v>0</v>
      </c>
      <c r="S129" s="533">
        <v>0</v>
      </c>
      <c r="T129" s="533">
        <v>0</v>
      </c>
      <c r="U129" s="533">
        <f t="shared" si="20"/>
        <v>0</v>
      </c>
      <c r="V129" s="533">
        <v>0</v>
      </c>
      <c r="W129" s="533">
        <v>0</v>
      </c>
      <c r="X129" s="533">
        <v>0</v>
      </c>
      <c r="Y129" s="540">
        <f t="shared" si="21"/>
        <v>0</v>
      </c>
      <c r="Z129" s="541">
        <f t="shared" si="24"/>
        <v>10</v>
      </c>
      <c r="AA129" s="540">
        <f t="shared" si="24"/>
        <v>58</v>
      </c>
      <c r="AB129" s="540">
        <f t="shared" si="24"/>
        <v>58</v>
      </c>
      <c r="AC129" s="540">
        <f t="shared" si="24"/>
        <v>126</v>
      </c>
      <c r="AD129" s="531" t="s">
        <v>894</v>
      </c>
      <c r="AE129" s="523"/>
    </row>
    <row r="130" spans="1:31" s="529" customFormat="1" ht="21">
      <c r="A130" s="536" t="s">
        <v>750</v>
      </c>
      <c r="B130" s="353">
        <f>SUM(B94:B129)</f>
        <v>2016</v>
      </c>
      <c r="C130" s="353">
        <f t="shared" ref="C130:Y130" si="25">SUM(C94:C129)</f>
        <v>1069</v>
      </c>
      <c r="D130" s="353">
        <f t="shared" si="25"/>
        <v>566</v>
      </c>
      <c r="E130" s="353">
        <f t="shared" si="25"/>
        <v>3651</v>
      </c>
      <c r="F130" s="353">
        <f t="shared" si="25"/>
        <v>1003</v>
      </c>
      <c r="G130" s="353">
        <f t="shared" si="25"/>
        <v>629</v>
      </c>
      <c r="H130" s="353">
        <f t="shared" si="25"/>
        <v>322</v>
      </c>
      <c r="I130" s="353">
        <f t="shared" si="25"/>
        <v>1954</v>
      </c>
      <c r="J130" s="353">
        <f t="shared" si="25"/>
        <v>1025</v>
      </c>
      <c r="K130" s="353">
        <f t="shared" si="25"/>
        <v>619</v>
      </c>
      <c r="L130" s="353">
        <f t="shared" si="25"/>
        <v>310</v>
      </c>
      <c r="M130" s="353">
        <f t="shared" si="25"/>
        <v>1954</v>
      </c>
      <c r="N130" s="353">
        <f t="shared" si="25"/>
        <v>819</v>
      </c>
      <c r="O130" s="353">
        <f t="shared" si="25"/>
        <v>626</v>
      </c>
      <c r="P130" s="353">
        <f t="shared" si="25"/>
        <v>334</v>
      </c>
      <c r="Q130" s="353">
        <f t="shared" si="25"/>
        <v>1779</v>
      </c>
      <c r="R130" s="353">
        <f t="shared" si="25"/>
        <v>300</v>
      </c>
      <c r="S130" s="353">
        <f t="shared" si="25"/>
        <v>213</v>
      </c>
      <c r="T130" s="353">
        <f t="shared" si="25"/>
        <v>92</v>
      </c>
      <c r="U130" s="353">
        <f t="shared" si="25"/>
        <v>605</v>
      </c>
      <c r="V130" s="353">
        <f t="shared" si="25"/>
        <v>465</v>
      </c>
      <c r="W130" s="353">
        <f t="shared" si="25"/>
        <v>268</v>
      </c>
      <c r="X130" s="353">
        <f t="shared" si="25"/>
        <v>121</v>
      </c>
      <c r="Y130" s="353">
        <f t="shared" si="25"/>
        <v>854</v>
      </c>
      <c r="Z130" s="353">
        <f t="shared" si="24"/>
        <v>38184</v>
      </c>
      <c r="AA130" s="353">
        <f t="shared" si="24"/>
        <v>22952</v>
      </c>
      <c r="AB130" s="353">
        <f t="shared" si="24"/>
        <v>15598</v>
      </c>
      <c r="AC130" s="353">
        <f t="shared" si="24"/>
        <v>76734</v>
      </c>
      <c r="AD130" s="536" t="s">
        <v>68</v>
      </c>
      <c r="AE130" s="528"/>
    </row>
    <row r="131" spans="1:31">
      <c r="A131" s="542"/>
      <c r="B131" s="542"/>
      <c r="C131" s="542"/>
      <c r="D131" s="542"/>
      <c r="E131" s="542"/>
      <c r="F131" s="543"/>
      <c r="G131" s="542"/>
      <c r="H131" s="542"/>
      <c r="I131" s="542"/>
      <c r="J131" s="543"/>
      <c r="K131" s="542"/>
      <c r="L131" s="542"/>
      <c r="M131" s="542"/>
      <c r="N131" s="543"/>
      <c r="O131" s="542"/>
      <c r="P131" s="542"/>
      <c r="Q131" s="542"/>
      <c r="R131" s="543"/>
      <c r="S131" s="542"/>
      <c r="T131" s="542"/>
      <c r="U131" s="542"/>
      <c r="V131" s="543"/>
      <c r="W131" s="542"/>
      <c r="X131" s="542"/>
      <c r="Y131" s="542"/>
      <c r="Z131" s="543"/>
      <c r="AA131" s="542"/>
      <c r="AB131" s="542"/>
      <c r="AC131" s="542"/>
      <c r="AD131" s="542"/>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9" fitToHeight="0" orientation="landscape" r:id="rId1"/>
  <rowBreaks count="2" manualBreakCount="2">
    <brk id="44" max="29" man="1"/>
    <brk id="87" max="16383" man="1"/>
  </rowBreaks>
  <colBreaks count="1" manualBreakCount="1">
    <brk id="3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131"/>
  <sheetViews>
    <sheetView rightToLeft="1" view="pageBreakPreview" topLeftCell="A97" zoomScale="60" zoomScaleNormal="70" workbookViewId="0">
      <selection activeCell="D114" sqref="D114"/>
    </sheetView>
  </sheetViews>
  <sheetFormatPr defaultColWidth="7.7265625" defaultRowHeight="13"/>
  <cols>
    <col min="1" max="1" width="39.26953125" style="524" bestFit="1" customWidth="1"/>
    <col min="2" max="2" width="9.1796875" style="524" bestFit="1" customWidth="1"/>
    <col min="3" max="4" width="8.453125" style="524" bestFit="1" customWidth="1"/>
    <col min="5" max="5" width="9.81640625" style="524" bestFit="1" customWidth="1"/>
    <col min="6" max="6" width="8.453125" style="544" bestFit="1" customWidth="1"/>
    <col min="7" max="7" width="8.453125" style="524" bestFit="1" customWidth="1"/>
    <col min="8" max="8" width="7.54296875" style="524" bestFit="1" customWidth="1"/>
    <col min="9" max="9" width="8.453125" style="524" bestFit="1" customWidth="1"/>
    <col min="10" max="10" width="8.453125" style="544" bestFit="1" customWidth="1"/>
    <col min="11" max="12" width="8.453125" style="524" bestFit="1" customWidth="1"/>
    <col min="13" max="13" width="9.1796875" style="524" bestFit="1" customWidth="1"/>
    <col min="14" max="14" width="7.54296875" style="544" bestFit="1" customWidth="1"/>
    <col min="15" max="17" width="7.54296875" style="524" bestFit="1" customWidth="1"/>
    <col min="18" max="18" width="7.54296875" style="544" bestFit="1" customWidth="1"/>
    <col min="19" max="19" width="8.453125" style="524" bestFit="1" customWidth="1"/>
    <col min="20" max="20" width="7.54296875" style="524" bestFit="1" customWidth="1"/>
    <col min="21" max="21" width="8.453125" style="524" bestFit="1" customWidth="1"/>
    <col min="22" max="22" width="7.54296875" style="544" bestFit="1" customWidth="1"/>
    <col min="23" max="24" width="7.54296875" style="524" bestFit="1" customWidth="1"/>
    <col min="25" max="25" width="8.453125" style="524" bestFit="1" customWidth="1"/>
    <col min="26" max="26" width="9.7265625" style="544" bestFit="1" customWidth="1"/>
    <col min="27" max="27" width="9.7265625" style="524" bestFit="1" customWidth="1"/>
    <col min="28" max="28" width="8.453125" style="524" bestFit="1" customWidth="1"/>
    <col min="29" max="29" width="9.7265625" style="524" bestFit="1" customWidth="1"/>
    <col min="30" max="30" width="55.7265625" style="524" customWidth="1"/>
    <col min="31" max="230" width="7.7265625" style="524"/>
    <col min="231" max="231" width="25.81640625" style="524" customWidth="1"/>
    <col min="232" max="232" width="18.26953125" style="524" customWidth="1"/>
    <col min="233" max="257" width="5" style="524" customWidth="1"/>
    <col min="258" max="258" width="6.26953125" style="524" customWidth="1"/>
    <col min="259" max="260" width="5" style="524" customWidth="1"/>
    <col min="261" max="486" width="7.7265625" style="524"/>
    <col min="487" max="487" width="25.81640625" style="524" customWidth="1"/>
    <col min="488" max="488" width="18.26953125" style="524" customWidth="1"/>
    <col min="489" max="513" width="5" style="524" customWidth="1"/>
    <col min="514" max="514" width="6.26953125" style="524" customWidth="1"/>
    <col min="515" max="516" width="5" style="524" customWidth="1"/>
    <col min="517" max="742" width="7.7265625" style="524"/>
    <col min="743" max="743" width="25.81640625" style="524" customWidth="1"/>
    <col min="744" max="744" width="18.26953125" style="524" customWidth="1"/>
    <col min="745" max="769" width="5" style="524" customWidth="1"/>
    <col min="770" max="770" width="6.26953125" style="524" customWidth="1"/>
    <col min="771" max="772" width="5" style="524" customWidth="1"/>
    <col min="773" max="998" width="7.7265625" style="524"/>
    <col min="999" max="999" width="25.81640625" style="524" customWidth="1"/>
    <col min="1000" max="1000" width="18.26953125" style="524" customWidth="1"/>
    <col min="1001" max="1025" width="5" style="524" customWidth="1"/>
    <col min="1026" max="1026" width="6.26953125" style="524" customWidth="1"/>
    <col min="1027" max="1028" width="5" style="524" customWidth="1"/>
    <col min="1029" max="1254" width="7.7265625" style="524"/>
    <col min="1255" max="1255" width="25.81640625" style="524" customWidth="1"/>
    <col min="1256" max="1256" width="18.26953125" style="524" customWidth="1"/>
    <col min="1257" max="1281" width="5" style="524" customWidth="1"/>
    <col min="1282" max="1282" width="6.26953125" style="524" customWidth="1"/>
    <col min="1283" max="1284" width="5" style="524" customWidth="1"/>
    <col min="1285" max="1510" width="7.7265625" style="524"/>
    <col min="1511" max="1511" width="25.81640625" style="524" customWidth="1"/>
    <col min="1512" max="1512" width="18.26953125" style="524" customWidth="1"/>
    <col min="1513" max="1537" width="5" style="524" customWidth="1"/>
    <col min="1538" max="1538" width="6.26953125" style="524" customWidth="1"/>
    <col min="1539" max="1540" width="5" style="524" customWidth="1"/>
    <col min="1541" max="1766" width="7.7265625" style="524"/>
    <col min="1767" max="1767" width="25.81640625" style="524" customWidth="1"/>
    <col min="1768" max="1768" width="18.26953125" style="524" customWidth="1"/>
    <col min="1769" max="1793" width="5" style="524" customWidth="1"/>
    <col min="1794" max="1794" width="6.26953125" style="524" customWidth="1"/>
    <col min="1795" max="1796" width="5" style="524" customWidth="1"/>
    <col min="1797" max="2022" width="7.7265625" style="524"/>
    <col min="2023" max="2023" width="25.81640625" style="524" customWidth="1"/>
    <col min="2024" max="2024" width="18.26953125" style="524" customWidth="1"/>
    <col min="2025" max="2049" width="5" style="524" customWidth="1"/>
    <col min="2050" max="2050" width="6.26953125" style="524" customWidth="1"/>
    <col min="2051" max="2052" width="5" style="524" customWidth="1"/>
    <col min="2053" max="2278" width="7.7265625" style="524"/>
    <col min="2279" max="2279" width="25.81640625" style="524" customWidth="1"/>
    <col min="2280" max="2280" width="18.26953125" style="524" customWidth="1"/>
    <col min="2281" max="2305" width="5" style="524" customWidth="1"/>
    <col min="2306" max="2306" width="6.26953125" style="524" customWidth="1"/>
    <col min="2307" max="2308" width="5" style="524" customWidth="1"/>
    <col min="2309" max="2534" width="7.7265625" style="524"/>
    <col min="2535" max="2535" width="25.81640625" style="524" customWidth="1"/>
    <col min="2536" max="2536" width="18.26953125" style="524" customWidth="1"/>
    <col min="2537" max="2561" width="5" style="524" customWidth="1"/>
    <col min="2562" max="2562" width="6.26953125" style="524" customWidth="1"/>
    <col min="2563" max="2564" width="5" style="524" customWidth="1"/>
    <col min="2565" max="2790" width="7.7265625" style="524"/>
    <col min="2791" max="2791" width="25.81640625" style="524" customWidth="1"/>
    <col min="2792" max="2792" width="18.26953125" style="524" customWidth="1"/>
    <col min="2793" max="2817" width="5" style="524" customWidth="1"/>
    <col min="2818" max="2818" width="6.26953125" style="524" customWidth="1"/>
    <col min="2819" max="2820" width="5" style="524" customWidth="1"/>
    <col min="2821" max="3046" width="7.7265625" style="524"/>
    <col min="3047" max="3047" width="25.81640625" style="524" customWidth="1"/>
    <col min="3048" max="3048" width="18.26953125" style="524" customWidth="1"/>
    <col min="3049" max="3073" width="5" style="524" customWidth="1"/>
    <col min="3074" max="3074" width="6.26953125" style="524" customWidth="1"/>
    <col min="3075" max="3076" width="5" style="524" customWidth="1"/>
    <col min="3077" max="3302" width="7.7265625" style="524"/>
    <col min="3303" max="3303" width="25.81640625" style="524" customWidth="1"/>
    <col min="3304" max="3304" width="18.26953125" style="524" customWidth="1"/>
    <col min="3305" max="3329" width="5" style="524" customWidth="1"/>
    <col min="3330" max="3330" width="6.26953125" style="524" customWidth="1"/>
    <col min="3331" max="3332" width="5" style="524" customWidth="1"/>
    <col min="3333" max="3558" width="7.7265625" style="524"/>
    <col min="3559" max="3559" width="25.81640625" style="524" customWidth="1"/>
    <col min="3560" max="3560" width="18.26953125" style="524" customWidth="1"/>
    <col min="3561" max="3585" width="5" style="524" customWidth="1"/>
    <col min="3586" max="3586" width="6.26953125" style="524" customWidth="1"/>
    <col min="3587" max="3588" width="5" style="524" customWidth="1"/>
    <col min="3589" max="3814" width="7.7265625" style="524"/>
    <col min="3815" max="3815" width="25.81640625" style="524" customWidth="1"/>
    <col min="3816" max="3816" width="18.26953125" style="524" customWidth="1"/>
    <col min="3817" max="3841" width="5" style="524" customWidth="1"/>
    <col min="3842" max="3842" width="6.26953125" style="524" customWidth="1"/>
    <col min="3843" max="3844" width="5" style="524" customWidth="1"/>
    <col min="3845" max="4070" width="7.7265625" style="524"/>
    <col min="4071" max="4071" width="25.81640625" style="524" customWidth="1"/>
    <col min="4072" max="4072" width="18.26953125" style="524" customWidth="1"/>
    <col min="4073" max="4097" width="5" style="524" customWidth="1"/>
    <col min="4098" max="4098" width="6.26953125" style="524" customWidth="1"/>
    <col min="4099" max="4100" width="5" style="524" customWidth="1"/>
    <col min="4101" max="4326" width="7.7265625" style="524"/>
    <col min="4327" max="4327" width="25.81640625" style="524" customWidth="1"/>
    <col min="4328" max="4328" width="18.26953125" style="524" customWidth="1"/>
    <col min="4329" max="4353" width="5" style="524" customWidth="1"/>
    <col min="4354" max="4354" width="6.26953125" style="524" customWidth="1"/>
    <col min="4355" max="4356" width="5" style="524" customWidth="1"/>
    <col min="4357" max="4582" width="7.7265625" style="524"/>
    <col min="4583" max="4583" width="25.81640625" style="524" customWidth="1"/>
    <col min="4584" max="4584" width="18.26953125" style="524" customWidth="1"/>
    <col min="4585" max="4609" width="5" style="524" customWidth="1"/>
    <col min="4610" max="4610" width="6.26953125" style="524" customWidth="1"/>
    <col min="4611" max="4612" width="5" style="524" customWidth="1"/>
    <col min="4613" max="4838" width="7.7265625" style="524"/>
    <col min="4839" max="4839" width="25.81640625" style="524" customWidth="1"/>
    <col min="4840" max="4840" width="18.26953125" style="524" customWidth="1"/>
    <col min="4841" max="4865" width="5" style="524" customWidth="1"/>
    <col min="4866" max="4866" width="6.26953125" style="524" customWidth="1"/>
    <col min="4867" max="4868" width="5" style="524" customWidth="1"/>
    <col min="4869" max="5094" width="7.7265625" style="524"/>
    <col min="5095" max="5095" width="25.81640625" style="524" customWidth="1"/>
    <col min="5096" max="5096" width="18.26953125" style="524" customWidth="1"/>
    <col min="5097" max="5121" width="5" style="524" customWidth="1"/>
    <col min="5122" max="5122" width="6.26953125" style="524" customWidth="1"/>
    <col min="5123" max="5124" width="5" style="524" customWidth="1"/>
    <col min="5125" max="5350" width="7.7265625" style="524"/>
    <col min="5351" max="5351" width="25.81640625" style="524" customWidth="1"/>
    <col min="5352" max="5352" width="18.26953125" style="524" customWidth="1"/>
    <col min="5353" max="5377" width="5" style="524" customWidth="1"/>
    <col min="5378" max="5378" width="6.26953125" style="524" customWidth="1"/>
    <col min="5379" max="5380" width="5" style="524" customWidth="1"/>
    <col min="5381" max="5606" width="7.7265625" style="524"/>
    <col min="5607" max="5607" width="25.81640625" style="524" customWidth="1"/>
    <col min="5608" max="5608" width="18.26953125" style="524" customWidth="1"/>
    <col min="5609" max="5633" width="5" style="524" customWidth="1"/>
    <col min="5634" max="5634" width="6.26953125" style="524" customWidth="1"/>
    <col min="5635" max="5636" width="5" style="524" customWidth="1"/>
    <col min="5637" max="5862" width="7.7265625" style="524"/>
    <col min="5863" max="5863" width="25.81640625" style="524" customWidth="1"/>
    <col min="5864" max="5864" width="18.26953125" style="524" customWidth="1"/>
    <col min="5865" max="5889" width="5" style="524" customWidth="1"/>
    <col min="5890" max="5890" width="6.26953125" style="524" customWidth="1"/>
    <col min="5891" max="5892" width="5" style="524" customWidth="1"/>
    <col min="5893" max="6118" width="7.7265625" style="524"/>
    <col min="6119" max="6119" width="25.81640625" style="524" customWidth="1"/>
    <col min="6120" max="6120" width="18.26953125" style="524" customWidth="1"/>
    <col min="6121" max="6145" width="5" style="524" customWidth="1"/>
    <col min="6146" max="6146" width="6.26953125" style="524" customWidth="1"/>
    <col min="6147" max="6148" width="5" style="524" customWidth="1"/>
    <col min="6149" max="6374" width="7.7265625" style="524"/>
    <col min="6375" max="6375" width="25.81640625" style="524" customWidth="1"/>
    <col min="6376" max="6376" width="18.26953125" style="524" customWidth="1"/>
    <col min="6377" max="6401" width="5" style="524" customWidth="1"/>
    <col min="6402" max="6402" width="6.26953125" style="524" customWidth="1"/>
    <col min="6403" max="6404" width="5" style="524" customWidth="1"/>
    <col min="6405" max="6630" width="7.7265625" style="524"/>
    <col min="6631" max="6631" width="25.81640625" style="524" customWidth="1"/>
    <col min="6632" max="6632" width="18.26953125" style="524" customWidth="1"/>
    <col min="6633" max="6657" width="5" style="524" customWidth="1"/>
    <col min="6658" max="6658" width="6.26953125" style="524" customWidth="1"/>
    <col min="6659" max="6660" width="5" style="524" customWidth="1"/>
    <col min="6661" max="6886" width="7.7265625" style="524"/>
    <col min="6887" max="6887" width="25.81640625" style="524" customWidth="1"/>
    <col min="6888" max="6888" width="18.26953125" style="524" customWidth="1"/>
    <col min="6889" max="6913" width="5" style="524" customWidth="1"/>
    <col min="6914" max="6914" width="6.26953125" style="524" customWidth="1"/>
    <col min="6915" max="6916" width="5" style="524" customWidth="1"/>
    <col min="6917" max="7142" width="7.7265625" style="524"/>
    <col min="7143" max="7143" width="25.81640625" style="524" customWidth="1"/>
    <col min="7144" max="7144" width="18.26953125" style="524" customWidth="1"/>
    <col min="7145" max="7169" width="5" style="524" customWidth="1"/>
    <col min="7170" max="7170" width="6.26953125" style="524" customWidth="1"/>
    <col min="7171" max="7172" width="5" style="524" customWidth="1"/>
    <col min="7173" max="7398" width="7.7265625" style="524"/>
    <col min="7399" max="7399" width="25.81640625" style="524" customWidth="1"/>
    <col min="7400" max="7400" width="18.26953125" style="524" customWidth="1"/>
    <col min="7401" max="7425" width="5" style="524" customWidth="1"/>
    <col min="7426" max="7426" width="6.26953125" style="524" customWidth="1"/>
    <col min="7427" max="7428" width="5" style="524" customWidth="1"/>
    <col min="7429" max="7654" width="7.7265625" style="524"/>
    <col min="7655" max="7655" width="25.81640625" style="524" customWidth="1"/>
    <col min="7656" max="7656" width="18.26953125" style="524" customWidth="1"/>
    <col min="7657" max="7681" width="5" style="524" customWidth="1"/>
    <col min="7682" max="7682" width="6.26953125" style="524" customWidth="1"/>
    <col min="7683" max="7684" width="5" style="524" customWidth="1"/>
    <col min="7685" max="7910" width="7.7265625" style="524"/>
    <col min="7911" max="7911" width="25.81640625" style="524" customWidth="1"/>
    <col min="7912" max="7912" width="18.26953125" style="524" customWidth="1"/>
    <col min="7913" max="7937" width="5" style="524" customWidth="1"/>
    <col min="7938" max="7938" width="6.26953125" style="524" customWidth="1"/>
    <col min="7939" max="7940" width="5" style="524" customWidth="1"/>
    <col min="7941" max="8166" width="7.7265625" style="524"/>
    <col min="8167" max="8167" width="25.81640625" style="524" customWidth="1"/>
    <col min="8168" max="8168" width="18.26953125" style="524" customWidth="1"/>
    <col min="8169" max="8193" width="5" style="524" customWidth="1"/>
    <col min="8194" max="8194" width="6.26953125" style="524" customWidth="1"/>
    <col min="8195" max="8196" width="5" style="524" customWidth="1"/>
    <col min="8197" max="8422" width="7.7265625" style="524"/>
    <col min="8423" max="8423" width="25.81640625" style="524" customWidth="1"/>
    <col min="8424" max="8424" width="18.26953125" style="524" customWidth="1"/>
    <col min="8425" max="8449" width="5" style="524" customWidth="1"/>
    <col min="8450" max="8450" width="6.26953125" style="524" customWidth="1"/>
    <col min="8451" max="8452" width="5" style="524" customWidth="1"/>
    <col min="8453" max="8678" width="7.7265625" style="524"/>
    <col min="8679" max="8679" width="25.81640625" style="524" customWidth="1"/>
    <col min="8680" max="8680" width="18.26953125" style="524" customWidth="1"/>
    <col min="8681" max="8705" width="5" style="524" customWidth="1"/>
    <col min="8706" max="8706" width="6.26953125" style="524" customWidth="1"/>
    <col min="8707" max="8708" width="5" style="524" customWidth="1"/>
    <col min="8709" max="8934" width="7.7265625" style="524"/>
    <col min="8935" max="8935" width="25.81640625" style="524" customWidth="1"/>
    <col min="8936" max="8936" width="18.26953125" style="524" customWidth="1"/>
    <col min="8937" max="8961" width="5" style="524" customWidth="1"/>
    <col min="8962" max="8962" width="6.26953125" style="524" customWidth="1"/>
    <col min="8963" max="8964" width="5" style="524" customWidth="1"/>
    <col min="8965" max="9190" width="7.7265625" style="524"/>
    <col min="9191" max="9191" width="25.81640625" style="524" customWidth="1"/>
    <col min="9192" max="9192" width="18.26953125" style="524" customWidth="1"/>
    <col min="9193" max="9217" width="5" style="524" customWidth="1"/>
    <col min="9218" max="9218" width="6.26953125" style="524" customWidth="1"/>
    <col min="9219" max="9220" width="5" style="524" customWidth="1"/>
    <col min="9221" max="9446" width="7.7265625" style="524"/>
    <col min="9447" max="9447" width="25.81640625" style="524" customWidth="1"/>
    <col min="9448" max="9448" width="18.26953125" style="524" customWidth="1"/>
    <col min="9449" max="9473" width="5" style="524" customWidth="1"/>
    <col min="9474" max="9474" width="6.26953125" style="524" customWidth="1"/>
    <col min="9475" max="9476" width="5" style="524" customWidth="1"/>
    <col min="9477" max="9702" width="7.7265625" style="524"/>
    <col min="9703" max="9703" width="25.81640625" style="524" customWidth="1"/>
    <col min="9704" max="9704" width="18.26953125" style="524" customWidth="1"/>
    <col min="9705" max="9729" width="5" style="524" customWidth="1"/>
    <col min="9730" max="9730" width="6.26953125" style="524" customWidth="1"/>
    <col min="9731" max="9732" width="5" style="524" customWidth="1"/>
    <col min="9733" max="9958" width="7.7265625" style="524"/>
    <col min="9959" max="9959" width="25.81640625" style="524" customWidth="1"/>
    <col min="9960" max="9960" width="18.26953125" style="524" customWidth="1"/>
    <col min="9961" max="9985" width="5" style="524" customWidth="1"/>
    <col min="9986" max="9986" width="6.26953125" style="524" customWidth="1"/>
    <col min="9987" max="9988" width="5" style="524" customWidth="1"/>
    <col min="9989" max="10214" width="7.7265625" style="524"/>
    <col min="10215" max="10215" width="25.81640625" style="524" customWidth="1"/>
    <col min="10216" max="10216" width="18.26953125" style="524" customWidth="1"/>
    <col min="10217" max="10241" width="5" style="524" customWidth="1"/>
    <col min="10242" max="10242" width="6.26953125" style="524" customWidth="1"/>
    <col min="10243" max="10244" width="5" style="524" customWidth="1"/>
    <col min="10245" max="10470" width="7.7265625" style="524"/>
    <col min="10471" max="10471" width="25.81640625" style="524" customWidth="1"/>
    <col min="10472" max="10472" width="18.26953125" style="524" customWidth="1"/>
    <col min="10473" max="10497" width="5" style="524" customWidth="1"/>
    <col min="10498" max="10498" width="6.26953125" style="524" customWidth="1"/>
    <col min="10499" max="10500" width="5" style="524" customWidth="1"/>
    <col min="10501" max="10726" width="7.7265625" style="524"/>
    <col min="10727" max="10727" width="25.81640625" style="524" customWidth="1"/>
    <col min="10728" max="10728" width="18.26953125" style="524" customWidth="1"/>
    <col min="10729" max="10753" width="5" style="524" customWidth="1"/>
    <col min="10754" max="10754" width="6.26953125" style="524" customWidth="1"/>
    <col min="10755" max="10756" width="5" style="524" customWidth="1"/>
    <col min="10757" max="10982" width="7.7265625" style="524"/>
    <col min="10983" max="10983" width="25.81640625" style="524" customWidth="1"/>
    <col min="10984" max="10984" width="18.26953125" style="524" customWidth="1"/>
    <col min="10985" max="11009" width="5" style="524" customWidth="1"/>
    <col min="11010" max="11010" width="6.26953125" style="524" customWidth="1"/>
    <col min="11011" max="11012" width="5" style="524" customWidth="1"/>
    <col min="11013" max="11238" width="7.7265625" style="524"/>
    <col min="11239" max="11239" width="25.81640625" style="524" customWidth="1"/>
    <col min="11240" max="11240" width="18.26953125" style="524" customWidth="1"/>
    <col min="11241" max="11265" width="5" style="524" customWidth="1"/>
    <col min="11266" max="11266" width="6.26953125" style="524" customWidth="1"/>
    <col min="11267" max="11268" width="5" style="524" customWidth="1"/>
    <col min="11269" max="11494" width="7.7265625" style="524"/>
    <col min="11495" max="11495" width="25.81640625" style="524" customWidth="1"/>
    <col min="11496" max="11496" width="18.26953125" style="524" customWidth="1"/>
    <col min="11497" max="11521" width="5" style="524" customWidth="1"/>
    <col min="11522" max="11522" width="6.26953125" style="524" customWidth="1"/>
    <col min="11523" max="11524" width="5" style="524" customWidth="1"/>
    <col min="11525" max="11750" width="7.7265625" style="524"/>
    <col min="11751" max="11751" width="25.81640625" style="524" customWidth="1"/>
    <col min="11752" max="11752" width="18.26953125" style="524" customWidth="1"/>
    <col min="11753" max="11777" width="5" style="524" customWidth="1"/>
    <col min="11778" max="11778" width="6.26953125" style="524" customWidth="1"/>
    <col min="11779" max="11780" width="5" style="524" customWidth="1"/>
    <col min="11781" max="12006" width="7.7265625" style="524"/>
    <col min="12007" max="12007" width="25.81640625" style="524" customWidth="1"/>
    <col min="12008" max="12008" width="18.26953125" style="524" customWidth="1"/>
    <col min="12009" max="12033" width="5" style="524" customWidth="1"/>
    <col min="12034" max="12034" width="6.26953125" style="524" customWidth="1"/>
    <col min="12035" max="12036" width="5" style="524" customWidth="1"/>
    <col min="12037" max="12262" width="7.7265625" style="524"/>
    <col min="12263" max="12263" width="25.81640625" style="524" customWidth="1"/>
    <col min="12264" max="12264" width="18.26953125" style="524" customWidth="1"/>
    <col min="12265" max="12289" width="5" style="524" customWidth="1"/>
    <col min="12290" max="12290" width="6.26953125" style="524" customWidth="1"/>
    <col min="12291" max="12292" width="5" style="524" customWidth="1"/>
    <col min="12293" max="12518" width="7.7265625" style="524"/>
    <col min="12519" max="12519" width="25.81640625" style="524" customWidth="1"/>
    <col min="12520" max="12520" width="18.26953125" style="524" customWidth="1"/>
    <col min="12521" max="12545" width="5" style="524" customWidth="1"/>
    <col min="12546" max="12546" width="6.26953125" style="524" customWidth="1"/>
    <col min="12547" max="12548" width="5" style="524" customWidth="1"/>
    <col min="12549" max="12774" width="7.7265625" style="524"/>
    <col min="12775" max="12775" width="25.81640625" style="524" customWidth="1"/>
    <col min="12776" max="12776" width="18.26953125" style="524" customWidth="1"/>
    <col min="12777" max="12801" width="5" style="524" customWidth="1"/>
    <col min="12802" max="12802" width="6.26953125" style="524" customWidth="1"/>
    <col min="12803" max="12804" width="5" style="524" customWidth="1"/>
    <col min="12805" max="13030" width="7.7265625" style="524"/>
    <col min="13031" max="13031" width="25.81640625" style="524" customWidth="1"/>
    <col min="13032" max="13032" width="18.26953125" style="524" customWidth="1"/>
    <col min="13033" max="13057" width="5" style="524" customWidth="1"/>
    <col min="13058" max="13058" width="6.26953125" style="524" customWidth="1"/>
    <col min="13059" max="13060" width="5" style="524" customWidth="1"/>
    <col min="13061" max="13286" width="7.7265625" style="524"/>
    <col min="13287" max="13287" width="25.81640625" style="524" customWidth="1"/>
    <col min="13288" max="13288" width="18.26953125" style="524" customWidth="1"/>
    <col min="13289" max="13313" width="5" style="524" customWidth="1"/>
    <col min="13314" max="13314" width="6.26953125" style="524" customWidth="1"/>
    <col min="13315" max="13316" width="5" style="524" customWidth="1"/>
    <col min="13317" max="13542" width="7.7265625" style="524"/>
    <col min="13543" max="13543" width="25.81640625" style="524" customWidth="1"/>
    <col min="13544" max="13544" width="18.26953125" style="524" customWidth="1"/>
    <col min="13545" max="13569" width="5" style="524" customWidth="1"/>
    <col min="13570" max="13570" width="6.26953125" style="524" customWidth="1"/>
    <col min="13571" max="13572" width="5" style="524" customWidth="1"/>
    <col min="13573" max="13798" width="7.7265625" style="524"/>
    <col min="13799" max="13799" width="25.81640625" style="524" customWidth="1"/>
    <col min="13800" max="13800" width="18.26953125" style="524" customWidth="1"/>
    <col min="13801" max="13825" width="5" style="524" customWidth="1"/>
    <col min="13826" max="13826" width="6.26953125" style="524" customWidth="1"/>
    <col min="13827" max="13828" width="5" style="524" customWidth="1"/>
    <col min="13829" max="14054" width="7.7265625" style="524"/>
    <col min="14055" max="14055" width="25.81640625" style="524" customWidth="1"/>
    <col min="14056" max="14056" width="18.26953125" style="524" customWidth="1"/>
    <col min="14057" max="14081" width="5" style="524" customWidth="1"/>
    <col min="14082" max="14082" width="6.26953125" style="524" customWidth="1"/>
    <col min="14083" max="14084" width="5" style="524" customWidth="1"/>
    <col min="14085" max="14310" width="7.7265625" style="524"/>
    <col min="14311" max="14311" width="25.81640625" style="524" customWidth="1"/>
    <col min="14312" max="14312" width="18.26953125" style="524" customWidth="1"/>
    <col min="14313" max="14337" width="5" style="524" customWidth="1"/>
    <col min="14338" max="14338" width="6.26953125" style="524" customWidth="1"/>
    <col min="14339" max="14340" width="5" style="524" customWidth="1"/>
    <col min="14341" max="14566" width="7.7265625" style="524"/>
    <col min="14567" max="14567" width="25.81640625" style="524" customWidth="1"/>
    <col min="14568" max="14568" width="18.26953125" style="524" customWidth="1"/>
    <col min="14569" max="14593" width="5" style="524" customWidth="1"/>
    <col min="14594" max="14594" width="6.26953125" style="524" customWidth="1"/>
    <col min="14595" max="14596" width="5" style="524" customWidth="1"/>
    <col min="14597" max="14822" width="7.7265625" style="524"/>
    <col min="14823" max="14823" width="25.81640625" style="524" customWidth="1"/>
    <col min="14824" max="14824" width="18.26953125" style="524" customWidth="1"/>
    <col min="14825" max="14849" width="5" style="524" customWidth="1"/>
    <col min="14850" max="14850" width="6.26953125" style="524" customWidth="1"/>
    <col min="14851" max="14852" width="5" style="524" customWidth="1"/>
    <col min="14853" max="15078" width="7.7265625" style="524"/>
    <col min="15079" max="15079" width="25.81640625" style="524" customWidth="1"/>
    <col min="15080" max="15080" width="18.26953125" style="524" customWidth="1"/>
    <col min="15081" max="15105" width="5" style="524" customWidth="1"/>
    <col min="15106" max="15106" width="6.26953125" style="524" customWidth="1"/>
    <col min="15107" max="15108" width="5" style="524" customWidth="1"/>
    <col min="15109" max="15334" width="7.7265625" style="524"/>
    <col min="15335" max="15335" width="25.81640625" style="524" customWidth="1"/>
    <col min="15336" max="15336" width="18.26953125" style="524" customWidth="1"/>
    <col min="15337" max="15361" width="5" style="524" customWidth="1"/>
    <col min="15362" max="15362" width="6.26953125" style="524" customWidth="1"/>
    <col min="15363" max="15364" width="5" style="524" customWidth="1"/>
    <col min="15365" max="15590" width="7.7265625" style="524"/>
    <col min="15591" max="15591" width="25.81640625" style="524" customWidth="1"/>
    <col min="15592" max="15592" width="18.26953125" style="524" customWidth="1"/>
    <col min="15593" max="15617" width="5" style="524" customWidth="1"/>
    <col min="15618" max="15618" width="6.26953125" style="524" customWidth="1"/>
    <col min="15619" max="15620" width="5" style="524" customWidth="1"/>
    <col min="15621" max="15846" width="7.7265625" style="524"/>
    <col min="15847" max="15847" width="25.81640625" style="524" customWidth="1"/>
    <col min="15848" max="15848" width="18.26953125" style="524" customWidth="1"/>
    <col min="15849" max="15873" width="5" style="524" customWidth="1"/>
    <col min="15874" max="15874" width="6.26953125" style="524" customWidth="1"/>
    <col min="15875" max="15876" width="5" style="524" customWidth="1"/>
    <col min="15877" max="16102" width="7.7265625" style="524"/>
    <col min="16103" max="16103" width="25.81640625" style="524" customWidth="1"/>
    <col min="16104" max="16104" width="18.26953125" style="524" customWidth="1"/>
    <col min="16105" max="16129" width="5" style="524" customWidth="1"/>
    <col min="16130" max="16130" width="6.26953125" style="524" customWidth="1"/>
    <col min="16131" max="16132" width="5" style="524" customWidth="1"/>
    <col min="16133" max="16384" width="7.7265625" style="524"/>
  </cols>
  <sheetData>
    <row r="1" spans="1:31" ht="41.25" customHeight="1">
      <c r="A1" s="1894" t="s">
        <v>631</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23"/>
    </row>
    <row r="2" spans="1:31" ht="26">
      <c r="A2" s="1895" t="s">
        <v>632</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23"/>
    </row>
    <row r="3" spans="1:31" ht="23.5">
      <c r="A3" s="525" t="s">
        <v>1134</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1135</v>
      </c>
      <c r="AE3" s="523"/>
    </row>
    <row r="4" spans="1:31" s="529" customFormat="1" ht="23.5">
      <c r="A4" s="1896" t="s">
        <v>1008</v>
      </c>
      <c r="B4" s="1897" t="s">
        <v>43</v>
      </c>
      <c r="C4" s="1898"/>
      <c r="D4" s="1898"/>
      <c r="E4" s="1899"/>
      <c r="F4" s="1897" t="s">
        <v>45</v>
      </c>
      <c r="G4" s="1898"/>
      <c r="H4" s="1898" t="s">
        <v>102</v>
      </c>
      <c r="I4" s="1899"/>
      <c r="J4" s="1897" t="s">
        <v>47</v>
      </c>
      <c r="K4" s="1898"/>
      <c r="L4" s="1898" t="s">
        <v>48</v>
      </c>
      <c r="M4" s="1899"/>
      <c r="N4" s="1897" t="s">
        <v>49</v>
      </c>
      <c r="O4" s="1898"/>
      <c r="P4" s="1898" t="s">
        <v>991</v>
      </c>
      <c r="Q4" s="1899"/>
      <c r="R4" s="1897" t="s">
        <v>50</v>
      </c>
      <c r="S4" s="1898"/>
      <c r="T4" s="1898" t="s">
        <v>1100</v>
      </c>
      <c r="U4" s="1899"/>
      <c r="V4" s="1897" t="s">
        <v>51</v>
      </c>
      <c r="W4" s="1898"/>
      <c r="X4" s="1898" t="s">
        <v>1101</v>
      </c>
      <c r="Y4" s="1899"/>
      <c r="Z4" s="1897" t="s">
        <v>201</v>
      </c>
      <c r="AA4" s="1898"/>
      <c r="AB4" s="1898" t="s">
        <v>52</v>
      </c>
      <c r="AC4" s="1899"/>
      <c r="AD4" s="1896" t="s">
        <v>1130</v>
      </c>
      <c r="AE4" s="528"/>
    </row>
    <row r="5" spans="1:31" s="529" customFormat="1" ht="23.5">
      <c r="A5" s="1896"/>
      <c r="B5" s="1897" t="s">
        <v>44</v>
      </c>
      <c r="C5" s="1898"/>
      <c r="D5" s="1898"/>
      <c r="E5" s="1899"/>
      <c r="F5" s="1897" t="s">
        <v>46</v>
      </c>
      <c r="G5" s="1898"/>
      <c r="H5" s="1898"/>
      <c r="I5" s="1899"/>
      <c r="J5" s="1897" t="s">
        <v>48</v>
      </c>
      <c r="K5" s="1898"/>
      <c r="L5" s="1898"/>
      <c r="M5" s="1899"/>
      <c r="N5" s="1897" t="s">
        <v>489</v>
      </c>
      <c r="O5" s="1898"/>
      <c r="P5" s="1898"/>
      <c r="Q5" s="1899"/>
      <c r="R5" s="1897" t="s">
        <v>435</v>
      </c>
      <c r="S5" s="1898"/>
      <c r="T5" s="1898"/>
      <c r="U5" s="1899"/>
      <c r="V5" s="1897" t="s">
        <v>490</v>
      </c>
      <c r="W5" s="1898"/>
      <c r="X5" s="1898"/>
      <c r="Y5" s="1899"/>
      <c r="Z5" s="1897" t="s">
        <v>52</v>
      </c>
      <c r="AA5" s="1898"/>
      <c r="AB5" s="1898"/>
      <c r="AC5" s="1899"/>
      <c r="AD5" s="1896"/>
      <c r="AE5" s="528"/>
    </row>
    <row r="6" spans="1:31" s="529" customFormat="1" ht="51.5">
      <c r="A6" s="1896"/>
      <c r="B6" s="530" t="s">
        <v>1012</v>
      </c>
      <c r="C6" s="530" t="s">
        <v>1013</v>
      </c>
      <c r="D6" s="530" t="s">
        <v>1014</v>
      </c>
      <c r="E6" s="530" t="s">
        <v>750</v>
      </c>
      <c r="F6" s="530" t="s">
        <v>1012</v>
      </c>
      <c r="G6" s="530" t="s">
        <v>1013</v>
      </c>
      <c r="H6" s="530" t="s">
        <v>1014</v>
      </c>
      <c r="I6" s="530" t="s">
        <v>750</v>
      </c>
      <c r="J6" s="530" t="s">
        <v>1012</v>
      </c>
      <c r="K6" s="530" t="s">
        <v>1013</v>
      </c>
      <c r="L6" s="530" t="s">
        <v>1014</v>
      </c>
      <c r="M6" s="530" t="s">
        <v>750</v>
      </c>
      <c r="N6" s="530" t="s">
        <v>1012</v>
      </c>
      <c r="O6" s="530" t="s">
        <v>1013</v>
      </c>
      <c r="P6" s="530" t="s">
        <v>1014</v>
      </c>
      <c r="Q6" s="530" t="s">
        <v>750</v>
      </c>
      <c r="R6" s="530" t="s">
        <v>1012</v>
      </c>
      <c r="S6" s="530" t="s">
        <v>1013</v>
      </c>
      <c r="T6" s="530" t="s">
        <v>1014</v>
      </c>
      <c r="U6" s="530" t="s">
        <v>750</v>
      </c>
      <c r="V6" s="530" t="s">
        <v>1012</v>
      </c>
      <c r="W6" s="530" t="s">
        <v>1013</v>
      </c>
      <c r="X6" s="530" t="s">
        <v>1014</v>
      </c>
      <c r="Y6" s="530" t="s">
        <v>750</v>
      </c>
      <c r="Z6" s="530" t="s">
        <v>1012</v>
      </c>
      <c r="AA6" s="530" t="s">
        <v>1013</v>
      </c>
      <c r="AB6" s="530" t="s">
        <v>1014</v>
      </c>
      <c r="AC6" s="530" t="s">
        <v>750</v>
      </c>
      <c r="AD6" s="1896"/>
      <c r="AE6" s="528"/>
    </row>
    <row r="7" spans="1:31" s="529" customFormat="1" ht="70">
      <c r="A7" s="1896"/>
      <c r="B7" s="530" t="s">
        <v>1015</v>
      </c>
      <c r="C7" s="530" t="s">
        <v>1016</v>
      </c>
      <c r="D7" s="530" t="s">
        <v>1017</v>
      </c>
      <c r="E7" s="530" t="s">
        <v>68</v>
      </c>
      <c r="F7" s="530" t="s">
        <v>1015</v>
      </c>
      <c r="G7" s="530" t="s">
        <v>1016</v>
      </c>
      <c r="H7" s="530" t="s">
        <v>1017</v>
      </c>
      <c r="I7" s="530" t="s">
        <v>68</v>
      </c>
      <c r="J7" s="530" t="s">
        <v>1015</v>
      </c>
      <c r="K7" s="530" t="s">
        <v>1016</v>
      </c>
      <c r="L7" s="530" t="s">
        <v>1017</v>
      </c>
      <c r="M7" s="530" t="s">
        <v>68</v>
      </c>
      <c r="N7" s="530" t="s">
        <v>1015</v>
      </c>
      <c r="O7" s="530" t="s">
        <v>1016</v>
      </c>
      <c r="P7" s="530" t="s">
        <v>1017</v>
      </c>
      <c r="Q7" s="530" t="s">
        <v>68</v>
      </c>
      <c r="R7" s="530" t="s">
        <v>1015</v>
      </c>
      <c r="S7" s="530" t="s">
        <v>1016</v>
      </c>
      <c r="T7" s="530" t="s">
        <v>1017</v>
      </c>
      <c r="U7" s="530" t="s">
        <v>68</v>
      </c>
      <c r="V7" s="530" t="s">
        <v>1015</v>
      </c>
      <c r="W7" s="530" t="s">
        <v>1016</v>
      </c>
      <c r="X7" s="530" t="s">
        <v>1017</v>
      </c>
      <c r="Y7" s="530" t="s">
        <v>68</v>
      </c>
      <c r="Z7" s="530" t="s">
        <v>1015</v>
      </c>
      <c r="AA7" s="530" t="s">
        <v>1016</v>
      </c>
      <c r="AB7" s="530" t="s">
        <v>1017</v>
      </c>
      <c r="AC7" s="530" t="s">
        <v>68</v>
      </c>
      <c r="AD7" s="1896"/>
      <c r="AE7" s="528"/>
    </row>
    <row r="8" spans="1:31" ht="21">
      <c r="A8" s="531" t="s">
        <v>1018</v>
      </c>
      <c r="B8" s="532">
        <v>1018</v>
      </c>
      <c r="C8" s="532">
        <v>0</v>
      </c>
      <c r="D8" s="532">
        <v>0</v>
      </c>
      <c r="E8" s="532">
        <f>SUM(B8:D8)</f>
        <v>1018</v>
      </c>
      <c r="F8" s="532">
        <v>48</v>
      </c>
      <c r="G8" s="532">
        <v>0</v>
      </c>
      <c r="H8" s="532">
        <v>0</v>
      </c>
      <c r="I8" s="532">
        <f>SUM(F8:H8)</f>
        <v>48</v>
      </c>
      <c r="J8" s="532">
        <v>416</v>
      </c>
      <c r="K8" s="532">
        <v>0</v>
      </c>
      <c r="L8" s="532">
        <v>0</v>
      </c>
      <c r="M8" s="532">
        <f>SUM(J8:L8)</f>
        <v>416</v>
      </c>
      <c r="N8" s="532">
        <v>72</v>
      </c>
      <c r="O8" s="532">
        <v>0</v>
      </c>
      <c r="P8" s="532">
        <v>0</v>
      </c>
      <c r="Q8" s="532">
        <f>SUM(N8:P8)</f>
        <v>72</v>
      </c>
      <c r="R8" s="532">
        <v>179</v>
      </c>
      <c r="S8" s="532">
        <v>0</v>
      </c>
      <c r="T8" s="532">
        <v>0</v>
      </c>
      <c r="U8" s="532">
        <f>SUM(R8:T8)</f>
        <v>179</v>
      </c>
      <c r="V8" s="532">
        <v>48</v>
      </c>
      <c r="W8" s="532">
        <v>0</v>
      </c>
      <c r="X8" s="532">
        <v>0</v>
      </c>
      <c r="Y8" s="532">
        <f>SUM(V8:X8)</f>
        <v>48</v>
      </c>
      <c r="Z8" s="532">
        <v>221</v>
      </c>
      <c r="AA8" s="532">
        <v>0</v>
      </c>
      <c r="AB8" s="532">
        <v>0</v>
      </c>
      <c r="AC8" s="532">
        <f>SUM(Z8:AB8)</f>
        <v>221</v>
      </c>
      <c r="AD8" s="531" t="s">
        <v>1019</v>
      </c>
      <c r="AE8" s="523"/>
    </row>
    <row r="9" spans="1:31" ht="21">
      <c r="A9" s="531" t="s">
        <v>1020</v>
      </c>
      <c r="B9" s="533">
        <v>627</v>
      </c>
      <c r="C9" s="533">
        <v>483</v>
      </c>
      <c r="D9" s="533">
        <v>798</v>
      </c>
      <c r="E9" s="533">
        <f t="shared" ref="E9:E43" si="0">SUM(B9:D9)</f>
        <v>1908</v>
      </c>
      <c r="F9" s="534">
        <v>36</v>
      </c>
      <c r="G9" s="533">
        <v>26</v>
      </c>
      <c r="H9" s="533">
        <v>66</v>
      </c>
      <c r="I9" s="533">
        <f t="shared" ref="I9:I43" si="1">SUM(F9:H9)</f>
        <v>128</v>
      </c>
      <c r="J9" s="534">
        <v>300</v>
      </c>
      <c r="K9" s="533">
        <v>119</v>
      </c>
      <c r="L9" s="533">
        <v>380</v>
      </c>
      <c r="M9" s="533">
        <f t="shared" ref="M9:M43" si="2">SUM(J9:L9)</f>
        <v>799</v>
      </c>
      <c r="N9" s="534">
        <v>34</v>
      </c>
      <c r="O9" s="533">
        <v>29</v>
      </c>
      <c r="P9" s="533">
        <v>40</v>
      </c>
      <c r="Q9" s="533">
        <f t="shared" ref="Q9:Q43" si="3">SUM(N9:P9)</f>
        <v>103</v>
      </c>
      <c r="R9" s="534">
        <v>68</v>
      </c>
      <c r="S9" s="533">
        <v>49</v>
      </c>
      <c r="T9" s="533">
        <v>79</v>
      </c>
      <c r="U9" s="533">
        <f t="shared" ref="U9:U43" si="4">SUM(R9:T9)</f>
        <v>196</v>
      </c>
      <c r="V9" s="534">
        <v>33</v>
      </c>
      <c r="W9" s="533">
        <v>43</v>
      </c>
      <c r="X9" s="533">
        <v>46</v>
      </c>
      <c r="Y9" s="533">
        <f t="shared" ref="Y9:Y43" si="5">SUM(V9:X9)</f>
        <v>122</v>
      </c>
      <c r="Z9" s="534">
        <v>128</v>
      </c>
      <c r="AA9" s="533">
        <v>64</v>
      </c>
      <c r="AB9" s="533">
        <v>106</v>
      </c>
      <c r="AC9" s="533">
        <f t="shared" ref="AC9:AC43" si="6">SUM(Z9:AB9)</f>
        <v>298</v>
      </c>
      <c r="AD9" s="531" t="s">
        <v>954</v>
      </c>
    </row>
    <row r="10" spans="1:31" ht="21">
      <c r="A10" s="531" t="s">
        <v>1021</v>
      </c>
      <c r="B10" s="532">
        <v>298</v>
      </c>
      <c r="C10" s="532">
        <v>532</v>
      </c>
      <c r="D10" s="532">
        <v>794</v>
      </c>
      <c r="E10" s="532">
        <f t="shared" si="0"/>
        <v>1624</v>
      </c>
      <c r="F10" s="532">
        <v>2</v>
      </c>
      <c r="G10" s="532">
        <v>23</v>
      </c>
      <c r="H10" s="532">
        <v>30</v>
      </c>
      <c r="I10" s="532">
        <f t="shared" si="1"/>
        <v>55</v>
      </c>
      <c r="J10" s="532">
        <v>145</v>
      </c>
      <c r="K10" s="532">
        <v>249</v>
      </c>
      <c r="L10" s="532">
        <v>339</v>
      </c>
      <c r="M10" s="532">
        <f t="shared" si="2"/>
        <v>733</v>
      </c>
      <c r="N10" s="532">
        <v>9</v>
      </c>
      <c r="O10" s="532">
        <v>50</v>
      </c>
      <c r="P10" s="532">
        <v>54</v>
      </c>
      <c r="Q10" s="532">
        <f t="shared" si="3"/>
        <v>113</v>
      </c>
      <c r="R10" s="532">
        <v>41</v>
      </c>
      <c r="S10" s="532">
        <v>52</v>
      </c>
      <c r="T10" s="532">
        <v>80</v>
      </c>
      <c r="U10" s="532">
        <f t="shared" si="4"/>
        <v>173</v>
      </c>
      <c r="V10" s="532">
        <v>2</v>
      </c>
      <c r="W10" s="532">
        <v>5</v>
      </c>
      <c r="X10" s="532">
        <v>19</v>
      </c>
      <c r="Y10" s="532">
        <f t="shared" si="5"/>
        <v>26</v>
      </c>
      <c r="Z10" s="532">
        <v>29</v>
      </c>
      <c r="AA10" s="532">
        <v>79</v>
      </c>
      <c r="AB10" s="532">
        <v>104</v>
      </c>
      <c r="AC10" s="532">
        <f t="shared" si="6"/>
        <v>212</v>
      </c>
      <c r="AD10" s="531" t="s">
        <v>956</v>
      </c>
    </row>
    <row r="11" spans="1:31" ht="21">
      <c r="A11" s="531" t="s">
        <v>959</v>
      </c>
      <c r="B11" s="533">
        <v>109</v>
      </c>
      <c r="C11" s="533">
        <v>142</v>
      </c>
      <c r="D11" s="533">
        <v>268</v>
      </c>
      <c r="E11" s="533">
        <f t="shared" si="0"/>
        <v>519</v>
      </c>
      <c r="F11" s="534">
        <v>2</v>
      </c>
      <c r="G11" s="533">
        <v>12</v>
      </c>
      <c r="H11" s="533">
        <v>12</v>
      </c>
      <c r="I11" s="533">
        <f t="shared" si="1"/>
        <v>26</v>
      </c>
      <c r="J11" s="534">
        <v>35</v>
      </c>
      <c r="K11" s="533">
        <v>53</v>
      </c>
      <c r="L11" s="533">
        <v>124</v>
      </c>
      <c r="M11" s="533">
        <f t="shared" si="2"/>
        <v>212</v>
      </c>
      <c r="N11" s="534">
        <v>5</v>
      </c>
      <c r="O11" s="533">
        <v>30</v>
      </c>
      <c r="P11" s="533">
        <v>34</v>
      </c>
      <c r="Q11" s="533">
        <f t="shared" si="3"/>
        <v>69</v>
      </c>
      <c r="R11" s="534">
        <v>6</v>
      </c>
      <c r="S11" s="533">
        <v>25</v>
      </c>
      <c r="T11" s="533">
        <v>29</v>
      </c>
      <c r="U11" s="533">
        <f t="shared" si="4"/>
        <v>60</v>
      </c>
      <c r="V11" s="534">
        <v>1</v>
      </c>
      <c r="W11" s="533">
        <v>6</v>
      </c>
      <c r="X11" s="533">
        <v>11</v>
      </c>
      <c r="Y11" s="533">
        <f t="shared" si="5"/>
        <v>18</v>
      </c>
      <c r="Z11" s="534">
        <v>15</v>
      </c>
      <c r="AA11" s="533">
        <v>41</v>
      </c>
      <c r="AB11" s="533">
        <v>74</v>
      </c>
      <c r="AC11" s="533">
        <f t="shared" si="6"/>
        <v>130</v>
      </c>
      <c r="AD11" s="531" t="s">
        <v>1022</v>
      </c>
    </row>
    <row r="12" spans="1:31" ht="21">
      <c r="A12" s="531" t="s">
        <v>1023</v>
      </c>
      <c r="B12" s="532">
        <v>72</v>
      </c>
      <c r="C12" s="532">
        <v>99</v>
      </c>
      <c r="D12" s="532">
        <v>174</v>
      </c>
      <c r="E12" s="532">
        <f t="shared" si="0"/>
        <v>345</v>
      </c>
      <c r="F12" s="532">
        <v>2</v>
      </c>
      <c r="G12" s="532">
        <v>5</v>
      </c>
      <c r="H12" s="532">
        <v>8</v>
      </c>
      <c r="I12" s="532">
        <f t="shared" si="1"/>
        <v>15</v>
      </c>
      <c r="J12" s="532">
        <v>18</v>
      </c>
      <c r="K12" s="532">
        <v>38</v>
      </c>
      <c r="L12" s="532">
        <v>54</v>
      </c>
      <c r="M12" s="532">
        <f t="shared" si="2"/>
        <v>110</v>
      </c>
      <c r="N12" s="532">
        <v>0</v>
      </c>
      <c r="O12" s="532">
        <v>16</v>
      </c>
      <c r="P12" s="532">
        <v>18</v>
      </c>
      <c r="Q12" s="532">
        <f t="shared" si="3"/>
        <v>34</v>
      </c>
      <c r="R12" s="532">
        <v>4</v>
      </c>
      <c r="S12" s="532">
        <v>16</v>
      </c>
      <c r="T12" s="532">
        <v>13</v>
      </c>
      <c r="U12" s="532">
        <f t="shared" si="4"/>
        <v>33</v>
      </c>
      <c r="V12" s="532">
        <v>0</v>
      </c>
      <c r="W12" s="532">
        <v>0</v>
      </c>
      <c r="X12" s="532">
        <v>4</v>
      </c>
      <c r="Y12" s="532">
        <f t="shared" si="5"/>
        <v>4</v>
      </c>
      <c r="Z12" s="532">
        <v>9</v>
      </c>
      <c r="AA12" s="532">
        <v>25</v>
      </c>
      <c r="AB12" s="532">
        <v>41</v>
      </c>
      <c r="AC12" s="532">
        <f t="shared" si="6"/>
        <v>75</v>
      </c>
      <c r="AD12" s="531" t="s">
        <v>961</v>
      </c>
    </row>
    <row r="13" spans="1:31" ht="21">
      <c r="A13" s="531" t="s">
        <v>1024</v>
      </c>
      <c r="B13" s="533">
        <v>36</v>
      </c>
      <c r="C13" s="533">
        <v>42</v>
      </c>
      <c r="D13" s="533">
        <v>100</v>
      </c>
      <c r="E13" s="533">
        <f t="shared" si="0"/>
        <v>178</v>
      </c>
      <c r="F13" s="534">
        <v>0</v>
      </c>
      <c r="G13" s="533">
        <v>2</v>
      </c>
      <c r="H13" s="533">
        <v>6</v>
      </c>
      <c r="I13" s="533">
        <f t="shared" si="1"/>
        <v>8</v>
      </c>
      <c r="J13" s="534">
        <v>17</v>
      </c>
      <c r="K13" s="533">
        <v>22</v>
      </c>
      <c r="L13" s="533">
        <v>28</v>
      </c>
      <c r="M13" s="533">
        <f t="shared" si="2"/>
        <v>67</v>
      </c>
      <c r="N13" s="534">
        <v>1</v>
      </c>
      <c r="O13" s="533">
        <v>2</v>
      </c>
      <c r="P13" s="533">
        <v>13</v>
      </c>
      <c r="Q13" s="533">
        <f t="shared" si="3"/>
        <v>16</v>
      </c>
      <c r="R13" s="534">
        <v>2</v>
      </c>
      <c r="S13" s="533">
        <v>3</v>
      </c>
      <c r="T13" s="533">
        <v>10</v>
      </c>
      <c r="U13" s="533">
        <f t="shared" si="4"/>
        <v>15</v>
      </c>
      <c r="V13" s="534">
        <v>0</v>
      </c>
      <c r="W13" s="533">
        <v>1</v>
      </c>
      <c r="X13" s="533">
        <v>2</v>
      </c>
      <c r="Y13" s="533">
        <f t="shared" si="5"/>
        <v>3</v>
      </c>
      <c r="Z13" s="534">
        <v>1</v>
      </c>
      <c r="AA13" s="533">
        <v>17</v>
      </c>
      <c r="AB13" s="533">
        <v>24</v>
      </c>
      <c r="AC13" s="533">
        <f t="shared" si="6"/>
        <v>42</v>
      </c>
      <c r="AD13" s="531" t="s">
        <v>1025</v>
      </c>
      <c r="AE13" s="523"/>
    </row>
    <row r="14" spans="1:31" ht="21">
      <c r="A14" s="531" t="s">
        <v>1026</v>
      </c>
      <c r="B14" s="532">
        <v>21</v>
      </c>
      <c r="C14" s="532">
        <v>39</v>
      </c>
      <c r="D14" s="532">
        <v>42</v>
      </c>
      <c r="E14" s="532">
        <f t="shared" si="0"/>
        <v>102</v>
      </c>
      <c r="F14" s="532">
        <v>0</v>
      </c>
      <c r="G14" s="532">
        <v>0</v>
      </c>
      <c r="H14" s="532">
        <v>0</v>
      </c>
      <c r="I14" s="532">
        <f t="shared" si="1"/>
        <v>0</v>
      </c>
      <c r="J14" s="532">
        <v>4</v>
      </c>
      <c r="K14" s="532">
        <v>23</v>
      </c>
      <c r="L14" s="532">
        <v>22</v>
      </c>
      <c r="M14" s="532">
        <f t="shared" si="2"/>
        <v>49</v>
      </c>
      <c r="N14" s="532">
        <v>0</v>
      </c>
      <c r="O14" s="532">
        <v>4</v>
      </c>
      <c r="P14" s="532">
        <v>6</v>
      </c>
      <c r="Q14" s="532">
        <f t="shared" si="3"/>
        <v>10</v>
      </c>
      <c r="R14" s="532">
        <v>0</v>
      </c>
      <c r="S14" s="532">
        <v>0</v>
      </c>
      <c r="T14" s="532">
        <v>1</v>
      </c>
      <c r="U14" s="532">
        <f t="shared" si="4"/>
        <v>1</v>
      </c>
      <c r="V14" s="532">
        <v>0</v>
      </c>
      <c r="W14" s="532">
        <v>1</v>
      </c>
      <c r="X14" s="532">
        <v>0</v>
      </c>
      <c r="Y14" s="532">
        <f t="shared" si="5"/>
        <v>1</v>
      </c>
      <c r="Z14" s="532">
        <v>2</v>
      </c>
      <c r="AA14" s="532">
        <v>7</v>
      </c>
      <c r="AB14" s="532">
        <v>7</v>
      </c>
      <c r="AC14" s="532">
        <f t="shared" si="6"/>
        <v>16</v>
      </c>
      <c r="AD14" s="531" t="s">
        <v>1027</v>
      </c>
    </row>
    <row r="15" spans="1:31" ht="21">
      <c r="A15" s="531" t="s">
        <v>1028</v>
      </c>
      <c r="B15" s="533">
        <v>22</v>
      </c>
      <c r="C15" s="533">
        <v>26</v>
      </c>
      <c r="D15" s="533">
        <v>58</v>
      </c>
      <c r="E15" s="533">
        <f t="shared" si="0"/>
        <v>106</v>
      </c>
      <c r="F15" s="534">
        <v>1</v>
      </c>
      <c r="G15" s="533">
        <v>1</v>
      </c>
      <c r="H15" s="533">
        <v>0</v>
      </c>
      <c r="I15" s="533">
        <f t="shared" si="1"/>
        <v>2</v>
      </c>
      <c r="J15" s="534">
        <v>11</v>
      </c>
      <c r="K15" s="533">
        <v>14</v>
      </c>
      <c r="L15" s="533">
        <v>21</v>
      </c>
      <c r="M15" s="533">
        <f t="shared" si="2"/>
        <v>46</v>
      </c>
      <c r="N15" s="534">
        <v>0</v>
      </c>
      <c r="O15" s="533">
        <v>4</v>
      </c>
      <c r="P15" s="533">
        <v>5</v>
      </c>
      <c r="Q15" s="533">
        <f t="shared" si="3"/>
        <v>9</v>
      </c>
      <c r="R15" s="534">
        <v>1</v>
      </c>
      <c r="S15" s="533">
        <v>2</v>
      </c>
      <c r="T15" s="533">
        <v>5</v>
      </c>
      <c r="U15" s="533">
        <f t="shared" si="4"/>
        <v>8</v>
      </c>
      <c r="V15" s="534">
        <v>0</v>
      </c>
      <c r="W15" s="533">
        <v>1</v>
      </c>
      <c r="X15" s="533">
        <v>1</v>
      </c>
      <c r="Y15" s="533">
        <f t="shared" si="5"/>
        <v>2</v>
      </c>
      <c r="Z15" s="534">
        <v>4</v>
      </c>
      <c r="AA15" s="533">
        <v>9</v>
      </c>
      <c r="AB15" s="533">
        <v>21</v>
      </c>
      <c r="AC15" s="533">
        <f t="shared" si="6"/>
        <v>34</v>
      </c>
      <c r="AD15" s="531" t="s">
        <v>1029</v>
      </c>
      <c r="AE15" s="523"/>
    </row>
    <row r="16" spans="1:31" ht="21">
      <c r="A16" s="531" t="s">
        <v>1030</v>
      </c>
      <c r="B16" s="532">
        <v>15</v>
      </c>
      <c r="C16" s="532">
        <v>19</v>
      </c>
      <c r="D16" s="532">
        <v>58</v>
      </c>
      <c r="E16" s="532">
        <f t="shared" si="0"/>
        <v>92</v>
      </c>
      <c r="F16" s="532">
        <v>0</v>
      </c>
      <c r="G16" s="532">
        <v>0</v>
      </c>
      <c r="H16" s="532">
        <v>1</v>
      </c>
      <c r="I16" s="532">
        <f t="shared" si="1"/>
        <v>1</v>
      </c>
      <c r="J16" s="532">
        <v>7</v>
      </c>
      <c r="K16" s="532">
        <v>8</v>
      </c>
      <c r="L16" s="532">
        <v>20</v>
      </c>
      <c r="M16" s="532">
        <f t="shared" si="2"/>
        <v>35</v>
      </c>
      <c r="N16" s="532">
        <v>0</v>
      </c>
      <c r="O16" s="532">
        <v>3</v>
      </c>
      <c r="P16" s="532">
        <v>2</v>
      </c>
      <c r="Q16" s="532">
        <f t="shared" si="3"/>
        <v>5</v>
      </c>
      <c r="R16" s="532">
        <v>0</v>
      </c>
      <c r="S16" s="532">
        <v>2</v>
      </c>
      <c r="T16" s="532">
        <v>3</v>
      </c>
      <c r="U16" s="532">
        <f t="shared" si="4"/>
        <v>5</v>
      </c>
      <c r="V16" s="532">
        <v>0</v>
      </c>
      <c r="W16" s="532">
        <v>0</v>
      </c>
      <c r="X16" s="532">
        <v>0</v>
      </c>
      <c r="Y16" s="532">
        <f t="shared" si="5"/>
        <v>0</v>
      </c>
      <c r="Z16" s="532">
        <v>2</v>
      </c>
      <c r="AA16" s="532">
        <v>3</v>
      </c>
      <c r="AB16" s="532">
        <v>6</v>
      </c>
      <c r="AC16" s="532">
        <f t="shared" si="6"/>
        <v>11</v>
      </c>
      <c r="AD16" s="531" t="s">
        <v>1031</v>
      </c>
    </row>
    <row r="17" spans="1:31" ht="21">
      <c r="A17" s="531" t="s">
        <v>1032</v>
      </c>
      <c r="B17" s="533">
        <v>32</v>
      </c>
      <c r="C17" s="533">
        <v>67</v>
      </c>
      <c r="D17" s="533">
        <v>141</v>
      </c>
      <c r="E17" s="533">
        <f t="shared" si="0"/>
        <v>240</v>
      </c>
      <c r="F17" s="534">
        <v>0</v>
      </c>
      <c r="G17" s="533">
        <v>4</v>
      </c>
      <c r="H17" s="533">
        <v>3</v>
      </c>
      <c r="I17" s="533">
        <f t="shared" si="1"/>
        <v>7</v>
      </c>
      <c r="J17" s="534">
        <v>16</v>
      </c>
      <c r="K17" s="533">
        <v>19</v>
      </c>
      <c r="L17" s="533">
        <v>52</v>
      </c>
      <c r="M17" s="533">
        <f t="shared" si="2"/>
        <v>87</v>
      </c>
      <c r="N17" s="534">
        <v>0</v>
      </c>
      <c r="O17" s="533">
        <v>9</v>
      </c>
      <c r="P17" s="533">
        <v>16</v>
      </c>
      <c r="Q17" s="533">
        <f t="shared" si="3"/>
        <v>25</v>
      </c>
      <c r="R17" s="534">
        <v>2</v>
      </c>
      <c r="S17" s="533">
        <v>9</v>
      </c>
      <c r="T17" s="533">
        <v>17</v>
      </c>
      <c r="U17" s="533">
        <f t="shared" si="4"/>
        <v>28</v>
      </c>
      <c r="V17" s="534">
        <v>0</v>
      </c>
      <c r="W17" s="533">
        <v>1</v>
      </c>
      <c r="X17" s="533">
        <v>5</v>
      </c>
      <c r="Y17" s="533">
        <f t="shared" si="5"/>
        <v>6</v>
      </c>
      <c r="Z17" s="534">
        <v>4</v>
      </c>
      <c r="AA17" s="533">
        <v>20</v>
      </c>
      <c r="AB17" s="533">
        <v>39</v>
      </c>
      <c r="AC17" s="533">
        <f t="shared" si="6"/>
        <v>63</v>
      </c>
      <c r="AD17" s="531" t="s">
        <v>1033</v>
      </c>
      <c r="AE17" s="523"/>
    </row>
    <row r="18" spans="1:31" ht="21">
      <c r="A18" s="531" t="s">
        <v>828</v>
      </c>
      <c r="B18" s="532">
        <v>34</v>
      </c>
      <c r="C18" s="532">
        <v>109</v>
      </c>
      <c r="D18" s="532">
        <v>240</v>
      </c>
      <c r="E18" s="532">
        <f t="shared" si="0"/>
        <v>383</v>
      </c>
      <c r="F18" s="532">
        <v>1</v>
      </c>
      <c r="G18" s="532">
        <v>4</v>
      </c>
      <c r="H18" s="532">
        <v>6</v>
      </c>
      <c r="I18" s="532">
        <f t="shared" si="1"/>
        <v>11</v>
      </c>
      <c r="J18" s="532">
        <v>11</v>
      </c>
      <c r="K18" s="532">
        <v>25</v>
      </c>
      <c r="L18" s="532">
        <v>46</v>
      </c>
      <c r="M18" s="532">
        <f t="shared" si="2"/>
        <v>82</v>
      </c>
      <c r="N18" s="532">
        <v>0</v>
      </c>
      <c r="O18" s="532">
        <v>11</v>
      </c>
      <c r="P18" s="532">
        <v>17</v>
      </c>
      <c r="Q18" s="532">
        <f t="shared" si="3"/>
        <v>28</v>
      </c>
      <c r="R18" s="532">
        <v>1</v>
      </c>
      <c r="S18" s="532">
        <v>10</v>
      </c>
      <c r="T18" s="532">
        <v>17</v>
      </c>
      <c r="U18" s="532">
        <f t="shared" si="4"/>
        <v>28</v>
      </c>
      <c r="V18" s="532">
        <v>0</v>
      </c>
      <c r="W18" s="532">
        <v>5</v>
      </c>
      <c r="X18" s="532">
        <v>12</v>
      </c>
      <c r="Y18" s="532">
        <f t="shared" si="5"/>
        <v>17</v>
      </c>
      <c r="Z18" s="532">
        <v>4</v>
      </c>
      <c r="AA18" s="532">
        <v>15</v>
      </c>
      <c r="AB18" s="532">
        <v>28</v>
      </c>
      <c r="AC18" s="532">
        <f t="shared" si="6"/>
        <v>47</v>
      </c>
      <c r="AD18" s="531" t="s">
        <v>960</v>
      </c>
      <c r="AE18" s="523"/>
    </row>
    <row r="19" spans="1:31" ht="21">
      <c r="A19" s="531" t="s">
        <v>862</v>
      </c>
      <c r="B19" s="533">
        <v>129</v>
      </c>
      <c r="C19" s="533">
        <v>121</v>
      </c>
      <c r="D19" s="533">
        <v>232</v>
      </c>
      <c r="E19" s="533">
        <f t="shared" si="0"/>
        <v>482</v>
      </c>
      <c r="F19" s="534">
        <v>1</v>
      </c>
      <c r="G19" s="533">
        <v>13</v>
      </c>
      <c r="H19" s="533">
        <v>14</v>
      </c>
      <c r="I19" s="533">
        <f t="shared" si="1"/>
        <v>28</v>
      </c>
      <c r="J19" s="534">
        <v>42</v>
      </c>
      <c r="K19" s="533">
        <v>60</v>
      </c>
      <c r="L19" s="533">
        <v>101</v>
      </c>
      <c r="M19" s="533">
        <f t="shared" si="2"/>
        <v>203</v>
      </c>
      <c r="N19" s="534">
        <v>6</v>
      </c>
      <c r="O19" s="533">
        <v>18</v>
      </c>
      <c r="P19" s="533">
        <v>25</v>
      </c>
      <c r="Q19" s="533">
        <f t="shared" si="3"/>
        <v>49</v>
      </c>
      <c r="R19" s="534">
        <v>14</v>
      </c>
      <c r="S19" s="533">
        <v>28</v>
      </c>
      <c r="T19" s="533">
        <v>44</v>
      </c>
      <c r="U19" s="533">
        <f t="shared" si="4"/>
        <v>86</v>
      </c>
      <c r="V19" s="534">
        <v>0</v>
      </c>
      <c r="W19" s="533">
        <v>5</v>
      </c>
      <c r="X19" s="533">
        <v>3</v>
      </c>
      <c r="Y19" s="533">
        <f t="shared" si="5"/>
        <v>8</v>
      </c>
      <c r="Z19" s="534">
        <v>20</v>
      </c>
      <c r="AA19" s="533">
        <v>48</v>
      </c>
      <c r="AB19" s="533">
        <v>71</v>
      </c>
      <c r="AC19" s="533">
        <f t="shared" si="6"/>
        <v>139</v>
      </c>
      <c r="AD19" s="531" t="s">
        <v>870</v>
      </c>
      <c r="AE19" s="523"/>
    </row>
    <row r="20" spans="1:31" ht="21">
      <c r="A20" s="531" t="s">
        <v>1034</v>
      </c>
      <c r="B20" s="532">
        <v>5</v>
      </c>
      <c r="C20" s="532">
        <v>27</v>
      </c>
      <c r="D20" s="532">
        <v>71</v>
      </c>
      <c r="E20" s="532">
        <f t="shared" si="0"/>
        <v>103</v>
      </c>
      <c r="F20" s="532">
        <v>3</v>
      </c>
      <c r="G20" s="532">
        <v>3</v>
      </c>
      <c r="H20" s="532">
        <v>2</v>
      </c>
      <c r="I20" s="532">
        <f t="shared" si="1"/>
        <v>8</v>
      </c>
      <c r="J20" s="532">
        <v>4</v>
      </c>
      <c r="K20" s="532">
        <v>35</v>
      </c>
      <c r="L20" s="532">
        <v>24</v>
      </c>
      <c r="M20" s="532">
        <f t="shared" si="2"/>
        <v>63</v>
      </c>
      <c r="N20" s="532">
        <v>0</v>
      </c>
      <c r="O20" s="532">
        <v>13</v>
      </c>
      <c r="P20" s="532">
        <v>6</v>
      </c>
      <c r="Q20" s="532">
        <f t="shared" si="3"/>
        <v>19</v>
      </c>
      <c r="R20" s="532">
        <v>2</v>
      </c>
      <c r="S20" s="532">
        <v>4</v>
      </c>
      <c r="T20" s="532">
        <v>4</v>
      </c>
      <c r="U20" s="532">
        <f t="shared" si="4"/>
        <v>10</v>
      </c>
      <c r="V20" s="532">
        <v>0</v>
      </c>
      <c r="W20" s="532">
        <v>1</v>
      </c>
      <c r="X20" s="532">
        <v>0</v>
      </c>
      <c r="Y20" s="532">
        <f t="shared" si="5"/>
        <v>1</v>
      </c>
      <c r="Z20" s="532">
        <v>2</v>
      </c>
      <c r="AA20" s="532">
        <v>11</v>
      </c>
      <c r="AB20" s="532">
        <v>19</v>
      </c>
      <c r="AC20" s="532">
        <f t="shared" si="6"/>
        <v>32</v>
      </c>
      <c r="AD20" s="531" t="s">
        <v>1035</v>
      </c>
      <c r="AE20" s="523"/>
    </row>
    <row r="21" spans="1:31" ht="21">
      <c r="A21" s="531" t="s">
        <v>1036</v>
      </c>
      <c r="B21" s="533">
        <v>1</v>
      </c>
      <c r="C21" s="533">
        <v>10</v>
      </c>
      <c r="D21" s="533">
        <v>23</v>
      </c>
      <c r="E21" s="533">
        <f t="shared" si="0"/>
        <v>34</v>
      </c>
      <c r="F21" s="534">
        <v>0</v>
      </c>
      <c r="G21" s="533">
        <v>0</v>
      </c>
      <c r="H21" s="533">
        <v>2</v>
      </c>
      <c r="I21" s="533">
        <f t="shared" si="1"/>
        <v>2</v>
      </c>
      <c r="J21" s="534">
        <v>0</v>
      </c>
      <c r="K21" s="533">
        <v>5</v>
      </c>
      <c r="L21" s="533">
        <v>7</v>
      </c>
      <c r="M21" s="533">
        <f t="shared" si="2"/>
        <v>12</v>
      </c>
      <c r="N21" s="534">
        <v>0</v>
      </c>
      <c r="O21" s="533">
        <v>3</v>
      </c>
      <c r="P21" s="533">
        <v>1</v>
      </c>
      <c r="Q21" s="533">
        <f t="shared" si="3"/>
        <v>4</v>
      </c>
      <c r="R21" s="534">
        <v>0</v>
      </c>
      <c r="S21" s="533">
        <v>1</v>
      </c>
      <c r="T21" s="533">
        <v>10</v>
      </c>
      <c r="U21" s="533">
        <f t="shared" si="4"/>
        <v>11</v>
      </c>
      <c r="V21" s="534">
        <v>0</v>
      </c>
      <c r="W21" s="533">
        <v>0</v>
      </c>
      <c r="X21" s="533">
        <v>0</v>
      </c>
      <c r="Y21" s="533">
        <f t="shared" si="5"/>
        <v>0</v>
      </c>
      <c r="Z21" s="534">
        <v>0</v>
      </c>
      <c r="AA21" s="533">
        <v>3</v>
      </c>
      <c r="AB21" s="533">
        <v>7</v>
      </c>
      <c r="AC21" s="533">
        <f t="shared" si="6"/>
        <v>10</v>
      </c>
      <c r="AD21" s="531" t="s">
        <v>1037</v>
      </c>
      <c r="AE21" s="523"/>
    </row>
    <row r="22" spans="1:31" ht="21">
      <c r="A22" s="531" t="s">
        <v>964</v>
      </c>
      <c r="B22" s="532">
        <v>32</v>
      </c>
      <c r="C22" s="532">
        <v>38</v>
      </c>
      <c r="D22" s="532">
        <v>119</v>
      </c>
      <c r="E22" s="532">
        <f t="shared" si="0"/>
        <v>189</v>
      </c>
      <c r="F22" s="532">
        <v>1</v>
      </c>
      <c r="G22" s="532">
        <v>1</v>
      </c>
      <c r="H22" s="532">
        <v>3</v>
      </c>
      <c r="I22" s="532">
        <f t="shared" si="1"/>
        <v>5</v>
      </c>
      <c r="J22" s="532">
        <v>15</v>
      </c>
      <c r="K22" s="532">
        <v>13</v>
      </c>
      <c r="L22" s="532">
        <v>36</v>
      </c>
      <c r="M22" s="532">
        <f t="shared" si="2"/>
        <v>64</v>
      </c>
      <c r="N22" s="532">
        <v>0</v>
      </c>
      <c r="O22" s="532">
        <v>6</v>
      </c>
      <c r="P22" s="532">
        <v>5</v>
      </c>
      <c r="Q22" s="532">
        <f t="shared" si="3"/>
        <v>11</v>
      </c>
      <c r="R22" s="532">
        <v>0</v>
      </c>
      <c r="S22" s="532">
        <v>6</v>
      </c>
      <c r="T22" s="532">
        <v>8</v>
      </c>
      <c r="U22" s="532">
        <f t="shared" si="4"/>
        <v>14</v>
      </c>
      <c r="V22" s="532">
        <v>0</v>
      </c>
      <c r="W22" s="532">
        <v>3</v>
      </c>
      <c r="X22" s="532">
        <v>9</v>
      </c>
      <c r="Y22" s="532">
        <f t="shared" si="5"/>
        <v>12</v>
      </c>
      <c r="Z22" s="532">
        <v>3</v>
      </c>
      <c r="AA22" s="532">
        <v>8</v>
      </c>
      <c r="AB22" s="532">
        <v>22</v>
      </c>
      <c r="AC22" s="532">
        <f t="shared" si="6"/>
        <v>33</v>
      </c>
      <c r="AD22" s="531" t="s">
        <v>1038</v>
      </c>
      <c r="AE22" s="523"/>
    </row>
    <row r="23" spans="1:31" ht="21">
      <c r="A23" s="531" t="s">
        <v>1039</v>
      </c>
      <c r="B23" s="533">
        <v>69</v>
      </c>
      <c r="C23" s="533">
        <v>54</v>
      </c>
      <c r="D23" s="533">
        <v>110</v>
      </c>
      <c r="E23" s="533">
        <f t="shared" si="0"/>
        <v>233</v>
      </c>
      <c r="F23" s="534">
        <v>0</v>
      </c>
      <c r="G23" s="533">
        <v>3</v>
      </c>
      <c r="H23" s="533">
        <v>8</v>
      </c>
      <c r="I23" s="533">
        <f t="shared" si="1"/>
        <v>11</v>
      </c>
      <c r="J23" s="534">
        <v>18</v>
      </c>
      <c r="K23" s="533">
        <v>20</v>
      </c>
      <c r="L23" s="533">
        <v>35</v>
      </c>
      <c r="M23" s="533">
        <f t="shared" si="2"/>
        <v>73</v>
      </c>
      <c r="N23" s="534">
        <v>0</v>
      </c>
      <c r="O23" s="533">
        <v>2</v>
      </c>
      <c r="P23" s="533">
        <v>5</v>
      </c>
      <c r="Q23" s="533">
        <f t="shared" si="3"/>
        <v>7</v>
      </c>
      <c r="R23" s="534">
        <v>0</v>
      </c>
      <c r="S23" s="533">
        <v>3</v>
      </c>
      <c r="T23" s="533">
        <v>8</v>
      </c>
      <c r="U23" s="533">
        <f t="shared" si="4"/>
        <v>11</v>
      </c>
      <c r="V23" s="534">
        <v>0</v>
      </c>
      <c r="W23" s="533">
        <v>0</v>
      </c>
      <c r="X23" s="533">
        <v>2</v>
      </c>
      <c r="Y23" s="533">
        <f t="shared" si="5"/>
        <v>2</v>
      </c>
      <c r="Z23" s="534">
        <v>3</v>
      </c>
      <c r="AA23" s="533">
        <v>8</v>
      </c>
      <c r="AB23" s="533">
        <v>34</v>
      </c>
      <c r="AC23" s="533">
        <f t="shared" si="6"/>
        <v>45</v>
      </c>
      <c r="AD23" s="531" t="s">
        <v>1040</v>
      </c>
      <c r="AE23" s="523"/>
    </row>
    <row r="24" spans="1:31" ht="21">
      <c r="A24" s="531" t="s">
        <v>1041</v>
      </c>
      <c r="B24" s="532">
        <v>21</v>
      </c>
      <c r="C24" s="532">
        <v>45</v>
      </c>
      <c r="D24" s="532">
        <v>44</v>
      </c>
      <c r="E24" s="532">
        <f t="shared" si="0"/>
        <v>110</v>
      </c>
      <c r="F24" s="532">
        <v>0</v>
      </c>
      <c r="G24" s="532">
        <v>4</v>
      </c>
      <c r="H24" s="532">
        <v>5</v>
      </c>
      <c r="I24" s="532">
        <f t="shared" si="1"/>
        <v>9</v>
      </c>
      <c r="J24" s="532">
        <v>10</v>
      </c>
      <c r="K24" s="532">
        <v>19</v>
      </c>
      <c r="L24" s="532">
        <v>24</v>
      </c>
      <c r="M24" s="532">
        <f t="shared" si="2"/>
        <v>53</v>
      </c>
      <c r="N24" s="532">
        <v>4</v>
      </c>
      <c r="O24" s="532">
        <v>11</v>
      </c>
      <c r="P24" s="532">
        <v>6</v>
      </c>
      <c r="Q24" s="532">
        <f t="shared" si="3"/>
        <v>21</v>
      </c>
      <c r="R24" s="532">
        <v>1</v>
      </c>
      <c r="S24" s="532">
        <v>12</v>
      </c>
      <c r="T24" s="532">
        <v>10</v>
      </c>
      <c r="U24" s="532">
        <f t="shared" si="4"/>
        <v>23</v>
      </c>
      <c r="V24" s="532">
        <v>0</v>
      </c>
      <c r="W24" s="532">
        <v>0</v>
      </c>
      <c r="X24" s="532">
        <v>7</v>
      </c>
      <c r="Y24" s="532">
        <f t="shared" si="5"/>
        <v>7</v>
      </c>
      <c r="Z24" s="532">
        <v>3</v>
      </c>
      <c r="AA24" s="532">
        <v>17</v>
      </c>
      <c r="AB24" s="532">
        <v>5</v>
      </c>
      <c r="AC24" s="532">
        <f t="shared" si="6"/>
        <v>25</v>
      </c>
      <c r="AD24" s="381" t="s">
        <v>1042</v>
      </c>
    </row>
    <row r="25" spans="1:31" ht="21">
      <c r="A25" s="531" t="s">
        <v>1043</v>
      </c>
      <c r="B25" s="533">
        <v>0</v>
      </c>
      <c r="C25" s="533">
        <v>1</v>
      </c>
      <c r="D25" s="533">
        <v>10</v>
      </c>
      <c r="E25" s="533">
        <f t="shared" si="0"/>
        <v>11</v>
      </c>
      <c r="F25" s="534">
        <v>0</v>
      </c>
      <c r="G25" s="533">
        <v>0</v>
      </c>
      <c r="H25" s="533">
        <v>0</v>
      </c>
      <c r="I25" s="533">
        <f t="shared" si="1"/>
        <v>0</v>
      </c>
      <c r="J25" s="534">
        <v>0</v>
      </c>
      <c r="K25" s="533">
        <v>0</v>
      </c>
      <c r="L25" s="533">
        <v>0</v>
      </c>
      <c r="M25" s="533">
        <f t="shared" si="2"/>
        <v>0</v>
      </c>
      <c r="N25" s="534">
        <v>0</v>
      </c>
      <c r="O25" s="533">
        <v>1</v>
      </c>
      <c r="P25" s="533">
        <v>0</v>
      </c>
      <c r="Q25" s="533">
        <f t="shared" si="3"/>
        <v>1</v>
      </c>
      <c r="R25" s="534">
        <v>0</v>
      </c>
      <c r="S25" s="533">
        <v>0</v>
      </c>
      <c r="T25" s="533">
        <v>1</v>
      </c>
      <c r="U25" s="533">
        <f t="shared" si="4"/>
        <v>1</v>
      </c>
      <c r="V25" s="534">
        <v>0</v>
      </c>
      <c r="W25" s="533">
        <v>0</v>
      </c>
      <c r="X25" s="533">
        <v>0</v>
      </c>
      <c r="Y25" s="533">
        <f t="shared" si="5"/>
        <v>0</v>
      </c>
      <c r="Z25" s="534">
        <v>0</v>
      </c>
      <c r="AA25" s="533">
        <v>1</v>
      </c>
      <c r="AB25" s="533">
        <v>0</v>
      </c>
      <c r="AC25" s="533">
        <f t="shared" si="6"/>
        <v>1</v>
      </c>
      <c r="AD25" s="535" t="s">
        <v>1044</v>
      </c>
    </row>
    <row r="26" spans="1:31" ht="21">
      <c r="A26" s="531" t="s">
        <v>1045</v>
      </c>
      <c r="B26" s="532">
        <v>99</v>
      </c>
      <c r="C26" s="532">
        <v>144</v>
      </c>
      <c r="D26" s="532">
        <v>290</v>
      </c>
      <c r="E26" s="532">
        <f t="shared" si="0"/>
        <v>533</v>
      </c>
      <c r="F26" s="532">
        <v>1</v>
      </c>
      <c r="G26" s="532">
        <v>6</v>
      </c>
      <c r="H26" s="532">
        <v>10</v>
      </c>
      <c r="I26" s="532">
        <f t="shared" si="1"/>
        <v>17</v>
      </c>
      <c r="J26" s="532">
        <v>40</v>
      </c>
      <c r="K26" s="532">
        <v>53</v>
      </c>
      <c r="L26" s="532">
        <v>107</v>
      </c>
      <c r="M26" s="532">
        <f t="shared" si="2"/>
        <v>200</v>
      </c>
      <c r="N26" s="532">
        <v>1</v>
      </c>
      <c r="O26" s="532">
        <v>12</v>
      </c>
      <c r="P26" s="532">
        <v>15</v>
      </c>
      <c r="Q26" s="532">
        <f t="shared" si="3"/>
        <v>28</v>
      </c>
      <c r="R26" s="532">
        <v>3</v>
      </c>
      <c r="S26" s="532">
        <v>23</v>
      </c>
      <c r="T26" s="532">
        <v>29</v>
      </c>
      <c r="U26" s="532">
        <f t="shared" si="4"/>
        <v>55</v>
      </c>
      <c r="V26" s="532">
        <v>1</v>
      </c>
      <c r="W26" s="532">
        <v>2</v>
      </c>
      <c r="X26" s="532">
        <v>9</v>
      </c>
      <c r="Y26" s="532">
        <f t="shared" si="5"/>
        <v>12</v>
      </c>
      <c r="Z26" s="532">
        <v>7</v>
      </c>
      <c r="AA26" s="532">
        <v>31</v>
      </c>
      <c r="AB26" s="532">
        <v>50</v>
      </c>
      <c r="AC26" s="532">
        <f t="shared" si="6"/>
        <v>88</v>
      </c>
      <c r="AD26" s="531" t="s">
        <v>1046</v>
      </c>
    </row>
    <row r="27" spans="1:31" ht="21">
      <c r="A27" s="531" t="s">
        <v>1047</v>
      </c>
      <c r="B27" s="533">
        <v>43</v>
      </c>
      <c r="C27" s="533">
        <v>75</v>
      </c>
      <c r="D27" s="533">
        <v>139</v>
      </c>
      <c r="E27" s="533">
        <f t="shared" si="0"/>
        <v>257</v>
      </c>
      <c r="F27" s="534">
        <v>0</v>
      </c>
      <c r="G27" s="533">
        <v>5</v>
      </c>
      <c r="H27" s="533">
        <v>7</v>
      </c>
      <c r="I27" s="533">
        <f t="shared" si="1"/>
        <v>12</v>
      </c>
      <c r="J27" s="534">
        <v>9</v>
      </c>
      <c r="K27" s="533">
        <v>18</v>
      </c>
      <c r="L27" s="533">
        <v>72</v>
      </c>
      <c r="M27" s="533">
        <f t="shared" si="2"/>
        <v>99</v>
      </c>
      <c r="N27" s="534">
        <v>1</v>
      </c>
      <c r="O27" s="533">
        <v>3</v>
      </c>
      <c r="P27" s="533">
        <v>11</v>
      </c>
      <c r="Q27" s="533">
        <f t="shared" si="3"/>
        <v>15</v>
      </c>
      <c r="R27" s="534">
        <v>1</v>
      </c>
      <c r="S27" s="533">
        <v>10</v>
      </c>
      <c r="T27" s="533">
        <v>19</v>
      </c>
      <c r="U27" s="533">
        <f t="shared" si="4"/>
        <v>30</v>
      </c>
      <c r="V27" s="534">
        <v>1</v>
      </c>
      <c r="W27" s="533">
        <v>3</v>
      </c>
      <c r="X27" s="533">
        <v>2</v>
      </c>
      <c r="Y27" s="533">
        <f t="shared" si="5"/>
        <v>6</v>
      </c>
      <c r="Z27" s="534">
        <v>5</v>
      </c>
      <c r="AA27" s="533">
        <v>16</v>
      </c>
      <c r="AB27" s="533">
        <v>37</v>
      </c>
      <c r="AC27" s="533">
        <f t="shared" si="6"/>
        <v>58</v>
      </c>
      <c r="AD27" s="531" t="s">
        <v>1048</v>
      </c>
      <c r="AE27" s="523"/>
    </row>
    <row r="28" spans="1:31" ht="21">
      <c r="A28" s="531" t="s">
        <v>1049</v>
      </c>
      <c r="B28" s="532">
        <v>120</v>
      </c>
      <c r="C28" s="532">
        <v>191</v>
      </c>
      <c r="D28" s="532">
        <v>364</v>
      </c>
      <c r="E28" s="532">
        <f t="shared" si="0"/>
        <v>675</v>
      </c>
      <c r="F28" s="532">
        <v>1</v>
      </c>
      <c r="G28" s="532">
        <v>9</v>
      </c>
      <c r="H28" s="532">
        <v>10</v>
      </c>
      <c r="I28" s="532">
        <f t="shared" si="1"/>
        <v>20</v>
      </c>
      <c r="J28" s="532">
        <v>36</v>
      </c>
      <c r="K28" s="532">
        <v>80</v>
      </c>
      <c r="L28" s="532">
        <v>120</v>
      </c>
      <c r="M28" s="532">
        <f t="shared" si="2"/>
        <v>236</v>
      </c>
      <c r="N28" s="532">
        <v>1</v>
      </c>
      <c r="O28" s="532">
        <v>21</v>
      </c>
      <c r="P28" s="532">
        <v>27</v>
      </c>
      <c r="Q28" s="532">
        <f t="shared" si="3"/>
        <v>49</v>
      </c>
      <c r="R28" s="532">
        <v>5</v>
      </c>
      <c r="S28" s="532">
        <v>27</v>
      </c>
      <c r="T28" s="532">
        <v>32</v>
      </c>
      <c r="U28" s="532">
        <f t="shared" si="4"/>
        <v>64</v>
      </c>
      <c r="V28" s="532">
        <v>0</v>
      </c>
      <c r="W28" s="532">
        <v>2</v>
      </c>
      <c r="X28" s="532">
        <v>5</v>
      </c>
      <c r="Y28" s="532">
        <f t="shared" si="5"/>
        <v>7</v>
      </c>
      <c r="Z28" s="532">
        <v>7</v>
      </c>
      <c r="AA28" s="532">
        <v>41</v>
      </c>
      <c r="AB28" s="532">
        <v>62</v>
      </c>
      <c r="AC28" s="532">
        <f t="shared" si="6"/>
        <v>110</v>
      </c>
      <c r="AD28" s="531" t="s">
        <v>1050</v>
      </c>
    </row>
    <row r="29" spans="1:31" ht="21">
      <c r="A29" s="531" t="s">
        <v>1051</v>
      </c>
      <c r="B29" s="533">
        <v>15</v>
      </c>
      <c r="C29" s="533">
        <v>13</v>
      </c>
      <c r="D29" s="533">
        <v>18</v>
      </c>
      <c r="E29" s="533">
        <f t="shared" si="0"/>
        <v>46</v>
      </c>
      <c r="F29" s="534">
        <v>0</v>
      </c>
      <c r="G29" s="533">
        <v>0</v>
      </c>
      <c r="H29" s="533">
        <v>0</v>
      </c>
      <c r="I29" s="533">
        <f t="shared" si="1"/>
        <v>0</v>
      </c>
      <c r="J29" s="534">
        <v>1</v>
      </c>
      <c r="K29" s="533">
        <v>1</v>
      </c>
      <c r="L29" s="533">
        <v>5</v>
      </c>
      <c r="M29" s="533">
        <f t="shared" si="2"/>
        <v>7</v>
      </c>
      <c r="N29" s="534">
        <v>2</v>
      </c>
      <c r="O29" s="533">
        <v>2</v>
      </c>
      <c r="P29" s="533">
        <v>6</v>
      </c>
      <c r="Q29" s="533">
        <f t="shared" si="3"/>
        <v>10</v>
      </c>
      <c r="R29" s="534">
        <v>0</v>
      </c>
      <c r="S29" s="533">
        <v>0</v>
      </c>
      <c r="T29" s="533">
        <v>0</v>
      </c>
      <c r="U29" s="533">
        <f t="shared" si="4"/>
        <v>0</v>
      </c>
      <c r="V29" s="534">
        <v>0</v>
      </c>
      <c r="W29" s="533">
        <v>0</v>
      </c>
      <c r="X29" s="533">
        <v>1</v>
      </c>
      <c r="Y29" s="533">
        <f t="shared" si="5"/>
        <v>1</v>
      </c>
      <c r="Z29" s="534">
        <v>0</v>
      </c>
      <c r="AA29" s="533">
        <v>0</v>
      </c>
      <c r="AB29" s="533">
        <v>0</v>
      </c>
      <c r="AC29" s="533">
        <f t="shared" si="6"/>
        <v>0</v>
      </c>
      <c r="AD29" s="531" t="s">
        <v>1052</v>
      </c>
    </row>
    <row r="30" spans="1:31" ht="21">
      <c r="A30" s="531" t="s">
        <v>1053</v>
      </c>
      <c r="B30" s="532">
        <v>271</v>
      </c>
      <c r="C30" s="532">
        <v>531</v>
      </c>
      <c r="D30" s="532">
        <v>801</v>
      </c>
      <c r="E30" s="532">
        <f t="shared" si="0"/>
        <v>1603</v>
      </c>
      <c r="F30" s="532">
        <v>4</v>
      </c>
      <c r="G30" s="532">
        <v>24</v>
      </c>
      <c r="H30" s="532">
        <v>17</v>
      </c>
      <c r="I30" s="532">
        <f t="shared" si="1"/>
        <v>45</v>
      </c>
      <c r="J30" s="532">
        <v>113</v>
      </c>
      <c r="K30" s="532">
        <v>206</v>
      </c>
      <c r="L30" s="532">
        <v>287</v>
      </c>
      <c r="M30" s="532">
        <f t="shared" si="2"/>
        <v>606</v>
      </c>
      <c r="N30" s="532">
        <v>9</v>
      </c>
      <c r="O30" s="532">
        <v>61</v>
      </c>
      <c r="P30" s="532">
        <v>57</v>
      </c>
      <c r="Q30" s="532">
        <f t="shared" si="3"/>
        <v>127</v>
      </c>
      <c r="R30" s="532">
        <v>23</v>
      </c>
      <c r="S30" s="532">
        <v>57</v>
      </c>
      <c r="T30" s="532">
        <v>76</v>
      </c>
      <c r="U30" s="532">
        <f t="shared" si="4"/>
        <v>156</v>
      </c>
      <c r="V30" s="532">
        <v>2</v>
      </c>
      <c r="W30" s="532">
        <v>9</v>
      </c>
      <c r="X30" s="532">
        <v>17</v>
      </c>
      <c r="Y30" s="532">
        <f t="shared" si="5"/>
        <v>28</v>
      </c>
      <c r="Z30" s="532">
        <v>22</v>
      </c>
      <c r="AA30" s="532">
        <v>80</v>
      </c>
      <c r="AB30" s="532">
        <v>113</v>
      </c>
      <c r="AC30" s="532">
        <f t="shared" si="6"/>
        <v>215</v>
      </c>
      <c r="AD30" s="531" t="s">
        <v>871</v>
      </c>
      <c r="AE30" s="523"/>
    </row>
    <row r="31" spans="1:31" ht="21">
      <c r="A31" s="531" t="s">
        <v>1054</v>
      </c>
      <c r="B31" s="533">
        <v>30</v>
      </c>
      <c r="C31" s="533">
        <v>46</v>
      </c>
      <c r="D31" s="533">
        <v>115</v>
      </c>
      <c r="E31" s="533">
        <f t="shared" si="0"/>
        <v>191</v>
      </c>
      <c r="F31" s="534">
        <v>2</v>
      </c>
      <c r="G31" s="533">
        <v>1</v>
      </c>
      <c r="H31" s="533">
        <v>3</v>
      </c>
      <c r="I31" s="533">
        <f t="shared" si="1"/>
        <v>6</v>
      </c>
      <c r="J31" s="534">
        <v>10</v>
      </c>
      <c r="K31" s="533">
        <v>11</v>
      </c>
      <c r="L31" s="533">
        <v>35</v>
      </c>
      <c r="M31" s="533">
        <f t="shared" si="2"/>
        <v>56</v>
      </c>
      <c r="N31" s="534">
        <v>0</v>
      </c>
      <c r="O31" s="533">
        <v>13</v>
      </c>
      <c r="P31" s="533">
        <v>10</v>
      </c>
      <c r="Q31" s="533">
        <f t="shared" si="3"/>
        <v>23</v>
      </c>
      <c r="R31" s="534">
        <v>1</v>
      </c>
      <c r="S31" s="533">
        <v>5</v>
      </c>
      <c r="T31" s="533">
        <v>8</v>
      </c>
      <c r="U31" s="533">
        <f t="shared" si="4"/>
        <v>14</v>
      </c>
      <c r="V31" s="534">
        <v>0</v>
      </c>
      <c r="W31" s="533">
        <v>1</v>
      </c>
      <c r="X31" s="533">
        <v>10</v>
      </c>
      <c r="Y31" s="533">
        <f t="shared" si="5"/>
        <v>11</v>
      </c>
      <c r="Z31" s="534">
        <v>2</v>
      </c>
      <c r="AA31" s="533">
        <v>12</v>
      </c>
      <c r="AB31" s="533">
        <v>26</v>
      </c>
      <c r="AC31" s="533">
        <f t="shared" si="6"/>
        <v>40</v>
      </c>
      <c r="AD31" s="531" t="s">
        <v>1055</v>
      </c>
      <c r="AE31" s="523"/>
    </row>
    <row r="32" spans="1:31" ht="21">
      <c r="A32" s="531" t="s">
        <v>1056</v>
      </c>
      <c r="B32" s="532">
        <v>1</v>
      </c>
      <c r="C32" s="532">
        <v>4</v>
      </c>
      <c r="D32" s="532">
        <v>5</v>
      </c>
      <c r="E32" s="532">
        <f t="shared" si="0"/>
        <v>10</v>
      </c>
      <c r="F32" s="532">
        <v>0</v>
      </c>
      <c r="G32" s="532">
        <v>1</v>
      </c>
      <c r="H32" s="532">
        <v>0</v>
      </c>
      <c r="I32" s="532">
        <f t="shared" si="1"/>
        <v>1</v>
      </c>
      <c r="J32" s="532">
        <v>1</v>
      </c>
      <c r="K32" s="532">
        <v>0</v>
      </c>
      <c r="L32" s="532">
        <v>1</v>
      </c>
      <c r="M32" s="532">
        <f t="shared" si="2"/>
        <v>2</v>
      </c>
      <c r="N32" s="532">
        <v>0</v>
      </c>
      <c r="O32" s="532">
        <v>0</v>
      </c>
      <c r="P32" s="532">
        <v>0</v>
      </c>
      <c r="Q32" s="532">
        <f t="shared" si="3"/>
        <v>0</v>
      </c>
      <c r="R32" s="532">
        <v>0</v>
      </c>
      <c r="S32" s="532">
        <v>0</v>
      </c>
      <c r="T32" s="532">
        <v>0</v>
      </c>
      <c r="U32" s="532">
        <f t="shared" si="4"/>
        <v>0</v>
      </c>
      <c r="V32" s="532">
        <v>0</v>
      </c>
      <c r="W32" s="532">
        <v>0</v>
      </c>
      <c r="X32" s="532">
        <v>1</v>
      </c>
      <c r="Y32" s="532">
        <f t="shared" si="5"/>
        <v>1</v>
      </c>
      <c r="Z32" s="532">
        <v>0</v>
      </c>
      <c r="AA32" s="532">
        <v>1</v>
      </c>
      <c r="AB32" s="532">
        <v>3</v>
      </c>
      <c r="AC32" s="532">
        <f t="shared" si="6"/>
        <v>4</v>
      </c>
      <c r="AD32" s="531" t="s">
        <v>1057</v>
      </c>
    </row>
    <row r="33" spans="1:31" ht="21">
      <c r="A33" s="531" t="s">
        <v>1058</v>
      </c>
      <c r="B33" s="533">
        <v>159</v>
      </c>
      <c r="C33" s="533">
        <v>420</v>
      </c>
      <c r="D33" s="533">
        <v>450</v>
      </c>
      <c r="E33" s="533">
        <f t="shared" si="0"/>
        <v>1029</v>
      </c>
      <c r="F33" s="534">
        <v>0</v>
      </c>
      <c r="G33" s="533">
        <v>13</v>
      </c>
      <c r="H33" s="533">
        <v>16</v>
      </c>
      <c r="I33" s="533">
        <f t="shared" si="1"/>
        <v>29</v>
      </c>
      <c r="J33" s="534">
        <v>55</v>
      </c>
      <c r="K33" s="533">
        <v>123</v>
      </c>
      <c r="L33" s="533">
        <v>178</v>
      </c>
      <c r="M33" s="533">
        <f t="shared" si="2"/>
        <v>356</v>
      </c>
      <c r="N33" s="534">
        <v>9</v>
      </c>
      <c r="O33" s="533">
        <v>78</v>
      </c>
      <c r="P33" s="533">
        <v>53</v>
      </c>
      <c r="Q33" s="533">
        <f t="shared" si="3"/>
        <v>140</v>
      </c>
      <c r="R33" s="534">
        <v>15</v>
      </c>
      <c r="S33" s="533">
        <v>40</v>
      </c>
      <c r="T33" s="533">
        <v>36</v>
      </c>
      <c r="U33" s="533">
        <f t="shared" si="4"/>
        <v>91</v>
      </c>
      <c r="V33" s="534">
        <v>2</v>
      </c>
      <c r="W33" s="533">
        <v>12</v>
      </c>
      <c r="X33" s="533">
        <v>18</v>
      </c>
      <c r="Y33" s="533">
        <f t="shared" si="5"/>
        <v>32</v>
      </c>
      <c r="Z33" s="534">
        <v>17</v>
      </c>
      <c r="AA33" s="533">
        <v>80</v>
      </c>
      <c r="AB33" s="533">
        <v>90</v>
      </c>
      <c r="AC33" s="533">
        <f t="shared" si="6"/>
        <v>187</v>
      </c>
      <c r="AD33" s="531" t="s">
        <v>1059</v>
      </c>
      <c r="AE33" s="523"/>
    </row>
    <row r="34" spans="1:31" ht="21">
      <c r="A34" s="531" t="s">
        <v>1060</v>
      </c>
      <c r="B34" s="532">
        <v>163</v>
      </c>
      <c r="C34" s="532">
        <v>171</v>
      </c>
      <c r="D34" s="532">
        <v>207</v>
      </c>
      <c r="E34" s="532">
        <f t="shared" si="0"/>
        <v>541</v>
      </c>
      <c r="F34" s="532">
        <v>5</v>
      </c>
      <c r="G34" s="532">
        <v>6</v>
      </c>
      <c r="H34" s="532">
        <v>5</v>
      </c>
      <c r="I34" s="532">
        <f t="shared" si="1"/>
        <v>16</v>
      </c>
      <c r="J34" s="532">
        <v>64</v>
      </c>
      <c r="K34" s="532">
        <v>58</v>
      </c>
      <c r="L34" s="532">
        <v>60</v>
      </c>
      <c r="M34" s="532">
        <f t="shared" si="2"/>
        <v>182</v>
      </c>
      <c r="N34" s="532">
        <v>4</v>
      </c>
      <c r="O34" s="532">
        <v>17</v>
      </c>
      <c r="P34" s="532">
        <v>15</v>
      </c>
      <c r="Q34" s="532">
        <f t="shared" si="3"/>
        <v>36</v>
      </c>
      <c r="R34" s="532">
        <v>20</v>
      </c>
      <c r="S34" s="532">
        <v>22</v>
      </c>
      <c r="T34" s="532">
        <v>27</v>
      </c>
      <c r="U34" s="532">
        <f t="shared" si="4"/>
        <v>69</v>
      </c>
      <c r="V34" s="532">
        <v>0</v>
      </c>
      <c r="W34" s="532">
        <v>0</v>
      </c>
      <c r="X34" s="532">
        <v>0</v>
      </c>
      <c r="Y34" s="532">
        <f t="shared" si="5"/>
        <v>0</v>
      </c>
      <c r="Z34" s="532">
        <v>22</v>
      </c>
      <c r="AA34" s="532">
        <v>57</v>
      </c>
      <c r="AB34" s="532">
        <v>54</v>
      </c>
      <c r="AC34" s="532">
        <f t="shared" si="6"/>
        <v>133</v>
      </c>
      <c r="AD34" s="531" t="s">
        <v>1061</v>
      </c>
    </row>
    <row r="35" spans="1:31" ht="21">
      <c r="A35" s="531" t="s">
        <v>864</v>
      </c>
      <c r="B35" s="533">
        <v>78</v>
      </c>
      <c r="C35" s="533">
        <v>54</v>
      </c>
      <c r="D35" s="533">
        <v>42</v>
      </c>
      <c r="E35" s="533">
        <f t="shared" si="0"/>
        <v>174</v>
      </c>
      <c r="F35" s="534">
        <v>1</v>
      </c>
      <c r="G35" s="533">
        <v>6</v>
      </c>
      <c r="H35" s="533">
        <v>2</v>
      </c>
      <c r="I35" s="533">
        <f t="shared" si="1"/>
        <v>9</v>
      </c>
      <c r="J35" s="534">
        <v>23</v>
      </c>
      <c r="K35" s="533">
        <v>50</v>
      </c>
      <c r="L35" s="533">
        <v>13</v>
      </c>
      <c r="M35" s="533">
        <f t="shared" si="2"/>
        <v>86</v>
      </c>
      <c r="N35" s="534">
        <v>0</v>
      </c>
      <c r="O35" s="533">
        <v>12</v>
      </c>
      <c r="P35" s="533">
        <v>2</v>
      </c>
      <c r="Q35" s="533">
        <f t="shared" si="3"/>
        <v>14</v>
      </c>
      <c r="R35" s="534">
        <v>4</v>
      </c>
      <c r="S35" s="533">
        <v>11</v>
      </c>
      <c r="T35" s="533">
        <v>6</v>
      </c>
      <c r="U35" s="533">
        <f t="shared" si="4"/>
        <v>21</v>
      </c>
      <c r="V35" s="534">
        <v>1</v>
      </c>
      <c r="W35" s="533">
        <v>1</v>
      </c>
      <c r="X35" s="533">
        <v>0</v>
      </c>
      <c r="Y35" s="533">
        <f t="shared" si="5"/>
        <v>2</v>
      </c>
      <c r="Z35" s="534">
        <v>8</v>
      </c>
      <c r="AA35" s="533">
        <v>29</v>
      </c>
      <c r="AB35" s="533">
        <v>12</v>
      </c>
      <c r="AC35" s="533">
        <f t="shared" si="6"/>
        <v>49</v>
      </c>
      <c r="AD35" s="531" t="s">
        <v>872</v>
      </c>
    </row>
    <row r="36" spans="1:31" ht="21">
      <c r="A36" s="531" t="s">
        <v>1062</v>
      </c>
      <c r="B36" s="532">
        <v>0</v>
      </c>
      <c r="C36" s="532">
        <v>7</v>
      </c>
      <c r="D36" s="532">
        <v>24</v>
      </c>
      <c r="E36" s="532">
        <f t="shared" si="0"/>
        <v>31</v>
      </c>
      <c r="F36" s="532">
        <v>0</v>
      </c>
      <c r="G36" s="532">
        <v>1</v>
      </c>
      <c r="H36" s="532">
        <v>0</v>
      </c>
      <c r="I36" s="532">
        <f t="shared" si="1"/>
        <v>1</v>
      </c>
      <c r="J36" s="532">
        <v>1</v>
      </c>
      <c r="K36" s="532">
        <v>8</v>
      </c>
      <c r="L36" s="532">
        <v>11</v>
      </c>
      <c r="M36" s="532">
        <f t="shared" si="2"/>
        <v>20</v>
      </c>
      <c r="N36" s="532">
        <v>0</v>
      </c>
      <c r="O36" s="532">
        <v>6</v>
      </c>
      <c r="P36" s="532">
        <v>3</v>
      </c>
      <c r="Q36" s="532">
        <f t="shared" si="3"/>
        <v>9</v>
      </c>
      <c r="R36" s="532">
        <v>1</v>
      </c>
      <c r="S36" s="532">
        <v>2</v>
      </c>
      <c r="T36" s="532">
        <v>4</v>
      </c>
      <c r="U36" s="532">
        <f t="shared" si="4"/>
        <v>7</v>
      </c>
      <c r="V36" s="532">
        <v>0</v>
      </c>
      <c r="W36" s="532">
        <v>0</v>
      </c>
      <c r="X36" s="532">
        <v>0</v>
      </c>
      <c r="Y36" s="532">
        <f t="shared" si="5"/>
        <v>0</v>
      </c>
      <c r="Z36" s="532">
        <v>0</v>
      </c>
      <c r="AA36" s="532">
        <v>5</v>
      </c>
      <c r="AB36" s="532">
        <v>3</v>
      </c>
      <c r="AC36" s="532">
        <f t="shared" si="6"/>
        <v>8</v>
      </c>
      <c r="AD36" s="531" t="s">
        <v>1063</v>
      </c>
      <c r="AE36" s="523"/>
    </row>
    <row r="37" spans="1:31" ht="21">
      <c r="A37" s="531" t="s">
        <v>1064</v>
      </c>
      <c r="B37" s="533">
        <v>8</v>
      </c>
      <c r="C37" s="533">
        <v>10</v>
      </c>
      <c r="D37" s="533">
        <v>5</v>
      </c>
      <c r="E37" s="533">
        <f t="shared" si="0"/>
        <v>23</v>
      </c>
      <c r="F37" s="534">
        <v>0</v>
      </c>
      <c r="G37" s="533">
        <v>0</v>
      </c>
      <c r="H37" s="533">
        <v>0</v>
      </c>
      <c r="I37" s="533">
        <f t="shared" si="1"/>
        <v>0</v>
      </c>
      <c r="J37" s="534">
        <v>8</v>
      </c>
      <c r="K37" s="533">
        <v>5</v>
      </c>
      <c r="L37" s="533">
        <v>7</v>
      </c>
      <c r="M37" s="533">
        <f t="shared" si="2"/>
        <v>20</v>
      </c>
      <c r="N37" s="534">
        <v>0</v>
      </c>
      <c r="O37" s="533">
        <v>0</v>
      </c>
      <c r="P37" s="533">
        <v>3</v>
      </c>
      <c r="Q37" s="533">
        <f t="shared" si="3"/>
        <v>3</v>
      </c>
      <c r="R37" s="534">
        <v>0</v>
      </c>
      <c r="S37" s="533">
        <v>1</v>
      </c>
      <c r="T37" s="533">
        <v>3</v>
      </c>
      <c r="U37" s="533">
        <f t="shared" si="4"/>
        <v>4</v>
      </c>
      <c r="V37" s="534">
        <v>0</v>
      </c>
      <c r="W37" s="533">
        <v>0</v>
      </c>
      <c r="X37" s="533">
        <v>0</v>
      </c>
      <c r="Y37" s="533">
        <f t="shared" si="5"/>
        <v>0</v>
      </c>
      <c r="Z37" s="534">
        <v>1</v>
      </c>
      <c r="AA37" s="533">
        <v>1</v>
      </c>
      <c r="AB37" s="533">
        <v>4</v>
      </c>
      <c r="AC37" s="533">
        <f t="shared" si="6"/>
        <v>6</v>
      </c>
      <c r="AD37" s="531" t="s">
        <v>1065</v>
      </c>
      <c r="AE37" s="523"/>
    </row>
    <row r="38" spans="1:31" ht="21">
      <c r="A38" s="531" t="s">
        <v>1066</v>
      </c>
      <c r="B38" s="532">
        <v>4</v>
      </c>
      <c r="C38" s="532">
        <v>3</v>
      </c>
      <c r="D38" s="532">
        <v>24</v>
      </c>
      <c r="E38" s="532">
        <f t="shared" si="0"/>
        <v>31</v>
      </c>
      <c r="F38" s="532">
        <v>0</v>
      </c>
      <c r="G38" s="532">
        <v>0</v>
      </c>
      <c r="H38" s="532">
        <v>0</v>
      </c>
      <c r="I38" s="532">
        <f t="shared" si="1"/>
        <v>0</v>
      </c>
      <c r="J38" s="532">
        <v>0</v>
      </c>
      <c r="K38" s="532">
        <v>5</v>
      </c>
      <c r="L38" s="532">
        <v>10</v>
      </c>
      <c r="M38" s="532">
        <f t="shared" si="2"/>
        <v>15</v>
      </c>
      <c r="N38" s="532">
        <v>0</v>
      </c>
      <c r="O38" s="532">
        <v>0</v>
      </c>
      <c r="P38" s="532">
        <v>4</v>
      </c>
      <c r="Q38" s="532">
        <f t="shared" si="3"/>
        <v>4</v>
      </c>
      <c r="R38" s="532">
        <v>0</v>
      </c>
      <c r="S38" s="532">
        <v>3</v>
      </c>
      <c r="T38" s="532">
        <v>1</v>
      </c>
      <c r="U38" s="532">
        <f t="shared" si="4"/>
        <v>4</v>
      </c>
      <c r="V38" s="532">
        <v>0</v>
      </c>
      <c r="W38" s="532">
        <v>0</v>
      </c>
      <c r="X38" s="532">
        <v>0</v>
      </c>
      <c r="Y38" s="532">
        <f t="shared" si="5"/>
        <v>0</v>
      </c>
      <c r="Z38" s="532">
        <v>0</v>
      </c>
      <c r="AA38" s="532">
        <v>1</v>
      </c>
      <c r="AB38" s="532">
        <v>0</v>
      </c>
      <c r="AC38" s="532">
        <f t="shared" si="6"/>
        <v>1</v>
      </c>
      <c r="AD38" s="531" t="s">
        <v>1067</v>
      </c>
    </row>
    <row r="39" spans="1:31" ht="21">
      <c r="A39" s="531" t="s">
        <v>1068</v>
      </c>
      <c r="B39" s="533">
        <v>0</v>
      </c>
      <c r="C39" s="533">
        <v>2</v>
      </c>
      <c r="D39" s="533">
        <v>23</v>
      </c>
      <c r="E39" s="533">
        <f t="shared" si="0"/>
        <v>25</v>
      </c>
      <c r="F39" s="534">
        <v>0</v>
      </c>
      <c r="G39" s="533">
        <v>0</v>
      </c>
      <c r="H39" s="533">
        <v>0</v>
      </c>
      <c r="I39" s="533">
        <f t="shared" si="1"/>
        <v>0</v>
      </c>
      <c r="J39" s="534">
        <v>0</v>
      </c>
      <c r="K39" s="533">
        <v>5</v>
      </c>
      <c r="L39" s="533">
        <v>4</v>
      </c>
      <c r="M39" s="533">
        <f t="shared" si="2"/>
        <v>9</v>
      </c>
      <c r="N39" s="534">
        <v>0</v>
      </c>
      <c r="O39" s="533">
        <v>0</v>
      </c>
      <c r="P39" s="533">
        <v>3</v>
      </c>
      <c r="Q39" s="533">
        <f t="shared" si="3"/>
        <v>3</v>
      </c>
      <c r="R39" s="534">
        <v>0</v>
      </c>
      <c r="S39" s="533">
        <v>1</v>
      </c>
      <c r="T39" s="533">
        <v>5</v>
      </c>
      <c r="U39" s="533">
        <f t="shared" si="4"/>
        <v>6</v>
      </c>
      <c r="V39" s="534">
        <v>0</v>
      </c>
      <c r="W39" s="533">
        <v>0</v>
      </c>
      <c r="X39" s="533">
        <v>0</v>
      </c>
      <c r="Y39" s="533">
        <f t="shared" si="5"/>
        <v>0</v>
      </c>
      <c r="Z39" s="534">
        <v>0</v>
      </c>
      <c r="AA39" s="533">
        <v>0</v>
      </c>
      <c r="AB39" s="533">
        <v>6</v>
      </c>
      <c r="AC39" s="533">
        <f t="shared" si="6"/>
        <v>6</v>
      </c>
      <c r="AD39" s="531" t="s">
        <v>1069</v>
      </c>
      <c r="AE39" s="523"/>
    </row>
    <row r="40" spans="1:31" ht="21">
      <c r="A40" s="531" t="s">
        <v>1070</v>
      </c>
      <c r="B40" s="532">
        <v>0</v>
      </c>
      <c r="C40" s="532">
        <v>0</v>
      </c>
      <c r="D40" s="532">
        <v>11</v>
      </c>
      <c r="E40" s="532">
        <f t="shared" si="0"/>
        <v>11</v>
      </c>
      <c r="F40" s="532">
        <v>0</v>
      </c>
      <c r="G40" s="532">
        <v>0</v>
      </c>
      <c r="H40" s="532">
        <v>0</v>
      </c>
      <c r="I40" s="532">
        <f t="shared" si="1"/>
        <v>0</v>
      </c>
      <c r="J40" s="532">
        <v>0</v>
      </c>
      <c r="K40" s="532">
        <v>1</v>
      </c>
      <c r="L40" s="532">
        <v>4</v>
      </c>
      <c r="M40" s="532">
        <f t="shared" si="2"/>
        <v>5</v>
      </c>
      <c r="N40" s="532">
        <v>0</v>
      </c>
      <c r="O40" s="532">
        <v>0</v>
      </c>
      <c r="P40" s="532">
        <v>1</v>
      </c>
      <c r="Q40" s="532">
        <f t="shared" si="3"/>
        <v>1</v>
      </c>
      <c r="R40" s="532">
        <v>0</v>
      </c>
      <c r="S40" s="532">
        <v>1</v>
      </c>
      <c r="T40" s="532">
        <v>3</v>
      </c>
      <c r="U40" s="532">
        <f t="shared" si="4"/>
        <v>4</v>
      </c>
      <c r="V40" s="532">
        <v>0</v>
      </c>
      <c r="W40" s="532">
        <v>0</v>
      </c>
      <c r="X40" s="532">
        <v>1</v>
      </c>
      <c r="Y40" s="532">
        <f t="shared" si="5"/>
        <v>1</v>
      </c>
      <c r="Z40" s="532">
        <v>0</v>
      </c>
      <c r="AA40" s="532">
        <v>0</v>
      </c>
      <c r="AB40" s="532">
        <v>2</v>
      </c>
      <c r="AC40" s="532">
        <f t="shared" si="6"/>
        <v>2</v>
      </c>
      <c r="AD40" s="531" t="s">
        <v>1071</v>
      </c>
    </row>
    <row r="41" spans="1:31" ht="21">
      <c r="A41" s="531" t="s">
        <v>1072</v>
      </c>
      <c r="B41" s="533">
        <v>11</v>
      </c>
      <c r="C41" s="533">
        <v>35</v>
      </c>
      <c r="D41" s="533">
        <v>57</v>
      </c>
      <c r="E41" s="533">
        <f t="shared" si="0"/>
        <v>103</v>
      </c>
      <c r="F41" s="534">
        <v>0</v>
      </c>
      <c r="G41" s="533">
        <v>0</v>
      </c>
      <c r="H41" s="533">
        <v>0</v>
      </c>
      <c r="I41" s="533">
        <f t="shared" si="1"/>
        <v>0</v>
      </c>
      <c r="J41" s="534">
        <v>6</v>
      </c>
      <c r="K41" s="533">
        <v>17</v>
      </c>
      <c r="L41" s="533">
        <v>29</v>
      </c>
      <c r="M41" s="533">
        <f t="shared" si="2"/>
        <v>52</v>
      </c>
      <c r="N41" s="534">
        <v>1</v>
      </c>
      <c r="O41" s="533">
        <v>4</v>
      </c>
      <c r="P41" s="533">
        <v>5</v>
      </c>
      <c r="Q41" s="533">
        <f t="shared" si="3"/>
        <v>10</v>
      </c>
      <c r="R41" s="534">
        <v>0</v>
      </c>
      <c r="S41" s="533">
        <v>5</v>
      </c>
      <c r="T41" s="533">
        <v>6</v>
      </c>
      <c r="U41" s="533">
        <f t="shared" si="4"/>
        <v>11</v>
      </c>
      <c r="V41" s="534">
        <v>0</v>
      </c>
      <c r="W41" s="533">
        <v>0</v>
      </c>
      <c r="X41" s="533">
        <v>0</v>
      </c>
      <c r="Y41" s="533">
        <f t="shared" si="5"/>
        <v>0</v>
      </c>
      <c r="Z41" s="534">
        <v>0</v>
      </c>
      <c r="AA41" s="533">
        <v>0</v>
      </c>
      <c r="AB41" s="533">
        <v>2</v>
      </c>
      <c r="AC41" s="533">
        <f t="shared" si="6"/>
        <v>2</v>
      </c>
      <c r="AD41" s="531" t="s">
        <v>1073</v>
      </c>
      <c r="AE41" s="523"/>
    </row>
    <row r="42" spans="1:31" ht="21">
      <c r="A42" s="531" t="s">
        <v>1074</v>
      </c>
      <c r="B42" s="532">
        <v>0</v>
      </c>
      <c r="C42" s="532">
        <v>3</v>
      </c>
      <c r="D42" s="532">
        <v>20</v>
      </c>
      <c r="E42" s="532">
        <f t="shared" si="0"/>
        <v>23</v>
      </c>
      <c r="F42" s="532">
        <v>0</v>
      </c>
      <c r="G42" s="532">
        <v>1</v>
      </c>
      <c r="H42" s="532">
        <v>1</v>
      </c>
      <c r="I42" s="532">
        <f t="shared" si="1"/>
        <v>2</v>
      </c>
      <c r="J42" s="532">
        <v>0</v>
      </c>
      <c r="K42" s="532">
        <v>2</v>
      </c>
      <c r="L42" s="532">
        <v>7</v>
      </c>
      <c r="M42" s="532">
        <f t="shared" si="2"/>
        <v>9</v>
      </c>
      <c r="N42" s="532">
        <v>0</v>
      </c>
      <c r="O42" s="532">
        <v>2</v>
      </c>
      <c r="P42" s="532">
        <v>1</v>
      </c>
      <c r="Q42" s="532">
        <f t="shared" si="3"/>
        <v>3</v>
      </c>
      <c r="R42" s="532">
        <v>0</v>
      </c>
      <c r="S42" s="532">
        <v>1</v>
      </c>
      <c r="T42" s="532">
        <v>1</v>
      </c>
      <c r="U42" s="532">
        <f t="shared" si="4"/>
        <v>2</v>
      </c>
      <c r="V42" s="532">
        <v>0</v>
      </c>
      <c r="W42" s="532">
        <v>0</v>
      </c>
      <c r="X42" s="532">
        <v>0</v>
      </c>
      <c r="Y42" s="532">
        <f t="shared" si="5"/>
        <v>0</v>
      </c>
      <c r="Z42" s="532">
        <v>0</v>
      </c>
      <c r="AA42" s="532">
        <v>3</v>
      </c>
      <c r="AB42" s="532">
        <v>4</v>
      </c>
      <c r="AC42" s="532">
        <f t="shared" si="6"/>
        <v>7</v>
      </c>
      <c r="AD42" s="531" t="s">
        <v>1075</v>
      </c>
    </row>
    <row r="43" spans="1:31" ht="21">
      <c r="A43" s="531" t="s">
        <v>893</v>
      </c>
      <c r="B43" s="533">
        <v>3</v>
      </c>
      <c r="C43" s="533">
        <v>14</v>
      </c>
      <c r="D43" s="533">
        <v>44</v>
      </c>
      <c r="E43" s="533">
        <f t="shared" si="0"/>
        <v>61</v>
      </c>
      <c r="F43" s="534">
        <v>0</v>
      </c>
      <c r="G43" s="533">
        <v>2</v>
      </c>
      <c r="H43" s="533">
        <v>0</v>
      </c>
      <c r="I43" s="533">
        <f t="shared" si="1"/>
        <v>2</v>
      </c>
      <c r="J43" s="534">
        <v>0</v>
      </c>
      <c r="K43" s="533">
        <v>3</v>
      </c>
      <c r="L43" s="533">
        <v>20</v>
      </c>
      <c r="M43" s="533">
        <f t="shared" si="2"/>
        <v>23</v>
      </c>
      <c r="N43" s="534">
        <v>1</v>
      </c>
      <c r="O43" s="533">
        <v>0</v>
      </c>
      <c r="P43" s="533">
        <v>2</v>
      </c>
      <c r="Q43" s="533">
        <f t="shared" si="3"/>
        <v>3</v>
      </c>
      <c r="R43" s="534">
        <v>0</v>
      </c>
      <c r="S43" s="533">
        <v>4</v>
      </c>
      <c r="T43" s="533">
        <v>2</v>
      </c>
      <c r="U43" s="533">
        <f t="shared" si="4"/>
        <v>6</v>
      </c>
      <c r="V43" s="534">
        <v>0</v>
      </c>
      <c r="W43" s="533">
        <v>0</v>
      </c>
      <c r="X43" s="533">
        <v>1</v>
      </c>
      <c r="Y43" s="533">
        <f t="shared" si="5"/>
        <v>1</v>
      </c>
      <c r="Z43" s="534">
        <v>2</v>
      </c>
      <c r="AA43" s="533">
        <v>1</v>
      </c>
      <c r="AB43" s="533">
        <v>4</v>
      </c>
      <c r="AC43" s="533">
        <f t="shared" si="6"/>
        <v>7</v>
      </c>
      <c r="AD43" s="531" t="s">
        <v>894</v>
      </c>
    </row>
    <row r="44" spans="1:31" s="529" customFormat="1" ht="21">
      <c r="A44" s="536" t="s">
        <v>750</v>
      </c>
      <c r="B44" s="353">
        <f>SUM(B8:B43)</f>
        <v>3546</v>
      </c>
      <c r="C44" s="353">
        <f t="shared" ref="C44:AC44" si="7">SUM(C8:C43)</f>
        <v>3577</v>
      </c>
      <c r="D44" s="353">
        <f t="shared" si="7"/>
        <v>5921</v>
      </c>
      <c r="E44" s="353">
        <f t="shared" si="7"/>
        <v>13044</v>
      </c>
      <c r="F44" s="353">
        <f t="shared" si="7"/>
        <v>111</v>
      </c>
      <c r="G44" s="353">
        <f t="shared" si="7"/>
        <v>176</v>
      </c>
      <c r="H44" s="353">
        <f t="shared" si="7"/>
        <v>237</v>
      </c>
      <c r="I44" s="353">
        <f t="shared" si="7"/>
        <v>524</v>
      </c>
      <c r="J44" s="353">
        <f t="shared" si="7"/>
        <v>1436</v>
      </c>
      <c r="K44" s="353">
        <f t="shared" si="7"/>
        <v>1368</v>
      </c>
      <c r="L44" s="353">
        <f t="shared" si="7"/>
        <v>2283</v>
      </c>
      <c r="M44" s="353">
        <f t="shared" si="7"/>
        <v>5087</v>
      </c>
      <c r="N44" s="353">
        <f t="shared" si="7"/>
        <v>160</v>
      </c>
      <c r="O44" s="353">
        <f t="shared" si="7"/>
        <v>443</v>
      </c>
      <c r="P44" s="353">
        <f t="shared" si="7"/>
        <v>471</v>
      </c>
      <c r="Q44" s="366">
        <f t="shared" si="7"/>
        <v>1074</v>
      </c>
      <c r="R44" s="366">
        <f t="shared" si="7"/>
        <v>394</v>
      </c>
      <c r="S44" s="353">
        <f t="shared" si="7"/>
        <v>435</v>
      </c>
      <c r="T44" s="353">
        <f t="shared" si="7"/>
        <v>597</v>
      </c>
      <c r="U44" s="353">
        <f t="shared" si="7"/>
        <v>1426</v>
      </c>
      <c r="V44" s="353">
        <f t="shared" si="7"/>
        <v>91</v>
      </c>
      <c r="W44" s="353">
        <f t="shared" si="7"/>
        <v>102</v>
      </c>
      <c r="X44" s="353">
        <f t="shared" si="7"/>
        <v>186</v>
      </c>
      <c r="Y44" s="353">
        <f t="shared" si="7"/>
        <v>379</v>
      </c>
      <c r="Z44" s="353">
        <f t="shared" si="7"/>
        <v>543</v>
      </c>
      <c r="AA44" s="353">
        <f t="shared" si="7"/>
        <v>734</v>
      </c>
      <c r="AB44" s="353">
        <f t="shared" si="7"/>
        <v>1080</v>
      </c>
      <c r="AC44" s="353">
        <f t="shared" si="7"/>
        <v>2357</v>
      </c>
      <c r="AD44" s="536" t="s">
        <v>68</v>
      </c>
    </row>
    <row r="45" spans="1:31">
      <c r="A45" s="537"/>
      <c r="B45" s="537"/>
      <c r="C45" s="537"/>
      <c r="D45" s="537"/>
      <c r="E45" s="537"/>
      <c r="F45" s="538"/>
      <c r="G45" s="537"/>
      <c r="H45" s="537"/>
      <c r="I45" s="537"/>
      <c r="J45" s="538"/>
      <c r="K45" s="537"/>
      <c r="L45" s="537"/>
      <c r="M45" s="537"/>
      <c r="N45" s="538"/>
      <c r="O45" s="537"/>
      <c r="P45" s="537"/>
      <c r="Q45" s="537"/>
      <c r="R45" s="538"/>
      <c r="S45" s="537"/>
      <c r="T45" s="537"/>
      <c r="U45" s="537"/>
      <c r="V45" s="538"/>
      <c r="W45" s="537"/>
      <c r="X45" s="537"/>
      <c r="Y45" s="537"/>
      <c r="Z45" s="538"/>
      <c r="AA45" s="537"/>
      <c r="AB45" s="537"/>
      <c r="AC45" s="537"/>
      <c r="AD45" s="537"/>
    </row>
    <row r="46" spans="1:31" ht="23.25" customHeight="1">
      <c r="A46" s="525" t="s">
        <v>1134</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1135</v>
      </c>
      <c r="AE46" s="523"/>
    </row>
    <row r="47" spans="1:31" s="529" customFormat="1" ht="23.5">
      <c r="A47" s="1896" t="s">
        <v>1008</v>
      </c>
      <c r="B47" s="1897" t="s">
        <v>53</v>
      </c>
      <c r="C47" s="1898"/>
      <c r="D47" s="1898" t="s">
        <v>1131</v>
      </c>
      <c r="E47" s="1899"/>
      <c r="F47" s="1897" t="s">
        <v>54</v>
      </c>
      <c r="G47" s="1898"/>
      <c r="H47" s="1898" t="s">
        <v>1103</v>
      </c>
      <c r="I47" s="1899"/>
      <c r="J47" s="1897" t="s">
        <v>55</v>
      </c>
      <c r="K47" s="1898"/>
      <c r="L47" s="1898" t="s">
        <v>1104</v>
      </c>
      <c r="M47" s="1899"/>
      <c r="N47" s="1897" t="s">
        <v>202</v>
      </c>
      <c r="O47" s="1898"/>
      <c r="P47" s="1898" t="s">
        <v>56</v>
      </c>
      <c r="Q47" s="1899"/>
      <c r="R47" s="1897" t="s">
        <v>57</v>
      </c>
      <c r="S47" s="1898"/>
      <c r="T47" s="1898" t="s">
        <v>1105</v>
      </c>
      <c r="U47" s="1899"/>
      <c r="V47" s="1897" t="s">
        <v>58</v>
      </c>
      <c r="W47" s="1898"/>
      <c r="X47" s="1898" t="s">
        <v>1106</v>
      </c>
      <c r="Y47" s="1899"/>
      <c r="Z47" s="1897" t="s">
        <v>104</v>
      </c>
      <c r="AA47" s="1898"/>
      <c r="AB47" s="1898" t="s">
        <v>1107</v>
      </c>
      <c r="AC47" s="1899"/>
      <c r="AD47" s="1896" t="s">
        <v>1130</v>
      </c>
      <c r="AE47" s="528"/>
    </row>
    <row r="48" spans="1:31" s="529" customFormat="1" ht="23.5">
      <c r="A48" s="1896"/>
      <c r="B48" s="1897" t="s">
        <v>447</v>
      </c>
      <c r="C48" s="1898"/>
      <c r="D48" s="1898"/>
      <c r="E48" s="1899"/>
      <c r="F48" s="1897" t="s">
        <v>451</v>
      </c>
      <c r="G48" s="1898"/>
      <c r="H48" s="1898"/>
      <c r="I48" s="1899"/>
      <c r="J48" s="1897" t="s">
        <v>455</v>
      </c>
      <c r="K48" s="1898"/>
      <c r="L48" s="1898"/>
      <c r="M48" s="1899"/>
      <c r="N48" s="1897" t="s">
        <v>56</v>
      </c>
      <c r="O48" s="1898"/>
      <c r="P48" s="1898"/>
      <c r="Q48" s="1899"/>
      <c r="R48" s="1897" t="s">
        <v>491</v>
      </c>
      <c r="S48" s="1898"/>
      <c r="T48" s="1898"/>
      <c r="U48" s="1899"/>
      <c r="V48" s="1897" t="s">
        <v>465</v>
      </c>
      <c r="W48" s="1898"/>
      <c r="X48" s="1898"/>
      <c r="Y48" s="1899"/>
      <c r="Z48" s="1897" t="s">
        <v>203</v>
      </c>
      <c r="AA48" s="1898"/>
      <c r="AB48" s="1898"/>
      <c r="AC48" s="1899"/>
      <c r="AD48" s="1896"/>
      <c r="AE48" s="528"/>
    </row>
    <row r="49" spans="1:31" s="529" customFormat="1" ht="51.5">
      <c r="A49" s="1896"/>
      <c r="B49" s="530" t="s">
        <v>1012</v>
      </c>
      <c r="C49" s="530" t="s">
        <v>1013</v>
      </c>
      <c r="D49" s="530" t="s">
        <v>1014</v>
      </c>
      <c r="E49" s="530" t="s">
        <v>750</v>
      </c>
      <c r="F49" s="530" t="s">
        <v>1012</v>
      </c>
      <c r="G49" s="530" t="s">
        <v>1013</v>
      </c>
      <c r="H49" s="530" t="s">
        <v>1014</v>
      </c>
      <c r="I49" s="530" t="s">
        <v>750</v>
      </c>
      <c r="J49" s="530" t="s">
        <v>1012</v>
      </c>
      <c r="K49" s="530" t="s">
        <v>1013</v>
      </c>
      <c r="L49" s="530" t="s">
        <v>1014</v>
      </c>
      <c r="M49" s="530" t="s">
        <v>750</v>
      </c>
      <c r="N49" s="530" t="s">
        <v>1012</v>
      </c>
      <c r="O49" s="530" t="s">
        <v>1013</v>
      </c>
      <c r="P49" s="530" t="s">
        <v>1014</v>
      </c>
      <c r="Q49" s="530" t="s">
        <v>750</v>
      </c>
      <c r="R49" s="530" t="s">
        <v>1012</v>
      </c>
      <c r="S49" s="530" t="s">
        <v>1013</v>
      </c>
      <c r="T49" s="530" t="s">
        <v>1014</v>
      </c>
      <c r="U49" s="530" t="s">
        <v>750</v>
      </c>
      <c r="V49" s="530" t="s">
        <v>1012</v>
      </c>
      <c r="W49" s="530" t="s">
        <v>1013</v>
      </c>
      <c r="X49" s="530" t="s">
        <v>1014</v>
      </c>
      <c r="Y49" s="530" t="s">
        <v>750</v>
      </c>
      <c r="Z49" s="530" t="s">
        <v>1012</v>
      </c>
      <c r="AA49" s="530" t="s">
        <v>1013</v>
      </c>
      <c r="AB49" s="530" t="s">
        <v>1014</v>
      </c>
      <c r="AC49" s="530" t="s">
        <v>750</v>
      </c>
      <c r="AD49" s="1896"/>
      <c r="AE49" s="528"/>
    </row>
    <row r="50" spans="1:31" s="529" customFormat="1" ht="70">
      <c r="A50" s="1896"/>
      <c r="B50" s="530" t="s">
        <v>1015</v>
      </c>
      <c r="C50" s="530" t="s">
        <v>1016</v>
      </c>
      <c r="D50" s="530" t="s">
        <v>1017</v>
      </c>
      <c r="E50" s="530" t="s">
        <v>68</v>
      </c>
      <c r="F50" s="530" t="s">
        <v>1015</v>
      </c>
      <c r="G50" s="530" t="s">
        <v>1016</v>
      </c>
      <c r="H50" s="530" t="s">
        <v>1017</v>
      </c>
      <c r="I50" s="530" t="s">
        <v>68</v>
      </c>
      <c r="J50" s="530" t="s">
        <v>1015</v>
      </c>
      <c r="K50" s="530" t="s">
        <v>1016</v>
      </c>
      <c r="L50" s="530" t="s">
        <v>1017</v>
      </c>
      <c r="M50" s="530" t="s">
        <v>68</v>
      </c>
      <c r="N50" s="530" t="s">
        <v>1015</v>
      </c>
      <c r="O50" s="530" t="s">
        <v>1016</v>
      </c>
      <c r="P50" s="530" t="s">
        <v>1017</v>
      </c>
      <c r="Q50" s="530" t="s">
        <v>68</v>
      </c>
      <c r="R50" s="530" t="s">
        <v>1015</v>
      </c>
      <c r="S50" s="530" t="s">
        <v>1016</v>
      </c>
      <c r="T50" s="530" t="s">
        <v>1017</v>
      </c>
      <c r="U50" s="530" t="s">
        <v>68</v>
      </c>
      <c r="V50" s="530" t="s">
        <v>1015</v>
      </c>
      <c r="W50" s="530" t="s">
        <v>1016</v>
      </c>
      <c r="X50" s="530" t="s">
        <v>1017</v>
      </c>
      <c r="Y50" s="530" t="s">
        <v>68</v>
      </c>
      <c r="Z50" s="530" t="s">
        <v>1015</v>
      </c>
      <c r="AA50" s="530" t="s">
        <v>1016</v>
      </c>
      <c r="AB50" s="530" t="s">
        <v>1017</v>
      </c>
      <c r="AC50" s="530" t="s">
        <v>68</v>
      </c>
      <c r="AD50" s="1896"/>
      <c r="AE50" s="528"/>
    </row>
    <row r="51" spans="1:31" ht="21">
      <c r="A51" s="531" t="s">
        <v>1018</v>
      </c>
      <c r="B51" s="532">
        <v>79</v>
      </c>
      <c r="C51" s="532">
        <v>0</v>
      </c>
      <c r="D51" s="532">
        <v>0</v>
      </c>
      <c r="E51" s="532">
        <f>SUM(B51:D51)</f>
        <v>79</v>
      </c>
      <c r="F51" s="532">
        <v>5</v>
      </c>
      <c r="G51" s="532">
        <v>0</v>
      </c>
      <c r="H51" s="532">
        <v>0</v>
      </c>
      <c r="I51" s="532">
        <f>SUM(F51:H51)</f>
        <v>5</v>
      </c>
      <c r="J51" s="532">
        <v>111</v>
      </c>
      <c r="K51" s="532">
        <v>0</v>
      </c>
      <c r="L51" s="532">
        <v>0</v>
      </c>
      <c r="M51" s="532">
        <f>SUM(J51:L51)</f>
        <v>111</v>
      </c>
      <c r="N51" s="532">
        <v>6</v>
      </c>
      <c r="O51" s="532">
        <v>0</v>
      </c>
      <c r="P51" s="532">
        <v>0</v>
      </c>
      <c r="Q51" s="532">
        <f>SUM(N51:P51)</f>
        <v>6</v>
      </c>
      <c r="R51" s="532">
        <v>70</v>
      </c>
      <c r="S51" s="532">
        <v>0</v>
      </c>
      <c r="T51" s="532">
        <v>0</v>
      </c>
      <c r="U51" s="532">
        <f>SUM(R51:T51)</f>
        <v>70</v>
      </c>
      <c r="V51" s="532">
        <v>17</v>
      </c>
      <c r="W51" s="532">
        <v>0</v>
      </c>
      <c r="X51" s="532">
        <v>0</v>
      </c>
      <c r="Y51" s="532">
        <f>SUM(V51:X51)</f>
        <v>17</v>
      </c>
      <c r="Z51" s="532">
        <v>41</v>
      </c>
      <c r="AA51" s="532">
        <v>0</v>
      </c>
      <c r="AB51" s="532">
        <v>0</v>
      </c>
      <c r="AC51" s="532">
        <f>SUM(Z51:AB51)</f>
        <v>41</v>
      </c>
      <c r="AD51" s="531" t="s">
        <v>1019</v>
      </c>
      <c r="AE51" s="523"/>
    </row>
    <row r="52" spans="1:31" ht="21">
      <c r="A52" s="531" t="s">
        <v>1020</v>
      </c>
      <c r="B52" s="533">
        <v>39</v>
      </c>
      <c r="C52" s="533">
        <v>21</v>
      </c>
      <c r="D52" s="533">
        <v>16</v>
      </c>
      <c r="E52" s="533">
        <f t="shared" ref="E52:E86" si="8">SUM(B52:D52)</f>
        <v>76</v>
      </c>
      <c r="F52" s="534">
        <v>2</v>
      </c>
      <c r="G52" s="533">
        <v>0</v>
      </c>
      <c r="H52" s="533">
        <v>0</v>
      </c>
      <c r="I52" s="533">
        <f t="shared" ref="I52:I86" si="9">SUM(F52:H52)</f>
        <v>2</v>
      </c>
      <c r="J52" s="534">
        <v>92</v>
      </c>
      <c r="K52" s="533">
        <v>63</v>
      </c>
      <c r="L52" s="533">
        <v>52</v>
      </c>
      <c r="M52" s="533">
        <f t="shared" ref="M52:M86" si="10">SUM(J52:L52)</f>
        <v>207</v>
      </c>
      <c r="N52" s="534">
        <v>2</v>
      </c>
      <c r="O52" s="533">
        <v>2</v>
      </c>
      <c r="P52" s="533">
        <v>0</v>
      </c>
      <c r="Q52" s="533">
        <f t="shared" ref="Q52:Q86" si="11">SUM(N52:P52)</f>
        <v>4</v>
      </c>
      <c r="R52" s="534">
        <v>18</v>
      </c>
      <c r="S52" s="533">
        <v>9</v>
      </c>
      <c r="T52" s="533">
        <v>9</v>
      </c>
      <c r="U52" s="533">
        <f t="shared" ref="U52:U86" si="12">SUM(R52:T52)</f>
        <v>36</v>
      </c>
      <c r="V52" s="534">
        <v>23</v>
      </c>
      <c r="W52" s="533">
        <v>9</v>
      </c>
      <c r="X52" s="533">
        <v>9</v>
      </c>
      <c r="Y52" s="533">
        <f t="shared" ref="Y52:Y86" si="13">SUM(V52:X52)</f>
        <v>41</v>
      </c>
      <c r="Z52" s="534">
        <v>18</v>
      </c>
      <c r="AA52" s="533">
        <v>2</v>
      </c>
      <c r="AB52" s="533">
        <v>0</v>
      </c>
      <c r="AC52" s="533">
        <f t="shared" ref="AC52:AC86" si="14">SUM(Z52:AB52)</f>
        <v>20</v>
      </c>
      <c r="AD52" s="531" t="s">
        <v>954</v>
      </c>
    </row>
    <row r="53" spans="1:31" ht="21">
      <c r="A53" s="531" t="s">
        <v>1021</v>
      </c>
      <c r="B53" s="532">
        <v>29</v>
      </c>
      <c r="C53" s="532">
        <v>19</v>
      </c>
      <c r="D53" s="532">
        <v>38</v>
      </c>
      <c r="E53" s="532">
        <f t="shared" si="8"/>
        <v>86</v>
      </c>
      <c r="F53" s="532">
        <v>0</v>
      </c>
      <c r="G53" s="532">
        <v>1</v>
      </c>
      <c r="H53" s="532">
        <v>0</v>
      </c>
      <c r="I53" s="532">
        <f t="shared" si="9"/>
        <v>1</v>
      </c>
      <c r="J53" s="532">
        <v>17</v>
      </c>
      <c r="K53" s="532">
        <v>53</v>
      </c>
      <c r="L53" s="532">
        <v>72</v>
      </c>
      <c r="M53" s="532">
        <f t="shared" si="10"/>
        <v>142</v>
      </c>
      <c r="N53" s="532">
        <v>0</v>
      </c>
      <c r="O53" s="532">
        <v>2</v>
      </c>
      <c r="P53" s="532">
        <v>0</v>
      </c>
      <c r="Q53" s="532">
        <f t="shared" si="11"/>
        <v>2</v>
      </c>
      <c r="R53" s="532">
        <v>7</v>
      </c>
      <c r="S53" s="532">
        <v>32</v>
      </c>
      <c r="T53" s="532">
        <v>36</v>
      </c>
      <c r="U53" s="532">
        <f t="shared" si="12"/>
        <v>75</v>
      </c>
      <c r="V53" s="532">
        <v>1</v>
      </c>
      <c r="W53" s="532">
        <v>5</v>
      </c>
      <c r="X53" s="532">
        <v>4</v>
      </c>
      <c r="Y53" s="532">
        <f t="shared" si="13"/>
        <v>10</v>
      </c>
      <c r="Z53" s="532">
        <v>5</v>
      </c>
      <c r="AA53" s="532">
        <v>11</v>
      </c>
      <c r="AB53" s="532">
        <v>3</v>
      </c>
      <c r="AC53" s="532">
        <f t="shared" si="14"/>
        <v>19</v>
      </c>
      <c r="AD53" s="531" t="s">
        <v>956</v>
      </c>
    </row>
    <row r="54" spans="1:31" ht="21">
      <c r="A54" s="531" t="s">
        <v>959</v>
      </c>
      <c r="B54" s="533">
        <v>15</v>
      </c>
      <c r="C54" s="533">
        <v>15</v>
      </c>
      <c r="D54" s="533">
        <v>26</v>
      </c>
      <c r="E54" s="533">
        <f t="shared" si="8"/>
        <v>56</v>
      </c>
      <c r="F54" s="534">
        <v>0</v>
      </c>
      <c r="G54" s="533">
        <v>0</v>
      </c>
      <c r="H54" s="533">
        <v>0</v>
      </c>
      <c r="I54" s="533">
        <f t="shared" si="9"/>
        <v>0</v>
      </c>
      <c r="J54" s="534">
        <v>6</v>
      </c>
      <c r="K54" s="533">
        <v>29</v>
      </c>
      <c r="L54" s="533">
        <v>30</v>
      </c>
      <c r="M54" s="533">
        <f t="shared" si="10"/>
        <v>65</v>
      </c>
      <c r="N54" s="534">
        <v>0</v>
      </c>
      <c r="O54" s="533">
        <v>3</v>
      </c>
      <c r="P54" s="533">
        <v>0</v>
      </c>
      <c r="Q54" s="533">
        <f t="shared" si="11"/>
        <v>3</v>
      </c>
      <c r="R54" s="534">
        <v>4</v>
      </c>
      <c r="S54" s="533">
        <v>16</v>
      </c>
      <c r="T54" s="533">
        <v>17</v>
      </c>
      <c r="U54" s="533">
        <f t="shared" si="12"/>
        <v>37</v>
      </c>
      <c r="V54" s="534">
        <v>0</v>
      </c>
      <c r="W54" s="533">
        <v>1</v>
      </c>
      <c r="X54" s="533">
        <v>2</v>
      </c>
      <c r="Y54" s="533">
        <f t="shared" si="13"/>
        <v>3</v>
      </c>
      <c r="Z54" s="534">
        <v>2</v>
      </c>
      <c r="AA54" s="533">
        <v>5</v>
      </c>
      <c r="AB54" s="533">
        <v>3</v>
      </c>
      <c r="AC54" s="533">
        <f t="shared" si="14"/>
        <v>10</v>
      </c>
      <c r="AD54" s="531" t="s">
        <v>1022</v>
      </c>
    </row>
    <row r="55" spans="1:31" ht="21">
      <c r="A55" s="531" t="s">
        <v>1023</v>
      </c>
      <c r="B55" s="532">
        <v>4</v>
      </c>
      <c r="C55" s="532">
        <v>5</v>
      </c>
      <c r="D55" s="532">
        <v>11</v>
      </c>
      <c r="E55" s="532">
        <f t="shared" si="8"/>
        <v>20</v>
      </c>
      <c r="F55" s="532">
        <v>0</v>
      </c>
      <c r="G55" s="532">
        <v>0</v>
      </c>
      <c r="H55" s="532">
        <v>0</v>
      </c>
      <c r="I55" s="532">
        <f t="shared" si="9"/>
        <v>0</v>
      </c>
      <c r="J55" s="532">
        <v>4</v>
      </c>
      <c r="K55" s="532">
        <v>14</v>
      </c>
      <c r="L55" s="532">
        <v>11</v>
      </c>
      <c r="M55" s="532">
        <f t="shared" si="10"/>
        <v>29</v>
      </c>
      <c r="N55" s="532">
        <v>1</v>
      </c>
      <c r="O55" s="532">
        <v>0</v>
      </c>
      <c r="P55" s="532">
        <v>0</v>
      </c>
      <c r="Q55" s="532">
        <f t="shared" si="11"/>
        <v>1</v>
      </c>
      <c r="R55" s="532">
        <v>2</v>
      </c>
      <c r="S55" s="532">
        <v>6</v>
      </c>
      <c r="T55" s="532">
        <v>7</v>
      </c>
      <c r="U55" s="532">
        <f t="shared" si="12"/>
        <v>15</v>
      </c>
      <c r="V55" s="532">
        <v>0</v>
      </c>
      <c r="W55" s="532">
        <v>0</v>
      </c>
      <c r="X55" s="532">
        <v>4</v>
      </c>
      <c r="Y55" s="532">
        <f t="shared" si="13"/>
        <v>4</v>
      </c>
      <c r="Z55" s="532">
        <v>0</v>
      </c>
      <c r="AA55" s="532">
        <v>2</v>
      </c>
      <c r="AB55" s="532">
        <v>2</v>
      </c>
      <c r="AC55" s="532">
        <f t="shared" si="14"/>
        <v>4</v>
      </c>
      <c r="AD55" s="531" t="s">
        <v>961</v>
      </c>
    </row>
    <row r="56" spans="1:31" ht="21">
      <c r="A56" s="531" t="s">
        <v>1024</v>
      </c>
      <c r="B56" s="533">
        <v>2</v>
      </c>
      <c r="C56" s="533">
        <v>2</v>
      </c>
      <c r="D56" s="533">
        <v>7</v>
      </c>
      <c r="E56" s="533">
        <f t="shared" si="8"/>
        <v>11</v>
      </c>
      <c r="F56" s="534">
        <v>0</v>
      </c>
      <c r="G56" s="533">
        <v>0</v>
      </c>
      <c r="H56" s="533">
        <v>0</v>
      </c>
      <c r="I56" s="533">
        <f t="shared" si="9"/>
        <v>0</v>
      </c>
      <c r="J56" s="534">
        <v>3</v>
      </c>
      <c r="K56" s="533">
        <v>5</v>
      </c>
      <c r="L56" s="533">
        <v>9</v>
      </c>
      <c r="M56" s="533">
        <f t="shared" si="10"/>
        <v>17</v>
      </c>
      <c r="N56" s="534">
        <v>0</v>
      </c>
      <c r="O56" s="533">
        <v>0</v>
      </c>
      <c r="P56" s="533">
        <v>0</v>
      </c>
      <c r="Q56" s="533">
        <f t="shared" si="11"/>
        <v>0</v>
      </c>
      <c r="R56" s="534">
        <v>1</v>
      </c>
      <c r="S56" s="533">
        <v>5</v>
      </c>
      <c r="T56" s="533">
        <v>6</v>
      </c>
      <c r="U56" s="533">
        <f t="shared" si="12"/>
        <v>12</v>
      </c>
      <c r="V56" s="534">
        <v>0</v>
      </c>
      <c r="W56" s="533">
        <v>0</v>
      </c>
      <c r="X56" s="533">
        <v>2</v>
      </c>
      <c r="Y56" s="533">
        <f t="shared" si="13"/>
        <v>2</v>
      </c>
      <c r="Z56" s="534">
        <v>0</v>
      </c>
      <c r="AA56" s="533">
        <v>0</v>
      </c>
      <c r="AB56" s="533">
        <v>1</v>
      </c>
      <c r="AC56" s="533">
        <f t="shared" si="14"/>
        <v>1</v>
      </c>
      <c r="AD56" s="531" t="s">
        <v>1025</v>
      </c>
      <c r="AE56" s="523"/>
    </row>
    <row r="57" spans="1:31" ht="21">
      <c r="A57" s="531" t="s">
        <v>1026</v>
      </c>
      <c r="B57" s="532">
        <v>0</v>
      </c>
      <c r="C57" s="532">
        <v>0</v>
      </c>
      <c r="D57" s="532">
        <v>0</v>
      </c>
      <c r="E57" s="532">
        <f t="shared" si="8"/>
        <v>0</v>
      </c>
      <c r="F57" s="532">
        <v>0</v>
      </c>
      <c r="G57" s="532">
        <v>0</v>
      </c>
      <c r="H57" s="532">
        <v>0</v>
      </c>
      <c r="I57" s="532">
        <f t="shared" si="9"/>
        <v>0</v>
      </c>
      <c r="J57" s="532">
        <v>0</v>
      </c>
      <c r="K57" s="532">
        <v>3</v>
      </c>
      <c r="L57" s="532">
        <v>3</v>
      </c>
      <c r="M57" s="532">
        <f t="shared" si="10"/>
        <v>6</v>
      </c>
      <c r="N57" s="532">
        <v>0</v>
      </c>
      <c r="O57" s="532">
        <v>0</v>
      </c>
      <c r="P57" s="532">
        <v>0</v>
      </c>
      <c r="Q57" s="532">
        <f t="shared" si="11"/>
        <v>0</v>
      </c>
      <c r="R57" s="532">
        <v>0</v>
      </c>
      <c r="S57" s="532">
        <v>1</v>
      </c>
      <c r="T57" s="532">
        <v>3</v>
      </c>
      <c r="U57" s="532">
        <f t="shared" si="12"/>
        <v>4</v>
      </c>
      <c r="V57" s="532">
        <v>0</v>
      </c>
      <c r="W57" s="532">
        <v>0</v>
      </c>
      <c r="X57" s="532">
        <v>0</v>
      </c>
      <c r="Y57" s="532">
        <f t="shared" si="13"/>
        <v>0</v>
      </c>
      <c r="Z57" s="532">
        <v>0</v>
      </c>
      <c r="AA57" s="532">
        <v>0</v>
      </c>
      <c r="AB57" s="532">
        <v>0</v>
      </c>
      <c r="AC57" s="532">
        <f t="shared" si="14"/>
        <v>0</v>
      </c>
      <c r="AD57" s="531" t="s">
        <v>1027</v>
      </c>
    </row>
    <row r="58" spans="1:31" ht="21">
      <c r="A58" s="531" t="s">
        <v>1028</v>
      </c>
      <c r="B58" s="533">
        <v>0</v>
      </c>
      <c r="C58" s="533">
        <v>1</v>
      </c>
      <c r="D58" s="533">
        <v>4</v>
      </c>
      <c r="E58" s="533">
        <f t="shared" si="8"/>
        <v>5</v>
      </c>
      <c r="F58" s="534">
        <v>0</v>
      </c>
      <c r="G58" s="533">
        <v>0</v>
      </c>
      <c r="H58" s="533">
        <v>0</v>
      </c>
      <c r="I58" s="533">
        <f t="shared" si="9"/>
        <v>0</v>
      </c>
      <c r="J58" s="534">
        <v>1</v>
      </c>
      <c r="K58" s="533">
        <v>3</v>
      </c>
      <c r="L58" s="533">
        <v>5</v>
      </c>
      <c r="M58" s="533">
        <f t="shared" si="10"/>
        <v>9</v>
      </c>
      <c r="N58" s="534">
        <v>0</v>
      </c>
      <c r="O58" s="533">
        <v>0</v>
      </c>
      <c r="P58" s="533">
        <v>0</v>
      </c>
      <c r="Q58" s="533">
        <f t="shared" si="11"/>
        <v>0</v>
      </c>
      <c r="R58" s="534">
        <v>0</v>
      </c>
      <c r="S58" s="533">
        <v>1</v>
      </c>
      <c r="T58" s="533">
        <v>2</v>
      </c>
      <c r="U58" s="533">
        <f t="shared" si="12"/>
        <v>3</v>
      </c>
      <c r="V58" s="534">
        <v>0</v>
      </c>
      <c r="W58" s="533">
        <v>0</v>
      </c>
      <c r="X58" s="533">
        <v>0</v>
      </c>
      <c r="Y58" s="533">
        <f t="shared" si="13"/>
        <v>0</v>
      </c>
      <c r="Z58" s="534">
        <v>1</v>
      </c>
      <c r="AA58" s="533">
        <v>0</v>
      </c>
      <c r="AB58" s="533">
        <v>1</v>
      </c>
      <c r="AC58" s="533">
        <f t="shared" si="14"/>
        <v>2</v>
      </c>
      <c r="AD58" s="531" t="s">
        <v>1029</v>
      </c>
    </row>
    <row r="59" spans="1:31" ht="21">
      <c r="A59" s="531" t="s">
        <v>1030</v>
      </c>
      <c r="B59" s="532">
        <v>0</v>
      </c>
      <c r="C59" s="532">
        <v>0</v>
      </c>
      <c r="D59" s="532">
        <v>2</v>
      </c>
      <c r="E59" s="532">
        <f t="shared" si="8"/>
        <v>2</v>
      </c>
      <c r="F59" s="532">
        <v>0</v>
      </c>
      <c r="G59" s="532">
        <v>0</v>
      </c>
      <c r="H59" s="532">
        <v>0</v>
      </c>
      <c r="I59" s="532">
        <f t="shared" si="9"/>
        <v>0</v>
      </c>
      <c r="J59" s="532">
        <v>0</v>
      </c>
      <c r="K59" s="532">
        <v>1</v>
      </c>
      <c r="L59" s="532">
        <v>4</v>
      </c>
      <c r="M59" s="532">
        <f t="shared" si="10"/>
        <v>5</v>
      </c>
      <c r="N59" s="532">
        <v>0</v>
      </c>
      <c r="O59" s="532">
        <v>0</v>
      </c>
      <c r="P59" s="532">
        <v>0</v>
      </c>
      <c r="Q59" s="532">
        <f t="shared" si="11"/>
        <v>0</v>
      </c>
      <c r="R59" s="532">
        <v>0</v>
      </c>
      <c r="S59" s="532">
        <v>3</v>
      </c>
      <c r="T59" s="532">
        <v>1</v>
      </c>
      <c r="U59" s="532">
        <f t="shared" si="12"/>
        <v>4</v>
      </c>
      <c r="V59" s="532">
        <v>0</v>
      </c>
      <c r="W59" s="532">
        <v>0</v>
      </c>
      <c r="X59" s="532">
        <v>0</v>
      </c>
      <c r="Y59" s="532">
        <f t="shared" si="13"/>
        <v>0</v>
      </c>
      <c r="Z59" s="532">
        <v>0</v>
      </c>
      <c r="AA59" s="532">
        <v>0</v>
      </c>
      <c r="AB59" s="532">
        <v>2</v>
      </c>
      <c r="AC59" s="532">
        <f t="shared" si="14"/>
        <v>2</v>
      </c>
      <c r="AD59" s="531" t="s">
        <v>1031</v>
      </c>
    </row>
    <row r="60" spans="1:31" ht="21">
      <c r="A60" s="531" t="s">
        <v>1032</v>
      </c>
      <c r="B60" s="533">
        <v>0</v>
      </c>
      <c r="C60" s="533">
        <v>7</v>
      </c>
      <c r="D60" s="533">
        <v>10</v>
      </c>
      <c r="E60" s="533">
        <f t="shared" si="8"/>
        <v>17</v>
      </c>
      <c r="F60" s="534">
        <v>0</v>
      </c>
      <c r="G60" s="533">
        <v>2</v>
      </c>
      <c r="H60" s="533">
        <v>0</v>
      </c>
      <c r="I60" s="533">
        <f t="shared" si="9"/>
        <v>2</v>
      </c>
      <c r="J60" s="534">
        <v>0</v>
      </c>
      <c r="K60" s="533">
        <v>13</v>
      </c>
      <c r="L60" s="533">
        <v>7</v>
      </c>
      <c r="M60" s="533">
        <f t="shared" si="10"/>
        <v>20</v>
      </c>
      <c r="N60" s="534">
        <v>1</v>
      </c>
      <c r="O60" s="533">
        <v>1</v>
      </c>
      <c r="P60" s="533">
        <v>0</v>
      </c>
      <c r="Q60" s="533">
        <f t="shared" si="11"/>
        <v>2</v>
      </c>
      <c r="R60" s="534">
        <v>0</v>
      </c>
      <c r="S60" s="533">
        <v>4</v>
      </c>
      <c r="T60" s="533">
        <v>5</v>
      </c>
      <c r="U60" s="533">
        <f t="shared" si="12"/>
        <v>9</v>
      </c>
      <c r="V60" s="534">
        <v>0</v>
      </c>
      <c r="W60" s="533">
        <v>1</v>
      </c>
      <c r="X60" s="533">
        <v>2</v>
      </c>
      <c r="Y60" s="533">
        <f t="shared" si="13"/>
        <v>3</v>
      </c>
      <c r="Z60" s="534">
        <v>0</v>
      </c>
      <c r="AA60" s="533">
        <v>4</v>
      </c>
      <c r="AB60" s="533">
        <v>0</v>
      </c>
      <c r="AC60" s="533">
        <f t="shared" si="14"/>
        <v>4</v>
      </c>
      <c r="AD60" s="531" t="s">
        <v>1033</v>
      </c>
    </row>
    <row r="61" spans="1:31" ht="21">
      <c r="A61" s="531" t="s">
        <v>828</v>
      </c>
      <c r="B61" s="532">
        <v>3</v>
      </c>
      <c r="C61" s="532">
        <v>2</v>
      </c>
      <c r="D61" s="532">
        <v>11</v>
      </c>
      <c r="E61" s="532">
        <f t="shared" si="8"/>
        <v>16</v>
      </c>
      <c r="F61" s="532">
        <v>0</v>
      </c>
      <c r="G61" s="532">
        <v>0</v>
      </c>
      <c r="H61" s="532">
        <v>0</v>
      </c>
      <c r="I61" s="532">
        <f t="shared" si="9"/>
        <v>0</v>
      </c>
      <c r="J61" s="532">
        <v>1</v>
      </c>
      <c r="K61" s="532">
        <v>6</v>
      </c>
      <c r="L61" s="532">
        <v>15</v>
      </c>
      <c r="M61" s="532">
        <f t="shared" si="10"/>
        <v>22</v>
      </c>
      <c r="N61" s="532">
        <v>0</v>
      </c>
      <c r="O61" s="532">
        <v>0</v>
      </c>
      <c r="P61" s="532">
        <v>0</v>
      </c>
      <c r="Q61" s="532">
        <f t="shared" si="11"/>
        <v>0</v>
      </c>
      <c r="R61" s="532">
        <v>0</v>
      </c>
      <c r="S61" s="532">
        <v>1</v>
      </c>
      <c r="T61" s="532">
        <v>7</v>
      </c>
      <c r="U61" s="532">
        <f t="shared" si="12"/>
        <v>8</v>
      </c>
      <c r="V61" s="532">
        <v>0</v>
      </c>
      <c r="W61" s="532">
        <v>1</v>
      </c>
      <c r="X61" s="532">
        <v>1</v>
      </c>
      <c r="Y61" s="532">
        <f t="shared" si="13"/>
        <v>2</v>
      </c>
      <c r="Z61" s="532">
        <v>0</v>
      </c>
      <c r="AA61" s="532">
        <v>4</v>
      </c>
      <c r="AB61" s="532">
        <v>2</v>
      </c>
      <c r="AC61" s="532">
        <f t="shared" si="14"/>
        <v>6</v>
      </c>
      <c r="AD61" s="531" t="s">
        <v>960</v>
      </c>
    </row>
    <row r="62" spans="1:31" ht="21">
      <c r="A62" s="531" t="s">
        <v>862</v>
      </c>
      <c r="B62" s="533">
        <v>12</v>
      </c>
      <c r="C62" s="533">
        <v>14</v>
      </c>
      <c r="D62" s="533">
        <v>11</v>
      </c>
      <c r="E62" s="533">
        <f t="shared" si="8"/>
        <v>37</v>
      </c>
      <c r="F62" s="534">
        <v>0</v>
      </c>
      <c r="G62" s="533">
        <v>0</v>
      </c>
      <c r="H62" s="533">
        <v>0</v>
      </c>
      <c r="I62" s="533">
        <f t="shared" si="9"/>
        <v>0</v>
      </c>
      <c r="J62" s="534">
        <v>7</v>
      </c>
      <c r="K62" s="533">
        <v>29</v>
      </c>
      <c r="L62" s="533">
        <v>29</v>
      </c>
      <c r="M62" s="533">
        <f t="shared" si="10"/>
        <v>65</v>
      </c>
      <c r="N62" s="534">
        <v>0</v>
      </c>
      <c r="O62" s="533">
        <v>0</v>
      </c>
      <c r="P62" s="533">
        <v>0</v>
      </c>
      <c r="Q62" s="533">
        <f t="shared" si="11"/>
        <v>0</v>
      </c>
      <c r="R62" s="534">
        <v>3</v>
      </c>
      <c r="S62" s="533">
        <v>16</v>
      </c>
      <c r="T62" s="533">
        <v>23</v>
      </c>
      <c r="U62" s="533">
        <f t="shared" si="12"/>
        <v>42</v>
      </c>
      <c r="V62" s="534">
        <v>0</v>
      </c>
      <c r="W62" s="533">
        <v>0</v>
      </c>
      <c r="X62" s="533">
        <v>2</v>
      </c>
      <c r="Y62" s="533">
        <f t="shared" si="13"/>
        <v>2</v>
      </c>
      <c r="Z62" s="534">
        <v>2</v>
      </c>
      <c r="AA62" s="533">
        <v>5</v>
      </c>
      <c r="AB62" s="533">
        <v>5</v>
      </c>
      <c r="AC62" s="533">
        <f t="shared" si="14"/>
        <v>12</v>
      </c>
      <c r="AD62" s="531" t="s">
        <v>870</v>
      </c>
    </row>
    <row r="63" spans="1:31" ht="21">
      <c r="A63" s="531" t="s">
        <v>1034</v>
      </c>
      <c r="B63" s="532">
        <v>3</v>
      </c>
      <c r="C63" s="532">
        <v>5</v>
      </c>
      <c r="D63" s="532">
        <v>1</v>
      </c>
      <c r="E63" s="532">
        <f t="shared" si="8"/>
        <v>9</v>
      </c>
      <c r="F63" s="532">
        <v>0</v>
      </c>
      <c r="G63" s="532">
        <v>0</v>
      </c>
      <c r="H63" s="532">
        <v>0</v>
      </c>
      <c r="I63" s="532">
        <f t="shared" si="9"/>
        <v>0</v>
      </c>
      <c r="J63" s="532">
        <v>0</v>
      </c>
      <c r="K63" s="532">
        <v>18</v>
      </c>
      <c r="L63" s="532">
        <v>15</v>
      </c>
      <c r="M63" s="532">
        <f t="shared" si="10"/>
        <v>33</v>
      </c>
      <c r="N63" s="532">
        <v>0</v>
      </c>
      <c r="O63" s="532">
        <v>0</v>
      </c>
      <c r="P63" s="532">
        <v>0</v>
      </c>
      <c r="Q63" s="532">
        <f t="shared" si="11"/>
        <v>0</v>
      </c>
      <c r="R63" s="532">
        <v>1</v>
      </c>
      <c r="S63" s="532">
        <v>9</v>
      </c>
      <c r="T63" s="532">
        <v>7</v>
      </c>
      <c r="U63" s="532">
        <f t="shared" si="12"/>
        <v>17</v>
      </c>
      <c r="V63" s="532">
        <v>0</v>
      </c>
      <c r="W63" s="532">
        <v>0</v>
      </c>
      <c r="X63" s="532">
        <v>0</v>
      </c>
      <c r="Y63" s="532">
        <f t="shared" si="13"/>
        <v>0</v>
      </c>
      <c r="Z63" s="532">
        <v>0</v>
      </c>
      <c r="AA63" s="532">
        <v>0</v>
      </c>
      <c r="AB63" s="532">
        <v>1</v>
      </c>
      <c r="AC63" s="532">
        <f t="shared" si="14"/>
        <v>1</v>
      </c>
      <c r="AD63" s="531" t="s">
        <v>1035</v>
      </c>
    </row>
    <row r="64" spans="1:31" ht="21">
      <c r="A64" s="531" t="s">
        <v>1036</v>
      </c>
      <c r="B64" s="533">
        <v>0</v>
      </c>
      <c r="C64" s="533">
        <v>1</v>
      </c>
      <c r="D64" s="533">
        <v>1</v>
      </c>
      <c r="E64" s="533">
        <f t="shared" si="8"/>
        <v>2</v>
      </c>
      <c r="F64" s="534">
        <v>0</v>
      </c>
      <c r="G64" s="533">
        <v>0</v>
      </c>
      <c r="H64" s="533">
        <v>0</v>
      </c>
      <c r="I64" s="533">
        <f t="shared" si="9"/>
        <v>0</v>
      </c>
      <c r="J64" s="534">
        <v>0</v>
      </c>
      <c r="K64" s="533">
        <v>1</v>
      </c>
      <c r="L64" s="533">
        <v>3</v>
      </c>
      <c r="M64" s="533">
        <f t="shared" si="10"/>
        <v>4</v>
      </c>
      <c r="N64" s="534">
        <v>0</v>
      </c>
      <c r="O64" s="533">
        <v>0</v>
      </c>
      <c r="P64" s="533">
        <v>0</v>
      </c>
      <c r="Q64" s="533">
        <f t="shared" si="11"/>
        <v>0</v>
      </c>
      <c r="R64" s="534">
        <v>0</v>
      </c>
      <c r="S64" s="533">
        <v>0</v>
      </c>
      <c r="T64" s="533">
        <v>2</v>
      </c>
      <c r="U64" s="533">
        <f t="shared" si="12"/>
        <v>2</v>
      </c>
      <c r="V64" s="534">
        <v>0</v>
      </c>
      <c r="W64" s="533">
        <v>0</v>
      </c>
      <c r="X64" s="533">
        <v>0</v>
      </c>
      <c r="Y64" s="533">
        <f t="shared" si="13"/>
        <v>0</v>
      </c>
      <c r="Z64" s="534">
        <v>0</v>
      </c>
      <c r="AA64" s="533">
        <v>1</v>
      </c>
      <c r="AB64" s="533">
        <v>0</v>
      </c>
      <c r="AC64" s="533">
        <f t="shared" si="14"/>
        <v>1</v>
      </c>
      <c r="AD64" s="531" t="s">
        <v>1037</v>
      </c>
    </row>
    <row r="65" spans="1:31" ht="21">
      <c r="A65" s="531" t="s">
        <v>964</v>
      </c>
      <c r="B65" s="532">
        <v>0</v>
      </c>
      <c r="C65" s="532">
        <v>3</v>
      </c>
      <c r="D65" s="532">
        <v>4</v>
      </c>
      <c r="E65" s="532">
        <f t="shared" si="8"/>
        <v>7</v>
      </c>
      <c r="F65" s="532">
        <v>0</v>
      </c>
      <c r="G65" s="532">
        <v>0</v>
      </c>
      <c r="H65" s="532">
        <v>0</v>
      </c>
      <c r="I65" s="532">
        <f t="shared" si="9"/>
        <v>0</v>
      </c>
      <c r="J65" s="532">
        <v>3</v>
      </c>
      <c r="K65" s="532">
        <v>7</v>
      </c>
      <c r="L65" s="532">
        <v>11</v>
      </c>
      <c r="M65" s="532">
        <f t="shared" si="10"/>
        <v>21</v>
      </c>
      <c r="N65" s="532">
        <v>0</v>
      </c>
      <c r="O65" s="532">
        <v>0</v>
      </c>
      <c r="P65" s="532">
        <v>1</v>
      </c>
      <c r="Q65" s="532">
        <f t="shared" si="11"/>
        <v>1</v>
      </c>
      <c r="R65" s="532">
        <v>0</v>
      </c>
      <c r="S65" s="532">
        <v>3</v>
      </c>
      <c r="T65" s="532">
        <v>6</v>
      </c>
      <c r="U65" s="532">
        <f t="shared" si="12"/>
        <v>9</v>
      </c>
      <c r="V65" s="532">
        <v>1</v>
      </c>
      <c r="W65" s="532">
        <v>1</v>
      </c>
      <c r="X65" s="532">
        <v>0</v>
      </c>
      <c r="Y65" s="532">
        <f t="shared" si="13"/>
        <v>2</v>
      </c>
      <c r="Z65" s="532">
        <v>2</v>
      </c>
      <c r="AA65" s="532">
        <v>1</v>
      </c>
      <c r="AB65" s="532">
        <v>2</v>
      </c>
      <c r="AC65" s="532">
        <f t="shared" si="14"/>
        <v>5</v>
      </c>
      <c r="AD65" s="531" t="s">
        <v>1038</v>
      </c>
    </row>
    <row r="66" spans="1:31" ht="21">
      <c r="A66" s="531" t="s">
        <v>1039</v>
      </c>
      <c r="B66" s="533">
        <v>4</v>
      </c>
      <c r="C66" s="533">
        <v>5</v>
      </c>
      <c r="D66" s="533">
        <v>5</v>
      </c>
      <c r="E66" s="533">
        <f t="shared" si="8"/>
        <v>14</v>
      </c>
      <c r="F66" s="534">
        <v>0</v>
      </c>
      <c r="G66" s="533">
        <v>0</v>
      </c>
      <c r="H66" s="533">
        <v>0</v>
      </c>
      <c r="I66" s="533">
        <f t="shared" si="9"/>
        <v>0</v>
      </c>
      <c r="J66" s="534">
        <v>0</v>
      </c>
      <c r="K66" s="533">
        <v>2</v>
      </c>
      <c r="L66" s="533">
        <v>6</v>
      </c>
      <c r="M66" s="533">
        <f t="shared" si="10"/>
        <v>8</v>
      </c>
      <c r="N66" s="534">
        <v>0</v>
      </c>
      <c r="O66" s="533">
        <v>0</v>
      </c>
      <c r="P66" s="533">
        <v>1</v>
      </c>
      <c r="Q66" s="533">
        <f t="shared" si="11"/>
        <v>1</v>
      </c>
      <c r="R66" s="534">
        <v>0</v>
      </c>
      <c r="S66" s="533">
        <v>2</v>
      </c>
      <c r="T66" s="533">
        <v>3</v>
      </c>
      <c r="U66" s="533">
        <f t="shared" si="12"/>
        <v>5</v>
      </c>
      <c r="V66" s="534">
        <v>0</v>
      </c>
      <c r="W66" s="533">
        <v>0</v>
      </c>
      <c r="X66" s="533">
        <v>1</v>
      </c>
      <c r="Y66" s="533">
        <f t="shared" si="13"/>
        <v>1</v>
      </c>
      <c r="Z66" s="534">
        <v>0</v>
      </c>
      <c r="AA66" s="533">
        <v>0</v>
      </c>
      <c r="AB66" s="533">
        <v>0</v>
      </c>
      <c r="AC66" s="533">
        <f t="shared" si="14"/>
        <v>0</v>
      </c>
      <c r="AD66" s="531" t="s">
        <v>1040</v>
      </c>
    </row>
    <row r="67" spans="1:31" ht="21">
      <c r="A67" s="531" t="s">
        <v>1041</v>
      </c>
      <c r="B67" s="532">
        <v>0</v>
      </c>
      <c r="C67" s="532">
        <v>0</v>
      </c>
      <c r="D67" s="532">
        <v>1</v>
      </c>
      <c r="E67" s="532">
        <f t="shared" si="8"/>
        <v>1</v>
      </c>
      <c r="F67" s="532">
        <v>0</v>
      </c>
      <c r="G67" s="532">
        <v>0</v>
      </c>
      <c r="H67" s="532">
        <v>0</v>
      </c>
      <c r="I67" s="532">
        <f t="shared" si="9"/>
        <v>0</v>
      </c>
      <c r="J67" s="532">
        <v>2</v>
      </c>
      <c r="K67" s="532">
        <v>5</v>
      </c>
      <c r="L67" s="532">
        <v>5</v>
      </c>
      <c r="M67" s="532">
        <f t="shared" si="10"/>
        <v>12</v>
      </c>
      <c r="N67" s="532">
        <v>0</v>
      </c>
      <c r="O67" s="532">
        <v>1</v>
      </c>
      <c r="P67" s="532">
        <v>1</v>
      </c>
      <c r="Q67" s="532">
        <f t="shared" si="11"/>
        <v>2</v>
      </c>
      <c r="R67" s="532">
        <v>2</v>
      </c>
      <c r="S67" s="532">
        <v>9</v>
      </c>
      <c r="T67" s="532">
        <v>2</v>
      </c>
      <c r="U67" s="532">
        <f t="shared" si="12"/>
        <v>13</v>
      </c>
      <c r="V67" s="532">
        <v>0</v>
      </c>
      <c r="W67" s="532">
        <v>1</v>
      </c>
      <c r="X67" s="532">
        <v>1</v>
      </c>
      <c r="Y67" s="532">
        <f t="shared" si="13"/>
        <v>2</v>
      </c>
      <c r="Z67" s="532">
        <v>1</v>
      </c>
      <c r="AA67" s="532">
        <v>1</v>
      </c>
      <c r="AB67" s="532">
        <v>3</v>
      </c>
      <c r="AC67" s="532">
        <f t="shared" si="14"/>
        <v>5</v>
      </c>
      <c r="AD67" s="381" t="s">
        <v>1042</v>
      </c>
    </row>
    <row r="68" spans="1:31" ht="21">
      <c r="A68" s="531" t="s">
        <v>1043</v>
      </c>
      <c r="B68" s="533">
        <v>0</v>
      </c>
      <c r="C68" s="533">
        <v>0</v>
      </c>
      <c r="D68" s="533">
        <v>0</v>
      </c>
      <c r="E68" s="533">
        <f t="shared" si="8"/>
        <v>0</v>
      </c>
      <c r="F68" s="534">
        <v>0</v>
      </c>
      <c r="G68" s="533">
        <v>0</v>
      </c>
      <c r="H68" s="533">
        <v>0</v>
      </c>
      <c r="I68" s="533">
        <f t="shared" si="9"/>
        <v>0</v>
      </c>
      <c r="J68" s="534">
        <v>0</v>
      </c>
      <c r="K68" s="533">
        <v>0</v>
      </c>
      <c r="L68" s="533">
        <v>0</v>
      </c>
      <c r="M68" s="533">
        <f t="shared" si="10"/>
        <v>0</v>
      </c>
      <c r="N68" s="534">
        <v>0</v>
      </c>
      <c r="O68" s="533">
        <v>0</v>
      </c>
      <c r="P68" s="533">
        <v>0</v>
      </c>
      <c r="Q68" s="533">
        <f t="shared" si="11"/>
        <v>0</v>
      </c>
      <c r="R68" s="534">
        <v>0</v>
      </c>
      <c r="S68" s="533">
        <v>0</v>
      </c>
      <c r="T68" s="533">
        <v>0</v>
      </c>
      <c r="U68" s="533">
        <f t="shared" si="12"/>
        <v>0</v>
      </c>
      <c r="V68" s="534">
        <v>0</v>
      </c>
      <c r="W68" s="533">
        <v>0</v>
      </c>
      <c r="X68" s="533">
        <v>0</v>
      </c>
      <c r="Y68" s="533">
        <f t="shared" si="13"/>
        <v>0</v>
      </c>
      <c r="Z68" s="534">
        <v>0</v>
      </c>
      <c r="AA68" s="533">
        <v>0</v>
      </c>
      <c r="AB68" s="533">
        <v>1</v>
      </c>
      <c r="AC68" s="533">
        <f t="shared" si="14"/>
        <v>1</v>
      </c>
      <c r="AD68" s="535" t="s">
        <v>1044</v>
      </c>
    </row>
    <row r="69" spans="1:31" ht="21">
      <c r="A69" s="531" t="s">
        <v>1045</v>
      </c>
      <c r="B69" s="532">
        <v>4</v>
      </c>
      <c r="C69" s="532">
        <v>7</v>
      </c>
      <c r="D69" s="532">
        <v>6</v>
      </c>
      <c r="E69" s="532">
        <f t="shared" si="8"/>
        <v>17</v>
      </c>
      <c r="F69" s="532">
        <v>0</v>
      </c>
      <c r="G69" s="532">
        <v>0</v>
      </c>
      <c r="H69" s="532">
        <v>0</v>
      </c>
      <c r="I69" s="532">
        <f t="shared" si="9"/>
        <v>0</v>
      </c>
      <c r="J69" s="532">
        <v>2</v>
      </c>
      <c r="K69" s="532">
        <v>11</v>
      </c>
      <c r="L69" s="532">
        <v>13</v>
      </c>
      <c r="M69" s="532">
        <f t="shared" si="10"/>
        <v>26</v>
      </c>
      <c r="N69" s="532">
        <v>0</v>
      </c>
      <c r="O69" s="532">
        <v>0</v>
      </c>
      <c r="P69" s="532">
        <v>0</v>
      </c>
      <c r="Q69" s="532">
        <f t="shared" si="11"/>
        <v>0</v>
      </c>
      <c r="R69" s="532">
        <v>0</v>
      </c>
      <c r="S69" s="532">
        <v>8</v>
      </c>
      <c r="T69" s="532">
        <v>5</v>
      </c>
      <c r="U69" s="532">
        <f t="shared" si="12"/>
        <v>13</v>
      </c>
      <c r="V69" s="532">
        <v>0</v>
      </c>
      <c r="W69" s="532">
        <v>0</v>
      </c>
      <c r="X69" s="532">
        <v>1</v>
      </c>
      <c r="Y69" s="532">
        <f t="shared" si="13"/>
        <v>1</v>
      </c>
      <c r="Z69" s="532">
        <v>0</v>
      </c>
      <c r="AA69" s="532">
        <v>4</v>
      </c>
      <c r="AB69" s="532">
        <v>4</v>
      </c>
      <c r="AC69" s="532">
        <f t="shared" si="14"/>
        <v>8</v>
      </c>
      <c r="AD69" s="531" t="s">
        <v>1046</v>
      </c>
    </row>
    <row r="70" spans="1:31" ht="21">
      <c r="A70" s="531" t="s">
        <v>1047</v>
      </c>
      <c r="B70" s="533">
        <v>0</v>
      </c>
      <c r="C70" s="533">
        <v>2</v>
      </c>
      <c r="D70" s="533">
        <v>4</v>
      </c>
      <c r="E70" s="533">
        <f t="shared" si="8"/>
        <v>6</v>
      </c>
      <c r="F70" s="534">
        <v>0</v>
      </c>
      <c r="G70" s="533">
        <v>0</v>
      </c>
      <c r="H70" s="533">
        <v>1</v>
      </c>
      <c r="I70" s="533">
        <f t="shared" si="9"/>
        <v>1</v>
      </c>
      <c r="J70" s="534">
        <v>1</v>
      </c>
      <c r="K70" s="533">
        <v>7</v>
      </c>
      <c r="L70" s="533">
        <v>14</v>
      </c>
      <c r="M70" s="533">
        <f t="shared" si="10"/>
        <v>22</v>
      </c>
      <c r="N70" s="534">
        <v>0</v>
      </c>
      <c r="O70" s="533">
        <v>0</v>
      </c>
      <c r="P70" s="533">
        <v>1</v>
      </c>
      <c r="Q70" s="533">
        <f t="shared" si="11"/>
        <v>1</v>
      </c>
      <c r="R70" s="534">
        <v>0</v>
      </c>
      <c r="S70" s="533">
        <v>3</v>
      </c>
      <c r="T70" s="533">
        <v>9</v>
      </c>
      <c r="U70" s="533">
        <f t="shared" si="12"/>
        <v>12</v>
      </c>
      <c r="V70" s="534">
        <v>0</v>
      </c>
      <c r="W70" s="533">
        <v>1</v>
      </c>
      <c r="X70" s="533">
        <v>1</v>
      </c>
      <c r="Y70" s="533">
        <f t="shared" si="13"/>
        <v>2</v>
      </c>
      <c r="Z70" s="534">
        <v>0</v>
      </c>
      <c r="AA70" s="533">
        <v>2</v>
      </c>
      <c r="AB70" s="533">
        <v>3</v>
      </c>
      <c r="AC70" s="533">
        <f t="shared" si="14"/>
        <v>5</v>
      </c>
      <c r="AD70" s="531" t="s">
        <v>1048</v>
      </c>
    </row>
    <row r="71" spans="1:31" ht="21">
      <c r="A71" s="531" t="s">
        <v>1049</v>
      </c>
      <c r="B71" s="532">
        <v>3</v>
      </c>
      <c r="C71" s="532">
        <v>11</v>
      </c>
      <c r="D71" s="532">
        <v>10</v>
      </c>
      <c r="E71" s="532">
        <f t="shared" si="8"/>
        <v>24</v>
      </c>
      <c r="F71" s="532">
        <v>0</v>
      </c>
      <c r="G71" s="532">
        <v>0</v>
      </c>
      <c r="H71" s="532">
        <v>0</v>
      </c>
      <c r="I71" s="532">
        <f t="shared" si="9"/>
        <v>0</v>
      </c>
      <c r="J71" s="532">
        <v>1</v>
      </c>
      <c r="K71" s="532">
        <v>20</v>
      </c>
      <c r="L71" s="532">
        <v>23</v>
      </c>
      <c r="M71" s="532">
        <f t="shared" si="10"/>
        <v>44</v>
      </c>
      <c r="N71" s="532">
        <v>0</v>
      </c>
      <c r="O71" s="532">
        <v>0</v>
      </c>
      <c r="P71" s="532">
        <v>0</v>
      </c>
      <c r="Q71" s="532">
        <f t="shared" si="11"/>
        <v>0</v>
      </c>
      <c r="R71" s="532">
        <v>2</v>
      </c>
      <c r="S71" s="532">
        <v>11</v>
      </c>
      <c r="T71" s="532">
        <v>19</v>
      </c>
      <c r="U71" s="532">
        <f t="shared" si="12"/>
        <v>32</v>
      </c>
      <c r="V71" s="532">
        <v>0</v>
      </c>
      <c r="W71" s="532">
        <v>0</v>
      </c>
      <c r="X71" s="532">
        <v>0</v>
      </c>
      <c r="Y71" s="532">
        <f t="shared" si="13"/>
        <v>0</v>
      </c>
      <c r="Z71" s="532">
        <v>0</v>
      </c>
      <c r="AA71" s="532">
        <v>2</v>
      </c>
      <c r="AB71" s="532">
        <v>2</v>
      </c>
      <c r="AC71" s="532">
        <f t="shared" si="14"/>
        <v>4</v>
      </c>
      <c r="AD71" s="531" t="s">
        <v>1050</v>
      </c>
    </row>
    <row r="72" spans="1:31" ht="21">
      <c r="A72" s="531" t="s">
        <v>1051</v>
      </c>
      <c r="B72" s="533">
        <v>0</v>
      </c>
      <c r="C72" s="533">
        <v>0</v>
      </c>
      <c r="D72" s="533">
        <v>0</v>
      </c>
      <c r="E72" s="533">
        <f t="shared" si="8"/>
        <v>0</v>
      </c>
      <c r="F72" s="534">
        <v>0</v>
      </c>
      <c r="G72" s="533">
        <v>0</v>
      </c>
      <c r="H72" s="533">
        <v>0</v>
      </c>
      <c r="I72" s="533">
        <f t="shared" si="9"/>
        <v>0</v>
      </c>
      <c r="J72" s="534">
        <v>0</v>
      </c>
      <c r="K72" s="533">
        <v>0</v>
      </c>
      <c r="L72" s="533">
        <v>1</v>
      </c>
      <c r="M72" s="533">
        <f t="shared" si="10"/>
        <v>1</v>
      </c>
      <c r="N72" s="534">
        <v>0</v>
      </c>
      <c r="O72" s="533">
        <v>0</v>
      </c>
      <c r="P72" s="533">
        <v>0</v>
      </c>
      <c r="Q72" s="533">
        <f t="shared" si="11"/>
        <v>0</v>
      </c>
      <c r="R72" s="534">
        <v>1</v>
      </c>
      <c r="S72" s="533">
        <v>1</v>
      </c>
      <c r="T72" s="533">
        <v>0</v>
      </c>
      <c r="U72" s="533">
        <f t="shared" si="12"/>
        <v>2</v>
      </c>
      <c r="V72" s="534">
        <v>0</v>
      </c>
      <c r="W72" s="533">
        <v>0</v>
      </c>
      <c r="X72" s="533">
        <v>0</v>
      </c>
      <c r="Y72" s="533">
        <f t="shared" si="13"/>
        <v>0</v>
      </c>
      <c r="Z72" s="534">
        <v>0</v>
      </c>
      <c r="AA72" s="533">
        <v>1</v>
      </c>
      <c r="AB72" s="533">
        <v>0</v>
      </c>
      <c r="AC72" s="533">
        <f t="shared" si="14"/>
        <v>1</v>
      </c>
      <c r="AD72" s="531" t="s">
        <v>1052</v>
      </c>
    </row>
    <row r="73" spans="1:31" ht="21">
      <c r="A73" s="531" t="s">
        <v>1053</v>
      </c>
      <c r="B73" s="532">
        <v>12</v>
      </c>
      <c r="C73" s="532">
        <v>10</v>
      </c>
      <c r="D73" s="532">
        <v>31</v>
      </c>
      <c r="E73" s="532">
        <f t="shared" si="8"/>
        <v>53</v>
      </c>
      <c r="F73" s="532">
        <v>0</v>
      </c>
      <c r="G73" s="532">
        <v>0</v>
      </c>
      <c r="H73" s="532">
        <v>0</v>
      </c>
      <c r="I73" s="532">
        <f t="shared" si="9"/>
        <v>0</v>
      </c>
      <c r="J73" s="532">
        <v>9</v>
      </c>
      <c r="K73" s="532">
        <v>48</v>
      </c>
      <c r="L73" s="532">
        <v>56</v>
      </c>
      <c r="M73" s="532">
        <f t="shared" si="10"/>
        <v>113</v>
      </c>
      <c r="N73" s="532">
        <v>0</v>
      </c>
      <c r="O73" s="532">
        <v>1</v>
      </c>
      <c r="P73" s="532">
        <v>1</v>
      </c>
      <c r="Q73" s="532">
        <f t="shared" si="11"/>
        <v>2</v>
      </c>
      <c r="R73" s="532">
        <v>2</v>
      </c>
      <c r="S73" s="532">
        <v>28</v>
      </c>
      <c r="T73" s="532">
        <v>21</v>
      </c>
      <c r="U73" s="532">
        <f t="shared" si="12"/>
        <v>51</v>
      </c>
      <c r="V73" s="532">
        <v>1</v>
      </c>
      <c r="W73" s="532">
        <v>6</v>
      </c>
      <c r="X73" s="532">
        <v>2</v>
      </c>
      <c r="Y73" s="532">
        <f t="shared" si="13"/>
        <v>9</v>
      </c>
      <c r="Z73" s="532">
        <v>6</v>
      </c>
      <c r="AA73" s="532">
        <v>9</v>
      </c>
      <c r="AB73" s="532">
        <v>7</v>
      </c>
      <c r="AC73" s="532">
        <f t="shared" si="14"/>
        <v>22</v>
      </c>
      <c r="AD73" s="531" t="s">
        <v>871</v>
      </c>
    </row>
    <row r="74" spans="1:31" ht="21">
      <c r="A74" s="531" t="s">
        <v>1054</v>
      </c>
      <c r="B74" s="533">
        <v>2</v>
      </c>
      <c r="C74" s="533">
        <v>4</v>
      </c>
      <c r="D74" s="533">
        <v>2</v>
      </c>
      <c r="E74" s="533">
        <f t="shared" si="8"/>
        <v>8</v>
      </c>
      <c r="F74" s="534">
        <v>0</v>
      </c>
      <c r="G74" s="533">
        <v>0</v>
      </c>
      <c r="H74" s="533">
        <v>0</v>
      </c>
      <c r="I74" s="533">
        <f t="shared" si="9"/>
        <v>0</v>
      </c>
      <c r="J74" s="534">
        <v>1</v>
      </c>
      <c r="K74" s="533">
        <v>8</v>
      </c>
      <c r="L74" s="533">
        <v>9</v>
      </c>
      <c r="M74" s="533">
        <f t="shared" si="10"/>
        <v>18</v>
      </c>
      <c r="N74" s="534">
        <v>0</v>
      </c>
      <c r="O74" s="533">
        <v>1</v>
      </c>
      <c r="P74" s="533">
        <v>0</v>
      </c>
      <c r="Q74" s="533">
        <f t="shared" si="11"/>
        <v>1</v>
      </c>
      <c r="R74" s="534">
        <v>1</v>
      </c>
      <c r="S74" s="533">
        <v>3</v>
      </c>
      <c r="T74" s="533">
        <v>10</v>
      </c>
      <c r="U74" s="533">
        <f t="shared" si="12"/>
        <v>14</v>
      </c>
      <c r="V74" s="534">
        <v>0</v>
      </c>
      <c r="W74" s="533">
        <v>0</v>
      </c>
      <c r="X74" s="533">
        <v>1</v>
      </c>
      <c r="Y74" s="533">
        <f t="shared" si="13"/>
        <v>1</v>
      </c>
      <c r="Z74" s="534">
        <v>0</v>
      </c>
      <c r="AA74" s="533">
        <v>0</v>
      </c>
      <c r="AB74" s="533">
        <v>2</v>
      </c>
      <c r="AC74" s="533">
        <f t="shared" si="14"/>
        <v>2</v>
      </c>
      <c r="AD74" s="531" t="s">
        <v>1055</v>
      </c>
    </row>
    <row r="75" spans="1:31" ht="21">
      <c r="A75" s="531" t="s">
        <v>1056</v>
      </c>
      <c r="B75" s="532">
        <v>0</v>
      </c>
      <c r="C75" s="532">
        <v>0</v>
      </c>
      <c r="D75" s="532">
        <v>0</v>
      </c>
      <c r="E75" s="532">
        <f t="shared" si="8"/>
        <v>0</v>
      </c>
      <c r="F75" s="532">
        <v>0</v>
      </c>
      <c r="G75" s="532">
        <v>0</v>
      </c>
      <c r="H75" s="532">
        <v>0</v>
      </c>
      <c r="I75" s="532">
        <f t="shared" si="9"/>
        <v>0</v>
      </c>
      <c r="J75" s="532">
        <v>0</v>
      </c>
      <c r="K75" s="532">
        <v>1</v>
      </c>
      <c r="L75" s="532">
        <v>0</v>
      </c>
      <c r="M75" s="532">
        <f t="shared" si="10"/>
        <v>1</v>
      </c>
      <c r="N75" s="532">
        <v>0</v>
      </c>
      <c r="O75" s="532">
        <v>0</v>
      </c>
      <c r="P75" s="532">
        <v>0</v>
      </c>
      <c r="Q75" s="532">
        <f t="shared" si="11"/>
        <v>0</v>
      </c>
      <c r="R75" s="532">
        <v>0</v>
      </c>
      <c r="S75" s="532">
        <v>0</v>
      </c>
      <c r="T75" s="532">
        <v>0</v>
      </c>
      <c r="U75" s="532">
        <f t="shared" si="12"/>
        <v>0</v>
      </c>
      <c r="V75" s="532">
        <v>0</v>
      </c>
      <c r="W75" s="532">
        <v>0</v>
      </c>
      <c r="X75" s="532">
        <v>0</v>
      </c>
      <c r="Y75" s="532">
        <f t="shared" si="13"/>
        <v>0</v>
      </c>
      <c r="Z75" s="532">
        <v>1</v>
      </c>
      <c r="AA75" s="532">
        <v>1</v>
      </c>
      <c r="AB75" s="532">
        <v>0</v>
      </c>
      <c r="AC75" s="532">
        <f t="shared" si="14"/>
        <v>2</v>
      </c>
      <c r="AD75" s="531" t="s">
        <v>1057</v>
      </c>
    </row>
    <row r="76" spans="1:31" ht="21">
      <c r="A76" s="531" t="s">
        <v>1058</v>
      </c>
      <c r="B76" s="533">
        <v>20</v>
      </c>
      <c r="C76" s="533">
        <v>23</v>
      </c>
      <c r="D76" s="533">
        <v>30</v>
      </c>
      <c r="E76" s="533">
        <f t="shared" si="8"/>
        <v>73</v>
      </c>
      <c r="F76" s="534">
        <v>0</v>
      </c>
      <c r="G76" s="533">
        <v>0</v>
      </c>
      <c r="H76" s="533">
        <v>0</v>
      </c>
      <c r="I76" s="533">
        <f t="shared" si="9"/>
        <v>0</v>
      </c>
      <c r="J76" s="534">
        <v>2</v>
      </c>
      <c r="K76" s="533">
        <v>67</v>
      </c>
      <c r="L76" s="533">
        <v>45</v>
      </c>
      <c r="M76" s="533">
        <f t="shared" si="10"/>
        <v>114</v>
      </c>
      <c r="N76" s="534">
        <v>0</v>
      </c>
      <c r="O76" s="533">
        <v>0</v>
      </c>
      <c r="P76" s="533">
        <v>1</v>
      </c>
      <c r="Q76" s="533">
        <f t="shared" si="11"/>
        <v>1</v>
      </c>
      <c r="R76" s="534">
        <v>3</v>
      </c>
      <c r="S76" s="533">
        <v>34</v>
      </c>
      <c r="T76" s="533">
        <v>32</v>
      </c>
      <c r="U76" s="533">
        <f t="shared" si="12"/>
        <v>69</v>
      </c>
      <c r="V76" s="534">
        <v>0</v>
      </c>
      <c r="W76" s="533">
        <v>4</v>
      </c>
      <c r="X76" s="533">
        <v>6</v>
      </c>
      <c r="Y76" s="533">
        <f t="shared" si="13"/>
        <v>10</v>
      </c>
      <c r="Z76" s="534">
        <v>4</v>
      </c>
      <c r="AA76" s="533">
        <v>10</v>
      </c>
      <c r="AB76" s="533">
        <v>6</v>
      </c>
      <c r="AC76" s="533">
        <f t="shared" si="14"/>
        <v>20</v>
      </c>
      <c r="AD76" s="531" t="s">
        <v>1059</v>
      </c>
      <c r="AE76" s="523"/>
    </row>
    <row r="77" spans="1:31" ht="21">
      <c r="A77" s="531" t="s">
        <v>1060</v>
      </c>
      <c r="B77" s="532">
        <v>6</v>
      </c>
      <c r="C77" s="532">
        <v>2</v>
      </c>
      <c r="D77" s="532">
        <v>4</v>
      </c>
      <c r="E77" s="532">
        <f t="shared" si="8"/>
        <v>12</v>
      </c>
      <c r="F77" s="532">
        <v>0</v>
      </c>
      <c r="G77" s="532">
        <v>0</v>
      </c>
      <c r="H77" s="532">
        <v>0</v>
      </c>
      <c r="I77" s="532">
        <f t="shared" si="9"/>
        <v>0</v>
      </c>
      <c r="J77" s="532">
        <v>2</v>
      </c>
      <c r="K77" s="532">
        <v>10</v>
      </c>
      <c r="L77" s="532">
        <v>8</v>
      </c>
      <c r="M77" s="532">
        <f t="shared" si="10"/>
        <v>20</v>
      </c>
      <c r="N77" s="532">
        <v>0</v>
      </c>
      <c r="O77" s="532">
        <v>0</v>
      </c>
      <c r="P77" s="532">
        <v>0</v>
      </c>
      <c r="Q77" s="532">
        <f t="shared" si="11"/>
        <v>0</v>
      </c>
      <c r="R77" s="532">
        <v>3</v>
      </c>
      <c r="S77" s="532">
        <v>14</v>
      </c>
      <c r="T77" s="532">
        <v>6</v>
      </c>
      <c r="U77" s="532">
        <f t="shared" si="12"/>
        <v>23</v>
      </c>
      <c r="V77" s="532">
        <v>0</v>
      </c>
      <c r="W77" s="532">
        <v>0</v>
      </c>
      <c r="X77" s="532">
        <v>0</v>
      </c>
      <c r="Y77" s="532">
        <f t="shared" si="13"/>
        <v>0</v>
      </c>
      <c r="Z77" s="532">
        <v>3</v>
      </c>
      <c r="AA77" s="532">
        <v>1</v>
      </c>
      <c r="AB77" s="532">
        <v>0</v>
      </c>
      <c r="AC77" s="532">
        <f t="shared" si="14"/>
        <v>4</v>
      </c>
      <c r="AD77" s="531" t="s">
        <v>1061</v>
      </c>
    </row>
    <row r="78" spans="1:31" ht="21">
      <c r="A78" s="531" t="s">
        <v>864</v>
      </c>
      <c r="B78" s="533">
        <v>2</v>
      </c>
      <c r="C78" s="533">
        <v>2</v>
      </c>
      <c r="D78" s="533">
        <v>1</v>
      </c>
      <c r="E78" s="533">
        <f t="shared" si="8"/>
        <v>5</v>
      </c>
      <c r="F78" s="534">
        <v>0</v>
      </c>
      <c r="G78" s="533">
        <v>0</v>
      </c>
      <c r="H78" s="533">
        <v>0</v>
      </c>
      <c r="I78" s="533">
        <f t="shared" si="9"/>
        <v>0</v>
      </c>
      <c r="J78" s="534">
        <v>1</v>
      </c>
      <c r="K78" s="533">
        <v>10</v>
      </c>
      <c r="L78" s="533">
        <v>4</v>
      </c>
      <c r="M78" s="533">
        <f t="shared" si="10"/>
        <v>15</v>
      </c>
      <c r="N78" s="534">
        <v>0</v>
      </c>
      <c r="O78" s="533">
        <v>0</v>
      </c>
      <c r="P78" s="533">
        <v>0</v>
      </c>
      <c r="Q78" s="533">
        <f t="shared" si="11"/>
        <v>0</v>
      </c>
      <c r="R78" s="534">
        <v>1</v>
      </c>
      <c r="S78" s="533">
        <v>6</v>
      </c>
      <c r="T78" s="533">
        <v>0</v>
      </c>
      <c r="U78" s="533">
        <f t="shared" si="12"/>
        <v>7</v>
      </c>
      <c r="V78" s="534">
        <v>0</v>
      </c>
      <c r="W78" s="533">
        <v>0</v>
      </c>
      <c r="X78" s="533">
        <v>0</v>
      </c>
      <c r="Y78" s="533">
        <f t="shared" si="13"/>
        <v>0</v>
      </c>
      <c r="Z78" s="534">
        <v>1</v>
      </c>
      <c r="AA78" s="533">
        <v>0</v>
      </c>
      <c r="AB78" s="533">
        <v>0</v>
      </c>
      <c r="AC78" s="533">
        <f t="shared" si="14"/>
        <v>1</v>
      </c>
      <c r="AD78" s="531" t="s">
        <v>872</v>
      </c>
    </row>
    <row r="79" spans="1:31" ht="21">
      <c r="A79" s="531" t="s">
        <v>1062</v>
      </c>
      <c r="B79" s="532">
        <v>1</v>
      </c>
      <c r="C79" s="532">
        <v>0</v>
      </c>
      <c r="D79" s="532">
        <v>2</v>
      </c>
      <c r="E79" s="532">
        <f t="shared" si="8"/>
        <v>3</v>
      </c>
      <c r="F79" s="532">
        <v>0</v>
      </c>
      <c r="G79" s="532">
        <v>0</v>
      </c>
      <c r="H79" s="532">
        <v>0</v>
      </c>
      <c r="I79" s="532">
        <f t="shared" si="9"/>
        <v>0</v>
      </c>
      <c r="J79" s="532">
        <v>0</v>
      </c>
      <c r="K79" s="532">
        <v>5</v>
      </c>
      <c r="L79" s="532">
        <v>3</v>
      </c>
      <c r="M79" s="532">
        <f t="shared" si="10"/>
        <v>8</v>
      </c>
      <c r="N79" s="532">
        <v>0</v>
      </c>
      <c r="O79" s="532">
        <v>0</v>
      </c>
      <c r="P79" s="532">
        <v>0</v>
      </c>
      <c r="Q79" s="532">
        <f t="shared" si="11"/>
        <v>0</v>
      </c>
      <c r="R79" s="532">
        <v>1</v>
      </c>
      <c r="S79" s="532">
        <v>1</v>
      </c>
      <c r="T79" s="532">
        <v>5</v>
      </c>
      <c r="U79" s="532">
        <f t="shared" si="12"/>
        <v>7</v>
      </c>
      <c r="V79" s="532">
        <v>0</v>
      </c>
      <c r="W79" s="532">
        <v>0</v>
      </c>
      <c r="X79" s="532">
        <v>0</v>
      </c>
      <c r="Y79" s="532">
        <f t="shared" si="13"/>
        <v>0</v>
      </c>
      <c r="Z79" s="532">
        <v>0</v>
      </c>
      <c r="AA79" s="532">
        <v>0</v>
      </c>
      <c r="AB79" s="532">
        <v>0</v>
      </c>
      <c r="AC79" s="532">
        <f t="shared" si="14"/>
        <v>0</v>
      </c>
      <c r="AD79" s="531" t="s">
        <v>1063</v>
      </c>
      <c r="AE79" s="523"/>
    </row>
    <row r="80" spans="1:31" ht="21">
      <c r="A80" s="531" t="s">
        <v>1064</v>
      </c>
      <c r="B80" s="533">
        <v>0</v>
      </c>
      <c r="C80" s="533">
        <v>1</v>
      </c>
      <c r="D80" s="533">
        <v>1</v>
      </c>
      <c r="E80" s="533">
        <f t="shared" si="8"/>
        <v>2</v>
      </c>
      <c r="F80" s="534">
        <v>0</v>
      </c>
      <c r="G80" s="533">
        <v>0</v>
      </c>
      <c r="H80" s="533">
        <v>0</v>
      </c>
      <c r="I80" s="533">
        <f t="shared" si="9"/>
        <v>0</v>
      </c>
      <c r="J80" s="534">
        <v>0</v>
      </c>
      <c r="K80" s="533">
        <v>1</v>
      </c>
      <c r="L80" s="533">
        <v>0</v>
      </c>
      <c r="M80" s="533">
        <f t="shared" si="10"/>
        <v>1</v>
      </c>
      <c r="N80" s="534">
        <v>0</v>
      </c>
      <c r="O80" s="533">
        <v>0</v>
      </c>
      <c r="P80" s="533">
        <v>0</v>
      </c>
      <c r="Q80" s="533">
        <f t="shared" si="11"/>
        <v>0</v>
      </c>
      <c r="R80" s="534">
        <v>0</v>
      </c>
      <c r="S80" s="533">
        <v>0</v>
      </c>
      <c r="T80" s="533">
        <v>1</v>
      </c>
      <c r="U80" s="533">
        <f t="shared" si="12"/>
        <v>1</v>
      </c>
      <c r="V80" s="534">
        <v>0</v>
      </c>
      <c r="W80" s="533">
        <v>0</v>
      </c>
      <c r="X80" s="533">
        <v>0</v>
      </c>
      <c r="Y80" s="533">
        <f t="shared" si="13"/>
        <v>0</v>
      </c>
      <c r="Z80" s="534">
        <v>0</v>
      </c>
      <c r="AA80" s="533">
        <v>0</v>
      </c>
      <c r="AB80" s="533">
        <v>0</v>
      </c>
      <c r="AC80" s="533">
        <f t="shared" si="14"/>
        <v>0</v>
      </c>
      <c r="AD80" s="531" t="s">
        <v>1065</v>
      </c>
    </row>
    <row r="81" spans="1:31" ht="21">
      <c r="A81" s="531" t="s">
        <v>1066</v>
      </c>
      <c r="B81" s="532">
        <v>0</v>
      </c>
      <c r="C81" s="532">
        <v>0</v>
      </c>
      <c r="D81" s="532">
        <v>0</v>
      </c>
      <c r="E81" s="532">
        <f t="shared" si="8"/>
        <v>0</v>
      </c>
      <c r="F81" s="532">
        <v>0</v>
      </c>
      <c r="G81" s="532">
        <v>0</v>
      </c>
      <c r="H81" s="532">
        <v>0</v>
      </c>
      <c r="I81" s="532">
        <f t="shared" si="9"/>
        <v>0</v>
      </c>
      <c r="J81" s="532">
        <v>0</v>
      </c>
      <c r="K81" s="532">
        <v>0</v>
      </c>
      <c r="L81" s="532">
        <v>0</v>
      </c>
      <c r="M81" s="532">
        <f t="shared" si="10"/>
        <v>0</v>
      </c>
      <c r="N81" s="532">
        <v>0</v>
      </c>
      <c r="O81" s="532">
        <v>0</v>
      </c>
      <c r="P81" s="532">
        <v>0</v>
      </c>
      <c r="Q81" s="532">
        <f t="shared" si="11"/>
        <v>0</v>
      </c>
      <c r="R81" s="532">
        <v>0</v>
      </c>
      <c r="S81" s="532">
        <v>0</v>
      </c>
      <c r="T81" s="532">
        <v>2</v>
      </c>
      <c r="U81" s="532">
        <f t="shared" si="12"/>
        <v>2</v>
      </c>
      <c r="V81" s="532">
        <v>0</v>
      </c>
      <c r="W81" s="532">
        <v>0</v>
      </c>
      <c r="X81" s="532">
        <v>0</v>
      </c>
      <c r="Y81" s="532">
        <f t="shared" si="13"/>
        <v>0</v>
      </c>
      <c r="Z81" s="532">
        <v>0</v>
      </c>
      <c r="AA81" s="532">
        <v>0</v>
      </c>
      <c r="AB81" s="532">
        <v>0</v>
      </c>
      <c r="AC81" s="532">
        <f t="shared" si="14"/>
        <v>0</v>
      </c>
      <c r="AD81" s="531" t="s">
        <v>1067</v>
      </c>
    </row>
    <row r="82" spans="1:31" ht="21">
      <c r="A82" s="531" t="s">
        <v>1068</v>
      </c>
      <c r="B82" s="533">
        <v>0</v>
      </c>
      <c r="C82" s="533">
        <v>1</v>
      </c>
      <c r="D82" s="533">
        <v>1</v>
      </c>
      <c r="E82" s="533">
        <f t="shared" si="8"/>
        <v>2</v>
      </c>
      <c r="F82" s="534">
        <v>0</v>
      </c>
      <c r="G82" s="533">
        <v>0</v>
      </c>
      <c r="H82" s="533">
        <v>0</v>
      </c>
      <c r="I82" s="533">
        <f t="shared" si="9"/>
        <v>0</v>
      </c>
      <c r="J82" s="534">
        <v>0</v>
      </c>
      <c r="K82" s="533">
        <v>1</v>
      </c>
      <c r="L82" s="533">
        <v>2</v>
      </c>
      <c r="M82" s="533">
        <f t="shared" si="10"/>
        <v>3</v>
      </c>
      <c r="N82" s="534">
        <v>0</v>
      </c>
      <c r="O82" s="533">
        <v>0</v>
      </c>
      <c r="P82" s="533">
        <v>0</v>
      </c>
      <c r="Q82" s="533">
        <f t="shared" si="11"/>
        <v>0</v>
      </c>
      <c r="R82" s="534">
        <v>0</v>
      </c>
      <c r="S82" s="533">
        <v>0</v>
      </c>
      <c r="T82" s="533">
        <v>2</v>
      </c>
      <c r="U82" s="533">
        <f t="shared" si="12"/>
        <v>2</v>
      </c>
      <c r="V82" s="534">
        <v>0</v>
      </c>
      <c r="W82" s="533">
        <v>0</v>
      </c>
      <c r="X82" s="533">
        <v>0</v>
      </c>
      <c r="Y82" s="533">
        <f t="shared" si="13"/>
        <v>0</v>
      </c>
      <c r="Z82" s="534">
        <v>0</v>
      </c>
      <c r="AA82" s="533">
        <v>0</v>
      </c>
      <c r="AB82" s="533">
        <v>2</v>
      </c>
      <c r="AC82" s="533">
        <f t="shared" si="14"/>
        <v>2</v>
      </c>
      <c r="AD82" s="531" t="s">
        <v>1069</v>
      </c>
    </row>
    <row r="83" spans="1:31" ht="21">
      <c r="A83" s="531" t="s">
        <v>1070</v>
      </c>
      <c r="B83" s="532">
        <v>0</v>
      </c>
      <c r="C83" s="532">
        <v>0</v>
      </c>
      <c r="D83" s="532">
        <v>0</v>
      </c>
      <c r="E83" s="532">
        <f t="shared" si="8"/>
        <v>0</v>
      </c>
      <c r="F83" s="532">
        <v>0</v>
      </c>
      <c r="G83" s="532">
        <v>0</v>
      </c>
      <c r="H83" s="532">
        <v>0</v>
      </c>
      <c r="I83" s="532">
        <f t="shared" si="9"/>
        <v>0</v>
      </c>
      <c r="J83" s="532">
        <v>0</v>
      </c>
      <c r="K83" s="532">
        <v>0</v>
      </c>
      <c r="L83" s="532">
        <v>1</v>
      </c>
      <c r="M83" s="532">
        <f t="shared" si="10"/>
        <v>1</v>
      </c>
      <c r="N83" s="532">
        <v>0</v>
      </c>
      <c r="O83" s="532">
        <v>0</v>
      </c>
      <c r="P83" s="532">
        <v>0</v>
      </c>
      <c r="Q83" s="532">
        <f t="shared" si="11"/>
        <v>0</v>
      </c>
      <c r="R83" s="532">
        <v>0</v>
      </c>
      <c r="S83" s="532">
        <v>0</v>
      </c>
      <c r="T83" s="532">
        <v>1</v>
      </c>
      <c r="U83" s="532">
        <f t="shared" si="12"/>
        <v>1</v>
      </c>
      <c r="V83" s="532">
        <v>0</v>
      </c>
      <c r="W83" s="532">
        <v>0</v>
      </c>
      <c r="X83" s="532">
        <v>0</v>
      </c>
      <c r="Y83" s="532">
        <f t="shared" si="13"/>
        <v>0</v>
      </c>
      <c r="Z83" s="532">
        <v>0</v>
      </c>
      <c r="AA83" s="532">
        <v>0</v>
      </c>
      <c r="AB83" s="532">
        <v>0</v>
      </c>
      <c r="AC83" s="532">
        <f t="shared" si="14"/>
        <v>0</v>
      </c>
      <c r="AD83" s="531" t="s">
        <v>1071</v>
      </c>
    </row>
    <row r="84" spans="1:31" ht="21">
      <c r="A84" s="531" t="s">
        <v>1072</v>
      </c>
      <c r="B84" s="533">
        <v>0</v>
      </c>
      <c r="C84" s="533">
        <v>0</v>
      </c>
      <c r="D84" s="533">
        <v>1</v>
      </c>
      <c r="E84" s="533">
        <f t="shared" si="8"/>
        <v>1</v>
      </c>
      <c r="F84" s="534">
        <v>0</v>
      </c>
      <c r="G84" s="533">
        <v>0</v>
      </c>
      <c r="H84" s="533">
        <v>0</v>
      </c>
      <c r="I84" s="533">
        <f t="shared" si="9"/>
        <v>0</v>
      </c>
      <c r="J84" s="534">
        <v>0</v>
      </c>
      <c r="K84" s="533">
        <v>3</v>
      </c>
      <c r="L84" s="533">
        <v>6</v>
      </c>
      <c r="M84" s="533">
        <f t="shared" si="10"/>
        <v>9</v>
      </c>
      <c r="N84" s="534">
        <v>0</v>
      </c>
      <c r="O84" s="533">
        <v>0</v>
      </c>
      <c r="P84" s="533">
        <v>0</v>
      </c>
      <c r="Q84" s="533">
        <f t="shared" si="11"/>
        <v>0</v>
      </c>
      <c r="R84" s="534">
        <v>0</v>
      </c>
      <c r="S84" s="533">
        <v>6</v>
      </c>
      <c r="T84" s="533">
        <v>5</v>
      </c>
      <c r="U84" s="533">
        <f t="shared" si="12"/>
        <v>11</v>
      </c>
      <c r="V84" s="534">
        <v>0</v>
      </c>
      <c r="W84" s="533">
        <v>0</v>
      </c>
      <c r="X84" s="533">
        <v>0</v>
      </c>
      <c r="Y84" s="533">
        <f t="shared" si="13"/>
        <v>0</v>
      </c>
      <c r="Z84" s="534">
        <v>0</v>
      </c>
      <c r="AA84" s="533">
        <v>0</v>
      </c>
      <c r="AB84" s="533">
        <v>0</v>
      </c>
      <c r="AC84" s="533">
        <f t="shared" si="14"/>
        <v>0</v>
      </c>
      <c r="AD84" s="531" t="s">
        <v>1073</v>
      </c>
    </row>
    <row r="85" spans="1:31" ht="21">
      <c r="A85" s="531" t="s">
        <v>1074</v>
      </c>
      <c r="B85" s="532">
        <v>0</v>
      </c>
      <c r="C85" s="532">
        <v>0</v>
      </c>
      <c r="D85" s="532">
        <v>2</v>
      </c>
      <c r="E85" s="532">
        <f t="shared" si="8"/>
        <v>2</v>
      </c>
      <c r="F85" s="532">
        <v>0</v>
      </c>
      <c r="G85" s="532">
        <v>0</v>
      </c>
      <c r="H85" s="532">
        <v>0</v>
      </c>
      <c r="I85" s="532">
        <f t="shared" si="9"/>
        <v>0</v>
      </c>
      <c r="J85" s="532">
        <v>0</v>
      </c>
      <c r="K85" s="532">
        <v>3</v>
      </c>
      <c r="L85" s="532">
        <v>0</v>
      </c>
      <c r="M85" s="532">
        <f t="shared" si="10"/>
        <v>3</v>
      </c>
      <c r="N85" s="532">
        <v>0</v>
      </c>
      <c r="O85" s="532">
        <v>0</v>
      </c>
      <c r="P85" s="532">
        <v>0</v>
      </c>
      <c r="Q85" s="532">
        <f t="shared" si="11"/>
        <v>0</v>
      </c>
      <c r="R85" s="532">
        <v>0</v>
      </c>
      <c r="S85" s="532">
        <v>0</v>
      </c>
      <c r="T85" s="532">
        <v>2</v>
      </c>
      <c r="U85" s="532">
        <f t="shared" si="12"/>
        <v>2</v>
      </c>
      <c r="V85" s="532">
        <v>0</v>
      </c>
      <c r="W85" s="532">
        <v>0</v>
      </c>
      <c r="X85" s="532">
        <v>0</v>
      </c>
      <c r="Y85" s="532">
        <f t="shared" si="13"/>
        <v>0</v>
      </c>
      <c r="Z85" s="532">
        <v>0</v>
      </c>
      <c r="AA85" s="532">
        <v>0</v>
      </c>
      <c r="AB85" s="532">
        <v>0</v>
      </c>
      <c r="AC85" s="532">
        <f t="shared" si="14"/>
        <v>0</v>
      </c>
      <c r="AD85" s="531" t="s">
        <v>1075</v>
      </c>
    </row>
    <row r="86" spans="1:31" ht="21">
      <c r="A86" s="531" t="s">
        <v>893</v>
      </c>
      <c r="B86" s="533">
        <v>0</v>
      </c>
      <c r="C86" s="533">
        <v>2</v>
      </c>
      <c r="D86" s="533">
        <v>2</v>
      </c>
      <c r="E86" s="533">
        <f t="shared" si="8"/>
        <v>4</v>
      </c>
      <c r="F86" s="534">
        <v>0</v>
      </c>
      <c r="G86" s="533">
        <v>0</v>
      </c>
      <c r="H86" s="533">
        <v>0</v>
      </c>
      <c r="I86" s="533">
        <f t="shared" si="9"/>
        <v>0</v>
      </c>
      <c r="J86" s="534">
        <v>0</v>
      </c>
      <c r="K86" s="533">
        <v>0</v>
      </c>
      <c r="L86" s="533">
        <v>2</v>
      </c>
      <c r="M86" s="533">
        <f t="shared" si="10"/>
        <v>2</v>
      </c>
      <c r="N86" s="534">
        <v>0</v>
      </c>
      <c r="O86" s="533">
        <v>0</v>
      </c>
      <c r="P86" s="533">
        <v>0</v>
      </c>
      <c r="Q86" s="533">
        <f t="shared" si="11"/>
        <v>0</v>
      </c>
      <c r="R86" s="534">
        <v>0</v>
      </c>
      <c r="S86" s="533">
        <v>1</v>
      </c>
      <c r="T86" s="533">
        <v>1</v>
      </c>
      <c r="U86" s="533">
        <f t="shared" si="12"/>
        <v>2</v>
      </c>
      <c r="V86" s="534">
        <v>0</v>
      </c>
      <c r="W86" s="533">
        <v>0</v>
      </c>
      <c r="X86" s="533">
        <v>0</v>
      </c>
      <c r="Y86" s="533">
        <f t="shared" si="13"/>
        <v>0</v>
      </c>
      <c r="Z86" s="534">
        <v>0</v>
      </c>
      <c r="AA86" s="533">
        <v>0</v>
      </c>
      <c r="AB86" s="533">
        <v>0</v>
      </c>
      <c r="AC86" s="533">
        <f t="shared" si="14"/>
        <v>0</v>
      </c>
      <c r="AD86" s="531" t="s">
        <v>894</v>
      </c>
      <c r="AE86" s="523"/>
    </row>
    <row r="87" spans="1:31" s="529" customFormat="1" ht="21">
      <c r="A87" s="536" t="s">
        <v>750</v>
      </c>
      <c r="B87" s="353">
        <f>SUM(B51:B86)</f>
        <v>240</v>
      </c>
      <c r="C87" s="353">
        <f t="shared" ref="C87:AC87" si="15">SUM(C51:C86)</f>
        <v>165</v>
      </c>
      <c r="D87" s="353">
        <f t="shared" si="15"/>
        <v>245</v>
      </c>
      <c r="E87" s="353">
        <f t="shared" si="15"/>
        <v>650</v>
      </c>
      <c r="F87" s="353">
        <f t="shared" si="15"/>
        <v>7</v>
      </c>
      <c r="G87" s="353">
        <f t="shared" si="15"/>
        <v>3</v>
      </c>
      <c r="H87" s="353">
        <f t="shared" si="15"/>
        <v>1</v>
      </c>
      <c r="I87" s="353">
        <f t="shared" si="15"/>
        <v>11</v>
      </c>
      <c r="J87" s="353">
        <f t="shared" si="15"/>
        <v>266</v>
      </c>
      <c r="K87" s="353">
        <f t="shared" si="15"/>
        <v>447</v>
      </c>
      <c r="L87" s="353">
        <f t="shared" si="15"/>
        <v>464</v>
      </c>
      <c r="M87" s="353">
        <f t="shared" si="15"/>
        <v>1177</v>
      </c>
      <c r="N87" s="353">
        <f t="shared" si="15"/>
        <v>10</v>
      </c>
      <c r="O87" s="353">
        <f t="shared" si="15"/>
        <v>11</v>
      </c>
      <c r="P87" s="353">
        <f t="shared" si="15"/>
        <v>6</v>
      </c>
      <c r="Q87" s="353">
        <f t="shared" si="15"/>
        <v>27</v>
      </c>
      <c r="R87" s="353">
        <f t="shared" si="15"/>
        <v>122</v>
      </c>
      <c r="S87" s="353">
        <f t="shared" si="15"/>
        <v>233</v>
      </c>
      <c r="T87" s="353">
        <f t="shared" si="15"/>
        <v>257</v>
      </c>
      <c r="U87" s="353">
        <f t="shared" si="15"/>
        <v>612</v>
      </c>
      <c r="V87" s="353">
        <f t="shared" si="15"/>
        <v>43</v>
      </c>
      <c r="W87" s="353">
        <f t="shared" si="15"/>
        <v>30</v>
      </c>
      <c r="X87" s="353">
        <f t="shared" si="15"/>
        <v>39</v>
      </c>
      <c r="Y87" s="353">
        <f t="shared" si="15"/>
        <v>112</v>
      </c>
      <c r="Z87" s="353">
        <f t="shared" si="15"/>
        <v>87</v>
      </c>
      <c r="AA87" s="353">
        <f t="shared" si="15"/>
        <v>66</v>
      </c>
      <c r="AB87" s="353">
        <f t="shared" si="15"/>
        <v>52</v>
      </c>
      <c r="AC87" s="353">
        <f t="shared" si="15"/>
        <v>205</v>
      </c>
      <c r="AD87" s="536" t="s">
        <v>68</v>
      </c>
      <c r="AE87" s="528"/>
    </row>
    <row r="88" spans="1:31">
      <c r="A88" s="537"/>
      <c r="B88" s="537"/>
      <c r="C88" s="537"/>
      <c r="D88" s="537"/>
      <c r="E88" s="537"/>
      <c r="F88" s="538"/>
      <c r="G88" s="537"/>
      <c r="H88" s="537"/>
      <c r="I88" s="537"/>
      <c r="J88" s="538"/>
      <c r="K88" s="537"/>
      <c r="L88" s="537"/>
      <c r="M88" s="537"/>
      <c r="N88" s="538"/>
      <c r="O88" s="537"/>
      <c r="P88" s="537"/>
      <c r="Q88" s="537"/>
      <c r="R88" s="538"/>
      <c r="S88" s="537"/>
      <c r="T88" s="537"/>
      <c r="U88" s="537"/>
      <c r="V88" s="538"/>
      <c r="W88" s="537"/>
      <c r="X88" s="537"/>
      <c r="Y88" s="537"/>
      <c r="Z88" s="538"/>
      <c r="AA88" s="537"/>
      <c r="AB88" s="537"/>
      <c r="AC88" s="537"/>
      <c r="AD88" s="537"/>
    </row>
    <row r="89" spans="1:31" ht="23.25" customHeight="1">
      <c r="A89" s="525" t="s">
        <v>1134</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1135</v>
      </c>
      <c r="AE89" s="523"/>
    </row>
    <row r="90" spans="1:31" s="529" customFormat="1" ht="23.5">
      <c r="A90" s="1896" t="s">
        <v>1008</v>
      </c>
      <c r="B90" s="1897" t="s">
        <v>59</v>
      </c>
      <c r="C90" s="1898"/>
      <c r="D90" s="1898" t="s">
        <v>60</v>
      </c>
      <c r="E90" s="1899"/>
      <c r="F90" s="1897" t="s">
        <v>61</v>
      </c>
      <c r="G90" s="1898"/>
      <c r="H90" s="1898" t="s">
        <v>62</v>
      </c>
      <c r="I90" s="1899"/>
      <c r="J90" s="1897" t="s">
        <v>105</v>
      </c>
      <c r="K90" s="1898"/>
      <c r="L90" s="1898" t="s">
        <v>1132</v>
      </c>
      <c r="M90" s="1899"/>
      <c r="N90" s="1897" t="s">
        <v>63</v>
      </c>
      <c r="O90" s="1898"/>
      <c r="P90" s="1898" t="s">
        <v>1133</v>
      </c>
      <c r="Q90" s="1899"/>
      <c r="R90" s="1897" t="s">
        <v>64</v>
      </c>
      <c r="S90" s="1898"/>
      <c r="T90" s="1898" t="s">
        <v>65</v>
      </c>
      <c r="U90" s="1899"/>
      <c r="V90" s="1897" t="s">
        <v>66</v>
      </c>
      <c r="W90" s="1898"/>
      <c r="X90" s="1898" t="s">
        <v>67</v>
      </c>
      <c r="Y90" s="1899"/>
      <c r="Z90" s="1897" t="s">
        <v>106</v>
      </c>
      <c r="AA90" s="1898"/>
      <c r="AB90" s="1898" t="s">
        <v>68</v>
      </c>
      <c r="AC90" s="1899"/>
      <c r="AD90" s="1896" t="s">
        <v>1130</v>
      </c>
      <c r="AE90" s="528"/>
    </row>
    <row r="91" spans="1:31" s="529" customFormat="1" ht="23.5">
      <c r="A91" s="1896"/>
      <c r="B91" s="1897" t="s">
        <v>60</v>
      </c>
      <c r="C91" s="1898"/>
      <c r="D91" s="1898"/>
      <c r="E91" s="1899"/>
      <c r="F91" s="1897" t="s">
        <v>62</v>
      </c>
      <c r="G91" s="1898"/>
      <c r="H91" s="1898"/>
      <c r="I91" s="1899"/>
      <c r="J91" s="1897" t="s">
        <v>479</v>
      </c>
      <c r="K91" s="1898"/>
      <c r="L91" s="1898"/>
      <c r="M91" s="1899"/>
      <c r="N91" s="1897" t="s">
        <v>483</v>
      </c>
      <c r="O91" s="1898"/>
      <c r="P91" s="1898"/>
      <c r="Q91" s="1899"/>
      <c r="R91" s="1897" t="s">
        <v>65</v>
      </c>
      <c r="S91" s="1898"/>
      <c r="T91" s="1898"/>
      <c r="U91" s="1899"/>
      <c r="V91" s="1897" t="s">
        <v>67</v>
      </c>
      <c r="W91" s="1898"/>
      <c r="X91" s="1898"/>
      <c r="Y91" s="1899"/>
      <c r="Z91" s="1897"/>
      <c r="AA91" s="1898" t="s">
        <v>68</v>
      </c>
      <c r="AB91" s="1898"/>
      <c r="AC91" s="1899"/>
      <c r="AD91" s="1896"/>
      <c r="AE91" s="528"/>
    </row>
    <row r="92" spans="1:31" s="529" customFormat="1" ht="51.5">
      <c r="A92" s="1896"/>
      <c r="B92" s="530" t="s">
        <v>1012</v>
      </c>
      <c r="C92" s="530" t="s">
        <v>1013</v>
      </c>
      <c r="D92" s="530" t="s">
        <v>1014</v>
      </c>
      <c r="E92" s="530" t="s">
        <v>750</v>
      </c>
      <c r="F92" s="530" t="s">
        <v>1012</v>
      </c>
      <c r="G92" s="530" t="s">
        <v>1013</v>
      </c>
      <c r="H92" s="530" t="s">
        <v>1014</v>
      </c>
      <c r="I92" s="530" t="s">
        <v>750</v>
      </c>
      <c r="J92" s="530" t="s">
        <v>1012</v>
      </c>
      <c r="K92" s="530" t="s">
        <v>1013</v>
      </c>
      <c r="L92" s="530" t="s">
        <v>1014</v>
      </c>
      <c r="M92" s="530" t="s">
        <v>750</v>
      </c>
      <c r="N92" s="530" t="s">
        <v>1012</v>
      </c>
      <c r="O92" s="530" t="s">
        <v>1013</v>
      </c>
      <c r="P92" s="530" t="s">
        <v>1014</v>
      </c>
      <c r="Q92" s="530" t="s">
        <v>750</v>
      </c>
      <c r="R92" s="530" t="s">
        <v>1012</v>
      </c>
      <c r="S92" s="530" t="s">
        <v>1013</v>
      </c>
      <c r="T92" s="530" t="s">
        <v>1014</v>
      </c>
      <c r="U92" s="530" t="s">
        <v>750</v>
      </c>
      <c r="V92" s="530" t="s">
        <v>1012</v>
      </c>
      <c r="W92" s="530" t="s">
        <v>1013</v>
      </c>
      <c r="X92" s="530" t="s">
        <v>1014</v>
      </c>
      <c r="Y92" s="530" t="s">
        <v>750</v>
      </c>
      <c r="Z92" s="530" t="s">
        <v>1012</v>
      </c>
      <c r="AA92" s="530" t="s">
        <v>1013</v>
      </c>
      <c r="AB92" s="530" t="s">
        <v>1014</v>
      </c>
      <c r="AC92" s="530" t="s">
        <v>750</v>
      </c>
      <c r="AD92" s="1896"/>
      <c r="AE92" s="528"/>
    </row>
    <row r="93" spans="1:31" s="529" customFormat="1" ht="70">
      <c r="A93" s="1896"/>
      <c r="B93" s="530" t="s">
        <v>1015</v>
      </c>
      <c r="C93" s="530" t="s">
        <v>1016</v>
      </c>
      <c r="D93" s="530" t="s">
        <v>1017</v>
      </c>
      <c r="E93" s="530" t="s">
        <v>68</v>
      </c>
      <c r="F93" s="530" t="s">
        <v>1015</v>
      </c>
      <c r="G93" s="530" t="s">
        <v>1016</v>
      </c>
      <c r="H93" s="530" t="s">
        <v>1017</v>
      </c>
      <c r="I93" s="530" t="s">
        <v>68</v>
      </c>
      <c r="J93" s="530" t="s">
        <v>1015</v>
      </c>
      <c r="K93" s="530" t="s">
        <v>1016</v>
      </c>
      <c r="L93" s="530" t="s">
        <v>1017</v>
      </c>
      <c r="M93" s="530" t="s">
        <v>68</v>
      </c>
      <c r="N93" s="530" t="s">
        <v>1015</v>
      </c>
      <c r="O93" s="530" t="s">
        <v>1016</v>
      </c>
      <c r="P93" s="530" t="s">
        <v>1017</v>
      </c>
      <c r="Q93" s="530" t="s">
        <v>68</v>
      </c>
      <c r="R93" s="530" t="s">
        <v>1015</v>
      </c>
      <c r="S93" s="530" t="s">
        <v>1016</v>
      </c>
      <c r="T93" s="530" t="s">
        <v>1017</v>
      </c>
      <c r="U93" s="530" t="s">
        <v>68</v>
      </c>
      <c r="V93" s="530" t="s">
        <v>1015</v>
      </c>
      <c r="W93" s="530" t="s">
        <v>1016</v>
      </c>
      <c r="X93" s="530" t="s">
        <v>1017</v>
      </c>
      <c r="Y93" s="530" t="s">
        <v>68</v>
      </c>
      <c r="Z93" s="530" t="s">
        <v>1015</v>
      </c>
      <c r="AA93" s="530" t="s">
        <v>1016</v>
      </c>
      <c r="AB93" s="530" t="s">
        <v>1017</v>
      </c>
      <c r="AC93" s="530" t="s">
        <v>68</v>
      </c>
      <c r="AD93" s="1896"/>
      <c r="AE93" s="528"/>
    </row>
    <row r="94" spans="1:31" ht="21">
      <c r="A94" s="531" t="s">
        <v>1018</v>
      </c>
      <c r="B94" s="532">
        <v>51</v>
      </c>
      <c r="C94" s="532">
        <v>0</v>
      </c>
      <c r="D94" s="532">
        <v>0</v>
      </c>
      <c r="E94" s="532">
        <f>SUM(B94:D94)</f>
        <v>51</v>
      </c>
      <c r="F94" s="532">
        <v>62</v>
      </c>
      <c r="G94" s="532">
        <v>0</v>
      </c>
      <c r="H94" s="532">
        <v>0</v>
      </c>
      <c r="I94" s="532">
        <f>SUM(F94:H94)</f>
        <v>62</v>
      </c>
      <c r="J94" s="532">
        <v>5</v>
      </c>
      <c r="K94" s="532">
        <v>0</v>
      </c>
      <c r="L94" s="532">
        <v>0</v>
      </c>
      <c r="M94" s="532">
        <f>SUM(J94:L94)</f>
        <v>5</v>
      </c>
      <c r="N94" s="532">
        <v>9</v>
      </c>
      <c r="O94" s="532">
        <v>0</v>
      </c>
      <c r="P94" s="532">
        <v>0</v>
      </c>
      <c r="Q94" s="532">
        <f>SUM(N94:P94)</f>
        <v>9</v>
      </c>
      <c r="R94" s="532">
        <v>3</v>
      </c>
      <c r="S94" s="532">
        <v>0</v>
      </c>
      <c r="T94" s="532">
        <v>0</v>
      </c>
      <c r="U94" s="532">
        <f>SUM(R94:T94)</f>
        <v>3</v>
      </c>
      <c r="V94" s="532">
        <v>1</v>
      </c>
      <c r="W94" s="532">
        <v>0</v>
      </c>
      <c r="X94" s="532">
        <v>0</v>
      </c>
      <c r="Y94" s="539">
        <f>SUM(V94:X94)</f>
        <v>1</v>
      </c>
      <c r="Z94" s="539">
        <f>B51+F51+J51+N51+R51+V51+Z51+B94+F94+J94+N94+R94+V94+B8+F8+J8+N8+R8+V8+Z8</f>
        <v>2462</v>
      </c>
      <c r="AA94" s="539">
        <f>C51+G51+K51+O51+S51+W51+AA51+C94+G94+K94+O94+S94+W94+C8+G8+K8+O8+S8+W8+AA8</f>
        <v>0</v>
      </c>
      <c r="AB94" s="539">
        <f>D51+H51+L51+P51+T51+X51+AB51+D94+H94+L94+P94+T94+X94+D8+H8+L8+P8+T8+X8+AB8</f>
        <v>0</v>
      </c>
      <c r="AC94" s="539">
        <f>E51+I51+M51+Q51+U51+Y51+AC51+E94+I94+M94+Q94+U94+Y94+E8+I8+M8+Q8+U8+Y8+AC8</f>
        <v>2462</v>
      </c>
      <c r="AD94" s="531" t="s">
        <v>1019</v>
      </c>
      <c r="AE94" s="523"/>
    </row>
    <row r="95" spans="1:31" ht="21">
      <c r="A95" s="531" t="s">
        <v>1020</v>
      </c>
      <c r="B95" s="533">
        <v>48</v>
      </c>
      <c r="C95" s="533">
        <v>59</v>
      </c>
      <c r="D95" s="533">
        <v>26</v>
      </c>
      <c r="E95" s="533">
        <f t="shared" ref="E95:E129" si="16">SUM(B95:D95)</f>
        <v>133</v>
      </c>
      <c r="F95" s="533">
        <v>21</v>
      </c>
      <c r="G95" s="533">
        <v>17</v>
      </c>
      <c r="H95" s="533">
        <v>19</v>
      </c>
      <c r="I95" s="533">
        <f t="shared" ref="I95:I129" si="17">SUM(F95:H95)</f>
        <v>57</v>
      </c>
      <c r="J95" s="533">
        <v>8</v>
      </c>
      <c r="K95" s="533">
        <v>7</v>
      </c>
      <c r="L95" s="533">
        <v>3</v>
      </c>
      <c r="M95" s="533">
        <f t="shared" ref="M95:M129" si="18">SUM(J95:L95)</f>
        <v>18</v>
      </c>
      <c r="N95" s="533">
        <v>14</v>
      </c>
      <c r="O95" s="533">
        <v>10</v>
      </c>
      <c r="P95" s="533">
        <v>8</v>
      </c>
      <c r="Q95" s="533">
        <f t="shared" ref="Q95:Q129" si="19">SUM(N95:P95)</f>
        <v>32</v>
      </c>
      <c r="R95" s="533">
        <v>3</v>
      </c>
      <c r="S95" s="533">
        <v>1</v>
      </c>
      <c r="T95" s="533">
        <v>0</v>
      </c>
      <c r="U95" s="533">
        <f t="shared" ref="U95:U129" si="20">SUM(R95:T95)</f>
        <v>4</v>
      </c>
      <c r="V95" s="533">
        <v>0</v>
      </c>
      <c r="W95" s="533">
        <v>0</v>
      </c>
      <c r="X95" s="533">
        <v>0</v>
      </c>
      <c r="Y95" s="540">
        <f t="shared" ref="Y95:Y129" si="21">SUM(V95:X95)</f>
        <v>0</v>
      </c>
      <c r="Z95" s="541">
        <f t="shared" ref="Z95:AC110" si="22">B52+F52+J52+N52+R52+V52+Z52+B95+F95+J95+N95+R95+V95+B9+F9+J9+N9+R9+V9+Z9</f>
        <v>1514</v>
      </c>
      <c r="AA95" s="540">
        <f t="shared" si="22"/>
        <v>1013</v>
      </c>
      <c r="AB95" s="540">
        <f t="shared" si="22"/>
        <v>1657</v>
      </c>
      <c r="AC95" s="540">
        <f t="shared" si="22"/>
        <v>4184</v>
      </c>
      <c r="AD95" s="531" t="s">
        <v>954</v>
      </c>
    </row>
    <row r="96" spans="1:31" ht="21">
      <c r="A96" s="531" t="s">
        <v>1021</v>
      </c>
      <c r="B96" s="532">
        <v>2</v>
      </c>
      <c r="C96" s="532">
        <v>8</v>
      </c>
      <c r="D96" s="532">
        <v>19</v>
      </c>
      <c r="E96" s="532">
        <f t="shared" si="16"/>
        <v>29</v>
      </c>
      <c r="F96" s="532">
        <v>4</v>
      </c>
      <c r="G96" s="532">
        <v>7</v>
      </c>
      <c r="H96" s="532">
        <v>10</v>
      </c>
      <c r="I96" s="532">
        <f t="shared" si="17"/>
        <v>21</v>
      </c>
      <c r="J96" s="532">
        <v>1</v>
      </c>
      <c r="K96" s="532">
        <v>4</v>
      </c>
      <c r="L96" s="532">
        <v>3</v>
      </c>
      <c r="M96" s="532">
        <f t="shared" si="18"/>
        <v>8</v>
      </c>
      <c r="N96" s="532">
        <v>0</v>
      </c>
      <c r="O96" s="532">
        <v>0</v>
      </c>
      <c r="P96" s="532">
        <v>3</v>
      </c>
      <c r="Q96" s="532">
        <f t="shared" si="19"/>
        <v>3</v>
      </c>
      <c r="R96" s="532">
        <v>0</v>
      </c>
      <c r="S96" s="532">
        <v>1</v>
      </c>
      <c r="T96" s="532">
        <v>0</v>
      </c>
      <c r="U96" s="532">
        <f t="shared" si="20"/>
        <v>1</v>
      </c>
      <c r="V96" s="532">
        <v>0</v>
      </c>
      <c r="W96" s="532">
        <v>0</v>
      </c>
      <c r="X96" s="532">
        <v>0</v>
      </c>
      <c r="Y96" s="539">
        <f t="shared" si="21"/>
        <v>0</v>
      </c>
      <c r="Z96" s="539">
        <f t="shared" si="22"/>
        <v>592</v>
      </c>
      <c r="AA96" s="539">
        <f t="shared" si="22"/>
        <v>1133</v>
      </c>
      <c r="AB96" s="539">
        <f t="shared" si="22"/>
        <v>1608</v>
      </c>
      <c r="AC96" s="539">
        <f t="shared" si="22"/>
        <v>3333</v>
      </c>
      <c r="AD96" s="531" t="s">
        <v>956</v>
      </c>
    </row>
    <row r="97" spans="1:30" ht="21">
      <c r="A97" s="531" t="s">
        <v>959</v>
      </c>
      <c r="B97" s="533">
        <v>2</v>
      </c>
      <c r="C97" s="533">
        <v>14</v>
      </c>
      <c r="D97" s="533">
        <v>7</v>
      </c>
      <c r="E97" s="533">
        <f t="shared" si="16"/>
        <v>23</v>
      </c>
      <c r="F97" s="533">
        <v>1</v>
      </c>
      <c r="G97" s="533">
        <v>8</v>
      </c>
      <c r="H97" s="533">
        <v>7</v>
      </c>
      <c r="I97" s="533">
        <f t="shared" si="17"/>
        <v>16</v>
      </c>
      <c r="J97" s="533">
        <v>0</v>
      </c>
      <c r="K97" s="533">
        <v>2</v>
      </c>
      <c r="L97" s="533">
        <v>1</v>
      </c>
      <c r="M97" s="533">
        <f t="shared" si="18"/>
        <v>3</v>
      </c>
      <c r="N97" s="533">
        <v>0</v>
      </c>
      <c r="O97" s="533">
        <v>0</v>
      </c>
      <c r="P97" s="533">
        <v>1</v>
      </c>
      <c r="Q97" s="533">
        <f t="shared" si="19"/>
        <v>1</v>
      </c>
      <c r="R97" s="533">
        <v>0</v>
      </c>
      <c r="S97" s="533">
        <v>0</v>
      </c>
      <c r="T97" s="533">
        <v>0</v>
      </c>
      <c r="U97" s="533">
        <f t="shared" si="20"/>
        <v>0</v>
      </c>
      <c r="V97" s="533">
        <v>0</v>
      </c>
      <c r="W97" s="533">
        <v>0</v>
      </c>
      <c r="X97" s="533">
        <v>0</v>
      </c>
      <c r="Y97" s="540">
        <f t="shared" si="21"/>
        <v>0</v>
      </c>
      <c r="Z97" s="541">
        <f t="shared" si="22"/>
        <v>203</v>
      </c>
      <c r="AA97" s="540">
        <f t="shared" si="22"/>
        <v>402</v>
      </c>
      <c r="AB97" s="540">
        <f t="shared" si="22"/>
        <v>646</v>
      </c>
      <c r="AC97" s="540">
        <f t="shared" si="22"/>
        <v>1251</v>
      </c>
      <c r="AD97" s="531" t="s">
        <v>1022</v>
      </c>
    </row>
    <row r="98" spans="1:30" ht="21">
      <c r="A98" s="531" t="s">
        <v>1023</v>
      </c>
      <c r="B98" s="532">
        <v>2</v>
      </c>
      <c r="C98" s="532">
        <v>6</v>
      </c>
      <c r="D98" s="532">
        <v>3</v>
      </c>
      <c r="E98" s="532">
        <f t="shared" si="16"/>
        <v>11</v>
      </c>
      <c r="F98" s="532">
        <v>0</v>
      </c>
      <c r="G98" s="532">
        <v>6</v>
      </c>
      <c r="H98" s="532">
        <v>6</v>
      </c>
      <c r="I98" s="532">
        <f t="shared" si="17"/>
        <v>12</v>
      </c>
      <c r="J98" s="532">
        <v>0</v>
      </c>
      <c r="K98" s="532">
        <v>2</v>
      </c>
      <c r="L98" s="532">
        <v>1</v>
      </c>
      <c r="M98" s="532">
        <f t="shared" si="18"/>
        <v>3</v>
      </c>
      <c r="N98" s="532">
        <v>0</v>
      </c>
      <c r="O98" s="532">
        <v>0</v>
      </c>
      <c r="P98" s="532">
        <v>0</v>
      </c>
      <c r="Q98" s="532">
        <f t="shared" si="19"/>
        <v>0</v>
      </c>
      <c r="R98" s="532">
        <v>0</v>
      </c>
      <c r="S98" s="532">
        <v>0</v>
      </c>
      <c r="T98" s="532">
        <v>0</v>
      </c>
      <c r="U98" s="532">
        <f t="shared" si="20"/>
        <v>0</v>
      </c>
      <c r="V98" s="532">
        <v>0</v>
      </c>
      <c r="W98" s="532">
        <v>0</v>
      </c>
      <c r="X98" s="532">
        <v>0</v>
      </c>
      <c r="Y98" s="539">
        <f t="shared" si="21"/>
        <v>0</v>
      </c>
      <c r="Z98" s="539">
        <f t="shared" si="22"/>
        <v>118</v>
      </c>
      <c r="AA98" s="539">
        <f t="shared" si="22"/>
        <v>240</v>
      </c>
      <c r="AB98" s="539">
        <f t="shared" si="22"/>
        <v>357</v>
      </c>
      <c r="AC98" s="539">
        <f t="shared" si="22"/>
        <v>715</v>
      </c>
      <c r="AD98" s="531" t="s">
        <v>961</v>
      </c>
    </row>
    <row r="99" spans="1:30" ht="21">
      <c r="A99" s="531" t="s">
        <v>1024</v>
      </c>
      <c r="B99" s="533">
        <v>0</v>
      </c>
      <c r="C99" s="533">
        <v>2</v>
      </c>
      <c r="D99" s="533">
        <v>1</v>
      </c>
      <c r="E99" s="533">
        <f t="shared" si="16"/>
        <v>3</v>
      </c>
      <c r="F99" s="533">
        <v>0</v>
      </c>
      <c r="G99" s="533">
        <v>2</v>
      </c>
      <c r="H99" s="533">
        <v>5</v>
      </c>
      <c r="I99" s="533">
        <f t="shared" si="17"/>
        <v>7</v>
      </c>
      <c r="J99" s="533">
        <v>0</v>
      </c>
      <c r="K99" s="533">
        <v>1</v>
      </c>
      <c r="L99" s="533">
        <v>0</v>
      </c>
      <c r="M99" s="533">
        <f t="shared" si="18"/>
        <v>1</v>
      </c>
      <c r="N99" s="533">
        <v>0</v>
      </c>
      <c r="O99" s="533">
        <v>0</v>
      </c>
      <c r="P99" s="533">
        <v>1</v>
      </c>
      <c r="Q99" s="533">
        <f t="shared" si="19"/>
        <v>1</v>
      </c>
      <c r="R99" s="533">
        <v>0</v>
      </c>
      <c r="S99" s="533">
        <v>0</v>
      </c>
      <c r="T99" s="533">
        <v>0</v>
      </c>
      <c r="U99" s="533">
        <f t="shared" si="20"/>
        <v>0</v>
      </c>
      <c r="V99" s="533">
        <v>0</v>
      </c>
      <c r="W99" s="533">
        <v>0</v>
      </c>
      <c r="X99" s="533">
        <v>0</v>
      </c>
      <c r="Y99" s="540">
        <f t="shared" si="21"/>
        <v>0</v>
      </c>
      <c r="Z99" s="541">
        <f t="shared" si="22"/>
        <v>63</v>
      </c>
      <c r="AA99" s="540">
        <f t="shared" si="22"/>
        <v>106</v>
      </c>
      <c r="AB99" s="540">
        <f t="shared" si="22"/>
        <v>215</v>
      </c>
      <c r="AC99" s="540">
        <f t="shared" si="22"/>
        <v>384</v>
      </c>
      <c r="AD99" s="531" t="s">
        <v>1025</v>
      </c>
    </row>
    <row r="100" spans="1:30" ht="21">
      <c r="A100" s="531" t="s">
        <v>1026</v>
      </c>
      <c r="B100" s="532">
        <v>0</v>
      </c>
      <c r="C100" s="532">
        <v>0</v>
      </c>
      <c r="D100" s="532">
        <v>0</v>
      </c>
      <c r="E100" s="532">
        <f t="shared" si="16"/>
        <v>0</v>
      </c>
      <c r="F100" s="532">
        <v>0</v>
      </c>
      <c r="G100" s="532">
        <v>0</v>
      </c>
      <c r="H100" s="532">
        <v>0</v>
      </c>
      <c r="I100" s="532">
        <f t="shared" si="17"/>
        <v>0</v>
      </c>
      <c r="J100" s="532">
        <v>0</v>
      </c>
      <c r="K100" s="532">
        <v>0</v>
      </c>
      <c r="L100" s="532">
        <v>0</v>
      </c>
      <c r="M100" s="532">
        <f t="shared" si="18"/>
        <v>0</v>
      </c>
      <c r="N100" s="532">
        <v>0</v>
      </c>
      <c r="O100" s="532">
        <v>0</v>
      </c>
      <c r="P100" s="532">
        <v>0</v>
      </c>
      <c r="Q100" s="532">
        <f t="shared" si="19"/>
        <v>0</v>
      </c>
      <c r="R100" s="532">
        <v>0</v>
      </c>
      <c r="S100" s="532">
        <v>0</v>
      </c>
      <c r="T100" s="532">
        <v>0</v>
      </c>
      <c r="U100" s="532">
        <f t="shared" si="20"/>
        <v>0</v>
      </c>
      <c r="V100" s="532">
        <v>0</v>
      </c>
      <c r="W100" s="532">
        <v>0</v>
      </c>
      <c r="X100" s="532">
        <v>0</v>
      </c>
      <c r="Y100" s="539">
        <f t="shared" si="21"/>
        <v>0</v>
      </c>
      <c r="Z100" s="539">
        <f t="shared" si="22"/>
        <v>27</v>
      </c>
      <c r="AA100" s="539">
        <f t="shared" si="22"/>
        <v>78</v>
      </c>
      <c r="AB100" s="539">
        <f t="shared" si="22"/>
        <v>84</v>
      </c>
      <c r="AC100" s="539">
        <f t="shared" si="22"/>
        <v>189</v>
      </c>
      <c r="AD100" s="531" t="s">
        <v>1027</v>
      </c>
    </row>
    <row r="101" spans="1:30" ht="21">
      <c r="A101" s="531" t="s">
        <v>1028</v>
      </c>
      <c r="B101" s="533">
        <v>0</v>
      </c>
      <c r="C101" s="533">
        <v>0</v>
      </c>
      <c r="D101" s="533">
        <v>1</v>
      </c>
      <c r="E101" s="533">
        <f t="shared" si="16"/>
        <v>1</v>
      </c>
      <c r="F101" s="533">
        <v>0</v>
      </c>
      <c r="G101" s="533">
        <v>0</v>
      </c>
      <c r="H101" s="533">
        <v>2</v>
      </c>
      <c r="I101" s="533">
        <f t="shared" si="17"/>
        <v>2</v>
      </c>
      <c r="J101" s="533">
        <v>0</v>
      </c>
      <c r="K101" s="533">
        <v>0</v>
      </c>
      <c r="L101" s="533">
        <v>0</v>
      </c>
      <c r="M101" s="533">
        <f t="shared" si="18"/>
        <v>0</v>
      </c>
      <c r="N101" s="533">
        <v>0</v>
      </c>
      <c r="O101" s="533">
        <v>0</v>
      </c>
      <c r="P101" s="533">
        <v>0</v>
      </c>
      <c r="Q101" s="533">
        <f t="shared" si="19"/>
        <v>0</v>
      </c>
      <c r="R101" s="533">
        <v>0</v>
      </c>
      <c r="S101" s="533">
        <v>0</v>
      </c>
      <c r="T101" s="533">
        <v>0</v>
      </c>
      <c r="U101" s="533">
        <f t="shared" si="20"/>
        <v>0</v>
      </c>
      <c r="V101" s="533">
        <v>0</v>
      </c>
      <c r="W101" s="533">
        <v>0</v>
      </c>
      <c r="X101" s="533">
        <v>0</v>
      </c>
      <c r="Y101" s="540">
        <f t="shared" si="21"/>
        <v>0</v>
      </c>
      <c r="Z101" s="541">
        <f t="shared" si="22"/>
        <v>41</v>
      </c>
      <c r="AA101" s="540">
        <f t="shared" si="22"/>
        <v>62</v>
      </c>
      <c r="AB101" s="540">
        <f t="shared" si="22"/>
        <v>126</v>
      </c>
      <c r="AC101" s="540">
        <f t="shared" si="22"/>
        <v>229</v>
      </c>
      <c r="AD101" s="531" t="s">
        <v>1029</v>
      </c>
    </row>
    <row r="102" spans="1:30" ht="21">
      <c r="A102" s="531" t="s">
        <v>1030</v>
      </c>
      <c r="B102" s="532">
        <v>0</v>
      </c>
      <c r="C102" s="532">
        <v>2</v>
      </c>
      <c r="D102" s="532">
        <v>0</v>
      </c>
      <c r="E102" s="532">
        <f t="shared" si="16"/>
        <v>2</v>
      </c>
      <c r="F102" s="532">
        <v>0</v>
      </c>
      <c r="G102" s="532">
        <v>0</v>
      </c>
      <c r="H102" s="532">
        <v>1</v>
      </c>
      <c r="I102" s="532">
        <f t="shared" si="17"/>
        <v>1</v>
      </c>
      <c r="J102" s="532">
        <v>0</v>
      </c>
      <c r="K102" s="532">
        <v>1</v>
      </c>
      <c r="L102" s="532">
        <v>1</v>
      </c>
      <c r="M102" s="532">
        <f t="shared" si="18"/>
        <v>2</v>
      </c>
      <c r="N102" s="532">
        <v>0</v>
      </c>
      <c r="O102" s="532">
        <v>0</v>
      </c>
      <c r="P102" s="532">
        <v>0</v>
      </c>
      <c r="Q102" s="532">
        <f t="shared" si="19"/>
        <v>0</v>
      </c>
      <c r="R102" s="532">
        <v>0</v>
      </c>
      <c r="S102" s="532">
        <v>0</v>
      </c>
      <c r="T102" s="532">
        <v>0</v>
      </c>
      <c r="U102" s="532">
        <f t="shared" si="20"/>
        <v>0</v>
      </c>
      <c r="V102" s="532">
        <v>0</v>
      </c>
      <c r="W102" s="532">
        <v>0</v>
      </c>
      <c r="X102" s="532">
        <v>0</v>
      </c>
      <c r="Y102" s="539">
        <f t="shared" si="21"/>
        <v>0</v>
      </c>
      <c r="Z102" s="539">
        <f t="shared" si="22"/>
        <v>24</v>
      </c>
      <c r="AA102" s="539">
        <f t="shared" si="22"/>
        <v>42</v>
      </c>
      <c r="AB102" s="539">
        <f t="shared" si="22"/>
        <v>101</v>
      </c>
      <c r="AC102" s="539">
        <f t="shared" si="22"/>
        <v>167</v>
      </c>
      <c r="AD102" s="531" t="s">
        <v>1031</v>
      </c>
    </row>
    <row r="103" spans="1:30" ht="21">
      <c r="A103" s="531" t="s">
        <v>1032</v>
      </c>
      <c r="B103" s="533">
        <v>0</v>
      </c>
      <c r="C103" s="533">
        <v>3</v>
      </c>
      <c r="D103" s="533">
        <v>3</v>
      </c>
      <c r="E103" s="533">
        <f t="shared" si="16"/>
        <v>6</v>
      </c>
      <c r="F103" s="533">
        <v>0</v>
      </c>
      <c r="G103" s="533">
        <v>2</v>
      </c>
      <c r="H103" s="533">
        <v>6</v>
      </c>
      <c r="I103" s="533">
        <f t="shared" si="17"/>
        <v>8</v>
      </c>
      <c r="J103" s="533">
        <v>0</v>
      </c>
      <c r="K103" s="533">
        <v>1</v>
      </c>
      <c r="L103" s="533">
        <v>3</v>
      </c>
      <c r="M103" s="533">
        <f t="shared" si="18"/>
        <v>4</v>
      </c>
      <c r="N103" s="533">
        <v>0</v>
      </c>
      <c r="O103" s="533">
        <v>0</v>
      </c>
      <c r="P103" s="533">
        <v>2</v>
      </c>
      <c r="Q103" s="533">
        <f t="shared" si="19"/>
        <v>2</v>
      </c>
      <c r="R103" s="533">
        <v>0</v>
      </c>
      <c r="S103" s="533">
        <v>0</v>
      </c>
      <c r="T103" s="533">
        <v>0</v>
      </c>
      <c r="U103" s="533">
        <f t="shared" si="20"/>
        <v>0</v>
      </c>
      <c r="V103" s="533">
        <v>0</v>
      </c>
      <c r="W103" s="533">
        <v>0</v>
      </c>
      <c r="X103" s="533">
        <v>0</v>
      </c>
      <c r="Y103" s="540">
        <f t="shared" si="21"/>
        <v>0</v>
      </c>
      <c r="Z103" s="541">
        <f t="shared" si="22"/>
        <v>55</v>
      </c>
      <c r="AA103" s="540">
        <f t="shared" si="22"/>
        <v>167</v>
      </c>
      <c r="AB103" s="540">
        <f t="shared" si="22"/>
        <v>311</v>
      </c>
      <c r="AC103" s="540">
        <f t="shared" si="22"/>
        <v>533</v>
      </c>
      <c r="AD103" s="531" t="s">
        <v>1033</v>
      </c>
    </row>
    <row r="104" spans="1:30" ht="21">
      <c r="A104" s="531" t="s">
        <v>828</v>
      </c>
      <c r="B104" s="532">
        <v>0</v>
      </c>
      <c r="C104" s="532">
        <v>4</v>
      </c>
      <c r="D104" s="532">
        <v>3</v>
      </c>
      <c r="E104" s="532">
        <f t="shared" si="16"/>
        <v>7</v>
      </c>
      <c r="F104" s="532">
        <v>0</v>
      </c>
      <c r="G104" s="532">
        <v>2</v>
      </c>
      <c r="H104" s="532">
        <v>4</v>
      </c>
      <c r="I104" s="532">
        <f t="shared" si="17"/>
        <v>6</v>
      </c>
      <c r="J104" s="532">
        <v>0</v>
      </c>
      <c r="K104" s="532">
        <v>1</v>
      </c>
      <c r="L104" s="532">
        <v>1</v>
      </c>
      <c r="M104" s="532">
        <f t="shared" si="18"/>
        <v>2</v>
      </c>
      <c r="N104" s="532">
        <v>0</v>
      </c>
      <c r="O104" s="532">
        <v>1</v>
      </c>
      <c r="P104" s="532">
        <v>2</v>
      </c>
      <c r="Q104" s="532">
        <f t="shared" si="19"/>
        <v>3</v>
      </c>
      <c r="R104" s="532">
        <v>0</v>
      </c>
      <c r="S104" s="532">
        <v>0</v>
      </c>
      <c r="T104" s="532">
        <v>0</v>
      </c>
      <c r="U104" s="532">
        <f t="shared" si="20"/>
        <v>0</v>
      </c>
      <c r="V104" s="532">
        <v>0</v>
      </c>
      <c r="W104" s="532">
        <v>0</v>
      </c>
      <c r="X104" s="532">
        <v>0</v>
      </c>
      <c r="Y104" s="539">
        <f t="shared" si="21"/>
        <v>0</v>
      </c>
      <c r="Z104" s="539">
        <f t="shared" si="22"/>
        <v>55</v>
      </c>
      <c r="AA104" s="539">
        <f t="shared" si="22"/>
        <v>201</v>
      </c>
      <c r="AB104" s="539">
        <f t="shared" si="22"/>
        <v>412</v>
      </c>
      <c r="AC104" s="539">
        <f t="shared" si="22"/>
        <v>668</v>
      </c>
      <c r="AD104" s="531" t="s">
        <v>960</v>
      </c>
    </row>
    <row r="105" spans="1:30" ht="21">
      <c r="A105" s="531" t="s">
        <v>862</v>
      </c>
      <c r="B105" s="533">
        <v>1</v>
      </c>
      <c r="C105" s="533">
        <v>3</v>
      </c>
      <c r="D105" s="533">
        <v>4</v>
      </c>
      <c r="E105" s="533">
        <f t="shared" si="16"/>
        <v>8</v>
      </c>
      <c r="F105" s="533">
        <v>8</v>
      </c>
      <c r="G105" s="533">
        <v>4</v>
      </c>
      <c r="H105" s="533">
        <v>11</v>
      </c>
      <c r="I105" s="533">
        <f t="shared" si="17"/>
        <v>23</v>
      </c>
      <c r="J105" s="533">
        <v>0</v>
      </c>
      <c r="K105" s="533">
        <v>0</v>
      </c>
      <c r="L105" s="533">
        <v>0</v>
      </c>
      <c r="M105" s="533">
        <f t="shared" si="18"/>
        <v>0</v>
      </c>
      <c r="N105" s="533">
        <v>0</v>
      </c>
      <c r="O105" s="533">
        <v>0</v>
      </c>
      <c r="P105" s="533">
        <v>2</v>
      </c>
      <c r="Q105" s="533">
        <f t="shared" si="19"/>
        <v>2</v>
      </c>
      <c r="R105" s="533">
        <v>0</v>
      </c>
      <c r="S105" s="533">
        <v>1</v>
      </c>
      <c r="T105" s="533">
        <v>0</v>
      </c>
      <c r="U105" s="533">
        <f t="shared" si="20"/>
        <v>1</v>
      </c>
      <c r="V105" s="533">
        <v>0</v>
      </c>
      <c r="W105" s="533">
        <v>0</v>
      </c>
      <c r="X105" s="533">
        <v>0</v>
      </c>
      <c r="Y105" s="540">
        <f t="shared" si="21"/>
        <v>0</v>
      </c>
      <c r="Z105" s="541">
        <f t="shared" si="22"/>
        <v>245</v>
      </c>
      <c r="AA105" s="540">
        <f t="shared" si="22"/>
        <v>365</v>
      </c>
      <c r="AB105" s="540">
        <f t="shared" si="22"/>
        <v>577</v>
      </c>
      <c r="AC105" s="540">
        <f t="shared" si="22"/>
        <v>1187</v>
      </c>
      <c r="AD105" s="531" t="s">
        <v>870</v>
      </c>
    </row>
    <row r="106" spans="1:30" ht="21">
      <c r="A106" s="531" t="s">
        <v>1034</v>
      </c>
      <c r="B106" s="532">
        <v>1</v>
      </c>
      <c r="C106" s="532">
        <v>1</v>
      </c>
      <c r="D106" s="532">
        <v>2</v>
      </c>
      <c r="E106" s="532">
        <f t="shared" si="16"/>
        <v>4</v>
      </c>
      <c r="F106" s="532">
        <v>0</v>
      </c>
      <c r="G106" s="532">
        <v>4</v>
      </c>
      <c r="H106" s="532">
        <v>1</v>
      </c>
      <c r="I106" s="532">
        <f t="shared" si="17"/>
        <v>5</v>
      </c>
      <c r="J106" s="532">
        <v>0</v>
      </c>
      <c r="K106" s="532">
        <v>0</v>
      </c>
      <c r="L106" s="532">
        <v>0</v>
      </c>
      <c r="M106" s="532">
        <f t="shared" si="18"/>
        <v>0</v>
      </c>
      <c r="N106" s="532">
        <v>0</v>
      </c>
      <c r="O106" s="532">
        <v>0</v>
      </c>
      <c r="P106" s="532">
        <v>0</v>
      </c>
      <c r="Q106" s="532">
        <f t="shared" si="19"/>
        <v>0</v>
      </c>
      <c r="R106" s="532">
        <v>0</v>
      </c>
      <c r="S106" s="532">
        <v>0</v>
      </c>
      <c r="T106" s="532">
        <v>0</v>
      </c>
      <c r="U106" s="532">
        <f t="shared" si="20"/>
        <v>0</v>
      </c>
      <c r="V106" s="532">
        <v>0</v>
      </c>
      <c r="W106" s="532">
        <v>0</v>
      </c>
      <c r="X106" s="532">
        <v>0</v>
      </c>
      <c r="Y106" s="539">
        <f t="shared" si="21"/>
        <v>0</v>
      </c>
      <c r="Z106" s="539">
        <f t="shared" si="22"/>
        <v>21</v>
      </c>
      <c r="AA106" s="539">
        <f t="shared" si="22"/>
        <v>131</v>
      </c>
      <c r="AB106" s="539">
        <f t="shared" si="22"/>
        <v>153</v>
      </c>
      <c r="AC106" s="539">
        <f t="shared" si="22"/>
        <v>305</v>
      </c>
      <c r="AD106" s="531" t="s">
        <v>1035</v>
      </c>
    </row>
    <row r="107" spans="1:30" ht="21">
      <c r="A107" s="531" t="s">
        <v>1036</v>
      </c>
      <c r="B107" s="533">
        <v>0</v>
      </c>
      <c r="C107" s="533">
        <v>0</v>
      </c>
      <c r="D107" s="533">
        <v>1</v>
      </c>
      <c r="E107" s="533">
        <f t="shared" si="16"/>
        <v>1</v>
      </c>
      <c r="F107" s="533">
        <v>0</v>
      </c>
      <c r="G107" s="533">
        <v>1</v>
      </c>
      <c r="H107" s="533">
        <v>1</v>
      </c>
      <c r="I107" s="533">
        <f t="shared" si="17"/>
        <v>2</v>
      </c>
      <c r="J107" s="533">
        <v>0</v>
      </c>
      <c r="K107" s="533">
        <v>0</v>
      </c>
      <c r="L107" s="533">
        <v>0</v>
      </c>
      <c r="M107" s="533">
        <f t="shared" si="18"/>
        <v>0</v>
      </c>
      <c r="N107" s="533">
        <v>0</v>
      </c>
      <c r="O107" s="533">
        <v>2</v>
      </c>
      <c r="P107" s="533">
        <v>0</v>
      </c>
      <c r="Q107" s="533">
        <f t="shared" si="19"/>
        <v>2</v>
      </c>
      <c r="R107" s="533">
        <v>0</v>
      </c>
      <c r="S107" s="533">
        <v>0</v>
      </c>
      <c r="T107" s="533">
        <v>0</v>
      </c>
      <c r="U107" s="533">
        <f t="shared" si="20"/>
        <v>0</v>
      </c>
      <c r="V107" s="533">
        <v>0</v>
      </c>
      <c r="W107" s="533">
        <v>0</v>
      </c>
      <c r="X107" s="533">
        <v>0</v>
      </c>
      <c r="Y107" s="540">
        <f t="shared" si="21"/>
        <v>0</v>
      </c>
      <c r="Z107" s="541">
        <f t="shared" si="22"/>
        <v>1</v>
      </c>
      <c r="AA107" s="540">
        <f t="shared" si="22"/>
        <v>28</v>
      </c>
      <c r="AB107" s="540">
        <f t="shared" si="22"/>
        <v>58</v>
      </c>
      <c r="AC107" s="540">
        <f t="shared" si="22"/>
        <v>87</v>
      </c>
      <c r="AD107" s="531" t="s">
        <v>1037</v>
      </c>
    </row>
    <row r="108" spans="1:30" ht="21">
      <c r="A108" s="531" t="s">
        <v>964</v>
      </c>
      <c r="B108" s="532">
        <v>0</v>
      </c>
      <c r="C108" s="532">
        <v>2</v>
      </c>
      <c r="D108" s="532">
        <v>2</v>
      </c>
      <c r="E108" s="532">
        <f t="shared" si="16"/>
        <v>4</v>
      </c>
      <c r="F108" s="532">
        <v>1</v>
      </c>
      <c r="G108" s="532">
        <v>0</v>
      </c>
      <c r="H108" s="532">
        <v>4</v>
      </c>
      <c r="I108" s="532">
        <f t="shared" si="17"/>
        <v>5</v>
      </c>
      <c r="J108" s="532">
        <v>0</v>
      </c>
      <c r="K108" s="532">
        <v>1</v>
      </c>
      <c r="L108" s="532">
        <v>2</v>
      </c>
      <c r="M108" s="532">
        <f t="shared" si="18"/>
        <v>3</v>
      </c>
      <c r="N108" s="532">
        <v>0</v>
      </c>
      <c r="O108" s="532">
        <v>0</v>
      </c>
      <c r="P108" s="532">
        <v>2</v>
      </c>
      <c r="Q108" s="532">
        <f t="shared" si="19"/>
        <v>2</v>
      </c>
      <c r="R108" s="532">
        <v>0</v>
      </c>
      <c r="S108" s="532">
        <v>1</v>
      </c>
      <c r="T108" s="532">
        <v>0</v>
      </c>
      <c r="U108" s="532">
        <f t="shared" si="20"/>
        <v>1</v>
      </c>
      <c r="V108" s="532">
        <v>0</v>
      </c>
      <c r="W108" s="532">
        <v>0</v>
      </c>
      <c r="X108" s="532">
        <v>0</v>
      </c>
      <c r="Y108" s="539">
        <f t="shared" si="21"/>
        <v>0</v>
      </c>
      <c r="Z108" s="539">
        <f t="shared" si="22"/>
        <v>58</v>
      </c>
      <c r="AA108" s="539">
        <f t="shared" si="22"/>
        <v>94</v>
      </c>
      <c r="AB108" s="539">
        <f t="shared" si="22"/>
        <v>236</v>
      </c>
      <c r="AC108" s="539">
        <f t="shared" si="22"/>
        <v>388</v>
      </c>
      <c r="AD108" s="531" t="s">
        <v>1038</v>
      </c>
    </row>
    <row r="109" spans="1:30" ht="21">
      <c r="A109" s="531" t="s">
        <v>1039</v>
      </c>
      <c r="B109" s="533">
        <v>0</v>
      </c>
      <c r="C109" s="533">
        <v>0</v>
      </c>
      <c r="D109" s="533">
        <v>0</v>
      </c>
      <c r="E109" s="533">
        <f t="shared" si="16"/>
        <v>0</v>
      </c>
      <c r="F109" s="533">
        <v>0</v>
      </c>
      <c r="G109" s="533">
        <v>0</v>
      </c>
      <c r="H109" s="533">
        <v>1</v>
      </c>
      <c r="I109" s="533">
        <f t="shared" si="17"/>
        <v>1</v>
      </c>
      <c r="J109" s="533">
        <v>0</v>
      </c>
      <c r="K109" s="533">
        <v>1</v>
      </c>
      <c r="L109" s="533">
        <v>0</v>
      </c>
      <c r="M109" s="533">
        <f t="shared" si="18"/>
        <v>1</v>
      </c>
      <c r="N109" s="533">
        <v>0</v>
      </c>
      <c r="O109" s="533">
        <v>0</v>
      </c>
      <c r="P109" s="533">
        <v>2</v>
      </c>
      <c r="Q109" s="533">
        <f t="shared" si="19"/>
        <v>2</v>
      </c>
      <c r="R109" s="533">
        <v>0</v>
      </c>
      <c r="S109" s="533">
        <v>0</v>
      </c>
      <c r="T109" s="533">
        <v>0</v>
      </c>
      <c r="U109" s="533">
        <f t="shared" si="20"/>
        <v>0</v>
      </c>
      <c r="V109" s="533">
        <v>0</v>
      </c>
      <c r="W109" s="533">
        <v>0</v>
      </c>
      <c r="X109" s="533">
        <v>0</v>
      </c>
      <c r="Y109" s="540">
        <f t="shared" si="21"/>
        <v>0</v>
      </c>
      <c r="Z109" s="541">
        <f t="shared" si="22"/>
        <v>94</v>
      </c>
      <c r="AA109" s="540">
        <f t="shared" si="22"/>
        <v>100</v>
      </c>
      <c r="AB109" s="540">
        <f t="shared" si="22"/>
        <v>221</v>
      </c>
      <c r="AC109" s="540">
        <f t="shared" si="22"/>
        <v>415</v>
      </c>
      <c r="AD109" s="531" t="s">
        <v>1040</v>
      </c>
    </row>
    <row r="110" spans="1:30" ht="21">
      <c r="A110" s="531" t="s">
        <v>1041</v>
      </c>
      <c r="B110" s="532">
        <v>0</v>
      </c>
      <c r="C110" s="532">
        <v>11</v>
      </c>
      <c r="D110" s="532">
        <v>7</v>
      </c>
      <c r="E110" s="532">
        <f t="shared" si="16"/>
        <v>18</v>
      </c>
      <c r="F110" s="532">
        <v>1</v>
      </c>
      <c r="G110" s="532">
        <v>1</v>
      </c>
      <c r="H110" s="532">
        <v>2</v>
      </c>
      <c r="I110" s="532">
        <f t="shared" si="17"/>
        <v>4</v>
      </c>
      <c r="J110" s="532">
        <v>0</v>
      </c>
      <c r="K110" s="532">
        <v>0</v>
      </c>
      <c r="L110" s="532">
        <v>1</v>
      </c>
      <c r="M110" s="532">
        <f t="shared" si="18"/>
        <v>1</v>
      </c>
      <c r="N110" s="532">
        <v>0</v>
      </c>
      <c r="O110" s="532">
        <v>0</v>
      </c>
      <c r="P110" s="532">
        <v>0</v>
      </c>
      <c r="Q110" s="532">
        <f t="shared" si="19"/>
        <v>0</v>
      </c>
      <c r="R110" s="532">
        <v>0</v>
      </c>
      <c r="S110" s="532">
        <v>0</v>
      </c>
      <c r="T110" s="532">
        <v>0</v>
      </c>
      <c r="U110" s="532">
        <f t="shared" si="20"/>
        <v>0</v>
      </c>
      <c r="V110" s="532">
        <v>0</v>
      </c>
      <c r="W110" s="532">
        <v>0</v>
      </c>
      <c r="X110" s="532">
        <v>0</v>
      </c>
      <c r="Y110" s="539">
        <f t="shared" si="21"/>
        <v>0</v>
      </c>
      <c r="Z110" s="539">
        <f t="shared" si="22"/>
        <v>45</v>
      </c>
      <c r="AA110" s="539">
        <f t="shared" si="22"/>
        <v>137</v>
      </c>
      <c r="AB110" s="539">
        <f t="shared" si="22"/>
        <v>124</v>
      </c>
      <c r="AC110" s="539">
        <f t="shared" si="22"/>
        <v>306</v>
      </c>
      <c r="AD110" s="381" t="s">
        <v>1042</v>
      </c>
    </row>
    <row r="111" spans="1:30" ht="21">
      <c r="A111" s="531" t="s">
        <v>1043</v>
      </c>
      <c r="B111" s="533">
        <v>0</v>
      </c>
      <c r="C111" s="533">
        <v>0</v>
      </c>
      <c r="D111" s="533">
        <v>0</v>
      </c>
      <c r="E111" s="533">
        <f t="shared" si="16"/>
        <v>0</v>
      </c>
      <c r="F111" s="533">
        <v>0</v>
      </c>
      <c r="G111" s="533">
        <v>0</v>
      </c>
      <c r="H111" s="533">
        <v>0</v>
      </c>
      <c r="I111" s="533">
        <f t="shared" si="17"/>
        <v>0</v>
      </c>
      <c r="J111" s="533">
        <v>0</v>
      </c>
      <c r="K111" s="533">
        <v>0</v>
      </c>
      <c r="L111" s="533">
        <v>0</v>
      </c>
      <c r="M111" s="533">
        <f t="shared" si="18"/>
        <v>0</v>
      </c>
      <c r="N111" s="533">
        <v>0</v>
      </c>
      <c r="O111" s="533">
        <v>0</v>
      </c>
      <c r="P111" s="533">
        <v>0</v>
      </c>
      <c r="Q111" s="533">
        <f t="shared" si="19"/>
        <v>0</v>
      </c>
      <c r="R111" s="533">
        <v>0</v>
      </c>
      <c r="S111" s="533">
        <v>0</v>
      </c>
      <c r="T111" s="533">
        <v>0</v>
      </c>
      <c r="U111" s="533">
        <f t="shared" si="20"/>
        <v>0</v>
      </c>
      <c r="V111" s="533">
        <v>0</v>
      </c>
      <c r="W111" s="533">
        <v>0</v>
      </c>
      <c r="X111" s="533">
        <v>0</v>
      </c>
      <c r="Y111" s="540">
        <f t="shared" si="21"/>
        <v>0</v>
      </c>
      <c r="Z111" s="541">
        <f t="shared" ref="Z111:AC126" si="23">B68+F68+J68+N68+R68+V68+Z68+B111+F111+J111+N111+R111+V111+B25+F25+J25+N25+R25+V25+Z25</f>
        <v>0</v>
      </c>
      <c r="AA111" s="540">
        <f t="shared" si="23"/>
        <v>3</v>
      </c>
      <c r="AB111" s="540">
        <f t="shared" si="23"/>
        <v>12</v>
      </c>
      <c r="AC111" s="540">
        <f t="shared" si="23"/>
        <v>15</v>
      </c>
      <c r="AD111" s="535" t="s">
        <v>1044</v>
      </c>
    </row>
    <row r="112" spans="1:30" ht="21">
      <c r="A112" s="531" t="s">
        <v>1045</v>
      </c>
      <c r="B112" s="532">
        <v>0</v>
      </c>
      <c r="C112" s="532">
        <v>4</v>
      </c>
      <c r="D112" s="532">
        <v>2</v>
      </c>
      <c r="E112" s="532">
        <f t="shared" si="16"/>
        <v>6</v>
      </c>
      <c r="F112" s="532">
        <v>0</v>
      </c>
      <c r="G112" s="532">
        <v>6</v>
      </c>
      <c r="H112" s="532">
        <v>8</v>
      </c>
      <c r="I112" s="532">
        <f t="shared" si="17"/>
        <v>14</v>
      </c>
      <c r="J112" s="532">
        <v>0</v>
      </c>
      <c r="K112" s="532">
        <v>0</v>
      </c>
      <c r="L112" s="532">
        <v>2</v>
      </c>
      <c r="M112" s="532">
        <f t="shared" si="18"/>
        <v>2</v>
      </c>
      <c r="N112" s="532">
        <v>0</v>
      </c>
      <c r="O112" s="532">
        <v>0</v>
      </c>
      <c r="P112" s="532">
        <v>1</v>
      </c>
      <c r="Q112" s="532">
        <f t="shared" si="19"/>
        <v>1</v>
      </c>
      <c r="R112" s="532">
        <v>0</v>
      </c>
      <c r="S112" s="532">
        <v>0</v>
      </c>
      <c r="T112" s="532">
        <v>0</v>
      </c>
      <c r="U112" s="532">
        <f t="shared" si="20"/>
        <v>0</v>
      </c>
      <c r="V112" s="532">
        <v>0</v>
      </c>
      <c r="W112" s="532">
        <v>0</v>
      </c>
      <c r="X112" s="532">
        <v>0</v>
      </c>
      <c r="Y112" s="539">
        <f t="shared" si="21"/>
        <v>0</v>
      </c>
      <c r="Z112" s="539">
        <f t="shared" si="23"/>
        <v>158</v>
      </c>
      <c r="AA112" s="539">
        <f t="shared" si="23"/>
        <v>311</v>
      </c>
      <c r="AB112" s="539">
        <f t="shared" si="23"/>
        <v>552</v>
      </c>
      <c r="AC112" s="539">
        <f t="shared" si="23"/>
        <v>1021</v>
      </c>
      <c r="AD112" s="531" t="s">
        <v>1046</v>
      </c>
    </row>
    <row r="113" spans="1:31" ht="21">
      <c r="A113" s="531" t="s">
        <v>1047</v>
      </c>
      <c r="B113" s="533">
        <v>0</v>
      </c>
      <c r="C113" s="533">
        <v>5</v>
      </c>
      <c r="D113" s="533">
        <v>6</v>
      </c>
      <c r="E113" s="533">
        <f t="shared" si="16"/>
        <v>11</v>
      </c>
      <c r="F113" s="533">
        <v>0</v>
      </c>
      <c r="G113" s="533">
        <v>3</v>
      </c>
      <c r="H113" s="533">
        <v>6</v>
      </c>
      <c r="I113" s="533">
        <f t="shared" si="17"/>
        <v>9</v>
      </c>
      <c r="J113" s="533">
        <v>0</v>
      </c>
      <c r="K113" s="533">
        <v>1</v>
      </c>
      <c r="L113" s="533">
        <v>6</v>
      </c>
      <c r="M113" s="533">
        <f t="shared" si="18"/>
        <v>7</v>
      </c>
      <c r="N113" s="533">
        <v>0</v>
      </c>
      <c r="O113" s="533">
        <v>2</v>
      </c>
      <c r="P113" s="533">
        <v>1</v>
      </c>
      <c r="Q113" s="533">
        <f t="shared" si="19"/>
        <v>3</v>
      </c>
      <c r="R113" s="533">
        <v>0</v>
      </c>
      <c r="S113" s="533">
        <v>0</v>
      </c>
      <c r="T113" s="533">
        <v>0</v>
      </c>
      <c r="U113" s="533">
        <f t="shared" si="20"/>
        <v>0</v>
      </c>
      <c r="V113" s="533">
        <v>0</v>
      </c>
      <c r="W113" s="533">
        <v>0</v>
      </c>
      <c r="X113" s="533">
        <v>0</v>
      </c>
      <c r="Y113" s="540">
        <f t="shared" si="21"/>
        <v>0</v>
      </c>
      <c r="Z113" s="541">
        <f t="shared" si="23"/>
        <v>61</v>
      </c>
      <c r="AA113" s="540">
        <f t="shared" si="23"/>
        <v>156</v>
      </c>
      <c r="AB113" s="540">
        <f t="shared" si="23"/>
        <v>339</v>
      </c>
      <c r="AC113" s="540">
        <f t="shared" si="23"/>
        <v>556</v>
      </c>
      <c r="AD113" s="531" t="s">
        <v>1048</v>
      </c>
      <c r="AE113" s="523"/>
    </row>
    <row r="114" spans="1:31" ht="21">
      <c r="A114" s="531" t="s">
        <v>1049</v>
      </c>
      <c r="B114" s="532">
        <v>0</v>
      </c>
      <c r="C114" s="532">
        <v>1</v>
      </c>
      <c r="D114" s="532">
        <v>5</v>
      </c>
      <c r="E114" s="532">
        <f t="shared" si="16"/>
        <v>6</v>
      </c>
      <c r="F114" s="532">
        <v>0</v>
      </c>
      <c r="G114" s="532">
        <v>4</v>
      </c>
      <c r="H114" s="532">
        <v>7</v>
      </c>
      <c r="I114" s="532">
        <f t="shared" si="17"/>
        <v>11</v>
      </c>
      <c r="J114" s="532">
        <v>0</v>
      </c>
      <c r="K114" s="532">
        <v>0</v>
      </c>
      <c r="L114" s="532">
        <v>3</v>
      </c>
      <c r="M114" s="532">
        <f t="shared" si="18"/>
        <v>3</v>
      </c>
      <c r="N114" s="532">
        <v>0</v>
      </c>
      <c r="O114" s="532">
        <v>0</v>
      </c>
      <c r="P114" s="532">
        <v>0</v>
      </c>
      <c r="Q114" s="532">
        <f t="shared" si="19"/>
        <v>0</v>
      </c>
      <c r="R114" s="532">
        <v>0</v>
      </c>
      <c r="S114" s="532">
        <v>0</v>
      </c>
      <c r="T114" s="532">
        <v>0</v>
      </c>
      <c r="U114" s="532">
        <f t="shared" si="20"/>
        <v>0</v>
      </c>
      <c r="V114" s="532">
        <v>0</v>
      </c>
      <c r="W114" s="532">
        <v>0</v>
      </c>
      <c r="X114" s="532">
        <v>0</v>
      </c>
      <c r="Y114" s="539">
        <f t="shared" si="21"/>
        <v>0</v>
      </c>
      <c r="Z114" s="539">
        <f t="shared" si="23"/>
        <v>176</v>
      </c>
      <c r="AA114" s="539">
        <f t="shared" si="23"/>
        <v>420</v>
      </c>
      <c r="AB114" s="539">
        <f t="shared" si="23"/>
        <v>689</v>
      </c>
      <c r="AC114" s="539">
        <f t="shared" si="23"/>
        <v>1285</v>
      </c>
      <c r="AD114" s="531" t="s">
        <v>1050</v>
      </c>
    </row>
    <row r="115" spans="1:31" ht="21">
      <c r="A115" s="531" t="s">
        <v>1051</v>
      </c>
      <c r="B115" s="533">
        <v>0</v>
      </c>
      <c r="C115" s="533">
        <v>0</v>
      </c>
      <c r="D115" s="533">
        <v>0</v>
      </c>
      <c r="E115" s="533">
        <f t="shared" si="16"/>
        <v>0</v>
      </c>
      <c r="F115" s="533">
        <v>0</v>
      </c>
      <c r="G115" s="533">
        <v>0</v>
      </c>
      <c r="H115" s="533">
        <v>0</v>
      </c>
      <c r="I115" s="533">
        <f t="shared" si="17"/>
        <v>0</v>
      </c>
      <c r="J115" s="533">
        <v>0</v>
      </c>
      <c r="K115" s="533">
        <v>0</v>
      </c>
      <c r="L115" s="533">
        <v>0</v>
      </c>
      <c r="M115" s="533">
        <f t="shared" si="18"/>
        <v>0</v>
      </c>
      <c r="N115" s="533">
        <v>0</v>
      </c>
      <c r="O115" s="533">
        <v>0</v>
      </c>
      <c r="P115" s="533">
        <v>0</v>
      </c>
      <c r="Q115" s="533">
        <f t="shared" si="19"/>
        <v>0</v>
      </c>
      <c r="R115" s="533">
        <v>0</v>
      </c>
      <c r="S115" s="533">
        <v>0</v>
      </c>
      <c r="T115" s="533">
        <v>0</v>
      </c>
      <c r="U115" s="533">
        <f t="shared" si="20"/>
        <v>0</v>
      </c>
      <c r="V115" s="533">
        <v>0</v>
      </c>
      <c r="W115" s="533">
        <v>0</v>
      </c>
      <c r="X115" s="533">
        <v>0</v>
      </c>
      <c r="Y115" s="540">
        <f t="shared" si="21"/>
        <v>0</v>
      </c>
      <c r="Z115" s="541">
        <f t="shared" si="23"/>
        <v>19</v>
      </c>
      <c r="AA115" s="540">
        <f t="shared" si="23"/>
        <v>18</v>
      </c>
      <c r="AB115" s="540">
        <f t="shared" si="23"/>
        <v>31</v>
      </c>
      <c r="AC115" s="540">
        <f t="shared" si="23"/>
        <v>68</v>
      </c>
      <c r="AD115" s="531" t="s">
        <v>1052</v>
      </c>
    </row>
    <row r="116" spans="1:31" ht="21">
      <c r="A116" s="531" t="s">
        <v>1053</v>
      </c>
      <c r="B116" s="532">
        <v>7</v>
      </c>
      <c r="C116" s="532">
        <v>8</v>
      </c>
      <c r="D116" s="532">
        <v>10</v>
      </c>
      <c r="E116" s="532">
        <f t="shared" si="16"/>
        <v>25</v>
      </c>
      <c r="F116" s="532">
        <v>4</v>
      </c>
      <c r="G116" s="532">
        <v>15</v>
      </c>
      <c r="H116" s="532">
        <v>10</v>
      </c>
      <c r="I116" s="532">
        <f t="shared" si="17"/>
        <v>29</v>
      </c>
      <c r="J116" s="532">
        <v>1</v>
      </c>
      <c r="K116" s="532">
        <v>2</v>
      </c>
      <c r="L116" s="532">
        <v>4</v>
      </c>
      <c r="M116" s="532">
        <f t="shared" si="18"/>
        <v>7</v>
      </c>
      <c r="N116" s="532">
        <v>2</v>
      </c>
      <c r="O116" s="532">
        <v>1</v>
      </c>
      <c r="P116" s="532">
        <v>2</v>
      </c>
      <c r="Q116" s="532">
        <f t="shared" si="19"/>
        <v>5</v>
      </c>
      <c r="R116" s="532">
        <v>0</v>
      </c>
      <c r="S116" s="532">
        <v>1</v>
      </c>
      <c r="T116" s="532">
        <v>0</v>
      </c>
      <c r="U116" s="532">
        <f t="shared" si="20"/>
        <v>1</v>
      </c>
      <c r="V116" s="532">
        <v>0</v>
      </c>
      <c r="W116" s="532">
        <v>1</v>
      </c>
      <c r="X116" s="532">
        <v>0</v>
      </c>
      <c r="Y116" s="539">
        <f t="shared" si="21"/>
        <v>1</v>
      </c>
      <c r="Z116" s="539">
        <f t="shared" si="23"/>
        <v>488</v>
      </c>
      <c r="AA116" s="539">
        <f t="shared" si="23"/>
        <v>1098</v>
      </c>
      <c r="AB116" s="539">
        <f t="shared" si="23"/>
        <v>1512</v>
      </c>
      <c r="AC116" s="539">
        <f t="shared" si="23"/>
        <v>3098</v>
      </c>
      <c r="AD116" s="531" t="s">
        <v>871</v>
      </c>
    </row>
    <row r="117" spans="1:31" ht="21">
      <c r="A117" s="531" t="s">
        <v>1054</v>
      </c>
      <c r="B117" s="533">
        <v>0</v>
      </c>
      <c r="C117" s="533">
        <v>2</v>
      </c>
      <c r="D117" s="533">
        <v>3</v>
      </c>
      <c r="E117" s="533">
        <f t="shared" si="16"/>
        <v>5</v>
      </c>
      <c r="F117" s="533">
        <v>0</v>
      </c>
      <c r="G117" s="533">
        <v>2</v>
      </c>
      <c r="H117" s="533">
        <v>2</v>
      </c>
      <c r="I117" s="533">
        <f t="shared" si="17"/>
        <v>4</v>
      </c>
      <c r="J117" s="533">
        <v>0</v>
      </c>
      <c r="K117" s="533">
        <v>1</v>
      </c>
      <c r="L117" s="533">
        <v>0</v>
      </c>
      <c r="M117" s="533">
        <f t="shared" si="18"/>
        <v>1</v>
      </c>
      <c r="N117" s="533">
        <v>0</v>
      </c>
      <c r="O117" s="533">
        <v>0</v>
      </c>
      <c r="P117" s="533">
        <v>1</v>
      </c>
      <c r="Q117" s="533">
        <f t="shared" si="19"/>
        <v>1</v>
      </c>
      <c r="R117" s="533">
        <v>0</v>
      </c>
      <c r="S117" s="533">
        <v>0</v>
      </c>
      <c r="T117" s="533">
        <v>0</v>
      </c>
      <c r="U117" s="533">
        <f t="shared" si="20"/>
        <v>0</v>
      </c>
      <c r="V117" s="533">
        <v>0</v>
      </c>
      <c r="W117" s="533">
        <v>0</v>
      </c>
      <c r="X117" s="533">
        <v>0</v>
      </c>
      <c r="Y117" s="540">
        <f t="shared" si="21"/>
        <v>0</v>
      </c>
      <c r="Z117" s="541">
        <f t="shared" si="23"/>
        <v>49</v>
      </c>
      <c r="AA117" s="540">
        <f t="shared" si="23"/>
        <v>110</v>
      </c>
      <c r="AB117" s="540">
        <f t="shared" si="23"/>
        <v>237</v>
      </c>
      <c r="AC117" s="540">
        <f t="shared" si="23"/>
        <v>396</v>
      </c>
      <c r="AD117" s="531" t="s">
        <v>1055</v>
      </c>
    </row>
    <row r="118" spans="1:31" ht="21">
      <c r="A118" s="531" t="s">
        <v>1056</v>
      </c>
      <c r="B118" s="532">
        <v>0</v>
      </c>
      <c r="C118" s="532">
        <v>0</v>
      </c>
      <c r="D118" s="532">
        <v>0</v>
      </c>
      <c r="E118" s="532">
        <f t="shared" si="16"/>
        <v>0</v>
      </c>
      <c r="F118" s="532">
        <v>0</v>
      </c>
      <c r="G118" s="532">
        <v>0</v>
      </c>
      <c r="H118" s="532">
        <v>0</v>
      </c>
      <c r="I118" s="532">
        <f t="shared" si="17"/>
        <v>0</v>
      </c>
      <c r="J118" s="532">
        <v>0</v>
      </c>
      <c r="K118" s="532">
        <v>0</v>
      </c>
      <c r="L118" s="532">
        <v>1</v>
      </c>
      <c r="M118" s="532">
        <f t="shared" si="18"/>
        <v>1</v>
      </c>
      <c r="N118" s="532">
        <v>0</v>
      </c>
      <c r="O118" s="532">
        <v>0</v>
      </c>
      <c r="P118" s="532">
        <v>0</v>
      </c>
      <c r="Q118" s="532">
        <f t="shared" si="19"/>
        <v>0</v>
      </c>
      <c r="R118" s="532">
        <v>0</v>
      </c>
      <c r="S118" s="532">
        <v>0</v>
      </c>
      <c r="T118" s="532">
        <v>0</v>
      </c>
      <c r="U118" s="532">
        <f t="shared" si="20"/>
        <v>0</v>
      </c>
      <c r="V118" s="532">
        <v>0</v>
      </c>
      <c r="W118" s="532">
        <v>0</v>
      </c>
      <c r="X118" s="532">
        <v>0</v>
      </c>
      <c r="Y118" s="539">
        <f t="shared" si="21"/>
        <v>0</v>
      </c>
      <c r="Z118" s="539">
        <f t="shared" si="23"/>
        <v>3</v>
      </c>
      <c r="AA118" s="539">
        <f t="shared" si="23"/>
        <v>8</v>
      </c>
      <c r="AB118" s="539">
        <f t="shared" si="23"/>
        <v>11</v>
      </c>
      <c r="AC118" s="539">
        <f t="shared" si="23"/>
        <v>22</v>
      </c>
      <c r="AD118" s="531" t="s">
        <v>1057</v>
      </c>
    </row>
    <row r="119" spans="1:31" ht="21">
      <c r="A119" s="531" t="s">
        <v>1058</v>
      </c>
      <c r="B119" s="533">
        <v>4</v>
      </c>
      <c r="C119" s="533">
        <v>14</v>
      </c>
      <c r="D119" s="533">
        <v>6</v>
      </c>
      <c r="E119" s="533">
        <f t="shared" si="16"/>
        <v>24</v>
      </c>
      <c r="F119" s="533">
        <v>0</v>
      </c>
      <c r="G119" s="533">
        <v>5</v>
      </c>
      <c r="H119" s="533">
        <v>10</v>
      </c>
      <c r="I119" s="533">
        <f t="shared" si="17"/>
        <v>15</v>
      </c>
      <c r="J119" s="533">
        <v>0</v>
      </c>
      <c r="K119" s="533">
        <v>1</v>
      </c>
      <c r="L119" s="533">
        <v>0</v>
      </c>
      <c r="M119" s="533">
        <f t="shared" si="18"/>
        <v>1</v>
      </c>
      <c r="N119" s="533">
        <v>1</v>
      </c>
      <c r="O119" s="533">
        <v>0</v>
      </c>
      <c r="P119" s="533">
        <v>2</v>
      </c>
      <c r="Q119" s="533">
        <f t="shared" si="19"/>
        <v>3</v>
      </c>
      <c r="R119" s="533">
        <v>0</v>
      </c>
      <c r="S119" s="533">
        <v>0</v>
      </c>
      <c r="T119" s="533">
        <v>0</v>
      </c>
      <c r="U119" s="533">
        <f t="shared" si="20"/>
        <v>0</v>
      </c>
      <c r="V119" s="533">
        <v>0</v>
      </c>
      <c r="W119" s="533">
        <v>0</v>
      </c>
      <c r="X119" s="533">
        <v>0</v>
      </c>
      <c r="Y119" s="540">
        <f t="shared" si="21"/>
        <v>0</v>
      </c>
      <c r="Z119" s="541">
        <f t="shared" si="23"/>
        <v>291</v>
      </c>
      <c r="AA119" s="540">
        <f t="shared" si="23"/>
        <v>924</v>
      </c>
      <c r="AB119" s="540">
        <f t="shared" si="23"/>
        <v>979</v>
      </c>
      <c r="AC119" s="540">
        <f t="shared" si="23"/>
        <v>2194</v>
      </c>
      <c r="AD119" s="531" t="s">
        <v>1059</v>
      </c>
      <c r="AE119" s="523"/>
    </row>
    <row r="120" spans="1:31" ht="21">
      <c r="A120" s="531" t="s">
        <v>1060</v>
      </c>
      <c r="B120" s="532">
        <v>3</v>
      </c>
      <c r="C120" s="532">
        <v>2</v>
      </c>
      <c r="D120" s="532">
        <v>4</v>
      </c>
      <c r="E120" s="532">
        <f t="shared" si="16"/>
        <v>9</v>
      </c>
      <c r="F120" s="532">
        <v>7</v>
      </c>
      <c r="G120" s="532">
        <v>4</v>
      </c>
      <c r="H120" s="532">
        <v>1</v>
      </c>
      <c r="I120" s="532">
        <f t="shared" si="17"/>
        <v>12</v>
      </c>
      <c r="J120" s="532">
        <v>0</v>
      </c>
      <c r="K120" s="532">
        <v>1</v>
      </c>
      <c r="L120" s="532">
        <v>0</v>
      </c>
      <c r="M120" s="532">
        <f t="shared" si="18"/>
        <v>1</v>
      </c>
      <c r="N120" s="532">
        <v>0</v>
      </c>
      <c r="O120" s="532">
        <v>1</v>
      </c>
      <c r="P120" s="532">
        <v>0</v>
      </c>
      <c r="Q120" s="532">
        <f t="shared" si="19"/>
        <v>1</v>
      </c>
      <c r="R120" s="532">
        <v>0</v>
      </c>
      <c r="S120" s="532">
        <v>0</v>
      </c>
      <c r="T120" s="532">
        <v>0</v>
      </c>
      <c r="U120" s="532">
        <f t="shared" si="20"/>
        <v>0</v>
      </c>
      <c r="V120" s="532">
        <v>0</v>
      </c>
      <c r="W120" s="532">
        <v>0</v>
      </c>
      <c r="X120" s="532">
        <v>0</v>
      </c>
      <c r="Y120" s="539">
        <f t="shared" si="21"/>
        <v>0</v>
      </c>
      <c r="Z120" s="539">
        <f t="shared" si="23"/>
        <v>302</v>
      </c>
      <c r="AA120" s="539">
        <f t="shared" si="23"/>
        <v>366</v>
      </c>
      <c r="AB120" s="539">
        <f t="shared" si="23"/>
        <v>391</v>
      </c>
      <c r="AC120" s="539">
        <f t="shared" si="23"/>
        <v>1059</v>
      </c>
      <c r="AD120" s="531" t="s">
        <v>1061</v>
      </c>
    </row>
    <row r="121" spans="1:31" ht="21">
      <c r="A121" s="531" t="s">
        <v>864</v>
      </c>
      <c r="B121" s="533">
        <v>0</v>
      </c>
      <c r="C121" s="533">
        <v>1</v>
      </c>
      <c r="D121" s="533">
        <v>0</v>
      </c>
      <c r="E121" s="533">
        <f t="shared" si="16"/>
        <v>1</v>
      </c>
      <c r="F121" s="533">
        <v>0</v>
      </c>
      <c r="G121" s="533">
        <v>3</v>
      </c>
      <c r="H121" s="533">
        <v>0</v>
      </c>
      <c r="I121" s="533">
        <f t="shared" si="17"/>
        <v>3</v>
      </c>
      <c r="J121" s="533">
        <v>0</v>
      </c>
      <c r="K121" s="533">
        <v>0</v>
      </c>
      <c r="L121" s="533">
        <v>0</v>
      </c>
      <c r="M121" s="533">
        <f t="shared" si="18"/>
        <v>0</v>
      </c>
      <c r="N121" s="533">
        <v>0</v>
      </c>
      <c r="O121" s="533">
        <v>0</v>
      </c>
      <c r="P121" s="533">
        <v>0</v>
      </c>
      <c r="Q121" s="533">
        <f t="shared" si="19"/>
        <v>0</v>
      </c>
      <c r="R121" s="533">
        <v>0</v>
      </c>
      <c r="S121" s="533">
        <v>0</v>
      </c>
      <c r="T121" s="533">
        <v>0</v>
      </c>
      <c r="U121" s="533">
        <f t="shared" si="20"/>
        <v>0</v>
      </c>
      <c r="V121" s="533">
        <v>0</v>
      </c>
      <c r="W121" s="533">
        <v>0</v>
      </c>
      <c r="X121" s="533">
        <v>0</v>
      </c>
      <c r="Y121" s="540">
        <f t="shared" si="21"/>
        <v>0</v>
      </c>
      <c r="Z121" s="541">
        <f t="shared" si="23"/>
        <v>120</v>
      </c>
      <c r="AA121" s="540">
        <f t="shared" si="23"/>
        <v>185</v>
      </c>
      <c r="AB121" s="540">
        <f t="shared" si="23"/>
        <v>82</v>
      </c>
      <c r="AC121" s="540">
        <f t="shared" si="23"/>
        <v>387</v>
      </c>
      <c r="AD121" s="531" t="s">
        <v>872</v>
      </c>
      <c r="AE121" s="523"/>
    </row>
    <row r="122" spans="1:31" ht="21">
      <c r="A122" s="531" t="s">
        <v>1062</v>
      </c>
      <c r="B122" s="532">
        <v>0</v>
      </c>
      <c r="C122" s="532">
        <v>1</v>
      </c>
      <c r="D122" s="532">
        <v>0</v>
      </c>
      <c r="E122" s="532">
        <f t="shared" si="16"/>
        <v>1</v>
      </c>
      <c r="F122" s="532">
        <v>0</v>
      </c>
      <c r="G122" s="532">
        <v>0</v>
      </c>
      <c r="H122" s="532">
        <v>0</v>
      </c>
      <c r="I122" s="532">
        <f t="shared" si="17"/>
        <v>0</v>
      </c>
      <c r="J122" s="532">
        <v>0</v>
      </c>
      <c r="K122" s="532">
        <v>0</v>
      </c>
      <c r="L122" s="532">
        <v>1</v>
      </c>
      <c r="M122" s="532">
        <f t="shared" si="18"/>
        <v>1</v>
      </c>
      <c r="N122" s="532">
        <v>0</v>
      </c>
      <c r="O122" s="532">
        <v>0</v>
      </c>
      <c r="P122" s="532">
        <v>0</v>
      </c>
      <c r="Q122" s="532">
        <f t="shared" si="19"/>
        <v>0</v>
      </c>
      <c r="R122" s="532">
        <v>0</v>
      </c>
      <c r="S122" s="532">
        <v>0</v>
      </c>
      <c r="T122" s="532">
        <v>0</v>
      </c>
      <c r="U122" s="532">
        <f t="shared" si="20"/>
        <v>0</v>
      </c>
      <c r="V122" s="532">
        <v>0</v>
      </c>
      <c r="W122" s="532">
        <v>0</v>
      </c>
      <c r="X122" s="532">
        <v>0</v>
      </c>
      <c r="Y122" s="539">
        <f t="shared" si="21"/>
        <v>0</v>
      </c>
      <c r="Z122" s="539">
        <f t="shared" si="23"/>
        <v>4</v>
      </c>
      <c r="AA122" s="539">
        <f t="shared" si="23"/>
        <v>36</v>
      </c>
      <c r="AB122" s="539">
        <f t="shared" si="23"/>
        <v>56</v>
      </c>
      <c r="AC122" s="539">
        <f t="shared" si="23"/>
        <v>96</v>
      </c>
      <c r="AD122" s="531" t="s">
        <v>1063</v>
      </c>
    </row>
    <row r="123" spans="1:31" ht="21">
      <c r="A123" s="531" t="s">
        <v>1064</v>
      </c>
      <c r="B123" s="533">
        <v>0</v>
      </c>
      <c r="C123" s="533">
        <v>0</v>
      </c>
      <c r="D123" s="533">
        <v>0</v>
      </c>
      <c r="E123" s="533">
        <f t="shared" si="16"/>
        <v>0</v>
      </c>
      <c r="F123" s="533">
        <v>0</v>
      </c>
      <c r="G123" s="533">
        <v>1</v>
      </c>
      <c r="H123" s="533">
        <v>0</v>
      </c>
      <c r="I123" s="533">
        <f t="shared" si="17"/>
        <v>1</v>
      </c>
      <c r="J123" s="533">
        <v>0</v>
      </c>
      <c r="K123" s="533">
        <v>0</v>
      </c>
      <c r="L123" s="533">
        <v>2</v>
      </c>
      <c r="M123" s="533">
        <f t="shared" si="18"/>
        <v>2</v>
      </c>
      <c r="N123" s="533">
        <v>0</v>
      </c>
      <c r="O123" s="533">
        <v>0</v>
      </c>
      <c r="P123" s="533">
        <v>0</v>
      </c>
      <c r="Q123" s="533">
        <f t="shared" si="19"/>
        <v>0</v>
      </c>
      <c r="R123" s="533">
        <v>0</v>
      </c>
      <c r="S123" s="533">
        <v>0</v>
      </c>
      <c r="T123" s="533">
        <v>0</v>
      </c>
      <c r="U123" s="533">
        <f t="shared" si="20"/>
        <v>0</v>
      </c>
      <c r="V123" s="533">
        <v>0</v>
      </c>
      <c r="W123" s="533">
        <v>0</v>
      </c>
      <c r="X123" s="533">
        <v>0</v>
      </c>
      <c r="Y123" s="540">
        <f t="shared" si="21"/>
        <v>0</v>
      </c>
      <c r="Z123" s="541">
        <f t="shared" si="23"/>
        <v>17</v>
      </c>
      <c r="AA123" s="540">
        <f t="shared" si="23"/>
        <v>20</v>
      </c>
      <c r="AB123" s="540">
        <f t="shared" si="23"/>
        <v>26</v>
      </c>
      <c r="AC123" s="540">
        <f t="shared" si="23"/>
        <v>63</v>
      </c>
      <c r="AD123" s="531" t="s">
        <v>1065</v>
      </c>
    </row>
    <row r="124" spans="1:31" ht="21">
      <c r="A124" s="531" t="s">
        <v>1066</v>
      </c>
      <c r="B124" s="532">
        <v>0</v>
      </c>
      <c r="C124" s="532">
        <v>0</v>
      </c>
      <c r="D124" s="532">
        <v>1</v>
      </c>
      <c r="E124" s="532">
        <f t="shared" si="16"/>
        <v>1</v>
      </c>
      <c r="F124" s="532">
        <v>0</v>
      </c>
      <c r="G124" s="532">
        <v>0</v>
      </c>
      <c r="H124" s="532">
        <v>1</v>
      </c>
      <c r="I124" s="532">
        <f t="shared" si="17"/>
        <v>1</v>
      </c>
      <c r="J124" s="532">
        <v>0</v>
      </c>
      <c r="K124" s="532">
        <v>0</v>
      </c>
      <c r="L124" s="532">
        <v>0</v>
      </c>
      <c r="M124" s="532">
        <f t="shared" si="18"/>
        <v>0</v>
      </c>
      <c r="N124" s="532">
        <v>0</v>
      </c>
      <c r="O124" s="532">
        <v>0</v>
      </c>
      <c r="P124" s="532">
        <v>0</v>
      </c>
      <c r="Q124" s="532">
        <f t="shared" si="19"/>
        <v>0</v>
      </c>
      <c r="R124" s="532">
        <v>0</v>
      </c>
      <c r="S124" s="532">
        <v>0</v>
      </c>
      <c r="T124" s="532">
        <v>0</v>
      </c>
      <c r="U124" s="532">
        <f t="shared" si="20"/>
        <v>0</v>
      </c>
      <c r="V124" s="532">
        <v>0</v>
      </c>
      <c r="W124" s="532">
        <v>0</v>
      </c>
      <c r="X124" s="532">
        <v>0</v>
      </c>
      <c r="Y124" s="539">
        <f t="shared" si="21"/>
        <v>0</v>
      </c>
      <c r="Z124" s="539">
        <f t="shared" si="23"/>
        <v>4</v>
      </c>
      <c r="AA124" s="539">
        <f t="shared" si="23"/>
        <v>12</v>
      </c>
      <c r="AB124" s="539">
        <f t="shared" si="23"/>
        <v>43</v>
      </c>
      <c r="AC124" s="539">
        <f t="shared" si="23"/>
        <v>59</v>
      </c>
      <c r="AD124" s="531" t="s">
        <v>1067</v>
      </c>
    </row>
    <row r="125" spans="1:31" ht="21">
      <c r="A125" s="531" t="s">
        <v>1068</v>
      </c>
      <c r="B125" s="533">
        <v>0</v>
      </c>
      <c r="C125" s="533">
        <v>2</v>
      </c>
      <c r="D125" s="533">
        <v>0</v>
      </c>
      <c r="E125" s="533">
        <f t="shared" si="16"/>
        <v>2</v>
      </c>
      <c r="F125" s="533">
        <v>0</v>
      </c>
      <c r="G125" s="533">
        <v>0</v>
      </c>
      <c r="H125" s="533">
        <v>1</v>
      </c>
      <c r="I125" s="533">
        <f t="shared" si="17"/>
        <v>1</v>
      </c>
      <c r="J125" s="533">
        <v>0</v>
      </c>
      <c r="K125" s="533">
        <v>0</v>
      </c>
      <c r="L125" s="533">
        <v>1</v>
      </c>
      <c r="M125" s="533">
        <f t="shared" si="18"/>
        <v>1</v>
      </c>
      <c r="N125" s="533">
        <v>0</v>
      </c>
      <c r="O125" s="533">
        <v>0</v>
      </c>
      <c r="P125" s="533">
        <v>0</v>
      </c>
      <c r="Q125" s="533">
        <f t="shared" si="19"/>
        <v>0</v>
      </c>
      <c r="R125" s="533">
        <v>0</v>
      </c>
      <c r="S125" s="533">
        <v>0</v>
      </c>
      <c r="T125" s="533">
        <v>0</v>
      </c>
      <c r="U125" s="533">
        <f t="shared" si="20"/>
        <v>0</v>
      </c>
      <c r="V125" s="533">
        <v>0</v>
      </c>
      <c r="W125" s="533">
        <v>0</v>
      </c>
      <c r="X125" s="533">
        <v>0</v>
      </c>
      <c r="Y125" s="540">
        <f t="shared" si="21"/>
        <v>0</v>
      </c>
      <c r="Z125" s="541">
        <f t="shared" si="23"/>
        <v>0</v>
      </c>
      <c r="AA125" s="540">
        <f t="shared" si="23"/>
        <v>12</v>
      </c>
      <c r="AB125" s="540">
        <f t="shared" si="23"/>
        <v>50</v>
      </c>
      <c r="AC125" s="540">
        <f t="shared" si="23"/>
        <v>62</v>
      </c>
      <c r="AD125" s="531" t="s">
        <v>1069</v>
      </c>
      <c r="AE125" s="523"/>
    </row>
    <row r="126" spans="1:31" ht="21">
      <c r="A126" s="531" t="s">
        <v>1070</v>
      </c>
      <c r="B126" s="532">
        <v>0</v>
      </c>
      <c r="C126" s="532">
        <v>0</v>
      </c>
      <c r="D126" s="532">
        <v>0</v>
      </c>
      <c r="E126" s="532">
        <f t="shared" si="16"/>
        <v>0</v>
      </c>
      <c r="F126" s="532">
        <v>0</v>
      </c>
      <c r="G126" s="532">
        <v>0</v>
      </c>
      <c r="H126" s="532">
        <v>0</v>
      </c>
      <c r="I126" s="532">
        <f t="shared" si="17"/>
        <v>0</v>
      </c>
      <c r="J126" s="532">
        <v>0</v>
      </c>
      <c r="K126" s="532">
        <v>0</v>
      </c>
      <c r="L126" s="532">
        <v>0</v>
      </c>
      <c r="M126" s="532">
        <f t="shared" si="18"/>
        <v>0</v>
      </c>
      <c r="N126" s="532">
        <v>0</v>
      </c>
      <c r="O126" s="532">
        <v>0</v>
      </c>
      <c r="P126" s="532">
        <v>0</v>
      </c>
      <c r="Q126" s="532">
        <f t="shared" si="19"/>
        <v>0</v>
      </c>
      <c r="R126" s="532">
        <v>0</v>
      </c>
      <c r="S126" s="532">
        <v>0</v>
      </c>
      <c r="T126" s="532">
        <v>0</v>
      </c>
      <c r="U126" s="532">
        <f t="shared" si="20"/>
        <v>0</v>
      </c>
      <c r="V126" s="532">
        <v>0</v>
      </c>
      <c r="W126" s="532">
        <v>0</v>
      </c>
      <c r="X126" s="532">
        <v>0</v>
      </c>
      <c r="Y126" s="539">
        <f t="shared" si="21"/>
        <v>0</v>
      </c>
      <c r="Z126" s="539">
        <f t="shared" si="23"/>
        <v>0</v>
      </c>
      <c r="AA126" s="539">
        <f t="shared" si="23"/>
        <v>2</v>
      </c>
      <c r="AB126" s="539">
        <f t="shared" si="23"/>
        <v>24</v>
      </c>
      <c r="AC126" s="539">
        <f t="shared" si="23"/>
        <v>26</v>
      </c>
      <c r="AD126" s="531" t="s">
        <v>1071</v>
      </c>
      <c r="AE126" s="523"/>
    </row>
    <row r="127" spans="1:31" ht="21">
      <c r="A127" s="531" t="s">
        <v>1072</v>
      </c>
      <c r="B127" s="533">
        <v>0</v>
      </c>
      <c r="C127" s="533">
        <v>0</v>
      </c>
      <c r="D127" s="533">
        <v>0</v>
      </c>
      <c r="E127" s="533">
        <f t="shared" si="16"/>
        <v>0</v>
      </c>
      <c r="F127" s="533">
        <v>0</v>
      </c>
      <c r="G127" s="533">
        <v>0</v>
      </c>
      <c r="H127" s="533">
        <v>0</v>
      </c>
      <c r="I127" s="533">
        <f t="shared" si="17"/>
        <v>0</v>
      </c>
      <c r="J127" s="533">
        <v>0</v>
      </c>
      <c r="K127" s="533">
        <v>0</v>
      </c>
      <c r="L127" s="533">
        <v>0</v>
      </c>
      <c r="M127" s="533">
        <f t="shared" si="18"/>
        <v>0</v>
      </c>
      <c r="N127" s="533">
        <v>0</v>
      </c>
      <c r="O127" s="533">
        <v>0</v>
      </c>
      <c r="P127" s="533">
        <v>0</v>
      </c>
      <c r="Q127" s="533">
        <f t="shared" si="19"/>
        <v>0</v>
      </c>
      <c r="R127" s="533">
        <v>0</v>
      </c>
      <c r="S127" s="533">
        <v>0</v>
      </c>
      <c r="T127" s="533">
        <v>0</v>
      </c>
      <c r="U127" s="533">
        <f t="shared" si="20"/>
        <v>0</v>
      </c>
      <c r="V127" s="533">
        <v>0</v>
      </c>
      <c r="W127" s="533">
        <v>0</v>
      </c>
      <c r="X127" s="533">
        <v>0</v>
      </c>
      <c r="Y127" s="540">
        <f t="shared" si="21"/>
        <v>0</v>
      </c>
      <c r="Z127" s="541">
        <f t="shared" ref="Z127:AC130" si="24">B84+F84+J84+N84+R84+V84+Z84+B127+F127+J127+N127+R127+V127+B41+F41+J41+N41+R41+V41+Z41</f>
        <v>18</v>
      </c>
      <c r="AA127" s="540">
        <f t="shared" si="24"/>
        <v>70</v>
      </c>
      <c r="AB127" s="540">
        <f t="shared" si="24"/>
        <v>111</v>
      </c>
      <c r="AC127" s="540">
        <f t="shared" si="24"/>
        <v>199</v>
      </c>
      <c r="AD127" s="531" t="s">
        <v>1073</v>
      </c>
    </row>
    <row r="128" spans="1:31" ht="21">
      <c r="A128" s="531" t="s">
        <v>1074</v>
      </c>
      <c r="B128" s="532">
        <v>0</v>
      </c>
      <c r="C128" s="532">
        <v>0</v>
      </c>
      <c r="D128" s="532">
        <v>0</v>
      </c>
      <c r="E128" s="532">
        <f t="shared" si="16"/>
        <v>0</v>
      </c>
      <c r="F128" s="532">
        <v>0</v>
      </c>
      <c r="G128" s="532">
        <v>0</v>
      </c>
      <c r="H128" s="532">
        <v>0</v>
      </c>
      <c r="I128" s="532">
        <f t="shared" si="17"/>
        <v>0</v>
      </c>
      <c r="J128" s="532">
        <v>0</v>
      </c>
      <c r="K128" s="532">
        <v>0</v>
      </c>
      <c r="L128" s="532">
        <v>0</v>
      </c>
      <c r="M128" s="532">
        <f t="shared" si="18"/>
        <v>0</v>
      </c>
      <c r="N128" s="532">
        <v>0</v>
      </c>
      <c r="O128" s="532">
        <v>0</v>
      </c>
      <c r="P128" s="532">
        <v>0</v>
      </c>
      <c r="Q128" s="532">
        <f t="shared" si="19"/>
        <v>0</v>
      </c>
      <c r="R128" s="532">
        <v>0</v>
      </c>
      <c r="S128" s="532">
        <v>0</v>
      </c>
      <c r="T128" s="532">
        <v>0</v>
      </c>
      <c r="U128" s="532">
        <f t="shared" si="20"/>
        <v>0</v>
      </c>
      <c r="V128" s="532">
        <v>0</v>
      </c>
      <c r="W128" s="532">
        <v>0</v>
      </c>
      <c r="X128" s="532">
        <v>0</v>
      </c>
      <c r="Y128" s="539">
        <f t="shared" si="21"/>
        <v>0</v>
      </c>
      <c r="Z128" s="539">
        <f t="shared" si="24"/>
        <v>0</v>
      </c>
      <c r="AA128" s="539">
        <f t="shared" si="24"/>
        <v>15</v>
      </c>
      <c r="AB128" s="539">
        <f t="shared" si="24"/>
        <v>38</v>
      </c>
      <c r="AC128" s="539">
        <f t="shared" si="24"/>
        <v>53</v>
      </c>
      <c r="AD128" s="531" t="s">
        <v>1075</v>
      </c>
      <c r="AE128" s="523"/>
    </row>
    <row r="129" spans="1:31" ht="21">
      <c r="A129" s="531" t="s">
        <v>893</v>
      </c>
      <c r="B129" s="533">
        <v>0</v>
      </c>
      <c r="C129" s="533">
        <v>1</v>
      </c>
      <c r="D129" s="533">
        <v>1</v>
      </c>
      <c r="E129" s="533">
        <f t="shared" si="16"/>
        <v>2</v>
      </c>
      <c r="F129" s="533">
        <v>0</v>
      </c>
      <c r="G129" s="533">
        <v>0</v>
      </c>
      <c r="H129" s="533">
        <v>0</v>
      </c>
      <c r="I129" s="533">
        <f t="shared" si="17"/>
        <v>0</v>
      </c>
      <c r="J129" s="533">
        <v>0</v>
      </c>
      <c r="K129" s="533">
        <v>0</v>
      </c>
      <c r="L129" s="533">
        <v>0</v>
      </c>
      <c r="M129" s="533">
        <f t="shared" si="18"/>
        <v>0</v>
      </c>
      <c r="N129" s="533">
        <v>0</v>
      </c>
      <c r="O129" s="533">
        <v>1</v>
      </c>
      <c r="P129" s="533">
        <v>0</v>
      </c>
      <c r="Q129" s="533">
        <f t="shared" si="19"/>
        <v>1</v>
      </c>
      <c r="R129" s="533">
        <v>0</v>
      </c>
      <c r="S129" s="533">
        <v>0</v>
      </c>
      <c r="T129" s="533">
        <v>0</v>
      </c>
      <c r="U129" s="533">
        <f t="shared" si="20"/>
        <v>0</v>
      </c>
      <c r="V129" s="533">
        <v>0</v>
      </c>
      <c r="W129" s="533">
        <v>0</v>
      </c>
      <c r="X129" s="533">
        <v>0</v>
      </c>
      <c r="Y129" s="540">
        <f t="shared" si="21"/>
        <v>0</v>
      </c>
      <c r="Z129" s="541">
        <f t="shared" si="24"/>
        <v>6</v>
      </c>
      <c r="AA129" s="540">
        <f t="shared" si="24"/>
        <v>29</v>
      </c>
      <c r="AB129" s="540">
        <f t="shared" si="24"/>
        <v>79</v>
      </c>
      <c r="AC129" s="540">
        <f t="shared" si="24"/>
        <v>114</v>
      </c>
      <c r="AD129" s="531" t="s">
        <v>894</v>
      </c>
      <c r="AE129" s="523"/>
    </row>
    <row r="130" spans="1:31" s="529" customFormat="1" ht="21">
      <c r="A130" s="536" t="s">
        <v>750</v>
      </c>
      <c r="B130" s="353">
        <f>SUM(B94:B129)</f>
        <v>121</v>
      </c>
      <c r="C130" s="353">
        <f t="shared" ref="C130:Y130" si="25">SUM(C94:C129)</f>
        <v>156</v>
      </c>
      <c r="D130" s="353">
        <f t="shared" si="25"/>
        <v>117</v>
      </c>
      <c r="E130" s="353">
        <f t="shared" si="25"/>
        <v>394</v>
      </c>
      <c r="F130" s="353">
        <f t="shared" si="25"/>
        <v>109</v>
      </c>
      <c r="G130" s="353">
        <f t="shared" si="25"/>
        <v>97</v>
      </c>
      <c r="H130" s="353">
        <f t="shared" si="25"/>
        <v>126</v>
      </c>
      <c r="I130" s="353">
        <f t="shared" si="25"/>
        <v>332</v>
      </c>
      <c r="J130" s="353">
        <f t="shared" si="25"/>
        <v>15</v>
      </c>
      <c r="K130" s="353">
        <f t="shared" si="25"/>
        <v>27</v>
      </c>
      <c r="L130" s="353">
        <f t="shared" si="25"/>
        <v>36</v>
      </c>
      <c r="M130" s="353">
        <f t="shared" si="25"/>
        <v>78</v>
      </c>
      <c r="N130" s="353">
        <f t="shared" si="25"/>
        <v>26</v>
      </c>
      <c r="O130" s="353">
        <f t="shared" si="25"/>
        <v>18</v>
      </c>
      <c r="P130" s="353">
        <f t="shared" si="25"/>
        <v>30</v>
      </c>
      <c r="Q130" s="353">
        <f t="shared" si="25"/>
        <v>74</v>
      </c>
      <c r="R130" s="353">
        <f t="shared" si="25"/>
        <v>6</v>
      </c>
      <c r="S130" s="353">
        <f t="shared" si="25"/>
        <v>5</v>
      </c>
      <c r="T130" s="353">
        <f t="shared" si="25"/>
        <v>0</v>
      </c>
      <c r="U130" s="353">
        <f t="shared" si="25"/>
        <v>11</v>
      </c>
      <c r="V130" s="353">
        <f t="shared" si="25"/>
        <v>1</v>
      </c>
      <c r="W130" s="353">
        <f t="shared" si="25"/>
        <v>1</v>
      </c>
      <c r="X130" s="353">
        <f t="shared" si="25"/>
        <v>0</v>
      </c>
      <c r="Y130" s="353">
        <f t="shared" si="25"/>
        <v>2</v>
      </c>
      <c r="Z130" s="353">
        <f t="shared" si="24"/>
        <v>7334</v>
      </c>
      <c r="AA130" s="353">
        <f t="shared" si="24"/>
        <v>8094</v>
      </c>
      <c r="AB130" s="353">
        <f t="shared" si="24"/>
        <v>12148</v>
      </c>
      <c r="AC130" s="353">
        <f t="shared" si="24"/>
        <v>27576</v>
      </c>
      <c r="AD130" s="536" t="s">
        <v>68</v>
      </c>
      <c r="AE130" s="528"/>
    </row>
    <row r="131" spans="1:31">
      <c r="A131" s="542"/>
      <c r="B131" s="542"/>
      <c r="C131" s="542"/>
      <c r="D131" s="542"/>
      <c r="E131" s="542"/>
      <c r="F131" s="543"/>
      <c r="G131" s="542"/>
      <c r="H131" s="542"/>
      <c r="I131" s="542"/>
      <c r="J131" s="543"/>
      <c r="K131" s="542"/>
      <c r="L131" s="542"/>
      <c r="M131" s="542"/>
      <c r="N131" s="543"/>
      <c r="O131" s="542"/>
      <c r="P131" s="542"/>
      <c r="Q131" s="542"/>
      <c r="R131" s="543"/>
      <c r="S131" s="542"/>
      <c r="T131" s="542"/>
      <c r="U131" s="542"/>
      <c r="V131" s="543"/>
      <c r="W131" s="542"/>
      <c r="X131" s="542"/>
      <c r="Y131" s="542"/>
      <c r="Z131" s="543"/>
      <c r="AA131" s="542"/>
      <c r="AB131" s="542"/>
      <c r="AC131" s="542"/>
      <c r="AD131" s="542"/>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9" fitToHeight="0" orientation="landscape" r:id="rId1"/>
  <rowBreaks count="2" manualBreakCount="2">
    <brk id="44" max="29" man="1"/>
    <brk id="87" max="16383" man="1"/>
  </rowBreaks>
  <colBreaks count="1" manualBreakCount="1">
    <brk id="3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E131"/>
  <sheetViews>
    <sheetView rightToLeft="1" view="pageBreakPreview" topLeftCell="A55" zoomScale="30" zoomScaleNormal="70" zoomScaleSheetLayoutView="30" workbookViewId="0">
      <selection activeCell="D114" sqref="D114"/>
    </sheetView>
  </sheetViews>
  <sheetFormatPr defaultColWidth="7.7265625" defaultRowHeight="18.5"/>
  <cols>
    <col min="1" max="1" width="39.26953125" style="548" bestFit="1" customWidth="1"/>
    <col min="2" max="2" width="12.54296875" style="548" bestFit="1" customWidth="1"/>
    <col min="3" max="4" width="10.54296875" style="548" bestFit="1" customWidth="1"/>
    <col min="5" max="5" width="12.54296875" style="548" bestFit="1" customWidth="1"/>
    <col min="6" max="6" width="10.54296875" style="558" bestFit="1" customWidth="1"/>
    <col min="7" max="7" width="10.54296875" style="548" bestFit="1" customWidth="1"/>
    <col min="8" max="8" width="7.7265625" style="548" bestFit="1" customWidth="1"/>
    <col min="9" max="9" width="10.54296875" style="548" bestFit="1" customWidth="1"/>
    <col min="10" max="10" width="10.54296875" style="558" bestFit="1" customWidth="1"/>
    <col min="11" max="12" width="10.54296875" style="548" bestFit="1" customWidth="1"/>
    <col min="13" max="13" width="12.54296875" style="548" bestFit="1" customWidth="1"/>
    <col min="14" max="14" width="7.7265625" style="558" bestFit="1" customWidth="1"/>
    <col min="15" max="16" width="7.7265625" style="548" bestFit="1" customWidth="1"/>
    <col min="17" max="17" width="10.54296875" style="548" bestFit="1" customWidth="1"/>
    <col min="18" max="18" width="10.54296875" style="558" bestFit="1" customWidth="1"/>
    <col min="19" max="19" width="10.54296875" style="548" bestFit="1" customWidth="1"/>
    <col min="20" max="20" width="7.7265625" style="548" bestFit="1" customWidth="1"/>
    <col min="21" max="21" width="10.54296875" style="548" bestFit="1" customWidth="1"/>
    <col min="22" max="22" width="7.7265625" style="558" bestFit="1" customWidth="1"/>
    <col min="23" max="24" width="7.7265625" style="548" bestFit="1" customWidth="1"/>
    <col min="25" max="25" width="10.54296875" style="548" bestFit="1" customWidth="1"/>
    <col min="26" max="26" width="12.54296875" style="558" bestFit="1" customWidth="1"/>
    <col min="27" max="27" width="12.54296875" style="548" bestFit="1" customWidth="1"/>
    <col min="28" max="28" width="10.54296875" style="548" bestFit="1" customWidth="1"/>
    <col min="29" max="29" width="12.54296875" style="548" bestFit="1" customWidth="1"/>
    <col min="30" max="30" width="55.7265625" style="548" customWidth="1"/>
    <col min="31" max="230" width="7.7265625" style="548"/>
    <col min="231" max="231" width="25.81640625" style="548" customWidth="1"/>
    <col min="232" max="232" width="18.26953125" style="548" customWidth="1"/>
    <col min="233" max="257" width="5" style="548" customWidth="1"/>
    <col min="258" max="258" width="6.26953125" style="548" customWidth="1"/>
    <col min="259" max="260" width="5" style="548" customWidth="1"/>
    <col min="261" max="486" width="7.7265625" style="548"/>
    <col min="487" max="487" width="25.81640625" style="548" customWidth="1"/>
    <col min="488" max="488" width="18.26953125" style="548" customWidth="1"/>
    <col min="489" max="513" width="5" style="548" customWidth="1"/>
    <col min="514" max="514" width="6.26953125" style="548" customWidth="1"/>
    <col min="515" max="516" width="5" style="548" customWidth="1"/>
    <col min="517" max="742" width="7.7265625" style="548"/>
    <col min="743" max="743" width="25.81640625" style="548" customWidth="1"/>
    <col min="744" max="744" width="18.26953125" style="548" customWidth="1"/>
    <col min="745" max="769" width="5" style="548" customWidth="1"/>
    <col min="770" max="770" width="6.26953125" style="548" customWidth="1"/>
    <col min="771" max="772" width="5" style="548" customWidth="1"/>
    <col min="773" max="998" width="7.7265625" style="548"/>
    <col min="999" max="999" width="25.81640625" style="548" customWidth="1"/>
    <col min="1000" max="1000" width="18.26953125" style="548" customWidth="1"/>
    <col min="1001" max="1025" width="5" style="548" customWidth="1"/>
    <col min="1026" max="1026" width="6.26953125" style="548" customWidth="1"/>
    <col min="1027" max="1028" width="5" style="548" customWidth="1"/>
    <col min="1029" max="1254" width="7.7265625" style="548"/>
    <col min="1255" max="1255" width="25.81640625" style="548" customWidth="1"/>
    <col min="1256" max="1256" width="18.26953125" style="548" customWidth="1"/>
    <col min="1257" max="1281" width="5" style="548" customWidth="1"/>
    <col min="1282" max="1282" width="6.26953125" style="548" customWidth="1"/>
    <col min="1283" max="1284" width="5" style="548" customWidth="1"/>
    <col min="1285" max="1510" width="7.7265625" style="548"/>
    <col min="1511" max="1511" width="25.81640625" style="548" customWidth="1"/>
    <col min="1512" max="1512" width="18.26953125" style="548" customWidth="1"/>
    <col min="1513" max="1537" width="5" style="548" customWidth="1"/>
    <col min="1538" max="1538" width="6.26953125" style="548" customWidth="1"/>
    <col min="1539" max="1540" width="5" style="548" customWidth="1"/>
    <col min="1541" max="1766" width="7.7265625" style="548"/>
    <col min="1767" max="1767" width="25.81640625" style="548" customWidth="1"/>
    <col min="1768" max="1768" width="18.26953125" style="548" customWidth="1"/>
    <col min="1769" max="1793" width="5" style="548" customWidth="1"/>
    <col min="1794" max="1794" width="6.26953125" style="548" customWidth="1"/>
    <col min="1795" max="1796" width="5" style="548" customWidth="1"/>
    <col min="1797" max="2022" width="7.7265625" style="548"/>
    <col min="2023" max="2023" width="25.81640625" style="548" customWidth="1"/>
    <col min="2024" max="2024" width="18.26953125" style="548" customWidth="1"/>
    <col min="2025" max="2049" width="5" style="548" customWidth="1"/>
    <col min="2050" max="2050" width="6.26953125" style="548" customWidth="1"/>
    <col min="2051" max="2052" width="5" style="548" customWidth="1"/>
    <col min="2053" max="2278" width="7.7265625" style="548"/>
    <col min="2279" max="2279" width="25.81640625" style="548" customWidth="1"/>
    <col min="2280" max="2280" width="18.26953125" style="548" customWidth="1"/>
    <col min="2281" max="2305" width="5" style="548" customWidth="1"/>
    <col min="2306" max="2306" width="6.26953125" style="548" customWidth="1"/>
    <col min="2307" max="2308" width="5" style="548" customWidth="1"/>
    <col min="2309" max="2534" width="7.7265625" style="548"/>
    <col min="2535" max="2535" width="25.81640625" style="548" customWidth="1"/>
    <col min="2536" max="2536" width="18.26953125" style="548" customWidth="1"/>
    <col min="2537" max="2561" width="5" style="548" customWidth="1"/>
    <col min="2562" max="2562" width="6.26953125" style="548" customWidth="1"/>
    <col min="2563" max="2564" width="5" style="548" customWidth="1"/>
    <col min="2565" max="2790" width="7.7265625" style="548"/>
    <col min="2791" max="2791" width="25.81640625" style="548" customWidth="1"/>
    <col min="2792" max="2792" width="18.26953125" style="548" customWidth="1"/>
    <col min="2793" max="2817" width="5" style="548" customWidth="1"/>
    <col min="2818" max="2818" width="6.26953125" style="548" customWidth="1"/>
    <col min="2819" max="2820" width="5" style="548" customWidth="1"/>
    <col min="2821" max="3046" width="7.7265625" style="548"/>
    <col min="3047" max="3047" width="25.81640625" style="548" customWidth="1"/>
    <col min="3048" max="3048" width="18.26953125" style="548" customWidth="1"/>
    <col min="3049" max="3073" width="5" style="548" customWidth="1"/>
    <col min="3074" max="3074" width="6.26953125" style="548" customWidth="1"/>
    <col min="3075" max="3076" width="5" style="548" customWidth="1"/>
    <col min="3077" max="3302" width="7.7265625" style="548"/>
    <col min="3303" max="3303" width="25.81640625" style="548" customWidth="1"/>
    <col min="3304" max="3304" width="18.26953125" style="548" customWidth="1"/>
    <col min="3305" max="3329" width="5" style="548" customWidth="1"/>
    <col min="3330" max="3330" width="6.26953125" style="548" customWidth="1"/>
    <col min="3331" max="3332" width="5" style="548" customWidth="1"/>
    <col min="3333" max="3558" width="7.7265625" style="548"/>
    <col min="3559" max="3559" width="25.81640625" style="548" customWidth="1"/>
    <col min="3560" max="3560" width="18.26953125" style="548" customWidth="1"/>
    <col min="3561" max="3585" width="5" style="548" customWidth="1"/>
    <col min="3586" max="3586" width="6.26953125" style="548" customWidth="1"/>
    <col min="3587" max="3588" width="5" style="548" customWidth="1"/>
    <col min="3589" max="3814" width="7.7265625" style="548"/>
    <col min="3815" max="3815" width="25.81640625" style="548" customWidth="1"/>
    <col min="3816" max="3816" width="18.26953125" style="548" customWidth="1"/>
    <col min="3817" max="3841" width="5" style="548" customWidth="1"/>
    <col min="3842" max="3842" width="6.26953125" style="548" customWidth="1"/>
    <col min="3843" max="3844" width="5" style="548" customWidth="1"/>
    <col min="3845" max="4070" width="7.7265625" style="548"/>
    <col min="4071" max="4071" width="25.81640625" style="548" customWidth="1"/>
    <col min="4072" max="4072" width="18.26953125" style="548" customWidth="1"/>
    <col min="4073" max="4097" width="5" style="548" customWidth="1"/>
    <col min="4098" max="4098" width="6.26953125" style="548" customWidth="1"/>
    <col min="4099" max="4100" width="5" style="548" customWidth="1"/>
    <col min="4101" max="4326" width="7.7265625" style="548"/>
    <col min="4327" max="4327" width="25.81640625" style="548" customWidth="1"/>
    <col min="4328" max="4328" width="18.26953125" style="548" customWidth="1"/>
    <col min="4329" max="4353" width="5" style="548" customWidth="1"/>
    <col min="4354" max="4354" width="6.26953125" style="548" customWidth="1"/>
    <col min="4355" max="4356" width="5" style="548" customWidth="1"/>
    <col min="4357" max="4582" width="7.7265625" style="548"/>
    <col min="4583" max="4583" width="25.81640625" style="548" customWidth="1"/>
    <col min="4584" max="4584" width="18.26953125" style="548" customWidth="1"/>
    <col min="4585" max="4609" width="5" style="548" customWidth="1"/>
    <col min="4610" max="4610" width="6.26953125" style="548" customWidth="1"/>
    <col min="4611" max="4612" width="5" style="548" customWidth="1"/>
    <col min="4613" max="4838" width="7.7265625" style="548"/>
    <col min="4839" max="4839" width="25.81640625" style="548" customWidth="1"/>
    <col min="4840" max="4840" width="18.26953125" style="548" customWidth="1"/>
    <col min="4841" max="4865" width="5" style="548" customWidth="1"/>
    <col min="4866" max="4866" width="6.26953125" style="548" customWidth="1"/>
    <col min="4867" max="4868" width="5" style="548" customWidth="1"/>
    <col min="4869" max="5094" width="7.7265625" style="548"/>
    <col min="5095" max="5095" width="25.81640625" style="548" customWidth="1"/>
    <col min="5096" max="5096" width="18.26953125" style="548" customWidth="1"/>
    <col min="5097" max="5121" width="5" style="548" customWidth="1"/>
    <col min="5122" max="5122" width="6.26953125" style="548" customWidth="1"/>
    <col min="5123" max="5124" width="5" style="548" customWidth="1"/>
    <col min="5125" max="5350" width="7.7265625" style="548"/>
    <col min="5351" max="5351" width="25.81640625" style="548" customWidth="1"/>
    <col min="5352" max="5352" width="18.26953125" style="548" customWidth="1"/>
    <col min="5353" max="5377" width="5" style="548" customWidth="1"/>
    <col min="5378" max="5378" width="6.26953125" style="548" customWidth="1"/>
    <col min="5379" max="5380" width="5" style="548" customWidth="1"/>
    <col min="5381" max="5606" width="7.7265625" style="548"/>
    <col min="5607" max="5607" width="25.81640625" style="548" customWidth="1"/>
    <col min="5608" max="5608" width="18.26953125" style="548" customWidth="1"/>
    <col min="5609" max="5633" width="5" style="548" customWidth="1"/>
    <col min="5634" max="5634" width="6.26953125" style="548" customWidth="1"/>
    <col min="5635" max="5636" width="5" style="548" customWidth="1"/>
    <col min="5637" max="5862" width="7.7265625" style="548"/>
    <col min="5863" max="5863" width="25.81640625" style="548" customWidth="1"/>
    <col min="5864" max="5864" width="18.26953125" style="548" customWidth="1"/>
    <col min="5865" max="5889" width="5" style="548" customWidth="1"/>
    <col min="5890" max="5890" width="6.26953125" style="548" customWidth="1"/>
    <col min="5891" max="5892" width="5" style="548" customWidth="1"/>
    <col min="5893" max="6118" width="7.7265625" style="548"/>
    <col min="6119" max="6119" width="25.81640625" style="548" customWidth="1"/>
    <col min="6120" max="6120" width="18.26953125" style="548" customWidth="1"/>
    <col min="6121" max="6145" width="5" style="548" customWidth="1"/>
    <col min="6146" max="6146" width="6.26953125" style="548" customWidth="1"/>
    <col min="6147" max="6148" width="5" style="548" customWidth="1"/>
    <col min="6149" max="6374" width="7.7265625" style="548"/>
    <col min="6375" max="6375" width="25.81640625" style="548" customWidth="1"/>
    <col min="6376" max="6376" width="18.26953125" style="548" customWidth="1"/>
    <col min="6377" max="6401" width="5" style="548" customWidth="1"/>
    <col min="6402" max="6402" width="6.26953125" style="548" customWidth="1"/>
    <col min="6403" max="6404" width="5" style="548" customWidth="1"/>
    <col min="6405" max="6630" width="7.7265625" style="548"/>
    <col min="6631" max="6631" width="25.81640625" style="548" customWidth="1"/>
    <col min="6632" max="6632" width="18.26953125" style="548" customWidth="1"/>
    <col min="6633" max="6657" width="5" style="548" customWidth="1"/>
    <col min="6658" max="6658" width="6.26953125" style="548" customWidth="1"/>
    <col min="6659" max="6660" width="5" style="548" customWidth="1"/>
    <col min="6661" max="6886" width="7.7265625" style="548"/>
    <col min="6887" max="6887" width="25.81640625" style="548" customWidth="1"/>
    <col min="6888" max="6888" width="18.26953125" style="548" customWidth="1"/>
    <col min="6889" max="6913" width="5" style="548" customWidth="1"/>
    <col min="6914" max="6914" width="6.26953125" style="548" customWidth="1"/>
    <col min="6915" max="6916" width="5" style="548" customWidth="1"/>
    <col min="6917" max="7142" width="7.7265625" style="548"/>
    <col min="7143" max="7143" width="25.81640625" style="548" customWidth="1"/>
    <col min="7144" max="7144" width="18.26953125" style="548" customWidth="1"/>
    <col min="7145" max="7169" width="5" style="548" customWidth="1"/>
    <col min="7170" max="7170" width="6.26953125" style="548" customWidth="1"/>
    <col min="7171" max="7172" width="5" style="548" customWidth="1"/>
    <col min="7173" max="7398" width="7.7265625" style="548"/>
    <col min="7399" max="7399" width="25.81640625" style="548" customWidth="1"/>
    <col min="7400" max="7400" width="18.26953125" style="548" customWidth="1"/>
    <col min="7401" max="7425" width="5" style="548" customWidth="1"/>
    <col min="7426" max="7426" width="6.26953125" style="548" customWidth="1"/>
    <col min="7427" max="7428" width="5" style="548" customWidth="1"/>
    <col min="7429" max="7654" width="7.7265625" style="548"/>
    <col min="7655" max="7655" width="25.81640625" style="548" customWidth="1"/>
    <col min="7656" max="7656" width="18.26953125" style="548" customWidth="1"/>
    <col min="7657" max="7681" width="5" style="548" customWidth="1"/>
    <col min="7682" max="7682" width="6.26953125" style="548" customWidth="1"/>
    <col min="7683" max="7684" width="5" style="548" customWidth="1"/>
    <col min="7685" max="7910" width="7.7265625" style="548"/>
    <col min="7911" max="7911" width="25.81640625" style="548" customWidth="1"/>
    <col min="7912" max="7912" width="18.26953125" style="548" customWidth="1"/>
    <col min="7913" max="7937" width="5" style="548" customWidth="1"/>
    <col min="7938" max="7938" width="6.26953125" style="548" customWidth="1"/>
    <col min="7939" max="7940" width="5" style="548" customWidth="1"/>
    <col min="7941" max="8166" width="7.7265625" style="548"/>
    <col min="8167" max="8167" width="25.81640625" style="548" customWidth="1"/>
    <col min="8168" max="8168" width="18.26953125" style="548" customWidth="1"/>
    <col min="8169" max="8193" width="5" style="548" customWidth="1"/>
    <col min="8194" max="8194" width="6.26953125" style="548" customWidth="1"/>
    <col min="8195" max="8196" width="5" style="548" customWidth="1"/>
    <col min="8197" max="8422" width="7.7265625" style="548"/>
    <col min="8423" max="8423" width="25.81640625" style="548" customWidth="1"/>
    <col min="8424" max="8424" width="18.26953125" style="548" customWidth="1"/>
    <col min="8425" max="8449" width="5" style="548" customWidth="1"/>
    <col min="8450" max="8450" width="6.26953125" style="548" customWidth="1"/>
    <col min="8451" max="8452" width="5" style="548" customWidth="1"/>
    <col min="8453" max="8678" width="7.7265625" style="548"/>
    <col min="8679" max="8679" width="25.81640625" style="548" customWidth="1"/>
    <col min="8680" max="8680" width="18.26953125" style="548" customWidth="1"/>
    <col min="8681" max="8705" width="5" style="548" customWidth="1"/>
    <col min="8706" max="8706" width="6.26953125" style="548" customWidth="1"/>
    <col min="8707" max="8708" width="5" style="548" customWidth="1"/>
    <col min="8709" max="8934" width="7.7265625" style="548"/>
    <col min="8935" max="8935" width="25.81640625" style="548" customWidth="1"/>
    <col min="8936" max="8936" width="18.26953125" style="548" customWidth="1"/>
    <col min="8937" max="8961" width="5" style="548" customWidth="1"/>
    <col min="8962" max="8962" width="6.26953125" style="548" customWidth="1"/>
    <col min="8963" max="8964" width="5" style="548" customWidth="1"/>
    <col min="8965" max="9190" width="7.7265625" style="548"/>
    <col min="9191" max="9191" width="25.81640625" style="548" customWidth="1"/>
    <col min="9192" max="9192" width="18.26953125" style="548" customWidth="1"/>
    <col min="9193" max="9217" width="5" style="548" customWidth="1"/>
    <col min="9218" max="9218" width="6.26953125" style="548" customWidth="1"/>
    <col min="9219" max="9220" width="5" style="548" customWidth="1"/>
    <col min="9221" max="9446" width="7.7265625" style="548"/>
    <col min="9447" max="9447" width="25.81640625" style="548" customWidth="1"/>
    <col min="9448" max="9448" width="18.26953125" style="548" customWidth="1"/>
    <col min="9449" max="9473" width="5" style="548" customWidth="1"/>
    <col min="9474" max="9474" width="6.26953125" style="548" customWidth="1"/>
    <col min="9475" max="9476" width="5" style="548" customWidth="1"/>
    <col min="9477" max="9702" width="7.7265625" style="548"/>
    <col min="9703" max="9703" width="25.81640625" style="548" customWidth="1"/>
    <col min="9704" max="9704" width="18.26953125" style="548" customWidth="1"/>
    <col min="9705" max="9729" width="5" style="548" customWidth="1"/>
    <col min="9730" max="9730" width="6.26953125" style="548" customWidth="1"/>
    <col min="9731" max="9732" width="5" style="548" customWidth="1"/>
    <col min="9733" max="9958" width="7.7265625" style="548"/>
    <col min="9959" max="9959" width="25.81640625" style="548" customWidth="1"/>
    <col min="9960" max="9960" width="18.26953125" style="548" customWidth="1"/>
    <col min="9961" max="9985" width="5" style="548" customWidth="1"/>
    <col min="9986" max="9986" width="6.26953125" style="548" customWidth="1"/>
    <col min="9987" max="9988" width="5" style="548" customWidth="1"/>
    <col min="9989" max="10214" width="7.7265625" style="548"/>
    <col min="10215" max="10215" width="25.81640625" style="548" customWidth="1"/>
    <col min="10216" max="10216" width="18.26953125" style="548" customWidth="1"/>
    <col min="10217" max="10241" width="5" style="548" customWidth="1"/>
    <col min="10242" max="10242" width="6.26953125" style="548" customWidth="1"/>
    <col min="10243" max="10244" width="5" style="548" customWidth="1"/>
    <col min="10245" max="10470" width="7.7265625" style="548"/>
    <col min="10471" max="10471" width="25.81640625" style="548" customWidth="1"/>
    <col min="10472" max="10472" width="18.26953125" style="548" customWidth="1"/>
    <col min="10473" max="10497" width="5" style="548" customWidth="1"/>
    <col min="10498" max="10498" width="6.26953125" style="548" customWidth="1"/>
    <col min="10499" max="10500" width="5" style="548" customWidth="1"/>
    <col min="10501" max="10726" width="7.7265625" style="548"/>
    <col min="10727" max="10727" width="25.81640625" style="548" customWidth="1"/>
    <col min="10728" max="10728" width="18.26953125" style="548" customWidth="1"/>
    <col min="10729" max="10753" width="5" style="548" customWidth="1"/>
    <col min="10754" max="10754" width="6.26953125" style="548" customWidth="1"/>
    <col min="10755" max="10756" width="5" style="548" customWidth="1"/>
    <col min="10757" max="10982" width="7.7265625" style="548"/>
    <col min="10983" max="10983" width="25.81640625" style="548" customWidth="1"/>
    <col min="10984" max="10984" width="18.26953125" style="548" customWidth="1"/>
    <col min="10985" max="11009" width="5" style="548" customWidth="1"/>
    <col min="11010" max="11010" width="6.26953125" style="548" customWidth="1"/>
    <col min="11011" max="11012" width="5" style="548" customWidth="1"/>
    <col min="11013" max="11238" width="7.7265625" style="548"/>
    <col min="11239" max="11239" width="25.81640625" style="548" customWidth="1"/>
    <col min="11240" max="11240" width="18.26953125" style="548" customWidth="1"/>
    <col min="11241" max="11265" width="5" style="548" customWidth="1"/>
    <col min="11266" max="11266" width="6.26953125" style="548" customWidth="1"/>
    <col min="11267" max="11268" width="5" style="548" customWidth="1"/>
    <col min="11269" max="11494" width="7.7265625" style="548"/>
    <col min="11495" max="11495" width="25.81640625" style="548" customWidth="1"/>
    <col min="11496" max="11496" width="18.26953125" style="548" customWidth="1"/>
    <col min="11497" max="11521" width="5" style="548" customWidth="1"/>
    <col min="11522" max="11522" width="6.26953125" style="548" customWidth="1"/>
    <col min="11523" max="11524" width="5" style="548" customWidth="1"/>
    <col min="11525" max="11750" width="7.7265625" style="548"/>
    <col min="11751" max="11751" width="25.81640625" style="548" customWidth="1"/>
    <col min="11752" max="11752" width="18.26953125" style="548" customWidth="1"/>
    <col min="11753" max="11777" width="5" style="548" customWidth="1"/>
    <col min="11778" max="11778" width="6.26953125" style="548" customWidth="1"/>
    <col min="11779" max="11780" width="5" style="548" customWidth="1"/>
    <col min="11781" max="12006" width="7.7265625" style="548"/>
    <col min="12007" max="12007" width="25.81640625" style="548" customWidth="1"/>
    <col min="12008" max="12008" width="18.26953125" style="548" customWidth="1"/>
    <col min="12009" max="12033" width="5" style="548" customWidth="1"/>
    <col min="12034" max="12034" width="6.26953125" style="548" customWidth="1"/>
    <col min="12035" max="12036" width="5" style="548" customWidth="1"/>
    <col min="12037" max="12262" width="7.7265625" style="548"/>
    <col min="12263" max="12263" width="25.81640625" style="548" customWidth="1"/>
    <col min="12264" max="12264" width="18.26953125" style="548" customWidth="1"/>
    <col min="12265" max="12289" width="5" style="548" customWidth="1"/>
    <col min="12290" max="12290" width="6.26953125" style="548" customWidth="1"/>
    <col min="12291" max="12292" width="5" style="548" customWidth="1"/>
    <col min="12293" max="12518" width="7.7265625" style="548"/>
    <col min="12519" max="12519" width="25.81640625" style="548" customWidth="1"/>
    <col min="12520" max="12520" width="18.26953125" style="548" customWidth="1"/>
    <col min="12521" max="12545" width="5" style="548" customWidth="1"/>
    <col min="12546" max="12546" width="6.26953125" style="548" customWidth="1"/>
    <col min="12547" max="12548" width="5" style="548" customWidth="1"/>
    <col min="12549" max="12774" width="7.7265625" style="548"/>
    <col min="12775" max="12775" width="25.81640625" style="548" customWidth="1"/>
    <col min="12776" max="12776" width="18.26953125" style="548" customWidth="1"/>
    <col min="12777" max="12801" width="5" style="548" customWidth="1"/>
    <col min="12802" max="12802" width="6.26953125" style="548" customWidth="1"/>
    <col min="12803" max="12804" width="5" style="548" customWidth="1"/>
    <col min="12805" max="13030" width="7.7265625" style="548"/>
    <col min="13031" max="13031" width="25.81640625" style="548" customWidth="1"/>
    <col min="13032" max="13032" width="18.26953125" style="548" customWidth="1"/>
    <col min="13033" max="13057" width="5" style="548" customWidth="1"/>
    <col min="13058" max="13058" width="6.26953125" style="548" customWidth="1"/>
    <col min="13059" max="13060" width="5" style="548" customWidth="1"/>
    <col min="13061" max="13286" width="7.7265625" style="548"/>
    <col min="13287" max="13287" width="25.81640625" style="548" customWidth="1"/>
    <col min="13288" max="13288" width="18.26953125" style="548" customWidth="1"/>
    <col min="13289" max="13313" width="5" style="548" customWidth="1"/>
    <col min="13314" max="13314" width="6.26953125" style="548" customWidth="1"/>
    <col min="13315" max="13316" width="5" style="548" customWidth="1"/>
    <col min="13317" max="13542" width="7.7265625" style="548"/>
    <col min="13543" max="13543" width="25.81640625" style="548" customWidth="1"/>
    <col min="13544" max="13544" width="18.26953125" style="548" customWidth="1"/>
    <col min="13545" max="13569" width="5" style="548" customWidth="1"/>
    <col min="13570" max="13570" width="6.26953125" style="548" customWidth="1"/>
    <col min="13571" max="13572" width="5" style="548" customWidth="1"/>
    <col min="13573" max="13798" width="7.7265625" style="548"/>
    <col min="13799" max="13799" width="25.81640625" style="548" customWidth="1"/>
    <col min="13800" max="13800" width="18.26953125" style="548" customWidth="1"/>
    <col min="13801" max="13825" width="5" style="548" customWidth="1"/>
    <col min="13826" max="13826" width="6.26953125" style="548" customWidth="1"/>
    <col min="13827" max="13828" width="5" style="548" customWidth="1"/>
    <col min="13829" max="14054" width="7.7265625" style="548"/>
    <col min="14055" max="14055" width="25.81640625" style="548" customWidth="1"/>
    <col min="14056" max="14056" width="18.26953125" style="548" customWidth="1"/>
    <col min="14057" max="14081" width="5" style="548" customWidth="1"/>
    <col min="14082" max="14082" width="6.26953125" style="548" customWidth="1"/>
    <col min="14083" max="14084" width="5" style="548" customWidth="1"/>
    <col min="14085" max="14310" width="7.7265625" style="548"/>
    <col min="14311" max="14311" width="25.81640625" style="548" customWidth="1"/>
    <col min="14312" max="14312" width="18.26953125" style="548" customWidth="1"/>
    <col min="14313" max="14337" width="5" style="548" customWidth="1"/>
    <col min="14338" max="14338" width="6.26953125" style="548" customWidth="1"/>
    <col min="14339" max="14340" width="5" style="548" customWidth="1"/>
    <col min="14341" max="14566" width="7.7265625" style="548"/>
    <col min="14567" max="14567" width="25.81640625" style="548" customWidth="1"/>
    <col min="14568" max="14568" width="18.26953125" style="548" customWidth="1"/>
    <col min="14569" max="14593" width="5" style="548" customWidth="1"/>
    <col min="14594" max="14594" width="6.26953125" style="548" customWidth="1"/>
    <col min="14595" max="14596" width="5" style="548" customWidth="1"/>
    <col min="14597" max="14822" width="7.7265625" style="548"/>
    <col min="14823" max="14823" width="25.81640625" style="548" customWidth="1"/>
    <col min="14824" max="14824" width="18.26953125" style="548" customWidth="1"/>
    <col min="14825" max="14849" width="5" style="548" customWidth="1"/>
    <col min="14850" max="14850" width="6.26953125" style="548" customWidth="1"/>
    <col min="14851" max="14852" width="5" style="548" customWidth="1"/>
    <col min="14853" max="15078" width="7.7265625" style="548"/>
    <col min="15079" max="15079" width="25.81640625" style="548" customWidth="1"/>
    <col min="15080" max="15080" width="18.26953125" style="548" customWidth="1"/>
    <col min="15081" max="15105" width="5" style="548" customWidth="1"/>
    <col min="15106" max="15106" width="6.26953125" style="548" customWidth="1"/>
    <col min="15107" max="15108" width="5" style="548" customWidth="1"/>
    <col min="15109" max="15334" width="7.7265625" style="548"/>
    <col min="15335" max="15335" width="25.81640625" style="548" customWidth="1"/>
    <col min="15336" max="15336" width="18.26953125" style="548" customWidth="1"/>
    <col min="15337" max="15361" width="5" style="548" customWidth="1"/>
    <col min="15362" max="15362" width="6.26953125" style="548" customWidth="1"/>
    <col min="15363" max="15364" width="5" style="548" customWidth="1"/>
    <col min="15365" max="15590" width="7.7265625" style="548"/>
    <col min="15591" max="15591" width="25.81640625" style="548" customWidth="1"/>
    <col min="15592" max="15592" width="18.26953125" style="548" customWidth="1"/>
    <col min="15593" max="15617" width="5" style="548" customWidth="1"/>
    <col min="15618" max="15618" width="6.26953125" style="548" customWidth="1"/>
    <col min="15619" max="15620" width="5" style="548" customWidth="1"/>
    <col min="15621" max="15846" width="7.7265625" style="548"/>
    <col min="15847" max="15847" width="25.81640625" style="548" customWidth="1"/>
    <col min="15848" max="15848" width="18.26953125" style="548" customWidth="1"/>
    <col min="15849" max="15873" width="5" style="548" customWidth="1"/>
    <col min="15874" max="15874" width="6.26953125" style="548" customWidth="1"/>
    <col min="15875" max="15876" width="5" style="548" customWidth="1"/>
    <col min="15877" max="16102" width="7.7265625" style="548"/>
    <col min="16103" max="16103" width="25.81640625" style="548" customWidth="1"/>
    <col min="16104" max="16104" width="18.26953125" style="548" customWidth="1"/>
    <col min="16105" max="16129" width="5" style="548" customWidth="1"/>
    <col min="16130" max="16130" width="6.26953125" style="548" customWidth="1"/>
    <col min="16131" max="16132" width="5" style="548" customWidth="1"/>
    <col min="16133" max="16384" width="7.7265625" style="548"/>
  </cols>
  <sheetData>
    <row r="1" spans="1:31" s="546" customFormat="1" ht="42" customHeight="1">
      <c r="A1" s="1695" t="s">
        <v>634</v>
      </c>
      <c r="B1" s="1695"/>
      <c r="C1" s="1695"/>
      <c r="D1" s="1695"/>
      <c r="E1" s="1695"/>
      <c r="F1" s="1695"/>
      <c r="G1" s="1695"/>
      <c r="H1" s="1695"/>
      <c r="I1" s="1695"/>
      <c r="J1" s="1695"/>
      <c r="K1" s="1695"/>
      <c r="L1" s="1695"/>
      <c r="M1" s="1695"/>
      <c r="N1" s="1695"/>
      <c r="O1" s="1695"/>
      <c r="P1" s="1695"/>
      <c r="Q1" s="1695"/>
      <c r="R1" s="1695"/>
      <c r="S1" s="1695"/>
      <c r="T1" s="1695"/>
      <c r="U1" s="1695"/>
      <c r="V1" s="1695"/>
      <c r="W1" s="1695"/>
      <c r="X1" s="1695"/>
      <c r="Y1" s="1695"/>
      <c r="Z1" s="1695"/>
      <c r="AA1" s="1695"/>
      <c r="AB1" s="1695"/>
      <c r="AC1" s="1695"/>
      <c r="AD1" s="1695"/>
      <c r="AE1" s="545"/>
    </row>
    <row r="2" spans="1:31" s="546" customFormat="1" ht="39.75" customHeight="1">
      <c r="A2" s="1696" t="s">
        <v>635</v>
      </c>
      <c r="B2" s="1696"/>
      <c r="C2" s="1696"/>
      <c r="D2" s="1696"/>
      <c r="E2" s="1696"/>
      <c r="F2" s="1696"/>
      <c r="G2" s="1696"/>
      <c r="H2" s="1696"/>
      <c r="I2" s="1696"/>
      <c r="J2" s="1696"/>
      <c r="K2" s="1696"/>
      <c r="L2" s="1696"/>
      <c r="M2" s="1696"/>
      <c r="N2" s="1696"/>
      <c r="O2" s="1696"/>
      <c r="P2" s="1696"/>
      <c r="Q2" s="1696"/>
      <c r="R2" s="1696"/>
      <c r="S2" s="1696"/>
      <c r="T2" s="1696"/>
      <c r="U2" s="1696"/>
      <c r="V2" s="1696"/>
      <c r="W2" s="1696"/>
      <c r="X2" s="1696"/>
      <c r="Y2" s="1696"/>
      <c r="Z2" s="1696"/>
      <c r="AA2" s="1696"/>
      <c r="AB2" s="1696"/>
      <c r="AC2" s="1696"/>
      <c r="AD2" s="1696"/>
      <c r="AE2" s="545"/>
    </row>
    <row r="3" spans="1:31" ht="18.75" customHeight="1">
      <c r="A3" s="525" t="s">
        <v>1136</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1137</v>
      </c>
      <c r="AE3" s="547"/>
    </row>
    <row r="4" spans="1:31">
      <c r="A4" s="1900" t="s">
        <v>1008</v>
      </c>
      <c r="B4" s="1901" t="s">
        <v>43</v>
      </c>
      <c r="C4" s="1902"/>
      <c r="D4" s="1902"/>
      <c r="E4" s="1903"/>
      <c r="F4" s="1901" t="s">
        <v>45</v>
      </c>
      <c r="G4" s="1902"/>
      <c r="H4" s="1902"/>
      <c r="I4" s="1903"/>
      <c r="J4" s="1901" t="s">
        <v>47</v>
      </c>
      <c r="K4" s="1902"/>
      <c r="L4" s="1902"/>
      <c r="M4" s="1903"/>
      <c r="N4" s="1901" t="s">
        <v>49</v>
      </c>
      <c r="O4" s="1902"/>
      <c r="P4" s="1902"/>
      <c r="Q4" s="1903"/>
      <c r="R4" s="1901" t="s">
        <v>50</v>
      </c>
      <c r="S4" s="1902"/>
      <c r="T4" s="1902"/>
      <c r="U4" s="1903"/>
      <c r="V4" s="1901" t="s">
        <v>51</v>
      </c>
      <c r="W4" s="1902"/>
      <c r="X4" s="1902"/>
      <c r="Y4" s="1903"/>
      <c r="Z4" s="1901" t="s">
        <v>201</v>
      </c>
      <c r="AA4" s="1902"/>
      <c r="AB4" s="1902"/>
      <c r="AC4" s="1903"/>
      <c r="AD4" s="1900" t="s">
        <v>1130</v>
      </c>
      <c r="AE4" s="547"/>
    </row>
    <row r="5" spans="1:31">
      <c r="A5" s="1900"/>
      <c r="B5" s="1901" t="s">
        <v>44</v>
      </c>
      <c r="C5" s="1902"/>
      <c r="D5" s="1902"/>
      <c r="E5" s="1903"/>
      <c r="F5" s="1901" t="s">
        <v>46</v>
      </c>
      <c r="G5" s="1902"/>
      <c r="H5" s="1902"/>
      <c r="I5" s="1903"/>
      <c r="J5" s="1901" t="s">
        <v>48</v>
      </c>
      <c r="K5" s="1902"/>
      <c r="L5" s="1902"/>
      <c r="M5" s="1903"/>
      <c r="N5" s="1901" t="s">
        <v>489</v>
      </c>
      <c r="O5" s="1902"/>
      <c r="P5" s="1902"/>
      <c r="Q5" s="1903"/>
      <c r="R5" s="1901" t="s">
        <v>435</v>
      </c>
      <c r="S5" s="1902"/>
      <c r="T5" s="1902"/>
      <c r="U5" s="1903"/>
      <c r="V5" s="1901" t="s">
        <v>490</v>
      </c>
      <c r="W5" s="1902"/>
      <c r="X5" s="1902"/>
      <c r="Y5" s="1903"/>
      <c r="Z5" s="1901" t="s">
        <v>52</v>
      </c>
      <c r="AA5" s="1902"/>
      <c r="AB5" s="1902"/>
      <c r="AC5" s="1903"/>
      <c r="AD5" s="1900"/>
      <c r="AE5" s="547"/>
    </row>
    <row r="6" spans="1:31" ht="52">
      <c r="A6" s="1900"/>
      <c r="B6" s="549" t="s">
        <v>1012</v>
      </c>
      <c r="C6" s="549" t="s">
        <v>1013</v>
      </c>
      <c r="D6" s="549" t="s">
        <v>1014</v>
      </c>
      <c r="E6" s="549" t="s">
        <v>750</v>
      </c>
      <c r="F6" s="549" t="s">
        <v>1012</v>
      </c>
      <c r="G6" s="549" t="s">
        <v>1013</v>
      </c>
      <c r="H6" s="549" t="s">
        <v>1014</v>
      </c>
      <c r="I6" s="549" t="s">
        <v>750</v>
      </c>
      <c r="J6" s="549" t="s">
        <v>1012</v>
      </c>
      <c r="K6" s="549" t="s">
        <v>1013</v>
      </c>
      <c r="L6" s="549" t="s">
        <v>1014</v>
      </c>
      <c r="M6" s="549" t="s">
        <v>750</v>
      </c>
      <c r="N6" s="549" t="s">
        <v>1012</v>
      </c>
      <c r="O6" s="549" t="s">
        <v>1013</v>
      </c>
      <c r="P6" s="549" t="s">
        <v>1014</v>
      </c>
      <c r="Q6" s="549" t="s">
        <v>750</v>
      </c>
      <c r="R6" s="549" t="s">
        <v>1012</v>
      </c>
      <c r="S6" s="549" t="s">
        <v>1013</v>
      </c>
      <c r="T6" s="549" t="s">
        <v>1014</v>
      </c>
      <c r="U6" s="549" t="s">
        <v>750</v>
      </c>
      <c r="V6" s="549" t="s">
        <v>1012</v>
      </c>
      <c r="W6" s="549" t="s">
        <v>1013</v>
      </c>
      <c r="X6" s="549" t="s">
        <v>1014</v>
      </c>
      <c r="Y6" s="549" t="s">
        <v>750</v>
      </c>
      <c r="Z6" s="549" t="s">
        <v>1012</v>
      </c>
      <c r="AA6" s="549" t="s">
        <v>1013</v>
      </c>
      <c r="AB6" s="549" t="s">
        <v>1014</v>
      </c>
      <c r="AC6" s="549" t="s">
        <v>750</v>
      </c>
      <c r="AD6" s="1900"/>
      <c r="AE6" s="547"/>
    </row>
    <row r="7" spans="1:31" ht="69.5">
      <c r="A7" s="1900"/>
      <c r="B7" s="549" t="s">
        <v>1015</v>
      </c>
      <c r="C7" s="549" t="s">
        <v>1016</v>
      </c>
      <c r="D7" s="549" t="s">
        <v>1017</v>
      </c>
      <c r="E7" s="549" t="s">
        <v>68</v>
      </c>
      <c r="F7" s="549" t="s">
        <v>1015</v>
      </c>
      <c r="G7" s="549" t="s">
        <v>1016</v>
      </c>
      <c r="H7" s="549" t="s">
        <v>1017</v>
      </c>
      <c r="I7" s="549" t="s">
        <v>68</v>
      </c>
      <c r="J7" s="549" t="s">
        <v>1015</v>
      </c>
      <c r="K7" s="549" t="s">
        <v>1016</v>
      </c>
      <c r="L7" s="549" t="s">
        <v>1017</v>
      </c>
      <c r="M7" s="549" t="s">
        <v>68</v>
      </c>
      <c r="N7" s="549" t="s">
        <v>1015</v>
      </c>
      <c r="O7" s="549" t="s">
        <v>1016</v>
      </c>
      <c r="P7" s="549" t="s">
        <v>1017</v>
      </c>
      <c r="Q7" s="549" t="s">
        <v>68</v>
      </c>
      <c r="R7" s="549" t="s">
        <v>1015</v>
      </c>
      <c r="S7" s="549" t="s">
        <v>1016</v>
      </c>
      <c r="T7" s="549" t="s">
        <v>1017</v>
      </c>
      <c r="U7" s="549" t="s">
        <v>68</v>
      </c>
      <c r="V7" s="549" t="s">
        <v>1015</v>
      </c>
      <c r="W7" s="549" t="s">
        <v>1016</v>
      </c>
      <c r="X7" s="549" t="s">
        <v>1017</v>
      </c>
      <c r="Y7" s="549" t="s">
        <v>68</v>
      </c>
      <c r="Z7" s="549" t="s">
        <v>1015</v>
      </c>
      <c r="AA7" s="549" t="s">
        <v>1016</v>
      </c>
      <c r="AB7" s="549" t="s">
        <v>1017</v>
      </c>
      <c r="AC7" s="549" t="s">
        <v>68</v>
      </c>
      <c r="AD7" s="1900"/>
      <c r="AE7" s="547"/>
    </row>
    <row r="8" spans="1:31">
      <c r="A8" s="550" t="s">
        <v>1018</v>
      </c>
      <c r="B8" s="532">
        <v>3686</v>
      </c>
      <c r="C8" s="532">
        <v>0</v>
      </c>
      <c r="D8" s="532">
        <v>0</v>
      </c>
      <c r="E8" s="532">
        <f t="shared" ref="E8:E43" si="0">SUM(B8:D8)</f>
        <v>3686</v>
      </c>
      <c r="F8" s="532">
        <v>449</v>
      </c>
      <c r="G8" s="532">
        <v>0</v>
      </c>
      <c r="H8" s="532">
        <v>0</v>
      </c>
      <c r="I8" s="532">
        <f t="shared" ref="I8:I43" si="1">SUM(F8:H8)</f>
        <v>449</v>
      </c>
      <c r="J8" s="532">
        <v>1707</v>
      </c>
      <c r="K8" s="532">
        <v>0</v>
      </c>
      <c r="L8" s="532">
        <v>0</v>
      </c>
      <c r="M8" s="532">
        <f t="shared" ref="M8:M43" si="2">SUM(J8:L8)</f>
        <v>1707</v>
      </c>
      <c r="N8" s="532">
        <v>185</v>
      </c>
      <c r="O8" s="532">
        <v>0</v>
      </c>
      <c r="P8" s="532">
        <v>0</v>
      </c>
      <c r="Q8" s="532">
        <f t="shared" ref="Q8:Q43" si="3">SUM(N8:P8)</f>
        <v>185</v>
      </c>
      <c r="R8" s="532">
        <v>366</v>
      </c>
      <c r="S8" s="532">
        <v>0</v>
      </c>
      <c r="T8" s="532">
        <v>0</v>
      </c>
      <c r="U8" s="532">
        <f t="shared" ref="U8:U43" si="4">SUM(R8:T8)</f>
        <v>366</v>
      </c>
      <c r="V8" s="532">
        <v>289</v>
      </c>
      <c r="W8" s="532">
        <v>0</v>
      </c>
      <c r="X8" s="532">
        <v>0</v>
      </c>
      <c r="Y8" s="532">
        <f t="shared" ref="Y8:Y43" si="5">SUM(V8:X8)</f>
        <v>289</v>
      </c>
      <c r="Z8" s="532">
        <v>1559</v>
      </c>
      <c r="AA8" s="532">
        <v>0</v>
      </c>
      <c r="AB8" s="532">
        <v>0</v>
      </c>
      <c r="AC8" s="532">
        <f t="shared" ref="AC8:AC43" si="6">SUM(Z8:AB8)</f>
        <v>1559</v>
      </c>
      <c r="AD8" s="550" t="s">
        <v>1019</v>
      </c>
      <c r="AE8" s="547"/>
    </row>
    <row r="9" spans="1:31">
      <c r="A9" s="550" t="s">
        <v>1020</v>
      </c>
      <c r="B9" s="533">
        <v>5992</v>
      </c>
      <c r="C9" s="533">
        <v>1291</v>
      </c>
      <c r="D9" s="533">
        <v>296</v>
      </c>
      <c r="E9" s="533">
        <f t="shared" si="0"/>
        <v>7579</v>
      </c>
      <c r="F9" s="534">
        <v>714</v>
      </c>
      <c r="G9" s="533">
        <v>166</v>
      </c>
      <c r="H9" s="533">
        <v>41</v>
      </c>
      <c r="I9" s="533">
        <f t="shared" si="1"/>
        <v>921</v>
      </c>
      <c r="J9" s="534">
        <v>2385</v>
      </c>
      <c r="K9" s="533">
        <v>672</v>
      </c>
      <c r="L9" s="533">
        <v>167</v>
      </c>
      <c r="M9" s="533">
        <f t="shared" si="2"/>
        <v>3224</v>
      </c>
      <c r="N9" s="534">
        <v>458</v>
      </c>
      <c r="O9" s="533">
        <v>123</v>
      </c>
      <c r="P9" s="533">
        <v>17</v>
      </c>
      <c r="Q9" s="533">
        <f t="shared" si="3"/>
        <v>598</v>
      </c>
      <c r="R9" s="534">
        <v>811</v>
      </c>
      <c r="S9" s="533">
        <v>197</v>
      </c>
      <c r="T9" s="533">
        <v>40</v>
      </c>
      <c r="U9" s="533">
        <f t="shared" si="4"/>
        <v>1048</v>
      </c>
      <c r="V9" s="534">
        <v>598</v>
      </c>
      <c r="W9" s="533">
        <v>227</v>
      </c>
      <c r="X9" s="533">
        <v>11</v>
      </c>
      <c r="Y9" s="533">
        <f t="shared" si="5"/>
        <v>836</v>
      </c>
      <c r="Z9" s="534">
        <v>1539</v>
      </c>
      <c r="AA9" s="533">
        <v>512</v>
      </c>
      <c r="AB9" s="533">
        <v>73</v>
      </c>
      <c r="AC9" s="533">
        <f t="shared" si="6"/>
        <v>2124</v>
      </c>
      <c r="AD9" s="550" t="s">
        <v>954</v>
      </c>
    </row>
    <row r="10" spans="1:31">
      <c r="A10" s="550" t="s">
        <v>1021</v>
      </c>
      <c r="B10" s="532">
        <v>187</v>
      </c>
      <c r="C10" s="532">
        <v>612</v>
      </c>
      <c r="D10" s="532">
        <v>390</v>
      </c>
      <c r="E10" s="532">
        <f t="shared" si="0"/>
        <v>1189</v>
      </c>
      <c r="F10" s="532">
        <v>15</v>
      </c>
      <c r="G10" s="532">
        <v>113</v>
      </c>
      <c r="H10" s="532">
        <v>39</v>
      </c>
      <c r="I10" s="532">
        <f t="shared" si="1"/>
        <v>167</v>
      </c>
      <c r="J10" s="532">
        <v>67</v>
      </c>
      <c r="K10" s="532">
        <v>399</v>
      </c>
      <c r="L10" s="532">
        <v>273</v>
      </c>
      <c r="M10" s="532">
        <f t="shared" si="2"/>
        <v>739</v>
      </c>
      <c r="N10" s="532">
        <v>9</v>
      </c>
      <c r="O10" s="532">
        <v>57</v>
      </c>
      <c r="P10" s="532">
        <v>15</v>
      </c>
      <c r="Q10" s="532">
        <f t="shared" si="3"/>
        <v>81</v>
      </c>
      <c r="R10" s="532">
        <v>10</v>
      </c>
      <c r="S10" s="532">
        <v>86</v>
      </c>
      <c r="T10" s="532">
        <v>53</v>
      </c>
      <c r="U10" s="532">
        <f t="shared" si="4"/>
        <v>149</v>
      </c>
      <c r="V10" s="532">
        <v>10</v>
      </c>
      <c r="W10" s="532">
        <v>61</v>
      </c>
      <c r="X10" s="532">
        <v>25</v>
      </c>
      <c r="Y10" s="532">
        <f t="shared" si="5"/>
        <v>96</v>
      </c>
      <c r="Z10" s="532">
        <v>74</v>
      </c>
      <c r="AA10" s="532">
        <v>295</v>
      </c>
      <c r="AB10" s="532">
        <v>209</v>
      </c>
      <c r="AC10" s="532">
        <f t="shared" si="6"/>
        <v>578</v>
      </c>
      <c r="AD10" s="550" t="s">
        <v>956</v>
      </c>
    </row>
    <row r="11" spans="1:31">
      <c r="A11" s="550" t="s">
        <v>959</v>
      </c>
      <c r="B11" s="533">
        <v>42</v>
      </c>
      <c r="C11" s="533">
        <v>246</v>
      </c>
      <c r="D11" s="533">
        <v>175</v>
      </c>
      <c r="E11" s="533">
        <f t="shared" si="0"/>
        <v>463</v>
      </c>
      <c r="F11" s="534">
        <v>4</v>
      </c>
      <c r="G11" s="533">
        <v>47</v>
      </c>
      <c r="H11" s="533">
        <v>20</v>
      </c>
      <c r="I11" s="533">
        <f t="shared" si="1"/>
        <v>71</v>
      </c>
      <c r="J11" s="534">
        <v>23</v>
      </c>
      <c r="K11" s="533">
        <v>181</v>
      </c>
      <c r="L11" s="533">
        <v>138</v>
      </c>
      <c r="M11" s="533">
        <f t="shared" si="2"/>
        <v>342</v>
      </c>
      <c r="N11" s="534">
        <v>4</v>
      </c>
      <c r="O11" s="533">
        <v>18</v>
      </c>
      <c r="P11" s="533">
        <v>11</v>
      </c>
      <c r="Q11" s="533">
        <f t="shared" si="3"/>
        <v>33</v>
      </c>
      <c r="R11" s="534">
        <v>5</v>
      </c>
      <c r="S11" s="533">
        <v>36</v>
      </c>
      <c r="T11" s="533">
        <v>24</v>
      </c>
      <c r="U11" s="533">
        <f t="shared" si="4"/>
        <v>65</v>
      </c>
      <c r="V11" s="534">
        <v>3</v>
      </c>
      <c r="W11" s="533">
        <v>17</v>
      </c>
      <c r="X11" s="533">
        <v>11</v>
      </c>
      <c r="Y11" s="533">
        <f t="shared" si="5"/>
        <v>31</v>
      </c>
      <c r="Z11" s="534">
        <v>32</v>
      </c>
      <c r="AA11" s="533">
        <v>146</v>
      </c>
      <c r="AB11" s="533">
        <v>107</v>
      </c>
      <c r="AC11" s="533">
        <f t="shared" si="6"/>
        <v>285</v>
      </c>
      <c r="AD11" s="550" t="s">
        <v>1022</v>
      </c>
    </row>
    <row r="12" spans="1:31">
      <c r="A12" s="550" t="s">
        <v>1023</v>
      </c>
      <c r="B12" s="532">
        <v>49</v>
      </c>
      <c r="C12" s="532">
        <v>297</v>
      </c>
      <c r="D12" s="532">
        <v>128</v>
      </c>
      <c r="E12" s="532">
        <f t="shared" si="0"/>
        <v>474</v>
      </c>
      <c r="F12" s="532">
        <v>2</v>
      </c>
      <c r="G12" s="532">
        <v>56</v>
      </c>
      <c r="H12" s="532">
        <v>9</v>
      </c>
      <c r="I12" s="532">
        <f t="shared" si="1"/>
        <v>67</v>
      </c>
      <c r="J12" s="532">
        <v>16</v>
      </c>
      <c r="K12" s="532">
        <v>206</v>
      </c>
      <c r="L12" s="532">
        <v>93</v>
      </c>
      <c r="M12" s="532">
        <f t="shared" si="2"/>
        <v>315</v>
      </c>
      <c r="N12" s="532">
        <v>0</v>
      </c>
      <c r="O12" s="532">
        <v>18</v>
      </c>
      <c r="P12" s="532">
        <v>7</v>
      </c>
      <c r="Q12" s="532">
        <f t="shared" si="3"/>
        <v>25</v>
      </c>
      <c r="R12" s="532">
        <v>2</v>
      </c>
      <c r="S12" s="532">
        <v>35</v>
      </c>
      <c r="T12" s="532">
        <v>16</v>
      </c>
      <c r="U12" s="532">
        <f t="shared" si="4"/>
        <v>53</v>
      </c>
      <c r="V12" s="532">
        <v>3</v>
      </c>
      <c r="W12" s="532">
        <v>34</v>
      </c>
      <c r="X12" s="532">
        <v>10</v>
      </c>
      <c r="Y12" s="532">
        <f t="shared" si="5"/>
        <v>47</v>
      </c>
      <c r="Z12" s="532">
        <v>15</v>
      </c>
      <c r="AA12" s="532">
        <v>149</v>
      </c>
      <c r="AB12" s="532">
        <v>71</v>
      </c>
      <c r="AC12" s="532">
        <f t="shared" si="6"/>
        <v>235</v>
      </c>
      <c r="AD12" s="550" t="s">
        <v>961</v>
      </c>
    </row>
    <row r="13" spans="1:31">
      <c r="A13" s="550" t="s">
        <v>1024</v>
      </c>
      <c r="B13" s="533">
        <v>6</v>
      </c>
      <c r="C13" s="533">
        <v>109</v>
      </c>
      <c r="D13" s="533">
        <v>76</v>
      </c>
      <c r="E13" s="533">
        <f t="shared" si="0"/>
        <v>191</v>
      </c>
      <c r="F13" s="534">
        <v>1</v>
      </c>
      <c r="G13" s="533">
        <v>22</v>
      </c>
      <c r="H13" s="533">
        <v>3</v>
      </c>
      <c r="I13" s="533">
        <f t="shared" si="1"/>
        <v>26</v>
      </c>
      <c r="J13" s="534">
        <v>5</v>
      </c>
      <c r="K13" s="533">
        <v>63</v>
      </c>
      <c r="L13" s="533">
        <v>56</v>
      </c>
      <c r="M13" s="533">
        <f t="shared" si="2"/>
        <v>124</v>
      </c>
      <c r="N13" s="534">
        <v>1</v>
      </c>
      <c r="O13" s="533">
        <v>11</v>
      </c>
      <c r="P13" s="533">
        <v>3</v>
      </c>
      <c r="Q13" s="533">
        <f t="shared" si="3"/>
        <v>15</v>
      </c>
      <c r="R13" s="534">
        <v>1</v>
      </c>
      <c r="S13" s="533">
        <v>12</v>
      </c>
      <c r="T13" s="533">
        <v>18</v>
      </c>
      <c r="U13" s="533">
        <f t="shared" si="4"/>
        <v>31</v>
      </c>
      <c r="V13" s="534">
        <v>0</v>
      </c>
      <c r="W13" s="533">
        <v>11</v>
      </c>
      <c r="X13" s="533">
        <v>5</v>
      </c>
      <c r="Y13" s="533">
        <f t="shared" si="5"/>
        <v>16</v>
      </c>
      <c r="Z13" s="534">
        <v>9</v>
      </c>
      <c r="AA13" s="533">
        <v>41</v>
      </c>
      <c r="AB13" s="533">
        <v>34</v>
      </c>
      <c r="AC13" s="533">
        <f t="shared" si="6"/>
        <v>84</v>
      </c>
      <c r="AD13" s="550" t="s">
        <v>1025</v>
      </c>
      <c r="AE13" s="547"/>
    </row>
    <row r="14" spans="1:31">
      <c r="A14" s="550" t="s">
        <v>1026</v>
      </c>
      <c r="B14" s="532">
        <v>1</v>
      </c>
      <c r="C14" s="532">
        <v>7</v>
      </c>
      <c r="D14" s="532">
        <v>4</v>
      </c>
      <c r="E14" s="532">
        <f t="shared" si="0"/>
        <v>12</v>
      </c>
      <c r="F14" s="532">
        <v>1</v>
      </c>
      <c r="G14" s="532">
        <v>1</v>
      </c>
      <c r="H14" s="532">
        <v>0</v>
      </c>
      <c r="I14" s="532">
        <f t="shared" si="1"/>
        <v>2</v>
      </c>
      <c r="J14" s="532">
        <v>1</v>
      </c>
      <c r="K14" s="532">
        <v>7</v>
      </c>
      <c r="L14" s="532">
        <v>12</v>
      </c>
      <c r="M14" s="532">
        <f t="shared" si="2"/>
        <v>20</v>
      </c>
      <c r="N14" s="532">
        <v>0</v>
      </c>
      <c r="O14" s="532">
        <v>1</v>
      </c>
      <c r="P14" s="532">
        <v>1</v>
      </c>
      <c r="Q14" s="532">
        <f t="shared" si="3"/>
        <v>2</v>
      </c>
      <c r="R14" s="532">
        <v>0</v>
      </c>
      <c r="S14" s="532">
        <v>2</v>
      </c>
      <c r="T14" s="532">
        <v>5</v>
      </c>
      <c r="U14" s="532">
        <f t="shared" si="4"/>
        <v>7</v>
      </c>
      <c r="V14" s="532">
        <v>0</v>
      </c>
      <c r="W14" s="532">
        <v>0</v>
      </c>
      <c r="X14" s="532">
        <v>0</v>
      </c>
      <c r="Y14" s="532">
        <f t="shared" si="5"/>
        <v>0</v>
      </c>
      <c r="Z14" s="532">
        <v>0</v>
      </c>
      <c r="AA14" s="532">
        <v>8</v>
      </c>
      <c r="AB14" s="532">
        <v>11</v>
      </c>
      <c r="AC14" s="532">
        <f t="shared" si="6"/>
        <v>19</v>
      </c>
      <c r="AD14" s="550" t="s">
        <v>1027</v>
      </c>
    </row>
    <row r="15" spans="1:31">
      <c r="A15" s="550" t="s">
        <v>1028</v>
      </c>
      <c r="B15" s="533">
        <v>2</v>
      </c>
      <c r="C15" s="533">
        <v>11</v>
      </c>
      <c r="D15" s="533">
        <v>40</v>
      </c>
      <c r="E15" s="533">
        <f t="shared" si="0"/>
        <v>53</v>
      </c>
      <c r="F15" s="534">
        <v>0</v>
      </c>
      <c r="G15" s="533">
        <v>2</v>
      </c>
      <c r="H15" s="533">
        <v>5</v>
      </c>
      <c r="I15" s="533">
        <f t="shared" si="1"/>
        <v>7</v>
      </c>
      <c r="J15" s="534">
        <v>3</v>
      </c>
      <c r="K15" s="533">
        <v>7</v>
      </c>
      <c r="L15" s="533">
        <v>22</v>
      </c>
      <c r="M15" s="533">
        <f t="shared" si="2"/>
        <v>32</v>
      </c>
      <c r="N15" s="534">
        <v>0</v>
      </c>
      <c r="O15" s="533">
        <v>0</v>
      </c>
      <c r="P15" s="533">
        <v>2</v>
      </c>
      <c r="Q15" s="533">
        <f t="shared" si="3"/>
        <v>2</v>
      </c>
      <c r="R15" s="534">
        <v>1</v>
      </c>
      <c r="S15" s="533">
        <v>8</v>
      </c>
      <c r="T15" s="533">
        <v>4</v>
      </c>
      <c r="U15" s="533">
        <f t="shared" si="4"/>
        <v>13</v>
      </c>
      <c r="V15" s="534">
        <v>1</v>
      </c>
      <c r="W15" s="533">
        <v>2</v>
      </c>
      <c r="X15" s="533">
        <v>7</v>
      </c>
      <c r="Y15" s="533">
        <f t="shared" si="5"/>
        <v>10</v>
      </c>
      <c r="Z15" s="534">
        <v>3</v>
      </c>
      <c r="AA15" s="533">
        <v>18</v>
      </c>
      <c r="AB15" s="533">
        <v>26</v>
      </c>
      <c r="AC15" s="533">
        <f t="shared" si="6"/>
        <v>47</v>
      </c>
      <c r="AD15" s="550" t="s">
        <v>1029</v>
      </c>
      <c r="AE15" s="547"/>
    </row>
    <row r="16" spans="1:31">
      <c r="A16" s="550" t="s">
        <v>1030</v>
      </c>
      <c r="B16" s="532">
        <v>8</v>
      </c>
      <c r="C16" s="532">
        <v>87</v>
      </c>
      <c r="D16" s="532">
        <v>69</v>
      </c>
      <c r="E16" s="532">
        <f t="shared" si="0"/>
        <v>164</v>
      </c>
      <c r="F16" s="532">
        <v>0</v>
      </c>
      <c r="G16" s="532">
        <v>4</v>
      </c>
      <c r="H16" s="532">
        <v>0</v>
      </c>
      <c r="I16" s="532">
        <f t="shared" si="1"/>
        <v>4</v>
      </c>
      <c r="J16" s="532">
        <v>2</v>
      </c>
      <c r="K16" s="532">
        <v>22</v>
      </c>
      <c r="L16" s="532">
        <v>30</v>
      </c>
      <c r="M16" s="532">
        <f t="shared" si="2"/>
        <v>54</v>
      </c>
      <c r="N16" s="532">
        <v>0</v>
      </c>
      <c r="O16" s="532">
        <v>3</v>
      </c>
      <c r="P16" s="532">
        <v>0</v>
      </c>
      <c r="Q16" s="532">
        <f t="shared" si="3"/>
        <v>3</v>
      </c>
      <c r="R16" s="532">
        <v>0</v>
      </c>
      <c r="S16" s="532">
        <v>4</v>
      </c>
      <c r="T16" s="532">
        <v>4</v>
      </c>
      <c r="U16" s="532">
        <f t="shared" si="4"/>
        <v>8</v>
      </c>
      <c r="V16" s="532">
        <v>0</v>
      </c>
      <c r="W16" s="532">
        <v>4</v>
      </c>
      <c r="X16" s="532">
        <v>2</v>
      </c>
      <c r="Y16" s="532">
        <f t="shared" si="5"/>
        <v>6</v>
      </c>
      <c r="Z16" s="532">
        <v>2</v>
      </c>
      <c r="AA16" s="532">
        <v>28</v>
      </c>
      <c r="AB16" s="532">
        <v>24</v>
      </c>
      <c r="AC16" s="532">
        <f t="shared" si="6"/>
        <v>54</v>
      </c>
      <c r="AD16" s="550" t="s">
        <v>1031</v>
      </c>
    </row>
    <row r="17" spans="1:31">
      <c r="A17" s="550" t="s">
        <v>1032</v>
      </c>
      <c r="B17" s="533">
        <v>21</v>
      </c>
      <c r="C17" s="533">
        <v>195</v>
      </c>
      <c r="D17" s="533">
        <v>104</v>
      </c>
      <c r="E17" s="533">
        <f t="shared" si="0"/>
        <v>320</v>
      </c>
      <c r="F17" s="534">
        <v>5</v>
      </c>
      <c r="G17" s="533">
        <v>41</v>
      </c>
      <c r="H17" s="533">
        <v>14</v>
      </c>
      <c r="I17" s="533">
        <f t="shared" si="1"/>
        <v>60</v>
      </c>
      <c r="J17" s="534">
        <v>6</v>
      </c>
      <c r="K17" s="533">
        <v>137</v>
      </c>
      <c r="L17" s="533">
        <v>63</v>
      </c>
      <c r="M17" s="533">
        <f t="shared" si="2"/>
        <v>206</v>
      </c>
      <c r="N17" s="534">
        <v>4</v>
      </c>
      <c r="O17" s="533">
        <v>16</v>
      </c>
      <c r="P17" s="533">
        <v>5</v>
      </c>
      <c r="Q17" s="533">
        <f t="shared" si="3"/>
        <v>25</v>
      </c>
      <c r="R17" s="534">
        <v>2</v>
      </c>
      <c r="S17" s="533">
        <v>41</v>
      </c>
      <c r="T17" s="533">
        <v>7</v>
      </c>
      <c r="U17" s="533">
        <f t="shared" si="4"/>
        <v>50</v>
      </c>
      <c r="V17" s="534">
        <v>0</v>
      </c>
      <c r="W17" s="533">
        <v>35</v>
      </c>
      <c r="X17" s="533">
        <v>6</v>
      </c>
      <c r="Y17" s="533">
        <f t="shared" si="5"/>
        <v>41</v>
      </c>
      <c r="Z17" s="534">
        <v>8</v>
      </c>
      <c r="AA17" s="533">
        <v>114</v>
      </c>
      <c r="AB17" s="533">
        <v>55</v>
      </c>
      <c r="AC17" s="533">
        <f t="shared" si="6"/>
        <v>177</v>
      </c>
      <c r="AD17" s="550" t="s">
        <v>1033</v>
      </c>
      <c r="AE17" s="547"/>
    </row>
    <row r="18" spans="1:31">
      <c r="A18" s="550" t="s">
        <v>828</v>
      </c>
      <c r="B18" s="532">
        <v>37</v>
      </c>
      <c r="C18" s="532">
        <v>219</v>
      </c>
      <c r="D18" s="532">
        <v>102</v>
      </c>
      <c r="E18" s="532">
        <f t="shared" si="0"/>
        <v>358</v>
      </c>
      <c r="F18" s="532">
        <v>3</v>
      </c>
      <c r="G18" s="532">
        <v>42</v>
      </c>
      <c r="H18" s="532">
        <v>12</v>
      </c>
      <c r="I18" s="532">
        <f t="shared" si="1"/>
        <v>57</v>
      </c>
      <c r="J18" s="532">
        <v>9</v>
      </c>
      <c r="K18" s="532">
        <v>153</v>
      </c>
      <c r="L18" s="532">
        <v>76</v>
      </c>
      <c r="M18" s="532">
        <f t="shared" si="2"/>
        <v>238</v>
      </c>
      <c r="N18" s="532">
        <v>0</v>
      </c>
      <c r="O18" s="532">
        <v>17</v>
      </c>
      <c r="P18" s="532">
        <v>6</v>
      </c>
      <c r="Q18" s="532">
        <f t="shared" si="3"/>
        <v>23</v>
      </c>
      <c r="R18" s="532">
        <v>1</v>
      </c>
      <c r="S18" s="532">
        <v>39</v>
      </c>
      <c r="T18" s="532">
        <v>21</v>
      </c>
      <c r="U18" s="532">
        <f t="shared" si="4"/>
        <v>61</v>
      </c>
      <c r="V18" s="532">
        <v>3</v>
      </c>
      <c r="W18" s="532">
        <v>33</v>
      </c>
      <c r="X18" s="532">
        <v>12</v>
      </c>
      <c r="Y18" s="532">
        <f t="shared" si="5"/>
        <v>48</v>
      </c>
      <c r="Z18" s="532">
        <v>7</v>
      </c>
      <c r="AA18" s="532">
        <v>130</v>
      </c>
      <c r="AB18" s="532">
        <v>54</v>
      </c>
      <c r="AC18" s="532">
        <f t="shared" si="6"/>
        <v>191</v>
      </c>
      <c r="AD18" s="550" t="s">
        <v>960</v>
      </c>
      <c r="AE18" s="547"/>
    </row>
    <row r="19" spans="1:31">
      <c r="A19" s="550" t="s">
        <v>862</v>
      </c>
      <c r="B19" s="533">
        <v>199</v>
      </c>
      <c r="C19" s="533">
        <v>694</v>
      </c>
      <c r="D19" s="533">
        <v>361</v>
      </c>
      <c r="E19" s="533">
        <f t="shared" si="0"/>
        <v>1254</v>
      </c>
      <c r="F19" s="534">
        <v>24</v>
      </c>
      <c r="G19" s="533">
        <v>147</v>
      </c>
      <c r="H19" s="533">
        <v>40</v>
      </c>
      <c r="I19" s="533">
        <f t="shared" si="1"/>
        <v>211</v>
      </c>
      <c r="J19" s="534">
        <v>91</v>
      </c>
      <c r="K19" s="533">
        <v>360</v>
      </c>
      <c r="L19" s="533">
        <v>217</v>
      </c>
      <c r="M19" s="533">
        <f t="shared" si="2"/>
        <v>668</v>
      </c>
      <c r="N19" s="534">
        <v>16</v>
      </c>
      <c r="O19" s="533">
        <v>65</v>
      </c>
      <c r="P19" s="533">
        <v>15</v>
      </c>
      <c r="Q19" s="533">
        <f t="shared" si="3"/>
        <v>96</v>
      </c>
      <c r="R19" s="534">
        <v>23</v>
      </c>
      <c r="S19" s="533">
        <v>155</v>
      </c>
      <c r="T19" s="533">
        <v>37</v>
      </c>
      <c r="U19" s="533">
        <f t="shared" si="4"/>
        <v>215</v>
      </c>
      <c r="V19" s="534">
        <v>20</v>
      </c>
      <c r="W19" s="533">
        <v>95</v>
      </c>
      <c r="X19" s="533">
        <v>28</v>
      </c>
      <c r="Y19" s="533">
        <f t="shared" si="5"/>
        <v>143</v>
      </c>
      <c r="Z19" s="534">
        <v>66</v>
      </c>
      <c r="AA19" s="533">
        <v>251</v>
      </c>
      <c r="AB19" s="533">
        <v>144</v>
      </c>
      <c r="AC19" s="533">
        <f t="shared" si="6"/>
        <v>461</v>
      </c>
      <c r="AD19" s="550" t="s">
        <v>870</v>
      </c>
      <c r="AE19" s="547"/>
    </row>
    <row r="20" spans="1:31">
      <c r="A20" s="550" t="s">
        <v>1034</v>
      </c>
      <c r="B20" s="532">
        <v>13</v>
      </c>
      <c r="C20" s="532">
        <v>100</v>
      </c>
      <c r="D20" s="532">
        <v>73</v>
      </c>
      <c r="E20" s="532">
        <f t="shared" si="0"/>
        <v>186</v>
      </c>
      <c r="F20" s="532">
        <v>1</v>
      </c>
      <c r="G20" s="532">
        <v>21</v>
      </c>
      <c r="H20" s="532">
        <v>6</v>
      </c>
      <c r="I20" s="532">
        <f t="shared" si="1"/>
        <v>28</v>
      </c>
      <c r="J20" s="532">
        <v>13</v>
      </c>
      <c r="K20" s="532">
        <v>102</v>
      </c>
      <c r="L20" s="532">
        <v>54</v>
      </c>
      <c r="M20" s="532">
        <f t="shared" si="2"/>
        <v>169</v>
      </c>
      <c r="N20" s="532">
        <v>2</v>
      </c>
      <c r="O20" s="532">
        <v>5</v>
      </c>
      <c r="P20" s="532">
        <v>6</v>
      </c>
      <c r="Q20" s="532">
        <f t="shared" si="3"/>
        <v>13</v>
      </c>
      <c r="R20" s="532">
        <v>2</v>
      </c>
      <c r="S20" s="532">
        <v>17</v>
      </c>
      <c r="T20" s="532">
        <v>18</v>
      </c>
      <c r="U20" s="532">
        <f t="shared" si="4"/>
        <v>37</v>
      </c>
      <c r="V20" s="532">
        <v>1</v>
      </c>
      <c r="W20" s="532">
        <v>7</v>
      </c>
      <c r="X20" s="532">
        <v>7</v>
      </c>
      <c r="Y20" s="532">
        <f t="shared" si="5"/>
        <v>15</v>
      </c>
      <c r="Z20" s="532">
        <v>15</v>
      </c>
      <c r="AA20" s="532">
        <v>72</v>
      </c>
      <c r="AB20" s="532">
        <v>63</v>
      </c>
      <c r="AC20" s="532">
        <f t="shared" si="6"/>
        <v>150</v>
      </c>
      <c r="AD20" s="550" t="s">
        <v>1035</v>
      </c>
      <c r="AE20" s="547"/>
    </row>
    <row r="21" spans="1:31">
      <c r="A21" s="550" t="s">
        <v>1036</v>
      </c>
      <c r="B21" s="533">
        <v>4</v>
      </c>
      <c r="C21" s="533">
        <v>63</v>
      </c>
      <c r="D21" s="533">
        <v>35</v>
      </c>
      <c r="E21" s="533">
        <f t="shared" si="0"/>
        <v>102</v>
      </c>
      <c r="F21" s="534">
        <v>1</v>
      </c>
      <c r="G21" s="533">
        <v>10</v>
      </c>
      <c r="H21" s="533">
        <v>3</v>
      </c>
      <c r="I21" s="533">
        <f t="shared" si="1"/>
        <v>14</v>
      </c>
      <c r="J21" s="534">
        <v>1</v>
      </c>
      <c r="K21" s="533">
        <v>40</v>
      </c>
      <c r="L21" s="533">
        <v>22</v>
      </c>
      <c r="M21" s="533">
        <f t="shared" si="2"/>
        <v>63</v>
      </c>
      <c r="N21" s="534">
        <v>0</v>
      </c>
      <c r="O21" s="533">
        <v>5</v>
      </c>
      <c r="P21" s="533">
        <v>3</v>
      </c>
      <c r="Q21" s="533">
        <f t="shared" si="3"/>
        <v>8</v>
      </c>
      <c r="R21" s="534">
        <v>0</v>
      </c>
      <c r="S21" s="533">
        <v>11</v>
      </c>
      <c r="T21" s="533">
        <v>10</v>
      </c>
      <c r="U21" s="533">
        <f t="shared" si="4"/>
        <v>21</v>
      </c>
      <c r="V21" s="534">
        <v>0</v>
      </c>
      <c r="W21" s="533">
        <v>7</v>
      </c>
      <c r="X21" s="533">
        <v>2</v>
      </c>
      <c r="Y21" s="533">
        <f t="shared" si="5"/>
        <v>9</v>
      </c>
      <c r="Z21" s="534">
        <v>1</v>
      </c>
      <c r="AA21" s="533">
        <v>21</v>
      </c>
      <c r="AB21" s="533">
        <v>29</v>
      </c>
      <c r="AC21" s="533">
        <f t="shared" si="6"/>
        <v>51</v>
      </c>
      <c r="AD21" s="550" t="s">
        <v>1037</v>
      </c>
      <c r="AE21" s="547"/>
    </row>
    <row r="22" spans="1:31">
      <c r="A22" s="550" t="s">
        <v>964</v>
      </c>
      <c r="B22" s="532">
        <v>163</v>
      </c>
      <c r="C22" s="532">
        <v>759</v>
      </c>
      <c r="D22" s="532">
        <v>137</v>
      </c>
      <c r="E22" s="532">
        <f t="shared" si="0"/>
        <v>1059</v>
      </c>
      <c r="F22" s="532">
        <v>9</v>
      </c>
      <c r="G22" s="532">
        <v>77</v>
      </c>
      <c r="H22" s="532">
        <v>11</v>
      </c>
      <c r="I22" s="532">
        <f t="shared" si="1"/>
        <v>97</v>
      </c>
      <c r="J22" s="532">
        <v>49</v>
      </c>
      <c r="K22" s="532">
        <v>357</v>
      </c>
      <c r="L22" s="532">
        <v>81</v>
      </c>
      <c r="M22" s="532">
        <f t="shared" si="2"/>
        <v>487</v>
      </c>
      <c r="N22" s="532">
        <v>5</v>
      </c>
      <c r="O22" s="532">
        <v>65</v>
      </c>
      <c r="P22" s="532">
        <v>6</v>
      </c>
      <c r="Q22" s="532">
        <f t="shared" si="3"/>
        <v>76</v>
      </c>
      <c r="R22" s="532">
        <v>12</v>
      </c>
      <c r="S22" s="532">
        <v>102</v>
      </c>
      <c r="T22" s="532">
        <v>11</v>
      </c>
      <c r="U22" s="532">
        <f t="shared" si="4"/>
        <v>125</v>
      </c>
      <c r="V22" s="532">
        <v>23</v>
      </c>
      <c r="W22" s="532">
        <v>90</v>
      </c>
      <c r="X22" s="532">
        <v>12</v>
      </c>
      <c r="Y22" s="532">
        <f t="shared" si="5"/>
        <v>125</v>
      </c>
      <c r="Z22" s="532">
        <v>25</v>
      </c>
      <c r="AA22" s="532">
        <v>299</v>
      </c>
      <c r="AB22" s="532">
        <v>52</v>
      </c>
      <c r="AC22" s="532">
        <f t="shared" si="6"/>
        <v>376</v>
      </c>
      <c r="AD22" s="550" t="s">
        <v>1038</v>
      </c>
      <c r="AE22" s="547"/>
    </row>
    <row r="23" spans="1:31">
      <c r="A23" s="550" t="s">
        <v>1039</v>
      </c>
      <c r="B23" s="533">
        <v>6</v>
      </c>
      <c r="C23" s="533">
        <v>32</v>
      </c>
      <c r="D23" s="533">
        <v>36</v>
      </c>
      <c r="E23" s="533">
        <f t="shared" si="0"/>
        <v>74</v>
      </c>
      <c r="F23" s="534">
        <v>0</v>
      </c>
      <c r="G23" s="533">
        <v>5</v>
      </c>
      <c r="H23" s="533">
        <v>4</v>
      </c>
      <c r="I23" s="533">
        <f t="shared" si="1"/>
        <v>9</v>
      </c>
      <c r="J23" s="534">
        <v>2</v>
      </c>
      <c r="K23" s="533">
        <v>30</v>
      </c>
      <c r="L23" s="533">
        <v>36</v>
      </c>
      <c r="M23" s="533">
        <f t="shared" si="2"/>
        <v>68</v>
      </c>
      <c r="N23" s="534">
        <v>0</v>
      </c>
      <c r="O23" s="533">
        <v>3</v>
      </c>
      <c r="P23" s="533">
        <v>1</v>
      </c>
      <c r="Q23" s="533">
        <f t="shared" si="3"/>
        <v>4</v>
      </c>
      <c r="R23" s="534">
        <v>1</v>
      </c>
      <c r="S23" s="533">
        <v>10</v>
      </c>
      <c r="T23" s="533">
        <v>6</v>
      </c>
      <c r="U23" s="533">
        <f t="shared" si="4"/>
        <v>17</v>
      </c>
      <c r="V23" s="534">
        <v>0</v>
      </c>
      <c r="W23" s="533">
        <v>5</v>
      </c>
      <c r="X23" s="533">
        <v>3</v>
      </c>
      <c r="Y23" s="533">
        <f t="shared" si="5"/>
        <v>8</v>
      </c>
      <c r="Z23" s="534">
        <v>3</v>
      </c>
      <c r="AA23" s="533">
        <v>21</v>
      </c>
      <c r="AB23" s="533">
        <v>24</v>
      </c>
      <c r="AC23" s="533">
        <f t="shared" si="6"/>
        <v>48</v>
      </c>
      <c r="AD23" s="550" t="s">
        <v>1040</v>
      </c>
      <c r="AE23" s="547"/>
    </row>
    <row r="24" spans="1:31" ht="37">
      <c r="A24" s="550" t="s">
        <v>1041</v>
      </c>
      <c r="B24" s="532">
        <v>5</v>
      </c>
      <c r="C24" s="532">
        <v>13</v>
      </c>
      <c r="D24" s="532">
        <v>9</v>
      </c>
      <c r="E24" s="532">
        <f t="shared" si="0"/>
        <v>27</v>
      </c>
      <c r="F24" s="532">
        <v>0</v>
      </c>
      <c r="G24" s="532">
        <v>3</v>
      </c>
      <c r="H24" s="532">
        <v>0</v>
      </c>
      <c r="I24" s="532">
        <f t="shared" si="1"/>
        <v>3</v>
      </c>
      <c r="J24" s="532">
        <v>6</v>
      </c>
      <c r="K24" s="532">
        <v>17</v>
      </c>
      <c r="L24" s="532">
        <v>9</v>
      </c>
      <c r="M24" s="532">
        <f t="shared" si="2"/>
        <v>32</v>
      </c>
      <c r="N24" s="532">
        <v>1</v>
      </c>
      <c r="O24" s="532">
        <v>1</v>
      </c>
      <c r="P24" s="532">
        <v>0</v>
      </c>
      <c r="Q24" s="532">
        <f t="shared" si="3"/>
        <v>2</v>
      </c>
      <c r="R24" s="532">
        <v>0</v>
      </c>
      <c r="S24" s="532">
        <v>3</v>
      </c>
      <c r="T24" s="532">
        <v>1</v>
      </c>
      <c r="U24" s="532">
        <f t="shared" si="4"/>
        <v>4</v>
      </c>
      <c r="V24" s="532">
        <v>0</v>
      </c>
      <c r="W24" s="532">
        <v>0</v>
      </c>
      <c r="X24" s="532">
        <v>0</v>
      </c>
      <c r="Y24" s="532">
        <f t="shared" si="5"/>
        <v>0</v>
      </c>
      <c r="Z24" s="532">
        <v>1</v>
      </c>
      <c r="AA24" s="532">
        <v>8</v>
      </c>
      <c r="AB24" s="532">
        <v>6</v>
      </c>
      <c r="AC24" s="532">
        <f t="shared" si="6"/>
        <v>15</v>
      </c>
      <c r="AD24" s="551" t="s">
        <v>1042</v>
      </c>
    </row>
    <row r="25" spans="1:31">
      <c r="A25" s="550" t="s">
        <v>1043</v>
      </c>
      <c r="B25" s="533">
        <v>1</v>
      </c>
      <c r="C25" s="533">
        <v>4</v>
      </c>
      <c r="D25" s="533">
        <v>6</v>
      </c>
      <c r="E25" s="533">
        <f t="shared" si="0"/>
        <v>11</v>
      </c>
      <c r="F25" s="534">
        <v>0</v>
      </c>
      <c r="G25" s="533">
        <v>3</v>
      </c>
      <c r="H25" s="533">
        <v>0</v>
      </c>
      <c r="I25" s="533">
        <f t="shared" si="1"/>
        <v>3</v>
      </c>
      <c r="J25" s="534">
        <v>0</v>
      </c>
      <c r="K25" s="533">
        <v>3</v>
      </c>
      <c r="L25" s="533">
        <v>1</v>
      </c>
      <c r="M25" s="533">
        <f t="shared" si="2"/>
        <v>4</v>
      </c>
      <c r="N25" s="534">
        <v>0</v>
      </c>
      <c r="O25" s="533">
        <v>0</v>
      </c>
      <c r="P25" s="533">
        <v>1</v>
      </c>
      <c r="Q25" s="533">
        <f t="shared" si="3"/>
        <v>1</v>
      </c>
      <c r="R25" s="534">
        <v>1</v>
      </c>
      <c r="S25" s="533">
        <v>1</v>
      </c>
      <c r="T25" s="533">
        <v>1</v>
      </c>
      <c r="U25" s="533">
        <f t="shared" si="4"/>
        <v>3</v>
      </c>
      <c r="V25" s="534">
        <v>0</v>
      </c>
      <c r="W25" s="533">
        <v>0</v>
      </c>
      <c r="X25" s="533">
        <v>0</v>
      </c>
      <c r="Y25" s="533">
        <f t="shared" si="5"/>
        <v>0</v>
      </c>
      <c r="Z25" s="534">
        <v>0</v>
      </c>
      <c r="AA25" s="533">
        <v>1</v>
      </c>
      <c r="AB25" s="533">
        <v>3</v>
      </c>
      <c r="AC25" s="533">
        <f t="shared" si="6"/>
        <v>4</v>
      </c>
      <c r="AD25" s="550" t="s">
        <v>1044</v>
      </c>
    </row>
    <row r="26" spans="1:31">
      <c r="A26" s="550" t="s">
        <v>1045</v>
      </c>
      <c r="B26" s="532">
        <v>55</v>
      </c>
      <c r="C26" s="532">
        <v>356</v>
      </c>
      <c r="D26" s="532">
        <v>151</v>
      </c>
      <c r="E26" s="532">
        <f t="shared" si="0"/>
        <v>562</v>
      </c>
      <c r="F26" s="532">
        <v>2</v>
      </c>
      <c r="G26" s="532">
        <v>70</v>
      </c>
      <c r="H26" s="532">
        <v>6</v>
      </c>
      <c r="I26" s="532">
        <f t="shared" si="1"/>
        <v>78</v>
      </c>
      <c r="J26" s="532">
        <v>16</v>
      </c>
      <c r="K26" s="532">
        <v>214</v>
      </c>
      <c r="L26" s="532">
        <v>84</v>
      </c>
      <c r="M26" s="532">
        <f t="shared" si="2"/>
        <v>314</v>
      </c>
      <c r="N26" s="532">
        <v>2</v>
      </c>
      <c r="O26" s="532">
        <v>28</v>
      </c>
      <c r="P26" s="532">
        <v>4</v>
      </c>
      <c r="Q26" s="532">
        <f t="shared" si="3"/>
        <v>34</v>
      </c>
      <c r="R26" s="532">
        <v>4</v>
      </c>
      <c r="S26" s="532">
        <v>58</v>
      </c>
      <c r="T26" s="532">
        <v>20</v>
      </c>
      <c r="U26" s="532">
        <f t="shared" si="4"/>
        <v>82</v>
      </c>
      <c r="V26" s="532">
        <v>3</v>
      </c>
      <c r="W26" s="532">
        <v>40</v>
      </c>
      <c r="X26" s="532">
        <v>9</v>
      </c>
      <c r="Y26" s="532">
        <f t="shared" si="5"/>
        <v>52</v>
      </c>
      <c r="Z26" s="532">
        <v>9</v>
      </c>
      <c r="AA26" s="532">
        <v>196</v>
      </c>
      <c r="AB26" s="532">
        <v>69</v>
      </c>
      <c r="AC26" s="532">
        <f t="shared" si="6"/>
        <v>274</v>
      </c>
      <c r="AD26" s="550" t="s">
        <v>1046</v>
      </c>
    </row>
    <row r="27" spans="1:31">
      <c r="A27" s="550" t="s">
        <v>1047</v>
      </c>
      <c r="B27" s="533">
        <v>9</v>
      </c>
      <c r="C27" s="533">
        <v>189</v>
      </c>
      <c r="D27" s="533">
        <v>83</v>
      </c>
      <c r="E27" s="533">
        <f t="shared" si="0"/>
        <v>281</v>
      </c>
      <c r="F27" s="534">
        <v>0</v>
      </c>
      <c r="G27" s="533">
        <v>37</v>
      </c>
      <c r="H27" s="533">
        <v>10</v>
      </c>
      <c r="I27" s="533">
        <f t="shared" si="1"/>
        <v>47</v>
      </c>
      <c r="J27" s="534">
        <v>2</v>
      </c>
      <c r="K27" s="533">
        <v>156</v>
      </c>
      <c r="L27" s="533">
        <v>63</v>
      </c>
      <c r="M27" s="533">
        <f t="shared" si="2"/>
        <v>221</v>
      </c>
      <c r="N27" s="534">
        <v>0</v>
      </c>
      <c r="O27" s="533">
        <v>19</v>
      </c>
      <c r="P27" s="533">
        <v>5</v>
      </c>
      <c r="Q27" s="533">
        <f t="shared" si="3"/>
        <v>24</v>
      </c>
      <c r="R27" s="534">
        <v>0</v>
      </c>
      <c r="S27" s="533">
        <v>33</v>
      </c>
      <c r="T27" s="533">
        <v>21</v>
      </c>
      <c r="U27" s="533">
        <f t="shared" si="4"/>
        <v>54</v>
      </c>
      <c r="V27" s="534">
        <v>1</v>
      </c>
      <c r="W27" s="533">
        <v>26</v>
      </c>
      <c r="X27" s="533">
        <v>5</v>
      </c>
      <c r="Y27" s="533">
        <f t="shared" si="5"/>
        <v>32</v>
      </c>
      <c r="Z27" s="534">
        <v>5</v>
      </c>
      <c r="AA27" s="533">
        <v>91</v>
      </c>
      <c r="AB27" s="533">
        <v>48</v>
      </c>
      <c r="AC27" s="533">
        <f t="shared" si="6"/>
        <v>144</v>
      </c>
      <c r="AD27" s="550" t="s">
        <v>1048</v>
      </c>
      <c r="AE27" s="547"/>
    </row>
    <row r="28" spans="1:31">
      <c r="A28" s="550" t="s">
        <v>1049</v>
      </c>
      <c r="B28" s="532">
        <v>28</v>
      </c>
      <c r="C28" s="532">
        <v>287</v>
      </c>
      <c r="D28" s="532">
        <v>219</v>
      </c>
      <c r="E28" s="532">
        <f t="shared" si="0"/>
        <v>534</v>
      </c>
      <c r="F28" s="532">
        <v>1</v>
      </c>
      <c r="G28" s="532">
        <v>19</v>
      </c>
      <c r="H28" s="532">
        <v>18</v>
      </c>
      <c r="I28" s="532">
        <f t="shared" si="1"/>
        <v>38</v>
      </c>
      <c r="J28" s="532">
        <v>21</v>
      </c>
      <c r="K28" s="532">
        <v>148</v>
      </c>
      <c r="L28" s="532">
        <v>135</v>
      </c>
      <c r="M28" s="532">
        <f t="shared" si="2"/>
        <v>304</v>
      </c>
      <c r="N28" s="532">
        <v>0</v>
      </c>
      <c r="O28" s="532">
        <v>9</v>
      </c>
      <c r="P28" s="532">
        <v>12</v>
      </c>
      <c r="Q28" s="532">
        <f t="shared" si="3"/>
        <v>21</v>
      </c>
      <c r="R28" s="532">
        <v>2</v>
      </c>
      <c r="S28" s="532">
        <v>36</v>
      </c>
      <c r="T28" s="532">
        <v>24</v>
      </c>
      <c r="U28" s="532">
        <f t="shared" si="4"/>
        <v>62</v>
      </c>
      <c r="V28" s="532">
        <v>2</v>
      </c>
      <c r="W28" s="532">
        <v>24</v>
      </c>
      <c r="X28" s="532">
        <v>13</v>
      </c>
      <c r="Y28" s="532">
        <f t="shared" si="5"/>
        <v>39</v>
      </c>
      <c r="Z28" s="532">
        <v>27</v>
      </c>
      <c r="AA28" s="532">
        <v>124</v>
      </c>
      <c r="AB28" s="532">
        <v>113</v>
      </c>
      <c r="AC28" s="532">
        <f t="shared" si="6"/>
        <v>264</v>
      </c>
      <c r="AD28" s="550" t="s">
        <v>1050</v>
      </c>
    </row>
    <row r="29" spans="1:31">
      <c r="A29" s="550" t="s">
        <v>1051</v>
      </c>
      <c r="B29" s="533">
        <v>2</v>
      </c>
      <c r="C29" s="533">
        <v>8</v>
      </c>
      <c r="D29" s="533">
        <v>20</v>
      </c>
      <c r="E29" s="533">
        <f t="shared" si="0"/>
        <v>30</v>
      </c>
      <c r="F29" s="534">
        <v>1</v>
      </c>
      <c r="G29" s="533">
        <v>1</v>
      </c>
      <c r="H29" s="533">
        <v>0</v>
      </c>
      <c r="I29" s="533">
        <f t="shared" si="1"/>
        <v>2</v>
      </c>
      <c r="J29" s="534">
        <v>2</v>
      </c>
      <c r="K29" s="533">
        <v>9</v>
      </c>
      <c r="L29" s="533">
        <v>5</v>
      </c>
      <c r="M29" s="533">
        <f t="shared" si="2"/>
        <v>16</v>
      </c>
      <c r="N29" s="534">
        <v>0</v>
      </c>
      <c r="O29" s="533">
        <v>1</v>
      </c>
      <c r="P29" s="533">
        <v>1</v>
      </c>
      <c r="Q29" s="533">
        <f t="shared" si="3"/>
        <v>2</v>
      </c>
      <c r="R29" s="534">
        <v>0</v>
      </c>
      <c r="S29" s="533">
        <v>3</v>
      </c>
      <c r="T29" s="533">
        <v>0</v>
      </c>
      <c r="U29" s="533">
        <f t="shared" si="4"/>
        <v>3</v>
      </c>
      <c r="V29" s="534">
        <v>0</v>
      </c>
      <c r="W29" s="533">
        <v>0</v>
      </c>
      <c r="X29" s="533">
        <v>1</v>
      </c>
      <c r="Y29" s="533">
        <f t="shared" si="5"/>
        <v>1</v>
      </c>
      <c r="Z29" s="534">
        <v>0</v>
      </c>
      <c r="AA29" s="533">
        <v>20</v>
      </c>
      <c r="AB29" s="533">
        <v>10</v>
      </c>
      <c r="AC29" s="533">
        <f t="shared" si="6"/>
        <v>30</v>
      </c>
      <c r="AD29" s="550" t="s">
        <v>1052</v>
      </c>
    </row>
    <row r="30" spans="1:31">
      <c r="A30" s="550" t="s">
        <v>1053</v>
      </c>
      <c r="B30" s="532">
        <v>237</v>
      </c>
      <c r="C30" s="532">
        <v>820</v>
      </c>
      <c r="D30" s="532">
        <v>309</v>
      </c>
      <c r="E30" s="532">
        <f t="shared" si="0"/>
        <v>1366</v>
      </c>
      <c r="F30" s="532">
        <v>15</v>
      </c>
      <c r="G30" s="532">
        <v>121</v>
      </c>
      <c r="H30" s="532">
        <v>31</v>
      </c>
      <c r="I30" s="532">
        <f t="shared" si="1"/>
        <v>167</v>
      </c>
      <c r="J30" s="532">
        <v>88</v>
      </c>
      <c r="K30" s="532">
        <v>426</v>
      </c>
      <c r="L30" s="532">
        <v>192</v>
      </c>
      <c r="M30" s="532">
        <f t="shared" si="2"/>
        <v>706</v>
      </c>
      <c r="N30" s="532">
        <v>15</v>
      </c>
      <c r="O30" s="532">
        <v>78</v>
      </c>
      <c r="P30" s="532">
        <v>15</v>
      </c>
      <c r="Q30" s="532">
        <f t="shared" si="3"/>
        <v>108</v>
      </c>
      <c r="R30" s="532">
        <v>16</v>
      </c>
      <c r="S30" s="532">
        <v>125</v>
      </c>
      <c r="T30" s="532">
        <v>41</v>
      </c>
      <c r="U30" s="532">
        <f t="shared" si="4"/>
        <v>182</v>
      </c>
      <c r="V30" s="532">
        <v>10</v>
      </c>
      <c r="W30" s="532">
        <v>93</v>
      </c>
      <c r="X30" s="532">
        <v>22</v>
      </c>
      <c r="Y30" s="532">
        <f t="shared" si="5"/>
        <v>125</v>
      </c>
      <c r="Z30" s="532">
        <v>81</v>
      </c>
      <c r="AA30" s="532">
        <v>319</v>
      </c>
      <c r="AB30" s="532">
        <v>170</v>
      </c>
      <c r="AC30" s="532">
        <f t="shared" si="6"/>
        <v>570</v>
      </c>
      <c r="AD30" s="550" t="s">
        <v>871</v>
      </c>
      <c r="AE30" s="547"/>
    </row>
    <row r="31" spans="1:31">
      <c r="A31" s="550" t="s">
        <v>1054</v>
      </c>
      <c r="B31" s="533">
        <v>17</v>
      </c>
      <c r="C31" s="533">
        <v>65</v>
      </c>
      <c r="D31" s="533">
        <v>38</v>
      </c>
      <c r="E31" s="533">
        <f t="shared" si="0"/>
        <v>120</v>
      </c>
      <c r="F31" s="534">
        <v>0</v>
      </c>
      <c r="G31" s="533">
        <v>5</v>
      </c>
      <c r="H31" s="533">
        <v>3</v>
      </c>
      <c r="I31" s="533">
        <f t="shared" si="1"/>
        <v>8</v>
      </c>
      <c r="J31" s="534">
        <v>7</v>
      </c>
      <c r="K31" s="533">
        <v>39</v>
      </c>
      <c r="L31" s="533">
        <v>27</v>
      </c>
      <c r="M31" s="533">
        <f t="shared" si="2"/>
        <v>73</v>
      </c>
      <c r="N31" s="534">
        <v>1</v>
      </c>
      <c r="O31" s="533">
        <v>5</v>
      </c>
      <c r="P31" s="533">
        <v>2</v>
      </c>
      <c r="Q31" s="533">
        <f t="shared" si="3"/>
        <v>8</v>
      </c>
      <c r="R31" s="534">
        <v>0</v>
      </c>
      <c r="S31" s="533">
        <v>12</v>
      </c>
      <c r="T31" s="533">
        <v>4</v>
      </c>
      <c r="U31" s="533">
        <f t="shared" si="4"/>
        <v>16</v>
      </c>
      <c r="V31" s="534">
        <v>0</v>
      </c>
      <c r="W31" s="533">
        <v>2</v>
      </c>
      <c r="X31" s="533">
        <v>1</v>
      </c>
      <c r="Y31" s="533">
        <f t="shared" si="5"/>
        <v>3</v>
      </c>
      <c r="Z31" s="534">
        <v>4</v>
      </c>
      <c r="AA31" s="533">
        <v>18</v>
      </c>
      <c r="AB31" s="533">
        <v>18</v>
      </c>
      <c r="AC31" s="533">
        <f t="shared" si="6"/>
        <v>40</v>
      </c>
      <c r="AD31" s="550" t="s">
        <v>1055</v>
      </c>
      <c r="AE31" s="547"/>
    </row>
    <row r="32" spans="1:31">
      <c r="A32" s="550" t="s">
        <v>1056</v>
      </c>
      <c r="B32" s="532">
        <v>0</v>
      </c>
      <c r="C32" s="532">
        <v>2</v>
      </c>
      <c r="D32" s="532">
        <v>0</v>
      </c>
      <c r="E32" s="532">
        <f t="shared" si="0"/>
        <v>2</v>
      </c>
      <c r="F32" s="532">
        <v>0</v>
      </c>
      <c r="G32" s="532">
        <v>0</v>
      </c>
      <c r="H32" s="532">
        <v>0</v>
      </c>
      <c r="I32" s="532">
        <f t="shared" si="1"/>
        <v>0</v>
      </c>
      <c r="J32" s="532">
        <v>0</v>
      </c>
      <c r="K32" s="532">
        <v>1</v>
      </c>
      <c r="L32" s="532">
        <v>0</v>
      </c>
      <c r="M32" s="532">
        <f t="shared" si="2"/>
        <v>1</v>
      </c>
      <c r="N32" s="532">
        <v>0</v>
      </c>
      <c r="O32" s="532">
        <v>0</v>
      </c>
      <c r="P32" s="532">
        <v>0</v>
      </c>
      <c r="Q32" s="532">
        <f t="shared" si="3"/>
        <v>0</v>
      </c>
      <c r="R32" s="532">
        <v>0</v>
      </c>
      <c r="S32" s="532">
        <v>1</v>
      </c>
      <c r="T32" s="532">
        <v>0</v>
      </c>
      <c r="U32" s="532">
        <f t="shared" si="4"/>
        <v>1</v>
      </c>
      <c r="V32" s="532">
        <v>0</v>
      </c>
      <c r="W32" s="532">
        <v>0</v>
      </c>
      <c r="X32" s="532">
        <v>0</v>
      </c>
      <c r="Y32" s="532">
        <f t="shared" si="5"/>
        <v>0</v>
      </c>
      <c r="Z32" s="532">
        <v>0</v>
      </c>
      <c r="AA32" s="532">
        <v>0</v>
      </c>
      <c r="AB32" s="532">
        <v>0</v>
      </c>
      <c r="AC32" s="532">
        <f t="shared" si="6"/>
        <v>0</v>
      </c>
      <c r="AD32" s="550" t="s">
        <v>1057</v>
      </c>
    </row>
    <row r="33" spans="1:31">
      <c r="A33" s="550" t="s">
        <v>1058</v>
      </c>
      <c r="B33" s="533">
        <v>51</v>
      </c>
      <c r="C33" s="533">
        <v>170</v>
      </c>
      <c r="D33" s="533">
        <v>64</v>
      </c>
      <c r="E33" s="533">
        <f t="shared" si="0"/>
        <v>285</v>
      </c>
      <c r="F33" s="534">
        <v>3</v>
      </c>
      <c r="G33" s="533">
        <v>16</v>
      </c>
      <c r="H33" s="533">
        <v>4</v>
      </c>
      <c r="I33" s="533">
        <f t="shared" si="1"/>
        <v>23</v>
      </c>
      <c r="J33" s="534">
        <v>19</v>
      </c>
      <c r="K33" s="533">
        <v>79</v>
      </c>
      <c r="L33" s="533">
        <v>79</v>
      </c>
      <c r="M33" s="533">
        <f t="shared" si="2"/>
        <v>177</v>
      </c>
      <c r="N33" s="534">
        <v>4</v>
      </c>
      <c r="O33" s="533">
        <v>11</v>
      </c>
      <c r="P33" s="533">
        <v>3</v>
      </c>
      <c r="Q33" s="533">
        <f t="shared" si="3"/>
        <v>18</v>
      </c>
      <c r="R33" s="534">
        <v>5</v>
      </c>
      <c r="S33" s="533">
        <v>17</v>
      </c>
      <c r="T33" s="533">
        <v>11</v>
      </c>
      <c r="U33" s="533">
        <f t="shared" si="4"/>
        <v>33</v>
      </c>
      <c r="V33" s="534">
        <v>0</v>
      </c>
      <c r="W33" s="533">
        <v>9</v>
      </c>
      <c r="X33" s="533">
        <v>3</v>
      </c>
      <c r="Y33" s="533">
        <f t="shared" si="5"/>
        <v>12</v>
      </c>
      <c r="Z33" s="534">
        <v>32</v>
      </c>
      <c r="AA33" s="533">
        <v>92</v>
      </c>
      <c r="AB33" s="533">
        <v>100</v>
      </c>
      <c r="AC33" s="533">
        <f t="shared" si="6"/>
        <v>224</v>
      </c>
      <c r="AD33" s="550" t="s">
        <v>1059</v>
      </c>
      <c r="AE33" s="547"/>
    </row>
    <row r="34" spans="1:31">
      <c r="A34" s="550" t="s">
        <v>1060</v>
      </c>
      <c r="B34" s="532">
        <v>65</v>
      </c>
      <c r="C34" s="532">
        <v>154</v>
      </c>
      <c r="D34" s="532">
        <v>66</v>
      </c>
      <c r="E34" s="532">
        <f t="shared" si="0"/>
        <v>285</v>
      </c>
      <c r="F34" s="532">
        <v>8</v>
      </c>
      <c r="G34" s="532">
        <v>19</v>
      </c>
      <c r="H34" s="532">
        <v>4</v>
      </c>
      <c r="I34" s="532">
        <f t="shared" si="1"/>
        <v>31</v>
      </c>
      <c r="J34" s="532">
        <v>21</v>
      </c>
      <c r="K34" s="532">
        <v>86</v>
      </c>
      <c r="L34" s="532">
        <v>40</v>
      </c>
      <c r="M34" s="532">
        <f t="shared" si="2"/>
        <v>147</v>
      </c>
      <c r="N34" s="532">
        <v>4</v>
      </c>
      <c r="O34" s="532">
        <v>7</v>
      </c>
      <c r="P34" s="532">
        <v>0</v>
      </c>
      <c r="Q34" s="532">
        <f t="shared" si="3"/>
        <v>11</v>
      </c>
      <c r="R34" s="532">
        <v>5</v>
      </c>
      <c r="S34" s="532">
        <v>16</v>
      </c>
      <c r="T34" s="532">
        <v>7</v>
      </c>
      <c r="U34" s="532">
        <f t="shared" si="4"/>
        <v>28</v>
      </c>
      <c r="V34" s="532">
        <v>3</v>
      </c>
      <c r="W34" s="532">
        <v>14</v>
      </c>
      <c r="X34" s="532">
        <v>4</v>
      </c>
      <c r="Y34" s="532">
        <f t="shared" si="5"/>
        <v>21</v>
      </c>
      <c r="Z34" s="532">
        <v>16</v>
      </c>
      <c r="AA34" s="532">
        <v>75</v>
      </c>
      <c r="AB34" s="532">
        <v>46</v>
      </c>
      <c r="AC34" s="532">
        <f t="shared" si="6"/>
        <v>137</v>
      </c>
      <c r="AD34" s="550" t="s">
        <v>1061</v>
      </c>
    </row>
    <row r="35" spans="1:31">
      <c r="A35" s="550" t="s">
        <v>864</v>
      </c>
      <c r="B35" s="533">
        <v>21</v>
      </c>
      <c r="C35" s="533">
        <v>118</v>
      </c>
      <c r="D35" s="533">
        <v>15</v>
      </c>
      <c r="E35" s="533">
        <f t="shared" si="0"/>
        <v>154</v>
      </c>
      <c r="F35" s="534">
        <v>1</v>
      </c>
      <c r="G35" s="533">
        <v>19</v>
      </c>
      <c r="H35" s="533">
        <v>4</v>
      </c>
      <c r="I35" s="533">
        <f t="shared" si="1"/>
        <v>24</v>
      </c>
      <c r="J35" s="534">
        <v>12</v>
      </c>
      <c r="K35" s="533">
        <v>117</v>
      </c>
      <c r="L35" s="533">
        <v>15</v>
      </c>
      <c r="M35" s="533">
        <f t="shared" si="2"/>
        <v>144</v>
      </c>
      <c r="N35" s="534">
        <v>1</v>
      </c>
      <c r="O35" s="533">
        <v>6</v>
      </c>
      <c r="P35" s="533">
        <v>1</v>
      </c>
      <c r="Q35" s="533">
        <f t="shared" si="3"/>
        <v>8</v>
      </c>
      <c r="R35" s="534">
        <v>9</v>
      </c>
      <c r="S35" s="533">
        <v>39</v>
      </c>
      <c r="T35" s="533">
        <v>5</v>
      </c>
      <c r="U35" s="533">
        <f t="shared" si="4"/>
        <v>53</v>
      </c>
      <c r="V35" s="534">
        <v>0</v>
      </c>
      <c r="W35" s="533">
        <v>13</v>
      </c>
      <c r="X35" s="533">
        <v>1</v>
      </c>
      <c r="Y35" s="533">
        <f t="shared" si="5"/>
        <v>14</v>
      </c>
      <c r="Z35" s="534">
        <v>9</v>
      </c>
      <c r="AA35" s="533">
        <v>51</v>
      </c>
      <c r="AB35" s="533">
        <v>15</v>
      </c>
      <c r="AC35" s="533">
        <f t="shared" si="6"/>
        <v>75</v>
      </c>
      <c r="AD35" s="550" t="s">
        <v>872</v>
      </c>
    </row>
    <row r="36" spans="1:31">
      <c r="A36" s="550" t="s">
        <v>1062</v>
      </c>
      <c r="B36" s="532">
        <v>19</v>
      </c>
      <c r="C36" s="532">
        <v>119</v>
      </c>
      <c r="D36" s="532">
        <v>78</v>
      </c>
      <c r="E36" s="532">
        <f t="shared" si="0"/>
        <v>216</v>
      </c>
      <c r="F36" s="532">
        <v>1</v>
      </c>
      <c r="G36" s="532">
        <v>5</v>
      </c>
      <c r="H36" s="532">
        <v>3</v>
      </c>
      <c r="I36" s="532">
        <f t="shared" si="1"/>
        <v>9</v>
      </c>
      <c r="J36" s="532">
        <v>2</v>
      </c>
      <c r="K36" s="532">
        <v>18</v>
      </c>
      <c r="L36" s="532">
        <v>5</v>
      </c>
      <c r="M36" s="532">
        <f t="shared" si="2"/>
        <v>25</v>
      </c>
      <c r="N36" s="532">
        <v>0</v>
      </c>
      <c r="O36" s="532">
        <v>1</v>
      </c>
      <c r="P36" s="532">
        <v>0</v>
      </c>
      <c r="Q36" s="532">
        <f t="shared" si="3"/>
        <v>1</v>
      </c>
      <c r="R36" s="532">
        <v>2</v>
      </c>
      <c r="S36" s="532">
        <v>6</v>
      </c>
      <c r="T36" s="532">
        <v>4</v>
      </c>
      <c r="U36" s="532">
        <f t="shared" si="4"/>
        <v>12</v>
      </c>
      <c r="V36" s="532">
        <v>0</v>
      </c>
      <c r="W36" s="532">
        <v>3</v>
      </c>
      <c r="X36" s="532">
        <v>1</v>
      </c>
      <c r="Y36" s="532">
        <f t="shared" si="5"/>
        <v>4</v>
      </c>
      <c r="Z36" s="532">
        <v>1</v>
      </c>
      <c r="AA36" s="532">
        <v>4</v>
      </c>
      <c r="AB36" s="532">
        <v>16</v>
      </c>
      <c r="AC36" s="532">
        <f t="shared" si="6"/>
        <v>21</v>
      </c>
      <c r="AD36" s="550" t="s">
        <v>1063</v>
      </c>
      <c r="AE36" s="547"/>
    </row>
    <row r="37" spans="1:31">
      <c r="A37" s="550" t="s">
        <v>1064</v>
      </c>
      <c r="B37" s="533">
        <v>0</v>
      </c>
      <c r="C37" s="533">
        <v>4</v>
      </c>
      <c r="D37" s="533">
        <v>10</v>
      </c>
      <c r="E37" s="533">
        <f t="shared" si="0"/>
        <v>14</v>
      </c>
      <c r="F37" s="534">
        <v>0</v>
      </c>
      <c r="G37" s="533">
        <v>0</v>
      </c>
      <c r="H37" s="533">
        <v>0</v>
      </c>
      <c r="I37" s="533">
        <f t="shared" si="1"/>
        <v>0</v>
      </c>
      <c r="J37" s="534">
        <v>0</v>
      </c>
      <c r="K37" s="533">
        <v>6</v>
      </c>
      <c r="L37" s="533">
        <v>6</v>
      </c>
      <c r="M37" s="533">
        <f t="shared" si="2"/>
        <v>12</v>
      </c>
      <c r="N37" s="534">
        <v>0</v>
      </c>
      <c r="O37" s="533">
        <v>0</v>
      </c>
      <c r="P37" s="533">
        <v>0</v>
      </c>
      <c r="Q37" s="533">
        <f t="shared" si="3"/>
        <v>0</v>
      </c>
      <c r="R37" s="534">
        <v>0</v>
      </c>
      <c r="S37" s="533">
        <v>1</v>
      </c>
      <c r="T37" s="533">
        <v>1</v>
      </c>
      <c r="U37" s="533">
        <f t="shared" si="4"/>
        <v>2</v>
      </c>
      <c r="V37" s="534">
        <v>0</v>
      </c>
      <c r="W37" s="533">
        <v>0</v>
      </c>
      <c r="X37" s="533">
        <v>0</v>
      </c>
      <c r="Y37" s="533">
        <f t="shared" si="5"/>
        <v>0</v>
      </c>
      <c r="Z37" s="534">
        <v>0</v>
      </c>
      <c r="AA37" s="533">
        <v>0</v>
      </c>
      <c r="AB37" s="533">
        <v>8</v>
      </c>
      <c r="AC37" s="533">
        <f t="shared" si="6"/>
        <v>8</v>
      </c>
      <c r="AD37" s="550" t="s">
        <v>1065</v>
      </c>
      <c r="AE37" s="547"/>
    </row>
    <row r="38" spans="1:31">
      <c r="A38" s="550" t="s">
        <v>1066</v>
      </c>
      <c r="B38" s="532">
        <v>0</v>
      </c>
      <c r="C38" s="532">
        <v>3</v>
      </c>
      <c r="D38" s="532">
        <v>4</v>
      </c>
      <c r="E38" s="532">
        <f t="shared" si="0"/>
        <v>7</v>
      </c>
      <c r="F38" s="532">
        <v>0</v>
      </c>
      <c r="G38" s="532">
        <v>0</v>
      </c>
      <c r="H38" s="532">
        <v>0</v>
      </c>
      <c r="I38" s="532">
        <f t="shared" si="1"/>
        <v>0</v>
      </c>
      <c r="J38" s="532">
        <v>0</v>
      </c>
      <c r="K38" s="532">
        <v>1</v>
      </c>
      <c r="L38" s="532">
        <v>2</v>
      </c>
      <c r="M38" s="532">
        <f t="shared" si="2"/>
        <v>3</v>
      </c>
      <c r="N38" s="532">
        <v>0</v>
      </c>
      <c r="O38" s="532">
        <v>0</v>
      </c>
      <c r="P38" s="532">
        <v>0</v>
      </c>
      <c r="Q38" s="532">
        <f t="shared" si="3"/>
        <v>0</v>
      </c>
      <c r="R38" s="532">
        <v>0</v>
      </c>
      <c r="S38" s="532">
        <v>1</v>
      </c>
      <c r="T38" s="532">
        <v>0</v>
      </c>
      <c r="U38" s="532">
        <f t="shared" si="4"/>
        <v>1</v>
      </c>
      <c r="V38" s="532">
        <v>0</v>
      </c>
      <c r="W38" s="532">
        <v>0</v>
      </c>
      <c r="X38" s="532">
        <v>0</v>
      </c>
      <c r="Y38" s="532">
        <f t="shared" si="5"/>
        <v>0</v>
      </c>
      <c r="Z38" s="532">
        <v>0</v>
      </c>
      <c r="AA38" s="532">
        <v>2</v>
      </c>
      <c r="AB38" s="532">
        <v>6</v>
      </c>
      <c r="AC38" s="532">
        <f t="shared" si="6"/>
        <v>8</v>
      </c>
      <c r="AD38" s="550" t="s">
        <v>1067</v>
      </c>
    </row>
    <row r="39" spans="1:31">
      <c r="A39" s="550" t="s">
        <v>1068</v>
      </c>
      <c r="B39" s="533">
        <v>1</v>
      </c>
      <c r="C39" s="533">
        <v>29</v>
      </c>
      <c r="D39" s="533">
        <v>29</v>
      </c>
      <c r="E39" s="533">
        <f t="shared" si="0"/>
        <v>59</v>
      </c>
      <c r="F39" s="534">
        <v>0</v>
      </c>
      <c r="G39" s="533">
        <v>5</v>
      </c>
      <c r="H39" s="533">
        <v>1</v>
      </c>
      <c r="I39" s="533">
        <f t="shared" si="1"/>
        <v>6</v>
      </c>
      <c r="J39" s="534">
        <v>0</v>
      </c>
      <c r="K39" s="533">
        <v>12</v>
      </c>
      <c r="L39" s="533">
        <v>16</v>
      </c>
      <c r="M39" s="533">
        <f t="shared" si="2"/>
        <v>28</v>
      </c>
      <c r="N39" s="534">
        <v>0</v>
      </c>
      <c r="O39" s="533">
        <v>2</v>
      </c>
      <c r="P39" s="533">
        <v>0</v>
      </c>
      <c r="Q39" s="533">
        <f t="shared" si="3"/>
        <v>2</v>
      </c>
      <c r="R39" s="534">
        <v>0</v>
      </c>
      <c r="S39" s="533">
        <v>2</v>
      </c>
      <c r="T39" s="533">
        <v>5</v>
      </c>
      <c r="U39" s="533">
        <f t="shared" si="4"/>
        <v>7</v>
      </c>
      <c r="V39" s="534">
        <v>0</v>
      </c>
      <c r="W39" s="533">
        <v>3</v>
      </c>
      <c r="X39" s="533">
        <v>5</v>
      </c>
      <c r="Y39" s="533">
        <f t="shared" si="5"/>
        <v>8</v>
      </c>
      <c r="Z39" s="534">
        <v>0</v>
      </c>
      <c r="AA39" s="533">
        <v>10</v>
      </c>
      <c r="AB39" s="533">
        <v>22</v>
      </c>
      <c r="AC39" s="533">
        <f t="shared" si="6"/>
        <v>32</v>
      </c>
      <c r="AD39" s="550" t="s">
        <v>1069</v>
      </c>
      <c r="AE39" s="547"/>
    </row>
    <row r="40" spans="1:31">
      <c r="A40" s="550" t="s">
        <v>1070</v>
      </c>
      <c r="B40" s="532">
        <v>1</v>
      </c>
      <c r="C40" s="532">
        <v>14</v>
      </c>
      <c r="D40" s="532">
        <v>14</v>
      </c>
      <c r="E40" s="532">
        <f t="shared" si="0"/>
        <v>29</v>
      </c>
      <c r="F40" s="532">
        <v>0</v>
      </c>
      <c r="G40" s="532">
        <v>1</v>
      </c>
      <c r="H40" s="532">
        <v>0</v>
      </c>
      <c r="I40" s="532">
        <f t="shared" si="1"/>
        <v>1</v>
      </c>
      <c r="J40" s="532">
        <v>0</v>
      </c>
      <c r="K40" s="532">
        <v>6</v>
      </c>
      <c r="L40" s="532">
        <v>3</v>
      </c>
      <c r="M40" s="532">
        <f t="shared" si="2"/>
        <v>9</v>
      </c>
      <c r="N40" s="532">
        <v>0</v>
      </c>
      <c r="O40" s="532">
        <v>0</v>
      </c>
      <c r="P40" s="532">
        <v>0</v>
      </c>
      <c r="Q40" s="532">
        <f t="shared" si="3"/>
        <v>0</v>
      </c>
      <c r="R40" s="532">
        <v>0</v>
      </c>
      <c r="S40" s="532">
        <v>0</v>
      </c>
      <c r="T40" s="532">
        <v>1</v>
      </c>
      <c r="U40" s="532">
        <f t="shared" si="4"/>
        <v>1</v>
      </c>
      <c r="V40" s="532">
        <v>0</v>
      </c>
      <c r="W40" s="532">
        <v>1</v>
      </c>
      <c r="X40" s="532">
        <v>2</v>
      </c>
      <c r="Y40" s="532">
        <f t="shared" si="5"/>
        <v>3</v>
      </c>
      <c r="Z40" s="532">
        <v>0</v>
      </c>
      <c r="AA40" s="532">
        <v>7</v>
      </c>
      <c r="AB40" s="532">
        <v>14</v>
      </c>
      <c r="AC40" s="532">
        <f t="shared" si="6"/>
        <v>21</v>
      </c>
      <c r="AD40" s="550" t="s">
        <v>1071</v>
      </c>
    </row>
    <row r="41" spans="1:31">
      <c r="A41" s="550" t="s">
        <v>1072</v>
      </c>
      <c r="B41" s="533">
        <v>2</v>
      </c>
      <c r="C41" s="533">
        <v>6</v>
      </c>
      <c r="D41" s="533">
        <v>14</v>
      </c>
      <c r="E41" s="533">
        <f t="shared" si="0"/>
        <v>22</v>
      </c>
      <c r="F41" s="534">
        <v>0</v>
      </c>
      <c r="G41" s="533">
        <v>2</v>
      </c>
      <c r="H41" s="533">
        <v>0</v>
      </c>
      <c r="I41" s="533">
        <f t="shared" si="1"/>
        <v>2</v>
      </c>
      <c r="J41" s="534">
        <v>1</v>
      </c>
      <c r="K41" s="533">
        <v>6</v>
      </c>
      <c r="L41" s="533">
        <v>9</v>
      </c>
      <c r="M41" s="533">
        <f t="shared" si="2"/>
        <v>16</v>
      </c>
      <c r="N41" s="534">
        <v>0</v>
      </c>
      <c r="O41" s="533">
        <v>0</v>
      </c>
      <c r="P41" s="533">
        <v>0</v>
      </c>
      <c r="Q41" s="533">
        <f t="shared" si="3"/>
        <v>0</v>
      </c>
      <c r="R41" s="534">
        <v>0</v>
      </c>
      <c r="S41" s="533">
        <v>1</v>
      </c>
      <c r="T41" s="533">
        <v>2</v>
      </c>
      <c r="U41" s="533">
        <f t="shared" si="4"/>
        <v>3</v>
      </c>
      <c r="V41" s="534">
        <v>0</v>
      </c>
      <c r="W41" s="533">
        <v>0</v>
      </c>
      <c r="X41" s="533">
        <v>0</v>
      </c>
      <c r="Y41" s="533">
        <f t="shared" si="5"/>
        <v>0</v>
      </c>
      <c r="Z41" s="534">
        <v>0</v>
      </c>
      <c r="AA41" s="533">
        <v>4</v>
      </c>
      <c r="AB41" s="533">
        <v>11</v>
      </c>
      <c r="AC41" s="533">
        <f t="shared" si="6"/>
        <v>15</v>
      </c>
      <c r="AD41" s="550" t="s">
        <v>1073</v>
      </c>
      <c r="AE41" s="547"/>
    </row>
    <row r="42" spans="1:31">
      <c r="A42" s="550" t="s">
        <v>1074</v>
      </c>
      <c r="B42" s="532">
        <v>0</v>
      </c>
      <c r="C42" s="532">
        <v>14</v>
      </c>
      <c r="D42" s="532">
        <v>14</v>
      </c>
      <c r="E42" s="532">
        <f t="shared" si="0"/>
        <v>28</v>
      </c>
      <c r="F42" s="532">
        <v>0</v>
      </c>
      <c r="G42" s="532">
        <v>1</v>
      </c>
      <c r="H42" s="532">
        <v>1</v>
      </c>
      <c r="I42" s="532">
        <f t="shared" si="1"/>
        <v>2</v>
      </c>
      <c r="J42" s="532">
        <v>0</v>
      </c>
      <c r="K42" s="532">
        <v>13</v>
      </c>
      <c r="L42" s="532">
        <v>8</v>
      </c>
      <c r="M42" s="532">
        <f t="shared" si="2"/>
        <v>21</v>
      </c>
      <c r="N42" s="532">
        <v>0</v>
      </c>
      <c r="O42" s="532">
        <v>0</v>
      </c>
      <c r="P42" s="532">
        <v>0</v>
      </c>
      <c r="Q42" s="532">
        <f t="shared" si="3"/>
        <v>0</v>
      </c>
      <c r="R42" s="532">
        <v>0</v>
      </c>
      <c r="S42" s="532">
        <v>2</v>
      </c>
      <c r="T42" s="532">
        <v>1</v>
      </c>
      <c r="U42" s="532">
        <f t="shared" si="4"/>
        <v>3</v>
      </c>
      <c r="V42" s="532">
        <v>0</v>
      </c>
      <c r="W42" s="532">
        <v>2</v>
      </c>
      <c r="X42" s="532">
        <v>1</v>
      </c>
      <c r="Y42" s="532">
        <f t="shared" si="5"/>
        <v>3</v>
      </c>
      <c r="Z42" s="532">
        <v>0</v>
      </c>
      <c r="AA42" s="532">
        <v>4</v>
      </c>
      <c r="AB42" s="532">
        <v>6</v>
      </c>
      <c r="AC42" s="532">
        <f t="shared" si="6"/>
        <v>10</v>
      </c>
      <c r="AD42" s="550" t="s">
        <v>1075</v>
      </c>
    </row>
    <row r="43" spans="1:31">
      <c r="A43" s="550" t="s">
        <v>893</v>
      </c>
      <c r="B43" s="533">
        <v>1</v>
      </c>
      <c r="C43" s="533">
        <v>8</v>
      </c>
      <c r="D43" s="533">
        <v>15</v>
      </c>
      <c r="E43" s="533">
        <f t="shared" si="0"/>
        <v>24</v>
      </c>
      <c r="F43" s="534">
        <v>1</v>
      </c>
      <c r="G43" s="533">
        <v>0</v>
      </c>
      <c r="H43" s="533">
        <v>0</v>
      </c>
      <c r="I43" s="533">
        <f t="shared" si="1"/>
        <v>1</v>
      </c>
      <c r="J43" s="534">
        <v>0</v>
      </c>
      <c r="K43" s="533">
        <v>5</v>
      </c>
      <c r="L43" s="533">
        <v>9</v>
      </c>
      <c r="M43" s="533">
        <f t="shared" si="2"/>
        <v>14</v>
      </c>
      <c r="N43" s="534">
        <v>0</v>
      </c>
      <c r="O43" s="533">
        <v>0</v>
      </c>
      <c r="P43" s="533">
        <v>0</v>
      </c>
      <c r="Q43" s="533">
        <f t="shared" si="3"/>
        <v>0</v>
      </c>
      <c r="R43" s="534">
        <v>1</v>
      </c>
      <c r="S43" s="533">
        <v>1</v>
      </c>
      <c r="T43" s="533">
        <v>5</v>
      </c>
      <c r="U43" s="533">
        <f t="shared" si="4"/>
        <v>7</v>
      </c>
      <c r="V43" s="534">
        <v>0</v>
      </c>
      <c r="W43" s="533">
        <v>0</v>
      </c>
      <c r="X43" s="533">
        <v>0</v>
      </c>
      <c r="Y43" s="533">
        <f t="shared" si="5"/>
        <v>0</v>
      </c>
      <c r="Z43" s="534">
        <v>0</v>
      </c>
      <c r="AA43" s="533">
        <v>4</v>
      </c>
      <c r="AB43" s="533">
        <v>19</v>
      </c>
      <c r="AC43" s="533">
        <f t="shared" si="6"/>
        <v>23</v>
      </c>
      <c r="AD43" s="550" t="s">
        <v>894</v>
      </c>
    </row>
    <row r="44" spans="1:31">
      <c r="A44" s="552" t="s">
        <v>750</v>
      </c>
      <c r="B44" s="553">
        <f t="shared" ref="B44:AC44" si="7">SUM(B8:B43)</f>
        <v>10931</v>
      </c>
      <c r="C44" s="553">
        <f t="shared" si="7"/>
        <v>7105</v>
      </c>
      <c r="D44" s="553">
        <f t="shared" si="7"/>
        <v>3184</v>
      </c>
      <c r="E44" s="553">
        <f t="shared" si="7"/>
        <v>21220</v>
      </c>
      <c r="F44" s="553">
        <f t="shared" si="7"/>
        <v>1262</v>
      </c>
      <c r="G44" s="553">
        <f t="shared" si="7"/>
        <v>1081</v>
      </c>
      <c r="H44" s="553">
        <f t="shared" si="7"/>
        <v>292</v>
      </c>
      <c r="I44" s="553">
        <f t="shared" si="7"/>
        <v>2635</v>
      </c>
      <c r="J44" s="553">
        <f t="shared" si="7"/>
        <v>4577</v>
      </c>
      <c r="K44" s="553">
        <f t="shared" si="7"/>
        <v>4098</v>
      </c>
      <c r="L44" s="553">
        <f t="shared" si="7"/>
        <v>2048</v>
      </c>
      <c r="M44" s="553">
        <f t="shared" si="7"/>
        <v>10723</v>
      </c>
      <c r="N44" s="553">
        <f t="shared" si="7"/>
        <v>712</v>
      </c>
      <c r="O44" s="553">
        <f t="shared" si="7"/>
        <v>575</v>
      </c>
      <c r="P44" s="553">
        <f t="shared" si="7"/>
        <v>142</v>
      </c>
      <c r="Q44" s="553">
        <f t="shared" si="7"/>
        <v>1429</v>
      </c>
      <c r="R44" s="553">
        <f t="shared" si="7"/>
        <v>1282</v>
      </c>
      <c r="S44" s="553">
        <f t="shared" si="7"/>
        <v>1113</v>
      </c>
      <c r="T44" s="553">
        <f t="shared" si="7"/>
        <v>428</v>
      </c>
      <c r="U44" s="553">
        <f t="shared" si="7"/>
        <v>2823</v>
      </c>
      <c r="V44" s="553">
        <f t="shared" si="7"/>
        <v>970</v>
      </c>
      <c r="W44" s="553">
        <f t="shared" si="7"/>
        <v>858</v>
      </c>
      <c r="X44" s="553">
        <f t="shared" si="7"/>
        <v>209</v>
      </c>
      <c r="Y44" s="553">
        <f t="shared" si="7"/>
        <v>2037</v>
      </c>
      <c r="Z44" s="553">
        <f t="shared" si="7"/>
        <v>3543</v>
      </c>
      <c r="AA44" s="553">
        <f t="shared" si="7"/>
        <v>3135</v>
      </c>
      <c r="AB44" s="553">
        <f t="shared" si="7"/>
        <v>1676</v>
      </c>
      <c r="AC44" s="553">
        <f t="shared" si="7"/>
        <v>8354</v>
      </c>
      <c r="AD44" s="552" t="s">
        <v>68</v>
      </c>
    </row>
    <row r="45" spans="1:31">
      <c r="A45" s="554"/>
      <c r="B45" s="554"/>
      <c r="C45" s="554"/>
      <c r="D45" s="554"/>
      <c r="E45" s="554"/>
      <c r="F45" s="555"/>
      <c r="G45" s="554"/>
      <c r="H45" s="554"/>
      <c r="I45" s="554"/>
      <c r="J45" s="555"/>
      <c r="K45" s="554"/>
      <c r="L45" s="554"/>
      <c r="M45" s="554"/>
      <c r="N45" s="555"/>
      <c r="O45" s="554"/>
      <c r="P45" s="554"/>
      <c r="Q45" s="554"/>
      <c r="R45" s="555"/>
      <c r="S45" s="554"/>
      <c r="T45" s="554"/>
      <c r="U45" s="554"/>
      <c r="V45" s="555"/>
      <c r="W45" s="554"/>
      <c r="X45" s="554"/>
      <c r="Y45" s="554"/>
      <c r="Z45" s="555"/>
      <c r="AA45" s="554"/>
      <c r="AB45" s="554"/>
      <c r="AC45" s="554"/>
      <c r="AD45" s="554"/>
    </row>
    <row r="46" spans="1:31" ht="23.25" customHeight="1">
      <c r="A46" s="525" t="s">
        <v>1136</v>
      </c>
      <c r="B46" s="526"/>
      <c r="C46" s="526"/>
      <c r="D46" s="526"/>
      <c r="E46" s="526"/>
      <c r="F46" s="526"/>
      <c r="G46" s="526"/>
      <c r="H46" s="526"/>
      <c r="I46" s="526"/>
      <c r="J46" s="526"/>
      <c r="K46" s="526"/>
      <c r="L46" s="526"/>
      <c r="M46" s="526"/>
      <c r="N46" s="526"/>
      <c r="O46" s="526"/>
      <c r="P46" s="526"/>
      <c r="Q46" s="526"/>
      <c r="R46" s="526"/>
      <c r="S46" s="526"/>
      <c r="T46" s="526"/>
      <c r="U46" s="526"/>
      <c r="V46" s="526"/>
      <c r="W46" s="526"/>
      <c r="X46" s="526"/>
      <c r="Y46" s="526"/>
      <c r="Z46" s="526"/>
      <c r="AA46" s="526"/>
      <c r="AB46" s="526"/>
      <c r="AC46" s="526"/>
      <c r="AD46" s="527" t="s">
        <v>1137</v>
      </c>
      <c r="AE46" s="547"/>
    </row>
    <row r="47" spans="1:31">
      <c r="A47" s="1900" t="s">
        <v>1008</v>
      </c>
      <c r="B47" s="1901" t="s">
        <v>53</v>
      </c>
      <c r="C47" s="1902"/>
      <c r="D47" s="1902"/>
      <c r="E47" s="1903"/>
      <c r="F47" s="1901" t="s">
        <v>54</v>
      </c>
      <c r="G47" s="1902"/>
      <c r="H47" s="1902"/>
      <c r="I47" s="1903"/>
      <c r="J47" s="1901" t="s">
        <v>55</v>
      </c>
      <c r="K47" s="1902"/>
      <c r="L47" s="1902"/>
      <c r="M47" s="1903"/>
      <c r="N47" s="1901" t="s">
        <v>202</v>
      </c>
      <c r="O47" s="1902"/>
      <c r="P47" s="1902"/>
      <c r="Q47" s="1903"/>
      <c r="R47" s="1901" t="s">
        <v>57</v>
      </c>
      <c r="S47" s="1902"/>
      <c r="T47" s="1902"/>
      <c r="U47" s="1903"/>
      <c r="V47" s="1901" t="s">
        <v>58</v>
      </c>
      <c r="W47" s="1902"/>
      <c r="X47" s="1902"/>
      <c r="Y47" s="1903"/>
      <c r="Z47" s="1901" t="s">
        <v>104</v>
      </c>
      <c r="AA47" s="1902"/>
      <c r="AB47" s="1902"/>
      <c r="AC47" s="1903"/>
      <c r="AD47" s="1900" t="s">
        <v>1130</v>
      </c>
      <c r="AE47" s="547"/>
    </row>
    <row r="48" spans="1:31">
      <c r="A48" s="1900"/>
      <c r="B48" s="1901" t="s">
        <v>447</v>
      </c>
      <c r="C48" s="1902"/>
      <c r="D48" s="1902"/>
      <c r="E48" s="1903"/>
      <c r="F48" s="1901" t="s">
        <v>451</v>
      </c>
      <c r="G48" s="1902"/>
      <c r="H48" s="1902"/>
      <c r="I48" s="1903"/>
      <c r="J48" s="1901" t="s">
        <v>455</v>
      </c>
      <c r="K48" s="1902"/>
      <c r="L48" s="1902"/>
      <c r="M48" s="1903"/>
      <c r="N48" s="1901" t="s">
        <v>56</v>
      </c>
      <c r="O48" s="1902"/>
      <c r="P48" s="1902"/>
      <c r="Q48" s="1903"/>
      <c r="R48" s="1901" t="s">
        <v>491</v>
      </c>
      <c r="S48" s="1902"/>
      <c r="T48" s="1902"/>
      <c r="U48" s="1903"/>
      <c r="V48" s="1901" t="s">
        <v>465</v>
      </c>
      <c r="W48" s="1902"/>
      <c r="X48" s="1902"/>
      <c r="Y48" s="1903"/>
      <c r="Z48" s="1901" t="s">
        <v>203</v>
      </c>
      <c r="AA48" s="1902"/>
      <c r="AB48" s="1902"/>
      <c r="AC48" s="1903"/>
      <c r="AD48" s="1900"/>
      <c r="AE48" s="547"/>
    </row>
    <row r="49" spans="1:31" ht="52">
      <c r="A49" s="1900"/>
      <c r="B49" s="549" t="s">
        <v>1012</v>
      </c>
      <c r="C49" s="549" t="s">
        <v>1013</v>
      </c>
      <c r="D49" s="549" t="s">
        <v>1014</v>
      </c>
      <c r="E49" s="549" t="s">
        <v>750</v>
      </c>
      <c r="F49" s="549" t="s">
        <v>1012</v>
      </c>
      <c r="G49" s="549" t="s">
        <v>1013</v>
      </c>
      <c r="H49" s="549" t="s">
        <v>1014</v>
      </c>
      <c r="I49" s="549" t="s">
        <v>750</v>
      </c>
      <c r="J49" s="549" t="s">
        <v>1012</v>
      </c>
      <c r="K49" s="549" t="s">
        <v>1013</v>
      </c>
      <c r="L49" s="549" t="s">
        <v>1014</v>
      </c>
      <c r="M49" s="549" t="s">
        <v>750</v>
      </c>
      <c r="N49" s="549" t="s">
        <v>1012</v>
      </c>
      <c r="O49" s="549" t="s">
        <v>1013</v>
      </c>
      <c r="P49" s="549" t="s">
        <v>1014</v>
      </c>
      <c r="Q49" s="549" t="s">
        <v>750</v>
      </c>
      <c r="R49" s="549" t="s">
        <v>1012</v>
      </c>
      <c r="S49" s="549" t="s">
        <v>1013</v>
      </c>
      <c r="T49" s="549" t="s">
        <v>1014</v>
      </c>
      <c r="U49" s="549" t="s">
        <v>750</v>
      </c>
      <c r="V49" s="549" t="s">
        <v>1012</v>
      </c>
      <c r="W49" s="549" t="s">
        <v>1013</v>
      </c>
      <c r="X49" s="549" t="s">
        <v>1014</v>
      </c>
      <c r="Y49" s="549" t="s">
        <v>750</v>
      </c>
      <c r="Z49" s="549" t="s">
        <v>1012</v>
      </c>
      <c r="AA49" s="549" t="s">
        <v>1013</v>
      </c>
      <c r="AB49" s="549" t="s">
        <v>1014</v>
      </c>
      <c r="AC49" s="549" t="s">
        <v>750</v>
      </c>
      <c r="AD49" s="1900"/>
      <c r="AE49" s="547"/>
    </row>
    <row r="50" spans="1:31" ht="69.5">
      <c r="A50" s="1900"/>
      <c r="B50" s="549" t="s">
        <v>1015</v>
      </c>
      <c r="C50" s="549" t="s">
        <v>1016</v>
      </c>
      <c r="D50" s="549" t="s">
        <v>1017</v>
      </c>
      <c r="E50" s="549" t="s">
        <v>68</v>
      </c>
      <c r="F50" s="549" t="s">
        <v>1015</v>
      </c>
      <c r="G50" s="549" t="s">
        <v>1016</v>
      </c>
      <c r="H50" s="549" t="s">
        <v>1017</v>
      </c>
      <c r="I50" s="549" t="s">
        <v>68</v>
      </c>
      <c r="J50" s="549" t="s">
        <v>1015</v>
      </c>
      <c r="K50" s="549" t="s">
        <v>1016</v>
      </c>
      <c r="L50" s="549" t="s">
        <v>1017</v>
      </c>
      <c r="M50" s="549" t="s">
        <v>68</v>
      </c>
      <c r="N50" s="549" t="s">
        <v>1015</v>
      </c>
      <c r="O50" s="549" t="s">
        <v>1016</v>
      </c>
      <c r="P50" s="549" t="s">
        <v>1017</v>
      </c>
      <c r="Q50" s="549" t="s">
        <v>68</v>
      </c>
      <c r="R50" s="549" t="s">
        <v>1015</v>
      </c>
      <c r="S50" s="549" t="s">
        <v>1016</v>
      </c>
      <c r="T50" s="549" t="s">
        <v>1017</v>
      </c>
      <c r="U50" s="549" t="s">
        <v>68</v>
      </c>
      <c r="V50" s="549" t="s">
        <v>1015</v>
      </c>
      <c r="W50" s="549" t="s">
        <v>1016</v>
      </c>
      <c r="X50" s="549" t="s">
        <v>1017</v>
      </c>
      <c r="Y50" s="549" t="s">
        <v>68</v>
      </c>
      <c r="Z50" s="549" t="s">
        <v>1015</v>
      </c>
      <c r="AA50" s="549" t="s">
        <v>1016</v>
      </c>
      <c r="AB50" s="549" t="s">
        <v>1017</v>
      </c>
      <c r="AC50" s="549" t="s">
        <v>68</v>
      </c>
      <c r="AD50" s="1900"/>
      <c r="AE50" s="547"/>
    </row>
    <row r="51" spans="1:31">
      <c r="A51" s="550" t="s">
        <v>1018</v>
      </c>
      <c r="B51" s="532">
        <v>216</v>
      </c>
      <c r="C51" s="532">
        <v>0</v>
      </c>
      <c r="D51" s="532">
        <v>0</v>
      </c>
      <c r="E51" s="532">
        <f t="shared" ref="E51:E86" si="8">SUM(B51:D51)</f>
        <v>216</v>
      </c>
      <c r="F51" s="532">
        <v>71</v>
      </c>
      <c r="G51" s="532">
        <v>0</v>
      </c>
      <c r="H51" s="532">
        <v>0</v>
      </c>
      <c r="I51" s="532">
        <f t="shared" ref="I51:I86" si="9">SUM(F51:H51)</f>
        <v>71</v>
      </c>
      <c r="J51" s="532">
        <v>412</v>
      </c>
      <c r="K51" s="532">
        <v>0</v>
      </c>
      <c r="L51" s="532">
        <v>0</v>
      </c>
      <c r="M51" s="532">
        <f t="shared" ref="M51:M86" si="10">SUM(J51:L51)</f>
        <v>412</v>
      </c>
      <c r="N51" s="532">
        <v>52</v>
      </c>
      <c r="O51" s="532">
        <v>0</v>
      </c>
      <c r="P51" s="532">
        <v>0</v>
      </c>
      <c r="Q51" s="532">
        <f t="shared" ref="Q51:Q86" si="11">SUM(N51:P51)</f>
        <v>52</v>
      </c>
      <c r="R51" s="532">
        <v>124</v>
      </c>
      <c r="S51" s="532">
        <v>0</v>
      </c>
      <c r="T51" s="532">
        <v>0</v>
      </c>
      <c r="U51" s="532">
        <f t="shared" ref="U51:U86" si="12">SUM(R51:T51)</f>
        <v>124</v>
      </c>
      <c r="V51" s="532">
        <v>138</v>
      </c>
      <c r="W51" s="532">
        <v>0</v>
      </c>
      <c r="X51" s="532">
        <v>0</v>
      </c>
      <c r="Y51" s="532">
        <f t="shared" ref="Y51:Y86" si="13">SUM(V51:X51)</f>
        <v>138</v>
      </c>
      <c r="Z51" s="532">
        <v>54</v>
      </c>
      <c r="AA51" s="532">
        <v>0</v>
      </c>
      <c r="AB51" s="532">
        <v>0</v>
      </c>
      <c r="AC51" s="532">
        <f t="shared" ref="AC51:AC86" si="14">SUM(Z51:AB51)</f>
        <v>54</v>
      </c>
      <c r="AD51" s="550" t="s">
        <v>1019</v>
      </c>
      <c r="AE51" s="547"/>
    </row>
    <row r="52" spans="1:31">
      <c r="A52" s="550" t="s">
        <v>1020</v>
      </c>
      <c r="B52" s="533">
        <v>411</v>
      </c>
      <c r="C52" s="533">
        <v>131</v>
      </c>
      <c r="D52" s="533">
        <v>9</v>
      </c>
      <c r="E52" s="533">
        <f t="shared" si="8"/>
        <v>551</v>
      </c>
      <c r="F52" s="534">
        <v>151</v>
      </c>
      <c r="G52" s="533">
        <v>29</v>
      </c>
      <c r="H52" s="533">
        <v>1</v>
      </c>
      <c r="I52" s="533">
        <f t="shared" si="9"/>
        <v>181</v>
      </c>
      <c r="J52" s="534">
        <v>784</v>
      </c>
      <c r="K52" s="533">
        <v>166</v>
      </c>
      <c r="L52" s="533">
        <v>13</v>
      </c>
      <c r="M52" s="533">
        <f t="shared" si="10"/>
        <v>963</v>
      </c>
      <c r="N52" s="534">
        <v>104</v>
      </c>
      <c r="O52" s="533">
        <v>17</v>
      </c>
      <c r="P52" s="533">
        <v>0</v>
      </c>
      <c r="Q52" s="533">
        <f t="shared" si="11"/>
        <v>121</v>
      </c>
      <c r="R52" s="534">
        <v>277</v>
      </c>
      <c r="S52" s="533">
        <v>107</v>
      </c>
      <c r="T52" s="533">
        <v>8</v>
      </c>
      <c r="U52" s="533">
        <f t="shared" si="12"/>
        <v>392</v>
      </c>
      <c r="V52" s="534">
        <v>267</v>
      </c>
      <c r="W52" s="533">
        <v>54</v>
      </c>
      <c r="X52" s="533">
        <v>4</v>
      </c>
      <c r="Y52" s="533">
        <f t="shared" si="13"/>
        <v>325</v>
      </c>
      <c r="Z52" s="534">
        <v>100</v>
      </c>
      <c r="AA52" s="533">
        <v>21</v>
      </c>
      <c r="AB52" s="533">
        <v>2</v>
      </c>
      <c r="AC52" s="533">
        <f t="shared" si="14"/>
        <v>123</v>
      </c>
      <c r="AD52" s="550" t="s">
        <v>954</v>
      </c>
    </row>
    <row r="53" spans="1:31">
      <c r="A53" s="550" t="s">
        <v>1021</v>
      </c>
      <c r="B53" s="532">
        <v>19</v>
      </c>
      <c r="C53" s="532">
        <v>50</v>
      </c>
      <c r="D53" s="532">
        <v>38</v>
      </c>
      <c r="E53" s="532">
        <f t="shared" si="8"/>
        <v>107</v>
      </c>
      <c r="F53" s="532">
        <v>1</v>
      </c>
      <c r="G53" s="532">
        <v>19</v>
      </c>
      <c r="H53" s="532">
        <v>4</v>
      </c>
      <c r="I53" s="532">
        <f t="shared" si="9"/>
        <v>24</v>
      </c>
      <c r="J53" s="532">
        <v>19</v>
      </c>
      <c r="K53" s="532">
        <v>79</v>
      </c>
      <c r="L53" s="532">
        <v>20</v>
      </c>
      <c r="M53" s="532">
        <f t="shared" si="10"/>
        <v>118</v>
      </c>
      <c r="N53" s="532">
        <v>3</v>
      </c>
      <c r="O53" s="532">
        <v>11</v>
      </c>
      <c r="P53" s="532">
        <v>0</v>
      </c>
      <c r="Q53" s="532">
        <f t="shared" si="11"/>
        <v>14</v>
      </c>
      <c r="R53" s="532">
        <v>2</v>
      </c>
      <c r="S53" s="532">
        <v>34</v>
      </c>
      <c r="T53" s="532">
        <v>4</v>
      </c>
      <c r="U53" s="532">
        <f t="shared" si="12"/>
        <v>40</v>
      </c>
      <c r="V53" s="532">
        <v>6</v>
      </c>
      <c r="W53" s="532">
        <v>35</v>
      </c>
      <c r="X53" s="532">
        <v>7</v>
      </c>
      <c r="Y53" s="532">
        <f t="shared" si="13"/>
        <v>48</v>
      </c>
      <c r="Z53" s="532">
        <v>0</v>
      </c>
      <c r="AA53" s="532">
        <v>15</v>
      </c>
      <c r="AB53" s="532">
        <v>0</v>
      </c>
      <c r="AC53" s="532">
        <f t="shared" si="14"/>
        <v>15</v>
      </c>
      <c r="AD53" s="550" t="s">
        <v>956</v>
      </c>
    </row>
    <row r="54" spans="1:31">
      <c r="A54" s="550" t="s">
        <v>959</v>
      </c>
      <c r="B54" s="533">
        <v>8</v>
      </c>
      <c r="C54" s="533">
        <v>29</v>
      </c>
      <c r="D54" s="533">
        <v>13</v>
      </c>
      <c r="E54" s="533">
        <f t="shared" si="8"/>
        <v>50</v>
      </c>
      <c r="F54" s="534">
        <v>2</v>
      </c>
      <c r="G54" s="533">
        <v>7</v>
      </c>
      <c r="H54" s="533">
        <v>3</v>
      </c>
      <c r="I54" s="533">
        <f t="shared" si="9"/>
        <v>12</v>
      </c>
      <c r="J54" s="534">
        <v>4</v>
      </c>
      <c r="K54" s="533">
        <v>41</v>
      </c>
      <c r="L54" s="533">
        <v>20</v>
      </c>
      <c r="M54" s="533">
        <f t="shared" si="10"/>
        <v>65</v>
      </c>
      <c r="N54" s="534">
        <v>0</v>
      </c>
      <c r="O54" s="533">
        <v>3</v>
      </c>
      <c r="P54" s="533">
        <v>0</v>
      </c>
      <c r="Q54" s="533">
        <f t="shared" si="11"/>
        <v>3</v>
      </c>
      <c r="R54" s="534">
        <v>0</v>
      </c>
      <c r="S54" s="533">
        <v>11</v>
      </c>
      <c r="T54" s="533">
        <v>6</v>
      </c>
      <c r="U54" s="533">
        <f t="shared" si="12"/>
        <v>17</v>
      </c>
      <c r="V54" s="534">
        <v>1</v>
      </c>
      <c r="W54" s="533">
        <v>14</v>
      </c>
      <c r="X54" s="533">
        <v>5</v>
      </c>
      <c r="Y54" s="533">
        <f t="shared" si="13"/>
        <v>20</v>
      </c>
      <c r="Z54" s="534">
        <v>0</v>
      </c>
      <c r="AA54" s="533">
        <v>2</v>
      </c>
      <c r="AB54" s="533">
        <v>0</v>
      </c>
      <c r="AC54" s="533">
        <f t="shared" si="14"/>
        <v>2</v>
      </c>
      <c r="AD54" s="550" t="s">
        <v>1022</v>
      </c>
    </row>
    <row r="55" spans="1:31">
      <c r="A55" s="550" t="s">
        <v>1023</v>
      </c>
      <c r="B55" s="532">
        <v>3</v>
      </c>
      <c r="C55" s="532">
        <v>38</v>
      </c>
      <c r="D55" s="532">
        <v>12</v>
      </c>
      <c r="E55" s="532">
        <f t="shared" si="8"/>
        <v>53</v>
      </c>
      <c r="F55" s="532">
        <v>1</v>
      </c>
      <c r="G55" s="532">
        <v>9</v>
      </c>
      <c r="H55" s="532">
        <v>2</v>
      </c>
      <c r="I55" s="532">
        <f t="shared" si="9"/>
        <v>12</v>
      </c>
      <c r="J55" s="532">
        <v>2</v>
      </c>
      <c r="K55" s="532">
        <v>36</v>
      </c>
      <c r="L55" s="532">
        <v>8</v>
      </c>
      <c r="M55" s="532">
        <f t="shared" si="10"/>
        <v>46</v>
      </c>
      <c r="N55" s="532">
        <v>1</v>
      </c>
      <c r="O55" s="532">
        <v>2</v>
      </c>
      <c r="P55" s="532">
        <v>0</v>
      </c>
      <c r="Q55" s="532">
        <f t="shared" si="11"/>
        <v>3</v>
      </c>
      <c r="R55" s="532">
        <v>1</v>
      </c>
      <c r="S55" s="532">
        <v>16</v>
      </c>
      <c r="T55" s="532">
        <v>3</v>
      </c>
      <c r="U55" s="532">
        <f t="shared" si="12"/>
        <v>20</v>
      </c>
      <c r="V55" s="532">
        <v>1</v>
      </c>
      <c r="W55" s="532">
        <v>19</v>
      </c>
      <c r="X55" s="532">
        <v>2</v>
      </c>
      <c r="Y55" s="532">
        <f t="shared" si="13"/>
        <v>22</v>
      </c>
      <c r="Z55" s="532">
        <v>0</v>
      </c>
      <c r="AA55" s="532">
        <v>4</v>
      </c>
      <c r="AB55" s="532">
        <v>1</v>
      </c>
      <c r="AC55" s="532">
        <f t="shared" si="14"/>
        <v>5</v>
      </c>
      <c r="AD55" s="550" t="s">
        <v>961</v>
      </c>
    </row>
    <row r="56" spans="1:31">
      <c r="A56" s="550" t="s">
        <v>1024</v>
      </c>
      <c r="B56" s="533">
        <v>0</v>
      </c>
      <c r="C56" s="533">
        <v>9</v>
      </c>
      <c r="D56" s="533">
        <v>9</v>
      </c>
      <c r="E56" s="533">
        <f t="shared" si="8"/>
        <v>18</v>
      </c>
      <c r="F56" s="534">
        <v>0</v>
      </c>
      <c r="G56" s="533">
        <v>7</v>
      </c>
      <c r="H56" s="533">
        <v>1</v>
      </c>
      <c r="I56" s="533">
        <f t="shared" si="9"/>
        <v>8</v>
      </c>
      <c r="J56" s="534">
        <v>1</v>
      </c>
      <c r="K56" s="533">
        <v>21</v>
      </c>
      <c r="L56" s="533">
        <v>11</v>
      </c>
      <c r="M56" s="533">
        <f t="shared" si="10"/>
        <v>33</v>
      </c>
      <c r="N56" s="534">
        <v>0</v>
      </c>
      <c r="O56" s="533">
        <v>1</v>
      </c>
      <c r="P56" s="533">
        <v>0</v>
      </c>
      <c r="Q56" s="533">
        <f t="shared" si="11"/>
        <v>1</v>
      </c>
      <c r="R56" s="534">
        <v>1</v>
      </c>
      <c r="S56" s="533">
        <v>7</v>
      </c>
      <c r="T56" s="533">
        <v>2</v>
      </c>
      <c r="U56" s="533">
        <f t="shared" si="12"/>
        <v>10</v>
      </c>
      <c r="V56" s="534">
        <v>0</v>
      </c>
      <c r="W56" s="533">
        <v>7</v>
      </c>
      <c r="X56" s="533">
        <v>2</v>
      </c>
      <c r="Y56" s="533">
        <f t="shared" si="13"/>
        <v>9</v>
      </c>
      <c r="Z56" s="534">
        <v>0</v>
      </c>
      <c r="AA56" s="533">
        <v>2</v>
      </c>
      <c r="AB56" s="533">
        <v>1</v>
      </c>
      <c r="AC56" s="533">
        <f t="shared" si="14"/>
        <v>3</v>
      </c>
      <c r="AD56" s="550" t="s">
        <v>1025</v>
      </c>
      <c r="AE56" s="547"/>
    </row>
    <row r="57" spans="1:31">
      <c r="A57" s="550" t="s">
        <v>1026</v>
      </c>
      <c r="B57" s="532">
        <v>0</v>
      </c>
      <c r="C57" s="532">
        <v>3</v>
      </c>
      <c r="D57" s="532">
        <v>2</v>
      </c>
      <c r="E57" s="532">
        <f t="shared" si="8"/>
        <v>5</v>
      </c>
      <c r="F57" s="532">
        <v>0</v>
      </c>
      <c r="G57" s="532">
        <v>1</v>
      </c>
      <c r="H57" s="532">
        <v>0</v>
      </c>
      <c r="I57" s="532">
        <f t="shared" si="9"/>
        <v>1</v>
      </c>
      <c r="J57" s="532">
        <v>1</v>
      </c>
      <c r="K57" s="532">
        <v>2</v>
      </c>
      <c r="L57" s="532">
        <v>0</v>
      </c>
      <c r="M57" s="532">
        <f t="shared" si="10"/>
        <v>3</v>
      </c>
      <c r="N57" s="532">
        <v>0</v>
      </c>
      <c r="O57" s="532">
        <v>0</v>
      </c>
      <c r="P57" s="532">
        <v>0</v>
      </c>
      <c r="Q57" s="532">
        <f t="shared" si="11"/>
        <v>0</v>
      </c>
      <c r="R57" s="532">
        <v>0</v>
      </c>
      <c r="S57" s="532">
        <v>0</v>
      </c>
      <c r="T57" s="532">
        <v>0</v>
      </c>
      <c r="U57" s="532">
        <f t="shared" si="12"/>
        <v>0</v>
      </c>
      <c r="V57" s="532">
        <v>0</v>
      </c>
      <c r="W57" s="532">
        <v>0</v>
      </c>
      <c r="X57" s="532">
        <v>0</v>
      </c>
      <c r="Y57" s="532">
        <f t="shared" si="13"/>
        <v>0</v>
      </c>
      <c r="Z57" s="532">
        <v>0</v>
      </c>
      <c r="AA57" s="532">
        <v>0</v>
      </c>
      <c r="AB57" s="532">
        <v>0</v>
      </c>
      <c r="AC57" s="532">
        <f t="shared" si="14"/>
        <v>0</v>
      </c>
      <c r="AD57" s="550" t="s">
        <v>1027</v>
      </c>
    </row>
    <row r="58" spans="1:31">
      <c r="A58" s="550" t="s">
        <v>1028</v>
      </c>
      <c r="B58" s="533">
        <v>0</v>
      </c>
      <c r="C58" s="533">
        <v>4</v>
      </c>
      <c r="D58" s="533">
        <v>5</v>
      </c>
      <c r="E58" s="533">
        <f t="shared" si="8"/>
        <v>9</v>
      </c>
      <c r="F58" s="534">
        <v>0</v>
      </c>
      <c r="G58" s="533">
        <v>0</v>
      </c>
      <c r="H58" s="533">
        <v>1</v>
      </c>
      <c r="I58" s="533">
        <f t="shared" si="9"/>
        <v>1</v>
      </c>
      <c r="J58" s="534">
        <v>1</v>
      </c>
      <c r="K58" s="533">
        <v>5</v>
      </c>
      <c r="L58" s="533">
        <v>8</v>
      </c>
      <c r="M58" s="533">
        <f t="shared" si="10"/>
        <v>14</v>
      </c>
      <c r="N58" s="534">
        <v>0</v>
      </c>
      <c r="O58" s="533">
        <v>0</v>
      </c>
      <c r="P58" s="533">
        <v>0</v>
      </c>
      <c r="Q58" s="533">
        <f t="shared" si="11"/>
        <v>0</v>
      </c>
      <c r="R58" s="534">
        <v>0</v>
      </c>
      <c r="S58" s="533">
        <v>0</v>
      </c>
      <c r="T58" s="533">
        <v>1</v>
      </c>
      <c r="U58" s="533">
        <f t="shared" si="12"/>
        <v>1</v>
      </c>
      <c r="V58" s="534">
        <v>1</v>
      </c>
      <c r="W58" s="533">
        <v>1</v>
      </c>
      <c r="X58" s="533">
        <v>0</v>
      </c>
      <c r="Y58" s="533">
        <f t="shared" si="13"/>
        <v>2</v>
      </c>
      <c r="Z58" s="534">
        <v>0</v>
      </c>
      <c r="AA58" s="533">
        <v>0</v>
      </c>
      <c r="AB58" s="533">
        <v>0</v>
      </c>
      <c r="AC58" s="533">
        <f t="shared" si="14"/>
        <v>0</v>
      </c>
      <c r="AD58" s="550" t="s">
        <v>1029</v>
      </c>
    </row>
    <row r="59" spans="1:31">
      <c r="A59" s="550" t="s">
        <v>1030</v>
      </c>
      <c r="B59" s="532">
        <v>0</v>
      </c>
      <c r="C59" s="532">
        <v>3</v>
      </c>
      <c r="D59" s="532">
        <v>3</v>
      </c>
      <c r="E59" s="532">
        <f t="shared" si="8"/>
        <v>6</v>
      </c>
      <c r="F59" s="532">
        <v>0</v>
      </c>
      <c r="G59" s="532">
        <v>3</v>
      </c>
      <c r="H59" s="532">
        <v>0</v>
      </c>
      <c r="I59" s="532">
        <f t="shared" si="9"/>
        <v>3</v>
      </c>
      <c r="J59" s="532">
        <v>0</v>
      </c>
      <c r="K59" s="532">
        <v>5</v>
      </c>
      <c r="L59" s="532">
        <v>3</v>
      </c>
      <c r="M59" s="532">
        <f t="shared" si="10"/>
        <v>8</v>
      </c>
      <c r="N59" s="532">
        <v>0</v>
      </c>
      <c r="O59" s="532">
        <v>0</v>
      </c>
      <c r="P59" s="532">
        <v>0</v>
      </c>
      <c r="Q59" s="532">
        <f t="shared" si="11"/>
        <v>0</v>
      </c>
      <c r="R59" s="532">
        <v>0</v>
      </c>
      <c r="S59" s="532">
        <v>0</v>
      </c>
      <c r="T59" s="532">
        <v>1</v>
      </c>
      <c r="U59" s="532">
        <f t="shared" si="12"/>
        <v>1</v>
      </c>
      <c r="V59" s="532">
        <v>0</v>
      </c>
      <c r="W59" s="532">
        <v>3</v>
      </c>
      <c r="X59" s="532">
        <v>0</v>
      </c>
      <c r="Y59" s="532">
        <f t="shared" si="13"/>
        <v>3</v>
      </c>
      <c r="Z59" s="532">
        <v>0</v>
      </c>
      <c r="AA59" s="532">
        <v>0</v>
      </c>
      <c r="AB59" s="532">
        <v>0</v>
      </c>
      <c r="AC59" s="532">
        <f t="shared" si="14"/>
        <v>0</v>
      </c>
      <c r="AD59" s="550" t="s">
        <v>1031</v>
      </c>
    </row>
    <row r="60" spans="1:31">
      <c r="A60" s="550" t="s">
        <v>1032</v>
      </c>
      <c r="B60" s="533">
        <v>1</v>
      </c>
      <c r="C60" s="533">
        <v>19</v>
      </c>
      <c r="D60" s="533">
        <v>9</v>
      </c>
      <c r="E60" s="533">
        <f t="shared" si="8"/>
        <v>29</v>
      </c>
      <c r="F60" s="534">
        <v>1</v>
      </c>
      <c r="G60" s="533">
        <v>4</v>
      </c>
      <c r="H60" s="533">
        <v>1</v>
      </c>
      <c r="I60" s="533">
        <f t="shared" si="9"/>
        <v>6</v>
      </c>
      <c r="J60" s="534">
        <v>3</v>
      </c>
      <c r="K60" s="533">
        <v>32</v>
      </c>
      <c r="L60" s="533">
        <v>6</v>
      </c>
      <c r="M60" s="533">
        <f t="shared" si="10"/>
        <v>41</v>
      </c>
      <c r="N60" s="534">
        <v>2</v>
      </c>
      <c r="O60" s="533">
        <v>1</v>
      </c>
      <c r="P60" s="533">
        <v>1</v>
      </c>
      <c r="Q60" s="533">
        <f t="shared" si="11"/>
        <v>4</v>
      </c>
      <c r="R60" s="534">
        <v>0</v>
      </c>
      <c r="S60" s="533">
        <v>12</v>
      </c>
      <c r="T60" s="533">
        <v>3</v>
      </c>
      <c r="U60" s="533">
        <f t="shared" si="12"/>
        <v>15</v>
      </c>
      <c r="V60" s="534">
        <v>0</v>
      </c>
      <c r="W60" s="533">
        <v>16</v>
      </c>
      <c r="X60" s="533">
        <v>3</v>
      </c>
      <c r="Y60" s="533">
        <f t="shared" si="13"/>
        <v>19</v>
      </c>
      <c r="Z60" s="534">
        <v>1</v>
      </c>
      <c r="AA60" s="533">
        <v>7</v>
      </c>
      <c r="AB60" s="533">
        <v>0</v>
      </c>
      <c r="AC60" s="533">
        <f t="shared" si="14"/>
        <v>8</v>
      </c>
      <c r="AD60" s="550" t="s">
        <v>1033</v>
      </c>
    </row>
    <row r="61" spans="1:31">
      <c r="A61" s="550" t="s">
        <v>828</v>
      </c>
      <c r="B61" s="532">
        <v>1</v>
      </c>
      <c r="C61" s="532">
        <v>23</v>
      </c>
      <c r="D61" s="532">
        <v>7</v>
      </c>
      <c r="E61" s="532">
        <f t="shared" si="8"/>
        <v>31</v>
      </c>
      <c r="F61" s="532">
        <v>0</v>
      </c>
      <c r="G61" s="532">
        <v>5</v>
      </c>
      <c r="H61" s="532">
        <v>3</v>
      </c>
      <c r="I61" s="532">
        <f t="shared" si="9"/>
        <v>8</v>
      </c>
      <c r="J61" s="532">
        <v>1</v>
      </c>
      <c r="K61" s="532">
        <v>36</v>
      </c>
      <c r="L61" s="532">
        <v>13</v>
      </c>
      <c r="M61" s="532">
        <f t="shared" si="10"/>
        <v>50</v>
      </c>
      <c r="N61" s="532">
        <v>0</v>
      </c>
      <c r="O61" s="532">
        <v>3</v>
      </c>
      <c r="P61" s="532">
        <v>0</v>
      </c>
      <c r="Q61" s="532">
        <f t="shared" si="11"/>
        <v>3</v>
      </c>
      <c r="R61" s="532">
        <v>0</v>
      </c>
      <c r="S61" s="532">
        <v>18</v>
      </c>
      <c r="T61" s="532">
        <v>6</v>
      </c>
      <c r="U61" s="532">
        <f t="shared" si="12"/>
        <v>24</v>
      </c>
      <c r="V61" s="532">
        <v>0</v>
      </c>
      <c r="W61" s="532">
        <v>15</v>
      </c>
      <c r="X61" s="532">
        <v>0</v>
      </c>
      <c r="Y61" s="532">
        <f t="shared" si="13"/>
        <v>15</v>
      </c>
      <c r="Z61" s="532">
        <v>1</v>
      </c>
      <c r="AA61" s="532">
        <v>7</v>
      </c>
      <c r="AB61" s="532">
        <v>0</v>
      </c>
      <c r="AC61" s="532">
        <f t="shared" si="14"/>
        <v>8</v>
      </c>
      <c r="AD61" s="550" t="s">
        <v>960</v>
      </c>
    </row>
    <row r="62" spans="1:31">
      <c r="A62" s="550" t="s">
        <v>862</v>
      </c>
      <c r="B62" s="533">
        <v>27</v>
      </c>
      <c r="C62" s="533">
        <v>66</v>
      </c>
      <c r="D62" s="533">
        <v>26</v>
      </c>
      <c r="E62" s="533">
        <f t="shared" si="8"/>
        <v>119</v>
      </c>
      <c r="F62" s="534">
        <v>7</v>
      </c>
      <c r="G62" s="533">
        <v>29</v>
      </c>
      <c r="H62" s="533">
        <v>5</v>
      </c>
      <c r="I62" s="533">
        <f t="shared" si="9"/>
        <v>41</v>
      </c>
      <c r="J62" s="534">
        <v>29</v>
      </c>
      <c r="K62" s="533">
        <v>127</v>
      </c>
      <c r="L62" s="533">
        <v>43</v>
      </c>
      <c r="M62" s="533">
        <f t="shared" si="10"/>
        <v>199</v>
      </c>
      <c r="N62" s="534">
        <v>3</v>
      </c>
      <c r="O62" s="533">
        <v>19</v>
      </c>
      <c r="P62" s="533">
        <v>0</v>
      </c>
      <c r="Q62" s="533">
        <f t="shared" si="11"/>
        <v>22</v>
      </c>
      <c r="R62" s="534">
        <v>6</v>
      </c>
      <c r="S62" s="533">
        <v>53</v>
      </c>
      <c r="T62" s="533">
        <v>4</v>
      </c>
      <c r="U62" s="533">
        <f t="shared" si="12"/>
        <v>63</v>
      </c>
      <c r="V62" s="534">
        <v>17</v>
      </c>
      <c r="W62" s="533">
        <v>48</v>
      </c>
      <c r="X62" s="533">
        <v>8</v>
      </c>
      <c r="Y62" s="533">
        <f t="shared" si="13"/>
        <v>73</v>
      </c>
      <c r="Z62" s="534">
        <v>1</v>
      </c>
      <c r="AA62" s="533">
        <v>25</v>
      </c>
      <c r="AB62" s="533">
        <v>0</v>
      </c>
      <c r="AC62" s="533">
        <f t="shared" si="14"/>
        <v>26</v>
      </c>
      <c r="AD62" s="550" t="s">
        <v>870</v>
      </c>
    </row>
    <row r="63" spans="1:31">
      <c r="A63" s="550" t="s">
        <v>1034</v>
      </c>
      <c r="B63" s="532">
        <v>3</v>
      </c>
      <c r="C63" s="532">
        <v>16</v>
      </c>
      <c r="D63" s="532">
        <v>12</v>
      </c>
      <c r="E63" s="532">
        <f t="shared" si="8"/>
        <v>31</v>
      </c>
      <c r="F63" s="532">
        <v>0</v>
      </c>
      <c r="G63" s="532">
        <v>7</v>
      </c>
      <c r="H63" s="532">
        <v>1</v>
      </c>
      <c r="I63" s="532">
        <f t="shared" si="9"/>
        <v>8</v>
      </c>
      <c r="J63" s="532">
        <v>2</v>
      </c>
      <c r="K63" s="532">
        <v>15</v>
      </c>
      <c r="L63" s="532">
        <v>5</v>
      </c>
      <c r="M63" s="532">
        <f t="shared" si="10"/>
        <v>22</v>
      </c>
      <c r="N63" s="532">
        <v>0</v>
      </c>
      <c r="O63" s="532">
        <v>0</v>
      </c>
      <c r="P63" s="532">
        <v>0</v>
      </c>
      <c r="Q63" s="532">
        <f t="shared" si="11"/>
        <v>0</v>
      </c>
      <c r="R63" s="532">
        <v>0</v>
      </c>
      <c r="S63" s="532">
        <v>4</v>
      </c>
      <c r="T63" s="532">
        <v>3</v>
      </c>
      <c r="U63" s="532">
        <f t="shared" si="12"/>
        <v>7</v>
      </c>
      <c r="V63" s="532">
        <v>0</v>
      </c>
      <c r="W63" s="532">
        <v>4</v>
      </c>
      <c r="X63" s="532">
        <v>3</v>
      </c>
      <c r="Y63" s="532">
        <f t="shared" si="13"/>
        <v>7</v>
      </c>
      <c r="Z63" s="532">
        <v>0</v>
      </c>
      <c r="AA63" s="532">
        <v>0</v>
      </c>
      <c r="AB63" s="532">
        <v>0</v>
      </c>
      <c r="AC63" s="532">
        <f t="shared" si="14"/>
        <v>0</v>
      </c>
      <c r="AD63" s="550" t="s">
        <v>1035</v>
      </c>
    </row>
    <row r="64" spans="1:31">
      <c r="A64" s="550" t="s">
        <v>1036</v>
      </c>
      <c r="B64" s="533">
        <v>0</v>
      </c>
      <c r="C64" s="533">
        <v>6</v>
      </c>
      <c r="D64" s="533">
        <v>4</v>
      </c>
      <c r="E64" s="533">
        <f t="shared" si="8"/>
        <v>10</v>
      </c>
      <c r="F64" s="534">
        <v>0</v>
      </c>
      <c r="G64" s="533">
        <v>4</v>
      </c>
      <c r="H64" s="533">
        <v>0</v>
      </c>
      <c r="I64" s="533">
        <f t="shared" si="9"/>
        <v>4</v>
      </c>
      <c r="J64" s="534">
        <v>0</v>
      </c>
      <c r="K64" s="533">
        <v>10</v>
      </c>
      <c r="L64" s="533">
        <v>7</v>
      </c>
      <c r="M64" s="533">
        <f t="shared" si="10"/>
        <v>17</v>
      </c>
      <c r="N64" s="534">
        <v>0</v>
      </c>
      <c r="O64" s="533">
        <v>0</v>
      </c>
      <c r="P64" s="533">
        <v>0</v>
      </c>
      <c r="Q64" s="533">
        <f t="shared" si="11"/>
        <v>0</v>
      </c>
      <c r="R64" s="534">
        <v>0</v>
      </c>
      <c r="S64" s="533">
        <v>2</v>
      </c>
      <c r="T64" s="533">
        <v>0</v>
      </c>
      <c r="U64" s="533">
        <f t="shared" si="12"/>
        <v>2</v>
      </c>
      <c r="V64" s="534">
        <v>0</v>
      </c>
      <c r="W64" s="533">
        <v>5</v>
      </c>
      <c r="X64" s="533">
        <v>4</v>
      </c>
      <c r="Y64" s="533">
        <f t="shared" si="13"/>
        <v>9</v>
      </c>
      <c r="Z64" s="534">
        <v>0</v>
      </c>
      <c r="AA64" s="533">
        <v>1</v>
      </c>
      <c r="AB64" s="533">
        <v>0</v>
      </c>
      <c r="AC64" s="533">
        <f t="shared" si="14"/>
        <v>1</v>
      </c>
      <c r="AD64" s="550" t="s">
        <v>1037</v>
      </c>
    </row>
    <row r="65" spans="1:31">
      <c r="A65" s="550" t="s">
        <v>964</v>
      </c>
      <c r="B65" s="532">
        <v>10</v>
      </c>
      <c r="C65" s="532">
        <v>65</v>
      </c>
      <c r="D65" s="532">
        <v>7</v>
      </c>
      <c r="E65" s="532">
        <f t="shared" si="8"/>
        <v>82</v>
      </c>
      <c r="F65" s="532">
        <v>0</v>
      </c>
      <c r="G65" s="532">
        <v>29</v>
      </c>
      <c r="H65" s="532">
        <v>1</v>
      </c>
      <c r="I65" s="532">
        <f t="shared" si="9"/>
        <v>30</v>
      </c>
      <c r="J65" s="532">
        <v>13</v>
      </c>
      <c r="K65" s="532">
        <v>95</v>
      </c>
      <c r="L65" s="532">
        <v>10</v>
      </c>
      <c r="M65" s="532">
        <f t="shared" si="10"/>
        <v>118</v>
      </c>
      <c r="N65" s="532">
        <v>6</v>
      </c>
      <c r="O65" s="532">
        <v>15</v>
      </c>
      <c r="P65" s="532">
        <v>1</v>
      </c>
      <c r="Q65" s="532">
        <f t="shared" si="11"/>
        <v>22</v>
      </c>
      <c r="R65" s="532">
        <v>1</v>
      </c>
      <c r="S65" s="532">
        <v>37</v>
      </c>
      <c r="T65" s="532">
        <v>3</v>
      </c>
      <c r="U65" s="532">
        <f t="shared" si="12"/>
        <v>41</v>
      </c>
      <c r="V65" s="532">
        <v>13</v>
      </c>
      <c r="W65" s="532">
        <v>31</v>
      </c>
      <c r="X65" s="532">
        <v>2</v>
      </c>
      <c r="Y65" s="532">
        <f t="shared" si="13"/>
        <v>46</v>
      </c>
      <c r="Z65" s="532">
        <v>3</v>
      </c>
      <c r="AA65" s="532">
        <v>22</v>
      </c>
      <c r="AB65" s="532">
        <v>2</v>
      </c>
      <c r="AC65" s="532">
        <f t="shared" si="14"/>
        <v>27</v>
      </c>
      <c r="AD65" s="550" t="s">
        <v>1038</v>
      </c>
    </row>
    <row r="66" spans="1:31">
      <c r="A66" s="550" t="s">
        <v>1039</v>
      </c>
      <c r="B66" s="533">
        <v>3</v>
      </c>
      <c r="C66" s="533">
        <v>2</v>
      </c>
      <c r="D66" s="533">
        <v>8</v>
      </c>
      <c r="E66" s="533">
        <f t="shared" si="8"/>
        <v>13</v>
      </c>
      <c r="F66" s="534">
        <v>0</v>
      </c>
      <c r="G66" s="533">
        <v>1</v>
      </c>
      <c r="H66" s="533">
        <v>0</v>
      </c>
      <c r="I66" s="533">
        <f t="shared" si="9"/>
        <v>1</v>
      </c>
      <c r="J66" s="534">
        <v>1</v>
      </c>
      <c r="K66" s="533">
        <v>9</v>
      </c>
      <c r="L66" s="533">
        <v>2</v>
      </c>
      <c r="M66" s="533">
        <f t="shared" si="10"/>
        <v>12</v>
      </c>
      <c r="N66" s="534">
        <v>0</v>
      </c>
      <c r="O66" s="533">
        <v>1</v>
      </c>
      <c r="P66" s="533">
        <v>0</v>
      </c>
      <c r="Q66" s="533">
        <f t="shared" si="11"/>
        <v>1</v>
      </c>
      <c r="R66" s="534">
        <v>0</v>
      </c>
      <c r="S66" s="533">
        <v>0</v>
      </c>
      <c r="T66" s="533">
        <v>0</v>
      </c>
      <c r="U66" s="533">
        <f t="shared" si="12"/>
        <v>0</v>
      </c>
      <c r="V66" s="534">
        <v>1</v>
      </c>
      <c r="W66" s="533">
        <v>3</v>
      </c>
      <c r="X66" s="533">
        <v>1</v>
      </c>
      <c r="Y66" s="533">
        <f t="shared" si="13"/>
        <v>5</v>
      </c>
      <c r="Z66" s="534">
        <v>0</v>
      </c>
      <c r="AA66" s="533">
        <v>0</v>
      </c>
      <c r="AB66" s="533">
        <v>0</v>
      </c>
      <c r="AC66" s="533">
        <f t="shared" si="14"/>
        <v>0</v>
      </c>
      <c r="AD66" s="550" t="s">
        <v>1040</v>
      </c>
    </row>
    <row r="67" spans="1:31" ht="37">
      <c r="A67" s="550" t="s">
        <v>1041</v>
      </c>
      <c r="B67" s="532">
        <v>0</v>
      </c>
      <c r="C67" s="532">
        <v>0</v>
      </c>
      <c r="D67" s="532">
        <v>0</v>
      </c>
      <c r="E67" s="532">
        <f t="shared" si="8"/>
        <v>0</v>
      </c>
      <c r="F67" s="532">
        <v>0</v>
      </c>
      <c r="G67" s="532">
        <v>0</v>
      </c>
      <c r="H67" s="532">
        <v>0</v>
      </c>
      <c r="I67" s="532">
        <f t="shared" si="9"/>
        <v>0</v>
      </c>
      <c r="J67" s="532">
        <v>1</v>
      </c>
      <c r="K67" s="532">
        <v>2</v>
      </c>
      <c r="L67" s="532">
        <v>0</v>
      </c>
      <c r="M67" s="532">
        <f t="shared" si="10"/>
        <v>3</v>
      </c>
      <c r="N67" s="532">
        <v>0</v>
      </c>
      <c r="O67" s="532">
        <v>0</v>
      </c>
      <c r="P67" s="532">
        <v>0</v>
      </c>
      <c r="Q67" s="532">
        <f t="shared" si="11"/>
        <v>0</v>
      </c>
      <c r="R67" s="532">
        <v>0</v>
      </c>
      <c r="S67" s="532">
        <v>2</v>
      </c>
      <c r="T67" s="532">
        <v>0</v>
      </c>
      <c r="U67" s="532">
        <f t="shared" si="12"/>
        <v>2</v>
      </c>
      <c r="V67" s="532">
        <v>0</v>
      </c>
      <c r="W67" s="532">
        <v>0</v>
      </c>
      <c r="X67" s="532">
        <v>0</v>
      </c>
      <c r="Y67" s="532">
        <f t="shared" si="13"/>
        <v>0</v>
      </c>
      <c r="Z67" s="532">
        <v>0</v>
      </c>
      <c r="AA67" s="532">
        <v>0</v>
      </c>
      <c r="AB67" s="532">
        <v>0</v>
      </c>
      <c r="AC67" s="532">
        <f t="shared" si="14"/>
        <v>0</v>
      </c>
      <c r="AD67" s="551" t="s">
        <v>1042</v>
      </c>
    </row>
    <row r="68" spans="1:31">
      <c r="A68" s="550" t="s">
        <v>1043</v>
      </c>
      <c r="B68" s="533">
        <v>1</v>
      </c>
      <c r="C68" s="533">
        <v>0</v>
      </c>
      <c r="D68" s="533">
        <v>2</v>
      </c>
      <c r="E68" s="533">
        <f t="shared" si="8"/>
        <v>3</v>
      </c>
      <c r="F68" s="534">
        <v>0</v>
      </c>
      <c r="G68" s="533">
        <v>0</v>
      </c>
      <c r="H68" s="533">
        <v>0</v>
      </c>
      <c r="I68" s="533">
        <f t="shared" si="9"/>
        <v>0</v>
      </c>
      <c r="J68" s="534">
        <v>0</v>
      </c>
      <c r="K68" s="533">
        <v>0</v>
      </c>
      <c r="L68" s="533">
        <v>0</v>
      </c>
      <c r="M68" s="533">
        <f t="shared" si="10"/>
        <v>0</v>
      </c>
      <c r="N68" s="534">
        <v>0</v>
      </c>
      <c r="O68" s="533">
        <v>0</v>
      </c>
      <c r="P68" s="533">
        <v>0</v>
      </c>
      <c r="Q68" s="533">
        <f t="shared" si="11"/>
        <v>0</v>
      </c>
      <c r="R68" s="534">
        <v>0</v>
      </c>
      <c r="S68" s="533">
        <v>1</v>
      </c>
      <c r="T68" s="533">
        <v>0</v>
      </c>
      <c r="U68" s="533">
        <f t="shared" si="12"/>
        <v>1</v>
      </c>
      <c r="V68" s="534">
        <v>0</v>
      </c>
      <c r="W68" s="533">
        <v>0</v>
      </c>
      <c r="X68" s="533">
        <v>0</v>
      </c>
      <c r="Y68" s="533">
        <f t="shared" si="13"/>
        <v>0</v>
      </c>
      <c r="Z68" s="534">
        <v>0</v>
      </c>
      <c r="AA68" s="533">
        <v>0</v>
      </c>
      <c r="AB68" s="533">
        <v>0</v>
      </c>
      <c r="AC68" s="533">
        <f t="shared" si="14"/>
        <v>0</v>
      </c>
      <c r="AD68" s="550" t="s">
        <v>1044</v>
      </c>
    </row>
    <row r="69" spans="1:31">
      <c r="A69" s="550" t="s">
        <v>1045</v>
      </c>
      <c r="B69" s="532">
        <v>0</v>
      </c>
      <c r="C69" s="532">
        <v>29</v>
      </c>
      <c r="D69" s="532">
        <v>9</v>
      </c>
      <c r="E69" s="532">
        <f t="shared" si="8"/>
        <v>38</v>
      </c>
      <c r="F69" s="532">
        <v>0</v>
      </c>
      <c r="G69" s="532">
        <v>8</v>
      </c>
      <c r="H69" s="532">
        <v>2</v>
      </c>
      <c r="I69" s="532">
        <f t="shared" si="9"/>
        <v>10</v>
      </c>
      <c r="J69" s="532">
        <v>0</v>
      </c>
      <c r="K69" s="532">
        <v>57</v>
      </c>
      <c r="L69" s="532">
        <v>12</v>
      </c>
      <c r="M69" s="532">
        <f t="shared" si="10"/>
        <v>69</v>
      </c>
      <c r="N69" s="532">
        <v>0</v>
      </c>
      <c r="O69" s="532">
        <v>2</v>
      </c>
      <c r="P69" s="532">
        <v>0</v>
      </c>
      <c r="Q69" s="532">
        <f t="shared" si="11"/>
        <v>2</v>
      </c>
      <c r="R69" s="532">
        <v>0</v>
      </c>
      <c r="S69" s="532">
        <v>19</v>
      </c>
      <c r="T69" s="532">
        <v>2</v>
      </c>
      <c r="U69" s="532">
        <f t="shared" si="12"/>
        <v>21</v>
      </c>
      <c r="V69" s="532">
        <v>2</v>
      </c>
      <c r="W69" s="532">
        <v>21</v>
      </c>
      <c r="X69" s="532">
        <v>5</v>
      </c>
      <c r="Y69" s="532">
        <f t="shared" si="13"/>
        <v>28</v>
      </c>
      <c r="Z69" s="532">
        <v>0</v>
      </c>
      <c r="AA69" s="532">
        <v>8</v>
      </c>
      <c r="AB69" s="532">
        <v>0</v>
      </c>
      <c r="AC69" s="532">
        <f t="shared" si="14"/>
        <v>8</v>
      </c>
      <c r="AD69" s="550" t="s">
        <v>1046</v>
      </c>
    </row>
    <row r="70" spans="1:31">
      <c r="A70" s="550" t="s">
        <v>1047</v>
      </c>
      <c r="B70" s="533">
        <v>0</v>
      </c>
      <c r="C70" s="533">
        <v>16</v>
      </c>
      <c r="D70" s="533">
        <v>8</v>
      </c>
      <c r="E70" s="533">
        <f t="shared" si="8"/>
        <v>24</v>
      </c>
      <c r="F70" s="534">
        <v>1</v>
      </c>
      <c r="G70" s="533">
        <v>6</v>
      </c>
      <c r="H70" s="533">
        <v>3</v>
      </c>
      <c r="I70" s="533">
        <f t="shared" si="9"/>
        <v>10</v>
      </c>
      <c r="J70" s="534">
        <v>1</v>
      </c>
      <c r="K70" s="533">
        <v>22</v>
      </c>
      <c r="L70" s="533">
        <v>8</v>
      </c>
      <c r="M70" s="533">
        <f t="shared" si="10"/>
        <v>31</v>
      </c>
      <c r="N70" s="534">
        <v>0</v>
      </c>
      <c r="O70" s="533">
        <v>3</v>
      </c>
      <c r="P70" s="533">
        <v>0</v>
      </c>
      <c r="Q70" s="533">
        <f t="shared" si="11"/>
        <v>3</v>
      </c>
      <c r="R70" s="534">
        <v>0</v>
      </c>
      <c r="S70" s="533">
        <v>14</v>
      </c>
      <c r="T70" s="533">
        <v>2</v>
      </c>
      <c r="U70" s="533">
        <f t="shared" si="12"/>
        <v>16</v>
      </c>
      <c r="V70" s="534">
        <v>0</v>
      </c>
      <c r="W70" s="533">
        <v>18</v>
      </c>
      <c r="X70" s="533">
        <v>1</v>
      </c>
      <c r="Y70" s="533">
        <f t="shared" si="13"/>
        <v>19</v>
      </c>
      <c r="Z70" s="534">
        <v>0</v>
      </c>
      <c r="AA70" s="533">
        <v>3</v>
      </c>
      <c r="AB70" s="533">
        <v>0</v>
      </c>
      <c r="AC70" s="533">
        <f t="shared" si="14"/>
        <v>3</v>
      </c>
      <c r="AD70" s="550" t="s">
        <v>1048</v>
      </c>
    </row>
    <row r="71" spans="1:31">
      <c r="A71" s="550" t="s">
        <v>1049</v>
      </c>
      <c r="B71" s="532">
        <v>3</v>
      </c>
      <c r="C71" s="532">
        <v>22</v>
      </c>
      <c r="D71" s="532">
        <v>18</v>
      </c>
      <c r="E71" s="532">
        <f t="shared" si="8"/>
        <v>43</v>
      </c>
      <c r="F71" s="532">
        <v>1</v>
      </c>
      <c r="G71" s="532">
        <v>5</v>
      </c>
      <c r="H71" s="532">
        <v>5</v>
      </c>
      <c r="I71" s="532">
        <f t="shared" si="9"/>
        <v>11</v>
      </c>
      <c r="J71" s="532">
        <v>8</v>
      </c>
      <c r="K71" s="532">
        <v>34</v>
      </c>
      <c r="L71" s="532">
        <v>24</v>
      </c>
      <c r="M71" s="532">
        <f t="shared" si="10"/>
        <v>66</v>
      </c>
      <c r="N71" s="532">
        <v>1</v>
      </c>
      <c r="O71" s="532">
        <v>0</v>
      </c>
      <c r="P71" s="532">
        <v>0</v>
      </c>
      <c r="Q71" s="532">
        <f t="shared" si="11"/>
        <v>1</v>
      </c>
      <c r="R71" s="532">
        <v>0</v>
      </c>
      <c r="S71" s="532">
        <v>4</v>
      </c>
      <c r="T71" s="532">
        <v>4</v>
      </c>
      <c r="U71" s="532">
        <f t="shared" si="12"/>
        <v>8</v>
      </c>
      <c r="V71" s="532">
        <v>0</v>
      </c>
      <c r="W71" s="532">
        <v>14</v>
      </c>
      <c r="X71" s="532">
        <v>6</v>
      </c>
      <c r="Y71" s="532">
        <f t="shared" si="13"/>
        <v>20</v>
      </c>
      <c r="Z71" s="532">
        <v>0</v>
      </c>
      <c r="AA71" s="532">
        <v>1</v>
      </c>
      <c r="AB71" s="532">
        <v>0</v>
      </c>
      <c r="AC71" s="532">
        <f t="shared" si="14"/>
        <v>1</v>
      </c>
      <c r="AD71" s="550" t="s">
        <v>1050</v>
      </c>
    </row>
    <row r="72" spans="1:31">
      <c r="A72" s="550" t="s">
        <v>1051</v>
      </c>
      <c r="B72" s="533">
        <v>0</v>
      </c>
      <c r="C72" s="533">
        <v>1</v>
      </c>
      <c r="D72" s="533">
        <v>4</v>
      </c>
      <c r="E72" s="533">
        <f t="shared" si="8"/>
        <v>5</v>
      </c>
      <c r="F72" s="534">
        <v>0</v>
      </c>
      <c r="G72" s="533">
        <v>0</v>
      </c>
      <c r="H72" s="533">
        <v>0</v>
      </c>
      <c r="I72" s="533">
        <f t="shared" si="9"/>
        <v>0</v>
      </c>
      <c r="J72" s="534">
        <v>0</v>
      </c>
      <c r="K72" s="533">
        <v>2</v>
      </c>
      <c r="L72" s="533">
        <v>2</v>
      </c>
      <c r="M72" s="533">
        <f t="shared" si="10"/>
        <v>4</v>
      </c>
      <c r="N72" s="534">
        <v>0</v>
      </c>
      <c r="O72" s="533">
        <v>0</v>
      </c>
      <c r="P72" s="533">
        <v>0</v>
      </c>
      <c r="Q72" s="533">
        <f t="shared" si="11"/>
        <v>0</v>
      </c>
      <c r="R72" s="534">
        <v>0</v>
      </c>
      <c r="S72" s="533">
        <v>0</v>
      </c>
      <c r="T72" s="533">
        <v>0</v>
      </c>
      <c r="U72" s="533">
        <f t="shared" si="12"/>
        <v>0</v>
      </c>
      <c r="V72" s="534">
        <v>0</v>
      </c>
      <c r="W72" s="533">
        <v>0</v>
      </c>
      <c r="X72" s="533">
        <v>0</v>
      </c>
      <c r="Y72" s="533">
        <f t="shared" si="13"/>
        <v>0</v>
      </c>
      <c r="Z72" s="534">
        <v>0</v>
      </c>
      <c r="AA72" s="533">
        <v>1</v>
      </c>
      <c r="AB72" s="533">
        <v>0</v>
      </c>
      <c r="AC72" s="533">
        <f t="shared" si="14"/>
        <v>1</v>
      </c>
      <c r="AD72" s="550" t="s">
        <v>1052</v>
      </c>
    </row>
    <row r="73" spans="1:31">
      <c r="A73" s="550" t="s">
        <v>1053</v>
      </c>
      <c r="B73" s="532">
        <v>21</v>
      </c>
      <c r="C73" s="532">
        <v>71</v>
      </c>
      <c r="D73" s="532">
        <v>28</v>
      </c>
      <c r="E73" s="532">
        <f t="shared" si="8"/>
        <v>120</v>
      </c>
      <c r="F73" s="532">
        <v>3</v>
      </c>
      <c r="G73" s="532">
        <v>23</v>
      </c>
      <c r="H73" s="532">
        <v>1</v>
      </c>
      <c r="I73" s="532">
        <f t="shared" si="9"/>
        <v>27</v>
      </c>
      <c r="J73" s="532">
        <v>26</v>
      </c>
      <c r="K73" s="532">
        <v>121</v>
      </c>
      <c r="L73" s="532">
        <v>21</v>
      </c>
      <c r="M73" s="532">
        <f t="shared" si="10"/>
        <v>168</v>
      </c>
      <c r="N73" s="532">
        <v>4</v>
      </c>
      <c r="O73" s="532">
        <v>8</v>
      </c>
      <c r="P73" s="532">
        <v>0</v>
      </c>
      <c r="Q73" s="532">
        <f t="shared" si="11"/>
        <v>12</v>
      </c>
      <c r="R73" s="532">
        <v>3</v>
      </c>
      <c r="S73" s="532">
        <v>43</v>
      </c>
      <c r="T73" s="532">
        <v>2</v>
      </c>
      <c r="U73" s="532">
        <f t="shared" si="12"/>
        <v>48</v>
      </c>
      <c r="V73" s="532">
        <v>5</v>
      </c>
      <c r="W73" s="532">
        <v>44</v>
      </c>
      <c r="X73" s="532">
        <v>11</v>
      </c>
      <c r="Y73" s="532">
        <f t="shared" si="13"/>
        <v>60</v>
      </c>
      <c r="Z73" s="532">
        <v>1</v>
      </c>
      <c r="AA73" s="532">
        <v>12</v>
      </c>
      <c r="AB73" s="532">
        <v>0</v>
      </c>
      <c r="AC73" s="532">
        <f t="shared" si="14"/>
        <v>13</v>
      </c>
      <c r="AD73" s="550" t="s">
        <v>871</v>
      </c>
    </row>
    <row r="74" spans="1:31">
      <c r="A74" s="550" t="s">
        <v>1054</v>
      </c>
      <c r="B74" s="533">
        <v>0</v>
      </c>
      <c r="C74" s="533">
        <v>2</v>
      </c>
      <c r="D74" s="533">
        <v>5</v>
      </c>
      <c r="E74" s="533">
        <f t="shared" si="8"/>
        <v>7</v>
      </c>
      <c r="F74" s="534">
        <v>0</v>
      </c>
      <c r="G74" s="533">
        <v>1</v>
      </c>
      <c r="H74" s="533">
        <v>0</v>
      </c>
      <c r="I74" s="533">
        <f t="shared" si="9"/>
        <v>1</v>
      </c>
      <c r="J74" s="534">
        <v>2</v>
      </c>
      <c r="K74" s="533">
        <v>5</v>
      </c>
      <c r="L74" s="533">
        <v>1</v>
      </c>
      <c r="M74" s="533">
        <f t="shared" si="10"/>
        <v>8</v>
      </c>
      <c r="N74" s="534">
        <v>0</v>
      </c>
      <c r="O74" s="533">
        <v>1</v>
      </c>
      <c r="P74" s="533">
        <v>0</v>
      </c>
      <c r="Q74" s="533">
        <f t="shared" si="11"/>
        <v>1</v>
      </c>
      <c r="R74" s="534">
        <v>1</v>
      </c>
      <c r="S74" s="533">
        <v>3</v>
      </c>
      <c r="T74" s="533">
        <v>0</v>
      </c>
      <c r="U74" s="533">
        <f t="shared" si="12"/>
        <v>4</v>
      </c>
      <c r="V74" s="534">
        <v>0</v>
      </c>
      <c r="W74" s="533">
        <v>5</v>
      </c>
      <c r="X74" s="533">
        <v>0</v>
      </c>
      <c r="Y74" s="533">
        <f t="shared" si="13"/>
        <v>5</v>
      </c>
      <c r="Z74" s="534">
        <v>0</v>
      </c>
      <c r="AA74" s="533">
        <v>1</v>
      </c>
      <c r="AB74" s="533">
        <v>0</v>
      </c>
      <c r="AC74" s="533">
        <f t="shared" si="14"/>
        <v>1</v>
      </c>
      <c r="AD74" s="550" t="s">
        <v>1055</v>
      </c>
    </row>
    <row r="75" spans="1:31">
      <c r="A75" s="550" t="s">
        <v>1056</v>
      </c>
      <c r="B75" s="532">
        <v>0</v>
      </c>
      <c r="C75" s="532">
        <v>0</v>
      </c>
      <c r="D75" s="532">
        <v>0</v>
      </c>
      <c r="E75" s="532">
        <f t="shared" si="8"/>
        <v>0</v>
      </c>
      <c r="F75" s="532">
        <v>0</v>
      </c>
      <c r="G75" s="532">
        <v>0</v>
      </c>
      <c r="H75" s="532">
        <v>0</v>
      </c>
      <c r="I75" s="532">
        <f t="shared" si="9"/>
        <v>0</v>
      </c>
      <c r="J75" s="532">
        <v>0</v>
      </c>
      <c r="K75" s="532">
        <v>0</v>
      </c>
      <c r="L75" s="532">
        <v>0</v>
      </c>
      <c r="M75" s="532">
        <f t="shared" si="10"/>
        <v>0</v>
      </c>
      <c r="N75" s="532">
        <v>0</v>
      </c>
      <c r="O75" s="532">
        <v>0</v>
      </c>
      <c r="P75" s="532">
        <v>0</v>
      </c>
      <c r="Q75" s="532">
        <f t="shared" si="11"/>
        <v>0</v>
      </c>
      <c r="R75" s="532">
        <v>0</v>
      </c>
      <c r="S75" s="532">
        <v>0</v>
      </c>
      <c r="T75" s="532">
        <v>0</v>
      </c>
      <c r="U75" s="532">
        <f t="shared" si="12"/>
        <v>0</v>
      </c>
      <c r="V75" s="532">
        <v>0</v>
      </c>
      <c r="W75" s="532">
        <v>0</v>
      </c>
      <c r="X75" s="532">
        <v>0</v>
      </c>
      <c r="Y75" s="532">
        <f t="shared" si="13"/>
        <v>0</v>
      </c>
      <c r="Z75" s="532">
        <v>0</v>
      </c>
      <c r="AA75" s="532">
        <v>0</v>
      </c>
      <c r="AB75" s="532">
        <v>0</v>
      </c>
      <c r="AC75" s="532">
        <f t="shared" si="14"/>
        <v>0</v>
      </c>
      <c r="AD75" s="550" t="s">
        <v>1057</v>
      </c>
    </row>
    <row r="76" spans="1:31">
      <c r="A76" s="550" t="s">
        <v>1058</v>
      </c>
      <c r="B76" s="533">
        <v>2</v>
      </c>
      <c r="C76" s="533">
        <v>18</v>
      </c>
      <c r="D76" s="533">
        <v>6</v>
      </c>
      <c r="E76" s="533">
        <f t="shared" si="8"/>
        <v>26</v>
      </c>
      <c r="F76" s="534">
        <v>1</v>
      </c>
      <c r="G76" s="533">
        <v>1</v>
      </c>
      <c r="H76" s="533">
        <v>1</v>
      </c>
      <c r="I76" s="533">
        <f t="shared" si="9"/>
        <v>3</v>
      </c>
      <c r="J76" s="534">
        <v>2</v>
      </c>
      <c r="K76" s="533">
        <v>16</v>
      </c>
      <c r="L76" s="533">
        <v>4</v>
      </c>
      <c r="M76" s="533">
        <f t="shared" si="10"/>
        <v>22</v>
      </c>
      <c r="N76" s="534">
        <v>0</v>
      </c>
      <c r="O76" s="533">
        <v>1</v>
      </c>
      <c r="P76" s="533">
        <v>0</v>
      </c>
      <c r="Q76" s="533">
        <f t="shared" si="11"/>
        <v>1</v>
      </c>
      <c r="R76" s="534">
        <v>1</v>
      </c>
      <c r="S76" s="533">
        <v>4</v>
      </c>
      <c r="T76" s="533">
        <v>2</v>
      </c>
      <c r="U76" s="533">
        <f t="shared" si="12"/>
        <v>7</v>
      </c>
      <c r="V76" s="534">
        <v>0</v>
      </c>
      <c r="W76" s="533">
        <v>6</v>
      </c>
      <c r="X76" s="533">
        <v>0</v>
      </c>
      <c r="Y76" s="533">
        <f t="shared" si="13"/>
        <v>6</v>
      </c>
      <c r="Z76" s="534">
        <v>0</v>
      </c>
      <c r="AA76" s="533">
        <v>5</v>
      </c>
      <c r="AB76" s="533">
        <v>0</v>
      </c>
      <c r="AC76" s="533">
        <f t="shared" si="14"/>
        <v>5</v>
      </c>
      <c r="AD76" s="550" t="s">
        <v>1059</v>
      </c>
      <c r="AE76" s="547"/>
    </row>
    <row r="77" spans="1:31">
      <c r="A77" s="550" t="s">
        <v>1060</v>
      </c>
      <c r="B77" s="532">
        <v>10</v>
      </c>
      <c r="C77" s="532">
        <v>13</v>
      </c>
      <c r="D77" s="532">
        <v>2</v>
      </c>
      <c r="E77" s="532">
        <f t="shared" si="8"/>
        <v>25</v>
      </c>
      <c r="F77" s="532">
        <v>0</v>
      </c>
      <c r="G77" s="532">
        <v>2</v>
      </c>
      <c r="H77" s="532">
        <v>0</v>
      </c>
      <c r="I77" s="532">
        <f t="shared" si="9"/>
        <v>2</v>
      </c>
      <c r="J77" s="532">
        <v>2</v>
      </c>
      <c r="K77" s="532">
        <v>10</v>
      </c>
      <c r="L77" s="532">
        <v>1</v>
      </c>
      <c r="M77" s="532">
        <f t="shared" si="10"/>
        <v>13</v>
      </c>
      <c r="N77" s="532">
        <v>0</v>
      </c>
      <c r="O77" s="532">
        <v>0</v>
      </c>
      <c r="P77" s="532">
        <v>0</v>
      </c>
      <c r="Q77" s="532">
        <f t="shared" si="11"/>
        <v>0</v>
      </c>
      <c r="R77" s="532">
        <v>3</v>
      </c>
      <c r="S77" s="532">
        <v>0</v>
      </c>
      <c r="T77" s="532">
        <v>4</v>
      </c>
      <c r="U77" s="532">
        <f t="shared" si="12"/>
        <v>7</v>
      </c>
      <c r="V77" s="532">
        <v>0</v>
      </c>
      <c r="W77" s="532">
        <v>7</v>
      </c>
      <c r="X77" s="532">
        <v>0</v>
      </c>
      <c r="Y77" s="532">
        <f t="shared" si="13"/>
        <v>7</v>
      </c>
      <c r="Z77" s="532">
        <v>1</v>
      </c>
      <c r="AA77" s="532">
        <v>0</v>
      </c>
      <c r="AB77" s="532">
        <v>0</v>
      </c>
      <c r="AC77" s="532">
        <f t="shared" si="14"/>
        <v>1</v>
      </c>
      <c r="AD77" s="550" t="s">
        <v>1061</v>
      </c>
    </row>
    <row r="78" spans="1:31">
      <c r="A78" s="550" t="s">
        <v>864</v>
      </c>
      <c r="B78" s="533">
        <v>4</v>
      </c>
      <c r="C78" s="533">
        <v>27</v>
      </c>
      <c r="D78" s="533">
        <v>5</v>
      </c>
      <c r="E78" s="533">
        <f t="shared" si="8"/>
        <v>36</v>
      </c>
      <c r="F78" s="534">
        <v>1</v>
      </c>
      <c r="G78" s="533">
        <v>3</v>
      </c>
      <c r="H78" s="533">
        <v>1</v>
      </c>
      <c r="I78" s="533">
        <f t="shared" si="9"/>
        <v>5</v>
      </c>
      <c r="J78" s="534">
        <v>4</v>
      </c>
      <c r="K78" s="533">
        <v>31</v>
      </c>
      <c r="L78" s="533">
        <v>5</v>
      </c>
      <c r="M78" s="533">
        <f t="shared" si="10"/>
        <v>40</v>
      </c>
      <c r="N78" s="534">
        <v>0</v>
      </c>
      <c r="O78" s="533">
        <v>0</v>
      </c>
      <c r="P78" s="533">
        <v>0</v>
      </c>
      <c r="Q78" s="533">
        <f t="shared" si="11"/>
        <v>0</v>
      </c>
      <c r="R78" s="534">
        <v>0</v>
      </c>
      <c r="S78" s="533">
        <v>3</v>
      </c>
      <c r="T78" s="533">
        <v>0</v>
      </c>
      <c r="U78" s="533">
        <f t="shared" si="12"/>
        <v>3</v>
      </c>
      <c r="V78" s="534">
        <v>1</v>
      </c>
      <c r="W78" s="533">
        <v>13</v>
      </c>
      <c r="X78" s="533">
        <v>3</v>
      </c>
      <c r="Y78" s="533">
        <f t="shared" si="13"/>
        <v>17</v>
      </c>
      <c r="Z78" s="534">
        <v>0</v>
      </c>
      <c r="AA78" s="533">
        <v>0</v>
      </c>
      <c r="AB78" s="533">
        <v>0</v>
      </c>
      <c r="AC78" s="533">
        <f t="shared" si="14"/>
        <v>0</v>
      </c>
      <c r="AD78" s="550" t="s">
        <v>872</v>
      </c>
    </row>
    <row r="79" spans="1:31">
      <c r="A79" s="550" t="s">
        <v>1062</v>
      </c>
      <c r="B79" s="532">
        <v>1</v>
      </c>
      <c r="C79" s="532">
        <v>2</v>
      </c>
      <c r="D79" s="532">
        <v>1</v>
      </c>
      <c r="E79" s="532">
        <f t="shared" si="8"/>
        <v>4</v>
      </c>
      <c r="F79" s="532">
        <v>0</v>
      </c>
      <c r="G79" s="532">
        <v>1</v>
      </c>
      <c r="H79" s="532">
        <v>0</v>
      </c>
      <c r="I79" s="532">
        <f t="shared" si="9"/>
        <v>1</v>
      </c>
      <c r="J79" s="532">
        <v>1</v>
      </c>
      <c r="K79" s="532">
        <v>6</v>
      </c>
      <c r="L79" s="532">
        <v>1</v>
      </c>
      <c r="M79" s="532">
        <f t="shared" si="10"/>
        <v>8</v>
      </c>
      <c r="N79" s="532">
        <v>0</v>
      </c>
      <c r="O79" s="532">
        <v>0</v>
      </c>
      <c r="P79" s="532">
        <v>0</v>
      </c>
      <c r="Q79" s="532">
        <f t="shared" si="11"/>
        <v>0</v>
      </c>
      <c r="R79" s="532">
        <v>0</v>
      </c>
      <c r="S79" s="532">
        <v>0</v>
      </c>
      <c r="T79" s="532">
        <v>0</v>
      </c>
      <c r="U79" s="532">
        <f t="shared" si="12"/>
        <v>0</v>
      </c>
      <c r="V79" s="532">
        <v>1</v>
      </c>
      <c r="W79" s="532">
        <v>0</v>
      </c>
      <c r="X79" s="532">
        <v>1</v>
      </c>
      <c r="Y79" s="532">
        <f t="shared" si="13"/>
        <v>2</v>
      </c>
      <c r="Z79" s="532">
        <v>0</v>
      </c>
      <c r="AA79" s="532">
        <v>0</v>
      </c>
      <c r="AB79" s="532">
        <v>0</v>
      </c>
      <c r="AC79" s="532">
        <f t="shared" si="14"/>
        <v>0</v>
      </c>
      <c r="AD79" s="550" t="s">
        <v>1063</v>
      </c>
      <c r="AE79" s="547"/>
    </row>
    <row r="80" spans="1:31">
      <c r="A80" s="550" t="s">
        <v>1064</v>
      </c>
      <c r="B80" s="533">
        <v>0</v>
      </c>
      <c r="C80" s="533">
        <v>1</v>
      </c>
      <c r="D80" s="533">
        <v>1</v>
      </c>
      <c r="E80" s="533">
        <f t="shared" si="8"/>
        <v>2</v>
      </c>
      <c r="F80" s="534">
        <v>0</v>
      </c>
      <c r="G80" s="533">
        <v>0</v>
      </c>
      <c r="H80" s="533">
        <v>0</v>
      </c>
      <c r="I80" s="533">
        <f t="shared" si="9"/>
        <v>0</v>
      </c>
      <c r="J80" s="534">
        <v>0</v>
      </c>
      <c r="K80" s="533">
        <v>0</v>
      </c>
      <c r="L80" s="533">
        <v>0</v>
      </c>
      <c r="M80" s="533">
        <f t="shared" si="10"/>
        <v>0</v>
      </c>
      <c r="N80" s="534">
        <v>0</v>
      </c>
      <c r="O80" s="533">
        <v>0</v>
      </c>
      <c r="P80" s="533">
        <v>0</v>
      </c>
      <c r="Q80" s="533">
        <f t="shared" si="11"/>
        <v>0</v>
      </c>
      <c r="R80" s="534">
        <v>0</v>
      </c>
      <c r="S80" s="533">
        <v>0</v>
      </c>
      <c r="T80" s="533">
        <v>0</v>
      </c>
      <c r="U80" s="533">
        <f t="shared" si="12"/>
        <v>0</v>
      </c>
      <c r="V80" s="534">
        <v>0</v>
      </c>
      <c r="W80" s="533">
        <v>1</v>
      </c>
      <c r="X80" s="533">
        <v>0</v>
      </c>
      <c r="Y80" s="533">
        <f t="shared" si="13"/>
        <v>1</v>
      </c>
      <c r="Z80" s="534">
        <v>0</v>
      </c>
      <c r="AA80" s="533">
        <v>0</v>
      </c>
      <c r="AB80" s="533">
        <v>0</v>
      </c>
      <c r="AC80" s="533">
        <f t="shared" si="14"/>
        <v>0</v>
      </c>
      <c r="AD80" s="550" t="s">
        <v>1065</v>
      </c>
    </row>
    <row r="81" spans="1:31">
      <c r="A81" s="550" t="s">
        <v>1066</v>
      </c>
      <c r="B81" s="532">
        <v>0</v>
      </c>
      <c r="C81" s="532">
        <v>1</v>
      </c>
      <c r="D81" s="532">
        <v>3</v>
      </c>
      <c r="E81" s="532">
        <f t="shared" si="8"/>
        <v>4</v>
      </c>
      <c r="F81" s="532">
        <v>0</v>
      </c>
      <c r="G81" s="532">
        <v>0</v>
      </c>
      <c r="H81" s="532">
        <v>0</v>
      </c>
      <c r="I81" s="532">
        <f t="shared" si="9"/>
        <v>0</v>
      </c>
      <c r="J81" s="532">
        <v>0</v>
      </c>
      <c r="K81" s="532">
        <v>0</v>
      </c>
      <c r="L81" s="532">
        <v>1</v>
      </c>
      <c r="M81" s="532">
        <f t="shared" si="10"/>
        <v>1</v>
      </c>
      <c r="N81" s="532">
        <v>0</v>
      </c>
      <c r="O81" s="532">
        <v>0</v>
      </c>
      <c r="P81" s="532">
        <v>0</v>
      </c>
      <c r="Q81" s="532">
        <f t="shared" si="11"/>
        <v>0</v>
      </c>
      <c r="R81" s="532">
        <v>0</v>
      </c>
      <c r="S81" s="532">
        <v>2</v>
      </c>
      <c r="T81" s="532">
        <v>0</v>
      </c>
      <c r="U81" s="532">
        <f t="shared" si="12"/>
        <v>2</v>
      </c>
      <c r="V81" s="532">
        <v>0</v>
      </c>
      <c r="W81" s="532">
        <v>0</v>
      </c>
      <c r="X81" s="532">
        <v>0</v>
      </c>
      <c r="Y81" s="532">
        <f t="shared" si="13"/>
        <v>0</v>
      </c>
      <c r="Z81" s="532">
        <v>0</v>
      </c>
      <c r="AA81" s="532">
        <v>0</v>
      </c>
      <c r="AB81" s="532">
        <v>0</v>
      </c>
      <c r="AC81" s="532">
        <f t="shared" si="14"/>
        <v>0</v>
      </c>
      <c r="AD81" s="550" t="s">
        <v>1067</v>
      </c>
    </row>
    <row r="82" spans="1:31">
      <c r="A82" s="550" t="s">
        <v>1068</v>
      </c>
      <c r="B82" s="533">
        <v>0</v>
      </c>
      <c r="C82" s="533">
        <v>1</v>
      </c>
      <c r="D82" s="533">
        <v>4</v>
      </c>
      <c r="E82" s="533">
        <f t="shared" si="8"/>
        <v>5</v>
      </c>
      <c r="F82" s="534">
        <v>0</v>
      </c>
      <c r="G82" s="533">
        <v>0</v>
      </c>
      <c r="H82" s="533">
        <v>1</v>
      </c>
      <c r="I82" s="533">
        <f t="shared" si="9"/>
        <v>1</v>
      </c>
      <c r="J82" s="534">
        <v>1</v>
      </c>
      <c r="K82" s="533">
        <v>6</v>
      </c>
      <c r="L82" s="533">
        <v>4</v>
      </c>
      <c r="M82" s="533">
        <f t="shared" si="10"/>
        <v>11</v>
      </c>
      <c r="N82" s="534">
        <v>0</v>
      </c>
      <c r="O82" s="533">
        <v>0</v>
      </c>
      <c r="P82" s="533">
        <v>0</v>
      </c>
      <c r="Q82" s="533">
        <f t="shared" si="11"/>
        <v>0</v>
      </c>
      <c r="R82" s="534">
        <v>0</v>
      </c>
      <c r="S82" s="533">
        <v>2</v>
      </c>
      <c r="T82" s="533">
        <v>1</v>
      </c>
      <c r="U82" s="533">
        <f t="shared" si="12"/>
        <v>3</v>
      </c>
      <c r="V82" s="534">
        <v>0</v>
      </c>
      <c r="W82" s="533">
        <v>4</v>
      </c>
      <c r="X82" s="533">
        <v>2</v>
      </c>
      <c r="Y82" s="533">
        <f t="shared" si="13"/>
        <v>6</v>
      </c>
      <c r="Z82" s="534">
        <v>0</v>
      </c>
      <c r="AA82" s="533">
        <v>1</v>
      </c>
      <c r="AB82" s="533">
        <v>0</v>
      </c>
      <c r="AC82" s="533">
        <f t="shared" si="14"/>
        <v>1</v>
      </c>
      <c r="AD82" s="550" t="s">
        <v>1069</v>
      </c>
    </row>
    <row r="83" spans="1:31">
      <c r="A83" s="550" t="s">
        <v>1070</v>
      </c>
      <c r="B83" s="532">
        <v>0</v>
      </c>
      <c r="C83" s="532">
        <v>0</v>
      </c>
      <c r="D83" s="532">
        <v>1</v>
      </c>
      <c r="E83" s="532">
        <f t="shared" si="8"/>
        <v>1</v>
      </c>
      <c r="F83" s="532">
        <v>0</v>
      </c>
      <c r="G83" s="532">
        <v>0</v>
      </c>
      <c r="H83" s="532">
        <v>0</v>
      </c>
      <c r="I83" s="532">
        <f t="shared" si="9"/>
        <v>0</v>
      </c>
      <c r="J83" s="532">
        <v>0</v>
      </c>
      <c r="K83" s="532">
        <v>0</v>
      </c>
      <c r="L83" s="532">
        <v>0</v>
      </c>
      <c r="M83" s="532">
        <f t="shared" si="10"/>
        <v>0</v>
      </c>
      <c r="N83" s="532">
        <v>0</v>
      </c>
      <c r="O83" s="532">
        <v>0</v>
      </c>
      <c r="P83" s="532">
        <v>0</v>
      </c>
      <c r="Q83" s="532">
        <f t="shared" si="11"/>
        <v>0</v>
      </c>
      <c r="R83" s="532">
        <v>0</v>
      </c>
      <c r="S83" s="532">
        <v>0</v>
      </c>
      <c r="T83" s="532">
        <v>0</v>
      </c>
      <c r="U83" s="532">
        <f t="shared" si="12"/>
        <v>0</v>
      </c>
      <c r="V83" s="532">
        <v>0</v>
      </c>
      <c r="W83" s="532">
        <v>0</v>
      </c>
      <c r="X83" s="532">
        <v>0</v>
      </c>
      <c r="Y83" s="532">
        <f t="shared" si="13"/>
        <v>0</v>
      </c>
      <c r="Z83" s="532">
        <v>0</v>
      </c>
      <c r="AA83" s="532">
        <v>0</v>
      </c>
      <c r="AB83" s="532">
        <v>0</v>
      </c>
      <c r="AC83" s="532">
        <f t="shared" si="14"/>
        <v>0</v>
      </c>
      <c r="AD83" s="550" t="s">
        <v>1071</v>
      </c>
    </row>
    <row r="84" spans="1:31">
      <c r="A84" s="550" t="s">
        <v>1072</v>
      </c>
      <c r="B84" s="533">
        <v>0</v>
      </c>
      <c r="C84" s="533">
        <v>0</v>
      </c>
      <c r="D84" s="533">
        <v>1</v>
      </c>
      <c r="E84" s="533">
        <f t="shared" si="8"/>
        <v>1</v>
      </c>
      <c r="F84" s="534">
        <v>0</v>
      </c>
      <c r="G84" s="533">
        <v>0</v>
      </c>
      <c r="H84" s="533">
        <v>0</v>
      </c>
      <c r="I84" s="533">
        <f t="shared" si="9"/>
        <v>0</v>
      </c>
      <c r="J84" s="534">
        <v>0</v>
      </c>
      <c r="K84" s="533">
        <v>2</v>
      </c>
      <c r="L84" s="533">
        <v>3</v>
      </c>
      <c r="M84" s="533">
        <f t="shared" si="10"/>
        <v>5</v>
      </c>
      <c r="N84" s="534">
        <v>0</v>
      </c>
      <c r="O84" s="533">
        <v>0</v>
      </c>
      <c r="P84" s="533">
        <v>0</v>
      </c>
      <c r="Q84" s="533">
        <f t="shared" si="11"/>
        <v>0</v>
      </c>
      <c r="R84" s="534">
        <v>0</v>
      </c>
      <c r="S84" s="533">
        <v>0</v>
      </c>
      <c r="T84" s="533">
        <v>0</v>
      </c>
      <c r="U84" s="533">
        <f t="shared" si="12"/>
        <v>0</v>
      </c>
      <c r="V84" s="534">
        <v>0</v>
      </c>
      <c r="W84" s="533">
        <v>0</v>
      </c>
      <c r="X84" s="533">
        <v>1</v>
      </c>
      <c r="Y84" s="533">
        <f t="shared" si="13"/>
        <v>1</v>
      </c>
      <c r="Z84" s="534">
        <v>0</v>
      </c>
      <c r="AA84" s="533">
        <v>0</v>
      </c>
      <c r="AB84" s="533">
        <v>0</v>
      </c>
      <c r="AC84" s="533">
        <f t="shared" si="14"/>
        <v>0</v>
      </c>
      <c r="AD84" s="550" t="s">
        <v>1073</v>
      </c>
    </row>
    <row r="85" spans="1:31">
      <c r="A85" s="550" t="s">
        <v>1074</v>
      </c>
      <c r="B85" s="532">
        <v>0</v>
      </c>
      <c r="C85" s="532">
        <v>1</v>
      </c>
      <c r="D85" s="532">
        <v>1</v>
      </c>
      <c r="E85" s="532">
        <f t="shared" si="8"/>
        <v>2</v>
      </c>
      <c r="F85" s="532">
        <v>0</v>
      </c>
      <c r="G85" s="532">
        <v>0</v>
      </c>
      <c r="H85" s="532">
        <v>0</v>
      </c>
      <c r="I85" s="532">
        <f t="shared" si="9"/>
        <v>0</v>
      </c>
      <c r="J85" s="532">
        <v>0</v>
      </c>
      <c r="K85" s="532">
        <v>3</v>
      </c>
      <c r="L85" s="532">
        <v>1</v>
      </c>
      <c r="M85" s="532">
        <f t="shared" si="10"/>
        <v>4</v>
      </c>
      <c r="N85" s="532">
        <v>0</v>
      </c>
      <c r="O85" s="532">
        <v>0</v>
      </c>
      <c r="P85" s="532">
        <v>0</v>
      </c>
      <c r="Q85" s="532">
        <f t="shared" si="11"/>
        <v>0</v>
      </c>
      <c r="R85" s="532">
        <v>0</v>
      </c>
      <c r="S85" s="532">
        <v>0</v>
      </c>
      <c r="T85" s="532">
        <v>1</v>
      </c>
      <c r="U85" s="532">
        <f t="shared" si="12"/>
        <v>1</v>
      </c>
      <c r="V85" s="532">
        <v>0</v>
      </c>
      <c r="W85" s="532">
        <v>1</v>
      </c>
      <c r="X85" s="532">
        <v>0</v>
      </c>
      <c r="Y85" s="532">
        <f t="shared" si="13"/>
        <v>1</v>
      </c>
      <c r="Z85" s="532">
        <v>0</v>
      </c>
      <c r="AA85" s="532">
        <v>0</v>
      </c>
      <c r="AB85" s="532">
        <v>0</v>
      </c>
      <c r="AC85" s="532">
        <f t="shared" si="14"/>
        <v>0</v>
      </c>
      <c r="AD85" s="550" t="s">
        <v>1075</v>
      </c>
    </row>
    <row r="86" spans="1:31">
      <c r="A86" s="550" t="s">
        <v>893</v>
      </c>
      <c r="B86" s="533">
        <v>0</v>
      </c>
      <c r="C86" s="533">
        <v>0</v>
      </c>
      <c r="D86" s="533">
        <v>3</v>
      </c>
      <c r="E86" s="533">
        <f t="shared" si="8"/>
        <v>3</v>
      </c>
      <c r="F86" s="534">
        <v>0</v>
      </c>
      <c r="G86" s="533">
        <v>0</v>
      </c>
      <c r="H86" s="533">
        <v>0</v>
      </c>
      <c r="I86" s="533">
        <f t="shared" si="9"/>
        <v>0</v>
      </c>
      <c r="J86" s="534">
        <v>0</v>
      </c>
      <c r="K86" s="533">
        <v>1</v>
      </c>
      <c r="L86" s="533">
        <v>3</v>
      </c>
      <c r="M86" s="533">
        <f t="shared" si="10"/>
        <v>4</v>
      </c>
      <c r="N86" s="534">
        <v>0</v>
      </c>
      <c r="O86" s="533">
        <v>0</v>
      </c>
      <c r="P86" s="533">
        <v>0</v>
      </c>
      <c r="Q86" s="533">
        <f t="shared" si="11"/>
        <v>0</v>
      </c>
      <c r="R86" s="534">
        <v>0</v>
      </c>
      <c r="S86" s="533">
        <v>0</v>
      </c>
      <c r="T86" s="533">
        <v>0</v>
      </c>
      <c r="U86" s="533">
        <f t="shared" si="12"/>
        <v>0</v>
      </c>
      <c r="V86" s="534">
        <v>0</v>
      </c>
      <c r="W86" s="533">
        <v>0</v>
      </c>
      <c r="X86" s="533">
        <v>0</v>
      </c>
      <c r="Y86" s="533">
        <f t="shared" si="13"/>
        <v>0</v>
      </c>
      <c r="Z86" s="534">
        <v>0</v>
      </c>
      <c r="AA86" s="533">
        <v>0</v>
      </c>
      <c r="AB86" s="533">
        <v>0</v>
      </c>
      <c r="AC86" s="533">
        <f t="shared" si="14"/>
        <v>0</v>
      </c>
      <c r="AD86" s="550" t="s">
        <v>894</v>
      </c>
      <c r="AE86" s="547"/>
    </row>
    <row r="87" spans="1:31">
      <c r="A87" s="552" t="s">
        <v>750</v>
      </c>
      <c r="B87" s="553">
        <f t="shared" ref="B87:AC87" si="15">SUM(B51:B86)</f>
        <v>744</v>
      </c>
      <c r="C87" s="553">
        <f t="shared" si="15"/>
        <v>669</v>
      </c>
      <c r="D87" s="553">
        <f t="shared" si="15"/>
        <v>266</v>
      </c>
      <c r="E87" s="553">
        <f t="shared" si="15"/>
        <v>1679</v>
      </c>
      <c r="F87" s="553">
        <f t="shared" si="15"/>
        <v>241</v>
      </c>
      <c r="G87" s="553">
        <f t="shared" si="15"/>
        <v>204</v>
      </c>
      <c r="H87" s="553">
        <f t="shared" si="15"/>
        <v>37</v>
      </c>
      <c r="I87" s="553">
        <f t="shared" si="15"/>
        <v>482</v>
      </c>
      <c r="J87" s="553">
        <f t="shared" si="15"/>
        <v>1321</v>
      </c>
      <c r="K87" s="553">
        <f t="shared" si="15"/>
        <v>997</v>
      </c>
      <c r="L87" s="553">
        <f t="shared" si="15"/>
        <v>260</v>
      </c>
      <c r="M87" s="553">
        <f t="shared" si="15"/>
        <v>2578</v>
      </c>
      <c r="N87" s="553">
        <f t="shared" si="15"/>
        <v>176</v>
      </c>
      <c r="O87" s="553">
        <f t="shared" si="15"/>
        <v>88</v>
      </c>
      <c r="P87" s="553">
        <f t="shared" si="15"/>
        <v>2</v>
      </c>
      <c r="Q87" s="553">
        <f t="shared" si="15"/>
        <v>266</v>
      </c>
      <c r="R87" s="553">
        <f t="shared" si="15"/>
        <v>420</v>
      </c>
      <c r="S87" s="553">
        <f t="shared" si="15"/>
        <v>398</v>
      </c>
      <c r="T87" s="553">
        <f t="shared" si="15"/>
        <v>62</v>
      </c>
      <c r="U87" s="553">
        <f t="shared" si="15"/>
        <v>880</v>
      </c>
      <c r="V87" s="553">
        <f t="shared" si="15"/>
        <v>454</v>
      </c>
      <c r="W87" s="553">
        <f t="shared" si="15"/>
        <v>389</v>
      </c>
      <c r="X87" s="553">
        <f t="shared" si="15"/>
        <v>71</v>
      </c>
      <c r="Y87" s="553">
        <f t="shared" si="15"/>
        <v>914</v>
      </c>
      <c r="Z87" s="553">
        <f t="shared" si="15"/>
        <v>162</v>
      </c>
      <c r="AA87" s="553">
        <f t="shared" si="15"/>
        <v>138</v>
      </c>
      <c r="AB87" s="553">
        <f t="shared" si="15"/>
        <v>6</v>
      </c>
      <c r="AC87" s="553">
        <f t="shared" si="15"/>
        <v>306</v>
      </c>
      <c r="AD87" s="552" t="s">
        <v>68</v>
      </c>
      <c r="AE87" s="547"/>
    </row>
    <row r="88" spans="1:31">
      <c r="A88" s="554"/>
      <c r="B88" s="554"/>
      <c r="C88" s="554"/>
      <c r="D88" s="554"/>
      <c r="E88" s="554"/>
      <c r="F88" s="555"/>
      <c r="G88" s="554"/>
      <c r="H88" s="554"/>
      <c r="I88" s="554"/>
      <c r="J88" s="555"/>
      <c r="K88" s="554"/>
      <c r="L88" s="554"/>
      <c r="M88" s="554"/>
      <c r="N88" s="555"/>
      <c r="O88" s="554"/>
      <c r="P88" s="554"/>
      <c r="Q88" s="554"/>
      <c r="R88" s="555"/>
      <c r="S88" s="554"/>
      <c r="T88" s="554"/>
      <c r="U88" s="554"/>
      <c r="V88" s="555"/>
      <c r="W88" s="554"/>
      <c r="X88" s="554"/>
      <c r="Y88" s="554"/>
      <c r="Z88" s="555"/>
      <c r="AA88" s="554"/>
      <c r="AB88" s="554"/>
      <c r="AC88" s="554"/>
      <c r="AD88" s="554"/>
    </row>
    <row r="89" spans="1:31" ht="23.25" customHeight="1">
      <c r="A89" s="525" t="s">
        <v>1136</v>
      </c>
      <c r="B89" s="526"/>
      <c r="C89" s="526"/>
      <c r="D89" s="526"/>
      <c r="E89" s="526"/>
      <c r="F89" s="526"/>
      <c r="G89" s="526"/>
      <c r="H89" s="526"/>
      <c r="I89" s="526"/>
      <c r="J89" s="526"/>
      <c r="K89" s="526"/>
      <c r="L89" s="526"/>
      <c r="M89" s="526"/>
      <c r="N89" s="526"/>
      <c r="O89" s="526"/>
      <c r="P89" s="526"/>
      <c r="Q89" s="526"/>
      <c r="R89" s="526"/>
      <c r="S89" s="526"/>
      <c r="T89" s="526"/>
      <c r="U89" s="526"/>
      <c r="V89" s="526"/>
      <c r="W89" s="526"/>
      <c r="X89" s="526"/>
      <c r="Y89" s="526"/>
      <c r="Z89" s="526"/>
      <c r="AA89" s="526"/>
      <c r="AB89" s="526"/>
      <c r="AC89" s="526"/>
      <c r="AD89" s="527" t="s">
        <v>1137</v>
      </c>
      <c r="AE89" s="547"/>
    </row>
    <row r="90" spans="1:31">
      <c r="A90" s="1900" t="s">
        <v>1008</v>
      </c>
      <c r="B90" s="1901" t="s">
        <v>59</v>
      </c>
      <c r="C90" s="1902"/>
      <c r="D90" s="1902"/>
      <c r="E90" s="1903"/>
      <c r="F90" s="1901" t="s">
        <v>61</v>
      </c>
      <c r="G90" s="1902"/>
      <c r="H90" s="1902"/>
      <c r="I90" s="1903"/>
      <c r="J90" s="1901" t="s">
        <v>105</v>
      </c>
      <c r="K90" s="1902"/>
      <c r="L90" s="1902"/>
      <c r="M90" s="1903"/>
      <c r="N90" s="1901" t="s">
        <v>63</v>
      </c>
      <c r="O90" s="1902"/>
      <c r="P90" s="1902"/>
      <c r="Q90" s="1903"/>
      <c r="R90" s="1901" t="s">
        <v>64</v>
      </c>
      <c r="S90" s="1902"/>
      <c r="T90" s="1902"/>
      <c r="U90" s="1903"/>
      <c r="V90" s="1901" t="s">
        <v>66</v>
      </c>
      <c r="W90" s="1902"/>
      <c r="X90" s="1902"/>
      <c r="Y90" s="1903"/>
      <c r="Z90" s="1901" t="s">
        <v>106</v>
      </c>
      <c r="AA90" s="1902"/>
      <c r="AB90" s="1902"/>
      <c r="AC90" s="1903"/>
      <c r="AD90" s="1900" t="s">
        <v>1130</v>
      </c>
      <c r="AE90" s="547"/>
    </row>
    <row r="91" spans="1:31">
      <c r="A91" s="1900"/>
      <c r="B91" s="1901" t="s">
        <v>60</v>
      </c>
      <c r="C91" s="1902"/>
      <c r="D91" s="1902"/>
      <c r="E91" s="1903"/>
      <c r="F91" s="1901" t="s">
        <v>62</v>
      </c>
      <c r="G91" s="1902"/>
      <c r="H91" s="1902"/>
      <c r="I91" s="1903"/>
      <c r="J91" s="1901" t="s">
        <v>479</v>
      </c>
      <c r="K91" s="1902"/>
      <c r="L91" s="1902"/>
      <c r="M91" s="1903"/>
      <c r="N91" s="1901" t="s">
        <v>483</v>
      </c>
      <c r="O91" s="1902"/>
      <c r="P91" s="1902"/>
      <c r="Q91" s="1903"/>
      <c r="R91" s="1901" t="s">
        <v>65</v>
      </c>
      <c r="S91" s="1902"/>
      <c r="T91" s="1902"/>
      <c r="U91" s="1903"/>
      <c r="V91" s="1901" t="s">
        <v>67</v>
      </c>
      <c r="W91" s="1902"/>
      <c r="X91" s="1902"/>
      <c r="Y91" s="1903"/>
      <c r="Z91" s="1901" t="s">
        <v>68</v>
      </c>
      <c r="AA91" s="1902"/>
      <c r="AB91" s="1902"/>
      <c r="AC91" s="1903"/>
      <c r="AD91" s="1900"/>
      <c r="AE91" s="547"/>
    </row>
    <row r="92" spans="1:31" ht="52">
      <c r="A92" s="1900"/>
      <c r="B92" s="549" t="s">
        <v>1012</v>
      </c>
      <c r="C92" s="549" t="s">
        <v>1013</v>
      </c>
      <c r="D92" s="549" t="s">
        <v>1014</v>
      </c>
      <c r="E92" s="549" t="s">
        <v>750</v>
      </c>
      <c r="F92" s="549" t="s">
        <v>1012</v>
      </c>
      <c r="G92" s="549" t="s">
        <v>1013</v>
      </c>
      <c r="H92" s="549" t="s">
        <v>1014</v>
      </c>
      <c r="I92" s="549" t="s">
        <v>750</v>
      </c>
      <c r="J92" s="549" t="s">
        <v>1012</v>
      </c>
      <c r="K92" s="549" t="s">
        <v>1013</v>
      </c>
      <c r="L92" s="549" t="s">
        <v>1014</v>
      </c>
      <c r="M92" s="549" t="s">
        <v>750</v>
      </c>
      <c r="N92" s="549" t="s">
        <v>1012</v>
      </c>
      <c r="O92" s="549" t="s">
        <v>1013</v>
      </c>
      <c r="P92" s="549" t="s">
        <v>1014</v>
      </c>
      <c r="Q92" s="549" t="s">
        <v>750</v>
      </c>
      <c r="R92" s="549" t="s">
        <v>1012</v>
      </c>
      <c r="S92" s="549" t="s">
        <v>1013</v>
      </c>
      <c r="T92" s="549" t="s">
        <v>1014</v>
      </c>
      <c r="U92" s="549" t="s">
        <v>750</v>
      </c>
      <c r="V92" s="549" t="s">
        <v>1012</v>
      </c>
      <c r="W92" s="549" t="s">
        <v>1013</v>
      </c>
      <c r="X92" s="549" t="s">
        <v>1014</v>
      </c>
      <c r="Y92" s="549" t="s">
        <v>750</v>
      </c>
      <c r="Z92" s="549" t="s">
        <v>1012</v>
      </c>
      <c r="AA92" s="549" t="s">
        <v>1013</v>
      </c>
      <c r="AB92" s="549" t="s">
        <v>1014</v>
      </c>
      <c r="AC92" s="549" t="s">
        <v>750</v>
      </c>
      <c r="AD92" s="1900"/>
      <c r="AE92" s="547"/>
    </row>
    <row r="93" spans="1:31" ht="69.5">
      <c r="A93" s="1900"/>
      <c r="B93" s="549" t="s">
        <v>1015</v>
      </c>
      <c r="C93" s="549" t="s">
        <v>1016</v>
      </c>
      <c r="D93" s="549" t="s">
        <v>1017</v>
      </c>
      <c r="E93" s="549" t="s">
        <v>68</v>
      </c>
      <c r="F93" s="549" t="s">
        <v>1015</v>
      </c>
      <c r="G93" s="549" t="s">
        <v>1016</v>
      </c>
      <c r="H93" s="549" t="s">
        <v>1017</v>
      </c>
      <c r="I93" s="549" t="s">
        <v>68</v>
      </c>
      <c r="J93" s="549" t="s">
        <v>1015</v>
      </c>
      <c r="K93" s="549" t="s">
        <v>1016</v>
      </c>
      <c r="L93" s="549" t="s">
        <v>1017</v>
      </c>
      <c r="M93" s="549" t="s">
        <v>68</v>
      </c>
      <c r="N93" s="549" t="s">
        <v>1015</v>
      </c>
      <c r="O93" s="549" t="s">
        <v>1016</v>
      </c>
      <c r="P93" s="549" t="s">
        <v>1017</v>
      </c>
      <c r="Q93" s="549" t="s">
        <v>68</v>
      </c>
      <c r="R93" s="549" t="s">
        <v>1015</v>
      </c>
      <c r="S93" s="549" t="s">
        <v>1016</v>
      </c>
      <c r="T93" s="549" t="s">
        <v>1017</v>
      </c>
      <c r="U93" s="549" t="s">
        <v>68</v>
      </c>
      <c r="V93" s="549" t="s">
        <v>1015</v>
      </c>
      <c r="W93" s="549" t="s">
        <v>1016</v>
      </c>
      <c r="X93" s="549" t="s">
        <v>1017</v>
      </c>
      <c r="Y93" s="549" t="s">
        <v>68</v>
      </c>
      <c r="Z93" s="549" t="s">
        <v>1015</v>
      </c>
      <c r="AA93" s="549" t="s">
        <v>1016</v>
      </c>
      <c r="AB93" s="549" t="s">
        <v>1017</v>
      </c>
      <c r="AC93" s="549" t="s">
        <v>68</v>
      </c>
      <c r="AD93" s="1900"/>
      <c r="AE93" s="547"/>
    </row>
    <row r="94" spans="1:31">
      <c r="A94" s="550" t="s">
        <v>1018</v>
      </c>
      <c r="B94" s="532">
        <v>221</v>
      </c>
      <c r="C94" s="532">
        <v>0</v>
      </c>
      <c r="D94" s="532">
        <v>0</v>
      </c>
      <c r="E94" s="532">
        <f t="shared" ref="E94:E129" si="16">SUM(B94:D94)</f>
        <v>221</v>
      </c>
      <c r="F94" s="532">
        <v>101</v>
      </c>
      <c r="G94" s="532">
        <v>0</v>
      </c>
      <c r="H94" s="532">
        <v>0</v>
      </c>
      <c r="I94" s="532">
        <f t="shared" ref="I94:I129" si="17">SUM(F94:H94)</f>
        <v>101</v>
      </c>
      <c r="J94" s="532">
        <v>35</v>
      </c>
      <c r="K94" s="532">
        <v>0</v>
      </c>
      <c r="L94" s="532">
        <v>0</v>
      </c>
      <c r="M94" s="532">
        <f t="shared" ref="M94:M129" si="18">SUM(J94:L94)</f>
        <v>35</v>
      </c>
      <c r="N94" s="532">
        <v>55</v>
      </c>
      <c r="O94" s="532">
        <v>0</v>
      </c>
      <c r="P94" s="532">
        <v>0</v>
      </c>
      <c r="Q94" s="532">
        <f t="shared" ref="Q94:Q129" si="19">SUM(N94:P94)</f>
        <v>55</v>
      </c>
      <c r="R94" s="532">
        <v>19</v>
      </c>
      <c r="S94" s="532">
        <v>0</v>
      </c>
      <c r="T94" s="532">
        <v>0</v>
      </c>
      <c r="U94" s="532">
        <f t="shared" ref="U94:U129" si="20">SUM(R94:T94)</f>
        <v>19</v>
      </c>
      <c r="V94" s="532">
        <v>39</v>
      </c>
      <c r="W94" s="532">
        <v>0</v>
      </c>
      <c r="X94" s="532">
        <v>0</v>
      </c>
      <c r="Y94" s="539">
        <f t="shared" ref="Y94:Y129" si="21">SUM(V94:X94)</f>
        <v>39</v>
      </c>
      <c r="Z94" s="539">
        <f t="shared" ref="Z94:AB109" si="22">B8+F8+J8+N8+R8+V8+Z8+B51+F51+J51+N51+R51+V51+Z51+B94+F94+J94+N94+R94+V94</f>
        <v>9778</v>
      </c>
      <c r="AA94" s="539">
        <f t="shared" si="22"/>
        <v>0</v>
      </c>
      <c r="AB94" s="539">
        <f t="shared" si="22"/>
        <v>0</v>
      </c>
      <c r="AC94" s="539">
        <f t="shared" ref="AC94:AC129" si="23">SUM(Z94:AB94)</f>
        <v>9778</v>
      </c>
      <c r="AD94" s="550" t="s">
        <v>1019</v>
      </c>
      <c r="AE94" s="547"/>
    </row>
    <row r="95" spans="1:31">
      <c r="A95" s="550" t="s">
        <v>1020</v>
      </c>
      <c r="B95" s="533">
        <v>404</v>
      </c>
      <c r="C95" s="533">
        <v>68</v>
      </c>
      <c r="D95" s="533">
        <v>2</v>
      </c>
      <c r="E95" s="533">
        <f t="shared" si="16"/>
        <v>474</v>
      </c>
      <c r="F95" s="533">
        <v>242</v>
      </c>
      <c r="G95" s="533">
        <v>45</v>
      </c>
      <c r="H95" s="533">
        <v>2</v>
      </c>
      <c r="I95" s="533">
        <f t="shared" si="17"/>
        <v>289</v>
      </c>
      <c r="J95" s="533">
        <v>116</v>
      </c>
      <c r="K95" s="533">
        <v>29</v>
      </c>
      <c r="L95" s="533">
        <v>3</v>
      </c>
      <c r="M95" s="533">
        <f t="shared" si="18"/>
        <v>148</v>
      </c>
      <c r="N95" s="533">
        <v>156</v>
      </c>
      <c r="O95" s="533">
        <v>28</v>
      </c>
      <c r="P95" s="533">
        <v>0</v>
      </c>
      <c r="Q95" s="533">
        <f t="shared" si="19"/>
        <v>184</v>
      </c>
      <c r="R95" s="533">
        <v>62</v>
      </c>
      <c r="S95" s="533">
        <v>18</v>
      </c>
      <c r="T95" s="533">
        <v>4</v>
      </c>
      <c r="U95" s="533">
        <f t="shared" si="20"/>
        <v>84</v>
      </c>
      <c r="V95" s="533">
        <v>58</v>
      </c>
      <c r="W95" s="533">
        <v>12</v>
      </c>
      <c r="X95" s="533">
        <v>1</v>
      </c>
      <c r="Y95" s="540">
        <f t="shared" si="21"/>
        <v>71</v>
      </c>
      <c r="Z95" s="541">
        <f t="shared" si="22"/>
        <v>15629</v>
      </c>
      <c r="AA95" s="540">
        <f t="shared" si="22"/>
        <v>3913</v>
      </c>
      <c r="AB95" s="540">
        <f t="shared" si="22"/>
        <v>694</v>
      </c>
      <c r="AC95" s="540">
        <f t="shared" si="23"/>
        <v>20236</v>
      </c>
      <c r="AD95" s="550" t="s">
        <v>954</v>
      </c>
    </row>
    <row r="96" spans="1:31">
      <c r="A96" s="550" t="s">
        <v>1021</v>
      </c>
      <c r="B96" s="532">
        <v>9</v>
      </c>
      <c r="C96" s="532">
        <v>61</v>
      </c>
      <c r="D96" s="532">
        <v>4</v>
      </c>
      <c r="E96" s="532">
        <f t="shared" si="16"/>
        <v>74</v>
      </c>
      <c r="F96" s="532">
        <v>3</v>
      </c>
      <c r="G96" s="532">
        <v>21</v>
      </c>
      <c r="H96" s="532">
        <v>7</v>
      </c>
      <c r="I96" s="532">
        <f t="shared" si="17"/>
        <v>31</v>
      </c>
      <c r="J96" s="532">
        <v>3</v>
      </c>
      <c r="K96" s="532">
        <v>10</v>
      </c>
      <c r="L96" s="532">
        <v>1</v>
      </c>
      <c r="M96" s="532">
        <f t="shared" si="18"/>
        <v>14</v>
      </c>
      <c r="N96" s="532">
        <v>1</v>
      </c>
      <c r="O96" s="532">
        <v>8</v>
      </c>
      <c r="P96" s="532">
        <v>3</v>
      </c>
      <c r="Q96" s="532">
        <f t="shared" si="19"/>
        <v>12</v>
      </c>
      <c r="R96" s="532">
        <v>0</v>
      </c>
      <c r="S96" s="532">
        <v>4</v>
      </c>
      <c r="T96" s="532">
        <v>0</v>
      </c>
      <c r="U96" s="532">
        <f t="shared" si="20"/>
        <v>4</v>
      </c>
      <c r="V96" s="532">
        <v>4</v>
      </c>
      <c r="W96" s="532">
        <v>7</v>
      </c>
      <c r="X96" s="532">
        <v>1</v>
      </c>
      <c r="Y96" s="539">
        <f t="shared" si="21"/>
        <v>12</v>
      </c>
      <c r="Z96" s="539">
        <f t="shared" si="22"/>
        <v>442</v>
      </c>
      <c r="AA96" s="539">
        <f t="shared" si="22"/>
        <v>1977</v>
      </c>
      <c r="AB96" s="539">
        <f t="shared" si="22"/>
        <v>1093</v>
      </c>
      <c r="AC96" s="539">
        <f t="shared" si="23"/>
        <v>3512</v>
      </c>
      <c r="AD96" s="550" t="s">
        <v>956</v>
      </c>
    </row>
    <row r="97" spans="1:30">
      <c r="A97" s="550" t="s">
        <v>959</v>
      </c>
      <c r="B97" s="533">
        <v>3</v>
      </c>
      <c r="C97" s="533">
        <v>27</v>
      </c>
      <c r="D97" s="533">
        <v>4</v>
      </c>
      <c r="E97" s="533">
        <f t="shared" si="16"/>
        <v>34</v>
      </c>
      <c r="F97" s="533">
        <v>2</v>
      </c>
      <c r="G97" s="533">
        <v>14</v>
      </c>
      <c r="H97" s="533">
        <v>3</v>
      </c>
      <c r="I97" s="533">
        <f t="shared" si="17"/>
        <v>19</v>
      </c>
      <c r="J97" s="533">
        <v>1</v>
      </c>
      <c r="K97" s="533">
        <v>2</v>
      </c>
      <c r="L97" s="533">
        <v>1</v>
      </c>
      <c r="M97" s="533">
        <f t="shared" si="18"/>
        <v>4</v>
      </c>
      <c r="N97" s="533">
        <v>0</v>
      </c>
      <c r="O97" s="533">
        <v>2</v>
      </c>
      <c r="P97" s="533">
        <v>0</v>
      </c>
      <c r="Q97" s="533">
        <f t="shared" si="19"/>
        <v>2</v>
      </c>
      <c r="R97" s="533">
        <v>0</v>
      </c>
      <c r="S97" s="533">
        <v>1</v>
      </c>
      <c r="T97" s="533">
        <v>0</v>
      </c>
      <c r="U97" s="533">
        <f t="shared" si="20"/>
        <v>1</v>
      </c>
      <c r="V97" s="533">
        <v>1</v>
      </c>
      <c r="W97" s="533">
        <v>6</v>
      </c>
      <c r="X97" s="533">
        <v>3</v>
      </c>
      <c r="Y97" s="540">
        <f t="shared" si="21"/>
        <v>10</v>
      </c>
      <c r="Z97" s="541">
        <f t="shared" si="22"/>
        <v>135</v>
      </c>
      <c r="AA97" s="540">
        <f t="shared" si="22"/>
        <v>850</v>
      </c>
      <c r="AB97" s="540">
        <f t="shared" si="22"/>
        <v>544</v>
      </c>
      <c r="AC97" s="540">
        <f t="shared" si="23"/>
        <v>1529</v>
      </c>
      <c r="AD97" s="550" t="s">
        <v>1022</v>
      </c>
    </row>
    <row r="98" spans="1:30">
      <c r="A98" s="550" t="s">
        <v>1023</v>
      </c>
      <c r="B98" s="532">
        <v>0</v>
      </c>
      <c r="C98" s="532">
        <v>24</v>
      </c>
      <c r="D98" s="532">
        <v>3</v>
      </c>
      <c r="E98" s="532">
        <f t="shared" si="16"/>
        <v>27</v>
      </c>
      <c r="F98" s="532">
        <v>0</v>
      </c>
      <c r="G98" s="532">
        <v>3</v>
      </c>
      <c r="H98" s="532">
        <v>4</v>
      </c>
      <c r="I98" s="532">
        <f t="shared" si="17"/>
        <v>7</v>
      </c>
      <c r="J98" s="532">
        <v>0</v>
      </c>
      <c r="K98" s="532">
        <v>4</v>
      </c>
      <c r="L98" s="532">
        <v>0</v>
      </c>
      <c r="M98" s="532">
        <f t="shared" si="18"/>
        <v>4</v>
      </c>
      <c r="N98" s="532">
        <v>0</v>
      </c>
      <c r="O98" s="532">
        <v>6</v>
      </c>
      <c r="P98" s="532">
        <v>0</v>
      </c>
      <c r="Q98" s="532">
        <f t="shared" si="19"/>
        <v>6</v>
      </c>
      <c r="R98" s="532">
        <v>0</v>
      </c>
      <c r="S98" s="532">
        <v>1</v>
      </c>
      <c r="T98" s="532">
        <v>0</v>
      </c>
      <c r="U98" s="532">
        <f t="shared" si="20"/>
        <v>1</v>
      </c>
      <c r="V98" s="532">
        <v>0</v>
      </c>
      <c r="W98" s="532">
        <v>2</v>
      </c>
      <c r="X98" s="532">
        <v>0</v>
      </c>
      <c r="Y98" s="539">
        <f t="shared" si="21"/>
        <v>2</v>
      </c>
      <c r="Z98" s="539">
        <f t="shared" si="22"/>
        <v>96</v>
      </c>
      <c r="AA98" s="539">
        <f t="shared" si="22"/>
        <v>959</v>
      </c>
      <c r="AB98" s="539">
        <f t="shared" si="22"/>
        <v>369</v>
      </c>
      <c r="AC98" s="539">
        <f t="shared" si="23"/>
        <v>1424</v>
      </c>
      <c r="AD98" s="550" t="s">
        <v>961</v>
      </c>
    </row>
    <row r="99" spans="1:30">
      <c r="A99" s="550" t="s">
        <v>1024</v>
      </c>
      <c r="B99" s="533">
        <v>0</v>
      </c>
      <c r="C99" s="533">
        <v>14</v>
      </c>
      <c r="D99" s="533">
        <v>1</v>
      </c>
      <c r="E99" s="533">
        <f t="shared" si="16"/>
        <v>15</v>
      </c>
      <c r="F99" s="533">
        <v>0</v>
      </c>
      <c r="G99" s="533">
        <v>4</v>
      </c>
      <c r="H99" s="533">
        <v>1</v>
      </c>
      <c r="I99" s="533">
        <f t="shared" si="17"/>
        <v>5</v>
      </c>
      <c r="J99" s="533">
        <v>0</v>
      </c>
      <c r="K99" s="533">
        <v>1</v>
      </c>
      <c r="L99" s="533">
        <v>0</v>
      </c>
      <c r="M99" s="533">
        <f t="shared" si="18"/>
        <v>1</v>
      </c>
      <c r="N99" s="533">
        <v>0</v>
      </c>
      <c r="O99" s="533">
        <v>4</v>
      </c>
      <c r="P99" s="533">
        <v>0</v>
      </c>
      <c r="Q99" s="533">
        <f t="shared" si="19"/>
        <v>4</v>
      </c>
      <c r="R99" s="533">
        <v>0</v>
      </c>
      <c r="S99" s="533">
        <v>2</v>
      </c>
      <c r="T99" s="533">
        <v>0</v>
      </c>
      <c r="U99" s="533">
        <f t="shared" si="20"/>
        <v>2</v>
      </c>
      <c r="V99" s="533">
        <v>0</v>
      </c>
      <c r="W99" s="533">
        <v>0</v>
      </c>
      <c r="X99" s="533">
        <v>0</v>
      </c>
      <c r="Y99" s="540">
        <f t="shared" si="21"/>
        <v>0</v>
      </c>
      <c r="Z99" s="541">
        <f t="shared" si="22"/>
        <v>25</v>
      </c>
      <c r="AA99" s="540">
        <f t="shared" si="22"/>
        <v>348</v>
      </c>
      <c r="AB99" s="540">
        <f t="shared" si="22"/>
        <v>223</v>
      </c>
      <c r="AC99" s="540">
        <f t="shared" si="23"/>
        <v>596</v>
      </c>
      <c r="AD99" s="550" t="s">
        <v>1025</v>
      </c>
    </row>
    <row r="100" spans="1:30">
      <c r="A100" s="550" t="s">
        <v>1026</v>
      </c>
      <c r="B100" s="532">
        <v>0</v>
      </c>
      <c r="C100" s="532">
        <v>0</v>
      </c>
      <c r="D100" s="532">
        <v>0</v>
      </c>
      <c r="E100" s="532">
        <f t="shared" si="16"/>
        <v>0</v>
      </c>
      <c r="F100" s="532">
        <v>0</v>
      </c>
      <c r="G100" s="532">
        <v>0</v>
      </c>
      <c r="H100" s="532">
        <v>0</v>
      </c>
      <c r="I100" s="532">
        <f t="shared" si="17"/>
        <v>0</v>
      </c>
      <c r="J100" s="532">
        <v>0</v>
      </c>
      <c r="K100" s="532">
        <v>0</v>
      </c>
      <c r="L100" s="532">
        <v>0</v>
      </c>
      <c r="M100" s="532">
        <f t="shared" si="18"/>
        <v>0</v>
      </c>
      <c r="N100" s="532">
        <v>0</v>
      </c>
      <c r="O100" s="532">
        <v>0</v>
      </c>
      <c r="P100" s="532">
        <v>0</v>
      </c>
      <c r="Q100" s="532">
        <f t="shared" si="19"/>
        <v>0</v>
      </c>
      <c r="R100" s="532">
        <v>0</v>
      </c>
      <c r="S100" s="532">
        <v>0</v>
      </c>
      <c r="T100" s="532">
        <v>0</v>
      </c>
      <c r="U100" s="532">
        <f t="shared" si="20"/>
        <v>0</v>
      </c>
      <c r="V100" s="532">
        <v>0</v>
      </c>
      <c r="W100" s="532">
        <v>0</v>
      </c>
      <c r="X100" s="532">
        <v>0</v>
      </c>
      <c r="Y100" s="539">
        <f t="shared" si="21"/>
        <v>0</v>
      </c>
      <c r="Z100" s="539">
        <f t="shared" si="22"/>
        <v>4</v>
      </c>
      <c r="AA100" s="539">
        <f t="shared" si="22"/>
        <v>32</v>
      </c>
      <c r="AB100" s="539">
        <f t="shared" si="22"/>
        <v>35</v>
      </c>
      <c r="AC100" s="539">
        <f t="shared" si="23"/>
        <v>71</v>
      </c>
      <c r="AD100" s="550" t="s">
        <v>1027</v>
      </c>
    </row>
    <row r="101" spans="1:30">
      <c r="A101" s="550" t="s">
        <v>1028</v>
      </c>
      <c r="B101" s="533">
        <v>0</v>
      </c>
      <c r="C101" s="533">
        <v>2</v>
      </c>
      <c r="D101" s="533">
        <v>2</v>
      </c>
      <c r="E101" s="533">
        <f t="shared" si="16"/>
        <v>4</v>
      </c>
      <c r="F101" s="533">
        <v>1</v>
      </c>
      <c r="G101" s="533">
        <v>0</v>
      </c>
      <c r="H101" s="533">
        <v>0</v>
      </c>
      <c r="I101" s="533">
        <f t="shared" si="17"/>
        <v>1</v>
      </c>
      <c r="J101" s="533">
        <v>0</v>
      </c>
      <c r="K101" s="533">
        <v>0</v>
      </c>
      <c r="L101" s="533">
        <v>0</v>
      </c>
      <c r="M101" s="533">
        <f t="shared" si="18"/>
        <v>0</v>
      </c>
      <c r="N101" s="533">
        <v>0</v>
      </c>
      <c r="O101" s="533">
        <v>0</v>
      </c>
      <c r="P101" s="533">
        <v>0</v>
      </c>
      <c r="Q101" s="533">
        <f t="shared" si="19"/>
        <v>0</v>
      </c>
      <c r="R101" s="533">
        <v>0</v>
      </c>
      <c r="S101" s="533">
        <v>0</v>
      </c>
      <c r="T101" s="533">
        <v>0</v>
      </c>
      <c r="U101" s="533">
        <f t="shared" si="20"/>
        <v>0</v>
      </c>
      <c r="V101" s="533">
        <v>0</v>
      </c>
      <c r="W101" s="533">
        <v>0</v>
      </c>
      <c r="X101" s="533">
        <v>1</v>
      </c>
      <c r="Y101" s="540">
        <f t="shared" si="21"/>
        <v>1</v>
      </c>
      <c r="Z101" s="541">
        <f t="shared" si="22"/>
        <v>13</v>
      </c>
      <c r="AA101" s="540">
        <f t="shared" si="22"/>
        <v>60</v>
      </c>
      <c r="AB101" s="540">
        <f t="shared" si="22"/>
        <v>124</v>
      </c>
      <c r="AC101" s="540">
        <f t="shared" si="23"/>
        <v>197</v>
      </c>
      <c r="AD101" s="550" t="s">
        <v>1029</v>
      </c>
    </row>
    <row r="102" spans="1:30">
      <c r="A102" s="550" t="s">
        <v>1030</v>
      </c>
      <c r="B102" s="532">
        <v>1</v>
      </c>
      <c r="C102" s="532">
        <v>1</v>
      </c>
      <c r="D102" s="532">
        <v>1</v>
      </c>
      <c r="E102" s="532">
        <f t="shared" si="16"/>
        <v>3</v>
      </c>
      <c r="F102" s="532">
        <v>0</v>
      </c>
      <c r="G102" s="532">
        <v>1</v>
      </c>
      <c r="H102" s="532">
        <v>1</v>
      </c>
      <c r="I102" s="532">
        <f t="shared" si="17"/>
        <v>2</v>
      </c>
      <c r="J102" s="532">
        <v>0</v>
      </c>
      <c r="K102" s="532">
        <v>0</v>
      </c>
      <c r="L102" s="532">
        <v>0</v>
      </c>
      <c r="M102" s="532">
        <f t="shared" si="18"/>
        <v>0</v>
      </c>
      <c r="N102" s="532">
        <v>0</v>
      </c>
      <c r="O102" s="532">
        <v>0</v>
      </c>
      <c r="P102" s="532">
        <v>0</v>
      </c>
      <c r="Q102" s="532">
        <f t="shared" si="19"/>
        <v>0</v>
      </c>
      <c r="R102" s="532">
        <v>0</v>
      </c>
      <c r="S102" s="532">
        <v>0</v>
      </c>
      <c r="T102" s="532">
        <v>0</v>
      </c>
      <c r="U102" s="532">
        <f t="shared" si="20"/>
        <v>0</v>
      </c>
      <c r="V102" s="532">
        <v>0</v>
      </c>
      <c r="W102" s="532">
        <v>0</v>
      </c>
      <c r="X102" s="532">
        <v>0</v>
      </c>
      <c r="Y102" s="539">
        <f t="shared" si="21"/>
        <v>0</v>
      </c>
      <c r="Z102" s="539">
        <f t="shared" si="22"/>
        <v>13</v>
      </c>
      <c r="AA102" s="539">
        <f t="shared" si="22"/>
        <v>168</v>
      </c>
      <c r="AB102" s="539">
        <f t="shared" si="22"/>
        <v>138</v>
      </c>
      <c r="AC102" s="539">
        <f t="shared" si="23"/>
        <v>319</v>
      </c>
      <c r="AD102" s="550" t="s">
        <v>1031</v>
      </c>
    </row>
    <row r="103" spans="1:30">
      <c r="A103" s="550" t="s">
        <v>1032</v>
      </c>
      <c r="B103" s="533">
        <v>2</v>
      </c>
      <c r="C103" s="533">
        <v>18</v>
      </c>
      <c r="D103" s="533">
        <v>1</v>
      </c>
      <c r="E103" s="533">
        <f t="shared" si="16"/>
        <v>21</v>
      </c>
      <c r="F103" s="533">
        <v>0</v>
      </c>
      <c r="G103" s="533">
        <v>5</v>
      </c>
      <c r="H103" s="533">
        <v>1</v>
      </c>
      <c r="I103" s="533">
        <f t="shared" si="17"/>
        <v>6</v>
      </c>
      <c r="J103" s="533">
        <v>0</v>
      </c>
      <c r="K103" s="533">
        <v>5</v>
      </c>
      <c r="L103" s="533">
        <v>0</v>
      </c>
      <c r="M103" s="533">
        <f t="shared" si="18"/>
        <v>5</v>
      </c>
      <c r="N103" s="533">
        <v>0</v>
      </c>
      <c r="O103" s="533">
        <v>6</v>
      </c>
      <c r="P103" s="533">
        <v>1</v>
      </c>
      <c r="Q103" s="533">
        <f t="shared" si="19"/>
        <v>7</v>
      </c>
      <c r="R103" s="533">
        <v>2</v>
      </c>
      <c r="S103" s="533">
        <v>3</v>
      </c>
      <c r="T103" s="533">
        <v>0</v>
      </c>
      <c r="U103" s="533">
        <f t="shared" si="20"/>
        <v>5</v>
      </c>
      <c r="V103" s="533">
        <v>0</v>
      </c>
      <c r="W103" s="533">
        <v>1</v>
      </c>
      <c r="X103" s="533">
        <v>0</v>
      </c>
      <c r="Y103" s="540">
        <f t="shared" si="21"/>
        <v>1</v>
      </c>
      <c r="Z103" s="541">
        <f t="shared" si="22"/>
        <v>58</v>
      </c>
      <c r="AA103" s="540">
        <f t="shared" si="22"/>
        <v>708</v>
      </c>
      <c r="AB103" s="540">
        <f t="shared" si="22"/>
        <v>280</v>
      </c>
      <c r="AC103" s="540">
        <f t="shared" si="23"/>
        <v>1046</v>
      </c>
      <c r="AD103" s="550" t="s">
        <v>1033</v>
      </c>
    </row>
    <row r="104" spans="1:30">
      <c r="A104" s="550" t="s">
        <v>828</v>
      </c>
      <c r="B104" s="532">
        <v>3</v>
      </c>
      <c r="C104" s="532">
        <v>17</v>
      </c>
      <c r="D104" s="532">
        <v>7</v>
      </c>
      <c r="E104" s="532">
        <f t="shared" si="16"/>
        <v>27</v>
      </c>
      <c r="F104" s="532">
        <v>0</v>
      </c>
      <c r="G104" s="532">
        <v>4</v>
      </c>
      <c r="H104" s="532">
        <v>3</v>
      </c>
      <c r="I104" s="532">
        <f t="shared" si="17"/>
        <v>7</v>
      </c>
      <c r="J104" s="532">
        <v>1</v>
      </c>
      <c r="K104" s="532">
        <v>4</v>
      </c>
      <c r="L104" s="532">
        <v>2</v>
      </c>
      <c r="M104" s="532">
        <f t="shared" si="18"/>
        <v>7</v>
      </c>
      <c r="N104" s="532">
        <v>1</v>
      </c>
      <c r="O104" s="532">
        <v>7</v>
      </c>
      <c r="P104" s="532">
        <v>0</v>
      </c>
      <c r="Q104" s="532">
        <f t="shared" si="19"/>
        <v>8</v>
      </c>
      <c r="R104" s="532">
        <v>0</v>
      </c>
      <c r="S104" s="532">
        <v>1</v>
      </c>
      <c r="T104" s="532">
        <v>1</v>
      </c>
      <c r="U104" s="532">
        <f t="shared" si="20"/>
        <v>2</v>
      </c>
      <c r="V104" s="532">
        <v>0</v>
      </c>
      <c r="W104" s="532">
        <v>3</v>
      </c>
      <c r="X104" s="532">
        <v>0</v>
      </c>
      <c r="Y104" s="539">
        <f t="shared" si="21"/>
        <v>3</v>
      </c>
      <c r="Z104" s="539">
        <f t="shared" si="22"/>
        <v>68</v>
      </c>
      <c r="AA104" s="539">
        <f t="shared" si="22"/>
        <v>776</v>
      </c>
      <c r="AB104" s="539">
        <f t="shared" si="22"/>
        <v>325</v>
      </c>
      <c r="AC104" s="539">
        <f t="shared" si="23"/>
        <v>1169</v>
      </c>
      <c r="AD104" s="550" t="s">
        <v>960</v>
      </c>
    </row>
    <row r="105" spans="1:30">
      <c r="A105" s="550" t="s">
        <v>862</v>
      </c>
      <c r="B105" s="533">
        <v>12</v>
      </c>
      <c r="C105" s="533">
        <v>82</v>
      </c>
      <c r="D105" s="533">
        <v>11</v>
      </c>
      <c r="E105" s="533">
        <f t="shared" si="16"/>
        <v>105</v>
      </c>
      <c r="F105" s="533">
        <v>2</v>
      </c>
      <c r="G105" s="533">
        <v>23</v>
      </c>
      <c r="H105" s="533">
        <v>9</v>
      </c>
      <c r="I105" s="533">
        <f t="shared" si="17"/>
        <v>34</v>
      </c>
      <c r="J105" s="533">
        <v>5</v>
      </c>
      <c r="K105" s="533">
        <v>8</v>
      </c>
      <c r="L105" s="533">
        <v>1</v>
      </c>
      <c r="M105" s="533">
        <f t="shared" si="18"/>
        <v>14</v>
      </c>
      <c r="N105" s="533">
        <v>0</v>
      </c>
      <c r="O105" s="533">
        <v>19</v>
      </c>
      <c r="P105" s="533">
        <v>4</v>
      </c>
      <c r="Q105" s="533">
        <f t="shared" si="19"/>
        <v>23</v>
      </c>
      <c r="R105" s="533">
        <v>3</v>
      </c>
      <c r="S105" s="533">
        <v>14</v>
      </c>
      <c r="T105" s="533">
        <v>0</v>
      </c>
      <c r="U105" s="533">
        <f t="shared" si="20"/>
        <v>17</v>
      </c>
      <c r="V105" s="533">
        <v>1</v>
      </c>
      <c r="W105" s="533">
        <v>18</v>
      </c>
      <c r="X105" s="533">
        <v>1</v>
      </c>
      <c r="Y105" s="540">
        <f t="shared" si="21"/>
        <v>20</v>
      </c>
      <c r="Z105" s="541">
        <f t="shared" si="22"/>
        <v>552</v>
      </c>
      <c r="AA105" s="540">
        <f t="shared" si="22"/>
        <v>2298</v>
      </c>
      <c r="AB105" s="540">
        <f t="shared" si="22"/>
        <v>954</v>
      </c>
      <c r="AC105" s="540">
        <f t="shared" si="23"/>
        <v>3804</v>
      </c>
      <c r="AD105" s="550" t="s">
        <v>870</v>
      </c>
    </row>
    <row r="106" spans="1:30">
      <c r="A106" s="550" t="s">
        <v>1034</v>
      </c>
      <c r="B106" s="532">
        <v>0</v>
      </c>
      <c r="C106" s="532">
        <v>7</v>
      </c>
      <c r="D106" s="532">
        <v>1</v>
      </c>
      <c r="E106" s="532">
        <f t="shared" si="16"/>
        <v>8</v>
      </c>
      <c r="F106" s="532">
        <v>0</v>
      </c>
      <c r="G106" s="532">
        <v>2</v>
      </c>
      <c r="H106" s="532">
        <v>3</v>
      </c>
      <c r="I106" s="532">
        <f t="shared" si="17"/>
        <v>5</v>
      </c>
      <c r="J106" s="532">
        <v>0</v>
      </c>
      <c r="K106" s="532">
        <v>1</v>
      </c>
      <c r="L106" s="532">
        <v>0</v>
      </c>
      <c r="M106" s="532">
        <f t="shared" si="18"/>
        <v>1</v>
      </c>
      <c r="N106" s="532">
        <v>0</v>
      </c>
      <c r="O106" s="532">
        <v>0</v>
      </c>
      <c r="P106" s="532">
        <v>0</v>
      </c>
      <c r="Q106" s="532">
        <f t="shared" si="19"/>
        <v>0</v>
      </c>
      <c r="R106" s="532">
        <v>0</v>
      </c>
      <c r="S106" s="532">
        <v>0</v>
      </c>
      <c r="T106" s="532">
        <v>0</v>
      </c>
      <c r="U106" s="532">
        <f t="shared" si="20"/>
        <v>0</v>
      </c>
      <c r="V106" s="532">
        <v>0</v>
      </c>
      <c r="W106" s="532">
        <v>0</v>
      </c>
      <c r="X106" s="532">
        <v>0</v>
      </c>
      <c r="Y106" s="539">
        <f t="shared" si="21"/>
        <v>0</v>
      </c>
      <c r="Z106" s="539">
        <f t="shared" si="22"/>
        <v>52</v>
      </c>
      <c r="AA106" s="539">
        <f t="shared" si="22"/>
        <v>380</v>
      </c>
      <c r="AB106" s="539">
        <f t="shared" si="22"/>
        <v>255</v>
      </c>
      <c r="AC106" s="539">
        <f t="shared" si="23"/>
        <v>687</v>
      </c>
      <c r="AD106" s="550" t="s">
        <v>1035</v>
      </c>
    </row>
    <row r="107" spans="1:30">
      <c r="A107" s="550" t="s">
        <v>1036</v>
      </c>
      <c r="B107" s="533">
        <v>1</v>
      </c>
      <c r="C107" s="533">
        <v>3</v>
      </c>
      <c r="D107" s="533">
        <v>1</v>
      </c>
      <c r="E107" s="533">
        <f t="shared" si="16"/>
        <v>5</v>
      </c>
      <c r="F107" s="533">
        <v>0</v>
      </c>
      <c r="G107" s="533">
        <v>4</v>
      </c>
      <c r="H107" s="533">
        <v>0</v>
      </c>
      <c r="I107" s="533">
        <f t="shared" si="17"/>
        <v>4</v>
      </c>
      <c r="J107" s="533">
        <v>0</v>
      </c>
      <c r="K107" s="533">
        <v>0</v>
      </c>
      <c r="L107" s="533">
        <v>0</v>
      </c>
      <c r="M107" s="533">
        <f t="shared" si="18"/>
        <v>0</v>
      </c>
      <c r="N107" s="533">
        <v>0</v>
      </c>
      <c r="O107" s="533">
        <v>0</v>
      </c>
      <c r="P107" s="533">
        <v>0</v>
      </c>
      <c r="Q107" s="533">
        <f t="shared" si="19"/>
        <v>0</v>
      </c>
      <c r="R107" s="533">
        <v>0</v>
      </c>
      <c r="S107" s="533">
        <v>1</v>
      </c>
      <c r="T107" s="533">
        <v>0</v>
      </c>
      <c r="U107" s="533">
        <f t="shared" si="20"/>
        <v>1</v>
      </c>
      <c r="V107" s="533">
        <v>1</v>
      </c>
      <c r="W107" s="533">
        <v>1</v>
      </c>
      <c r="X107" s="533">
        <v>0</v>
      </c>
      <c r="Y107" s="540">
        <f t="shared" si="21"/>
        <v>2</v>
      </c>
      <c r="Z107" s="541">
        <f t="shared" si="22"/>
        <v>9</v>
      </c>
      <c r="AA107" s="540">
        <f t="shared" si="22"/>
        <v>194</v>
      </c>
      <c r="AB107" s="540">
        <f t="shared" si="22"/>
        <v>120</v>
      </c>
      <c r="AC107" s="540">
        <f t="shared" si="23"/>
        <v>323</v>
      </c>
      <c r="AD107" s="550" t="s">
        <v>1037</v>
      </c>
    </row>
    <row r="108" spans="1:30">
      <c r="A108" s="550" t="s">
        <v>964</v>
      </c>
      <c r="B108" s="532">
        <v>3</v>
      </c>
      <c r="C108" s="532">
        <v>39</v>
      </c>
      <c r="D108" s="532">
        <v>4</v>
      </c>
      <c r="E108" s="532">
        <f t="shared" si="16"/>
        <v>46</v>
      </c>
      <c r="F108" s="532">
        <v>3</v>
      </c>
      <c r="G108" s="532">
        <v>37</v>
      </c>
      <c r="H108" s="532">
        <v>1</v>
      </c>
      <c r="I108" s="532">
        <f t="shared" si="17"/>
        <v>41</v>
      </c>
      <c r="J108" s="532">
        <v>1</v>
      </c>
      <c r="K108" s="532">
        <v>16</v>
      </c>
      <c r="L108" s="532">
        <v>1</v>
      </c>
      <c r="M108" s="532">
        <f t="shared" si="18"/>
        <v>18</v>
      </c>
      <c r="N108" s="532">
        <v>0</v>
      </c>
      <c r="O108" s="532">
        <v>17</v>
      </c>
      <c r="P108" s="532">
        <v>0</v>
      </c>
      <c r="Q108" s="532">
        <f t="shared" si="19"/>
        <v>17</v>
      </c>
      <c r="R108" s="532">
        <v>1</v>
      </c>
      <c r="S108" s="532">
        <v>6</v>
      </c>
      <c r="T108" s="532">
        <v>0</v>
      </c>
      <c r="U108" s="532">
        <f t="shared" si="20"/>
        <v>7</v>
      </c>
      <c r="V108" s="532">
        <v>2</v>
      </c>
      <c r="W108" s="532">
        <v>3</v>
      </c>
      <c r="X108" s="532">
        <v>0</v>
      </c>
      <c r="Y108" s="539">
        <f t="shared" si="21"/>
        <v>5</v>
      </c>
      <c r="Z108" s="539">
        <f t="shared" si="22"/>
        <v>342</v>
      </c>
      <c r="AA108" s="539">
        <f t="shared" si="22"/>
        <v>2161</v>
      </c>
      <c r="AB108" s="539">
        <f t="shared" si="22"/>
        <v>342</v>
      </c>
      <c r="AC108" s="539">
        <f t="shared" si="23"/>
        <v>2845</v>
      </c>
      <c r="AD108" s="550" t="s">
        <v>1038</v>
      </c>
    </row>
    <row r="109" spans="1:30">
      <c r="A109" s="550" t="s">
        <v>1039</v>
      </c>
      <c r="B109" s="533">
        <v>1</v>
      </c>
      <c r="C109" s="533">
        <v>0</v>
      </c>
      <c r="D109" s="533">
        <v>1</v>
      </c>
      <c r="E109" s="533">
        <f t="shared" si="16"/>
        <v>2</v>
      </c>
      <c r="F109" s="533">
        <v>0</v>
      </c>
      <c r="G109" s="533">
        <v>0</v>
      </c>
      <c r="H109" s="533">
        <v>1</v>
      </c>
      <c r="I109" s="533">
        <f t="shared" si="17"/>
        <v>1</v>
      </c>
      <c r="J109" s="533">
        <v>0</v>
      </c>
      <c r="K109" s="533">
        <v>0</v>
      </c>
      <c r="L109" s="533">
        <v>0</v>
      </c>
      <c r="M109" s="533">
        <f t="shared" si="18"/>
        <v>0</v>
      </c>
      <c r="N109" s="533">
        <v>0</v>
      </c>
      <c r="O109" s="533">
        <v>0</v>
      </c>
      <c r="P109" s="533">
        <v>0</v>
      </c>
      <c r="Q109" s="533">
        <f t="shared" si="19"/>
        <v>0</v>
      </c>
      <c r="R109" s="533">
        <v>0</v>
      </c>
      <c r="S109" s="533">
        <v>0</v>
      </c>
      <c r="T109" s="533">
        <v>0</v>
      </c>
      <c r="U109" s="533">
        <f t="shared" si="20"/>
        <v>0</v>
      </c>
      <c r="V109" s="533">
        <v>0</v>
      </c>
      <c r="W109" s="533">
        <v>0</v>
      </c>
      <c r="X109" s="533">
        <v>0</v>
      </c>
      <c r="Y109" s="540">
        <f t="shared" si="21"/>
        <v>0</v>
      </c>
      <c r="Z109" s="541">
        <f t="shared" si="22"/>
        <v>18</v>
      </c>
      <c r="AA109" s="540">
        <f t="shared" si="22"/>
        <v>122</v>
      </c>
      <c r="AB109" s="540">
        <f t="shared" si="22"/>
        <v>123</v>
      </c>
      <c r="AC109" s="540">
        <f t="shared" si="23"/>
        <v>263</v>
      </c>
      <c r="AD109" s="550" t="s">
        <v>1040</v>
      </c>
    </row>
    <row r="110" spans="1:30" ht="37">
      <c r="A110" s="550" t="s">
        <v>1041</v>
      </c>
      <c r="B110" s="532">
        <v>0</v>
      </c>
      <c r="C110" s="532">
        <v>0</v>
      </c>
      <c r="D110" s="532">
        <v>0</v>
      </c>
      <c r="E110" s="532">
        <f t="shared" si="16"/>
        <v>0</v>
      </c>
      <c r="F110" s="532">
        <v>0</v>
      </c>
      <c r="G110" s="532">
        <v>1</v>
      </c>
      <c r="H110" s="532">
        <v>0</v>
      </c>
      <c r="I110" s="532">
        <f t="shared" si="17"/>
        <v>1</v>
      </c>
      <c r="J110" s="532">
        <v>0</v>
      </c>
      <c r="K110" s="532">
        <v>1</v>
      </c>
      <c r="L110" s="532">
        <v>0</v>
      </c>
      <c r="M110" s="532">
        <f t="shared" si="18"/>
        <v>1</v>
      </c>
      <c r="N110" s="532">
        <v>0</v>
      </c>
      <c r="O110" s="532">
        <v>0</v>
      </c>
      <c r="P110" s="532">
        <v>0</v>
      </c>
      <c r="Q110" s="532">
        <f t="shared" si="19"/>
        <v>0</v>
      </c>
      <c r="R110" s="532">
        <v>0</v>
      </c>
      <c r="S110" s="532">
        <v>0</v>
      </c>
      <c r="T110" s="532">
        <v>0</v>
      </c>
      <c r="U110" s="532">
        <f t="shared" si="20"/>
        <v>0</v>
      </c>
      <c r="V110" s="532">
        <v>0</v>
      </c>
      <c r="W110" s="532">
        <v>0</v>
      </c>
      <c r="X110" s="532">
        <v>0</v>
      </c>
      <c r="Y110" s="539">
        <f t="shared" si="21"/>
        <v>0</v>
      </c>
      <c r="Z110" s="539">
        <f t="shared" ref="Z110:AB125" si="24">B24+F24+J24+N24+R24+V24+Z24+B67+F67+J67+N67+R67+V67+Z67+B110+F110+J110+N110+R110+V110</f>
        <v>14</v>
      </c>
      <c r="AA110" s="539">
        <f t="shared" si="24"/>
        <v>51</v>
      </c>
      <c r="AB110" s="539">
        <f t="shared" si="24"/>
        <v>25</v>
      </c>
      <c r="AC110" s="539">
        <f t="shared" si="23"/>
        <v>90</v>
      </c>
      <c r="AD110" s="551" t="s">
        <v>1042</v>
      </c>
    </row>
    <row r="111" spans="1:30">
      <c r="A111" s="550" t="s">
        <v>1043</v>
      </c>
      <c r="B111" s="533">
        <v>0</v>
      </c>
      <c r="C111" s="533">
        <v>0</v>
      </c>
      <c r="D111" s="533">
        <v>0</v>
      </c>
      <c r="E111" s="533">
        <f t="shared" si="16"/>
        <v>0</v>
      </c>
      <c r="F111" s="533">
        <v>0</v>
      </c>
      <c r="G111" s="533">
        <v>0</v>
      </c>
      <c r="H111" s="533">
        <v>0</v>
      </c>
      <c r="I111" s="533">
        <f t="shared" si="17"/>
        <v>0</v>
      </c>
      <c r="J111" s="533">
        <v>0</v>
      </c>
      <c r="K111" s="533">
        <v>0</v>
      </c>
      <c r="L111" s="533">
        <v>0</v>
      </c>
      <c r="M111" s="533">
        <f t="shared" si="18"/>
        <v>0</v>
      </c>
      <c r="N111" s="533">
        <v>0</v>
      </c>
      <c r="O111" s="533">
        <v>0</v>
      </c>
      <c r="P111" s="533">
        <v>0</v>
      </c>
      <c r="Q111" s="533">
        <f t="shared" si="19"/>
        <v>0</v>
      </c>
      <c r="R111" s="533">
        <v>0</v>
      </c>
      <c r="S111" s="533">
        <v>0</v>
      </c>
      <c r="T111" s="533">
        <v>0</v>
      </c>
      <c r="U111" s="533">
        <f t="shared" si="20"/>
        <v>0</v>
      </c>
      <c r="V111" s="533">
        <v>0</v>
      </c>
      <c r="W111" s="533">
        <v>0</v>
      </c>
      <c r="X111" s="533">
        <v>0</v>
      </c>
      <c r="Y111" s="540">
        <f t="shared" si="21"/>
        <v>0</v>
      </c>
      <c r="Z111" s="541">
        <f t="shared" si="24"/>
        <v>3</v>
      </c>
      <c r="AA111" s="540">
        <f t="shared" si="24"/>
        <v>13</v>
      </c>
      <c r="AB111" s="540">
        <f t="shared" si="24"/>
        <v>14</v>
      </c>
      <c r="AC111" s="540">
        <f t="shared" si="23"/>
        <v>30</v>
      </c>
      <c r="AD111" s="550" t="s">
        <v>1044</v>
      </c>
    </row>
    <row r="112" spans="1:30">
      <c r="A112" s="550" t="s">
        <v>1045</v>
      </c>
      <c r="B112" s="532">
        <v>3</v>
      </c>
      <c r="C112" s="532">
        <v>33</v>
      </c>
      <c r="D112" s="532">
        <v>0</v>
      </c>
      <c r="E112" s="532">
        <f t="shared" si="16"/>
        <v>36</v>
      </c>
      <c r="F112" s="532">
        <v>1</v>
      </c>
      <c r="G112" s="532">
        <v>7</v>
      </c>
      <c r="H112" s="532">
        <v>2</v>
      </c>
      <c r="I112" s="532">
        <f t="shared" si="17"/>
        <v>10</v>
      </c>
      <c r="J112" s="532">
        <v>1</v>
      </c>
      <c r="K112" s="532">
        <v>2</v>
      </c>
      <c r="L112" s="532">
        <v>0</v>
      </c>
      <c r="M112" s="532">
        <f t="shared" si="18"/>
        <v>3</v>
      </c>
      <c r="N112" s="532">
        <v>0</v>
      </c>
      <c r="O112" s="532">
        <v>8</v>
      </c>
      <c r="P112" s="532">
        <v>0</v>
      </c>
      <c r="Q112" s="532">
        <f t="shared" si="19"/>
        <v>8</v>
      </c>
      <c r="R112" s="532">
        <v>0</v>
      </c>
      <c r="S112" s="532">
        <v>0</v>
      </c>
      <c r="T112" s="532">
        <v>0</v>
      </c>
      <c r="U112" s="532">
        <f t="shared" si="20"/>
        <v>0</v>
      </c>
      <c r="V112" s="532">
        <v>0</v>
      </c>
      <c r="W112" s="532">
        <v>2</v>
      </c>
      <c r="X112" s="532">
        <v>0</v>
      </c>
      <c r="Y112" s="539">
        <f t="shared" si="21"/>
        <v>2</v>
      </c>
      <c r="Z112" s="539">
        <f t="shared" si="24"/>
        <v>98</v>
      </c>
      <c r="AA112" s="539">
        <f t="shared" si="24"/>
        <v>1158</v>
      </c>
      <c r="AB112" s="539">
        <f t="shared" si="24"/>
        <v>375</v>
      </c>
      <c r="AC112" s="539">
        <f t="shared" si="23"/>
        <v>1631</v>
      </c>
      <c r="AD112" s="550" t="s">
        <v>1046</v>
      </c>
    </row>
    <row r="113" spans="1:31">
      <c r="A113" s="550" t="s">
        <v>1047</v>
      </c>
      <c r="B113" s="533">
        <v>0</v>
      </c>
      <c r="C113" s="533">
        <v>13</v>
      </c>
      <c r="D113" s="533">
        <v>2</v>
      </c>
      <c r="E113" s="533">
        <f t="shared" si="16"/>
        <v>15</v>
      </c>
      <c r="F113" s="533">
        <v>0</v>
      </c>
      <c r="G113" s="533">
        <v>2</v>
      </c>
      <c r="H113" s="533">
        <v>3</v>
      </c>
      <c r="I113" s="533">
        <f t="shared" si="17"/>
        <v>5</v>
      </c>
      <c r="J113" s="533">
        <v>0</v>
      </c>
      <c r="K113" s="533">
        <v>1</v>
      </c>
      <c r="L113" s="533">
        <v>0</v>
      </c>
      <c r="M113" s="533">
        <f t="shared" si="18"/>
        <v>1</v>
      </c>
      <c r="N113" s="533">
        <v>0</v>
      </c>
      <c r="O113" s="533">
        <v>6</v>
      </c>
      <c r="P113" s="533">
        <v>0</v>
      </c>
      <c r="Q113" s="533">
        <f t="shared" si="19"/>
        <v>6</v>
      </c>
      <c r="R113" s="533">
        <v>0</v>
      </c>
      <c r="S113" s="533">
        <v>1</v>
      </c>
      <c r="T113" s="533">
        <v>1</v>
      </c>
      <c r="U113" s="533">
        <f t="shared" si="20"/>
        <v>2</v>
      </c>
      <c r="V113" s="533">
        <v>0</v>
      </c>
      <c r="W113" s="533">
        <v>0</v>
      </c>
      <c r="X113" s="533">
        <v>0</v>
      </c>
      <c r="Y113" s="540">
        <f t="shared" si="21"/>
        <v>0</v>
      </c>
      <c r="Z113" s="541">
        <f t="shared" si="24"/>
        <v>19</v>
      </c>
      <c r="AA113" s="540">
        <f t="shared" si="24"/>
        <v>656</v>
      </c>
      <c r="AB113" s="540">
        <f t="shared" si="24"/>
        <v>263</v>
      </c>
      <c r="AC113" s="540">
        <f t="shared" si="23"/>
        <v>938</v>
      </c>
      <c r="AD113" s="550" t="s">
        <v>1048</v>
      </c>
      <c r="AE113" s="547"/>
    </row>
    <row r="114" spans="1:31">
      <c r="A114" s="550" t="s">
        <v>1049</v>
      </c>
      <c r="B114" s="532">
        <v>1</v>
      </c>
      <c r="C114" s="532">
        <v>13</v>
      </c>
      <c r="D114" s="532">
        <v>7</v>
      </c>
      <c r="E114" s="532">
        <f t="shared" si="16"/>
        <v>21</v>
      </c>
      <c r="F114" s="532">
        <v>1</v>
      </c>
      <c r="G114" s="532">
        <v>5</v>
      </c>
      <c r="H114" s="532">
        <v>5</v>
      </c>
      <c r="I114" s="532">
        <f t="shared" si="17"/>
        <v>11</v>
      </c>
      <c r="J114" s="532">
        <v>0</v>
      </c>
      <c r="K114" s="532">
        <v>2</v>
      </c>
      <c r="L114" s="532">
        <v>0</v>
      </c>
      <c r="M114" s="532">
        <f t="shared" si="18"/>
        <v>2</v>
      </c>
      <c r="N114" s="532">
        <v>0</v>
      </c>
      <c r="O114" s="532">
        <v>3</v>
      </c>
      <c r="P114" s="532">
        <v>0</v>
      </c>
      <c r="Q114" s="532">
        <f t="shared" si="19"/>
        <v>3</v>
      </c>
      <c r="R114" s="532">
        <v>0</v>
      </c>
      <c r="S114" s="532">
        <v>0</v>
      </c>
      <c r="T114" s="532">
        <v>0</v>
      </c>
      <c r="U114" s="532">
        <f t="shared" si="20"/>
        <v>0</v>
      </c>
      <c r="V114" s="532">
        <v>0</v>
      </c>
      <c r="W114" s="532">
        <v>0</v>
      </c>
      <c r="X114" s="532">
        <v>2</v>
      </c>
      <c r="Y114" s="539">
        <f t="shared" si="21"/>
        <v>2</v>
      </c>
      <c r="Z114" s="539">
        <f t="shared" si="24"/>
        <v>96</v>
      </c>
      <c r="AA114" s="539">
        <f t="shared" si="24"/>
        <v>750</v>
      </c>
      <c r="AB114" s="539">
        <f t="shared" si="24"/>
        <v>605</v>
      </c>
      <c r="AC114" s="539">
        <f t="shared" si="23"/>
        <v>1451</v>
      </c>
      <c r="AD114" s="550" t="s">
        <v>1050</v>
      </c>
    </row>
    <row r="115" spans="1:31">
      <c r="A115" s="550" t="s">
        <v>1051</v>
      </c>
      <c r="B115" s="533">
        <v>0</v>
      </c>
      <c r="C115" s="533">
        <v>0</v>
      </c>
      <c r="D115" s="533">
        <v>1</v>
      </c>
      <c r="E115" s="533">
        <f t="shared" si="16"/>
        <v>1</v>
      </c>
      <c r="F115" s="533">
        <v>0</v>
      </c>
      <c r="G115" s="533">
        <v>0</v>
      </c>
      <c r="H115" s="533">
        <v>0</v>
      </c>
      <c r="I115" s="533">
        <f t="shared" si="17"/>
        <v>0</v>
      </c>
      <c r="J115" s="533">
        <v>0</v>
      </c>
      <c r="K115" s="533">
        <v>0</v>
      </c>
      <c r="L115" s="533">
        <v>0</v>
      </c>
      <c r="M115" s="533">
        <f t="shared" si="18"/>
        <v>0</v>
      </c>
      <c r="N115" s="533">
        <v>0</v>
      </c>
      <c r="O115" s="533">
        <v>0</v>
      </c>
      <c r="P115" s="533">
        <v>0</v>
      </c>
      <c r="Q115" s="533">
        <f t="shared" si="19"/>
        <v>0</v>
      </c>
      <c r="R115" s="533">
        <v>0</v>
      </c>
      <c r="S115" s="533">
        <v>0</v>
      </c>
      <c r="T115" s="533">
        <v>0</v>
      </c>
      <c r="U115" s="533">
        <f t="shared" si="20"/>
        <v>0</v>
      </c>
      <c r="V115" s="533">
        <v>0</v>
      </c>
      <c r="W115" s="533">
        <v>1</v>
      </c>
      <c r="X115" s="533">
        <v>0</v>
      </c>
      <c r="Y115" s="540">
        <f t="shared" si="21"/>
        <v>1</v>
      </c>
      <c r="Z115" s="541">
        <f t="shared" si="24"/>
        <v>5</v>
      </c>
      <c r="AA115" s="540">
        <f t="shared" si="24"/>
        <v>47</v>
      </c>
      <c r="AB115" s="540">
        <f t="shared" si="24"/>
        <v>44</v>
      </c>
      <c r="AC115" s="540">
        <f t="shared" si="23"/>
        <v>96</v>
      </c>
      <c r="AD115" s="550" t="s">
        <v>1052</v>
      </c>
    </row>
    <row r="116" spans="1:31">
      <c r="A116" s="550" t="s">
        <v>1053</v>
      </c>
      <c r="B116" s="532">
        <v>6</v>
      </c>
      <c r="C116" s="532">
        <v>80</v>
      </c>
      <c r="D116" s="532">
        <v>6</v>
      </c>
      <c r="E116" s="532">
        <f t="shared" si="16"/>
        <v>92</v>
      </c>
      <c r="F116" s="532">
        <v>6</v>
      </c>
      <c r="G116" s="532">
        <v>20</v>
      </c>
      <c r="H116" s="532">
        <v>4</v>
      </c>
      <c r="I116" s="532">
        <f t="shared" si="17"/>
        <v>30</v>
      </c>
      <c r="J116" s="532">
        <v>3</v>
      </c>
      <c r="K116" s="532">
        <v>8</v>
      </c>
      <c r="L116" s="532">
        <v>1</v>
      </c>
      <c r="M116" s="532">
        <f t="shared" si="18"/>
        <v>12</v>
      </c>
      <c r="N116" s="532">
        <v>3</v>
      </c>
      <c r="O116" s="532">
        <v>17</v>
      </c>
      <c r="P116" s="532">
        <v>0</v>
      </c>
      <c r="Q116" s="532">
        <f t="shared" si="19"/>
        <v>20</v>
      </c>
      <c r="R116" s="532">
        <v>2</v>
      </c>
      <c r="S116" s="532">
        <v>7</v>
      </c>
      <c r="T116" s="532">
        <v>0</v>
      </c>
      <c r="U116" s="532">
        <f t="shared" si="20"/>
        <v>9</v>
      </c>
      <c r="V116" s="532">
        <v>3</v>
      </c>
      <c r="W116" s="532">
        <v>11</v>
      </c>
      <c r="X116" s="532">
        <v>0</v>
      </c>
      <c r="Y116" s="539">
        <f t="shared" si="21"/>
        <v>14</v>
      </c>
      <c r="Z116" s="539">
        <f t="shared" si="24"/>
        <v>548</v>
      </c>
      <c r="AA116" s="539">
        <f t="shared" si="24"/>
        <v>2447</v>
      </c>
      <c r="AB116" s="539">
        <f t="shared" si="24"/>
        <v>854</v>
      </c>
      <c r="AC116" s="539">
        <f t="shared" si="23"/>
        <v>3849</v>
      </c>
      <c r="AD116" s="550" t="s">
        <v>871</v>
      </c>
    </row>
    <row r="117" spans="1:31">
      <c r="A117" s="550" t="s">
        <v>1054</v>
      </c>
      <c r="B117" s="533">
        <v>0</v>
      </c>
      <c r="C117" s="533">
        <v>2</v>
      </c>
      <c r="D117" s="533">
        <v>1</v>
      </c>
      <c r="E117" s="533">
        <f t="shared" si="16"/>
        <v>3</v>
      </c>
      <c r="F117" s="533">
        <v>0</v>
      </c>
      <c r="G117" s="533">
        <v>0</v>
      </c>
      <c r="H117" s="533">
        <v>1</v>
      </c>
      <c r="I117" s="533">
        <f t="shared" si="17"/>
        <v>1</v>
      </c>
      <c r="J117" s="533">
        <v>0</v>
      </c>
      <c r="K117" s="533">
        <v>1</v>
      </c>
      <c r="L117" s="533">
        <v>0</v>
      </c>
      <c r="M117" s="533">
        <f t="shared" si="18"/>
        <v>1</v>
      </c>
      <c r="N117" s="533">
        <v>0</v>
      </c>
      <c r="O117" s="533">
        <v>0</v>
      </c>
      <c r="P117" s="533">
        <v>0</v>
      </c>
      <c r="Q117" s="533">
        <f t="shared" si="19"/>
        <v>0</v>
      </c>
      <c r="R117" s="533">
        <v>0</v>
      </c>
      <c r="S117" s="533">
        <v>0</v>
      </c>
      <c r="T117" s="533">
        <v>0</v>
      </c>
      <c r="U117" s="533">
        <f t="shared" si="20"/>
        <v>0</v>
      </c>
      <c r="V117" s="533">
        <v>0</v>
      </c>
      <c r="W117" s="533">
        <v>0</v>
      </c>
      <c r="X117" s="533">
        <v>0</v>
      </c>
      <c r="Y117" s="540">
        <f t="shared" si="21"/>
        <v>0</v>
      </c>
      <c r="Z117" s="541">
        <f t="shared" si="24"/>
        <v>32</v>
      </c>
      <c r="AA117" s="540">
        <f t="shared" si="24"/>
        <v>167</v>
      </c>
      <c r="AB117" s="540">
        <f t="shared" si="24"/>
        <v>101</v>
      </c>
      <c r="AC117" s="540">
        <f t="shared" si="23"/>
        <v>300</v>
      </c>
      <c r="AD117" s="550" t="s">
        <v>1055</v>
      </c>
    </row>
    <row r="118" spans="1:31">
      <c r="A118" s="550" t="s">
        <v>1056</v>
      </c>
      <c r="B118" s="532">
        <v>0</v>
      </c>
      <c r="C118" s="532">
        <v>0</v>
      </c>
      <c r="D118" s="532">
        <v>0</v>
      </c>
      <c r="E118" s="532">
        <f t="shared" si="16"/>
        <v>0</v>
      </c>
      <c r="F118" s="532">
        <v>0</v>
      </c>
      <c r="G118" s="532">
        <v>0</v>
      </c>
      <c r="H118" s="532">
        <v>0</v>
      </c>
      <c r="I118" s="532">
        <f t="shared" si="17"/>
        <v>0</v>
      </c>
      <c r="J118" s="532">
        <v>0</v>
      </c>
      <c r="K118" s="532">
        <v>0</v>
      </c>
      <c r="L118" s="532">
        <v>0</v>
      </c>
      <c r="M118" s="532">
        <f t="shared" si="18"/>
        <v>0</v>
      </c>
      <c r="N118" s="532">
        <v>0</v>
      </c>
      <c r="O118" s="532">
        <v>0</v>
      </c>
      <c r="P118" s="532">
        <v>0</v>
      </c>
      <c r="Q118" s="532">
        <f t="shared" si="19"/>
        <v>0</v>
      </c>
      <c r="R118" s="532">
        <v>0</v>
      </c>
      <c r="S118" s="532">
        <v>0</v>
      </c>
      <c r="T118" s="532">
        <v>0</v>
      </c>
      <c r="U118" s="532">
        <f t="shared" si="20"/>
        <v>0</v>
      </c>
      <c r="V118" s="532">
        <v>0</v>
      </c>
      <c r="W118" s="532">
        <v>0</v>
      </c>
      <c r="X118" s="532">
        <v>0</v>
      </c>
      <c r="Y118" s="539">
        <f t="shared" si="21"/>
        <v>0</v>
      </c>
      <c r="Z118" s="539">
        <f t="shared" si="24"/>
        <v>0</v>
      </c>
      <c r="AA118" s="539">
        <f t="shared" si="24"/>
        <v>4</v>
      </c>
      <c r="AB118" s="539">
        <f t="shared" si="24"/>
        <v>0</v>
      </c>
      <c r="AC118" s="539">
        <f t="shared" si="23"/>
        <v>4</v>
      </c>
      <c r="AD118" s="550" t="s">
        <v>1057</v>
      </c>
    </row>
    <row r="119" spans="1:31">
      <c r="A119" s="550" t="s">
        <v>1058</v>
      </c>
      <c r="B119" s="533">
        <v>1</v>
      </c>
      <c r="C119" s="533">
        <v>7</v>
      </c>
      <c r="D119" s="533">
        <v>1</v>
      </c>
      <c r="E119" s="533">
        <f t="shared" si="16"/>
        <v>9</v>
      </c>
      <c r="F119" s="533">
        <v>2</v>
      </c>
      <c r="G119" s="533">
        <v>6</v>
      </c>
      <c r="H119" s="533">
        <v>0</v>
      </c>
      <c r="I119" s="533">
        <f t="shared" si="17"/>
        <v>8</v>
      </c>
      <c r="J119" s="533">
        <v>0</v>
      </c>
      <c r="K119" s="533">
        <v>1</v>
      </c>
      <c r="L119" s="533">
        <v>0</v>
      </c>
      <c r="M119" s="533">
        <f t="shared" si="18"/>
        <v>1</v>
      </c>
      <c r="N119" s="533">
        <v>1</v>
      </c>
      <c r="O119" s="533">
        <v>2</v>
      </c>
      <c r="P119" s="533">
        <v>1</v>
      </c>
      <c r="Q119" s="533">
        <f t="shared" si="19"/>
        <v>4</v>
      </c>
      <c r="R119" s="533">
        <v>0</v>
      </c>
      <c r="S119" s="533">
        <v>3</v>
      </c>
      <c r="T119" s="533">
        <v>1</v>
      </c>
      <c r="U119" s="533">
        <f t="shared" si="20"/>
        <v>4</v>
      </c>
      <c r="V119" s="533">
        <v>1</v>
      </c>
      <c r="W119" s="533">
        <v>1</v>
      </c>
      <c r="X119" s="533">
        <v>0</v>
      </c>
      <c r="Y119" s="540">
        <f t="shared" si="21"/>
        <v>2</v>
      </c>
      <c r="Z119" s="541">
        <f t="shared" si="24"/>
        <v>125</v>
      </c>
      <c r="AA119" s="540">
        <f t="shared" si="24"/>
        <v>465</v>
      </c>
      <c r="AB119" s="540">
        <f t="shared" si="24"/>
        <v>280</v>
      </c>
      <c r="AC119" s="540">
        <f t="shared" si="23"/>
        <v>870</v>
      </c>
      <c r="AD119" s="550" t="s">
        <v>1059</v>
      </c>
      <c r="AE119" s="547"/>
    </row>
    <row r="120" spans="1:31">
      <c r="A120" s="550" t="s">
        <v>1060</v>
      </c>
      <c r="B120" s="532">
        <v>1</v>
      </c>
      <c r="C120" s="532">
        <v>5</v>
      </c>
      <c r="D120" s="532">
        <v>0</v>
      </c>
      <c r="E120" s="532">
        <f t="shared" si="16"/>
        <v>6</v>
      </c>
      <c r="F120" s="532">
        <v>0</v>
      </c>
      <c r="G120" s="532">
        <v>3</v>
      </c>
      <c r="H120" s="532">
        <v>1</v>
      </c>
      <c r="I120" s="532">
        <f t="shared" si="17"/>
        <v>4</v>
      </c>
      <c r="J120" s="532">
        <v>0</v>
      </c>
      <c r="K120" s="532">
        <v>0</v>
      </c>
      <c r="L120" s="532">
        <v>0</v>
      </c>
      <c r="M120" s="532">
        <f t="shared" si="18"/>
        <v>0</v>
      </c>
      <c r="N120" s="532">
        <v>1</v>
      </c>
      <c r="O120" s="532">
        <v>1</v>
      </c>
      <c r="P120" s="532">
        <v>0</v>
      </c>
      <c r="Q120" s="532">
        <f t="shared" si="19"/>
        <v>2</v>
      </c>
      <c r="R120" s="532">
        <v>0</v>
      </c>
      <c r="S120" s="532">
        <v>0</v>
      </c>
      <c r="T120" s="532">
        <v>0</v>
      </c>
      <c r="U120" s="532">
        <f t="shared" si="20"/>
        <v>0</v>
      </c>
      <c r="V120" s="532">
        <v>1</v>
      </c>
      <c r="W120" s="532">
        <v>0</v>
      </c>
      <c r="X120" s="532">
        <v>0</v>
      </c>
      <c r="Y120" s="539">
        <f t="shared" si="21"/>
        <v>1</v>
      </c>
      <c r="Z120" s="539">
        <f t="shared" si="24"/>
        <v>141</v>
      </c>
      <c r="AA120" s="539">
        <f t="shared" si="24"/>
        <v>412</v>
      </c>
      <c r="AB120" s="539">
        <f t="shared" si="24"/>
        <v>175</v>
      </c>
      <c r="AC120" s="539">
        <f t="shared" si="23"/>
        <v>728</v>
      </c>
      <c r="AD120" s="550" t="s">
        <v>1061</v>
      </c>
    </row>
    <row r="121" spans="1:31">
      <c r="A121" s="550" t="s">
        <v>864</v>
      </c>
      <c r="B121" s="533">
        <v>2</v>
      </c>
      <c r="C121" s="533">
        <v>16</v>
      </c>
      <c r="D121" s="533">
        <v>2</v>
      </c>
      <c r="E121" s="533">
        <f t="shared" si="16"/>
        <v>20</v>
      </c>
      <c r="F121" s="533">
        <v>0</v>
      </c>
      <c r="G121" s="533">
        <v>6</v>
      </c>
      <c r="H121" s="533">
        <v>0</v>
      </c>
      <c r="I121" s="533">
        <f t="shared" si="17"/>
        <v>6</v>
      </c>
      <c r="J121" s="533">
        <v>0</v>
      </c>
      <c r="K121" s="533">
        <v>0</v>
      </c>
      <c r="L121" s="533">
        <v>0</v>
      </c>
      <c r="M121" s="533">
        <f t="shared" si="18"/>
        <v>0</v>
      </c>
      <c r="N121" s="533">
        <v>0</v>
      </c>
      <c r="O121" s="533">
        <v>0</v>
      </c>
      <c r="P121" s="533">
        <v>0</v>
      </c>
      <c r="Q121" s="533">
        <f t="shared" si="19"/>
        <v>0</v>
      </c>
      <c r="R121" s="533">
        <v>0</v>
      </c>
      <c r="S121" s="533">
        <v>0</v>
      </c>
      <c r="T121" s="533">
        <v>0</v>
      </c>
      <c r="U121" s="533">
        <f t="shared" si="20"/>
        <v>0</v>
      </c>
      <c r="V121" s="533">
        <v>0</v>
      </c>
      <c r="W121" s="533">
        <v>0</v>
      </c>
      <c r="X121" s="533">
        <v>0</v>
      </c>
      <c r="Y121" s="540">
        <f t="shared" si="21"/>
        <v>0</v>
      </c>
      <c r="Z121" s="541">
        <f t="shared" si="24"/>
        <v>65</v>
      </c>
      <c r="AA121" s="540">
        <f t="shared" si="24"/>
        <v>462</v>
      </c>
      <c r="AB121" s="540">
        <f t="shared" si="24"/>
        <v>72</v>
      </c>
      <c r="AC121" s="540">
        <f t="shared" si="23"/>
        <v>599</v>
      </c>
      <c r="AD121" s="550" t="s">
        <v>872</v>
      </c>
      <c r="AE121" s="547"/>
    </row>
    <row r="122" spans="1:31">
      <c r="A122" s="550" t="s">
        <v>1062</v>
      </c>
      <c r="B122" s="532">
        <v>0</v>
      </c>
      <c r="C122" s="532">
        <v>0</v>
      </c>
      <c r="D122" s="532">
        <v>1</v>
      </c>
      <c r="E122" s="532">
        <f t="shared" si="16"/>
        <v>1</v>
      </c>
      <c r="F122" s="532">
        <v>0</v>
      </c>
      <c r="G122" s="532">
        <v>0</v>
      </c>
      <c r="H122" s="532">
        <v>0</v>
      </c>
      <c r="I122" s="532">
        <f t="shared" si="17"/>
        <v>0</v>
      </c>
      <c r="J122" s="532">
        <v>0</v>
      </c>
      <c r="K122" s="532">
        <v>0</v>
      </c>
      <c r="L122" s="532">
        <v>0</v>
      </c>
      <c r="M122" s="532">
        <f t="shared" si="18"/>
        <v>0</v>
      </c>
      <c r="N122" s="532">
        <v>0</v>
      </c>
      <c r="O122" s="532">
        <v>0</v>
      </c>
      <c r="P122" s="532">
        <v>0</v>
      </c>
      <c r="Q122" s="532">
        <f t="shared" si="19"/>
        <v>0</v>
      </c>
      <c r="R122" s="532">
        <v>0</v>
      </c>
      <c r="S122" s="532">
        <v>0</v>
      </c>
      <c r="T122" s="532">
        <v>0</v>
      </c>
      <c r="U122" s="532">
        <f t="shared" si="20"/>
        <v>0</v>
      </c>
      <c r="V122" s="532">
        <v>0</v>
      </c>
      <c r="W122" s="532">
        <v>0</v>
      </c>
      <c r="X122" s="532">
        <v>0</v>
      </c>
      <c r="Y122" s="539">
        <f t="shared" si="21"/>
        <v>0</v>
      </c>
      <c r="Z122" s="539">
        <f t="shared" si="24"/>
        <v>28</v>
      </c>
      <c r="AA122" s="539">
        <f t="shared" si="24"/>
        <v>165</v>
      </c>
      <c r="AB122" s="539">
        <f t="shared" si="24"/>
        <v>111</v>
      </c>
      <c r="AC122" s="539">
        <f t="shared" si="23"/>
        <v>304</v>
      </c>
      <c r="AD122" s="550" t="s">
        <v>1063</v>
      </c>
    </row>
    <row r="123" spans="1:31">
      <c r="A123" s="550" t="s">
        <v>1064</v>
      </c>
      <c r="B123" s="533">
        <v>0</v>
      </c>
      <c r="C123" s="533">
        <v>0</v>
      </c>
      <c r="D123" s="533">
        <v>0</v>
      </c>
      <c r="E123" s="533">
        <f t="shared" si="16"/>
        <v>0</v>
      </c>
      <c r="F123" s="533">
        <v>0</v>
      </c>
      <c r="G123" s="533">
        <v>0</v>
      </c>
      <c r="H123" s="533">
        <v>0</v>
      </c>
      <c r="I123" s="533">
        <f t="shared" si="17"/>
        <v>0</v>
      </c>
      <c r="J123" s="533">
        <v>0</v>
      </c>
      <c r="K123" s="533">
        <v>0</v>
      </c>
      <c r="L123" s="533">
        <v>0</v>
      </c>
      <c r="M123" s="533">
        <f t="shared" si="18"/>
        <v>0</v>
      </c>
      <c r="N123" s="533">
        <v>0</v>
      </c>
      <c r="O123" s="533">
        <v>0</v>
      </c>
      <c r="P123" s="533">
        <v>0</v>
      </c>
      <c r="Q123" s="533">
        <f t="shared" si="19"/>
        <v>0</v>
      </c>
      <c r="R123" s="533">
        <v>0</v>
      </c>
      <c r="S123" s="533">
        <v>0</v>
      </c>
      <c r="T123" s="533">
        <v>0</v>
      </c>
      <c r="U123" s="533">
        <f t="shared" si="20"/>
        <v>0</v>
      </c>
      <c r="V123" s="533">
        <v>0</v>
      </c>
      <c r="W123" s="533">
        <v>0</v>
      </c>
      <c r="X123" s="533">
        <v>0</v>
      </c>
      <c r="Y123" s="540">
        <f t="shared" si="21"/>
        <v>0</v>
      </c>
      <c r="Z123" s="541">
        <f t="shared" si="24"/>
        <v>0</v>
      </c>
      <c r="AA123" s="540">
        <f t="shared" si="24"/>
        <v>13</v>
      </c>
      <c r="AB123" s="540">
        <f t="shared" si="24"/>
        <v>26</v>
      </c>
      <c r="AC123" s="540">
        <f t="shared" si="23"/>
        <v>39</v>
      </c>
      <c r="AD123" s="550" t="s">
        <v>1065</v>
      </c>
    </row>
    <row r="124" spans="1:31">
      <c r="A124" s="550" t="s">
        <v>1066</v>
      </c>
      <c r="B124" s="532">
        <v>0</v>
      </c>
      <c r="C124" s="532">
        <v>0</v>
      </c>
      <c r="D124" s="532">
        <v>0</v>
      </c>
      <c r="E124" s="532">
        <f t="shared" si="16"/>
        <v>0</v>
      </c>
      <c r="F124" s="532">
        <v>0</v>
      </c>
      <c r="G124" s="532">
        <v>0</v>
      </c>
      <c r="H124" s="532">
        <v>0</v>
      </c>
      <c r="I124" s="532">
        <f t="shared" si="17"/>
        <v>0</v>
      </c>
      <c r="J124" s="532">
        <v>0</v>
      </c>
      <c r="K124" s="532">
        <v>0</v>
      </c>
      <c r="L124" s="532">
        <v>0</v>
      </c>
      <c r="M124" s="532">
        <f t="shared" si="18"/>
        <v>0</v>
      </c>
      <c r="N124" s="532">
        <v>0</v>
      </c>
      <c r="O124" s="532">
        <v>0</v>
      </c>
      <c r="P124" s="532">
        <v>0</v>
      </c>
      <c r="Q124" s="532">
        <f t="shared" si="19"/>
        <v>0</v>
      </c>
      <c r="R124" s="532">
        <v>0</v>
      </c>
      <c r="S124" s="532">
        <v>0</v>
      </c>
      <c r="T124" s="532">
        <v>0</v>
      </c>
      <c r="U124" s="532">
        <f t="shared" si="20"/>
        <v>0</v>
      </c>
      <c r="V124" s="532">
        <v>0</v>
      </c>
      <c r="W124" s="532">
        <v>0</v>
      </c>
      <c r="X124" s="532">
        <v>0</v>
      </c>
      <c r="Y124" s="539">
        <f t="shared" si="21"/>
        <v>0</v>
      </c>
      <c r="Z124" s="539">
        <f t="shared" si="24"/>
        <v>0</v>
      </c>
      <c r="AA124" s="539">
        <f t="shared" si="24"/>
        <v>10</v>
      </c>
      <c r="AB124" s="539">
        <f t="shared" si="24"/>
        <v>16</v>
      </c>
      <c r="AC124" s="539">
        <f t="shared" si="23"/>
        <v>26</v>
      </c>
      <c r="AD124" s="550" t="s">
        <v>1067</v>
      </c>
    </row>
    <row r="125" spans="1:31">
      <c r="A125" s="550" t="s">
        <v>1068</v>
      </c>
      <c r="B125" s="533">
        <v>0</v>
      </c>
      <c r="C125" s="533">
        <v>3</v>
      </c>
      <c r="D125" s="533">
        <v>0</v>
      </c>
      <c r="E125" s="533">
        <f t="shared" si="16"/>
        <v>3</v>
      </c>
      <c r="F125" s="533">
        <v>0</v>
      </c>
      <c r="G125" s="533">
        <v>2</v>
      </c>
      <c r="H125" s="533">
        <v>0</v>
      </c>
      <c r="I125" s="533">
        <f t="shared" si="17"/>
        <v>2</v>
      </c>
      <c r="J125" s="533">
        <v>0</v>
      </c>
      <c r="K125" s="533">
        <v>1</v>
      </c>
      <c r="L125" s="533">
        <v>0</v>
      </c>
      <c r="M125" s="533">
        <f t="shared" si="18"/>
        <v>1</v>
      </c>
      <c r="N125" s="533">
        <v>0</v>
      </c>
      <c r="O125" s="533">
        <v>0</v>
      </c>
      <c r="P125" s="533">
        <v>0</v>
      </c>
      <c r="Q125" s="533">
        <f t="shared" si="19"/>
        <v>0</v>
      </c>
      <c r="R125" s="533">
        <v>0</v>
      </c>
      <c r="S125" s="533">
        <v>0</v>
      </c>
      <c r="T125" s="533">
        <v>0</v>
      </c>
      <c r="U125" s="533">
        <f t="shared" si="20"/>
        <v>0</v>
      </c>
      <c r="V125" s="533">
        <v>0</v>
      </c>
      <c r="W125" s="533">
        <v>1</v>
      </c>
      <c r="X125" s="533">
        <v>0</v>
      </c>
      <c r="Y125" s="540">
        <f t="shared" si="21"/>
        <v>1</v>
      </c>
      <c r="Z125" s="541">
        <f t="shared" si="24"/>
        <v>2</v>
      </c>
      <c r="AA125" s="540">
        <f t="shared" si="24"/>
        <v>84</v>
      </c>
      <c r="AB125" s="540">
        <f t="shared" si="24"/>
        <v>90</v>
      </c>
      <c r="AC125" s="540">
        <f t="shared" si="23"/>
        <v>176</v>
      </c>
      <c r="AD125" s="550" t="s">
        <v>1069</v>
      </c>
      <c r="AE125" s="547"/>
    </row>
    <row r="126" spans="1:31">
      <c r="A126" s="550" t="s">
        <v>1070</v>
      </c>
      <c r="B126" s="532">
        <v>0</v>
      </c>
      <c r="C126" s="532">
        <v>0</v>
      </c>
      <c r="D126" s="532">
        <v>0</v>
      </c>
      <c r="E126" s="532">
        <f t="shared" si="16"/>
        <v>0</v>
      </c>
      <c r="F126" s="532">
        <v>0</v>
      </c>
      <c r="G126" s="532">
        <v>0</v>
      </c>
      <c r="H126" s="532">
        <v>0</v>
      </c>
      <c r="I126" s="532">
        <f t="shared" si="17"/>
        <v>0</v>
      </c>
      <c r="J126" s="532">
        <v>0</v>
      </c>
      <c r="K126" s="532">
        <v>0</v>
      </c>
      <c r="L126" s="532">
        <v>0</v>
      </c>
      <c r="M126" s="532">
        <f t="shared" si="18"/>
        <v>0</v>
      </c>
      <c r="N126" s="532">
        <v>0</v>
      </c>
      <c r="O126" s="532">
        <v>0</v>
      </c>
      <c r="P126" s="532">
        <v>0</v>
      </c>
      <c r="Q126" s="532">
        <f t="shared" si="19"/>
        <v>0</v>
      </c>
      <c r="R126" s="532">
        <v>0</v>
      </c>
      <c r="S126" s="532">
        <v>0</v>
      </c>
      <c r="T126" s="532">
        <v>0</v>
      </c>
      <c r="U126" s="532">
        <f t="shared" si="20"/>
        <v>0</v>
      </c>
      <c r="V126" s="532">
        <v>0</v>
      </c>
      <c r="W126" s="532">
        <v>0</v>
      </c>
      <c r="X126" s="532">
        <v>0</v>
      </c>
      <c r="Y126" s="539">
        <f t="shared" si="21"/>
        <v>0</v>
      </c>
      <c r="Z126" s="539">
        <f t="shared" ref="Z126:AB129" si="25">B40+F40+J40+N40+R40+V40+Z40+B83+F83+J83+N83+R83+V83+Z83+B126+F126+J126+N126+R126+V126</f>
        <v>1</v>
      </c>
      <c r="AA126" s="539">
        <f t="shared" si="25"/>
        <v>29</v>
      </c>
      <c r="AB126" s="539">
        <f t="shared" si="25"/>
        <v>35</v>
      </c>
      <c r="AC126" s="539">
        <f t="shared" si="23"/>
        <v>65</v>
      </c>
      <c r="AD126" s="550" t="s">
        <v>1071</v>
      </c>
      <c r="AE126" s="547"/>
    </row>
    <row r="127" spans="1:31">
      <c r="A127" s="550" t="s">
        <v>1072</v>
      </c>
      <c r="B127" s="533">
        <v>0</v>
      </c>
      <c r="C127" s="533">
        <v>0</v>
      </c>
      <c r="D127" s="533">
        <v>0</v>
      </c>
      <c r="E127" s="533">
        <f t="shared" si="16"/>
        <v>0</v>
      </c>
      <c r="F127" s="533">
        <v>0</v>
      </c>
      <c r="G127" s="533">
        <v>0</v>
      </c>
      <c r="H127" s="533">
        <v>0</v>
      </c>
      <c r="I127" s="533">
        <f t="shared" si="17"/>
        <v>0</v>
      </c>
      <c r="J127" s="533">
        <v>0</v>
      </c>
      <c r="K127" s="533">
        <v>0</v>
      </c>
      <c r="L127" s="533">
        <v>0</v>
      </c>
      <c r="M127" s="533">
        <f t="shared" si="18"/>
        <v>0</v>
      </c>
      <c r="N127" s="533">
        <v>0</v>
      </c>
      <c r="O127" s="533">
        <v>0</v>
      </c>
      <c r="P127" s="533">
        <v>0</v>
      </c>
      <c r="Q127" s="533">
        <f t="shared" si="19"/>
        <v>0</v>
      </c>
      <c r="R127" s="533">
        <v>0</v>
      </c>
      <c r="S127" s="533">
        <v>0</v>
      </c>
      <c r="T127" s="533">
        <v>0</v>
      </c>
      <c r="U127" s="533">
        <f t="shared" si="20"/>
        <v>0</v>
      </c>
      <c r="V127" s="533">
        <v>0</v>
      </c>
      <c r="W127" s="533">
        <v>0</v>
      </c>
      <c r="X127" s="533">
        <v>0</v>
      </c>
      <c r="Y127" s="540">
        <f t="shared" si="21"/>
        <v>0</v>
      </c>
      <c r="Z127" s="541">
        <f t="shared" si="25"/>
        <v>3</v>
      </c>
      <c r="AA127" s="540">
        <f t="shared" si="25"/>
        <v>21</v>
      </c>
      <c r="AB127" s="540">
        <f t="shared" si="25"/>
        <v>41</v>
      </c>
      <c r="AC127" s="540">
        <f t="shared" si="23"/>
        <v>65</v>
      </c>
      <c r="AD127" s="550" t="s">
        <v>1073</v>
      </c>
    </row>
    <row r="128" spans="1:31">
      <c r="A128" s="550" t="s">
        <v>1074</v>
      </c>
      <c r="B128" s="532">
        <v>0</v>
      </c>
      <c r="C128" s="532">
        <v>0</v>
      </c>
      <c r="D128" s="532">
        <v>0</v>
      </c>
      <c r="E128" s="532">
        <f t="shared" si="16"/>
        <v>0</v>
      </c>
      <c r="F128" s="532">
        <v>0</v>
      </c>
      <c r="G128" s="532">
        <v>0</v>
      </c>
      <c r="H128" s="532">
        <v>0</v>
      </c>
      <c r="I128" s="532">
        <f t="shared" si="17"/>
        <v>0</v>
      </c>
      <c r="J128" s="532">
        <v>0</v>
      </c>
      <c r="K128" s="532">
        <v>0</v>
      </c>
      <c r="L128" s="532">
        <v>0</v>
      </c>
      <c r="M128" s="532">
        <f t="shared" si="18"/>
        <v>0</v>
      </c>
      <c r="N128" s="532">
        <v>1</v>
      </c>
      <c r="O128" s="532">
        <v>0</v>
      </c>
      <c r="P128" s="532">
        <v>0</v>
      </c>
      <c r="Q128" s="532">
        <f t="shared" si="19"/>
        <v>1</v>
      </c>
      <c r="R128" s="532">
        <v>0</v>
      </c>
      <c r="S128" s="532">
        <v>0</v>
      </c>
      <c r="T128" s="532">
        <v>0</v>
      </c>
      <c r="U128" s="532">
        <f t="shared" si="20"/>
        <v>0</v>
      </c>
      <c r="V128" s="532">
        <v>0</v>
      </c>
      <c r="W128" s="532">
        <v>0</v>
      </c>
      <c r="X128" s="532">
        <v>1</v>
      </c>
      <c r="Y128" s="539">
        <f t="shared" si="21"/>
        <v>1</v>
      </c>
      <c r="Z128" s="539">
        <f t="shared" si="25"/>
        <v>1</v>
      </c>
      <c r="AA128" s="539">
        <f t="shared" si="25"/>
        <v>41</v>
      </c>
      <c r="AB128" s="539">
        <f t="shared" si="25"/>
        <v>35</v>
      </c>
      <c r="AC128" s="539">
        <f t="shared" si="23"/>
        <v>77</v>
      </c>
      <c r="AD128" s="550" t="s">
        <v>1075</v>
      </c>
      <c r="AE128" s="547"/>
    </row>
    <row r="129" spans="1:31">
      <c r="A129" s="550" t="s">
        <v>893</v>
      </c>
      <c r="B129" s="533">
        <v>0</v>
      </c>
      <c r="C129" s="533">
        <v>0</v>
      </c>
      <c r="D129" s="533">
        <v>0</v>
      </c>
      <c r="E129" s="533">
        <f t="shared" si="16"/>
        <v>0</v>
      </c>
      <c r="F129" s="533">
        <v>0</v>
      </c>
      <c r="G129" s="533">
        <v>0</v>
      </c>
      <c r="H129" s="533">
        <v>0</v>
      </c>
      <c r="I129" s="533">
        <f t="shared" si="17"/>
        <v>0</v>
      </c>
      <c r="J129" s="533">
        <v>0</v>
      </c>
      <c r="K129" s="533">
        <v>0</v>
      </c>
      <c r="L129" s="533">
        <v>0</v>
      </c>
      <c r="M129" s="533">
        <f t="shared" si="18"/>
        <v>0</v>
      </c>
      <c r="N129" s="533">
        <v>0</v>
      </c>
      <c r="O129" s="533">
        <v>0</v>
      </c>
      <c r="P129" s="533">
        <v>0</v>
      </c>
      <c r="Q129" s="533">
        <f t="shared" si="19"/>
        <v>0</v>
      </c>
      <c r="R129" s="533">
        <v>0</v>
      </c>
      <c r="S129" s="533">
        <v>0</v>
      </c>
      <c r="T129" s="533">
        <v>0</v>
      </c>
      <c r="U129" s="533">
        <f t="shared" si="20"/>
        <v>0</v>
      </c>
      <c r="V129" s="533">
        <v>0</v>
      </c>
      <c r="W129" s="533">
        <v>0</v>
      </c>
      <c r="X129" s="533">
        <v>0</v>
      </c>
      <c r="Y129" s="540">
        <f t="shared" si="21"/>
        <v>0</v>
      </c>
      <c r="Z129" s="541">
        <f t="shared" si="25"/>
        <v>3</v>
      </c>
      <c r="AA129" s="540">
        <f t="shared" si="25"/>
        <v>19</v>
      </c>
      <c r="AB129" s="540">
        <f t="shared" si="25"/>
        <v>54</v>
      </c>
      <c r="AC129" s="540">
        <f t="shared" si="23"/>
        <v>76</v>
      </c>
      <c r="AD129" s="550" t="s">
        <v>894</v>
      </c>
      <c r="AE129" s="547"/>
    </row>
    <row r="130" spans="1:31">
      <c r="A130" s="552" t="s">
        <v>750</v>
      </c>
      <c r="B130" s="553">
        <f t="shared" ref="B130:AC130" si="26">SUM(B94:B129)</f>
        <v>674</v>
      </c>
      <c r="C130" s="553">
        <f t="shared" si="26"/>
        <v>535</v>
      </c>
      <c r="D130" s="553">
        <f t="shared" si="26"/>
        <v>64</v>
      </c>
      <c r="E130" s="553">
        <f t="shared" si="26"/>
        <v>1273</v>
      </c>
      <c r="F130" s="553">
        <f t="shared" si="26"/>
        <v>364</v>
      </c>
      <c r="G130" s="553">
        <f t="shared" si="26"/>
        <v>215</v>
      </c>
      <c r="H130" s="553">
        <f t="shared" si="26"/>
        <v>52</v>
      </c>
      <c r="I130" s="553">
        <f t="shared" si="26"/>
        <v>631</v>
      </c>
      <c r="J130" s="553">
        <f t="shared" si="26"/>
        <v>166</v>
      </c>
      <c r="K130" s="553">
        <f t="shared" si="26"/>
        <v>97</v>
      </c>
      <c r="L130" s="553">
        <f t="shared" si="26"/>
        <v>10</v>
      </c>
      <c r="M130" s="553">
        <f t="shared" si="26"/>
        <v>273</v>
      </c>
      <c r="N130" s="553">
        <f t="shared" si="26"/>
        <v>219</v>
      </c>
      <c r="O130" s="553">
        <f t="shared" si="26"/>
        <v>134</v>
      </c>
      <c r="P130" s="553">
        <f t="shared" si="26"/>
        <v>9</v>
      </c>
      <c r="Q130" s="553">
        <f t="shared" si="26"/>
        <v>362</v>
      </c>
      <c r="R130" s="553">
        <f t="shared" si="26"/>
        <v>89</v>
      </c>
      <c r="S130" s="553">
        <f t="shared" si="26"/>
        <v>62</v>
      </c>
      <c r="T130" s="553">
        <f t="shared" si="26"/>
        <v>7</v>
      </c>
      <c r="U130" s="553">
        <f t="shared" si="26"/>
        <v>158</v>
      </c>
      <c r="V130" s="553">
        <f t="shared" si="26"/>
        <v>111</v>
      </c>
      <c r="W130" s="553">
        <f t="shared" si="26"/>
        <v>69</v>
      </c>
      <c r="X130" s="553">
        <f t="shared" si="26"/>
        <v>10</v>
      </c>
      <c r="Y130" s="553">
        <f t="shared" si="26"/>
        <v>190</v>
      </c>
      <c r="Z130" s="553">
        <f t="shared" si="26"/>
        <v>28418</v>
      </c>
      <c r="AA130" s="553">
        <f t="shared" si="26"/>
        <v>21960</v>
      </c>
      <c r="AB130" s="553">
        <f t="shared" si="26"/>
        <v>8835</v>
      </c>
      <c r="AC130" s="553">
        <f t="shared" si="26"/>
        <v>59213</v>
      </c>
      <c r="AD130" s="552" t="s">
        <v>68</v>
      </c>
      <c r="AE130" s="547"/>
    </row>
    <row r="131" spans="1:31">
      <c r="A131" s="556"/>
      <c r="B131" s="556"/>
      <c r="C131" s="556"/>
      <c r="D131" s="556"/>
      <c r="E131" s="556"/>
      <c r="F131" s="557"/>
      <c r="G131" s="556"/>
      <c r="H131" s="556"/>
      <c r="I131" s="556"/>
      <c r="J131" s="557"/>
      <c r="K131" s="556"/>
      <c r="L131" s="556"/>
      <c r="M131" s="556"/>
      <c r="N131" s="557"/>
      <c r="O131" s="556"/>
      <c r="P131" s="556"/>
      <c r="Q131" s="556"/>
      <c r="R131" s="557"/>
      <c r="S131" s="556"/>
      <c r="T131" s="556"/>
      <c r="U131" s="556"/>
      <c r="V131" s="557"/>
      <c r="W131" s="556"/>
      <c r="X131" s="556"/>
      <c r="Y131" s="556"/>
      <c r="Z131" s="557"/>
      <c r="AA131" s="556"/>
      <c r="AB131" s="556"/>
      <c r="AC131" s="556"/>
      <c r="AD131" s="556"/>
    </row>
  </sheetData>
  <mergeCells count="50">
    <mergeCell ref="V90:Y90"/>
    <mergeCell ref="Z90:AC90"/>
    <mergeCell ref="AD90:AD93"/>
    <mergeCell ref="B91:E91"/>
    <mergeCell ref="F91:I91"/>
    <mergeCell ref="J91:M91"/>
    <mergeCell ref="N91:Q91"/>
    <mergeCell ref="R91:U91"/>
    <mergeCell ref="V91:Y91"/>
    <mergeCell ref="Z91:AC91"/>
    <mergeCell ref="R90:U90"/>
    <mergeCell ref="A90:A93"/>
    <mergeCell ref="B90:E90"/>
    <mergeCell ref="F90:I90"/>
    <mergeCell ref="J90:M90"/>
    <mergeCell ref="N90:Q90"/>
    <mergeCell ref="AD47:AD50"/>
    <mergeCell ref="B48:E48"/>
    <mergeCell ref="F48:I48"/>
    <mergeCell ref="J48:M48"/>
    <mergeCell ref="N48:Q48"/>
    <mergeCell ref="R48:U48"/>
    <mergeCell ref="V48:Y48"/>
    <mergeCell ref="Z48:AC48"/>
    <mergeCell ref="R47:U47"/>
    <mergeCell ref="V5:Y5"/>
    <mergeCell ref="Z5:AC5"/>
    <mergeCell ref="A47:A50"/>
    <mergeCell ref="B47:E47"/>
    <mergeCell ref="F47:I47"/>
    <mergeCell ref="J47:M47"/>
    <mergeCell ref="N47:Q47"/>
    <mergeCell ref="V47:Y47"/>
    <mergeCell ref="Z47:AC47"/>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4" orientation="landscape" r:id="rId1"/>
  <rowBreaks count="2" manualBreakCount="2">
    <brk id="44" max="29" man="1"/>
    <brk id="87" max="2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E19"/>
  <sheetViews>
    <sheetView rightToLeft="1" view="pageBreakPreview" zoomScale="60" zoomScaleNormal="100" workbookViewId="0">
      <selection activeCell="E11" sqref="E11"/>
    </sheetView>
  </sheetViews>
  <sheetFormatPr defaultColWidth="13.7265625" defaultRowHeight="15.5"/>
  <cols>
    <col min="1" max="1" width="22.1796875" style="68" customWidth="1"/>
    <col min="2" max="4" width="15.7265625" style="68" customWidth="1"/>
    <col min="5" max="5" width="27.81640625" style="68" customWidth="1"/>
    <col min="6" max="16384" width="13.7265625" style="68"/>
  </cols>
  <sheetData>
    <row r="1" spans="1:5" s="34" customFormat="1" ht="40.5" customHeight="1">
      <c r="A1" s="1697" t="s">
        <v>398</v>
      </c>
      <c r="B1" s="1698"/>
      <c r="C1" s="1698"/>
      <c r="D1" s="1698"/>
      <c r="E1" s="1698"/>
    </row>
    <row r="2" spans="1:5" s="34" customFormat="1" ht="31.5" customHeight="1">
      <c r="A2" s="1699" t="s">
        <v>399</v>
      </c>
      <c r="B2" s="1700"/>
      <c r="C2" s="1700"/>
      <c r="D2" s="1700"/>
      <c r="E2" s="1700"/>
    </row>
    <row r="3" spans="1:5" s="164" customFormat="1" ht="23.15" customHeight="1" thickBot="1">
      <c r="A3" s="1701" t="s">
        <v>41</v>
      </c>
      <c r="B3" s="1702"/>
      <c r="C3" s="1702"/>
      <c r="D3" s="1702"/>
      <c r="E3" s="163" t="s">
        <v>42</v>
      </c>
    </row>
    <row r="4" spans="1:5" s="69" customFormat="1" ht="33" customHeight="1">
      <c r="A4" s="147" t="s">
        <v>99</v>
      </c>
      <c r="B4" s="66" t="s">
        <v>316</v>
      </c>
      <c r="C4" s="66" t="s">
        <v>317</v>
      </c>
      <c r="D4" s="140" t="s">
        <v>400</v>
      </c>
      <c r="E4" s="148" t="s">
        <v>100</v>
      </c>
    </row>
    <row r="5" spans="1:5" ht="23.15" customHeight="1">
      <c r="A5" s="149" t="s">
        <v>43</v>
      </c>
      <c r="B5" s="168">
        <v>78.3</v>
      </c>
      <c r="C5" s="168">
        <v>79</v>
      </c>
      <c r="D5" s="169">
        <v>78.5</v>
      </c>
      <c r="E5" s="149" t="s">
        <v>44</v>
      </c>
    </row>
    <row r="6" spans="1:5" ht="23.15" customHeight="1">
      <c r="A6" s="149" t="s">
        <v>101</v>
      </c>
      <c r="B6" s="168">
        <v>76.5</v>
      </c>
      <c r="C6" s="168">
        <v>78</v>
      </c>
      <c r="D6" s="169">
        <v>77.099999999999994</v>
      </c>
      <c r="E6" s="149" t="s">
        <v>102</v>
      </c>
    </row>
    <row r="7" spans="1:5" ht="23.15" customHeight="1">
      <c r="A7" s="149" t="s">
        <v>50</v>
      </c>
      <c r="B7" s="168">
        <v>77.400000000000006</v>
      </c>
      <c r="C7" s="168">
        <v>81.2</v>
      </c>
      <c r="D7" s="169">
        <v>79</v>
      </c>
      <c r="E7" s="149" t="s">
        <v>435</v>
      </c>
    </row>
    <row r="8" spans="1:5" ht="23.15" customHeight="1">
      <c r="A8" s="149" t="s">
        <v>51</v>
      </c>
      <c r="B8" s="168">
        <v>78.3</v>
      </c>
      <c r="C8" s="168">
        <v>80.599999999999994</v>
      </c>
      <c r="D8" s="169">
        <v>79.3</v>
      </c>
      <c r="E8" s="149" t="s">
        <v>490</v>
      </c>
    </row>
    <row r="9" spans="1:5" ht="23.15" customHeight="1">
      <c r="A9" s="149" t="s">
        <v>103</v>
      </c>
      <c r="B9" s="168">
        <v>80.900000000000006</v>
      </c>
      <c r="C9" s="168">
        <v>80</v>
      </c>
      <c r="D9" s="169">
        <v>80.3</v>
      </c>
      <c r="E9" s="149" t="s">
        <v>52</v>
      </c>
    </row>
    <row r="10" spans="1:5" ht="23.15" customHeight="1">
      <c r="A10" s="149" t="s">
        <v>55</v>
      </c>
      <c r="B10" s="168">
        <v>78.099999999999994</v>
      </c>
      <c r="C10" s="168">
        <v>81.7</v>
      </c>
      <c r="D10" s="169">
        <v>79.599999999999994</v>
      </c>
      <c r="E10" s="149" t="s">
        <v>455</v>
      </c>
    </row>
    <row r="11" spans="1:5" ht="23.15" customHeight="1">
      <c r="A11" s="149" t="s">
        <v>57</v>
      </c>
      <c r="B11" s="168">
        <v>77.3</v>
      </c>
      <c r="C11" s="168">
        <v>81.900000000000006</v>
      </c>
      <c r="D11" s="169">
        <v>79.2</v>
      </c>
      <c r="E11" s="149" t="s">
        <v>491</v>
      </c>
    </row>
    <row r="12" spans="1:5" ht="23.15" customHeight="1">
      <c r="A12" s="149" t="s">
        <v>58</v>
      </c>
      <c r="B12" s="168">
        <v>83.2</v>
      </c>
      <c r="C12" s="168">
        <v>82.1</v>
      </c>
      <c r="D12" s="169">
        <v>82.6</v>
      </c>
      <c r="E12" s="149" t="s">
        <v>465</v>
      </c>
    </row>
    <row r="13" spans="1:5" ht="23.15" customHeight="1">
      <c r="A13" s="149" t="s">
        <v>104</v>
      </c>
      <c r="B13" s="168">
        <v>80.3</v>
      </c>
      <c r="C13" s="168">
        <v>86.9</v>
      </c>
      <c r="D13" s="169">
        <v>83</v>
      </c>
      <c r="E13" s="149" t="s">
        <v>203</v>
      </c>
    </row>
    <row r="14" spans="1:5" ht="23.15" customHeight="1">
      <c r="A14" s="149" t="s">
        <v>59</v>
      </c>
      <c r="B14" s="168">
        <v>76.2</v>
      </c>
      <c r="C14" s="168">
        <v>81.900000000000006</v>
      </c>
      <c r="D14" s="169">
        <v>78.599999999999994</v>
      </c>
      <c r="E14" s="149" t="s">
        <v>60</v>
      </c>
    </row>
    <row r="15" spans="1:5" ht="23.15" customHeight="1">
      <c r="A15" s="149" t="s">
        <v>61</v>
      </c>
      <c r="B15" s="168">
        <v>80.900000000000006</v>
      </c>
      <c r="C15" s="168">
        <v>85</v>
      </c>
      <c r="D15" s="169">
        <v>82.5</v>
      </c>
      <c r="E15" s="149" t="s">
        <v>62</v>
      </c>
    </row>
    <row r="16" spans="1:5" ht="23.15" customHeight="1">
      <c r="A16" s="149" t="s">
        <v>105</v>
      </c>
      <c r="B16" s="168">
        <v>80.5</v>
      </c>
      <c r="C16" s="168">
        <v>85.6</v>
      </c>
      <c r="D16" s="169">
        <v>82.8</v>
      </c>
      <c r="E16" s="149" t="s">
        <v>479</v>
      </c>
    </row>
    <row r="17" spans="1:5" ht="23.15" customHeight="1">
      <c r="A17" s="149" t="s">
        <v>63</v>
      </c>
      <c r="B17" s="168">
        <v>78.400000000000006</v>
      </c>
      <c r="C17" s="168">
        <v>83.1</v>
      </c>
      <c r="D17" s="169">
        <v>80.5</v>
      </c>
      <c r="E17" s="149" t="s">
        <v>483</v>
      </c>
    </row>
    <row r="18" spans="1:5" s="69" customFormat="1" ht="23.15" customHeight="1">
      <c r="A18" s="27" t="s">
        <v>397</v>
      </c>
      <c r="B18" s="170">
        <v>78.099999999999994</v>
      </c>
      <c r="C18" s="170">
        <v>79.900000000000006</v>
      </c>
      <c r="D18" s="170">
        <v>78.8</v>
      </c>
      <c r="E18" s="27" t="s">
        <v>401</v>
      </c>
    </row>
    <row r="19" spans="1:5" s="21" customFormat="1" ht="22.5" customHeight="1">
      <c r="A19" s="156" t="s">
        <v>283</v>
      </c>
      <c r="B19" s="157"/>
      <c r="C19" s="158"/>
      <c r="D19" s="158"/>
      <c r="E19" s="159" t="s">
        <v>282</v>
      </c>
    </row>
  </sheetData>
  <mergeCells count="3">
    <mergeCell ref="A1:E1"/>
    <mergeCell ref="A2:E2"/>
    <mergeCell ref="A3:D3"/>
  </mergeCells>
  <conditionalFormatting sqref="A1:A2">
    <cfRule type="cellIs" dxfId="48" priority="1" stopIfTrue="1" operator="lessThan">
      <formula>0</formula>
    </cfRule>
  </conditionalFormatting>
  <pageMargins left="0.7" right="0.7" top="0.75" bottom="0.75" header="0.3" footer="0.3"/>
  <pageSetup scale="93"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E89"/>
  <sheetViews>
    <sheetView rightToLeft="1" view="pageBreakPreview" topLeftCell="A31" zoomScale="60" zoomScaleNormal="70" workbookViewId="0">
      <selection activeCell="D114" sqref="D114"/>
    </sheetView>
  </sheetViews>
  <sheetFormatPr defaultColWidth="7.7265625" defaultRowHeight="15.5"/>
  <cols>
    <col min="1" max="1" width="49" style="570" customWidth="1"/>
    <col min="2" max="9" width="11" style="570" bestFit="1" customWidth="1"/>
    <col min="10" max="10" width="9" style="570" bestFit="1" customWidth="1"/>
    <col min="11" max="11" width="7.81640625" style="570" bestFit="1" customWidth="1"/>
    <col min="12" max="12" width="8.7265625" style="570" bestFit="1" customWidth="1"/>
    <col min="13" max="15" width="11" style="570" bestFit="1" customWidth="1"/>
    <col min="16" max="17" width="13" style="570" bestFit="1" customWidth="1"/>
    <col min="18" max="18" width="9" style="570" bestFit="1" customWidth="1"/>
    <col min="19" max="19" width="6.7265625" style="570" bestFit="1" customWidth="1"/>
    <col min="20" max="20" width="8.7265625" style="570" bestFit="1" customWidth="1"/>
    <col min="21" max="23" width="9" style="570" bestFit="1" customWidth="1"/>
    <col min="24" max="24" width="8.7265625" style="570" bestFit="1" customWidth="1"/>
    <col min="25" max="25" width="9" style="570" bestFit="1" customWidth="1"/>
    <col min="26" max="27" width="10.54296875" style="570" bestFit="1" customWidth="1"/>
    <col min="28" max="29" width="11" style="570" bestFit="1" customWidth="1"/>
    <col min="30" max="30" width="57" style="570" customWidth="1"/>
    <col min="31" max="256" width="7.7265625" style="570"/>
    <col min="257" max="257" width="25.81640625" style="570" customWidth="1"/>
    <col min="258" max="258" width="18.26953125" style="570" customWidth="1"/>
    <col min="259" max="286" width="5" style="570" customWidth="1"/>
    <col min="287" max="512" width="7.7265625" style="570"/>
    <col min="513" max="513" width="25.81640625" style="570" customWidth="1"/>
    <col min="514" max="514" width="18.26953125" style="570" customWidth="1"/>
    <col min="515" max="542" width="5" style="570" customWidth="1"/>
    <col min="543" max="768" width="7.7265625" style="570"/>
    <col min="769" max="769" width="25.81640625" style="570" customWidth="1"/>
    <col min="770" max="770" width="18.26953125" style="570" customWidth="1"/>
    <col min="771" max="798" width="5" style="570" customWidth="1"/>
    <col min="799" max="1024" width="7.7265625" style="570"/>
    <col min="1025" max="1025" width="25.81640625" style="570" customWidth="1"/>
    <col min="1026" max="1026" width="18.26953125" style="570" customWidth="1"/>
    <col min="1027" max="1054" width="5" style="570" customWidth="1"/>
    <col min="1055" max="1280" width="7.7265625" style="570"/>
    <col min="1281" max="1281" width="25.81640625" style="570" customWidth="1"/>
    <col min="1282" max="1282" width="18.26953125" style="570" customWidth="1"/>
    <col min="1283" max="1310" width="5" style="570" customWidth="1"/>
    <col min="1311" max="1536" width="7.7265625" style="570"/>
    <col min="1537" max="1537" width="25.81640625" style="570" customWidth="1"/>
    <col min="1538" max="1538" width="18.26953125" style="570" customWidth="1"/>
    <col min="1539" max="1566" width="5" style="570" customWidth="1"/>
    <col min="1567" max="1792" width="7.7265625" style="570"/>
    <col min="1793" max="1793" width="25.81640625" style="570" customWidth="1"/>
    <col min="1794" max="1794" width="18.26953125" style="570" customWidth="1"/>
    <col min="1795" max="1822" width="5" style="570" customWidth="1"/>
    <col min="1823" max="2048" width="7.7265625" style="570"/>
    <col min="2049" max="2049" width="25.81640625" style="570" customWidth="1"/>
    <col min="2050" max="2050" width="18.26953125" style="570" customWidth="1"/>
    <col min="2051" max="2078" width="5" style="570" customWidth="1"/>
    <col min="2079" max="2304" width="7.7265625" style="570"/>
    <col min="2305" max="2305" width="25.81640625" style="570" customWidth="1"/>
    <col min="2306" max="2306" width="18.26953125" style="570" customWidth="1"/>
    <col min="2307" max="2334" width="5" style="570" customWidth="1"/>
    <col min="2335" max="2560" width="7.7265625" style="570"/>
    <col min="2561" max="2561" width="25.81640625" style="570" customWidth="1"/>
    <col min="2562" max="2562" width="18.26953125" style="570" customWidth="1"/>
    <col min="2563" max="2590" width="5" style="570" customWidth="1"/>
    <col min="2591" max="2816" width="7.7265625" style="570"/>
    <col min="2817" max="2817" width="25.81640625" style="570" customWidth="1"/>
    <col min="2818" max="2818" width="18.26953125" style="570" customWidth="1"/>
    <col min="2819" max="2846" width="5" style="570" customWidth="1"/>
    <col min="2847" max="3072" width="7.7265625" style="570"/>
    <col min="3073" max="3073" width="25.81640625" style="570" customWidth="1"/>
    <col min="3074" max="3074" width="18.26953125" style="570" customWidth="1"/>
    <col min="3075" max="3102" width="5" style="570" customWidth="1"/>
    <col min="3103" max="3328" width="7.7265625" style="570"/>
    <col min="3329" max="3329" width="25.81640625" style="570" customWidth="1"/>
    <col min="3330" max="3330" width="18.26953125" style="570" customWidth="1"/>
    <col min="3331" max="3358" width="5" style="570" customWidth="1"/>
    <col min="3359" max="3584" width="7.7265625" style="570"/>
    <col min="3585" max="3585" width="25.81640625" style="570" customWidth="1"/>
    <col min="3586" max="3586" width="18.26953125" style="570" customWidth="1"/>
    <col min="3587" max="3614" width="5" style="570" customWidth="1"/>
    <col min="3615" max="3840" width="7.7265625" style="570"/>
    <col min="3841" max="3841" width="25.81640625" style="570" customWidth="1"/>
    <col min="3842" max="3842" width="18.26953125" style="570" customWidth="1"/>
    <col min="3843" max="3870" width="5" style="570" customWidth="1"/>
    <col min="3871" max="4096" width="7.7265625" style="570"/>
    <col min="4097" max="4097" width="25.81640625" style="570" customWidth="1"/>
    <col min="4098" max="4098" width="18.26953125" style="570" customWidth="1"/>
    <col min="4099" max="4126" width="5" style="570" customWidth="1"/>
    <col min="4127" max="4352" width="7.7265625" style="570"/>
    <col min="4353" max="4353" width="25.81640625" style="570" customWidth="1"/>
    <col min="4354" max="4354" width="18.26953125" style="570" customWidth="1"/>
    <col min="4355" max="4382" width="5" style="570" customWidth="1"/>
    <col min="4383" max="4608" width="7.7265625" style="570"/>
    <col min="4609" max="4609" width="25.81640625" style="570" customWidth="1"/>
    <col min="4610" max="4610" width="18.26953125" style="570" customWidth="1"/>
    <col min="4611" max="4638" width="5" style="570" customWidth="1"/>
    <col min="4639" max="4864" width="7.7265625" style="570"/>
    <col min="4865" max="4865" width="25.81640625" style="570" customWidth="1"/>
    <col min="4866" max="4866" width="18.26953125" style="570" customWidth="1"/>
    <col min="4867" max="4894" width="5" style="570" customWidth="1"/>
    <col min="4895" max="5120" width="7.7265625" style="570"/>
    <col min="5121" max="5121" width="25.81640625" style="570" customWidth="1"/>
    <col min="5122" max="5122" width="18.26953125" style="570" customWidth="1"/>
    <col min="5123" max="5150" width="5" style="570" customWidth="1"/>
    <col min="5151" max="5376" width="7.7265625" style="570"/>
    <col min="5377" max="5377" width="25.81640625" style="570" customWidth="1"/>
    <col min="5378" max="5378" width="18.26953125" style="570" customWidth="1"/>
    <col min="5379" max="5406" width="5" style="570" customWidth="1"/>
    <col min="5407" max="5632" width="7.7265625" style="570"/>
    <col min="5633" max="5633" width="25.81640625" style="570" customWidth="1"/>
    <col min="5634" max="5634" width="18.26953125" style="570" customWidth="1"/>
    <col min="5635" max="5662" width="5" style="570" customWidth="1"/>
    <col min="5663" max="5888" width="7.7265625" style="570"/>
    <col min="5889" max="5889" width="25.81640625" style="570" customWidth="1"/>
    <col min="5890" max="5890" width="18.26953125" style="570" customWidth="1"/>
    <col min="5891" max="5918" width="5" style="570" customWidth="1"/>
    <col min="5919" max="6144" width="7.7265625" style="570"/>
    <col min="6145" max="6145" width="25.81640625" style="570" customWidth="1"/>
    <col min="6146" max="6146" width="18.26953125" style="570" customWidth="1"/>
    <col min="6147" max="6174" width="5" style="570" customWidth="1"/>
    <col min="6175" max="6400" width="7.7265625" style="570"/>
    <col min="6401" max="6401" width="25.81640625" style="570" customWidth="1"/>
    <col min="6402" max="6402" width="18.26953125" style="570" customWidth="1"/>
    <col min="6403" max="6430" width="5" style="570" customWidth="1"/>
    <col min="6431" max="6656" width="7.7265625" style="570"/>
    <col min="6657" max="6657" width="25.81640625" style="570" customWidth="1"/>
    <col min="6658" max="6658" width="18.26953125" style="570" customWidth="1"/>
    <col min="6659" max="6686" width="5" style="570" customWidth="1"/>
    <col min="6687" max="6912" width="7.7265625" style="570"/>
    <col min="6913" max="6913" width="25.81640625" style="570" customWidth="1"/>
    <col min="6914" max="6914" width="18.26953125" style="570" customWidth="1"/>
    <col min="6915" max="6942" width="5" style="570" customWidth="1"/>
    <col min="6943" max="7168" width="7.7265625" style="570"/>
    <col min="7169" max="7169" width="25.81640625" style="570" customWidth="1"/>
    <col min="7170" max="7170" width="18.26953125" style="570" customWidth="1"/>
    <col min="7171" max="7198" width="5" style="570" customWidth="1"/>
    <col min="7199" max="7424" width="7.7265625" style="570"/>
    <col min="7425" max="7425" width="25.81640625" style="570" customWidth="1"/>
    <col min="7426" max="7426" width="18.26953125" style="570" customWidth="1"/>
    <col min="7427" max="7454" width="5" style="570" customWidth="1"/>
    <col min="7455" max="7680" width="7.7265625" style="570"/>
    <col min="7681" max="7681" width="25.81640625" style="570" customWidth="1"/>
    <col min="7682" max="7682" width="18.26953125" style="570" customWidth="1"/>
    <col min="7683" max="7710" width="5" style="570" customWidth="1"/>
    <col min="7711" max="7936" width="7.7265625" style="570"/>
    <col min="7937" max="7937" width="25.81640625" style="570" customWidth="1"/>
    <col min="7938" max="7938" width="18.26953125" style="570" customWidth="1"/>
    <col min="7939" max="7966" width="5" style="570" customWidth="1"/>
    <col min="7967" max="8192" width="7.7265625" style="570"/>
    <col min="8193" max="8193" width="25.81640625" style="570" customWidth="1"/>
    <col min="8194" max="8194" width="18.26953125" style="570" customWidth="1"/>
    <col min="8195" max="8222" width="5" style="570" customWidth="1"/>
    <col min="8223" max="8448" width="7.7265625" style="570"/>
    <col min="8449" max="8449" width="25.81640625" style="570" customWidth="1"/>
    <col min="8450" max="8450" width="18.26953125" style="570" customWidth="1"/>
    <col min="8451" max="8478" width="5" style="570" customWidth="1"/>
    <col min="8479" max="8704" width="7.7265625" style="570"/>
    <col min="8705" max="8705" width="25.81640625" style="570" customWidth="1"/>
    <col min="8706" max="8706" width="18.26953125" style="570" customWidth="1"/>
    <col min="8707" max="8734" width="5" style="570" customWidth="1"/>
    <col min="8735" max="8960" width="7.7265625" style="570"/>
    <col min="8961" max="8961" width="25.81640625" style="570" customWidth="1"/>
    <col min="8962" max="8962" width="18.26953125" style="570" customWidth="1"/>
    <col min="8963" max="8990" width="5" style="570" customWidth="1"/>
    <col min="8991" max="9216" width="7.7265625" style="570"/>
    <col min="9217" max="9217" width="25.81640625" style="570" customWidth="1"/>
    <col min="9218" max="9218" width="18.26953125" style="570" customWidth="1"/>
    <col min="9219" max="9246" width="5" style="570" customWidth="1"/>
    <col min="9247" max="9472" width="7.7265625" style="570"/>
    <col min="9473" max="9473" width="25.81640625" style="570" customWidth="1"/>
    <col min="9474" max="9474" width="18.26953125" style="570" customWidth="1"/>
    <col min="9475" max="9502" width="5" style="570" customWidth="1"/>
    <col min="9503" max="9728" width="7.7265625" style="570"/>
    <col min="9729" max="9729" width="25.81640625" style="570" customWidth="1"/>
    <col min="9730" max="9730" width="18.26953125" style="570" customWidth="1"/>
    <col min="9731" max="9758" width="5" style="570" customWidth="1"/>
    <col min="9759" max="9984" width="7.7265625" style="570"/>
    <col min="9985" max="9985" width="25.81640625" style="570" customWidth="1"/>
    <col min="9986" max="9986" width="18.26953125" style="570" customWidth="1"/>
    <col min="9987" max="10014" width="5" style="570" customWidth="1"/>
    <col min="10015" max="10240" width="7.7265625" style="570"/>
    <col min="10241" max="10241" width="25.81640625" style="570" customWidth="1"/>
    <col min="10242" max="10242" width="18.26953125" style="570" customWidth="1"/>
    <col min="10243" max="10270" width="5" style="570" customWidth="1"/>
    <col min="10271" max="10496" width="7.7265625" style="570"/>
    <col min="10497" max="10497" width="25.81640625" style="570" customWidth="1"/>
    <col min="10498" max="10498" width="18.26953125" style="570" customWidth="1"/>
    <col min="10499" max="10526" width="5" style="570" customWidth="1"/>
    <col min="10527" max="10752" width="7.7265625" style="570"/>
    <col min="10753" max="10753" width="25.81640625" style="570" customWidth="1"/>
    <col min="10754" max="10754" width="18.26953125" style="570" customWidth="1"/>
    <col min="10755" max="10782" width="5" style="570" customWidth="1"/>
    <col min="10783" max="11008" width="7.7265625" style="570"/>
    <col min="11009" max="11009" width="25.81640625" style="570" customWidth="1"/>
    <col min="11010" max="11010" width="18.26953125" style="570" customWidth="1"/>
    <col min="11011" max="11038" width="5" style="570" customWidth="1"/>
    <col min="11039" max="11264" width="7.7265625" style="570"/>
    <col min="11265" max="11265" width="25.81640625" style="570" customWidth="1"/>
    <col min="11266" max="11266" width="18.26953125" style="570" customWidth="1"/>
    <col min="11267" max="11294" width="5" style="570" customWidth="1"/>
    <col min="11295" max="11520" width="7.7265625" style="570"/>
    <col min="11521" max="11521" width="25.81640625" style="570" customWidth="1"/>
    <col min="11522" max="11522" width="18.26953125" style="570" customWidth="1"/>
    <col min="11523" max="11550" width="5" style="570" customWidth="1"/>
    <col min="11551" max="11776" width="7.7265625" style="570"/>
    <col min="11777" max="11777" width="25.81640625" style="570" customWidth="1"/>
    <col min="11778" max="11778" width="18.26953125" style="570" customWidth="1"/>
    <col min="11779" max="11806" width="5" style="570" customWidth="1"/>
    <col min="11807" max="12032" width="7.7265625" style="570"/>
    <col min="12033" max="12033" width="25.81640625" style="570" customWidth="1"/>
    <col min="12034" max="12034" width="18.26953125" style="570" customWidth="1"/>
    <col min="12035" max="12062" width="5" style="570" customWidth="1"/>
    <col min="12063" max="12288" width="7.7265625" style="570"/>
    <col min="12289" max="12289" width="25.81640625" style="570" customWidth="1"/>
    <col min="12290" max="12290" width="18.26953125" style="570" customWidth="1"/>
    <col min="12291" max="12318" width="5" style="570" customWidth="1"/>
    <col min="12319" max="12544" width="7.7265625" style="570"/>
    <col min="12545" max="12545" width="25.81640625" style="570" customWidth="1"/>
    <col min="12546" max="12546" width="18.26953125" style="570" customWidth="1"/>
    <col min="12547" max="12574" width="5" style="570" customWidth="1"/>
    <col min="12575" max="12800" width="7.7265625" style="570"/>
    <col min="12801" max="12801" width="25.81640625" style="570" customWidth="1"/>
    <col min="12802" max="12802" width="18.26953125" style="570" customWidth="1"/>
    <col min="12803" max="12830" width="5" style="570" customWidth="1"/>
    <col min="12831" max="13056" width="7.7265625" style="570"/>
    <col min="13057" max="13057" width="25.81640625" style="570" customWidth="1"/>
    <col min="13058" max="13058" width="18.26953125" style="570" customWidth="1"/>
    <col min="13059" max="13086" width="5" style="570" customWidth="1"/>
    <col min="13087" max="13312" width="7.7265625" style="570"/>
    <col min="13313" max="13313" width="25.81640625" style="570" customWidth="1"/>
    <col min="13314" max="13314" width="18.26953125" style="570" customWidth="1"/>
    <col min="13315" max="13342" width="5" style="570" customWidth="1"/>
    <col min="13343" max="13568" width="7.7265625" style="570"/>
    <col min="13569" max="13569" width="25.81640625" style="570" customWidth="1"/>
    <col min="13570" max="13570" width="18.26953125" style="570" customWidth="1"/>
    <col min="13571" max="13598" width="5" style="570" customWidth="1"/>
    <col min="13599" max="13824" width="7.7265625" style="570"/>
    <col min="13825" max="13825" width="25.81640625" style="570" customWidth="1"/>
    <col min="13826" max="13826" width="18.26953125" style="570" customWidth="1"/>
    <col min="13827" max="13854" width="5" style="570" customWidth="1"/>
    <col min="13855" max="14080" width="7.7265625" style="570"/>
    <col min="14081" max="14081" width="25.81640625" style="570" customWidth="1"/>
    <col min="14082" max="14082" width="18.26953125" style="570" customWidth="1"/>
    <col min="14083" max="14110" width="5" style="570" customWidth="1"/>
    <col min="14111" max="14336" width="7.7265625" style="570"/>
    <col min="14337" max="14337" width="25.81640625" style="570" customWidth="1"/>
    <col min="14338" max="14338" width="18.26953125" style="570" customWidth="1"/>
    <col min="14339" max="14366" width="5" style="570" customWidth="1"/>
    <col min="14367" max="14592" width="7.7265625" style="570"/>
    <col min="14593" max="14593" width="25.81640625" style="570" customWidth="1"/>
    <col min="14594" max="14594" width="18.26953125" style="570" customWidth="1"/>
    <col min="14595" max="14622" width="5" style="570" customWidth="1"/>
    <col min="14623" max="14848" width="7.7265625" style="570"/>
    <col min="14849" max="14849" width="25.81640625" style="570" customWidth="1"/>
    <col min="14850" max="14850" width="18.26953125" style="570" customWidth="1"/>
    <col min="14851" max="14878" width="5" style="570" customWidth="1"/>
    <col min="14879" max="15104" width="7.7265625" style="570"/>
    <col min="15105" max="15105" width="25.81640625" style="570" customWidth="1"/>
    <col min="15106" max="15106" width="18.26953125" style="570" customWidth="1"/>
    <col min="15107" max="15134" width="5" style="570" customWidth="1"/>
    <col min="15135" max="15360" width="7.7265625" style="570"/>
    <col min="15361" max="15361" width="25.81640625" style="570" customWidth="1"/>
    <col min="15362" max="15362" width="18.26953125" style="570" customWidth="1"/>
    <col min="15363" max="15390" width="5" style="570" customWidth="1"/>
    <col min="15391" max="15616" width="7.7265625" style="570"/>
    <col min="15617" max="15617" width="25.81640625" style="570" customWidth="1"/>
    <col min="15618" max="15618" width="18.26953125" style="570" customWidth="1"/>
    <col min="15619" max="15646" width="5" style="570" customWidth="1"/>
    <col min="15647" max="15872" width="7.7265625" style="570"/>
    <col min="15873" max="15873" width="25.81640625" style="570" customWidth="1"/>
    <col min="15874" max="15874" width="18.26953125" style="570" customWidth="1"/>
    <col min="15875" max="15902" width="5" style="570" customWidth="1"/>
    <col min="15903" max="16128" width="7.7265625" style="570"/>
    <col min="16129" max="16129" width="25.81640625" style="570" customWidth="1"/>
    <col min="16130" max="16130" width="18.26953125" style="570" customWidth="1"/>
    <col min="16131" max="16158" width="5" style="570" customWidth="1"/>
    <col min="16159" max="16384" width="7.7265625" style="570"/>
  </cols>
  <sheetData>
    <row r="1" spans="1:31" s="560" customFormat="1" ht="28.5">
      <c r="A1" s="1894" t="s">
        <v>637</v>
      </c>
      <c r="B1" s="1894"/>
      <c r="C1" s="1894"/>
      <c r="D1" s="1894"/>
      <c r="E1" s="1894"/>
      <c r="F1" s="1894"/>
      <c r="G1" s="1894"/>
      <c r="H1" s="1894"/>
      <c r="I1" s="1894"/>
      <c r="J1" s="1894"/>
      <c r="K1" s="1894"/>
      <c r="L1" s="1894"/>
      <c r="M1" s="1894"/>
      <c r="N1" s="1894"/>
      <c r="O1" s="1894"/>
      <c r="P1" s="1894"/>
      <c r="Q1" s="1894"/>
      <c r="R1" s="1894"/>
      <c r="S1" s="1894"/>
      <c r="T1" s="1894"/>
      <c r="U1" s="1894"/>
      <c r="V1" s="1894"/>
      <c r="W1" s="1894"/>
      <c r="X1" s="1894"/>
      <c r="Y1" s="1894"/>
      <c r="Z1" s="1894"/>
      <c r="AA1" s="1894"/>
      <c r="AB1" s="1894"/>
      <c r="AC1" s="1894"/>
      <c r="AD1" s="1894"/>
      <c r="AE1" s="559"/>
    </row>
    <row r="2" spans="1:31" s="560" customFormat="1" ht="26">
      <c r="A2" s="1895" t="s">
        <v>638</v>
      </c>
      <c r="B2" s="1895"/>
      <c r="C2" s="1895"/>
      <c r="D2" s="1895"/>
      <c r="E2" s="1895"/>
      <c r="F2" s="1895"/>
      <c r="G2" s="1895"/>
      <c r="H2" s="1895"/>
      <c r="I2" s="1895"/>
      <c r="J2" s="1895"/>
      <c r="K2" s="1895"/>
      <c r="L2" s="1895"/>
      <c r="M2" s="1895"/>
      <c r="N2" s="1895"/>
      <c r="O2" s="1895"/>
      <c r="P2" s="1895"/>
      <c r="Q2" s="1895"/>
      <c r="R2" s="1895"/>
      <c r="S2" s="1895"/>
      <c r="T2" s="1895"/>
      <c r="U2" s="1895"/>
      <c r="V2" s="1895"/>
      <c r="W2" s="1895"/>
      <c r="X2" s="1895"/>
      <c r="Y2" s="1895"/>
      <c r="Z2" s="1895"/>
      <c r="AA2" s="1895"/>
      <c r="AB2" s="1895"/>
      <c r="AC2" s="1895"/>
      <c r="AD2" s="1895"/>
      <c r="AE2" s="559"/>
    </row>
    <row r="3" spans="1:31" s="560" customFormat="1" ht="23.25" customHeight="1">
      <c r="A3" s="525" t="s">
        <v>1138</v>
      </c>
      <c r="B3" s="526"/>
      <c r="C3" s="526"/>
      <c r="D3" s="526"/>
      <c r="E3" s="526"/>
      <c r="F3" s="526"/>
      <c r="G3" s="526"/>
      <c r="H3" s="526"/>
      <c r="I3" s="526"/>
      <c r="J3" s="526"/>
      <c r="K3" s="526"/>
      <c r="L3" s="526"/>
      <c r="M3" s="526"/>
      <c r="N3" s="526"/>
      <c r="O3" s="526"/>
      <c r="P3" s="526"/>
      <c r="Q3" s="526"/>
      <c r="R3" s="526"/>
      <c r="S3" s="526"/>
      <c r="T3" s="526"/>
      <c r="U3" s="526"/>
      <c r="V3" s="526"/>
      <c r="W3" s="526"/>
      <c r="X3" s="526"/>
      <c r="Y3" s="526"/>
      <c r="Z3" s="526"/>
      <c r="AA3" s="526"/>
      <c r="AB3" s="526"/>
      <c r="AC3" s="526"/>
      <c r="AD3" s="527" t="s">
        <v>1139</v>
      </c>
      <c r="AE3" s="559"/>
    </row>
    <row r="4" spans="1:31" s="560" customFormat="1" ht="51" customHeight="1">
      <c r="A4" s="1904" t="s">
        <v>1008</v>
      </c>
      <c r="B4" s="1905" t="s">
        <v>877</v>
      </c>
      <c r="C4" s="1906"/>
      <c r="D4" s="1906"/>
      <c r="E4" s="1907"/>
      <c r="F4" s="1905" t="s">
        <v>879</v>
      </c>
      <c r="G4" s="1906"/>
      <c r="H4" s="1906" t="s">
        <v>102</v>
      </c>
      <c r="I4" s="1907"/>
      <c r="J4" s="1905" t="s">
        <v>881</v>
      </c>
      <c r="K4" s="1906"/>
      <c r="L4" s="1906" t="s">
        <v>48</v>
      </c>
      <c r="M4" s="1907"/>
      <c r="N4" s="1905" t="s">
        <v>889</v>
      </c>
      <c r="O4" s="1906"/>
      <c r="P4" s="1906" t="s">
        <v>991</v>
      </c>
      <c r="Q4" s="1907"/>
      <c r="R4" s="1905" t="s">
        <v>1120</v>
      </c>
      <c r="S4" s="1906"/>
      <c r="T4" s="1906" t="s">
        <v>1100</v>
      </c>
      <c r="U4" s="1907"/>
      <c r="V4" s="1905" t="s">
        <v>1121</v>
      </c>
      <c r="W4" s="1906"/>
      <c r="X4" s="1906" t="s">
        <v>1101</v>
      </c>
      <c r="Y4" s="1907"/>
      <c r="Z4" s="1905" t="s">
        <v>1122</v>
      </c>
      <c r="AA4" s="1906"/>
      <c r="AB4" s="1906" t="s">
        <v>52</v>
      </c>
      <c r="AC4" s="1907"/>
      <c r="AD4" s="1904" t="s">
        <v>1130</v>
      </c>
      <c r="AE4" s="559"/>
    </row>
    <row r="5" spans="1:31" s="560" customFormat="1" ht="23.5">
      <c r="A5" s="1904"/>
      <c r="B5" s="1905" t="s">
        <v>1118</v>
      </c>
      <c r="C5" s="1906"/>
      <c r="D5" s="1906"/>
      <c r="E5" s="1907"/>
      <c r="F5" s="1905" t="s">
        <v>880</v>
      </c>
      <c r="G5" s="1906"/>
      <c r="H5" s="1906"/>
      <c r="I5" s="1907"/>
      <c r="J5" s="1905" t="s">
        <v>882</v>
      </c>
      <c r="K5" s="1906"/>
      <c r="L5" s="1906"/>
      <c r="M5" s="1907"/>
      <c r="N5" s="1905" t="s">
        <v>1119</v>
      </c>
      <c r="O5" s="1906"/>
      <c r="P5" s="1906"/>
      <c r="Q5" s="1907"/>
      <c r="R5" s="1905" t="s">
        <v>1123</v>
      </c>
      <c r="S5" s="1906"/>
      <c r="T5" s="1906"/>
      <c r="U5" s="1907"/>
      <c r="V5" s="1905" t="s">
        <v>888</v>
      </c>
      <c r="W5" s="1906"/>
      <c r="X5" s="1906"/>
      <c r="Y5" s="1907"/>
      <c r="Z5" s="1905" t="s">
        <v>1124</v>
      </c>
      <c r="AA5" s="1906"/>
      <c r="AB5" s="1906"/>
      <c r="AC5" s="1907"/>
      <c r="AD5" s="1904"/>
      <c r="AE5" s="559"/>
    </row>
    <row r="6" spans="1:31" s="560" customFormat="1" ht="44.5">
      <c r="A6" s="1904"/>
      <c r="B6" s="561" t="s">
        <v>1012</v>
      </c>
      <c r="C6" s="561" t="s">
        <v>1013</v>
      </c>
      <c r="D6" s="561" t="s">
        <v>1014</v>
      </c>
      <c r="E6" s="561" t="s">
        <v>750</v>
      </c>
      <c r="F6" s="561" t="s">
        <v>1012</v>
      </c>
      <c r="G6" s="561" t="s">
        <v>1013</v>
      </c>
      <c r="H6" s="561" t="s">
        <v>1014</v>
      </c>
      <c r="I6" s="561" t="s">
        <v>750</v>
      </c>
      <c r="J6" s="561" t="s">
        <v>1012</v>
      </c>
      <c r="K6" s="561" t="s">
        <v>1013</v>
      </c>
      <c r="L6" s="561" t="s">
        <v>1014</v>
      </c>
      <c r="M6" s="561" t="s">
        <v>750</v>
      </c>
      <c r="N6" s="561" t="s">
        <v>1012</v>
      </c>
      <c r="O6" s="561" t="s">
        <v>1013</v>
      </c>
      <c r="P6" s="561" t="s">
        <v>1014</v>
      </c>
      <c r="Q6" s="561" t="s">
        <v>750</v>
      </c>
      <c r="R6" s="561" t="s">
        <v>1012</v>
      </c>
      <c r="S6" s="561" t="s">
        <v>1013</v>
      </c>
      <c r="T6" s="561" t="s">
        <v>1014</v>
      </c>
      <c r="U6" s="561" t="s">
        <v>750</v>
      </c>
      <c r="V6" s="561" t="s">
        <v>1012</v>
      </c>
      <c r="W6" s="561" t="s">
        <v>1013</v>
      </c>
      <c r="X6" s="561" t="s">
        <v>1014</v>
      </c>
      <c r="Y6" s="561" t="s">
        <v>750</v>
      </c>
      <c r="Z6" s="561" t="s">
        <v>1012</v>
      </c>
      <c r="AA6" s="561" t="s">
        <v>1013</v>
      </c>
      <c r="AB6" s="561" t="s">
        <v>1014</v>
      </c>
      <c r="AC6" s="561" t="s">
        <v>750</v>
      </c>
      <c r="AD6" s="1904"/>
      <c r="AE6" s="559"/>
    </row>
    <row r="7" spans="1:31" s="560" customFormat="1" ht="56.5">
      <c r="A7" s="1904"/>
      <c r="B7" s="561" t="s">
        <v>1015</v>
      </c>
      <c r="C7" s="561" t="s">
        <v>1016</v>
      </c>
      <c r="D7" s="561" t="s">
        <v>1017</v>
      </c>
      <c r="E7" s="561" t="s">
        <v>68</v>
      </c>
      <c r="F7" s="561" t="s">
        <v>1015</v>
      </c>
      <c r="G7" s="561" t="s">
        <v>1016</v>
      </c>
      <c r="H7" s="561" t="s">
        <v>1017</v>
      </c>
      <c r="I7" s="561" t="s">
        <v>68</v>
      </c>
      <c r="J7" s="561" t="s">
        <v>1015</v>
      </c>
      <c r="K7" s="561" t="s">
        <v>1016</v>
      </c>
      <c r="L7" s="561" t="s">
        <v>1017</v>
      </c>
      <c r="M7" s="561" t="s">
        <v>68</v>
      </c>
      <c r="N7" s="561" t="s">
        <v>1015</v>
      </c>
      <c r="O7" s="561" t="s">
        <v>1016</v>
      </c>
      <c r="P7" s="561" t="s">
        <v>1017</v>
      </c>
      <c r="Q7" s="561" t="s">
        <v>68</v>
      </c>
      <c r="R7" s="561" t="s">
        <v>1015</v>
      </c>
      <c r="S7" s="561" t="s">
        <v>1016</v>
      </c>
      <c r="T7" s="561" t="s">
        <v>1017</v>
      </c>
      <c r="U7" s="561" t="s">
        <v>68</v>
      </c>
      <c r="V7" s="561" t="s">
        <v>1015</v>
      </c>
      <c r="W7" s="561" t="s">
        <v>1016</v>
      </c>
      <c r="X7" s="561" t="s">
        <v>1017</v>
      </c>
      <c r="Y7" s="561" t="s">
        <v>68</v>
      </c>
      <c r="Z7" s="561" t="s">
        <v>1015</v>
      </c>
      <c r="AA7" s="561" t="s">
        <v>1016</v>
      </c>
      <c r="AB7" s="561" t="s">
        <v>1017</v>
      </c>
      <c r="AC7" s="561" t="s">
        <v>68</v>
      </c>
      <c r="AD7" s="1904"/>
      <c r="AE7" s="559"/>
    </row>
    <row r="8" spans="1:31" s="560" customFormat="1" ht="21">
      <c r="A8" s="562" t="s">
        <v>1018</v>
      </c>
      <c r="B8" s="563">
        <v>656</v>
      </c>
      <c r="C8" s="563">
        <v>0</v>
      </c>
      <c r="D8" s="563">
        <v>0</v>
      </c>
      <c r="E8" s="563">
        <f>SUM(B8:D8)</f>
        <v>656</v>
      </c>
      <c r="F8" s="563">
        <v>801</v>
      </c>
      <c r="G8" s="563">
        <v>0</v>
      </c>
      <c r="H8" s="563">
        <v>0</v>
      </c>
      <c r="I8" s="563">
        <f>SUM(F8:H8)</f>
        <v>801</v>
      </c>
      <c r="J8" s="563">
        <v>176</v>
      </c>
      <c r="K8" s="563">
        <v>0</v>
      </c>
      <c r="L8" s="563">
        <v>0</v>
      </c>
      <c r="M8" s="563">
        <f>SUM(J8:L8)</f>
        <v>176</v>
      </c>
      <c r="N8" s="563">
        <v>553</v>
      </c>
      <c r="O8" s="563">
        <v>0</v>
      </c>
      <c r="P8" s="563">
        <v>0</v>
      </c>
      <c r="Q8" s="563">
        <f>SUM(N8:P8)</f>
        <v>553</v>
      </c>
      <c r="R8" s="563">
        <v>78</v>
      </c>
      <c r="S8" s="563">
        <v>0</v>
      </c>
      <c r="T8" s="563">
        <v>0</v>
      </c>
      <c r="U8" s="563">
        <f>SUM(R8:T8)</f>
        <v>78</v>
      </c>
      <c r="V8" s="563">
        <v>39</v>
      </c>
      <c r="W8" s="563">
        <v>0</v>
      </c>
      <c r="X8" s="563">
        <v>0</v>
      </c>
      <c r="Y8" s="563">
        <f>SUM(V8:X8)</f>
        <v>39</v>
      </c>
      <c r="Z8" s="563">
        <v>36</v>
      </c>
      <c r="AA8" s="563">
        <v>0</v>
      </c>
      <c r="AB8" s="563">
        <v>0</v>
      </c>
      <c r="AC8" s="563">
        <f>SUM(Z8:AB8)</f>
        <v>36</v>
      </c>
      <c r="AD8" s="562" t="s">
        <v>1019</v>
      </c>
      <c r="AE8" s="559"/>
    </row>
    <row r="9" spans="1:31" s="560" customFormat="1" ht="21">
      <c r="A9" s="562" t="s">
        <v>1020</v>
      </c>
      <c r="B9" s="564">
        <v>348</v>
      </c>
      <c r="C9" s="564">
        <v>247</v>
      </c>
      <c r="D9" s="564">
        <v>349</v>
      </c>
      <c r="E9" s="564">
        <f t="shared" ref="E9:E43" si="0">SUM(B9:D9)</f>
        <v>944</v>
      </c>
      <c r="F9" s="565">
        <v>297</v>
      </c>
      <c r="G9" s="564">
        <v>175</v>
      </c>
      <c r="H9" s="564">
        <v>202</v>
      </c>
      <c r="I9" s="564">
        <f t="shared" ref="I9:I43" si="1">SUM(F9:H9)</f>
        <v>674</v>
      </c>
      <c r="J9" s="565">
        <v>109</v>
      </c>
      <c r="K9" s="564">
        <v>50</v>
      </c>
      <c r="L9" s="564">
        <v>55</v>
      </c>
      <c r="M9" s="564">
        <f t="shared" ref="M9:M43" si="2">SUM(J9:L9)</f>
        <v>214</v>
      </c>
      <c r="N9" s="565">
        <v>676</v>
      </c>
      <c r="O9" s="564">
        <v>508</v>
      </c>
      <c r="P9" s="564">
        <v>969</v>
      </c>
      <c r="Q9" s="564">
        <f t="shared" ref="Q9:Q43" si="3">SUM(N9:P9)</f>
        <v>2153</v>
      </c>
      <c r="R9" s="565">
        <v>5</v>
      </c>
      <c r="S9" s="564">
        <v>0</v>
      </c>
      <c r="T9" s="564">
        <v>0</v>
      </c>
      <c r="U9" s="564">
        <f t="shared" ref="U9:U43" si="4">SUM(R9:T9)</f>
        <v>5</v>
      </c>
      <c r="V9" s="565">
        <v>20</v>
      </c>
      <c r="W9" s="564">
        <v>6</v>
      </c>
      <c r="X9" s="564">
        <v>8</v>
      </c>
      <c r="Y9" s="564">
        <f t="shared" ref="Y9:Y43" si="5">SUM(V9:X9)</f>
        <v>34</v>
      </c>
      <c r="Z9" s="565">
        <v>17</v>
      </c>
      <c r="AA9" s="564">
        <v>12</v>
      </c>
      <c r="AB9" s="564">
        <v>48</v>
      </c>
      <c r="AC9" s="564">
        <f t="shared" ref="AC9:AC43" si="6">SUM(Z9:AB9)</f>
        <v>77</v>
      </c>
      <c r="AD9" s="562" t="s">
        <v>954</v>
      </c>
    </row>
    <row r="10" spans="1:31" s="560" customFormat="1" ht="21">
      <c r="A10" s="562" t="s">
        <v>1021</v>
      </c>
      <c r="B10" s="563">
        <v>136</v>
      </c>
      <c r="C10" s="563">
        <v>360</v>
      </c>
      <c r="D10" s="563">
        <v>416</v>
      </c>
      <c r="E10" s="563">
        <f t="shared" si="0"/>
        <v>912</v>
      </c>
      <c r="F10" s="563">
        <v>239</v>
      </c>
      <c r="G10" s="563">
        <v>268</v>
      </c>
      <c r="H10" s="563">
        <v>343</v>
      </c>
      <c r="I10" s="563">
        <f t="shared" si="1"/>
        <v>850</v>
      </c>
      <c r="J10" s="563">
        <v>19</v>
      </c>
      <c r="K10" s="563">
        <v>99</v>
      </c>
      <c r="L10" s="563">
        <v>77</v>
      </c>
      <c r="M10" s="563">
        <f t="shared" si="2"/>
        <v>195</v>
      </c>
      <c r="N10" s="563">
        <v>79</v>
      </c>
      <c r="O10" s="563">
        <v>214</v>
      </c>
      <c r="P10" s="563">
        <v>439</v>
      </c>
      <c r="Q10" s="563">
        <f t="shared" si="3"/>
        <v>732</v>
      </c>
      <c r="R10" s="563">
        <v>2</v>
      </c>
      <c r="S10" s="563">
        <v>5</v>
      </c>
      <c r="T10" s="563">
        <v>0</v>
      </c>
      <c r="U10" s="563">
        <f t="shared" si="4"/>
        <v>7</v>
      </c>
      <c r="V10" s="563">
        <v>6</v>
      </c>
      <c r="W10" s="563">
        <v>16</v>
      </c>
      <c r="X10" s="563">
        <v>15</v>
      </c>
      <c r="Y10" s="563">
        <f t="shared" si="5"/>
        <v>37</v>
      </c>
      <c r="Z10" s="563">
        <v>105</v>
      </c>
      <c r="AA10" s="563">
        <v>165</v>
      </c>
      <c r="AB10" s="563">
        <v>303</v>
      </c>
      <c r="AC10" s="563">
        <f t="shared" si="6"/>
        <v>573</v>
      </c>
      <c r="AD10" s="562" t="s">
        <v>956</v>
      </c>
    </row>
    <row r="11" spans="1:31" s="560" customFormat="1" ht="21">
      <c r="A11" s="562" t="s">
        <v>959</v>
      </c>
      <c r="B11" s="564">
        <v>54</v>
      </c>
      <c r="C11" s="564">
        <v>153</v>
      </c>
      <c r="D11" s="564">
        <v>203</v>
      </c>
      <c r="E11" s="564">
        <f t="shared" si="0"/>
        <v>410</v>
      </c>
      <c r="F11" s="565">
        <v>77</v>
      </c>
      <c r="G11" s="564">
        <v>67</v>
      </c>
      <c r="H11" s="564">
        <v>116</v>
      </c>
      <c r="I11" s="564">
        <f t="shared" si="1"/>
        <v>260</v>
      </c>
      <c r="J11" s="565">
        <v>6</v>
      </c>
      <c r="K11" s="564">
        <v>25</v>
      </c>
      <c r="L11" s="564">
        <v>37</v>
      </c>
      <c r="M11" s="564">
        <f t="shared" si="2"/>
        <v>68</v>
      </c>
      <c r="N11" s="565">
        <v>33</v>
      </c>
      <c r="O11" s="564">
        <v>117</v>
      </c>
      <c r="P11" s="564">
        <v>212</v>
      </c>
      <c r="Q11" s="564">
        <f t="shared" si="3"/>
        <v>362</v>
      </c>
      <c r="R11" s="565">
        <v>0</v>
      </c>
      <c r="S11" s="564">
        <v>0</v>
      </c>
      <c r="T11" s="564">
        <v>0</v>
      </c>
      <c r="U11" s="564">
        <f t="shared" si="4"/>
        <v>0</v>
      </c>
      <c r="V11" s="565">
        <v>3</v>
      </c>
      <c r="W11" s="564">
        <v>8</v>
      </c>
      <c r="X11" s="564">
        <v>8</v>
      </c>
      <c r="Y11" s="564">
        <f t="shared" si="5"/>
        <v>19</v>
      </c>
      <c r="Z11" s="565">
        <v>27</v>
      </c>
      <c r="AA11" s="564">
        <v>30</v>
      </c>
      <c r="AB11" s="564">
        <v>68</v>
      </c>
      <c r="AC11" s="564">
        <f t="shared" si="6"/>
        <v>125</v>
      </c>
      <c r="AD11" s="562" t="s">
        <v>1022</v>
      </c>
    </row>
    <row r="12" spans="1:31" s="560" customFormat="1" ht="21">
      <c r="A12" s="562" t="s">
        <v>1023</v>
      </c>
      <c r="B12" s="563">
        <v>29</v>
      </c>
      <c r="C12" s="563">
        <v>111</v>
      </c>
      <c r="D12" s="563">
        <v>119</v>
      </c>
      <c r="E12" s="563">
        <f t="shared" si="0"/>
        <v>259</v>
      </c>
      <c r="F12" s="563">
        <v>47</v>
      </c>
      <c r="G12" s="563">
        <v>49</v>
      </c>
      <c r="H12" s="563">
        <v>63</v>
      </c>
      <c r="I12" s="563">
        <f t="shared" si="1"/>
        <v>159</v>
      </c>
      <c r="J12" s="563">
        <v>3</v>
      </c>
      <c r="K12" s="563">
        <v>18</v>
      </c>
      <c r="L12" s="563">
        <v>26</v>
      </c>
      <c r="M12" s="563">
        <f t="shared" si="2"/>
        <v>47</v>
      </c>
      <c r="N12" s="563">
        <v>22</v>
      </c>
      <c r="O12" s="563">
        <v>42</v>
      </c>
      <c r="P12" s="563">
        <v>113</v>
      </c>
      <c r="Q12" s="563">
        <f t="shared" si="3"/>
        <v>177</v>
      </c>
      <c r="R12" s="563">
        <v>1</v>
      </c>
      <c r="S12" s="563">
        <v>0</v>
      </c>
      <c r="T12" s="563">
        <v>0</v>
      </c>
      <c r="U12" s="563">
        <f t="shared" si="4"/>
        <v>1</v>
      </c>
      <c r="V12" s="563">
        <v>0</v>
      </c>
      <c r="W12" s="563">
        <v>8</v>
      </c>
      <c r="X12" s="563">
        <v>7</v>
      </c>
      <c r="Y12" s="563">
        <f t="shared" si="5"/>
        <v>15</v>
      </c>
      <c r="Z12" s="563">
        <v>16</v>
      </c>
      <c r="AA12" s="563">
        <v>12</v>
      </c>
      <c r="AB12" s="563">
        <v>27</v>
      </c>
      <c r="AC12" s="563">
        <f t="shared" si="6"/>
        <v>55</v>
      </c>
      <c r="AD12" s="562" t="s">
        <v>961</v>
      </c>
    </row>
    <row r="13" spans="1:31" s="560" customFormat="1" ht="21">
      <c r="A13" s="562" t="s">
        <v>1024</v>
      </c>
      <c r="B13" s="564">
        <v>15</v>
      </c>
      <c r="C13" s="564">
        <v>41</v>
      </c>
      <c r="D13" s="564">
        <v>72</v>
      </c>
      <c r="E13" s="564">
        <f t="shared" si="0"/>
        <v>128</v>
      </c>
      <c r="F13" s="565">
        <v>29</v>
      </c>
      <c r="G13" s="564">
        <v>25</v>
      </c>
      <c r="H13" s="564">
        <v>34</v>
      </c>
      <c r="I13" s="564">
        <f t="shared" si="1"/>
        <v>88</v>
      </c>
      <c r="J13" s="565">
        <v>2</v>
      </c>
      <c r="K13" s="564">
        <v>8</v>
      </c>
      <c r="L13" s="564">
        <v>21</v>
      </c>
      <c r="M13" s="564">
        <f t="shared" si="2"/>
        <v>31</v>
      </c>
      <c r="N13" s="565">
        <v>4</v>
      </c>
      <c r="O13" s="564">
        <v>24</v>
      </c>
      <c r="P13" s="564">
        <v>60</v>
      </c>
      <c r="Q13" s="564">
        <f t="shared" si="3"/>
        <v>88</v>
      </c>
      <c r="R13" s="565">
        <v>0</v>
      </c>
      <c r="S13" s="564">
        <v>0</v>
      </c>
      <c r="T13" s="564">
        <v>0</v>
      </c>
      <c r="U13" s="564">
        <f t="shared" si="4"/>
        <v>0</v>
      </c>
      <c r="V13" s="565">
        <v>0</v>
      </c>
      <c r="W13" s="564">
        <v>0</v>
      </c>
      <c r="X13" s="564">
        <v>3</v>
      </c>
      <c r="Y13" s="564">
        <f t="shared" si="5"/>
        <v>3</v>
      </c>
      <c r="Z13" s="565">
        <v>13</v>
      </c>
      <c r="AA13" s="564">
        <v>7</v>
      </c>
      <c r="AB13" s="564">
        <v>24</v>
      </c>
      <c r="AC13" s="564">
        <f t="shared" si="6"/>
        <v>44</v>
      </c>
      <c r="AD13" s="562" t="s">
        <v>1025</v>
      </c>
      <c r="AE13" s="559"/>
    </row>
    <row r="14" spans="1:31" s="560" customFormat="1" ht="21">
      <c r="A14" s="562" t="s">
        <v>1026</v>
      </c>
      <c r="B14" s="563">
        <v>5</v>
      </c>
      <c r="C14" s="563">
        <v>34</v>
      </c>
      <c r="D14" s="563">
        <v>30</v>
      </c>
      <c r="E14" s="563">
        <f t="shared" si="0"/>
        <v>69</v>
      </c>
      <c r="F14" s="563">
        <v>3</v>
      </c>
      <c r="G14" s="563">
        <v>11</v>
      </c>
      <c r="H14" s="563">
        <v>18</v>
      </c>
      <c r="I14" s="563">
        <f t="shared" si="1"/>
        <v>32</v>
      </c>
      <c r="J14" s="563">
        <v>0</v>
      </c>
      <c r="K14" s="563">
        <v>1</v>
      </c>
      <c r="L14" s="563">
        <v>1</v>
      </c>
      <c r="M14" s="563">
        <f t="shared" si="2"/>
        <v>2</v>
      </c>
      <c r="N14" s="563">
        <v>6</v>
      </c>
      <c r="O14" s="563">
        <v>16</v>
      </c>
      <c r="P14" s="563">
        <v>17</v>
      </c>
      <c r="Q14" s="563">
        <f t="shared" si="3"/>
        <v>39</v>
      </c>
      <c r="R14" s="563">
        <v>0</v>
      </c>
      <c r="S14" s="563">
        <v>0</v>
      </c>
      <c r="T14" s="563">
        <v>0</v>
      </c>
      <c r="U14" s="563">
        <f t="shared" si="4"/>
        <v>0</v>
      </c>
      <c r="V14" s="563">
        <v>0</v>
      </c>
      <c r="W14" s="563">
        <v>0</v>
      </c>
      <c r="X14" s="563">
        <v>0</v>
      </c>
      <c r="Y14" s="563">
        <f t="shared" si="5"/>
        <v>0</v>
      </c>
      <c r="Z14" s="563">
        <v>13</v>
      </c>
      <c r="AA14" s="563">
        <v>16</v>
      </c>
      <c r="AB14" s="563">
        <v>17</v>
      </c>
      <c r="AC14" s="563">
        <f t="shared" si="6"/>
        <v>46</v>
      </c>
      <c r="AD14" s="562" t="s">
        <v>1027</v>
      </c>
    </row>
    <row r="15" spans="1:31" s="560" customFormat="1" ht="21">
      <c r="A15" s="562" t="s">
        <v>1028</v>
      </c>
      <c r="B15" s="564">
        <v>8</v>
      </c>
      <c r="C15" s="564">
        <v>23</v>
      </c>
      <c r="D15" s="564">
        <v>36</v>
      </c>
      <c r="E15" s="564">
        <f t="shared" si="0"/>
        <v>67</v>
      </c>
      <c r="F15" s="565">
        <v>16</v>
      </c>
      <c r="G15" s="564">
        <v>16</v>
      </c>
      <c r="H15" s="564">
        <v>30</v>
      </c>
      <c r="I15" s="564">
        <f t="shared" si="1"/>
        <v>62</v>
      </c>
      <c r="J15" s="565">
        <v>1</v>
      </c>
      <c r="K15" s="564">
        <v>2</v>
      </c>
      <c r="L15" s="564">
        <v>8</v>
      </c>
      <c r="M15" s="564">
        <f t="shared" si="2"/>
        <v>11</v>
      </c>
      <c r="N15" s="565">
        <v>8</v>
      </c>
      <c r="O15" s="564">
        <v>14</v>
      </c>
      <c r="P15" s="564">
        <v>32</v>
      </c>
      <c r="Q15" s="564">
        <f t="shared" si="3"/>
        <v>54</v>
      </c>
      <c r="R15" s="565">
        <v>0</v>
      </c>
      <c r="S15" s="564">
        <v>0</v>
      </c>
      <c r="T15" s="564">
        <v>0</v>
      </c>
      <c r="U15" s="564">
        <f t="shared" si="4"/>
        <v>0</v>
      </c>
      <c r="V15" s="565">
        <v>0</v>
      </c>
      <c r="W15" s="564">
        <v>2</v>
      </c>
      <c r="X15" s="564">
        <v>5</v>
      </c>
      <c r="Y15" s="564">
        <f t="shared" si="5"/>
        <v>7</v>
      </c>
      <c r="Z15" s="565">
        <v>8</v>
      </c>
      <c r="AA15" s="564">
        <v>5</v>
      </c>
      <c r="AB15" s="564">
        <v>15</v>
      </c>
      <c r="AC15" s="564">
        <f t="shared" si="6"/>
        <v>28</v>
      </c>
      <c r="AD15" s="562" t="s">
        <v>1029</v>
      </c>
      <c r="AE15" s="559"/>
    </row>
    <row r="16" spans="1:31" s="560" customFormat="1" ht="21">
      <c r="A16" s="562" t="s">
        <v>1030</v>
      </c>
      <c r="B16" s="563">
        <v>2</v>
      </c>
      <c r="C16" s="563">
        <v>12</v>
      </c>
      <c r="D16" s="563">
        <v>26</v>
      </c>
      <c r="E16" s="563">
        <f t="shared" si="0"/>
        <v>40</v>
      </c>
      <c r="F16" s="563">
        <v>12</v>
      </c>
      <c r="G16" s="563">
        <v>9</v>
      </c>
      <c r="H16" s="563">
        <v>23</v>
      </c>
      <c r="I16" s="563">
        <f t="shared" si="1"/>
        <v>44</v>
      </c>
      <c r="J16" s="563">
        <v>0</v>
      </c>
      <c r="K16" s="563">
        <v>5</v>
      </c>
      <c r="L16" s="563">
        <v>10</v>
      </c>
      <c r="M16" s="563">
        <f t="shared" si="2"/>
        <v>15</v>
      </c>
      <c r="N16" s="563">
        <v>5</v>
      </c>
      <c r="O16" s="563">
        <v>11</v>
      </c>
      <c r="P16" s="563">
        <v>31</v>
      </c>
      <c r="Q16" s="563">
        <f t="shared" si="3"/>
        <v>47</v>
      </c>
      <c r="R16" s="563">
        <v>0</v>
      </c>
      <c r="S16" s="563">
        <v>0</v>
      </c>
      <c r="T16" s="563">
        <v>0</v>
      </c>
      <c r="U16" s="563">
        <f t="shared" si="4"/>
        <v>0</v>
      </c>
      <c r="V16" s="563">
        <v>0</v>
      </c>
      <c r="W16" s="563">
        <v>1</v>
      </c>
      <c r="X16" s="563">
        <v>2</v>
      </c>
      <c r="Y16" s="563">
        <f t="shared" si="5"/>
        <v>3</v>
      </c>
      <c r="Z16" s="563">
        <v>5</v>
      </c>
      <c r="AA16" s="563">
        <v>4</v>
      </c>
      <c r="AB16" s="563">
        <v>8</v>
      </c>
      <c r="AC16" s="563">
        <f t="shared" si="6"/>
        <v>17</v>
      </c>
      <c r="AD16" s="562" t="s">
        <v>1031</v>
      </c>
    </row>
    <row r="17" spans="1:31" s="560" customFormat="1" ht="21">
      <c r="A17" s="562" t="s">
        <v>1032</v>
      </c>
      <c r="B17" s="564">
        <v>9</v>
      </c>
      <c r="C17" s="564">
        <v>57</v>
      </c>
      <c r="D17" s="564">
        <v>89</v>
      </c>
      <c r="E17" s="564">
        <f t="shared" si="0"/>
        <v>155</v>
      </c>
      <c r="F17" s="565">
        <v>21</v>
      </c>
      <c r="G17" s="564">
        <v>24</v>
      </c>
      <c r="H17" s="564">
        <v>50</v>
      </c>
      <c r="I17" s="564">
        <f t="shared" si="1"/>
        <v>95</v>
      </c>
      <c r="J17" s="565">
        <v>2</v>
      </c>
      <c r="K17" s="564">
        <v>27</v>
      </c>
      <c r="L17" s="564">
        <v>18</v>
      </c>
      <c r="M17" s="564">
        <f t="shared" si="2"/>
        <v>47</v>
      </c>
      <c r="N17" s="565">
        <v>16</v>
      </c>
      <c r="O17" s="564">
        <v>45</v>
      </c>
      <c r="P17" s="564">
        <v>129</v>
      </c>
      <c r="Q17" s="564">
        <f t="shared" si="3"/>
        <v>190</v>
      </c>
      <c r="R17" s="565">
        <v>0</v>
      </c>
      <c r="S17" s="564">
        <v>0</v>
      </c>
      <c r="T17" s="564">
        <v>0</v>
      </c>
      <c r="U17" s="564">
        <f t="shared" si="4"/>
        <v>0</v>
      </c>
      <c r="V17" s="565">
        <v>0</v>
      </c>
      <c r="W17" s="564">
        <v>4</v>
      </c>
      <c r="X17" s="564">
        <v>4</v>
      </c>
      <c r="Y17" s="564">
        <f t="shared" si="5"/>
        <v>8</v>
      </c>
      <c r="Z17" s="565">
        <v>7</v>
      </c>
      <c r="AA17" s="564">
        <v>8</v>
      </c>
      <c r="AB17" s="564">
        <v>20</v>
      </c>
      <c r="AC17" s="564">
        <f t="shared" si="6"/>
        <v>35</v>
      </c>
      <c r="AD17" s="562" t="s">
        <v>1033</v>
      </c>
      <c r="AE17" s="559"/>
    </row>
    <row r="18" spans="1:31" s="560" customFormat="1" ht="21">
      <c r="A18" s="562" t="s">
        <v>828</v>
      </c>
      <c r="B18" s="563">
        <v>11</v>
      </c>
      <c r="C18" s="563">
        <v>52</v>
      </c>
      <c r="D18" s="563">
        <v>96</v>
      </c>
      <c r="E18" s="563">
        <f t="shared" si="0"/>
        <v>159</v>
      </c>
      <c r="F18" s="563">
        <v>25</v>
      </c>
      <c r="G18" s="563">
        <v>30</v>
      </c>
      <c r="H18" s="563">
        <v>45</v>
      </c>
      <c r="I18" s="563">
        <f t="shared" si="1"/>
        <v>100</v>
      </c>
      <c r="J18" s="563">
        <v>0</v>
      </c>
      <c r="K18" s="563">
        <v>30</v>
      </c>
      <c r="L18" s="563">
        <v>15</v>
      </c>
      <c r="M18" s="563">
        <f t="shared" si="2"/>
        <v>45</v>
      </c>
      <c r="N18" s="563">
        <v>9</v>
      </c>
      <c r="O18" s="563">
        <v>40</v>
      </c>
      <c r="P18" s="563">
        <v>143</v>
      </c>
      <c r="Q18" s="563">
        <f t="shared" si="3"/>
        <v>192</v>
      </c>
      <c r="R18" s="563">
        <v>0</v>
      </c>
      <c r="S18" s="563">
        <v>0</v>
      </c>
      <c r="T18" s="563">
        <v>0</v>
      </c>
      <c r="U18" s="563">
        <f t="shared" si="4"/>
        <v>0</v>
      </c>
      <c r="V18" s="563">
        <v>1</v>
      </c>
      <c r="W18" s="563">
        <v>3</v>
      </c>
      <c r="X18" s="563">
        <v>3</v>
      </c>
      <c r="Y18" s="563">
        <f t="shared" si="5"/>
        <v>7</v>
      </c>
      <c r="Z18" s="563">
        <v>2</v>
      </c>
      <c r="AA18" s="563">
        <v>6</v>
      </c>
      <c r="AB18" s="563">
        <v>17</v>
      </c>
      <c r="AC18" s="563">
        <f t="shared" si="6"/>
        <v>25</v>
      </c>
      <c r="AD18" s="562" t="s">
        <v>960</v>
      </c>
      <c r="AE18" s="559"/>
    </row>
    <row r="19" spans="1:31" s="560" customFormat="1" ht="21">
      <c r="A19" s="562" t="s">
        <v>862</v>
      </c>
      <c r="B19" s="564">
        <v>63</v>
      </c>
      <c r="C19" s="564">
        <v>127</v>
      </c>
      <c r="D19" s="564">
        <v>176</v>
      </c>
      <c r="E19" s="564">
        <f t="shared" si="0"/>
        <v>366</v>
      </c>
      <c r="F19" s="565">
        <v>97</v>
      </c>
      <c r="G19" s="564">
        <v>90</v>
      </c>
      <c r="H19" s="564">
        <v>115</v>
      </c>
      <c r="I19" s="564">
        <f t="shared" si="1"/>
        <v>302</v>
      </c>
      <c r="J19" s="565">
        <v>8</v>
      </c>
      <c r="K19" s="564">
        <v>32</v>
      </c>
      <c r="L19" s="564">
        <v>41</v>
      </c>
      <c r="M19" s="564">
        <f t="shared" si="2"/>
        <v>81</v>
      </c>
      <c r="N19" s="565">
        <v>44</v>
      </c>
      <c r="O19" s="564">
        <v>80</v>
      </c>
      <c r="P19" s="564">
        <v>173</v>
      </c>
      <c r="Q19" s="564">
        <f t="shared" si="3"/>
        <v>297</v>
      </c>
      <c r="R19" s="565">
        <v>0</v>
      </c>
      <c r="S19" s="564">
        <v>0</v>
      </c>
      <c r="T19" s="564">
        <v>0</v>
      </c>
      <c r="U19" s="564">
        <f t="shared" si="4"/>
        <v>0</v>
      </c>
      <c r="V19" s="565">
        <v>10</v>
      </c>
      <c r="W19" s="564">
        <v>13</v>
      </c>
      <c r="X19" s="564">
        <v>18</v>
      </c>
      <c r="Y19" s="564">
        <f t="shared" si="5"/>
        <v>41</v>
      </c>
      <c r="Z19" s="565">
        <v>22</v>
      </c>
      <c r="AA19" s="564">
        <v>21</v>
      </c>
      <c r="AB19" s="564">
        <v>51</v>
      </c>
      <c r="AC19" s="564">
        <f t="shared" si="6"/>
        <v>94</v>
      </c>
      <c r="AD19" s="562" t="s">
        <v>870</v>
      </c>
      <c r="AE19" s="559"/>
    </row>
    <row r="20" spans="1:31" s="560" customFormat="1" ht="21">
      <c r="A20" s="562" t="s">
        <v>1034</v>
      </c>
      <c r="B20" s="563">
        <v>3</v>
      </c>
      <c r="C20" s="563">
        <v>66</v>
      </c>
      <c r="D20" s="563">
        <v>68</v>
      </c>
      <c r="E20" s="563">
        <f t="shared" si="0"/>
        <v>137</v>
      </c>
      <c r="F20" s="563">
        <v>10</v>
      </c>
      <c r="G20" s="563">
        <v>15</v>
      </c>
      <c r="H20" s="563">
        <v>28</v>
      </c>
      <c r="I20" s="563">
        <f t="shared" si="1"/>
        <v>53</v>
      </c>
      <c r="J20" s="563">
        <v>0</v>
      </c>
      <c r="K20" s="563">
        <v>4</v>
      </c>
      <c r="L20" s="563">
        <v>5</v>
      </c>
      <c r="M20" s="563">
        <f t="shared" si="2"/>
        <v>9</v>
      </c>
      <c r="N20" s="563">
        <v>3</v>
      </c>
      <c r="O20" s="563">
        <v>23</v>
      </c>
      <c r="P20" s="563">
        <v>22</v>
      </c>
      <c r="Q20" s="563">
        <f t="shared" si="3"/>
        <v>48</v>
      </c>
      <c r="R20" s="563">
        <v>0</v>
      </c>
      <c r="S20" s="563">
        <v>0</v>
      </c>
      <c r="T20" s="563">
        <v>0</v>
      </c>
      <c r="U20" s="563">
        <f t="shared" si="4"/>
        <v>0</v>
      </c>
      <c r="V20" s="563">
        <v>0</v>
      </c>
      <c r="W20" s="563">
        <v>4</v>
      </c>
      <c r="X20" s="563">
        <v>4</v>
      </c>
      <c r="Y20" s="563">
        <f t="shared" si="5"/>
        <v>8</v>
      </c>
      <c r="Z20" s="563">
        <v>1</v>
      </c>
      <c r="AA20" s="563">
        <v>15</v>
      </c>
      <c r="AB20" s="563">
        <v>25</v>
      </c>
      <c r="AC20" s="563">
        <f t="shared" si="6"/>
        <v>41</v>
      </c>
      <c r="AD20" s="562" t="s">
        <v>1035</v>
      </c>
      <c r="AE20" s="559"/>
    </row>
    <row r="21" spans="1:31" s="560" customFormat="1" ht="21">
      <c r="A21" s="562" t="s">
        <v>1036</v>
      </c>
      <c r="B21" s="564">
        <v>0</v>
      </c>
      <c r="C21" s="564">
        <v>7</v>
      </c>
      <c r="D21" s="564">
        <v>15</v>
      </c>
      <c r="E21" s="564">
        <f t="shared" si="0"/>
        <v>22</v>
      </c>
      <c r="F21" s="565">
        <v>0</v>
      </c>
      <c r="G21" s="564">
        <v>3</v>
      </c>
      <c r="H21" s="564">
        <v>9</v>
      </c>
      <c r="I21" s="564">
        <f t="shared" si="1"/>
        <v>12</v>
      </c>
      <c r="J21" s="565">
        <v>0</v>
      </c>
      <c r="K21" s="564">
        <v>6</v>
      </c>
      <c r="L21" s="564">
        <v>5</v>
      </c>
      <c r="M21" s="564">
        <f t="shared" si="2"/>
        <v>11</v>
      </c>
      <c r="N21" s="565">
        <v>1</v>
      </c>
      <c r="O21" s="564">
        <v>8</v>
      </c>
      <c r="P21" s="564">
        <v>14</v>
      </c>
      <c r="Q21" s="564">
        <f t="shared" si="3"/>
        <v>23</v>
      </c>
      <c r="R21" s="565">
        <v>0</v>
      </c>
      <c r="S21" s="564">
        <v>1</v>
      </c>
      <c r="T21" s="564">
        <v>0</v>
      </c>
      <c r="U21" s="564">
        <f t="shared" si="4"/>
        <v>1</v>
      </c>
      <c r="V21" s="565">
        <v>0</v>
      </c>
      <c r="W21" s="564">
        <v>0</v>
      </c>
      <c r="X21" s="564">
        <v>2</v>
      </c>
      <c r="Y21" s="564">
        <f t="shared" si="5"/>
        <v>2</v>
      </c>
      <c r="Z21" s="565">
        <v>0</v>
      </c>
      <c r="AA21" s="564">
        <v>3</v>
      </c>
      <c r="AB21" s="564">
        <v>11</v>
      </c>
      <c r="AC21" s="564">
        <f t="shared" si="6"/>
        <v>14</v>
      </c>
      <c r="AD21" s="562" t="s">
        <v>1037</v>
      </c>
      <c r="AE21" s="559"/>
    </row>
    <row r="22" spans="1:31" s="560" customFormat="1" ht="21">
      <c r="A22" s="562" t="s">
        <v>964</v>
      </c>
      <c r="B22" s="563">
        <v>24</v>
      </c>
      <c r="C22" s="563">
        <v>25</v>
      </c>
      <c r="D22" s="563">
        <v>72</v>
      </c>
      <c r="E22" s="563">
        <f t="shared" si="0"/>
        <v>121</v>
      </c>
      <c r="F22" s="563">
        <v>19</v>
      </c>
      <c r="G22" s="563">
        <v>14</v>
      </c>
      <c r="H22" s="563">
        <v>28</v>
      </c>
      <c r="I22" s="563">
        <f t="shared" si="1"/>
        <v>61</v>
      </c>
      <c r="J22" s="563">
        <v>4</v>
      </c>
      <c r="K22" s="563">
        <v>18</v>
      </c>
      <c r="L22" s="563">
        <v>16</v>
      </c>
      <c r="M22" s="563">
        <f t="shared" si="2"/>
        <v>38</v>
      </c>
      <c r="N22" s="563">
        <v>4</v>
      </c>
      <c r="O22" s="563">
        <v>29</v>
      </c>
      <c r="P22" s="563">
        <v>105</v>
      </c>
      <c r="Q22" s="563">
        <f t="shared" si="3"/>
        <v>138</v>
      </c>
      <c r="R22" s="563">
        <v>1</v>
      </c>
      <c r="S22" s="563">
        <v>0</v>
      </c>
      <c r="T22" s="563">
        <v>0</v>
      </c>
      <c r="U22" s="563">
        <f t="shared" si="4"/>
        <v>1</v>
      </c>
      <c r="V22" s="563">
        <v>0</v>
      </c>
      <c r="W22" s="563">
        <v>2</v>
      </c>
      <c r="X22" s="563">
        <v>1</v>
      </c>
      <c r="Y22" s="563">
        <f t="shared" si="5"/>
        <v>3</v>
      </c>
      <c r="Z22" s="563">
        <v>5</v>
      </c>
      <c r="AA22" s="563">
        <v>3</v>
      </c>
      <c r="AB22" s="563">
        <v>9</v>
      </c>
      <c r="AC22" s="563">
        <f t="shared" si="6"/>
        <v>17</v>
      </c>
      <c r="AD22" s="562" t="s">
        <v>1038</v>
      </c>
      <c r="AE22" s="559"/>
    </row>
    <row r="23" spans="1:31" s="560" customFormat="1" ht="21">
      <c r="A23" s="562" t="s">
        <v>1039</v>
      </c>
      <c r="B23" s="564">
        <v>22</v>
      </c>
      <c r="C23" s="564">
        <v>30</v>
      </c>
      <c r="D23" s="564">
        <v>42</v>
      </c>
      <c r="E23" s="564">
        <f t="shared" si="0"/>
        <v>94</v>
      </c>
      <c r="F23" s="565">
        <v>35</v>
      </c>
      <c r="G23" s="564">
        <v>21</v>
      </c>
      <c r="H23" s="564">
        <v>34</v>
      </c>
      <c r="I23" s="564">
        <f t="shared" si="1"/>
        <v>90</v>
      </c>
      <c r="J23" s="565">
        <v>1</v>
      </c>
      <c r="K23" s="564">
        <v>6</v>
      </c>
      <c r="L23" s="564">
        <v>15</v>
      </c>
      <c r="M23" s="564">
        <f t="shared" si="2"/>
        <v>22</v>
      </c>
      <c r="N23" s="565">
        <v>14</v>
      </c>
      <c r="O23" s="564">
        <v>22</v>
      </c>
      <c r="P23" s="564">
        <v>83</v>
      </c>
      <c r="Q23" s="564">
        <f t="shared" si="3"/>
        <v>119</v>
      </c>
      <c r="R23" s="565">
        <v>0</v>
      </c>
      <c r="S23" s="564">
        <v>0</v>
      </c>
      <c r="T23" s="564">
        <v>0</v>
      </c>
      <c r="U23" s="564">
        <f t="shared" si="4"/>
        <v>0</v>
      </c>
      <c r="V23" s="565">
        <v>0</v>
      </c>
      <c r="W23" s="564">
        <v>0</v>
      </c>
      <c r="X23" s="564">
        <v>3</v>
      </c>
      <c r="Y23" s="564">
        <f t="shared" si="5"/>
        <v>3</v>
      </c>
      <c r="Z23" s="565">
        <v>22</v>
      </c>
      <c r="AA23" s="564">
        <v>21</v>
      </c>
      <c r="AB23" s="564">
        <v>44</v>
      </c>
      <c r="AC23" s="564">
        <f t="shared" si="6"/>
        <v>87</v>
      </c>
      <c r="AD23" s="562" t="s">
        <v>1040</v>
      </c>
      <c r="AE23" s="559"/>
    </row>
    <row r="24" spans="1:31" s="560" customFormat="1" ht="21">
      <c r="A24" s="562" t="s">
        <v>1041</v>
      </c>
      <c r="B24" s="563">
        <v>18</v>
      </c>
      <c r="C24" s="563">
        <v>47</v>
      </c>
      <c r="D24" s="563">
        <v>35</v>
      </c>
      <c r="E24" s="563">
        <f t="shared" si="0"/>
        <v>100</v>
      </c>
      <c r="F24" s="563">
        <v>12</v>
      </c>
      <c r="G24" s="563">
        <v>19</v>
      </c>
      <c r="H24" s="563">
        <v>14</v>
      </c>
      <c r="I24" s="563">
        <f t="shared" si="1"/>
        <v>45</v>
      </c>
      <c r="J24" s="563">
        <v>0</v>
      </c>
      <c r="K24" s="563">
        <v>2</v>
      </c>
      <c r="L24" s="563">
        <v>1</v>
      </c>
      <c r="M24" s="563">
        <f t="shared" si="2"/>
        <v>3</v>
      </c>
      <c r="N24" s="563">
        <v>14</v>
      </c>
      <c r="O24" s="563">
        <v>49</v>
      </c>
      <c r="P24" s="563">
        <v>62</v>
      </c>
      <c r="Q24" s="563">
        <f t="shared" si="3"/>
        <v>125</v>
      </c>
      <c r="R24" s="563">
        <v>0</v>
      </c>
      <c r="S24" s="563">
        <v>0</v>
      </c>
      <c r="T24" s="563">
        <v>0</v>
      </c>
      <c r="U24" s="563">
        <f t="shared" si="4"/>
        <v>0</v>
      </c>
      <c r="V24" s="563">
        <v>0</v>
      </c>
      <c r="W24" s="563">
        <v>0</v>
      </c>
      <c r="X24" s="563">
        <v>1</v>
      </c>
      <c r="Y24" s="563">
        <f t="shared" si="5"/>
        <v>1</v>
      </c>
      <c r="Z24" s="563">
        <v>1</v>
      </c>
      <c r="AA24" s="563">
        <v>1</v>
      </c>
      <c r="AB24" s="563">
        <v>0</v>
      </c>
      <c r="AC24" s="563">
        <f t="shared" si="6"/>
        <v>2</v>
      </c>
      <c r="AD24" s="381" t="s">
        <v>1042</v>
      </c>
    </row>
    <row r="25" spans="1:31" s="560" customFormat="1" ht="21">
      <c r="A25" s="562" t="s">
        <v>1043</v>
      </c>
      <c r="B25" s="564">
        <v>0</v>
      </c>
      <c r="C25" s="564">
        <v>1</v>
      </c>
      <c r="D25" s="564">
        <v>4</v>
      </c>
      <c r="E25" s="564">
        <f t="shared" si="0"/>
        <v>5</v>
      </c>
      <c r="F25" s="565">
        <v>0</v>
      </c>
      <c r="G25" s="564">
        <v>0</v>
      </c>
      <c r="H25" s="564">
        <v>3</v>
      </c>
      <c r="I25" s="564">
        <f t="shared" si="1"/>
        <v>3</v>
      </c>
      <c r="J25" s="565">
        <v>0</v>
      </c>
      <c r="K25" s="564">
        <v>0</v>
      </c>
      <c r="L25" s="564">
        <v>2</v>
      </c>
      <c r="M25" s="564">
        <f t="shared" si="2"/>
        <v>2</v>
      </c>
      <c r="N25" s="565">
        <v>0</v>
      </c>
      <c r="O25" s="564">
        <v>2</v>
      </c>
      <c r="P25" s="564">
        <v>0</v>
      </c>
      <c r="Q25" s="564">
        <f t="shared" si="3"/>
        <v>2</v>
      </c>
      <c r="R25" s="565">
        <v>0</v>
      </c>
      <c r="S25" s="564">
        <v>0</v>
      </c>
      <c r="T25" s="564">
        <v>0</v>
      </c>
      <c r="U25" s="564">
        <f t="shared" si="4"/>
        <v>0</v>
      </c>
      <c r="V25" s="565">
        <v>0</v>
      </c>
      <c r="W25" s="564">
        <v>0</v>
      </c>
      <c r="X25" s="564">
        <v>0</v>
      </c>
      <c r="Y25" s="564">
        <f t="shared" si="5"/>
        <v>0</v>
      </c>
      <c r="Z25" s="565">
        <v>0</v>
      </c>
      <c r="AA25" s="564">
        <v>0</v>
      </c>
      <c r="AB25" s="564">
        <v>3</v>
      </c>
      <c r="AC25" s="564">
        <f t="shared" si="6"/>
        <v>3</v>
      </c>
      <c r="AD25" s="566" t="s">
        <v>1044</v>
      </c>
    </row>
    <row r="26" spans="1:31" s="560" customFormat="1" ht="21">
      <c r="A26" s="562" t="s">
        <v>1045</v>
      </c>
      <c r="B26" s="563">
        <v>33</v>
      </c>
      <c r="C26" s="563">
        <v>97</v>
      </c>
      <c r="D26" s="563">
        <v>143</v>
      </c>
      <c r="E26" s="563">
        <f t="shared" si="0"/>
        <v>273</v>
      </c>
      <c r="F26" s="563">
        <v>62</v>
      </c>
      <c r="G26" s="563">
        <v>82</v>
      </c>
      <c r="H26" s="563">
        <v>139</v>
      </c>
      <c r="I26" s="563">
        <f t="shared" si="1"/>
        <v>283</v>
      </c>
      <c r="J26" s="563">
        <v>2</v>
      </c>
      <c r="K26" s="563">
        <v>13</v>
      </c>
      <c r="L26" s="563">
        <v>27</v>
      </c>
      <c r="M26" s="563">
        <f t="shared" si="2"/>
        <v>42</v>
      </c>
      <c r="N26" s="563">
        <v>25</v>
      </c>
      <c r="O26" s="563">
        <v>73</v>
      </c>
      <c r="P26" s="563">
        <v>139</v>
      </c>
      <c r="Q26" s="563">
        <f t="shared" si="3"/>
        <v>237</v>
      </c>
      <c r="R26" s="563">
        <v>0</v>
      </c>
      <c r="S26" s="563">
        <v>0</v>
      </c>
      <c r="T26" s="563">
        <v>0</v>
      </c>
      <c r="U26" s="563">
        <f t="shared" si="4"/>
        <v>0</v>
      </c>
      <c r="V26" s="563">
        <v>1</v>
      </c>
      <c r="W26" s="563">
        <v>8</v>
      </c>
      <c r="X26" s="563">
        <v>8</v>
      </c>
      <c r="Y26" s="563">
        <f t="shared" si="5"/>
        <v>17</v>
      </c>
      <c r="Z26" s="563">
        <v>35</v>
      </c>
      <c r="AA26" s="563">
        <v>38</v>
      </c>
      <c r="AB26" s="563">
        <v>94</v>
      </c>
      <c r="AC26" s="563">
        <f t="shared" si="6"/>
        <v>167</v>
      </c>
      <c r="AD26" s="562" t="s">
        <v>1046</v>
      </c>
    </row>
    <row r="27" spans="1:31" s="560" customFormat="1" ht="21">
      <c r="A27" s="562" t="s">
        <v>1047</v>
      </c>
      <c r="B27" s="564">
        <v>5</v>
      </c>
      <c r="C27" s="564">
        <v>27</v>
      </c>
      <c r="D27" s="564">
        <v>76</v>
      </c>
      <c r="E27" s="564">
        <f t="shared" si="0"/>
        <v>108</v>
      </c>
      <c r="F27" s="565">
        <v>15</v>
      </c>
      <c r="G27" s="564">
        <v>14</v>
      </c>
      <c r="H27" s="564">
        <v>53</v>
      </c>
      <c r="I27" s="564">
        <f t="shared" si="1"/>
        <v>82</v>
      </c>
      <c r="J27" s="565">
        <v>0</v>
      </c>
      <c r="K27" s="564">
        <v>4</v>
      </c>
      <c r="L27" s="564">
        <v>17</v>
      </c>
      <c r="M27" s="564">
        <f t="shared" si="2"/>
        <v>21</v>
      </c>
      <c r="N27" s="565">
        <v>26</v>
      </c>
      <c r="O27" s="564">
        <v>97</v>
      </c>
      <c r="P27" s="564">
        <v>147</v>
      </c>
      <c r="Q27" s="564">
        <f t="shared" si="3"/>
        <v>270</v>
      </c>
      <c r="R27" s="565">
        <v>0</v>
      </c>
      <c r="S27" s="564">
        <v>0</v>
      </c>
      <c r="T27" s="564">
        <v>0</v>
      </c>
      <c r="U27" s="564">
        <f t="shared" si="4"/>
        <v>0</v>
      </c>
      <c r="V27" s="565">
        <v>0</v>
      </c>
      <c r="W27" s="564">
        <v>1</v>
      </c>
      <c r="X27" s="564">
        <v>4</v>
      </c>
      <c r="Y27" s="564">
        <f t="shared" si="5"/>
        <v>5</v>
      </c>
      <c r="Z27" s="565">
        <v>15</v>
      </c>
      <c r="AA27" s="564">
        <v>12</v>
      </c>
      <c r="AB27" s="564">
        <v>41</v>
      </c>
      <c r="AC27" s="564">
        <f t="shared" si="6"/>
        <v>68</v>
      </c>
      <c r="AD27" s="562" t="s">
        <v>1048</v>
      </c>
      <c r="AE27" s="559"/>
    </row>
    <row r="28" spans="1:31" s="560" customFormat="1" ht="21">
      <c r="A28" s="562" t="s">
        <v>1049</v>
      </c>
      <c r="B28" s="563">
        <v>40</v>
      </c>
      <c r="C28" s="563">
        <v>159</v>
      </c>
      <c r="D28" s="563">
        <v>216</v>
      </c>
      <c r="E28" s="563">
        <f t="shared" si="0"/>
        <v>415</v>
      </c>
      <c r="F28" s="563">
        <v>65</v>
      </c>
      <c r="G28" s="563">
        <v>82</v>
      </c>
      <c r="H28" s="563">
        <v>139</v>
      </c>
      <c r="I28" s="563">
        <f t="shared" si="1"/>
        <v>286</v>
      </c>
      <c r="J28" s="563">
        <v>1</v>
      </c>
      <c r="K28" s="563">
        <v>22</v>
      </c>
      <c r="L28" s="563">
        <v>43</v>
      </c>
      <c r="M28" s="563">
        <f t="shared" si="2"/>
        <v>66</v>
      </c>
      <c r="N28" s="563">
        <v>21</v>
      </c>
      <c r="O28" s="563">
        <v>86</v>
      </c>
      <c r="P28" s="563">
        <v>141</v>
      </c>
      <c r="Q28" s="563">
        <f t="shared" si="3"/>
        <v>248</v>
      </c>
      <c r="R28" s="563">
        <v>0</v>
      </c>
      <c r="S28" s="563">
        <v>0</v>
      </c>
      <c r="T28" s="563">
        <v>0</v>
      </c>
      <c r="U28" s="563">
        <f t="shared" si="4"/>
        <v>0</v>
      </c>
      <c r="V28" s="563">
        <v>1</v>
      </c>
      <c r="W28" s="563">
        <v>8</v>
      </c>
      <c r="X28" s="563">
        <v>9</v>
      </c>
      <c r="Y28" s="563">
        <f t="shared" si="5"/>
        <v>18</v>
      </c>
      <c r="Z28" s="563">
        <v>40</v>
      </c>
      <c r="AA28" s="563">
        <v>53</v>
      </c>
      <c r="AB28" s="563">
        <v>135</v>
      </c>
      <c r="AC28" s="563">
        <f t="shared" si="6"/>
        <v>228</v>
      </c>
      <c r="AD28" s="562" t="s">
        <v>1050</v>
      </c>
    </row>
    <row r="29" spans="1:31" s="560" customFormat="1" ht="21">
      <c r="A29" s="562" t="s">
        <v>1051</v>
      </c>
      <c r="B29" s="564">
        <v>11</v>
      </c>
      <c r="C29" s="564">
        <v>10</v>
      </c>
      <c r="D29" s="564">
        <v>17</v>
      </c>
      <c r="E29" s="564">
        <f t="shared" si="0"/>
        <v>38</v>
      </c>
      <c r="F29" s="565">
        <v>6</v>
      </c>
      <c r="G29" s="564">
        <v>6</v>
      </c>
      <c r="H29" s="564">
        <v>5</v>
      </c>
      <c r="I29" s="564">
        <f t="shared" si="1"/>
        <v>17</v>
      </c>
      <c r="J29" s="565">
        <v>0</v>
      </c>
      <c r="K29" s="564">
        <v>0</v>
      </c>
      <c r="L29" s="564">
        <v>1</v>
      </c>
      <c r="M29" s="564">
        <f t="shared" si="2"/>
        <v>1</v>
      </c>
      <c r="N29" s="565">
        <v>1</v>
      </c>
      <c r="O29" s="564">
        <v>2</v>
      </c>
      <c r="P29" s="564">
        <v>8</v>
      </c>
      <c r="Q29" s="564">
        <f t="shared" si="3"/>
        <v>11</v>
      </c>
      <c r="R29" s="565">
        <v>1</v>
      </c>
      <c r="S29" s="564">
        <v>0</v>
      </c>
      <c r="T29" s="564">
        <v>0</v>
      </c>
      <c r="U29" s="564">
        <f t="shared" si="4"/>
        <v>1</v>
      </c>
      <c r="V29" s="565">
        <v>0</v>
      </c>
      <c r="W29" s="564">
        <v>0</v>
      </c>
      <c r="X29" s="564">
        <v>0</v>
      </c>
      <c r="Y29" s="564">
        <f t="shared" si="5"/>
        <v>0</v>
      </c>
      <c r="Z29" s="565">
        <v>0</v>
      </c>
      <c r="AA29" s="564">
        <v>0</v>
      </c>
      <c r="AB29" s="564">
        <v>0</v>
      </c>
      <c r="AC29" s="564">
        <f t="shared" si="6"/>
        <v>0</v>
      </c>
      <c r="AD29" s="562" t="s">
        <v>1052</v>
      </c>
    </row>
    <row r="30" spans="1:31" s="560" customFormat="1" ht="21">
      <c r="A30" s="562" t="s">
        <v>1053</v>
      </c>
      <c r="B30" s="563">
        <v>100</v>
      </c>
      <c r="C30" s="563">
        <v>404</v>
      </c>
      <c r="D30" s="563">
        <v>397</v>
      </c>
      <c r="E30" s="563">
        <f t="shared" si="0"/>
        <v>901</v>
      </c>
      <c r="F30" s="563">
        <v>199</v>
      </c>
      <c r="G30" s="563">
        <v>239</v>
      </c>
      <c r="H30" s="563">
        <v>368</v>
      </c>
      <c r="I30" s="563">
        <f t="shared" si="1"/>
        <v>806</v>
      </c>
      <c r="J30" s="563">
        <v>14</v>
      </c>
      <c r="K30" s="563">
        <v>71</v>
      </c>
      <c r="L30" s="563">
        <v>63</v>
      </c>
      <c r="M30" s="563">
        <f t="shared" si="2"/>
        <v>148</v>
      </c>
      <c r="N30" s="563">
        <v>80</v>
      </c>
      <c r="O30" s="563">
        <v>210</v>
      </c>
      <c r="P30" s="563">
        <v>400</v>
      </c>
      <c r="Q30" s="563">
        <f t="shared" si="3"/>
        <v>690</v>
      </c>
      <c r="R30" s="563">
        <v>14</v>
      </c>
      <c r="S30" s="563">
        <v>6</v>
      </c>
      <c r="T30" s="563">
        <v>0</v>
      </c>
      <c r="U30" s="563">
        <f t="shared" si="4"/>
        <v>20</v>
      </c>
      <c r="V30" s="563">
        <v>7</v>
      </c>
      <c r="W30" s="563">
        <v>31</v>
      </c>
      <c r="X30" s="563">
        <v>22</v>
      </c>
      <c r="Y30" s="563">
        <f t="shared" si="5"/>
        <v>60</v>
      </c>
      <c r="Z30" s="563">
        <v>74</v>
      </c>
      <c r="AA30" s="563">
        <v>135</v>
      </c>
      <c r="AB30" s="563">
        <v>251</v>
      </c>
      <c r="AC30" s="563">
        <f t="shared" si="6"/>
        <v>460</v>
      </c>
      <c r="AD30" s="562" t="s">
        <v>871</v>
      </c>
      <c r="AE30" s="559"/>
    </row>
    <row r="31" spans="1:31" s="560" customFormat="1" ht="21">
      <c r="A31" s="562" t="s">
        <v>1054</v>
      </c>
      <c r="B31" s="564">
        <v>13</v>
      </c>
      <c r="C31" s="564">
        <v>55</v>
      </c>
      <c r="D31" s="564">
        <v>75</v>
      </c>
      <c r="E31" s="564">
        <f t="shared" si="0"/>
        <v>143</v>
      </c>
      <c r="F31" s="565">
        <v>15</v>
      </c>
      <c r="G31" s="564">
        <v>15</v>
      </c>
      <c r="H31" s="564">
        <v>42</v>
      </c>
      <c r="I31" s="564">
        <f t="shared" si="1"/>
        <v>72</v>
      </c>
      <c r="J31" s="565">
        <v>1</v>
      </c>
      <c r="K31" s="564">
        <v>9</v>
      </c>
      <c r="L31" s="564">
        <v>9</v>
      </c>
      <c r="M31" s="564">
        <f t="shared" si="2"/>
        <v>19</v>
      </c>
      <c r="N31" s="565">
        <v>8</v>
      </c>
      <c r="O31" s="564">
        <v>25</v>
      </c>
      <c r="P31" s="564">
        <v>92</v>
      </c>
      <c r="Q31" s="564">
        <f t="shared" si="3"/>
        <v>125</v>
      </c>
      <c r="R31" s="565">
        <v>2</v>
      </c>
      <c r="S31" s="564">
        <v>2</v>
      </c>
      <c r="T31" s="564">
        <v>0</v>
      </c>
      <c r="U31" s="564">
        <f t="shared" si="4"/>
        <v>4</v>
      </c>
      <c r="V31" s="565">
        <v>0</v>
      </c>
      <c r="W31" s="564">
        <v>1</v>
      </c>
      <c r="X31" s="564">
        <v>3</v>
      </c>
      <c r="Y31" s="564">
        <f t="shared" si="5"/>
        <v>4</v>
      </c>
      <c r="Z31" s="565">
        <v>9</v>
      </c>
      <c r="AA31" s="564">
        <v>2</v>
      </c>
      <c r="AB31" s="564">
        <v>15</v>
      </c>
      <c r="AC31" s="564">
        <f t="shared" si="6"/>
        <v>26</v>
      </c>
      <c r="AD31" s="562" t="s">
        <v>1055</v>
      </c>
      <c r="AE31" s="559"/>
    </row>
    <row r="32" spans="1:31" s="560" customFormat="1" ht="21">
      <c r="A32" s="562" t="s">
        <v>1056</v>
      </c>
      <c r="B32" s="563">
        <v>2</v>
      </c>
      <c r="C32" s="563">
        <v>3</v>
      </c>
      <c r="D32" s="563">
        <v>2</v>
      </c>
      <c r="E32" s="563">
        <f t="shared" si="0"/>
        <v>7</v>
      </c>
      <c r="F32" s="563">
        <v>1</v>
      </c>
      <c r="G32" s="563">
        <v>0</v>
      </c>
      <c r="H32" s="563">
        <v>0</v>
      </c>
      <c r="I32" s="563">
        <f t="shared" si="1"/>
        <v>1</v>
      </c>
      <c r="J32" s="563">
        <v>0</v>
      </c>
      <c r="K32" s="563">
        <v>2</v>
      </c>
      <c r="L32" s="563">
        <v>4</v>
      </c>
      <c r="M32" s="563">
        <f t="shared" si="2"/>
        <v>6</v>
      </c>
      <c r="N32" s="563">
        <v>0</v>
      </c>
      <c r="O32" s="563">
        <v>3</v>
      </c>
      <c r="P32" s="563">
        <v>3</v>
      </c>
      <c r="Q32" s="563">
        <f t="shared" si="3"/>
        <v>6</v>
      </c>
      <c r="R32" s="563">
        <v>0</v>
      </c>
      <c r="S32" s="563">
        <v>0</v>
      </c>
      <c r="T32" s="563">
        <v>0</v>
      </c>
      <c r="U32" s="563">
        <f t="shared" si="4"/>
        <v>0</v>
      </c>
      <c r="V32" s="563">
        <v>0</v>
      </c>
      <c r="W32" s="563">
        <v>0</v>
      </c>
      <c r="X32" s="563">
        <v>0</v>
      </c>
      <c r="Y32" s="563">
        <f t="shared" si="5"/>
        <v>0</v>
      </c>
      <c r="Z32" s="563">
        <v>0</v>
      </c>
      <c r="AA32" s="563">
        <v>0</v>
      </c>
      <c r="AB32" s="563">
        <v>0</v>
      </c>
      <c r="AC32" s="563">
        <f t="shared" si="6"/>
        <v>0</v>
      </c>
      <c r="AD32" s="562" t="s">
        <v>1057</v>
      </c>
    </row>
    <row r="33" spans="1:31" s="560" customFormat="1" ht="21">
      <c r="A33" s="562" t="s">
        <v>1058</v>
      </c>
      <c r="B33" s="564">
        <v>98</v>
      </c>
      <c r="C33" s="564">
        <v>492</v>
      </c>
      <c r="D33" s="564">
        <v>398</v>
      </c>
      <c r="E33" s="564">
        <f t="shared" si="0"/>
        <v>988</v>
      </c>
      <c r="F33" s="565">
        <v>143</v>
      </c>
      <c r="G33" s="564">
        <v>199</v>
      </c>
      <c r="H33" s="564">
        <v>216</v>
      </c>
      <c r="I33" s="564">
        <f t="shared" si="1"/>
        <v>558</v>
      </c>
      <c r="J33" s="565">
        <v>14</v>
      </c>
      <c r="K33" s="564">
        <v>70</v>
      </c>
      <c r="L33" s="564">
        <v>45</v>
      </c>
      <c r="M33" s="564">
        <f t="shared" si="2"/>
        <v>129</v>
      </c>
      <c r="N33" s="565">
        <v>14</v>
      </c>
      <c r="O33" s="564">
        <v>113</v>
      </c>
      <c r="P33" s="564">
        <v>243</v>
      </c>
      <c r="Q33" s="564">
        <f t="shared" si="3"/>
        <v>370</v>
      </c>
      <c r="R33" s="565">
        <v>2</v>
      </c>
      <c r="S33" s="564">
        <v>1</v>
      </c>
      <c r="T33" s="564">
        <v>0</v>
      </c>
      <c r="U33" s="564">
        <f t="shared" si="4"/>
        <v>3</v>
      </c>
      <c r="V33" s="565">
        <v>0</v>
      </c>
      <c r="W33" s="564">
        <v>19</v>
      </c>
      <c r="X33" s="564">
        <v>12</v>
      </c>
      <c r="Y33" s="564">
        <f t="shared" si="5"/>
        <v>31</v>
      </c>
      <c r="Z33" s="565">
        <v>20</v>
      </c>
      <c r="AA33" s="564">
        <v>22</v>
      </c>
      <c r="AB33" s="564">
        <v>53</v>
      </c>
      <c r="AC33" s="564">
        <f t="shared" si="6"/>
        <v>95</v>
      </c>
      <c r="AD33" s="562" t="s">
        <v>1059</v>
      </c>
      <c r="AE33" s="559"/>
    </row>
    <row r="34" spans="1:31" s="560" customFormat="1" ht="21">
      <c r="A34" s="562" t="s">
        <v>1060</v>
      </c>
      <c r="B34" s="563">
        <v>74</v>
      </c>
      <c r="C34" s="563">
        <v>140</v>
      </c>
      <c r="D34" s="563">
        <v>102</v>
      </c>
      <c r="E34" s="563">
        <f t="shared" si="0"/>
        <v>316</v>
      </c>
      <c r="F34" s="563">
        <v>128</v>
      </c>
      <c r="G34" s="563">
        <v>79</v>
      </c>
      <c r="H34" s="563">
        <v>80</v>
      </c>
      <c r="I34" s="563">
        <f t="shared" si="1"/>
        <v>287</v>
      </c>
      <c r="J34" s="563">
        <v>9</v>
      </c>
      <c r="K34" s="563">
        <v>18</v>
      </c>
      <c r="L34" s="563">
        <v>28</v>
      </c>
      <c r="M34" s="563">
        <f t="shared" si="2"/>
        <v>55</v>
      </c>
      <c r="N34" s="563">
        <v>30</v>
      </c>
      <c r="O34" s="563">
        <v>73</v>
      </c>
      <c r="P34" s="563">
        <v>105</v>
      </c>
      <c r="Q34" s="563">
        <f t="shared" si="3"/>
        <v>208</v>
      </c>
      <c r="R34" s="563">
        <v>0</v>
      </c>
      <c r="S34" s="563">
        <v>0</v>
      </c>
      <c r="T34" s="563">
        <v>0</v>
      </c>
      <c r="U34" s="563">
        <f t="shared" si="4"/>
        <v>0</v>
      </c>
      <c r="V34" s="563">
        <v>6</v>
      </c>
      <c r="W34" s="563">
        <v>10</v>
      </c>
      <c r="X34" s="563">
        <v>8</v>
      </c>
      <c r="Y34" s="563">
        <f t="shared" si="5"/>
        <v>24</v>
      </c>
      <c r="Z34" s="563">
        <v>41</v>
      </c>
      <c r="AA34" s="563">
        <v>25</v>
      </c>
      <c r="AB34" s="563">
        <v>49</v>
      </c>
      <c r="AC34" s="563">
        <f t="shared" si="6"/>
        <v>115</v>
      </c>
      <c r="AD34" s="562" t="s">
        <v>1061</v>
      </c>
    </row>
    <row r="35" spans="1:31" s="560" customFormat="1" ht="21">
      <c r="A35" s="562" t="s">
        <v>864</v>
      </c>
      <c r="B35" s="564">
        <v>34</v>
      </c>
      <c r="C35" s="564">
        <v>88</v>
      </c>
      <c r="D35" s="564">
        <v>37</v>
      </c>
      <c r="E35" s="564">
        <f t="shared" si="0"/>
        <v>159</v>
      </c>
      <c r="F35" s="565">
        <v>40</v>
      </c>
      <c r="G35" s="564">
        <v>18</v>
      </c>
      <c r="H35" s="564">
        <v>17</v>
      </c>
      <c r="I35" s="564">
        <f t="shared" si="1"/>
        <v>75</v>
      </c>
      <c r="J35" s="565">
        <v>4</v>
      </c>
      <c r="K35" s="564">
        <v>20</v>
      </c>
      <c r="L35" s="564">
        <v>6</v>
      </c>
      <c r="M35" s="564">
        <f t="shared" si="2"/>
        <v>30</v>
      </c>
      <c r="N35" s="565">
        <v>12</v>
      </c>
      <c r="O35" s="564">
        <v>38</v>
      </c>
      <c r="P35" s="564">
        <v>6</v>
      </c>
      <c r="Q35" s="564">
        <f t="shared" si="3"/>
        <v>56</v>
      </c>
      <c r="R35" s="565">
        <v>0</v>
      </c>
      <c r="S35" s="564">
        <v>0</v>
      </c>
      <c r="T35" s="564">
        <v>0</v>
      </c>
      <c r="U35" s="564">
        <f t="shared" si="4"/>
        <v>0</v>
      </c>
      <c r="V35" s="565">
        <v>3</v>
      </c>
      <c r="W35" s="564">
        <v>8</v>
      </c>
      <c r="X35" s="564">
        <v>1</v>
      </c>
      <c r="Y35" s="564">
        <f t="shared" si="5"/>
        <v>12</v>
      </c>
      <c r="Z35" s="565">
        <v>24</v>
      </c>
      <c r="AA35" s="564">
        <v>13</v>
      </c>
      <c r="AB35" s="564">
        <v>15</v>
      </c>
      <c r="AC35" s="564">
        <f t="shared" si="6"/>
        <v>52</v>
      </c>
      <c r="AD35" s="562" t="s">
        <v>872</v>
      </c>
    </row>
    <row r="36" spans="1:31" s="560" customFormat="1" ht="21">
      <c r="A36" s="562" t="s">
        <v>1062</v>
      </c>
      <c r="B36" s="563">
        <v>1</v>
      </c>
      <c r="C36" s="563">
        <v>21</v>
      </c>
      <c r="D36" s="563">
        <v>26</v>
      </c>
      <c r="E36" s="563">
        <f t="shared" si="0"/>
        <v>48</v>
      </c>
      <c r="F36" s="563">
        <v>3</v>
      </c>
      <c r="G36" s="563">
        <v>4</v>
      </c>
      <c r="H36" s="563">
        <v>13</v>
      </c>
      <c r="I36" s="563">
        <f t="shared" si="1"/>
        <v>20</v>
      </c>
      <c r="J36" s="563">
        <v>0</v>
      </c>
      <c r="K36" s="563">
        <v>2</v>
      </c>
      <c r="L36" s="563">
        <v>5</v>
      </c>
      <c r="M36" s="563">
        <f t="shared" si="2"/>
        <v>7</v>
      </c>
      <c r="N36" s="563">
        <v>0</v>
      </c>
      <c r="O36" s="563">
        <v>4</v>
      </c>
      <c r="P36" s="563">
        <v>6</v>
      </c>
      <c r="Q36" s="563">
        <f t="shared" si="3"/>
        <v>10</v>
      </c>
      <c r="R36" s="563">
        <v>0</v>
      </c>
      <c r="S36" s="563">
        <v>0</v>
      </c>
      <c r="T36" s="563">
        <v>0</v>
      </c>
      <c r="U36" s="563">
        <f t="shared" si="4"/>
        <v>0</v>
      </c>
      <c r="V36" s="563">
        <v>0</v>
      </c>
      <c r="W36" s="563">
        <v>0</v>
      </c>
      <c r="X36" s="563">
        <v>0</v>
      </c>
      <c r="Y36" s="563">
        <f t="shared" si="5"/>
        <v>0</v>
      </c>
      <c r="Z36" s="563">
        <v>0</v>
      </c>
      <c r="AA36" s="563">
        <v>5</v>
      </c>
      <c r="AB36" s="563">
        <v>6</v>
      </c>
      <c r="AC36" s="563">
        <f t="shared" si="6"/>
        <v>11</v>
      </c>
      <c r="AD36" s="562" t="s">
        <v>1063</v>
      </c>
      <c r="AE36" s="559"/>
    </row>
    <row r="37" spans="1:31" s="560" customFormat="1" ht="21">
      <c r="A37" s="562" t="s">
        <v>1064</v>
      </c>
      <c r="B37" s="564">
        <v>4</v>
      </c>
      <c r="C37" s="564">
        <v>6</v>
      </c>
      <c r="D37" s="564">
        <v>10</v>
      </c>
      <c r="E37" s="564">
        <f t="shared" si="0"/>
        <v>20</v>
      </c>
      <c r="F37" s="565">
        <v>8</v>
      </c>
      <c r="G37" s="564">
        <v>5</v>
      </c>
      <c r="H37" s="564">
        <v>3</v>
      </c>
      <c r="I37" s="564">
        <f t="shared" si="1"/>
        <v>16</v>
      </c>
      <c r="J37" s="565">
        <v>0</v>
      </c>
      <c r="K37" s="564">
        <v>2</v>
      </c>
      <c r="L37" s="564">
        <v>0</v>
      </c>
      <c r="M37" s="564">
        <f t="shared" si="2"/>
        <v>2</v>
      </c>
      <c r="N37" s="565">
        <v>1</v>
      </c>
      <c r="O37" s="564">
        <v>3</v>
      </c>
      <c r="P37" s="564">
        <v>7</v>
      </c>
      <c r="Q37" s="564">
        <f t="shared" si="3"/>
        <v>11</v>
      </c>
      <c r="R37" s="565">
        <v>0</v>
      </c>
      <c r="S37" s="564">
        <v>0</v>
      </c>
      <c r="T37" s="564">
        <v>0</v>
      </c>
      <c r="U37" s="564">
        <f t="shared" si="4"/>
        <v>0</v>
      </c>
      <c r="V37" s="565">
        <v>0</v>
      </c>
      <c r="W37" s="564">
        <v>0</v>
      </c>
      <c r="X37" s="564">
        <v>1</v>
      </c>
      <c r="Y37" s="564">
        <f t="shared" si="5"/>
        <v>1</v>
      </c>
      <c r="Z37" s="565">
        <v>4</v>
      </c>
      <c r="AA37" s="564">
        <v>4</v>
      </c>
      <c r="AB37" s="564">
        <v>5</v>
      </c>
      <c r="AC37" s="564">
        <f t="shared" si="6"/>
        <v>13</v>
      </c>
      <c r="AD37" s="562" t="s">
        <v>1065</v>
      </c>
      <c r="AE37" s="559"/>
    </row>
    <row r="38" spans="1:31" s="560" customFormat="1" ht="21">
      <c r="A38" s="562" t="s">
        <v>1066</v>
      </c>
      <c r="B38" s="563">
        <v>1</v>
      </c>
      <c r="C38" s="563">
        <v>3</v>
      </c>
      <c r="D38" s="563">
        <v>12</v>
      </c>
      <c r="E38" s="563">
        <f t="shared" si="0"/>
        <v>16</v>
      </c>
      <c r="F38" s="563">
        <v>1</v>
      </c>
      <c r="G38" s="563">
        <v>2</v>
      </c>
      <c r="H38" s="563">
        <v>8</v>
      </c>
      <c r="I38" s="563">
        <f t="shared" si="1"/>
        <v>11</v>
      </c>
      <c r="J38" s="563">
        <v>0</v>
      </c>
      <c r="K38" s="563">
        <v>0</v>
      </c>
      <c r="L38" s="563">
        <v>1</v>
      </c>
      <c r="M38" s="563">
        <f t="shared" si="2"/>
        <v>1</v>
      </c>
      <c r="N38" s="563">
        <v>2</v>
      </c>
      <c r="O38" s="563">
        <v>2</v>
      </c>
      <c r="P38" s="563">
        <v>11</v>
      </c>
      <c r="Q38" s="563">
        <f t="shared" si="3"/>
        <v>15</v>
      </c>
      <c r="R38" s="563">
        <v>0</v>
      </c>
      <c r="S38" s="563">
        <v>0</v>
      </c>
      <c r="T38" s="563">
        <v>0</v>
      </c>
      <c r="U38" s="563">
        <f t="shared" si="4"/>
        <v>0</v>
      </c>
      <c r="V38" s="563">
        <v>0</v>
      </c>
      <c r="W38" s="563">
        <v>0</v>
      </c>
      <c r="X38" s="563">
        <v>0</v>
      </c>
      <c r="Y38" s="563">
        <f t="shared" si="5"/>
        <v>0</v>
      </c>
      <c r="Z38" s="563">
        <v>0</v>
      </c>
      <c r="AA38" s="563">
        <v>5</v>
      </c>
      <c r="AB38" s="563">
        <v>11</v>
      </c>
      <c r="AC38" s="563">
        <f t="shared" si="6"/>
        <v>16</v>
      </c>
      <c r="AD38" s="562" t="s">
        <v>1067</v>
      </c>
    </row>
    <row r="39" spans="1:31" s="560" customFormat="1" ht="21">
      <c r="A39" s="562" t="s">
        <v>1068</v>
      </c>
      <c r="B39" s="564">
        <v>0</v>
      </c>
      <c r="C39" s="564">
        <v>4</v>
      </c>
      <c r="D39" s="564">
        <v>17</v>
      </c>
      <c r="E39" s="564">
        <f t="shared" si="0"/>
        <v>21</v>
      </c>
      <c r="F39" s="565">
        <v>0</v>
      </c>
      <c r="G39" s="564">
        <v>0</v>
      </c>
      <c r="H39" s="564">
        <v>11</v>
      </c>
      <c r="I39" s="564">
        <f t="shared" si="1"/>
        <v>11</v>
      </c>
      <c r="J39" s="565">
        <v>0</v>
      </c>
      <c r="K39" s="564">
        <v>4</v>
      </c>
      <c r="L39" s="564">
        <v>2</v>
      </c>
      <c r="M39" s="564">
        <f t="shared" si="2"/>
        <v>6</v>
      </c>
      <c r="N39" s="565">
        <v>0</v>
      </c>
      <c r="O39" s="564">
        <v>3</v>
      </c>
      <c r="P39" s="564">
        <v>10</v>
      </c>
      <c r="Q39" s="564">
        <f t="shared" si="3"/>
        <v>13</v>
      </c>
      <c r="R39" s="565">
        <v>0</v>
      </c>
      <c r="S39" s="564">
        <v>0</v>
      </c>
      <c r="T39" s="564">
        <v>0</v>
      </c>
      <c r="U39" s="564">
        <f t="shared" si="4"/>
        <v>0</v>
      </c>
      <c r="V39" s="565">
        <v>0</v>
      </c>
      <c r="W39" s="564">
        <v>0</v>
      </c>
      <c r="X39" s="564">
        <v>2</v>
      </c>
      <c r="Y39" s="564">
        <f t="shared" si="5"/>
        <v>2</v>
      </c>
      <c r="Z39" s="565">
        <v>0</v>
      </c>
      <c r="AA39" s="564">
        <v>1</v>
      </c>
      <c r="AB39" s="564">
        <v>8</v>
      </c>
      <c r="AC39" s="564">
        <f t="shared" si="6"/>
        <v>9</v>
      </c>
      <c r="AD39" s="562" t="s">
        <v>1069</v>
      </c>
      <c r="AE39" s="559"/>
    </row>
    <row r="40" spans="1:31" s="560" customFormat="1" ht="21">
      <c r="A40" s="562" t="s">
        <v>1070</v>
      </c>
      <c r="B40" s="563">
        <v>0</v>
      </c>
      <c r="C40" s="563">
        <v>2</v>
      </c>
      <c r="D40" s="563">
        <v>10</v>
      </c>
      <c r="E40" s="563">
        <f t="shared" si="0"/>
        <v>12</v>
      </c>
      <c r="F40" s="563">
        <v>0</v>
      </c>
      <c r="G40" s="563">
        <v>0</v>
      </c>
      <c r="H40" s="563">
        <v>4</v>
      </c>
      <c r="I40" s="563">
        <f t="shared" si="1"/>
        <v>4</v>
      </c>
      <c r="J40" s="563">
        <v>0</v>
      </c>
      <c r="K40" s="563">
        <v>0</v>
      </c>
      <c r="L40" s="563">
        <v>1</v>
      </c>
      <c r="M40" s="563">
        <f t="shared" si="2"/>
        <v>1</v>
      </c>
      <c r="N40" s="563">
        <v>0</v>
      </c>
      <c r="O40" s="563">
        <v>0</v>
      </c>
      <c r="P40" s="563">
        <v>5</v>
      </c>
      <c r="Q40" s="563">
        <f t="shared" si="3"/>
        <v>5</v>
      </c>
      <c r="R40" s="563">
        <v>0</v>
      </c>
      <c r="S40" s="563">
        <v>0</v>
      </c>
      <c r="T40" s="563">
        <v>0</v>
      </c>
      <c r="U40" s="563">
        <f t="shared" si="4"/>
        <v>0</v>
      </c>
      <c r="V40" s="563">
        <v>0</v>
      </c>
      <c r="W40" s="563">
        <v>0</v>
      </c>
      <c r="X40" s="563">
        <v>0</v>
      </c>
      <c r="Y40" s="563">
        <f t="shared" si="5"/>
        <v>0</v>
      </c>
      <c r="Z40" s="563">
        <v>0</v>
      </c>
      <c r="AA40" s="563">
        <v>0</v>
      </c>
      <c r="AB40" s="563">
        <v>4</v>
      </c>
      <c r="AC40" s="563">
        <f t="shared" si="6"/>
        <v>4</v>
      </c>
      <c r="AD40" s="562" t="s">
        <v>1071</v>
      </c>
    </row>
    <row r="41" spans="1:31" s="560" customFormat="1" ht="21">
      <c r="A41" s="562" t="s">
        <v>1072</v>
      </c>
      <c r="B41" s="564">
        <v>3</v>
      </c>
      <c r="C41" s="564">
        <v>25</v>
      </c>
      <c r="D41" s="564">
        <v>34</v>
      </c>
      <c r="E41" s="564">
        <f t="shared" si="0"/>
        <v>62</v>
      </c>
      <c r="F41" s="565">
        <v>5</v>
      </c>
      <c r="G41" s="564">
        <v>7</v>
      </c>
      <c r="H41" s="564">
        <v>17</v>
      </c>
      <c r="I41" s="564">
        <f t="shared" si="1"/>
        <v>29</v>
      </c>
      <c r="J41" s="565">
        <v>0</v>
      </c>
      <c r="K41" s="564">
        <v>0</v>
      </c>
      <c r="L41" s="564">
        <v>1</v>
      </c>
      <c r="M41" s="564">
        <f t="shared" si="2"/>
        <v>1</v>
      </c>
      <c r="N41" s="565">
        <v>2</v>
      </c>
      <c r="O41" s="564">
        <v>9</v>
      </c>
      <c r="P41" s="564">
        <v>20</v>
      </c>
      <c r="Q41" s="564">
        <f t="shared" si="3"/>
        <v>31</v>
      </c>
      <c r="R41" s="565">
        <v>0</v>
      </c>
      <c r="S41" s="564">
        <v>0</v>
      </c>
      <c r="T41" s="564">
        <v>0</v>
      </c>
      <c r="U41" s="564">
        <f t="shared" si="4"/>
        <v>0</v>
      </c>
      <c r="V41" s="565">
        <v>0</v>
      </c>
      <c r="W41" s="564">
        <v>0</v>
      </c>
      <c r="X41" s="564">
        <v>0</v>
      </c>
      <c r="Y41" s="564">
        <f t="shared" si="5"/>
        <v>0</v>
      </c>
      <c r="Z41" s="565">
        <v>8</v>
      </c>
      <c r="AA41" s="564">
        <v>29</v>
      </c>
      <c r="AB41" s="564">
        <v>39</v>
      </c>
      <c r="AC41" s="564">
        <f t="shared" si="6"/>
        <v>76</v>
      </c>
      <c r="AD41" s="562" t="s">
        <v>1073</v>
      </c>
      <c r="AE41" s="559"/>
    </row>
    <row r="42" spans="1:31" s="560" customFormat="1" ht="21">
      <c r="A42" s="562" t="s">
        <v>1074</v>
      </c>
      <c r="B42" s="563">
        <v>0</v>
      </c>
      <c r="C42" s="563">
        <v>6</v>
      </c>
      <c r="D42" s="563">
        <v>10</v>
      </c>
      <c r="E42" s="563">
        <f t="shared" si="0"/>
        <v>16</v>
      </c>
      <c r="F42" s="563">
        <v>0</v>
      </c>
      <c r="G42" s="563">
        <v>2</v>
      </c>
      <c r="H42" s="563">
        <v>11</v>
      </c>
      <c r="I42" s="563">
        <f t="shared" si="1"/>
        <v>13</v>
      </c>
      <c r="J42" s="563">
        <v>0</v>
      </c>
      <c r="K42" s="563">
        <v>1</v>
      </c>
      <c r="L42" s="563">
        <v>2</v>
      </c>
      <c r="M42" s="563">
        <f t="shared" si="2"/>
        <v>3</v>
      </c>
      <c r="N42" s="563">
        <v>0</v>
      </c>
      <c r="O42" s="563">
        <v>6</v>
      </c>
      <c r="P42" s="563">
        <v>10</v>
      </c>
      <c r="Q42" s="563">
        <f t="shared" si="3"/>
        <v>16</v>
      </c>
      <c r="R42" s="563">
        <v>0</v>
      </c>
      <c r="S42" s="563">
        <v>0</v>
      </c>
      <c r="T42" s="563">
        <v>0</v>
      </c>
      <c r="U42" s="563">
        <f t="shared" si="4"/>
        <v>0</v>
      </c>
      <c r="V42" s="563">
        <v>0</v>
      </c>
      <c r="W42" s="563">
        <v>0</v>
      </c>
      <c r="X42" s="563">
        <v>1</v>
      </c>
      <c r="Y42" s="563">
        <f t="shared" si="5"/>
        <v>1</v>
      </c>
      <c r="Z42" s="563">
        <v>0</v>
      </c>
      <c r="AA42" s="563">
        <v>0</v>
      </c>
      <c r="AB42" s="563">
        <v>3</v>
      </c>
      <c r="AC42" s="563">
        <f t="shared" si="6"/>
        <v>3</v>
      </c>
      <c r="AD42" s="562" t="s">
        <v>1075</v>
      </c>
    </row>
    <row r="43" spans="1:31" s="560" customFormat="1" ht="21">
      <c r="A43" s="562" t="s">
        <v>893</v>
      </c>
      <c r="B43" s="564">
        <v>3</v>
      </c>
      <c r="C43" s="564">
        <v>6</v>
      </c>
      <c r="D43" s="564">
        <v>16</v>
      </c>
      <c r="E43" s="564">
        <f t="shared" si="0"/>
        <v>25</v>
      </c>
      <c r="F43" s="565">
        <v>2</v>
      </c>
      <c r="G43" s="564">
        <v>2</v>
      </c>
      <c r="H43" s="564">
        <v>22</v>
      </c>
      <c r="I43" s="564">
        <f t="shared" si="1"/>
        <v>26</v>
      </c>
      <c r="J43" s="565">
        <v>0</v>
      </c>
      <c r="K43" s="564">
        <v>2</v>
      </c>
      <c r="L43" s="564">
        <v>1</v>
      </c>
      <c r="M43" s="564">
        <f t="shared" si="2"/>
        <v>3</v>
      </c>
      <c r="N43" s="565">
        <v>0</v>
      </c>
      <c r="O43" s="564">
        <v>11</v>
      </c>
      <c r="P43" s="564">
        <v>26</v>
      </c>
      <c r="Q43" s="564">
        <f t="shared" si="3"/>
        <v>37</v>
      </c>
      <c r="R43" s="565">
        <v>0</v>
      </c>
      <c r="S43" s="564">
        <v>0</v>
      </c>
      <c r="T43" s="564">
        <v>0</v>
      </c>
      <c r="U43" s="564">
        <f t="shared" si="4"/>
        <v>0</v>
      </c>
      <c r="V43" s="565">
        <v>0</v>
      </c>
      <c r="W43" s="564">
        <v>0</v>
      </c>
      <c r="X43" s="564">
        <v>0</v>
      </c>
      <c r="Y43" s="564">
        <f t="shared" si="5"/>
        <v>0</v>
      </c>
      <c r="Z43" s="565">
        <v>0</v>
      </c>
      <c r="AA43" s="564">
        <v>1</v>
      </c>
      <c r="AB43" s="564">
        <v>13</v>
      </c>
      <c r="AC43" s="564">
        <f t="shared" si="6"/>
        <v>14</v>
      </c>
      <c r="AD43" s="562" t="s">
        <v>894</v>
      </c>
    </row>
    <row r="44" spans="1:31" s="560" customFormat="1" ht="21">
      <c r="A44" s="567" t="s">
        <v>750</v>
      </c>
      <c r="B44" s="568">
        <f>SUM(B8:B43)</f>
        <v>1825</v>
      </c>
      <c r="C44" s="568">
        <f t="shared" ref="C44:AC44" si="7">SUM(C8:C43)</f>
        <v>2941</v>
      </c>
      <c r="D44" s="568">
        <f t="shared" si="7"/>
        <v>3446</v>
      </c>
      <c r="E44" s="568">
        <f t="shared" si="7"/>
        <v>8212</v>
      </c>
      <c r="F44" s="568">
        <f t="shared" si="7"/>
        <v>2433</v>
      </c>
      <c r="G44" s="568">
        <f t="shared" si="7"/>
        <v>1592</v>
      </c>
      <c r="H44" s="568">
        <f t="shared" si="7"/>
        <v>2303</v>
      </c>
      <c r="I44" s="568">
        <f t="shared" si="7"/>
        <v>6328</v>
      </c>
      <c r="J44" s="568">
        <f t="shared" si="7"/>
        <v>376</v>
      </c>
      <c r="K44" s="568">
        <f t="shared" si="7"/>
        <v>573</v>
      </c>
      <c r="L44" s="568">
        <f t="shared" si="7"/>
        <v>609</v>
      </c>
      <c r="M44" s="568">
        <f t="shared" si="7"/>
        <v>1558</v>
      </c>
      <c r="N44" s="568">
        <f t="shared" si="7"/>
        <v>1713</v>
      </c>
      <c r="O44" s="568">
        <f t="shared" si="7"/>
        <v>2002</v>
      </c>
      <c r="P44" s="568">
        <f t="shared" si="7"/>
        <v>3983</v>
      </c>
      <c r="Q44" s="569">
        <f t="shared" si="7"/>
        <v>7698</v>
      </c>
      <c r="R44" s="569">
        <f t="shared" si="7"/>
        <v>106</v>
      </c>
      <c r="S44" s="568">
        <f t="shared" si="7"/>
        <v>15</v>
      </c>
      <c r="T44" s="568">
        <f t="shared" si="7"/>
        <v>0</v>
      </c>
      <c r="U44" s="568">
        <f t="shared" si="7"/>
        <v>121</v>
      </c>
      <c r="V44" s="568">
        <f t="shared" si="7"/>
        <v>97</v>
      </c>
      <c r="W44" s="568">
        <f t="shared" si="7"/>
        <v>153</v>
      </c>
      <c r="X44" s="568">
        <f t="shared" si="7"/>
        <v>155</v>
      </c>
      <c r="Y44" s="568">
        <f t="shared" si="7"/>
        <v>405</v>
      </c>
      <c r="Z44" s="568">
        <f t="shared" si="7"/>
        <v>570</v>
      </c>
      <c r="AA44" s="568">
        <f t="shared" si="7"/>
        <v>674</v>
      </c>
      <c r="AB44" s="568">
        <f t="shared" si="7"/>
        <v>1432</v>
      </c>
      <c r="AC44" s="568">
        <f t="shared" si="7"/>
        <v>2676</v>
      </c>
      <c r="AD44" s="567" t="s">
        <v>68</v>
      </c>
    </row>
    <row r="45" spans="1:31">
      <c r="A45" s="1911"/>
      <c r="B45" s="1912"/>
      <c r="C45" s="1912"/>
      <c r="D45" s="1912"/>
      <c r="E45" s="1912"/>
      <c r="F45" s="1912"/>
      <c r="G45" s="1912"/>
      <c r="H45" s="1912"/>
      <c r="I45" s="1912"/>
      <c r="J45" s="1912"/>
      <c r="K45" s="1912"/>
      <c r="L45" s="1912"/>
      <c r="M45" s="1912"/>
      <c r="N45" s="1912"/>
      <c r="O45" s="1912"/>
      <c r="P45" s="1912"/>
      <c r="Q45" s="1912"/>
      <c r="R45" s="1912"/>
      <c r="S45" s="1912"/>
      <c r="T45" s="1912"/>
      <c r="U45" s="1912"/>
      <c r="V45" s="1912"/>
      <c r="W45" s="1912"/>
      <c r="X45" s="1912"/>
      <c r="Y45" s="1912"/>
      <c r="Z45" s="1912"/>
      <c r="AA45" s="1912"/>
      <c r="AB45" s="1912"/>
      <c r="AC45" s="1912"/>
      <c r="AD45" s="1913"/>
    </row>
    <row r="46" spans="1:31" ht="26.25" customHeight="1">
      <c r="A46" s="197" t="s">
        <v>1138</v>
      </c>
      <c r="B46" s="136"/>
      <c r="C46" s="136"/>
      <c r="D46" s="136"/>
      <c r="E46" s="136"/>
      <c r="F46" s="136"/>
      <c r="G46" s="136"/>
      <c r="H46" s="136"/>
      <c r="I46" s="136"/>
      <c r="J46" s="136"/>
      <c r="K46" s="136"/>
      <c r="L46" s="136"/>
      <c r="M46" s="136"/>
      <c r="N46" s="136"/>
      <c r="O46" s="136"/>
      <c r="P46" s="136"/>
      <c r="Q46" s="136"/>
      <c r="R46" s="1914" t="s">
        <v>1139</v>
      </c>
      <c r="S46" s="1914"/>
      <c r="T46" s="1914"/>
      <c r="U46" s="1914"/>
      <c r="V46" s="1914"/>
      <c r="W46" s="1914"/>
      <c r="X46" s="1915"/>
    </row>
    <row r="47" spans="1:31" ht="63" customHeight="1">
      <c r="A47" s="1904" t="s">
        <v>1008</v>
      </c>
      <c r="B47" s="1905" t="s">
        <v>885</v>
      </c>
      <c r="C47" s="1906"/>
      <c r="D47" s="1906" t="s">
        <v>1131</v>
      </c>
      <c r="E47" s="1907"/>
      <c r="F47" s="1905" t="s">
        <v>1125</v>
      </c>
      <c r="G47" s="1906"/>
      <c r="H47" s="1906"/>
      <c r="I47" s="1907"/>
      <c r="J47" s="1905" t="s">
        <v>893</v>
      </c>
      <c r="K47" s="1906"/>
      <c r="L47" s="1906" t="s">
        <v>1104</v>
      </c>
      <c r="M47" s="1907"/>
      <c r="N47" s="1905" t="s">
        <v>106</v>
      </c>
      <c r="O47" s="1906"/>
      <c r="P47" s="1906" t="s">
        <v>56</v>
      </c>
      <c r="Q47" s="1907"/>
      <c r="R47" s="1916" t="s">
        <v>1130</v>
      </c>
      <c r="S47" s="1917"/>
      <c r="T47" s="1917"/>
      <c r="U47" s="1917"/>
      <c r="V47" s="1917"/>
      <c r="W47" s="1917"/>
      <c r="X47" s="1918"/>
    </row>
    <row r="48" spans="1:31" ht="54" customHeight="1">
      <c r="A48" s="1904"/>
      <c r="B48" s="1905" t="s">
        <v>886</v>
      </c>
      <c r="C48" s="1906"/>
      <c r="D48" s="1906"/>
      <c r="E48" s="1907"/>
      <c r="F48" s="1905" t="s">
        <v>1127</v>
      </c>
      <c r="G48" s="1906"/>
      <c r="H48" s="1906"/>
      <c r="I48" s="1907"/>
      <c r="J48" s="1905" t="s">
        <v>894</v>
      </c>
      <c r="K48" s="1906"/>
      <c r="L48" s="1906"/>
      <c r="M48" s="1907"/>
      <c r="N48" s="1905" t="s">
        <v>68</v>
      </c>
      <c r="O48" s="1906"/>
      <c r="P48" s="1906"/>
      <c r="Q48" s="1907"/>
      <c r="R48" s="1919"/>
      <c r="S48" s="1920"/>
      <c r="T48" s="1920"/>
      <c r="U48" s="1920"/>
      <c r="V48" s="1920"/>
      <c r="W48" s="1920"/>
      <c r="X48" s="1921"/>
    </row>
    <row r="49" spans="1:30" ht="48" customHeight="1">
      <c r="A49" s="1904"/>
      <c r="B49" s="561" t="s">
        <v>1012</v>
      </c>
      <c r="C49" s="561" t="s">
        <v>1013</v>
      </c>
      <c r="D49" s="561" t="s">
        <v>1014</v>
      </c>
      <c r="E49" s="561" t="s">
        <v>750</v>
      </c>
      <c r="F49" s="561" t="s">
        <v>1012</v>
      </c>
      <c r="G49" s="561" t="s">
        <v>1013</v>
      </c>
      <c r="H49" s="561" t="s">
        <v>1014</v>
      </c>
      <c r="I49" s="561" t="s">
        <v>750</v>
      </c>
      <c r="J49" s="561" t="s">
        <v>1012</v>
      </c>
      <c r="K49" s="561" t="s">
        <v>1013</v>
      </c>
      <c r="L49" s="561" t="s">
        <v>1014</v>
      </c>
      <c r="M49" s="561" t="s">
        <v>750</v>
      </c>
      <c r="N49" s="561" t="s">
        <v>1012</v>
      </c>
      <c r="O49" s="561" t="s">
        <v>1013</v>
      </c>
      <c r="P49" s="561" t="s">
        <v>1014</v>
      </c>
      <c r="Q49" s="561" t="s">
        <v>750</v>
      </c>
      <c r="R49" s="1919"/>
      <c r="S49" s="1920"/>
      <c r="T49" s="1920"/>
      <c r="U49" s="1920"/>
      <c r="V49" s="1920"/>
      <c r="W49" s="1920"/>
      <c r="X49" s="1921"/>
    </row>
    <row r="50" spans="1:30" ht="56.5">
      <c r="A50" s="1904"/>
      <c r="B50" s="561" t="s">
        <v>1015</v>
      </c>
      <c r="C50" s="561" t="s">
        <v>1016</v>
      </c>
      <c r="D50" s="561" t="s">
        <v>1017</v>
      </c>
      <c r="E50" s="561" t="s">
        <v>68</v>
      </c>
      <c r="F50" s="561" t="s">
        <v>1015</v>
      </c>
      <c r="G50" s="561" t="s">
        <v>1016</v>
      </c>
      <c r="H50" s="561" t="s">
        <v>1017</v>
      </c>
      <c r="I50" s="561" t="s">
        <v>68</v>
      </c>
      <c r="J50" s="561" t="s">
        <v>1015</v>
      </c>
      <c r="K50" s="561" t="s">
        <v>1016</v>
      </c>
      <c r="L50" s="561" t="s">
        <v>1017</v>
      </c>
      <c r="M50" s="561" t="s">
        <v>68</v>
      </c>
      <c r="N50" s="561" t="s">
        <v>1015</v>
      </c>
      <c r="O50" s="561" t="s">
        <v>1016</v>
      </c>
      <c r="P50" s="561" t="s">
        <v>1017</v>
      </c>
      <c r="Q50" s="561" t="s">
        <v>68</v>
      </c>
      <c r="R50" s="1922"/>
      <c r="S50" s="1923"/>
      <c r="T50" s="1923"/>
      <c r="U50" s="1923"/>
      <c r="V50" s="1923"/>
      <c r="W50" s="1923"/>
      <c r="X50" s="1924"/>
    </row>
    <row r="51" spans="1:30" ht="20.25" customHeight="1">
      <c r="A51" s="562" t="s">
        <v>1018</v>
      </c>
      <c r="B51" s="563">
        <v>2</v>
      </c>
      <c r="C51" s="563">
        <v>0</v>
      </c>
      <c r="D51" s="563">
        <v>0</v>
      </c>
      <c r="E51" s="563">
        <f>SUM(B51:D51)</f>
        <v>2</v>
      </c>
      <c r="F51" s="563">
        <v>82</v>
      </c>
      <c r="G51" s="563">
        <v>0</v>
      </c>
      <c r="H51" s="563">
        <v>0</v>
      </c>
      <c r="I51" s="563">
        <f>SUM(F51:H51)</f>
        <v>82</v>
      </c>
      <c r="J51" s="563">
        <v>39</v>
      </c>
      <c r="K51" s="563">
        <v>0</v>
      </c>
      <c r="L51" s="563">
        <v>0</v>
      </c>
      <c r="M51" s="563">
        <f>SUM(J51:L51)</f>
        <v>39</v>
      </c>
      <c r="N51" s="563">
        <f>B8+F8+J8+N8+R8+V8+Z8+B51+F51+J51</f>
        <v>2462</v>
      </c>
      <c r="O51" s="563">
        <f t="shared" ref="O51:P66" si="8">C8+G8+K8+O8+S8+W8+AA8+C51+G51+K51</f>
        <v>0</v>
      </c>
      <c r="P51" s="563">
        <f t="shared" si="8"/>
        <v>0</v>
      </c>
      <c r="Q51" s="563">
        <f>SUM(N51:P51)</f>
        <v>2462</v>
      </c>
      <c r="R51" s="1908" t="s">
        <v>1019</v>
      </c>
      <c r="S51" s="1909"/>
      <c r="T51" s="1909"/>
      <c r="U51" s="1909"/>
      <c r="V51" s="1909"/>
      <c r="W51" s="1909"/>
      <c r="X51" s="1910"/>
      <c r="Y51" s="571"/>
      <c r="AB51" s="572"/>
      <c r="AC51" s="572"/>
      <c r="AD51" s="572"/>
    </row>
    <row r="52" spans="1:30" ht="20.25" customHeight="1">
      <c r="A52" s="562" t="s">
        <v>1020</v>
      </c>
      <c r="B52" s="564">
        <v>0</v>
      </c>
      <c r="C52" s="564">
        <v>0</v>
      </c>
      <c r="D52" s="564">
        <v>0</v>
      </c>
      <c r="E52" s="564">
        <f t="shared" ref="E52:E86" si="9">SUM(B52:D52)</f>
        <v>0</v>
      </c>
      <c r="F52" s="565">
        <v>0</v>
      </c>
      <c r="G52" s="564">
        <v>0</v>
      </c>
      <c r="H52" s="564">
        <v>0</v>
      </c>
      <c r="I52" s="564">
        <f t="shared" ref="I52:I86" si="10">SUM(F52:H52)</f>
        <v>0</v>
      </c>
      <c r="J52" s="565">
        <v>42</v>
      </c>
      <c r="K52" s="564">
        <v>15</v>
      </c>
      <c r="L52" s="564">
        <v>26</v>
      </c>
      <c r="M52" s="564">
        <f t="shared" ref="M52:M86" si="11">SUM(J52:L52)</f>
        <v>83</v>
      </c>
      <c r="N52" s="565">
        <f t="shared" ref="N52:P67" si="12">B9+F9+J9+N9+R9+V9+Z9+B52+F52+J52</f>
        <v>1514</v>
      </c>
      <c r="O52" s="564">
        <f t="shared" si="8"/>
        <v>1013</v>
      </c>
      <c r="P52" s="564">
        <f t="shared" si="8"/>
        <v>1657</v>
      </c>
      <c r="Q52" s="564">
        <f t="shared" ref="Q52:Q86" si="13">SUM(N52:P52)</f>
        <v>4184</v>
      </c>
      <c r="R52" s="1908" t="s">
        <v>954</v>
      </c>
      <c r="S52" s="1909"/>
      <c r="T52" s="1909"/>
      <c r="U52" s="1909"/>
      <c r="V52" s="1909"/>
      <c r="W52" s="1909"/>
      <c r="X52" s="1910"/>
      <c r="Y52" s="571"/>
      <c r="AB52" s="572"/>
      <c r="AC52" s="572"/>
      <c r="AD52" s="572"/>
    </row>
    <row r="53" spans="1:30" ht="20.25" customHeight="1">
      <c r="A53" s="562" t="s">
        <v>1021</v>
      </c>
      <c r="B53" s="563">
        <v>0</v>
      </c>
      <c r="C53" s="563">
        <v>0</v>
      </c>
      <c r="D53" s="563">
        <v>3</v>
      </c>
      <c r="E53" s="563">
        <f t="shared" si="9"/>
        <v>3</v>
      </c>
      <c r="F53" s="563">
        <v>5</v>
      </c>
      <c r="G53" s="563">
        <v>0</v>
      </c>
      <c r="H53" s="563">
        <v>1</v>
      </c>
      <c r="I53" s="563">
        <f t="shared" si="10"/>
        <v>6</v>
      </c>
      <c r="J53" s="563">
        <v>1</v>
      </c>
      <c r="K53" s="563">
        <v>6</v>
      </c>
      <c r="L53" s="563">
        <v>11</v>
      </c>
      <c r="M53" s="563">
        <f t="shared" si="11"/>
        <v>18</v>
      </c>
      <c r="N53" s="563">
        <f t="shared" si="12"/>
        <v>592</v>
      </c>
      <c r="O53" s="563">
        <f t="shared" si="8"/>
        <v>1133</v>
      </c>
      <c r="P53" s="563">
        <f t="shared" si="8"/>
        <v>1608</v>
      </c>
      <c r="Q53" s="563">
        <f t="shared" si="13"/>
        <v>3333</v>
      </c>
      <c r="R53" s="1908" t="s">
        <v>956</v>
      </c>
      <c r="S53" s="1909"/>
      <c r="T53" s="1909"/>
      <c r="U53" s="1909"/>
      <c r="V53" s="1909"/>
      <c r="W53" s="1909"/>
      <c r="X53" s="1910"/>
      <c r="Y53" s="571"/>
      <c r="AB53" s="572"/>
      <c r="AC53" s="572"/>
      <c r="AD53" s="572"/>
    </row>
    <row r="54" spans="1:30" ht="20.25" customHeight="1">
      <c r="A54" s="562" t="s">
        <v>959</v>
      </c>
      <c r="B54" s="564">
        <v>0</v>
      </c>
      <c r="C54" s="564">
        <v>0</v>
      </c>
      <c r="D54" s="564">
        <v>0</v>
      </c>
      <c r="E54" s="564">
        <f t="shared" si="9"/>
        <v>0</v>
      </c>
      <c r="F54" s="565">
        <v>3</v>
      </c>
      <c r="G54" s="564">
        <v>0</v>
      </c>
      <c r="H54" s="564">
        <v>0</v>
      </c>
      <c r="I54" s="564">
        <f t="shared" si="10"/>
        <v>3</v>
      </c>
      <c r="J54" s="565">
        <v>0</v>
      </c>
      <c r="K54" s="564">
        <v>2</v>
      </c>
      <c r="L54" s="564">
        <v>2</v>
      </c>
      <c r="M54" s="564">
        <f t="shared" si="11"/>
        <v>4</v>
      </c>
      <c r="N54" s="565">
        <f t="shared" si="12"/>
        <v>203</v>
      </c>
      <c r="O54" s="564">
        <f t="shared" si="8"/>
        <v>402</v>
      </c>
      <c r="P54" s="564">
        <f t="shared" si="8"/>
        <v>646</v>
      </c>
      <c r="Q54" s="564">
        <f t="shared" si="13"/>
        <v>1251</v>
      </c>
      <c r="R54" s="1908" t="s">
        <v>1022</v>
      </c>
      <c r="S54" s="1909"/>
      <c r="T54" s="1909"/>
      <c r="U54" s="1909"/>
      <c r="V54" s="1909"/>
      <c r="W54" s="1909"/>
      <c r="X54" s="1910"/>
      <c r="Y54" s="571"/>
      <c r="AB54" s="572"/>
      <c r="AC54" s="572"/>
      <c r="AD54" s="572"/>
    </row>
    <row r="55" spans="1:30" ht="20.25" customHeight="1">
      <c r="A55" s="562" t="s">
        <v>1023</v>
      </c>
      <c r="B55" s="563">
        <v>0</v>
      </c>
      <c r="C55" s="563">
        <v>0</v>
      </c>
      <c r="D55" s="563">
        <v>0</v>
      </c>
      <c r="E55" s="563">
        <f t="shared" si="9"/>
        <v>0</v>
      </c>
      <c r="F55" s="563">
        <v>0</v>
      </c>
      <c r="G55" s="563">
        <v>0</v>
      </c>
      <c r="H55" s="563">
        <v>0</v>
      </c>
      <c r="I55" s="563">
        <f t="shared" si="10"/>
        <v>0</v>
      </c>
      <c r="J55" s="563">
        <v>0</v>
      </c>
      <c r="K55" s="563">
        <v>0</v>
      </c>
      <c r="L55" s="563">
        <v>2</v>
      </c>
      <c r="M55" s="563">
        <f t="shared" si="11"/>
        <v>2</v>
      </c>
      <c r="N55" s="563">
        <f t="shared" si="12"/>
        <v>118</v>
      </c>
      <c r="O55" s="563">
        <f t="shared" si="8"/>
        <v>240</v>
      </c>
      <c r="P55" s="563">
        <f t="shared" si="8"/>
        <v>357</v>
      </c>
      <c r="Q55" s="563">
        <f t="shared" si="13"/>
        <v>715</v>
      </c>
      <c r="R55" s="1908" t="s">
        <v>961</v>
      </c>
      <c r="S55" s="1909"/>
      <c r="T55" s="1909"/>
      <c r="U55" s="1909"/>
      <c r="V55" s="1909"/>
      <c r="W55" s="1909"/>
      <c r="X55" s="1910"/>
      <c r="Y55" s="571"/>
      <c r="AB55" s="572"/>
      <c r="AC55" s="572"/>
      <c r="AD55" s="572"/>
    </row>
    <row r="56" spans="1:30" ht="20.25" customHeight="1">
      <c r="A56" s="562" t="s">
        <v>1024</v>
      </c>
      <c r="B56" s="564">
        <v>0</v>
      </c>
      <c r="C56" s="564">
        <v>0</v>
      </c>
      <c r="D56" s="564">
        <v>0</v>
      </c>
      <c r="E56" s="564">
        <f t="shared" si="9"/>
        <v>0</v>
      </c>
      <c r="F56" s="565">
        <v>0</v>
      </c>
      <c r="G56" s="564">
        <v>0</v>
      </c>
      <c r="H56" s="564">
        <v>0</v>
      </c>
      <c r="I56" s="564">
        <f t="shared" si="10"/>
        <v>0</v>
      </c>
      <c r="J56" s="565">
        <v>0</v>
      </c>
      <c r="K56" s="564">
        <v>1</v>
      </c>
      <c r="L56" s="564">
        <v>1</v>
      </c>
      <c r="M56" s="564">
        <f t="shared" si="11"/>
        <v>2</v>
      </c>
      <c r="N56" s="565">
        <f t="shared" si="12"/>
        <v>63</v>
      </c>
      <c r="O56" s="564">
        <f t="shared" si="8"/>
        <v>106</v>
      </c>
      <c r="P56" s="564">
        <f t="shared" si="8"/>
        <v>215</v>
      </c>
      <c r="Q56" s="564">
        <f t="shared" si="13"/>
        <v>384</v>
      </c>
      <c r="R56" s="1908" t="s">
        <v>1025</v>
      </c>
      <c r="S56" s="1909"/>
      <c r="T56" s="1909"/>
      <c r="U56" s="1909"/>
      <c r="V56" s="1909"/>
      <c r="W56" s="1909"/>
      <c r="X56" s="1910"/>
      <c r="Y56" s="571"/>
      <c r="AB56" s="572"/>
      <c r="AC56" s="572"/>
      <c r="AD56" s="572"/>
    </row>
    <row r="57" spans="1:30" ht="20.25" customHeight="1">
      <c r="A57" s="562" t="s">
        <v>1026</v>
      </c>
      <c r="B57" s="563">
        <v>0</v>
      </c>
      <c r="C57" s="563">
        <v>0</v>
      </c>
      <c r="D57" s="563">
        <v>0</v>
      </c>
      <c r="E57" s="563">
        <f t="shared" si="9"/>
        <v>0</v>
      </c>
      <c r="F57" s="563">
        <v>0</v>
      </c>
      <c r="G57" s="563">
        <v>0</v>
      </c>
      <c r="H57" s="563">
        <v>0</v>
      </c>
      <c r="I57" s="563">
        <f t="shared" si="10"/>
        <v>0</v>
      </c>
      <c r="J57" s="563">
        <v>0</v>
      </c>
      <c r="K57" s="563">
        <v>0</v>
      </c>
      <c r="L57" s="563">
        <v>1</v>
      </c>
      <c r="M57" s="563">
        <f t="shared" si="11"/>
        <v>1</v>
      </c>
      <c r="N57" s="563">
        <f t="shared" si="12"/>
        <v>27</v>
      </c>
      <c r="O57" s="563">
        <f t="shared" si="8"/>
        <v>78</v>
      </c>
      <c r="P57" s="563">
        <f t="shared" si="8"/>
        <v>84</v>
      </c>
      <c r="Q57" s="563">
        <f t="shared" si="13"/>
        <v>189</v>
      </c>
      <c r="R57" s="1908" t="s">
        <v>1027</v>
      </c>
      <c r="S57" s="1909"/>
      <c r="T57" s="1909"/>
      <c r="U57" s="1909"/>
      <c r="V57" s="1909"/>
      <c r="W57" s="1909"/>
      <c r="X57" s="1910"/>
      <c r="Y57" s="571"/>
      <c r="AB57" s="572"/>
      <c r="AC57" s="572"/>
      <c r="AD57" s="572"/>
    </row>
    <row r="58" spans="1:30" ht="20.25" customHeight="1">
      <c r="A58" s="562" t="s">
        <v>1028</v>
      </c>
      <c r="B58" s="564">
        <v>0</v>
      </c>
      <c r="C58" s="564">
        <v>0</v>
      </c>
      <c r="D58" s="564">
        <v>0</v>
      </c>
      <c r="E58" s="564">
        <f t="shared" si="9"/>
        <v>0</v>
      </c>
      <c r="F58" s="565">
        <v>0</v>
      </c>
      <c r="G58" s="564">
        <v>0</v>
      </c>
      <c r="H58" s="564">
        <v>0</v>
      </c>
      <c r="I58" s="564">
        <f t="shared" si="10"/>
        <v>0</v>
      </c>
      <c r="J58" s="565">
        <v>0</v>
      </c>
      <c r="K58" s="564">
        <v>0</v>
      </c>
      <c r="L58" s="564">
        <v>0</v>
      </c>
      <c r="M58" s="564">
        <f t="shared" si="11"/>
        <v>0</v>
      </c>
      <c r="N58" s="565">
        <f t="shared" si="12"/>
        <v>41</v>
      </c>
      <c r="O58" s="564">
        <f t="shared" si="8"/>
        <v>62</v>
      </c>
      <c r="P58" s="564">
        <f t="shared" si="8"/>
        <v>126</v>
      </c>
      <c r="Q58" s="564">
        <f t="shared" si="13"/>
        <v>229</v>
      </c>
      <c r="R58" s="1908" t="s">
        <v>1029</v>
      </c>
      <c r="S58" s="1909"/>
      <c r="T58" s="1909"/>
      <c r="U58" s="1909"/>
      <c r="V58" s="1909"/>
      <c r="W58" s="1909"/>
      <c r="X58" s="1910"/>
      <c r="Y58" s="571"/>
      <c r="AB58" s="572"/>
      <c r="AC58" s="572"/>
      <c r="AD58" s="572"/>
    </row>
    <row r="59" spans="1:30" ht="20.25" customHeight="1">
      <c r="A59" s="562" t="s">
        <v>1030</v>
      </c>
      <c r="B59" s="563">
        <v>0</v>
      </c>
      <c r="C59" s="563">
        <v>0</v>
      </c>
      <c r="D59" s="563">
        <v>0</v>
      </c>
      <c r="E59" s="563">
        <f t="shared" si="9"/>
        <v>0</v>
      </c>
      <c r="F59" s="563">
        <v>0</v>
      </c>
      <c r="G59" s="563">
        <v>0</v>
      </c>
      <c r="H59" s="563">
        <v>0</v>
      </c>
      <c r="I59" s="563">
        <f t="shared" si="10"/>
        <v>0</v>
      </c>
      <c r="J59" s="563">
        <v>0</v>
      </c>
      <c r="K59" s="563">
        <v>0</v>
      </c>
      <c r="L59" s="563">
        <v>1</v>
      </c>
      <c r="M59" s="563">
        <f t="shared" si="11"/>
        <v>1</v>
      </c>
      <c r="N59" s="563">
        <f t="shared" si="12"/>
        <v>24</v>
      </c>
      <c r="O59" s="563">
        <f t="shared" si="8"/>
        <v>42</v>
      </c>
      <c r="P59" s="563">
        <f t="shared" si="8"/>
        <v>101</v>
      </c>
      <c r="Q59" s="563">
        <f t="shared" si="13"/>
        <v>167</v>
      </c>
      <c r="R59" s="1908" t="s">
        <v>1031</v>
      </c>
      <c r="S59" s="1909"/>
      <c r="T59" s="1909"/>
      <c r="U59" s="1909"/>
      <c r="V59" s="1909"/>
      <c r="W59" s="1909"/>
      <c r="X59" s="1910"/>
      <c r="Y59" s="571"/>
      <c r="AB59" s="572"/>
      <c r="AC59" s="572"/>
      <c r="AD59" s="572"/>
    </row>
    <row r="60" spans="1:30" ht="20.25" customHeight="1">
      <c r="A60" s="562" t="s">
        <v>1032</v>
      </c>
      <c r="B60" s="564">
        <v>0</v>
      </c>
      <c r="C60" s="564">
        <v>0</v>
      </c>
      <c r="D60" s="564">
        <v>0</v>
      </c>
      <c r="E60" s="564">
        <f t="shared" si="9"/>
        <v>0</v>
      </c>
      <c r="F60" s="565">
        <v>0</v>
      </c>
      <c r="G60" s="564">
        <v>0</v>
      </c>
      <c r="H60" s="564">
        <v>0</v>
      </c>
      <c r="I60" s="564">
        <f t="shared" si="10"/>
        <v>0</v>
      </c>
      <c r="J60" s="565">
        <v>0</v>
      </c>
      <c r="K60" s="564">
        <v>2</v>
      </c>
      <c r="L60" s="564">
        <v>1</v>
      </c>
      <c r="M60" s="564">
        <f t="shared" si="11"/>
        <v>3</v>
      </c>
      <c r="N60" s="565">
        <f t="shared" si="12"/>
        <v>55</v>
      </c>
      <c r="O60" s="564">
        <f t="shared" si="8"/>
        <v>167</v>
      </c>
      <c r="P60" s="564">
        <f t="shared" si="8"/>
        <v>311</v>
      </c>
      <c r="Q60" s="564">
        <f t="shared" si="13"/>
        <v>533</v>
      </c>
      <c r="R60" s="1908" t="s">
        <v>1033</v>
      </c>
      <c r="S60" s="1909"/>
      <c r="T60" s="1909"/>
      <c r="U60" s="1909"/>
      <c r="V60" s="1909"/>
      <c r="W60" s="1909"/>
      <c r="X60" s="1910"/>
      <c r="Y60" s="571"/>
      <c r="AB60" s="572"/>
      <c r="AC60" s="572"/>
      <c r="AD60" s="572"/>
    </row>
    <row r="61" spans="1:30" ht="20.25" customHeight="1">
      <c r="A61" s="562" t="s">
        <v>828</v>
      </c>
      <c r="B61" s="563">
        <v>7</v>
      </c>
      <c r="C61" s="563">
        <v>40</v>
      </c>
      <c r="D61" s="563">
        <v>90</v>
      </c>
      <c r="E61" s="563">
        <f t="shared" si="9"/>
        <v>137</v>
      </c>
      <c r="F61" s="563">
        <v>0</v>
      </c>
      <c r="G61" s="563">
        <v>0</v>
      </c>
      <c r="H61" s="563">
        <v>0</v>
      </c>
      <c r="I61" s="563">
        <f t="shared" si="10"/>
        <v>0</v>
      </c>
      <c r="J61" s="563">
        <v>0</v>
      </c>
      <c r="K61" s="563">
        <v>0</v>
      </c>
      <c r="L61" s="563">
        <v>3</v>
      </c>
      <c r="M61" s="563">
        <f t="shared" si="11"/>
        <v>3</v>
      </c>
      <c r="N61" s="563">
        <f t="shared" si="12"/>
        <v>55</v>
      </c>
      <c r="O61" s="563">
        <f t="shared" si="8"/>
        <v>201</v>
      </c>
      <c r="P61" s="563">
        <f t="shared" si="8"/>
        <v>412</v>
      </c>
      <c r="Q61" s="563">
        <f t="shared" si="13"/>
        <v>668</v>
      </c>
      <c r="R61" s="1908" t="s">
        <v>960</v>
      </c>
      <c r="S61" s="1909"/>
      <c r="T61" s="1909"/>
      <c r="U61" s="1909"/>
      <c r="V61" s="1909"/>
      <c r="W61" s="1909"/>
      <c r="X61" s="1910"/>
      <c r="Y61" s="571"/>
      <c r="AB61" s="572"/>
      <c r="AC61" s="572"/>
      <c r="AD61" s="572"/>
    </row>
    <row r="62" spans="1:30" ht="20.25" customHeight="1">
      <c r="A62" s="562" t="s">
        <v>862</v>
      </c>
      <c r="B62" s="564">
        <v>0</v>
      </c>
      <c r="C62" s="564">
        <v>0</v>
      </c>
      <c r="D62" s="564">
        <v>0</v>
      </c>
      <c r="E62" s="564">
        <f t="shared" si="9"/>
        <v>0</v>
      </c>
      <c r="F62" s="565">
        <v>0</v>
      </c>
      <c r="G62" s="564">
        <v>0</v>
      </c>
      <c r="H62" s="564">
        <v>0</v>
      </c>
      <c r="I62" s="564">
        <f t="shared" si="10"/>
        <v>0</v>
      </c>
      <c r="J62" s="565">
        <v>1</v>
      </c>
      <c r="K62" s="564">
        <v>2</v>
      </c>
      <c r="L62" s="564">
        <v>3</v>
      </c>
      <c r="M62" s="564">
        <f t="shared" si="11"/>
        <v>6</v>
      </c>
      <c r="N62" s="565">
        <f t="shared" si="12"/>
        <v>245</v>
      </c>
      <c r="O62" s="564">
        <f t="shared" si="8"/>
        <v>365</v>
      </c>
      <c r="P62" s="564">
        <f t="shared" si="8"/>
        <v>577</v>
      </c>
      <c r="Q62" s="564">
        <f t="shared" si="13"/>
        <v>1187</v>
      </c>
      <c r="R62" s="1908" t="s">
        <v>870</v>
      </c>
      <c r="S62" s="1909"/>
      <c r="T62" s="1909"/>
      <c r="U62" s="1909"/>
      <c r="V62" s="1909"/>
      <c r="W62" s="1909"/>
      <c r="X62" s="1910"/>
      <c r="Y62" s="571"/>
      <c r="AB62" s="572"/>
      <c r="AC62" s="572"/>
      <c r="AD62" s="572"/>
    </row>
    <row r="63" spans="1:30" ht="20.25" customHeight="1">
      <c r="A63" s="562" t="s">
        <v>1034</v>
      </c>
      <c r="B63" s="563">
        <v>0</v>
      </c>
      <c r="C63" s="563">
        <v>0</v>
      </c>
      <c r="D63" s="563">
        <v>0</v>
      </c>
      <c r="E63" s="563">
        <f t="shared" si="9"/>
        <v>0</v>
      </c>
      <c r="F63" s="563">
        <v>4</v>
      </c>
      <c r="G63" s="563">
        <v>4</v>
      </c>
      <c r="H63" s="563">
        <v>0</v>
      </c>
      <c r="I63" s="563">
        <f t="shared" si="10"/>
        <v>8</v>
      </c>
      <c r="J63" s="563">
        <v>0</v>
      </c>
      <c r="K63" s="563">
        <v>0</v>
      </c>
      <c r="L63" s="563">
        <v>1</v>
      </c>
      <c r="M63" s="563">
        <f t="shared" si="11"/>
        <v>1</v>
      </c>
      <c r="N63" s="563">
        <f t="shared" si="12"/>
        <v>21</v>
      </c>
      <c r="O63" s="563">
        <f t="shared" si="8"/>
        <v>131</v>
      </c>
      <c r="P63" s="563">
        <f t="shared" si="8"/>
        <v>153</v>
      </c>
      <c r="Q63" s="563">
        <f t="shared" si="13"/>
        <v>305</v>
      </c>
      <c r="R63" s="1908" t="s">
        <v>1035</v>
      </c>
      <c r="S63" s="1909"/>
      <c r="T63" s="1909"/>
      <c r="U63" s="1909"/>
      <c r="V63" s="1909"/>
      <c r="W63" s="1909"/>
      <c r="X63" s="1910"/>
      <c r="Y63" s="571"/>
      <c r="AB63" s="572"/>
      <c r="AC63" s="572"/>
      <c r="AD63" s="572"/>
    </row>
    <row r="64" spans="1:30" ht="20.25" customHeight="1">
      <c r="A64" s="562" t="s">
        <v>1036</v>
      </c>
      <c r="B64" s="564">
        <v>0</v>
      </c>
      <c r="C64" s="564">
        <v>0</v>
      </c>
      <c r="D64" s="564">
        <v>0</v>
      </c>
      <c r="E64" s="564">
        <f t="shared" si="9"/>
        <v>0</v>
      </c>
      <c r="F64" s="565">
        <v>0</v>
      </c>
      <c r="G64" s="564">
        <v>0</v>
      </c>
      <c r="H64" s="564">
        <v>0</v>
      </c>
      <c r="I64" s="564">
        <f t="shared" si="10"/>
        <v>0</v>
      </c>
      <c r="J64" s="565">
        <v>0</v>
      </c>
      <c r="K64" s="564">
        <v>0</v>
      </c>
      <c r="L64" s="564">
        <v>2</v>
      </c>
      <c r="M64" s="564">
        <f t="shared" si="11"/>
        <v>2</v>
      </c>
      <c r="N64" s="565">
        <f t="shared" si="12"/>
        <v>1</v>
      </c>
      <c r="O64" s="564">
        <f t="shared" si="8"/>
        <v>28</v>
      </c>
      <c r="P64" s="564">
        <f t="shared" si="8"/>
        <v>58</v>
      </c>
      <c r="Q64" s="564">
        <f t="shared" si="13"/>
        <v>87</v>
      </c>
      <c r="R64" s="1908" t="s">
        <v>1037</v>
      </c>
      <c r="S64" s="1909"/>
      <c r="T64" s="1909"/>
      <c r="U64" s="1909"/>
      <c r="V64" s="1909"/>
      <c r="W64" s="1909"/>
      <c r="X64" s="1910"/>
      <c r="Y64" s="571"/>
      <c r="AB64" s="572"/>
      <c r="AC64" s="572"/>
      <c r="AD64" s="572"/>
    </row>
    <row r="65" spans="1:30" ht="20.25" customHeight="1">
      <c r="A65" s="562" t="s">
        <v>964</v>
      </c>
      <c r="B65" s="563">
        <v>0</v>
      </c>
      <c r="C65" s="563">
        <v>0</v>
      </c>
      <c r="D65" s="563">
        <v>0</v>
      </c>
      <c r="E65" s="563">
        <f t="shared" si="9"/>
        <v>0</v>
      </c>
      <c r="F65" s="563">
        <v>0</v>
      </c>
      <c r="G65" s="563">
        <v>0</v>
      </c>
      <c r="H65" s="563">
        <v>0</v>
      </c>
      <c r="I65" s="563">
        <f t="shared" si="10"/>
        <v>0</v>
      </c>
      <c r="J65" s="563">
        <v>1</v>
      </c>
      <c r="K65" s="563">
        <v>3</v>
      </c>
      <c r="L65" s="563">
        <v>5</v>
      </c>
      <c r="M65" s="563">
        <f t="shared" si="11"/>
        <v>9</v>
      </c>
      <c r="N65" s="563">
        <f t="shared" si="12"/>
        <v>58</v>
      </c>
      <c r="O65" s="563">
        <f t="shared" si="8"/>
        <v>94</v>
      </c>
      <c r="P65" s="563">
        <f t="shared" si="8"/>
        <v>236</v>
      </c>
      <c r="Q65" s="563">
        <f t="shared" si="13"/>
        <v>388</v>
      </c>
      <c r="R65" s="1908" t="s">
        <v>1038</v>
      </c>
      <c r="S65" s="1909"/>
      <c r="T65" s="1909"/>
      <c r="U65" s="1909"/>
      <c r="V65" s="1909"/>
      <c r="W65" s="1909"/>
      <c r="X65" s="1910"/>
      <c r="Y65" s="571"/>
      <c r="AB65" s="572"/>
      <c r="AC65" s="572"/>
      <c r="AD65" s="572"/>
    </row>
    <row r="66" spans="1:30" ht="20.25" customHeight="1">
      <c r="A66" s="562" t="s">
        <v>1039</v>
      </c>
      <c r="B66" s="564">
        <v>0</v>
      </c>
      <c r="C66" s="564">
        <v>0</v>
      </c>
      <c r="D66" s="564">
        <v>0</v>
      </c>
      <c r="E66" s="564">
        <f t="shared" si="9"/>
        <v>0</v>
      </c>
      <c r="F66" s="565">
        <v>0</v>
      </c>
      <c r="G66" s="564">
        <v>0</v>
      </c>
      <c r="H66" s="564">
        <v>0</v>
      </c>
      <c r="I66" s="564">
        <f t="shared" si="10"/>
        <v>0</v>
      </c>
      <c r="J66" s="565">
        <v>0</v>
      </c>
      <c r="K66" s="564">
        <v>0</v>
      </c>
      <c r="L66" s="564">
        <v>0</v>
      </c>
      <c r="M66" s="564">
        <f t="shared" si="11"/>
        <v>0</v>
      </c>
      <c r="N66" s="565">
        <f t="shared" si="12"/>
        <v>94</v>
      </c>
      <c r="O66" s="564">
        <f t="shared" si="8"/>
        <v>100</v>
      </c>
      <c r="P66" s="564">
        <f t="shared" si="8"/>
        <v>221</v>
      </c>
      <c r="Q66" s="564">
        <f t="shared" si="13"/>
        <v>415</v>
      </c>
      <c r="R66" s="1908" t="s">
        <v>1040</v>
      </c>
      <c r="S66" s="1909"/>
      <c r="T66" s="1909"/>
      <c r="U66" s="1909"/>
      <c r="V66" s="1909"/>
      <c r="W66" s="1909"/>
      <c r="X66" s="1910"/>
      <c r="Y66" s="571"/>
      <c r="AB66" s="572"/>
      <c r="AC66" s="572"/>
      <c r="AD66" s="572"/>
    </row>
    <row r="67" spans="1:30" ht="20.25" customHeight="1">
      <c r="A67" s="562" t="s">
        <v>1041</v>
      </c>
      <c r="B67" s="563">
        <v>0</v>
      </c>
      <c r="C67" s="563">
        <v>0</v>
      </c>
      <c r="D67" s="563">
        <v>0</v>
      </c>
      <c r="E67" s="563">
        <f t="shared" si="9"/>
        <v>0</v>
      </c>
      <c r="F67" s="563">
        <v>0</v>
      </c>
      <c r="G67" s="563">
        <v>0</v>
      </c>
      <c r="H67" s="563">
        <v>1</v>
      </c>
      <c r="I67" s="563">
        <f t="shared" si="10"/>
        <v>1</v>
      </c>
      <c r="J67" s="563">
        <v>0</v>
      </c>
      <c r="K67" s="563">
        <v>19</v>
      </c>
      <c r="L67" s="563">
        <v>10</v>
      </c>
      <c r="M67" s="563">
        <f t="shared" si="11"/>
        <v>29</v>
      </c>
      <c r="N67" s="563">
        <f t="shared" si="12"/>
        <v>45</v>
      </c>
      <c r="O67" s="563">
        <f t="shared" si="12"/>
        <v>137</v>
      </c>
      <c r="P67" s="563">
        <f t="shared" si="12"/>
        <v>124</v>
      </c>
      <c r="Q67" s="563">
        <f t="shared" si="13"/>
        <v>306</v>
      </c>
      <c r="R67" s="1925" t="s">
        <v>1042</v>
      </c>
      <c r="S67" s="1926"/>
      <c r="T67" s="1926"/>
      <c r="U67" s="1926"/>
      <c r="V67" s="1926"/>
      <c r="W67" s="1926"/>
      <c r="X67" s="1927"/>
      <c r="Y67" s="571"/>
      <c r="AB67" s="572"/>
      <c r="AC67" s="572"/>
      <c r="AD67" s="572"/>
    </row>
    <row r="68" spans="1:30" ht="20.25" customHeight="1">
      <c r="A68" s="562" t="s">
        <v>1043</v>
      </c>
      <c r="B68" s="564">
        <v>0</v>
      </c>
      <c r="C68" s="564">
        <v>0</v>
      </c>
      <c r="D68" s="564">
        <v>0</v>
      </c>
      <c r="E68" s="564">
        <f t="shared" si="9"/>
        <v>0</v>
      </c>
      <c r="F68" s="565">
        <v>0</v>
      </c>
      <c r="G68" s="564">
        <v>0</v>
      </c>
      <c r="H68" s="564">
        <v>0</v>
      </c>
      <c r="I68" s="564">
        <f t="shared" si="10"/>
        <v>0</v>
      </c>
      <c r="J68" s="565">
        <v>0</v>
      </c>
      <c r="K68" s="564">
        <v>0</v>
      </c>
      <c r="L68" s="564">
        <v>0</v>
      </c>
      <c r="M68" s="564">
        <f t="shared" si="11"/>
        <v>0</v>
      </c>
      <c r="N68" s="565">
        <f t="shared" ref="N68:P83" si="14">B25+F25+J25+N25+R25+V25+Z25+B68+F68+J68</f>
        <v>0</v>
      </c>
      <c r="O68" s="564">
        <f t="shared" si="14"/>
        <v>3</v>
      </c>
      <c r="P68" s="564">
        <f t="shared" si="14"/>
        <v>12</v>
      </c>
      <c r="Q68" s="564">
        <f t="shared" si="13"/>
        <v>15</v>
      </c>
      <c r="R68" s="1908" t="s">
        <v>1044</v>
      </c>
      <c r="S68" s="1909"/>
      <c r="T68" s="1909"/>
      <c r="U68" s="1909"/>
      <c r="V68" s="1909"/>
      <c r="W68" s="1909"/>
      <c r="X68" s="1910"/>
      <c r="Y68" s="571"/>
      <c r="AB68" s="572"/>
      <c r="AC68" s="572"/>
      <c r="AD68" s="572"/>
    </row>
    <row r="69" spans="1:30" ht="20.25" customHeight="1">
      <c r="A69" s="562" t="s">
        <v>1045</v>
      </c>
      <c r="B69" s="563">
        <v>0</v>
      </c>
      <c r="C69" s="563">
        <v>0</v>
      </c>
      <c r="D69" s="563">
        <v>2</v>
      </c>
      <c r="E69" s="563">
        <f t="shared" si="9"/>
        <v>2</v>
      </c>
      <c r="F69" s="563">
        <v>0</v>
      </c>
      <c r="G69" s="563">
        <v>0</v>
      </c>
      <c r="H69" s="563">
        <v>0</v>
      </c>
      <c r="I69" s="563">
        <f t="shared" si="10"/>
        <v>0</v>
      </c>
      <c r="J69" s="563">
        <v>0</v>
      </c>
      <c r="K69" s="563">
        <v>0</v>
      </c>
      <c r="L69" s="563">
        <v>0</v>
      </c>
      <c r="M69" s="563">
        <f t="shared" si="11"/>
        <v>0</v>
      </c>
      <c r="N69" s="563">
        <f t="shared" si="14"/>
        <v>158</v>
      </c>
      <c r="O69" s="563">
        <f t="shared" si="14"/>
        <v>311</v>
      </c>
      <c r="P69" s="563">
        <f t="shared" si="14"/>
        <v>552</v>
      </c>
      <c r="Q69" s="563">
        <f t="shared" si="13"/>
        <v>1021</v>
      </c>
      <c r="R69" s="1908" t="s">
        <v>1046</v>
      </c>
      <c r="S69" s="1909"/>
      <c r="T69" s="1909"/>
      <c r="U69" s="1909"/>
      <c r="V69" s="1909"/>
      <c r="W69" s="1909"/>
      <c r="X69" s="1910"/>
      <c r="Y69" s="571"/>
      <c r="AB69" s="572"/>
      <c r="AC69" s="572"/>
      <c r="AD69" s="572"/>
    </row>
    <row r="70" spans="1:30" ht="20.25" customHeight="1">
      <c r="A70" s="562" t="s">
        <v>1047</v>
      </c>
      <c r="B70" s="564">
        <v>0</v>
      </c>
      <c r="C70" s="564">
        <v>0</v>
      </c>
      <c r="D70" s="564">
        <v>0</v>
      </c>
      <c r="E70" s="564">
        <f t="shared" si="9"/>
        <v>0</v>
      </c>
      <c r="F70" s="565">
        <v>0</v>
      </c>
      <c r="G70" s="564">
        <v>0</v>
      </c>
      <c r="H70" s="564">
        <v>0</v>
      </c>
      <c r="I70" s="564">
        <f t="shared" si="10"/>
        <v>0</v>
      </c>
      <c r="J70" s="565">
        <v>0</v>
      </c>
      <c r="K70" s="564">
        <v>1</v>
      </c>
      <c r="L70" s="564">
        <v>1</v>
      </c>
      <c r="M70" s="564">
        <f t="shared" si="11"/>
        <v>2</v>
      </c>
      <c r="N70" s="565">
        <f t="shared" si="14"/>
        <v>61</v>
      </c>
      <c r="O70" s="564">
        <f t="shared" si="14"/>
        <v>156</v>
      </c>
      <c r="P70" s="564">
        <f t="shared" si="14"/>
        <v>339</v>
      </c>
      <c r="Q70" s="564">
        <f t="shared" si="13"/>
        <v>556</v>
      </c>
      <c r="R70" s="1908" t="s">
        <v>1048</v>
      </c>
      <c r="S70" s="1909"/>
      <c r="T70" s="1909"/>
      <c r="U70" s="1909"/>
      <c r="V70" s="1909"/>
      <c r="W70" s="1909"/>
      <c r="X70" s="1910"/>
      <c r="Y70" s="571"/>
      <c r="AB70" s="572"/>
      <c r="AC70" s="572"/>
      <c r="AD70" s="572"/>
    </row>
    <row r="71" spans="1:30" ht="20.25" customHeight="1">
      <c r="A71" s="562" t="s">
        <v>1049</v>
      </c>
      <c r="B71" s="563">
        <v>7</v>
      </c>
      <c r="C71" s="563">
        <v>9</v>
      </c>
      <c r="D71" s="563">
        <v>5</v>
      </c>
      <c r="E71" s="563">
        <f t="shared" si="9"/>
        <v>21</v>
      </c>
      <c r="F71" s="563">
        <v>1</v>
      </c>
      <c r="G71" s="563">
        <v>0</v>
      </c>
      <c r="H71" s="563">
        <v>0</v>
      </c>
      <c r="I71" s="563">
        <f t="shared" si="10"/>
        <v>1</v>
      </c>
      <c r="J71" s="563">
        <v>0</v>
      </c>
      <c r="K71" s="563">
        <v>1</v>
      </c>
      <c r="L71" s="563">
        <v>1</v>
      </c>
      <c r="M71" s="563">
        <f t="shared" si="11"/>
        <v>2</v>
      </c>
      <c r="N71" s="563">
        <f t="shared" si="14"/>
        <v>176</v>
      </c>
      <c r="O71" s="563">
        <f t="shared" si="14"/>
        <v>420</v>
      </c>
      <c r="P71" s="563">
        <f t="shared" si="14"/>
        <v>689</v>
      </c>
      <c r="Q71" s="563">
        <f t="shared" si="13"/>
        <v>1285</v>
      </c>
      <c r="R71" s="1908" t="s">
        <v>1050</v>
      </c>
      <c r="S71" s="1909"/>
      <c r="T71" s="1909"/>
      <c r="U71" s="1909"/>
      <c r="V71" s="1909"/>
      <c r="W71" s="1909"/>
      <c r="X71" s="1910"/>
      <c r="Y71" s="571"/>
      <c r="AB71" s="572"/>
      <c r="AC71" s="572"/>
      <c r="AD71" s="572"/>
    </row>
    <row r="72" spans="1:30" ht="20.25" customHeight="1">
      <c r="A72" s="562" t="s">
        <v>1051</v>
      </c>
      <c r="B72" s="564">
        <v>0</v>
      </c>
      <c r="C72" s="564">
        <v>0</v>
      </c>
      <c r="D72" s="564">
        <v>0</v>
      </c>
      <c r="E72" s="564">
        <f t="shared" si="9"/>
        <v>0</v>
      </c>
      <c r="F72" s="565">
        <v>0</v>
      </c>
      <c r="G72" s="564">
        <v>0</v>
      </c>
      <c r="H72" s="564">
        <v>0</v>
      </c>
      <c r="I72" s="564">
        <f t="shared" si="10"/>
        <v>0</v>
      </c>
      <c r="J72" s="565">
        <v>0</v>
      </c>
      <c r="K72" s="564">
        <v>0</v>
      </c>
      <c r="L72" s="564">
        <v>0</v>
      </c>
      <c r="M72" s="564">
        <f t="shared" si="11"/>
        <v>0</v>
      </c>
      <c r="N72" s="565">
        <f t="shared" si="14"/>
        <v>19</v>
      </c>
      <c r="O72" s="564">
        <f t="shared" si="14"/>
        <v>18</v>
      </c>
      <c r="P72" s="564">
        <f t="shared" si="14"/>
        <v>31</v>
      </c>
      <c r="Q72" s="564">
        <f t="shared" si="13"/>
        <v>68</v>
      </c>
      <c r="R72" s="1908" t="s">
        <v>1052</v>
      </c>
      <c r="S72" s="1909"/>
      <c r="T72" s="1909"/>
      <c r="U72" s="1909"/>
      <c r="V72" s="1909"/>
      <c r="W72" s="1909"/>
      <c r="X72" s="1910"/>
      <c r="Y72" s="571"/>
      <c r="AB72" s="572"/>
      <c r="AC72" s="572"/>
      <c r="AD72" s="572"/>
    </row>
    <row r="73" spans="1:30" ht="20.25" customHeight="1">
      <c r="A73" s="562" t="s">
        <v>1053</v>
      </c>
      <c r="B73" s="563">
        <v>0</v>
      </c>
      <c r="C73" s="563">
        <v>0</v>
      </c>
      <c r="D73" s="563">
        <v>3</v>
      </c>
      <c r="E73" s="563">
        <f t="shared" si="9"/>
        <v>3</v>
      </c>
      <c r="F73" s="563">
        <v>0</v>
      </c>
      <c r="G73" s="563">
        <v>1</v>
      </c>
      <c r="H73" s="563">
        <v>0</v>
      </c>
      <c r="I73" s="563">
        <f t="shared" si="10"/>
        <v>1</v>
      </c>
      <c r="J73" s="563">
        <v>0</v>
      </c>
      <c r="K73" s="563">
        <v>1</v>
      </c>
      <c r="L73" s="563">
        <v>8</v>
      </c>
      <c r="M73" s="563">
        <f t="shared" si="11"/>
        <v>9</v>
      </c>
      <c r="N73" s="563">
        <f t="shared" si="14"/>
        <v>488</v>
      </c>
      <c r="O73" s="563">
        <f t="shared" si="14"/>
        <v>1098</v>
      </c>
      <c r="P73" s="563">
        <f t="shared" si="14"/>
        <v>1512</v>
      </c>
      <c r="Q73" s="563">
        <f t="shared" si="13"/>
        <v>3098</v>
      </c>
      <c r="R73" s="1908" t="s">
        <v>871</v>
      </c>
      <c r="S73" s="1909"/>
      <c r="T73" s="1909"/>
      <c r="U73" s="1909"/>
      <c r="V73" s="1909"/>
      <c r="W73" s="1909"/>
      <c r="X73" s="1910"/>
      <c r="Y73" s="571"/>
      <c r="AB73" s="572"/>
      <c r="AC73" s="572"/>
      <c r="AD73" s="572"/>
    </row>
    <row r="74" spans="1:30" ht="20.25" customHeight="1">
      <c r="A74" s="562" t="s">
        <v>1054</v>
      </c>
      <c r="B74" s="564">
        <v>0</v>
      </c>
      <c r="C74" s="564">
        <v>0</v>
      </c>
      <c r="D74" s="564">
        <v>0</v>
      </c>
      <c r="E74" s="564">
        <f t="shared" si="9"/>
        <v>0</v>
      </c>
      <c r="F74" s="565">
        <v>1</v>
      </c>
      <c r="G74" s="564">
        <v>0</v>
      </c>
      <c r="H74" s="564">
        <v>0</v>
      </c>
      <c r="I74" s="564">
        <f t="shared" si="10"/>
        <v>1</v>
      </c>
      <c r="J74" s="565">
        <v>0</v>
      </c>
      <c r="K74" s="564">
        <v>1</v>
      </c>
      <c r="L74" s="564">
        <v>1</v>
      </c>
      <c r="M74" s="564">
        <f t="shared" si="11"/>
        <v>2</v>
      </c>
      <c r="N74" s="565">
        <f t="shared" si="14"/>
        <v>49</v>
      </c>
      <c r="O74" s="564">
        <f t="shared" si="14"/>
        <v>110</v>
      </c>
      <c r="P74" s="564">
        <f t="shared" si="14"/>
        <v>237</v>
      </c>
      <c r="Q74" s="564">
        <f t="shared" si="13"/>
        <v>396</v>
      </c>
      <c r="R74" s="1908" t="s">
        <v>1055</v>
      </c>
      <c r="S74" s="1909"/>
      <c r="T74" s="1909"/>
      <c r="U74" s="1909"/>
      <c r="V74" s="1909"/>
      <c r="W74" s="1909"/>
      <c r="X74" s="1910"/>
      <c r="Y74" s="571"/>
      <c r="AB74" s="572"/>
      <c r="AC74" s="572"/>
      <c r="AD74" s="572"/>
    </row>
    <row r="75" spans="1:30" ht="20.25" customHeight="1">
      <c r="A75" s="562" t="s">
        <v>1056</v>
      </c>
      <c r="B75" s="563">
        <v>0</v>
      </c>
      <c r="C75" s="563">
        <v>0</v>
      </c>
      <c r="D75" s="563">
        <v>0</v>
      </c>
      <c r="E75" s="563">
        <f t="shared" si="9"/>
        <v>0</v>
      </c>
      <c r="F75" s="563">
        <v>0</v>
      </c>
      <c r="G75" s="563">
        <v>0</v>
      </c>
      <c r="H75" s="563">
        <v>0</v>
      </c>
      <c r="I75" s="563">
        <f t="shared" si="10"/>
        <v>0</v>
      </c>
      <c r="J75" s="563">
        <v>0</v>
      </c>
      <c r="K75" s="563">
        <v>0</v>
      </c>
      <c r="L75" s="563">
        <v>2</v>
      </c>
      <c r="M75" s="563">
        <f t="shared" si="11"/>
        <v>2</v>
      </c>
      <c r="N75" s="563">
        <f t="shared" si="14"/>
        <v>3</v>
      </c>
      <c r="O75" s="563">
        <f t="shared" si="14"/>
        <v>8</v>
      </c>
      <c r="P75" s="563">
        <f t="shared" si="14"/>
        <v>11</v>
      </c>
      <c r="Q75" s="563">
        <f t="shared" si="13"/>
        <v>22</v>
      </c>
      <c r="R75" s="1908" t="s">
        <v>1057</v>
      </c>
      <c r="S75" s="1909"/>
      <c r="T75" s="1909"/>
      <c r="U75" s="1909"/>
      <c r="V75" s="1909"/>
      <c r="W75" s="1909"/>
      <c r="X75" s="1910"/>
      <c r="Y75" s="571"/>
      <c r="AB75" s="572"/>
      <c r="AC75" s="572"/>
      <c r="AD75" s="572"/>
    </row>
    <row r="76" spans="1:30" ht="20.25" customHeight="1">
      <c r="A76" s="562" t="s">
        <v>1058</v>
      </c>
      <c r="B76" s="564">
        <v>0</v>
      </c>
      <c r="C76" s="564">
        <v>0</v>
      </c>
      <c r="D76" s="564">
        <v>1</v>
      </c>
      <c r="E76" s="564">
        <f t="shared" si="9"/>
        <v>1</v>
      </c>
      <c r="F76" s="565">
        <v>0</v>
      </c>
      <c r="G76" s="564">
        <v>0</v>
      </c>
      <c r="H76" s="564">
        <v>1</v>
      </c>
      <c r="I76" s="564">
        <f t="shared" si="10"/>
        <v>1</v>
      </c>
      <c r="J76" s="565">
        <v>0</v>
      </c>
      <c r="K76" s="564">
        <v>8</v>
      </c>
      <c r="L76" s="564">
        <v>10</v>
      </c>
      <c r="M76" s="564">
        <f t="shared" si="11"/>
        <v>18</v>
      </c>
      <c r="N76" s="565">
        <f t="shared" si="14"/>
        <v>291</v>
      </c>
      <c r="O76" s="564">
        <f t="shared" si="14"/>
        <v>924</v>
      </c>
      <c r="P76" s="564">
        <f t="shared" si="14"/>
        <v>979</v>
      </c>
      <c r="Q76" s="564">
        <f t="shared" si="13"/>
        <v>2194</v>
      </c>
      <c r="R76" s="1908" t="s">
        <v>1059</v>
      </c>
      <c r="S76" s="1909"/>
      <c r="T76" s="1909"/>
      <c r="U76" s="1909"/>
      <c r="V76" s="1909"/>
      <c r="W76" s="1909"/>
      <c r="X76" s="1910"/>
      <c r="Y76" s="571"/>
      <c r="AB76" s="572"/>
      <c r="AC76" s="572"/>
      <c r="AD76" s="572"/>
    </row>
    <row r="77" spans="1:30" ht="20.25" customHeight="1">
      <c r="A77" s="562" t="s">
        <v>1060</v>
      </c>
      <c r="B77" s="563">
        <v>0</v>
      </c>
      <c r="C77" s="563">
        <v>0</v>
      </c>
      <c r="D77" s="563">
        <v>0</v>
      </c>
      <c r="E77" s="563">
        <f t="shared" si="9"/>
        <v>0</v>
      </c>
      <c r="F77" s="563">
        <v>13</v>
      </c>
      <c r="G77" s="563">
        <v>19</v>
      </c>
      <c r="H77" s="563">
        <v>9</v>
      </c>
      <c r="I77" s="563">
        <f t="shared" si="10"/>
        <v>41</v>
      </c>
      <c r="J77" s="563">
        <v>1</v>
      </c>
      <c r="K77" s="563">
        <v>2</v>
      </c>
      <c r="L77" s="563">
        <v>10</v>
      </c>
      <c r="M77" s="563">
        <f t="shared" si="11"/>
        <v>13</v>
      </c>
      <c r="N77" s="563">
        <f t="shared" si="14"/>
        <v>302</v>
      </c>
      <c r="O77" s="563">
        <f t="shared" si="14"/>
        <v>366</v>
      </c>
      <c r="P77" s="563">
        <f t="shared" si="14"/>
        <v>391</v>
      </c>
      <c r="Q77" s="563">
        <f t="shared" si="13"/>
        <v>1059</v>
      </c>
      <c r="R77" s="1908" t="s">
        <v>1061</v>
      </c>
      <c r="S77" s="1909"/>
      <c r="T77" s="1909"/>
      <c r="U77" s="1909"/>
      <c r="V77" s="1909"/>
      <c r="W77" s="1909"/>
      <c r="X77" s="1910"/>
      <c r="Y77" s="571"/>
      <c r="AB77" s="572"/>
      <c r="AC77" s="572"/>
      <c r="AD77" s="572"/>
    </row>
    <row r="78" spans="1:30" ht="20.25" customHeight="1">
      <c r="A78" s="562" t="s">
        <v>864</v>
      </c>
      <c r="B78" s="564">
        <v>0</v>
      </c>
      <c r="C78" s="564">
        <v>0</v>
      </c>
      <c r="D78" s="564">
        <v>0</v>
      </c>
      <c r="E78" s="564">
        <f t="shared" si="9"/>
        <v>0</v>
      </c>
      <c r="F78" s="565">
        <v>3</v>
      </c>
      <c r="G78" s="564">
        <v>0</v>
      </c>
      <c r="H78" s="564">
        <v>0</v>
      </c>
      <c r="I78" s="564">
        <f t="shared" si="10"/>
        <v>3</v>
      </c>
      <c r="J78" s="565">
        <v>0</v>
      </c>
      <c r="K78" s="564">
        <v>0</v>
      </c>
      <c r="L78" s="564">
        <v>0</v>
      </c>
      <c r="M78" s="564">
        <f t="shared" si="11"/>
        <v>0</v>
      </c>
      <c r="N78" s="565">
        <f t="shared" si="14"/>
        <v>120</v>
      </c>
      <c r="O78" s="564">
        <f t="shared" si="14"/>
        <v>185</v>
      </c>
      <c r="P78" s="564">
        <f t="shared" si="14"/>
        <v>82</v>
      </c>
      <c r="Q78" s="564">
        <f t="shared" si="13"/>
        <v>387</v>
      </c>
      <c r="R78" s="1908" t="s">
        <v>872</v>
      </c>
      <c r="S78" s="1909"/>
      <c r="T78" s="1909"/>
      <c r="U78" s="1909"/>
      <c r="V78" s="1909"/>
      <c r="W78" s="1909"/>
      <c r="X78" s="1910"/>
      <c r="Y78" s="571"/>
      <c r="AB78" s="572"/>
      <c r="AC78" s="572"/>
      <c r="AD78" s="572"/>
    </row>
    <row r="79" spans="1:30" ht="20.25" customHeight="1">
      <c r="A79" s="562" t="s">
        <v>1062</v>
      </c>
      <c r="B79" s="563">
        <v>0</v>
      </c>
      <c r="C79" s="563">
        <v>0</v>
      </c>
      <c r="D79" s="563">
        <v>0</v>
      </c>
      <c r="E79" s="563">
        <f t="shared" si="9"/>
        <v>0</v>
      </c>
      <c r="F79" s="563">
        <v>0</v>
      </c>
      <c r="G79" s="563">
        <v>0</v>
      </c>
      <c r="H79" s="563">
        <v>0</v>
      </c>
      <c r="I79" s="563">
        <f t="shared" si="10"/>
        <v>0</v>
      </c>
      <c r="J79" s="563">
        <v>0</v>
      </c>
      <c r="K79" s="563">
        <v>0</v>
      </c>
      <c r="L79" s="563">
        <v>0</v>
      </c>
      <c r="M79" s="563">
        <f t="shared" si="11"/>
        <v>0</v>
      </c>
      <c r="N79" s="563">
        <f t="shared" si="14"/>
        <v>4</v>
      </c>
      <c r="O79" s="563">
        <f t="shared" si="14"/>
        <v>36</v>
      </c>
      <c r="P79" s="563">
        <f t="shared" si="14"/>
        <v>56</v>
      </c>
      <c r="Q79" s="563">
        <f t="shared" si="13"/>
        <v>96</v>
      </c>
      <c r="R79" s="1908" t="s">
        <v>1063</v>
      </c>
      <c r="S79" s="1909"/>
      <c r="T79" s="1909"/>
      <c r="U79" s="1909"/>
      <c r="V79" s="1909"/>
      <c r="W79" s="1909"/>
      <c r="X79" s="1910"/>
      <c r="Y79" s="571"/>
      <c r="AB79" s="572"/>
      <c r="AC79" s="572"/>
      <c r="AD79" s="572"/>
    </row>
    <row r="80" spans="1:30" ht="20.25" customHeight="1">
      <c r="A80" s="562" t="s">
        <v>1064</v>
      </c>
      <c r="B80" s="564">
        <v>0</v>
      </c>
      <c r="C80" s="564">
        <v>0</v>
      </c>
      <c r="D80" s="564">
        <v>0</v>
      </c>
      <c r="E80" s="564">
        <f t="shared" si="9"/>
        <v>0</v>
      </c>
      <c r="F80" s="565">
        <v>0</v>
      </c>
      <c r="G80" s="564">
        <v>0</v>
      </c>
      <c r="H80" s="564">
        <v>0</v>
      </c>
      <c r="I80" s="564">
        <f t="shared" si="10"/>
        <v>0</v>
      </c>
      <c r="J80" s="565">
        <v>0</v>
      </c>
      <c r="K80" s="564">
        <v>0</v>
      </c>
      <c r="L80" s="564">
        <v>0</v>
      </c>
      <c r="M80" s="564">
        <f t="shared" si="11"/>
        <v>0</v>
      </c>
      <c r="N80" s="565">
        <f t="shared" si="14"/>
        <v>17</v>
      </c>
      <c r="O80" s="564">
        <f t="shared" si="14"/>
        <v>20</v>
      </c>
      <c r="P80" s="564">
        <f t="shared" si="14"/>
        <v>26</v>
      </c>
      <c r="Q80" s="564">
        <f t="shared" si="13"/>
        <v>63</v>
      </c>
      <c r="R80" s="1908" t="s">
        <v>1065</v>
      </c>
      <c r="S80" s="1909"/>
      <c r="T80" s="1909"/>
      <c r="U80" s="1909"/>
      <c r="V80" s="1909"/>
      <c r="W80" s="1909"/>
      <c r="X80" s="1910"/>
      <c r="Y80" s="571"/>
      <c r="AB80" s="572"/>
      <c r="AC80" s="572"/>
      <c r="AD80" s="572"/>
    </row>
    <row r="81" spans="1:30" ht="20.25" customHeight="1">
      <c r="A81" s="562" t="s">
        <v>1066</v>
      </c>
      <c r="B81" s="563">
        <v>0</v>
      </c>
      <c r="C81" s="563">
        <v>0</v>
      </c>
      <c r="D81" s="563">
        <v>0</v>
      </c>
      <c r="E81" s="563">
        <f t="shared" si="9"/>
        <v>0</v>
      </c>
      <c r="F81" s="563">
        <v>0</v>
      </c>
      <c r="G81" s="563">
        <v>0</v>
      </c>
      <c r="H81" s="563">
        <v>0</v>
      </c>
      <c r="I81" s="563">
        <f t="shared" si="10"/>
        <v>0</v>
      </c>
      <c r="J81" s="563">
        <v>0</v>
      </c>
      <c r="K81" s="563">
        <v>0</v>
      </c>
      <c r="L81" s="563">
        <v>0</v>
      </c>
      <c r="M81" s="563">
        <f t="shared" si="11"/>
        <v>0</v>
      </c>
      <c r="N81" s="563">
        <f t="shared" si="14"/>
        <v>4</v>
      </c>
      <c r="O81" s="563">
        <f t="shared" si="14"/>
        <v>12</v>
      </c>
      <c r="P81" s="563">
        <f t="shared" si="14"/>
        <v>43</v>
      </c>
      <c r="Q81" s="563">
        <f t="shared" si="13"/>
        <v>59</v>
      </c>
      <c r="R81" s="1908" t="s">
        <v>1067</v>
      </c>
      <c r="S81" s="1909"/>
      <c r="T81" s="1909"/>
      <c r="U81" s="1909"/>
      <c r="V81" s="1909"/>
      <c r="W81" s="1909"/>
      <c r="X81" s="1910"/>
      <c r="Y81" s="571"/>
      <c r="AB81" s="572"/>
      <c r="AC81" s="572"/>
      <c r="AD81" s="572"/>
    </row>
    <row r="82" spans="1:30" ht="20.25" customHeight="1">
      <c r="A82" s="562" t="s">
        <v>1068</v>
      </c>
      <c r="B82" s="564">
        <v>0</v>
      </c>
      <c r="C82" s="564">
        <v>0</v>
      </c>
      <c r="D82" s="564">
        <v>0</v>
      </c>
      <c r="E82" s="564">
        <f t="shared" si="9"/>
        <v>0</v>
      </c>
      <c r="F82" s="565">
        <v>0</v>
      </c>
      <c r="G82" s="564">
        <v>0</v>
      </c>
      <c r="H82" s="564">
        <v>0</v>
      </c>
      <c r="I82" s="564">
        <f t="shared" si="10"/>
        <v>0</v>
      </c>
      <c r="J82" s="565">
        <v>0</v>
      </c>
      <c r="K82" s="564">
        <v>0</v>
      </c>
      <c r="L82" s="564">
        <v>0</v>
      </c>
      <c r="M82" s="564">
        <f t="shared" si="11"/>
        <v>0</v>
      </c>
      <c r="N82" s="565">
        <f t="shared" si="14"/>
        <v>0</v>
      </c>
      <c r="O82" s="564">
        <f t="shared" si="14"/>
        <v>12</v>
      </c>
      <c r="P82" s="564">
        <f t="shared" si="14"/>
        <v>50</v>
      </c>
      <c r="Q82" s="564">
        <f t="shared" si="13"/>
        <v>62</v>
      </c>
      <c r="R82" s="1908" t="s">
        <v>1069</v>
      </c>
      <c r="S82" s="1909"/>
      <c r="T82" s="1909"/>
      <c r="U82" s="1909"/>
      <c r="V82" s="1909"/>
      <c r="W82" s="1909"/>
      <c r="X82" s="1910"/>
      <c r="Y82" s="571"/>
      <c r="AB82" s="572"/>
      <c r="AC82" s="572"/>
      <c r="AD82" s="572"/>
    </row>
    <row r="83" spans="1:30" ht="20.25" customHeight="1">
      <c r="A83" s="562" t="s">
        <v>1070</v>
      </c>
      <c r="B83" s="563">
        <v>0</v>
      </c>
      <c r="C83" s="563">
        <v>0</v>
      </c>
      <c r="D83" s="563">
        <v>0</v>
      </c>
      <c r="E83" s="563">
        <f t="shared" si="9"/>
        <v>0</v>
      </c>
      <c r="F83" s="563">
        <v>0</v>
      </c>
      <c r="G83" s="563">
        <v>0</v>
      </c>
      <c r="H83" s="563">
        <v>0</v>
      </c>
      <c r="I83" s="563">
        <f t="shared" si="10"/>
        <v>0</v>
      </c>
      <c r="J83" s="563">
        <v>0</v>
      </c>
      <c r="K83" s="563">
        <v>0</v>
      </c>
      <c r="L83" s="563">
        <v>0</v>
      </c>
      <c r="M83" s="563">
        <f t="shared" si="11"/>
        <v>0</v>
      </c>
      <c r="N83" s="563">
        <f t="shared" si="14"/>
        <v>0</v>
      </c>
      <c r="O83" s="563">
        <f t="shared" si="14"/>
        <v>2</v>
      </c>
      <c r="P83" s="563">
        <f t="shared" si="14"/>
        <v>24</v>
      </c>
      <c r="Q83" s="563">
        <f t="shared" si="13"/>
        <v>26</v>
      </c>
      <c r="R83" s="1908" t="s">
        <v>1071</v>
      </c>
      <c r="S83" s="1909"/>
      <c r="T83" s="1909"/>
      <c r="U83" s="1909"/>
      <c r="V83" s="1909"/>
      <c r="W83" s="1909"/>
      <c r="X83" s="1910"/>
      <c r="Y83" s="571"/>
      <c r="AB83" s="572"/>
      <c r="AC83" s="572"/>
      <c r="AD83" s="572"/>
    </row>
    <row r="84" spans="1:30" ht="20.25" customHeight="1">
      <c r="A84" s="562" t="s">
        <v>1072</v>
      </c>
      <c r="B84" s="564">
        <v>0</v>
      </c>
      <c r="C84" s="564">
        <v>0</v>
      </c>
      <c r="D84" s="564">
        <v>0</v>
      </c>
      <c r="E84" s="564">
        <f t="shared" si="9"/>
        <v>0</v>
      </c>
      <c r="F84" s="565">
        <v>0</v>
      </c>
      <c r="G84" s="564">
        <v>0</v>
      </c>
      <c r="H84" s="564">
        <v>0</v>
      </c>
      <c r="I84" s="564">
        <f t="shared" si="10"/>
        <v>0</v>
      </c>
      <c r="J84" s="565">
        <v>0</v>
      </c>
      <c r="K84" s="564">
        <v>0</v>
      </c>
      <c r="L84" s="564">
        <v>0</v>
      </c>
      <c r="M84" s="564">
        <f t="shared" si="11"/>
        <v>0</v>
      </c>
      <c r="N84" s="565">
        <f t="shared" ref="N84:P86" si="15">B41+F41+J41+N41+R41+V41+Z41+B84+F84+J84</f>
        <v>18</v>
      </c>
      <c r="O84" s="564">
        <f t="shared" si="15"/>
        <v>70</v>
      </c>
      <c r="P84" s="564">
        <f t="shared" si="15"/>
        <v>111</v>
      </c>
      <c r="Q84" s="564">
        <f t="shared" si="13"/>
        <v>199</v>
      </c>
      <c r="R84" s="1908" t="s">
        <v>1073</v>
      </c>
      <c r="S84" s="1909"/>
      <c r="T84" s="1909"/>
      <c r="U84" s="1909"/>
      <c r="V84" s="1909"/>
      <c r="W84" s="1909"/>
      <c r="X84" s="1910"/>
      <c r="Y84" s="571"/>
      <c r="AB84" s="572"/>
      <c r="AC84" s="572"/>
      <c r="AD84" s="572"/>
    </row>
    <row r="85" spans="1:30" ht="20.25" customHeight="1">
      <c r="A85" s="562" t="s">
        <v>1074</v>
      </c>
      <c r="B85" s="563">
        <v>0</v>
      </c>
      <c r="C85" s="563">
        <v>0</v>
      </c>
      <c r="D85" s="563">
        <v>0</v>
      </c>
      <c r="E85" s="563">
        <f t="shared" si="9"/>
        <v>0</v>
      </c>
      <c r="F85" s="563">
        <v>0</v>
      </c>
      <c r="G85" s="563">
        <v>0</v>
      </c>
      <c r="H85" s="563">
        <v>0</v>
      </c>
      <c r="I85" s="563">
        <f t="shared" si="10"/>
        <v>0</v>
      </c>
      <c r="J85" s="563">
        <v>0</v>
      </c>
      <c r="K85" s="563">
        <v>0</v>
      </c>
      <c r="L85" s="563">
        <v>1</v>
      </c>
      <c r="M85" s="563">
        <f t="shared" si="11"/>
        <v>1</v>
      </c>
      <c r="N85" s="563">
        <f t="shared" si="15"/>
        <v>0</v>
      </c>
      <c r="O85" s="563">
        <f t="shared" si="15"/>
        <v>15</v>
      </c>
      <c r="P85" s="563">
        <f t="shared" si="15"/>
        <v>38</v>
      </c>
      <c r="Q85" s="563">
        <f t="shared" si="13"/>
        <v>53</v>
      </c>
      <c r="R85" s="1908" t="s">
        <v>1075</v>
      </c>
      <c r="S85" s="1909"/>
      <c r="T85" s="1909"/>
      <c r="U85" s="1909"/>
      <c r="V85" s="1909"/>
      <c r="W85" s="1909"/>
      <c r="X85" s="1910"/>
      <c r="Y85" s="571"/>
      <c r="AB85" s="572"/>
      <c r="AC85" s="572"/>
      <c r="AD85" s="572"/>
    </row>
    <row r="86" spans="1:30" ht="20.25" customHeight="1">
      <c r="A86" s="562" t="s">
        <v>893</v>
      </c>
      <c r="B86" s="564">
        <v>0</v>
      </c>
      <c r="C86" s="564">
        <v>0</v>
      </c>
      <c r="D86" s="564">
        <v>0</v>
      </c>
      <c r="E86" s="564">
        <f t="shared" si="9"/>
        <v>0</v>
      </c>
      <c r="F86" s="565">
        <v>1</v>
      </c>
      <c r="G86" s="564">
        <v>6</v>
      </c>
      <c r="H86" s="564">
        <v>0</v>
      </c>
      <c r="I86" s="564">
        <f t="shared" si="10"/>
        <v>7</v>
      </c>
      <c r="J86" s="565">
        <v>0</v>
      </c>
      <c r="K86" s="564">
        <v>1</v>
      </c>
      <c r="L86" s="564">
        <v>1</v>
      </c>
      <c r="M86" s="564">
        <f t="shared" si="11"/>
        <v>2</v>
      </c>
      <c r="N86" s="565">
        <f t="shared" si="15"/>
        <v>6</v>
      </c>
      <c r="O86" s="564">
        <f t="shared" si="15"/>
        <v>29</v>
      </c>
      <c r="P86" s="564">
        <f t="shared" si="15"/>
        <v>79</v>
      </c>
      <c r="Q86" s="564">
        <f t="shared" si="13"/>
        <v>114</v>
      </c>
      <c r="R86" s="1908" t="s">
        <v>894</v>
      </c>
      <c r="S86" s="1909"/>
      <c r="T86" s="1909"/>
      <c r="U86" s="1909"/>
      <c r="V86" s="1909"/>
      <c r="W86" s="1909"/>
      <c r="X86" s="1910"/>
      <c r="Y86" s="571"/>
      <c r="AB86" s="572"/>
      <c r="AC86" s="572"/>
      <c r="AD86" s="572"/>
    </row>
    <row r="87" spans="1:30" ht="20.25" customHeight="1">
      <c r="A87" s="567" t="s">
        <v>750</v>
      </c>
      <c r="B87" s="568">
        <f>SUM(B51:B86)</f>
        <v>16</v>
      </c>
      <c r="C87" s="568">
        <f t="shared" ref="C87:Q87" si="16">SUM(C51:C86)</f>
        <v>49</v>
      </c>
      <c r="D87" s="568">
        <f t="shared" si="16"/>
        <v>104</v>
      </c>
      <c r="E87" s="568">
        <f t="shared" si="16"/>
        <v>169</v>
      </c>
      <c r="F87" s="568">
        <f t="shared" si="16"/>
        <v>113</v>
      </c>
      <c r="G87" s="568">
        <f t="shared" si="16"/>
        <v>30</v>
      </c>
      <c r="H87" s="568">
        <f t="shared" si="16"/>
        <v>12</v>
      </c>
      <c r="I87" s="568">
        <f t="shared" si="16"/>
        <v>155</v>
      </c>
      <c r="J87" s="568">
        <f t="shared" si="16"/>
        <v>85</v>
      </c>
      <c r="K87" s="568">
        <f t="shared" si="16"/>
        <v>65</v>
      </c>
      <c r="L87" s="568">
        <f t="shared" si="16"/>
        <v>104</v>
      </c>
      <c r="M87" s="568">
        <f t="shared" si="16"/>
        <v>254</v>
      </c>
      <c r="N87" s="568">
        <f t="shared" si="16"/>
        <v>7334</v>
      </c>
      <c r="O87" s="568">
        <f t="shared" si="16"/>
        <v>8094</v>
      </c>
      <c r="P87" s="568">
        <f t="shared" si="16"/>
        <v>12148</v>
      </c>
      <c r="Q87" s="569">
        <f t="shared" si="16"/>
        <v>27576</v>
      </c>
      <c r="R87" s="1928" t="s">
        <v>68</v>
      </c>
      <c r="S87" s="1929"/>
      <c r="T87" s="1929"/>
      <c r="U87" s="1929"/>
      <c r="V87" s="1929"/>
      <c r="W87" s="1929"/>
      <c r="X87" s="1930"/>
    </row>
    <row r="88" spans="1:30">
      <c r="A88" s="1931"/>
      <c r="B88" s="1932"/>
      <c r="C88" s="1932"/>
      <c r="D88" s="1932"/>
      <c r="E88" s="1932"/>
      <c r="F88" s="1932"/>
      <c r="G88" s="1932"/>
      <c r="H88" s="1932"/>
      <c r="I88" s="1932"/>
      <c r="J88" s="1932"/>
      <c r="K88" s="1932"/>
      <c r="L88" s="1932"/>
      <c r="M88" s="1932"/>
      <c r="N88" s="1932"/>
      <c r="O88" s="1932"/>
      <c r="P88" s="1932"/>
      <c r="Q88" s="1932"/>
      <c r="R88" s="1932"/>
      <c r="S88" s="1932"/>
      <c r="T88" s="1932"/>
      <c r="U88" s="1932"/>
      <c r="V88" s="1932"/>
      <c r="W88" s="1932"/>
      <c r="X88" s="1932"/>
      <c r="Y88" s="1932"/>
      <c r="Z88" s="1932"/>
      <c r="AA88" s="1932"/>
      <c r="AB88" s="1932"/>
      <c r="AC88" s="1932"/>
      <c r="AD88" s="1933"/>
    </row>
    <row r="89" spans="1:30">
      <c r="A89" s="573"/>
      <c r="B89" s="573"/>
      <c r="C89" s="573"/>
      <c r="D89" s="573"/>
      <c r="E89" s="573"/>
      <c r="F89" s="573"/>
      <c r="G89" s="573"/>
      <c r="H89" s="573"/>
      <c r="I89" s="573"/>
      <c r="J89" s="573"/>
      <c r="K89" s="573"/>
      <c r="L89" s="573"/>
      <c r="M89" s="573"/>
      <c r="N89" s="573"/>
      <c r="O89" s="573"/>
      <c r="P89" s="573"/>
      <c r="Q89" s="573"/>
      <c r="R89" s="573"/>
      <c r="S89" s="573"/>
      <c r="T89" s="573"/>
      <c r="U89" s="573"/>
      <c r="V89" s="573"/>
      <c r="W89" s="573"/>
      <c r="X89" s="573"/>
      <c r="Y89" s="573"/>
      <c r="Z89" s="573"/>
      <c r="AA89" s="573"/>
      <c r="AB89" s="573"/>
      <c r="AC89" s="573"/>
      <c r="AD89" s="573"/>
    </row>
  </sheetData>
  <mergeCells count="68">
    <mergeCell ref="R85:X85"/>
    <mergeCell ref="R86:X86"/>
    <mergeCell ref="R87:X87"/>
    <mergeCell ref="A88:AD88"/>
    <mergeCell ref="R79:X79"/>
    <mergeCell ref="R80:X80"/>
    <mergeCell ref="R81:X81"/>
    <mergeCell ref="R82:X82"/>
    <mergeCell ref="R83:X83"/>
    <mergeCell ref="R84:X84"/>
    <mergeCell ref="R78:X78"/>
    <mergeCell ref="R67:X67"/>
    <mergeCell ref="R68:X68"/>
    <mergeCell ref="R69:X69"/>
    <mergeCell ref="R70:X70"/>
    <mergeCell ref="R71:X71"/>
    <mergeCell ref="R72:X72"/>
    <mergeCell ref="R73:X73"/>
    <mergeCell ref="R74:X74"/>
    <mergeCell ref="R75:X75"/>
    <mergeCell ref="R76:X76"/>
    <mergeCell ref="R77:X77"/>
    <mergeCell ref="R52:X52"/>
    <mergeCell ref="R53:X53"/>
    <mergeCell ref="R66:X66"/>
    <mergeCell ref="R55:X55"/>
    <mergeCell ref="R56:X56"/>
    <mergeCell ref="R57:X57"/>
    <mergeCell ref="R58:X58"/>
    <mergeCell ref="R59:X59"/>
    <mergeCell ref="R60:X60"/>
    <mergeCell ref="R61:X61"/>
    <mergeCell ref="R62:X62"/>
    <mergeCell ref="R63:X63"/>
    <mergeCell ref="R64:X64"/>
    <mergeCell ref="R65:X65"/>
    <mergeCell ref="V5:Y5"/>
    <mergeCell ref="Z5:AC5"/>
    <mergeCell ref="R54:X54"/>
    <mergeCell ref="A45:AD45"/>
    <mergeCell ref="R46:X46"/>
    <mergeCell ref="A47:A50"/>
    <mergeCell ref="B47:E47"/>
    <mergeCell ref="F47:I47"/>
    <mergeCell ref="J47:M47"/>
    <mergeCell ref="N47:Q47"/>
    <mergeCell ref="R47:X50"/>
    <mergeCell ref="B48:E48"/>
    <mergeCell ref="F48:I48"/>
    <mergeCell ref="J48:M48"/>
    <mergeCell ref="N48:Q48"/>
    <mergeCell ref="R51:X51"/>
    <mergeCell ref="A1:AD1"/>
    <mergeCell ref="A2:AD2"/>
    <mergeCell ref="A4:A7"/>
    <mergeCell ref="B4:E4"/>
    <mergeCell ref="F4:I4"/>
    <mergeCell ref="J4:M4"/>
    <mergeCell ref="N4:Q4"/>
    <mergeCell ref="R4:U4"/>
    <mergeCell ref="V4:Y4"/>
    <mergeCell ref="Z4:AC4"/>
    <mergeCell ref="AD4:AD7"/>
    <mergeCell ref="B5:E5"/>
    <mergeCell ref="F5:I5"/>
    <mergeCell ref="J5:M5"/>
    <mergeCell ref="N5:Q5"/>
    <mergeCell ref="R5:U5"/>
  </mergeCells>
  <pageMargins left="0.7" right="0.7" top="0.75" bottom="0.75" header="0.3" footer="0.3"/>
  <pageSetup paperSize="9" scale="33" fitToHeight="0" orientation="landscape" r:id="rId1"/>
  <rowBreaks count="2" manualBreakCount="2">
    <brk id="44" max="29" man="1"/>
    <brk id="87" max="16383" man="1"/>
  </rowBreaks>
  <colBreaks count="1" manualBreakCount="1">
    <brk id="30" max="1048575"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19"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640</v>
      </c>
      <c r="B1" s="1934"/>
      <c r="C1" s="1934"/>
      <c r="D1" s="1934"/>
      <c r="E1" s="1934"/>
      <c r="F1" s="1934"/>
      <c r="G1" s="1934"/>
      <c r="H1" s="1934"/>
      <c r="I1" s="1934"/>
      <c r="J1" s="277"/>
    </row>
    <row r="2" spans="1:10" ht="43" customHeight="1">
      <c r="A2" s="1726" t="s">
        <v>641</v>
      </c>
      <c r="B2" s="1726"/>
      <c r="C2" s="1726"/>
      <c r="D2" s="1726"/>
      <c r="E2" s="1726"/>
      <c r="F2" s="1726"/>
      <c r="G2" s="1726"/>
      <c r="H2" s="1726"/>
      <c r="I2" s="1726"/>
      <c r="J2" s="277"/>
    </row>
    <row r="3" spans="1:10" ht="24.75" customHeight="1">
      <c r="A3" s="197" t="s">
        <v>1140</v>
      </c>
      <c r="B3" s="136"/>
      <c r="C3" s="136"/>
      <c r="D3" s="136"/>
      <c r="E3" s="136"/>
      <c r="F3" s="136"/>
      <c r="G3" s="136"/>
      <c r="H3" s="136"/>
      <c r="I3" s="201" t="s">
        <v>1141</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9165</v>
      </c>
      <c r="C6" s="286">
        <v>4608</v>
      </c>
      <c r="D6" s="286">
        <v>13773</v>
      </c>
      <c r="E6" s="286">
        <v>103</v>
      </c>
      <c r="F6" s="286">
        <v>303</v>
      </c>
      <c r="G6" s="286">
        <v>406</v>
      </c>
      <c r="H6" s="577">
        <v>14179</v>
      </c>
      <c r="I6" s="285" t="s">
        <v>1048</v>
      </c>
      <c r="J6" s="277"/>
    </row>
    <row r="7" spans="1:10" ht="43" customHeight="1">
      <c r="A7" s="285" t="s">
        <v>1145</v>
      </c>
      <c r="B7" s="289">
        <v>6948</v>
      </c>
      <c r="C7" s="289">
        <v>1143</v>
      </c>
      <c r="D7" s="286">
        <v>8091</v>
      </c>
      <c r="E7" s="289">
        <v>22</v>
      </c>
      <c r="F7" s="289">
        <v>119</v>
      </c>
      <c r="G7" s="286">
        <v>141</v>
      </c>
      <c r="H7" s="577">
        <v>8232</v>
      </c>
      <c r="I7" s="285" t="s">
        <v>1146</v>
      </c>
      <c r="J7" s="277"/>
    </row>
    <row r="8" spans="1:10" ht="43" customHeight="1">
      <c r="A8" s="285" t="s">
        <v>1045</v>
      </c>
      <c r="B8" s="286">
        <v>5915</v>
      </c>
      <c r="C8" s="286">
        <v>2159</v>
      </c>
      <c r="D8" s="286">
        <v>8074</v>
      </c>
      <c r="E8" s="286">
        <v>75</v>
      </c>
      <c r="F8" s="286">
        <v>318</v>
      </c>
      <c r="G8" s="286">
        <v>393</v>
      </c>
      <c r="H8" s="577">
        <v>8467</v>
      </c>
      <c r="I8" s="285" t="s">
        <v>1046</v>
      </c>
      <c r="J8" s="277"/>
    </row>
    <row r="9" spans="1:10" ht="43" customHeight="1">
      <c r="A9" s="285" t="s">
        <v>1147</v>
      </c>
      <c r="B9" s="289">
        <v>4541</v>
      </c>
      <c r="C9" s="289">
        <v>815</v>
      </c>
      <c r="D9" s="286">
        <v>5356</v>
      </c>
      <c r="E9" s="289">
        <v>11</v>
      </c>
      <c r="F9" s="289">
        <v>29</v>
      </c>
      <c r="G9" s="286">
        <v>40</v>
      </c>
      <c r="H9" s="577">
        <v>5396</v>
      </c>
      <c r="I9" s="285" t="s">
        <v>1148</v>
      </c>
      <c r="J9" s="277"/>
    </row>
    <row r="10" spans="1:10" ht="43" customHeight="1">
      <c r="A10" s="285" t="s">
        <v>832</v>
      </c>
      <c r="B10" s="286">
        <v>2495</v>
      </c>
      <c r="C10" s="286">
        <v>2228</v>
      </c>
      <c r="D10" s="286">
        <v>4723</v>
      </c>
      <c r="E10" s="286">
        <v>93</v>
      </c>
      <c r="F10" s="286">
        <v>105</v>
      </c>
      <c r="G10" s="286">
        <v>198</v>
      </c>
      <c r="H10" s="577">
        <v>4921</v>
      </c>
      <c r="I10" s="285" t="s">
        <v>1149</v>
      </c>
      <c r="J10" s="277"/>
    </row>
    <row r="11" spans="1:10" ht="43" customHeight="1">
      <c r="A11" s="285" t="s">
        <v>1084</v>
      </c>
      <c r="B11" s="289">
        <v>1905</v>
      </c>
      <c r="C11" s="289">
        <v>4537</v>
      </c>
      <c r="D11" s="286">
        <v>6442</v>
      </c>
      <c r="E11" s="289">
        <v>23</v>
      </c>
      <c r="F11" s="289">
        <v>80</v>
      </c>
      <c r="G11" s="286">
        <v>103</v>
      </c>
      <c r="H11" s="577">
        <v>6545</v>
      </c>
      <c r="I11" s="285" t="s">
        <v>1150</v>
      </c>
      <c r="J11" s="277"/>
    </row>
    <row r="12" spans="1:10" ht="43" customHeight="1">
      <c r="A12" s="285" t="s">
        <v>1151</v>
      </c>
      <c r="B12" s="286">
        <v>7010</v>
      </c>
      <c r="C12" s="286">
        <v>1517</v>
      </c>
      <c r="D12" s="286">
        <v>8527</v>
      </c>
      <c r="E12" s="286">
        <v>8</v>
      </c>
      <c r="F12" s="286">
        <v>28</v>
      </c>
      <c r="G12" s="286">
        <v>36</v>
      </c>
      <c r="H12" s="577">
        <v>8563</v>
      </c>
      <c r="I12" s="285" t="s">
        <v>1152</v>
      </c>
      <c r="J12" s="277"/>
    </row>
    <row r="13" spans="1:10" ht="43" customHeight="1">
      <c r="A13" s="285" t="s">
        <v>1153</v>
      </c>
      <c r="B13" s="289">
        <v>3129</v>
      </c>
      <c r="C13" s="289">
        <v>1840</v>
      </c>
      <c r="D13" s="286">
        <v>4969</v>
      </c>
      <c r="E13" s="289">
        <v>4</v>
      </c>
      <c r="F13" s="289">
        <v>22</v>
      </c>
      <c r="G13" s="286">
        <v>26</v>
      </c>
      <c r="H13" s="577">
        <v>4995</v>
      </c>
      <c r="I13" s="285" t="s">
        <v>1154</v>
      </c>
      <c r="J13" s="277"/>
    </row>
    <row r="14" spans="1:10" ht="43" customHeight="1">
      <c r="A14" s="285" t="s">
        <v>1155</v>
      </c>
      <c r="B14" s="286">
        <v>1262</v>
      </c>
      <c r="C14" s="286">
        <v>113</v>
      </c>
      <c r="D14" s="286">
        <v>1375</v>
      </c>
      <c r="E14" s="286">
        <v>37</v>
      </c>
      <c r="F14" s="286">
        <v>3</v>
      </c>
      <c r="G14" s="286">
        <v>40</v>
      </c>
      <c r="H14" s="577">
        <v>1415</v>
      </c>
      <c r="I14" s="285" t="s">
        <v>1156</v>
      </c>
      <c r="J14" s="277"/>
    </row>
    <row r="15" spans="1:10" ht="43" customHeight="1">
      <c r="A15" s="285" t="s">
        <v>1157</v>
      </c>
      <c r="B15" s="289">
        <v>2957</v>
      </c>
      <c r="C15" s="289">
        <v>1733</v>
      </c>
      <c r="D15" s="286">
        <v>4690</v>
      </c>
      <c r="E15" s="289">
        <v>1</v>
      </c>
      <c r="F15" s="289">
        <v>10</v>
      </c>
      <c r="G15" s="286">
        <v>11</v>
      </c>
      <c r="H15" s="577">
        <v>4701</v>
      </c>
      <c r="I15" s="285" t="s">
        <v>1158</v>
      </c>
      <c r="J15" s="277"/>
    </row>
    <row r="16" spans="1:10" ht="43" customHeight="1">
      <c r="A16" s="285" t="s">
        <v>1049</v>
      </c>
      <c r="B16" s="286">
        <v>1592</v>
      </c>
      <c r="C16" s="286">
        <v>134</v>
      </c>
      <c r="D16" s="286">
        <v>1726</v>
      </c>
      <c r="E16" s="286">
        <v>82</v>
      </c>
      <c r="F16" s="286">
        <v>108</v>
      </c>
      <c r="G16" s="286">
        <v>190</v>
      </c>
      <c r="H16" s="577">
        <v>1916</v>
      </c>
      <c r="I16" s="285" t="s">
        <v>1159</v>
      </c>
      <c r="J16" s="277"/>
    </row>
    <row r="17" spans="1:10" ht="43" customHeight="1">
      <c r="A17" s="285" t="s">
        <v>1160</v>
      </c>
      <c r="B17" s="289">
        <v>1682</v>
      </c>
      <c r="C17" s="289">
        <v>2449</v>
      </c>
      <c r="D17" s="286">
        <v>4131</v>
      </c>
      <c r="E17" s="289">
        <v>4</v>
      </c>
      <c r="F17" s="289">
        <v>46</v>
      </c>
      <c r="G17" s="286">
        <v>50</v>
      </c>
      <c r="H17" s="577">
        <v>4181</v>
      </c>
      <c r="I17" s="285" t="s">
        <v>1161</v>
      </c>
      <c r="J17" s="277"/>
    </row>
    <row r="18" spans="1:10" ht="43" customHeight="1">
      <c r="A18" s="285" t="s">
        <v>1162</v>
      </c>
      <c r="B18" s="286">
        <v>842</v>
      </c>
      <c r="C18" s="286">
        <v>1489</v>
      </c>
      <c r="D18" s="286">
        <v>2331</v>
      </c>
      <c r="E18" s="286">
        <v>1</v>
      </c>
      <c r="F18" s="286">
        <v>35</v>
      </c>
      <c r="G18" s="286">
        <v>36</v>
      </c>
      <c r="H18" s="577">
        <v>2367</v>
      </c>
      <c r="I18" s="285" t="s">
        <v>1163</v>
      </c>
      <c r="J18" s="277"/>
    </row>
    <row r="19" spans="1:10" ht="43" customHeight="1">
      <c r="A19" s="285" t="s">
        <v>1164</v>
      </c>
      <c r="B19" s="289">
        <v>866</v>
      </c>
      <c r="C19" s="289">
        <v>997</v>
      </c>
      <c r="D19" s="286">
        <v>1863</v>
      </c>
      <c r="E19" s="289">
        <v>5</v>
      </c>
      <c r="F19" s="289">
        <v>23</v>
      </c>
      <c r="G19" s="286">
        <v>28</v>
      </c>
      <c r="H19" s="577">
        <v>1891</v>
      </c>
      <c r="I19" s="285" t="s">
        <v>1165</v>
      </c>
      <c r="J19" s="277"/>
    </row>
    <row r="20" spans="1:10" ht="43" customHeight="1">
      <c r="A20" s="285" t="s">
        <v>1166</v>
      </c>
      <c r="B20" s="286">
        <v>193</v>
      </c>
      <c r="C20" s="286">
        <v>152</v>
      </c>
      <c r="D20" s="286">
        <v>345</v>
      </c>
      <c r="E20" s="286">
        <v>8</v>
      </c>
      <c r="F20" s="286">
        <v>24</v>
      </c>
      <c r="G20" s="286">
        <v>32</v>
      </c>
      <c r="H20" s="577">
        <v>377</v>
      </c>
      <c r="I20" s="285" t="s">
        <v>1167</v>
      </c>
      <c r="J20" s="277"/>
    </row>
    <row r="21" spans="1:10" ht="43" customHeight="1">
      <c r="A21" s="285" t="s">
        <v>1168</v>
      </c>
      <c r="B21" s="289">
        <v>603</v>
      </c>
      <c r="C21" s="289">
        <v>200</v>
      </c>
      <c r="D21" s="286">
        <v>803</v>
      </c>
      <c r="E21" s="289">
        <v>6</v>
      </c>
      <c r="F21" s="289">
        <v>3</v>
      </c>
      <c r="G21" s="286">
        <v>9</v>
      </c>
      <c r="H21" s="577">
        <v>812</v>
      </c>
      <c r="I21" s="285" t="s">
        <v>1169</v>
      </c>
      <c r="J21" s="277"/>
    </row>
    <row r="22" spans="1:10" ht="43" customHeight="1">
      <c r="A22" s="285" t="s">
        <v>1170</v>
      </c>
      <c r="B22" s="286">
        <v>93</v>
      </c>
      <c r="C22" s="286">
        <v>586</v>
      </c>
      <c r="D22" s="286">
        <v>679</v>
      </c>
      <c r="E22" s="286">
        <v>34</v>
      </c>
      <c r="F22" s="286">
        <v>13</v>
      </c>
      <c r="G22" s="286">
        <v>47</v>
      </c>
      <c r="H22" s="577">
        <v>726</v>
      </c>
      <c r="I22" s="285" t="s">
        <v>1171</v>
      </c>
      <c r="J22" s="277"/>
    </row>
    <row r="23" spans="1:10" ht="43" customHeight="1">
      <c r="A23" s="285" t="s">
        <v>1172</v>
      </c>
      <c r="B23" s="289">
        <v>22</v>
      </c>
      <c r="C23" s="289">
        <v>250</v>
      </c>
      <c r="D23" s="286">
        <v>272</v>
      </c>
      <c r="E23" s="289">
        <v>0</v>
      </c>
      <c r="F23" s="289">
        <v>0</v>
      </c>
      <c r="G23" s="286">
        <v>0</v>
      </c>
      <c r="H23" s="577">
        <v>272</v>
      </c>
      <c r="I23" s="285" t="s">
        <v>1173</v>
      </c>
      <c r="J23" s="277"/>
    </row>
    <row r="24" spans="1:10" ht="43" customHeight="1">
      <c r="A24" s="285" t="s">
        <v>1174</v>
      </c>
      <c r="B24" s="286">
        <v>61</v>
      </c>
      <c r="C24" s="286">
        <v>169</v>
      </c>
      <c r="D24" s="286">
        <v>230</v>
      </c>
      <c r="E24" s="286">
        <v>11</v>
      </c>
      <c r="F24" s="286">
        <v>6</v>
      </c>
      <c r="G24" s="286">
        <v>17</v>
      </c>
      <c r="H24" s="577">
        <v>247</v>
      </c>
      <c r="I24" s="285" t="s">
        <v>1175</v>
      </c>
      <c r="J24" s="277"/>
    </row>
    <row r="25" spans="1:10" ht="43" customHeight="1">
      <c r="A25" s="285" t="s">
        <v>1176</v>
      </c>
      <c r="B25" s="289">
        <v>970</v>
      </c>
      <c r="C25" s="289">
        <v>716</v>
      </c>
      <c r="D25" s="286">
        <v>1686</v>
      </c>
      <c r="E25" s="289">
        <v>266</v>
      </c>
      <c r="F25" s="289">
        <v>291</v>
      </c>
      <c r="G25" s="286">
        <v>557</v>
      </c>
      <c r="H25" s="577">
        <v>2243</v>
      </c>
      <c r="I25" s="285" t="s">
        <v>1177</v>
      </c>
      <c r="J25" s="277"/>
    </row>
    <row r="26" spans="1:10" ht="43" customHeight="1">
      <c r="A26" s="285" t="s">
        <v>1178</v>
      </c>
      <c r="B26" s="286">
        <v>949</v>
      </c>
      <c r="C26" s="286">
        <v>59</v>
      </c>
      <c r="D26" s="286">
        <v>1008</v>
      </c>
      <c r="E26" s="286">
        <v>9</v>
      </c>
      <c r="F26" s="286">
        <v>0</v>
      </c>
      <c r="G26" s="286">
        <v>9</v>
      </c>
      <c r="H26" s="577">
        <v>1017</v>
      </c>
      <c r="I26" s="285" t="s">
        <v>1179</v>
      </c>
      <c r="J26" s="277"/>
    </row>
    <row r="27" spans="1:10" ht="43" customHeight="1">
      <c r="A27" s="285" t="s">
        <v>1180</v>
      </c>
      <c r="B27" s="289">
        <v>7676</v>
      </c>
      <c r="C27" s="289">
        <v>2355</v>
      </c>
      <c r="D27" s="286">
        <v>10031</v>
      </c>
      <c r="E27" s="289">
        <v>0</v>
      </c>
      <c r="F27" s="289">
        <v>0</v>
      </c>
      <c r="G27" s="286">
        <v>0</v>
      </c>
      <c r="H27" s="577">
        <v>10031</v>
      </c>
      <c r="I27" s="285" t="s">
        <v>1181</v>
      </c>
      <c r="J27" s="277"/>
    </row>
    <row r="28" spans="1:10" ht="43" customHeight="1">
      <c r="A28" s="285" t="s">
        <v>1182</v>
      </c>
      <c r="B28" s="286">
        <v>419</v>
      </c>
      <c r="C28" s="286">
        <v>2710</v>
      </c>
      <c r="D28" s="286">
        <v>3129</v>
      </c>
      <c r="E28" s="286">
        <v>0</v>
      </c>
      <c r="F28" s="286">
        <v>0</v>
      </c>
      <c r="G28" s="286">
        <v>0</v>
      </c>
      <c r="H28" s="577">
        <v>3129</v>
      </c>
      <c r="I28" s="285" t="s">
        <v>1183</v>
      </c>
      <c r="J28" s="277"/>
    </row>
    <row r="29" spans="1:10" ht="43" customHeight="1">
      <c r="A29" s="285" t="s">
        <v>1184</v>
      </c>
      <c r="B29" s="289">
        <v>123</v>
      </c>
      <c r="C29" s="289">
        <v>344</v>
      </c>
      <c r="D29" s="286">
        <v>467</v>
      </c>
      <c r="E29" s="289">
        <v>0</v>
      </c>
      <c r="F29" s="289">
        <v>0</v>
      </c>
      <c r="G29" s="286">
        <v>0</v>
      </c>
      <c r="H29" s="577">
        <v>467</v>
      </c>
      <c r="I29" s="285" t="s">
        <v>1185</v>
      </c>
      <c r="J29" s="277"/>
    </row>
    <row r="30" spans="1:10" ht="43" customHeight="1">
      <c r="A30" s="285" t="s">
        <v>1186</v>
      </c>
      <c r="B30" s="286">
        <v>64</v>
      </c>
      <c r="C30" s="286">
        <v>495</v>
      </c>
      <c r="D30" s="286">
        <v>559</v>
      </c>
      <c r="E30" s="286">
        <v>0</v>
      </c>
      <c r="F30" s="286">
        <v>0</v>
      </c>
      <c r="G30" s="286">
        <v>0</v>
      </c>
      <c r="H30" s="577">
        <v>559</v>
      </c>
      <c r="I30" s="285" t="s">
        <v>1187</v>
      </c>
      <c r="J30" s="277"/>
    </row>
    <row r="31" spans="1:10" ht="43" customHeight="1">
      <c r="A31" s="285" t="s">
        <v>893</v>
      </c>
      <c r="B31" s="289">
        <v>222</v>
      </c>
      <c r="C31" s="289">
        <v>360</v>
      </c>
      <c r="D31" s="286">
        <v>582</v>
      </c>
      <c r="E31" s="289">
        <v>59</v>
      </c>
      <c r="F31" s="289">
        <v>35</v>
      </c>
      <c r="G31" s="286">
        <v>94</v>
      </c>
      <c r="H31" s="577">
        <v>676</v>
      </c>
      <c r="I31" s="285" t="s">
        <v>894</v>
      </c>
      <c r="J31" s="277"/>
    </row>
    <row r="32" spans="1:10" s="282" customFormat="1" ht="43" customHeight="1">
      <c r="A32" s="574" t="s">
        <v>750</v>
      </c>
      <c r="B32" s="578">
        <v>61704</v>
      </c>
      <c r="C32" s="578">
        <v>34158</v>
      </c>
      <c r="D32" s="578">
        <v>95862</v>
      </c>
      <c r="E32" s="578">
        <v>862</v>
      </c>
      <c r="F32" s="578">
        <v>1601</v>
      </c>
      <c r="G32" s="578">
        <v>2463</v>
      </c>
      <c r="H32" s="578">
        <v>98325</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30"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643</v>
      </c>
      <c r="B1" s="1934"/>
      <c r="C1" s="1934"/>
      <c r="D1" s="1934"/>
      <c r="E1" s="1934"/>
      <c r="F1" s="1934"/>
      <c r="G1" s="1934"/>
      <c r="H1" s="1934"/>
      <c r="I1" s="1934"/>
      <c r="J1" s="277"/>
    </row>
    <row r="2" spans="1:10" ht="43" customHeight="1">
      <c r="A2" s="1726" t="s">
        <v>644</v>
      </c>
      <c r="B2" s="1726"/>
      <c r="C2" s="1726"/>
      <c r="D2" s="1726"/>
      <c r="E2" s="1726"/>
      <c r="F2" s="1726"/>
      <c r="G2" s="1726"/>
      <c r="H2" s="1726"/>
      <c r="I2" s="1726"/>
      <c r="J2" s="277"/>
    </row>
    <row r="3" spans="1:10" ht="24.75" customHeight="1">
      <c r="A3" s="197" t="s">
        <v>1188</v>
      </c>
      <c r="B3" s="136"/>
      <c r="C3" s="136"/>
      <c r="D3" s="136"/>
      <c r="E3" s="136"/>
      <c r="F3" s="136"/>
      <c r="G3" s="136"/>
      <c r="H3" s="136"/>
      <c r="I3" s="201" t="s">
        <v>1189</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3754</v>
      </c>
      <c r="C6" s="286">
        <v>2871</v>
      </c>
      <c r="D6" s="286">
        <v>6625</v>
      </c>
      <c r="E6" s="286">
        <v>296</v>
      </c>
      <c r="F6" s="286">
        <v>499</v>
      </c>
      <c r="G6" s="286">
        <v>795</v>
      </c>
      <c r="H6" s="577">
        <v>7420</v>
      </c>
      <c r="I6" s="285" t="s">
        <v>1048</v>
      </c>
      <c r="J6" s="277"/>
    </row>
    <row r="7" spans="1:10" ht="43" customHeight="1">
      <c r="A7" s="285" t="s">
        <v>1145</v>
      </c>
      <c r="B7" s="289">
        <v>1938</v>
      </c>
      <c r="C7" s="289">
        <v>294</v>
      </c>
      <c r="D7" s="286">
        <v>2232</v>
      </c>
      <c r="E7" s="289">
        <v>92</v>
      </c>
      <c r="F7" s="289">
        <v>356</v>
      </c>
      <c r="G7" s="286">
        <v>448</v>
      </c>
      <c r="H7" s="577">
        <v>2680</v>
      </c>
      <c r="I7" s="285" t="s">
        <v>1146</v>
      </c>
      <c r="J7" s="277"/>
    </row>
    <row r="8" spans="1:10" ht="43" customHeight="1">
      <c r="A8" s="285" t="s">
        <v>1045</v>
      </c>
      <c r="B8" s="286">
        <v>1918</v>
      </c>
      <c r="C8" s="286">
        <v>1130</v>
      </c>
      <c r="D8" s="286">
        <v>3048</v>
      </c>
      <c r="E8" s="286">
        <v>209</v>
      </c>
      <c r="F8" s="286">
        <v>362</v>
      </c>
      <c r="G8" s="286">
        <v>571</v>
      </c>
      <c r="H8" s="577">
        <v>3619</v>
      </c>
      <c r="I8" s="285" t="s">
        <v>1046</v>
      </c>
      <c r="J8" s="277"/>
    </row>
    <row r="9" spans="1:10" ht="43" customHeight="1">
      <c r="A9" s="285" t="s">
        <v>1147</v>
      </c>
      <c r="B9" s="289">
        <v>868</v>
      </c>
      <c r="C9" s="289">
        <v>226</v>
      </c>
      <c r="D9" s="286">
        <v>1094</v>
      </c>
      <c r="E9" s="289">
        <v>13</v>
      </c>
      <c r="F9" s="289">
        <v>13</v>
      </c>
      <c r="G9" s="286">
        <v>26</v>
      </c>
      <c r="H9" s="577">
        <v>1120</v>
      </c>
      <c r="I9" s="285" t="s">
        <v>1148</v>
      </c>
      <c r="J9" s="277"/>
    </row>
    <row r="10" spans="1:10" ht="43" customHeight="1">
      <c r="A10" s="285" t="s">
        <v>832</v>
      </c>
      <c r="B10" s="286">
        <v>970</v>
      </c>
      <c r="C10" s="286">
        <v>868</v>
      </c>
      <c r="D10" s="286">
        <v>1838</v>
      </c>
      <c r="E10" s="286">
        <v>126</v>
      </c>
      <c r="F10" s="286">
        <v>136</v>
      </c>
      <c r="G10" s="286">
        <v>262</v>
      </c>
      <c r="H10" s="577">
        <v>2100</v>
      </c>
      <c r="I10" s="285" t="s">
        <v>1149</v>
      </c>
      <c r="J10" s="277"/>
    </row>
    <row r="11" spans="1:10" ht="43" customHeight="1">
      <c r="A11" s="285" t="s">
        <v>1084</v>
      </c>
      <c r="B11" s="289">
        <v>495</v>
      </c>
      <c r="C11" s="289">
        <v>1366</v>
      </c>
      <c r="D11" s="286">
        <v>1861</v>
      </c>
      <c r="E11" s="289">
        <v>111</v>
      </c>
      <c r="F11" s="289">
        <v>415</v>
      </c>
      <c r="G11" s="286">
        <v>526</v>
      </c>
      <c r="H11" s="577">
        <v>2387</v>
      </c>
      <c r="I11" s="285" t="s">
        <v>1150</v>
      </c>
      <c r="J11" s="277"/>
    </row>
    <row r="12" spans="1:10" ht="43" customHeight="1">
      <c r="A12" s="285" t="s">
        <v>1151</v>
      </c>
      <c r="B12" s="286">
        <v>1918</v>
      </c>
      <c r="C12" s="286">
        <v>635</v>
      </c>
      <c r="D12" s="286">
        <v>2553</v>
      </c>
      <c r="E12" s="286">
        <v>2</v>
      </c>
      <c r="F12" s="286">
        <v>20</v>
      </c>
      <c r="G12" s="286">
        <v>22</v>
      </c>
      <c r="H12" s="577">
        <v>2575</v>
      </c>
      <c r="I12" s="285" t="s">
        <v>1152</v>
      </c>
      <c r="J12" s="277"/>
    </row>
    <row r="13" spans="1:10" ht="43" customHeight="1">
      <c r="A13" s="285" t="s">
        <v>1153</v>
      </c>
      <c r="B13" s="289">
        <v>1193</v>
      </c>
      <c r="C13" s="289">
        <v>521</v>
      </c>
      <c r="D13" s="286">
        <v>1714</v>
      </c>
      <c r="E13" s="289">
        <v>2</v>
      </c>
      <c r="F13" s="289">
        <v>14</v>
      </c>
      <c r="G13" s="286">
        <v>16</v>
      </c>
      <c r="H13" s="577">
        <v>1730</v>
      </c>
      <c r="I13" s="285" t="s">
        <v>1154</v>
      </c>
      <c r="J13" s="277"/>
    </row>
    <row r="14" spans="1:10" ht="43" customHeight="1">
      <c r="A14" s="285" t="s">
        <v>1155</v>
      </c>
      <c r="B14" s="286">
        <v>269</v>
      </c>
      <c r="C14" s="286">
        <v>20</v>
      </c>
      <c r="D14" s="286">
        <v>289</v>
      </c>
      <c r="E14" s="286">
        <v>7</v>
      </c>
      <c r="F14" s="286">
        <v>5</v>
      </c>
      <c r="G14" s="286">
        <v>12</v>
      </c>
      <c r="H14" s="577">
        <v>301</v>
      </c>
      <c r="I14" s="285" t="s">
        <v>1156</v>
      </c>
      <c r="J14" s="277"/>
    </row>
    <row r="15" spans="1:10" ht="43" customHeight="1">
      <c r="A15" s="285" t="s">
        <v>1157</v>
      </c>
      <c r="B15" s="289">
        <v>1105</v>
      </c>
      <c r="C15" s="289">
        <v>826</v>
      </c>
      <c r="D15" s="286">
        <v>1931</v>
      </c>
      <c r="E15" s="289">
        <v>2</v>
      </c>
      <c r="F15" s="289">
        <v>12</v>
      </c>
      <c r="G15" s="286">
        <v>14</v>
      </c>
      <c r="H15" s="577">
        <v>1945</v>
      </c>
      <c r="I15" s="285" t="s">
        <v>1158</v>
      </c>
      <c r="J15" s="277"/>
    </row>
    <row r="16" spans="1:10" ht="43" customHeight="1">
      <c r="A16" s="285" t="s">
        <v>1049</v>
      </c>
      <c r="B16" s="286">
        <v>693</v>
      </c>
      <c r="C16" s="286">
        <v>144</v>
      </c>
      <c r="D16" s="286">
        <v>837</v>
      </c>
      <c r="E16" s="286">
        <v>81</v>
      </c>
      <c r="F16" s="286">
        <v>25</v>
      </c>
      <c r="G16" s="286">
        <v>106</v>
      </c>
      <c r="H16" s="577">
        <v>943</v>
      </c>
      <c r="I16" s="285" t="s">
        <v>1159</v>
      </c>
      <c r="J16" s="277"/>
    </row>
    <row r="17" spans="1:10" ht="43" customHeight="1">
      <c r="A17" s="285" t="s">
        <v>1160</v>
      </c>
      <c r="B17" s="289">
        <v>612</v>
      </c>
      <c r="C17" s="289">
        <v>1034</v>
      </c>
      <c r="D17" s="286">
        <v>1646</v>
      </c>
      <c r="E17" s="289">
        <v>3</v>
      </c>
      <c r="F17" s="289">
        <v>73</v>
      </c>
      <c r="G17" s="286">
        <v>76</v>
      </c>
      <c r="H17" s="577">
        <v>1722</v>
      </c>
      <c r="I17" s="285" t="s">
        <v>1161</v>
      </c>
      <c r="J17" s="277"/>
    </row>
    <row r="18" spans="1:10" ht="43" customHeight="1">
      <c r="A18" s="285" t="s">
        <v>1162</v>
      </c>
      <c r="B18" s="286">
        <v>165</v>
      </c>
      <c r="C18" s="286">
        <v>396</v>
      </c>
      <c r="D18" s="286">
        <v>561</v>
      </c>
      <c r="E18" s="286">
        <v>3</v>
      </c>
      <c r="F18" s="286">
        <v>19</v>
      </c>
      <c r="G18" s="286">
        <v>22</v>
      </c>
      <c r="H18" s="577">
        <v>583</v>
      </c>
      <c r="I18" s="285" t="s">
        <v>1163</v>
      </c>
      <c r="J18" s="277"/>
    </row>
    <row r="19" spans="1:10" ht="43" customHeight="1">
      <c r="A19" s="285" t="s">
        <v>1164</v>
      </c>
      <c r="B19" s="289">
        <v>765</v>
      </c>
      <c r="C19" s="289">
        <v>735</v>
      </c>
      <c r="D19" s="286">
        <v>1500</v>
      </c>
      <c r="E19" s="289">
        <v>9</v>
      </c>
      <c r="F19" s="289">
        <v>16</v>
      </c>
      <c r="G19" s="286">
        <v>25</v>
      </c>
      <c r="H19" s="577">
        <v>1525</v>
      </c>
      <c r="I19" s="285" t="s">
        <v>1165</v>
      </c>
      <c r="J19" s="277"/>
    </row>
    <row r="20" spans="1:10" ht="43" customHeight="1">
      <c r="A20" s="285" t="s">
        <v>1166</v>
      </c>
      <c r="B20" s="286">
        <v>109</v>
      </c>
      <c r="C20" s="286">
        <v>95</v>
      </c>
      <c r="D20" s="286">
        <v>204</v>
      </c>
      <c r="E20" s="286">
        <v>26</v>
      </c>
      <c r="F20" s="286">
        <v>8</v>
      </c>
      <c r="G20" s="286">
        <v>34</v>
      </c>
      <c r="H20" s="577">
        <v>238</v>
      </c>
      <c r="I20" s="285" t="s">
        <v>1167</v>
      </c>
      <c r="J20" s="277"/>
    </row>
    <row r="21" spans="1:10" ht="43" customHeight="1">
      <c r="A21" s="285" t="s">
        <v>1168</v>
      </c>
      <c r="B21" s="289">
        <v>272</v>
      </c>
      <c r="C21" s="289">
        <v>209</v>
      </c>
      <c r="D21" s="286">
        <v>481</v>
      </c>
      <c r="E21" s="289">
        <v>11</v>
      </c>
      <c r="F21" s="289">
        <v>10</v>
      </c>
      <c r="G21" s="286">
        <v>21</v>
      </c>
      <c r="H21" s="577">
        <v>502</v>
      </c>
      <c r="I21" s="285" t="s">
        <v>1169</v>
      </c>
      <c r="J21" s="277"/>
    </row>
    <row r="22" spans="1:10" ht="43" customHeight="1">
      <c r="A22" s="285" t="s">
        <v>1170</v>
      </c>
      <c r="B22" s="286">
        <v>102</v>
      </c>
      <c r="C22" s="286">
        <v>262</v>
      </c>
      <c r="D22" s="286">
        <v>364</v>
      </c>
      <c r="E22" s="286">
        <v>22</v>
      </c>
      <c r="F22" s="286">
        <v>8</v>
      </c>
      <c r="G22" s="286">
        <v>30</v>
      </c>
      <c r="H22" s="577">
        <v>394</v>
      </c>
      <c r="I22" s="285" t="s">
        <v>1171</v>
      </c>
      <c r="J22" s="277"/>
    </row>
    <row r="23" spans="1:10" ht="43" customHeight="1">
      <c r="A23" s="285" t="s">
        <v>1172</v>
      </c>
      <c r="B23" s="289">
        <v>10</v>
      </c>
      <c r="C23" s="289">
        <v>34</v>
      </c>
      <c r="D23" s="286">
        <v>44</v>
      </c>
      <c r="E23" s="289">
        <v>1</v>
      </c>
      <c r="F23" s="289">
        <v>0</v>
      </c>
      <c r="G23" s="286">
        <v>1</v>
      </c>
      <c r="H23" s="577">
        <v>45</v>
      </c>
      <c r="I23" s="285" t="s">
        <v>1173</v>
      </c>
      <c r="J23" s="277"/>
    </row>
    <row r="24" spans="1:10" ht="43" customHeight="1">
      <c r="A24" s="285" t="s">
        <v>1174</v>
      </c>
      <c r="B24" s="286">
        <v>50</v>
      </c>
      <c r="C24" s="286">
        <v>256</v>
      </c>
      <c r="D24" s="286">
        <v>306</v>
      </c>
      <c r="E24" s="286">
        <v>9</v>
      </c>
      <c r="F24" s="286">
        <v>15</v>
      </c>
      <c r="G24" s="286">
        <v>24</v>
      </c>
      <c r="H24" s="577">
        <v>330</v>
      </c>
      <c r="I24" s="285" t="s">
        <v>1175</v>
      </c>
      <c r="J24" s="277"/>
    </row>
    <row r="25" spans="1:10" ht="43" customHeight="1">
      <c r="A25" s="285" t="s">
        <v>1176</v>
      </c>
      <c r="B25" s="289">
        <v>853</v>
      </c>
      <c r="C25" s="289">
        <v>483</v>
      </c>
      <c r="D25" s="286">
        <v>1336</v>
      </c>
      <c r="E25" s="289">
        <v>164</v>
      </c>
      <c r="F25" s="289">
        <v>255</v>
      </c>
      <c r="G25" s="286">
        <v>419</v>
      </c>
      <c r="H25" s="577">
        <v>1755</v>
      </c>
      <c r="I25" s="285" t="s">
        <v>1177</v>
      </c>
      <c r="J25" s="277"/>
    </row>
    <row r="26" spans="1:10" ht="43" customHeight="1">
      <c r="A26" s="285" t="s">
        <v>1178</v>
      </c>
      <c r="B26" s="286">
        <v>745</v>
      </c>
      <c r="C26" s="286">
        <v>34</v>
      </c>
      <c r="D26" s="286">
        <v>779</v>
      </c>
      <c r="E26" s="286">
        <v>9</v>
      </c>
      <c r="F26" s="286">
        <v>3</v>
      </c>
      <c r="G26" s="286">
        <v>12</v>
      </c>
      <c r="H26" s="577">
        <v>791</v>
      </c>
      <c r="I26" s="285" t="s">
        <v>1179</v>
      </c>
      <c r="J26" s="277"/>
    </row>
    <row r="27" spans="1:10" ht="43" customHeight="1">
      <c r="A27" s="285" t="s">
        <v>1180</v>
      </c>
      <c r="B27" s="289">
        <v>31</v>
      </c>
      <c r="C27" s="289">
        <v>51</v>
      </c>
      <c r="D27" s="286">
        <v>82</v>
      </c>
      <c r="E27" s="289">
        <v>0</v>
      </c>
      <c r="F27" s="289">
        <v>0</v>
      </c>
      <c r="G27" s="286">
        <v>0</v>
      </c>
      <c r="H27" s="577">
        <v>82</v>
      </c>
      <c r="I27" s="285" t="s">
        <v>1181</v>
      </c>
      <c r="J27" s="277"/>
    </row>
    <row r="28" spans="1:10" ht="43" customHeight="1">
      <c r="A28" s="285" t="s">
        <v>1182</v>
      </c>
      <c r="B28" s="286">
        <v>107</v>
      </c>
      <c r="C28" s="286">
        <v>443</v>
      </c>
      <c r="D28" s="286">
        <v>550</v>
      </c>
      <c r="E28" s="286">
        <v>0</v>
      </c>
      <c r="F28" s="286">
        <v>0</v>
      </c>
      <c r="G28" s="286">
        <v>0</v>
      </c>
      <c r="H28" s="577">
        <v>550</v>
      </c>
      <c r="I28" s="285" t="s">
        <v>1183</v>
      </c>
      <c r="J28" s="277"/>
    </row>
    <row r="29" spans="1:10" ht="43" customHeight="1">
      <c r="A29" s="285" t="s">
        <v>1184</v>
      </c>
      <c r="B29" s="289">
        <v>51</v>
      </c>
      <c r="C29" s="289">
        <v>142</v>
      </c>
      <c r="D29" s="286">
        <v>193</v>
      </c>
      <c r="E29" s="289">
        <v>0</v>
      </c>
      <c r="F29" s="289">
        <v>1</v>
      </c>
      <c r="G29" s="286">
        <v>1</v>
      </c>
      <c r="H29" s="577">
        <v>194</v>
      </c>
      <c r="I29" s="285" t="s">
        <v>1185</v>
      </c>
      <c r="J29" s="277"/>
    </row>
    <row r="30" spans="1:10" ht="43" customHeight="1">
      <c r="A30" s="285" t="s">
        <v>1186</v>
      </c>
      <c r="B30" s="286">
        <v>11</v>
      </c>
      <c r="C30" s="286">
        <v>82</v>
      </c>
      <c r="D30" s="286">
        <v>93</v>
      </c>
      <c r="E30" s="286">
        <v>0</v>
      </c>
      <c r="F30" s="286">
        <v>0</v>
      </c>
      <c r="G30" s="286">
        <v>0</v>
      </c>
      <c r="H30" s="577">
        <v>93</v>
      </c>
      <c r="I30" s="285" t="s">
        <v>1187</v>
      </c>
      <c r="J30" s="277"/>
    </row>
    <row r="31" spans="1:10" ht="43" customHeight="1">
      <c r="A31" s="285" t="s">
        <v>893</v>
      </c>
      <c r="B31" s="289">
        <v>329</v>
      </c>
      <c r="C31" s="289">
        <v>400</v>
      </c>
      <c r="D31" s="286">
        <v>729</v>
      </c>
      <c r="E31" s="289">
        <v>38</v>
      </c>
      <c r="F31" s="289">
        <v>38</v>
      </c>
      <c r="G31" s="286">
        <v>76</v>
      </c>
      <c r="H31" s="577">
        <v>805</v>
      </c>
      <c r="I31" s="285" t="s">
        <v>894</v>
      </c>
      <c r="J31" s="277"/>
    </row>
    <row r="32" spans="1:10" s="282" customFormat="1" ht="43" customHeight="1">
      <c r="A32" s="574" t="s">
        <v>750</v>
      </c>
      <c r="B32" s="578">
        <v>19333</v>
      </c>
      <c r="C32" s="578">
        <v>13557</v>
      </c>
      <c r="D32" s="578">
        <v>32890</v>
      </c>
      <c r="E32" s="578">
        <v>1236</v>
      </c>
      <c r="F32" s="578">
        <v>2303</v>
      </c>
      <c r="G32" s="578">
        <v>3539</v>
      </c>
      <c r="H32" s="578">
        <v>36429</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22"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646</v>
      </c>
      <c r="B1" s="1934"/>
      <c r="C1" s="1934"/>
      <c r="D1" s="1934"/>
      <c r="E1" s="1934"/>
      <c r="F1" s="1934"/>
      <c r="G1" s="1934"/>
      <c r="H1" s="1934"/>
      <c r="I1" s="1934"/>
      <c r="J1" s="277"/>
    </row>
    <row r="2" spans="1:10" ht="43" customHeight="1">
      <c r="A2" s="1726" t="s">
        <v>647</v>
      </c>
      <c r="B2" s="1726"/>
      <c r="C2" s="1726"/>
      <c r="D2" s="1726"/>
      <c r="E2" s="1726"/>
      <c r="F2" s="1726"/>
      <c r="G2" s="1726"/>
      <c r="H2" s="1726"/>
      <c r="I2" s="1726"/>
      <c r="J2" s="277"/>
    </row>
    <row r="3" spans="1:10" ht="24.75" customHeight="1">
      <c r="A3" s="197" t="s">
        <v>1190</v>
      </c>
      <c r="B3" s="136"/>
      <c r="C3" s="136"/>
      <c r="D3" s="136"/>
      <c r="E3" s="136"/>
      <c r="F3" s="136"/>
      <c r="G3" s="136"/>
      <c r="H3" s="136"/>
      <c r="I3" s="201" t="s">
        <v>1191</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3624</v>
      </c>
      <c r="C6" s="286">
        <v>7486</v>
      </c>
      <c r="D6" s="286">
        <v>11110</v>
      </c>
      <c r="E6" s="286">
        <v>2814</v>
      </c>
      <c r="F6" s="286">
        <v>3619</v>
      </c>
      <c r="G6" s="286">
        <v>6433</v>
      </c>
      <c r="H6" s="577">
        <v>17543</v>
      </c>
      <c r="I6" s="285" t="s">
        <v>1048</v>
      </c>
      <c r="J6" s="277"/>
    </row>
    <row r="7" spans="1:10" ht="43" customHeight="1">
      <c r="A7" s="285" t="s">
        <v>1145</v>
      </c>
      <c r="B7" s="289">
        <v>708</v>
      </c>
      <c r="C7" s="289">
        <v>117</v>
      </c>
      <c r="D7" s="286">
        <v>825</v>
      </c>
      <c r="E7" s="289">
        <v>307</v>
      </c>
      <c r="F7" s="289">
        <v>238</v>
      </c>
      <c r="G7" s="286">
        <v>545</v>
      </c>
      <c r="H7" s="577">
        <v>1370</v>
      </c>
      <c r="I7" s="285" t="s">
        <v>1146</v>
      </c>
      <c r="J7" s="277"/>
    </row>
    <row r="8" spans="1:10" ht="43" customHeight="1">
      <c r="A8" s="285" t="s">
        <v>1045</v>
      </c>
      <c r="B8" s="286">
        <v>2370</v>
      </c>
      <c r="C8" s="286">
        <v>2060</v>
      </c>
      <c r="D8" s="286">
        <v>4430</v>
      </c>
      <c r="E8" s="286">
        <v>1263</v>
      </c>
      <c r="F8" s="286">
        <v>1747</v>
      </c>
      <c r="G8" s="286">
        <v>3010</v>
      </c>
      <c r="H8" s="577">
        <v>7440</v>
      </c>
      <c r="I8" s="285" t="s">
        <v>1046</v>
      </c>
      <c r="J8" s="277"/>
    </row>
    <row r="9" spans="1:10" ht="43" customHeight="1">
      <c r="A9" s="285" t="s">
        <v>1147</v>
      </c>
      <c r="B9" s="289">
        <v>2121</v>
      </c>
      <c r="C9" s="289">
        <v>1017</v>
      </c>
      <c r="D9" s="286">
        <v>3138</v>
      </c>
      <c r="E9" s="289">
        <v>31</v>
      </c>
      <c r="F9" s="289">
        <v>44</v>
      </c>
      <c r="G9" s="286">
        <v>75</v>
      </c>
      <c r="H9" s="577">
        <v>3213</v>
      </c>
      <c r="I9" s="285" t="s">
        <v>1148</v>
      </c>
      <c r="J9" s="277"/>
    </row>
    <row r="10" spans="1:10" ht="43" customHeight="1">
      <c r="A10" s="285" t="s">
        <v>832</v>
      </c>
      <c r="B10" s="286">
        <v>3143</v>
      </c>
      <c r="C10" s="286">
        <v>3985</v>
      </c>
      <c r="D10" s="286">
        <v>7128</v>
      </c>
      <c r="E10" s="286">
        <v>1145</v>
      </c>
      <c r="F10" s="286">
        <v>1341</v>
      </c>
      <c r="G10" s="286">
        <v>2486</v>
      </c>
      <c r="H10" s="577">
        <v>9614</v>
      </c>
      <c r="I10" s="285" t="s">
        <v>1149</v>
      </c>
      <c r="J10" s="277"/>
    </row>
    <row r="11" spans="1:10" ht="43" customHeight="1">
      <c r="A11" s="285" t="s">
        <v>1084</v>
      </c>
      <c r="B11" s="289">
        <v>543</v>
      </c>
      <c r="C11" s="289">
        <v>1388</v>
      </c>
      <c r="D11" s="286">
        <v>1931</v>
      </c>
      <c r="E11" s="289">
        <v>1200</v>
      </c>
      <c r="F11" s="289">
        <v>1049</v>
      </c>
      <c r="G11" s="286">
        <v>2249</v>
      </c>
      <c r="H11" s="577">
        <v>4180</v>
      </c>
      <c r="I11" s="285" t="s">
        <v>1150</v>
      </c>
      <c r="J11" s="277"/>
    </row>
    <row r="12" spans="1:10" ht="43" customHeight="1">
      <c r="A12" s="285" t="s">
        <v>1151</v>
      </c>
      <c r="B12" s="286">
        <v>1524</v>
      </c>
      <c r="C12" s="286">
        <v>1888</v>
      </c>
      <c r="D12" s="286">
        <v>3412</v>
      </c>
      <c r="E12" s="286">
        <v>19</v>
      </c>
      <c r="F12" s="286">
        <v>68</v>
      </c>
      <c r="G12" s="286">
        <v>87</v>
      </c>
      <c r="H12" s="577">
        <v>3499</v>
      </c>
      <c r="I12" s="285" t="s">
        <v>1152</v>
      </c>
      <c r="J12" s="277"/>
    </row>
    <row r="13" spans="1:10" ht="43" customHeight="1">
      <c r="A13" s="285" t="s">
        <v>1153</v>
      </c>
      <c r="B13" s="289">
        <v>1076</v>
      </c>
      <c r="C13" s="289">
        <v>1749</v>
      </c>
      <c r="D13" s="286">
        <v>2825</v>
      </c>
      <c r="E13" s="289">
        <v>13</v>
      </c>
      <c r="F13" s="289">
        <v>48</v>
      </c>
      <c r="G13" s="286">
        <v>61</v>
      </c>
      <c r="H13" s="577">
        <v>2886</v>
      </c>
      <c r="I13" s="285" t="s">
        <v>1154</v>
      </c>
      <c r="J13" s="277"/>
    </row>
    <row r="14" spans="1:10" ht="43" customHeight="1">
      <c r="A14" s="285" t="s">
        <v>1155</v>
      </c>
      <c r="B14" s="286">
        <v>82</v>
      </c>
      <c r="C14" s="286">
        <v>8</v>
      </c>
      <c r="D14" s="286">
        <v>90</v>
      </c>
      <c r="E14" s="286">
        <v>72</v>
      </c>
      <c r="F14" s="286">
        <v>91</v>
      </c>
      <c r="G14" s="286">
        <v>163</v>
      </c>
      <c r="H14" s="577">
        <v>253</v>
      </c>
      <c r="I14" s="285" t="s">
        <v>1156</v>
      </c>
      <c r="J14" s="277"/>
    </row>
    <row r="15" spans="1:10" ht="43" customHeight="1">
      <c r="A15" s="285" t="s">
        <v>1157</v>
      </c>
      <c r="B15" s="289">
        <v>2547</v>
      </c>
      <c r="C15" s="289">
        <v>5392</v>
      </c>
      <c r="D15" s="286">
        <v>7939</v>
      </c>
      <c r="E15" s="289">
        <v>11</v>
      </c>
      <c r="F15" s="289">
        <v>31</v>
      </c>
      <c r="G15" s="286">
        <v>42</v>
      </c>
      <c r="H15" s="577">
        <v>7981</v>
      </c>
      <c r="I15" s="285" t="s">
        <v>1158</v>
      </c>
      <c r="J15" s="277"/>
    </row>
    <row r="16" spans="1:10" ht="43" customHeight="1">
      <c r="A16" s="285" t="s">
        <v>1049</v>
      </c>
      <c r="B16" s="286">
        <v>372</v>
      </c>
      <c r="C16" s="286">
        <v>204</v>
      </c>
      <c r="D16" s="286">
        <v>576</v>
      </c>
      <c r="E16" s="286">
        <v>341</v>
      </c>
      <c r="F16" s="286">
        <v>430</v>
      </c>
      <c r="G16" s="286">
        <v>771</v>
      </c>
      <c r="H16" s="577">
        <v>1347</v>
      </c>
      <c r="I16" s="285" t="s">
        <v>1159</v>
      </c>
      <c r="J16" s="277"/>
    </row>
    <row r="17" spans="1:10" ht="43" customHeight="1">
      <c r="A17" s="285" t="s">
        <v>1160</v>
      </c>
      <c r="B17" s="289">
        <v>1628</v>
      </c>
      <c r="C17" s="289">
        <v>4599</v>
      </c>
      <c r="D17" s="286">
        <v>6227</v>
      </c>
      <c r="E17" s="289">
        <v>76</v>
      </c>
      <c r="F17" s="289">
        <v>306</v>
      </c>
      <c r="G17" s="286">
        <v>382</v>
      </c>
      <c r="H17" s="577">
        <v>6609</v>
      </c>
      <c r="I17" s="285" t="s">
        <v>1161</v>
      </c>
      <c r="J17" s="277"/>
    </row>
    <row r="18" spans="1:10" ht="43" customHeight="1">
      <c r="A18" s="285" t="s">
        <v>1162</v>
      </c>
      <c r="B18" s="286">
        <v>379</v>
      </c>
      <c r="C18" s="286">
        <v>1186</v>
      </c>
      <c r="D18" s="286">
        <v>1565</v>
      </c>
      <c r="E18" s="286">
        <v>2</v>
      </c>
      <c r="F18" s="286">
        <v>22</v>
      </c>
      <c r="G18" s="286">
        <v>24</v>
      </c>
      <c r="H18" s="577">
        <v>1589</v>
      </c>
      <c r="I18" s="285" t="s">
        <v>1163</v>
      </c>
      <c r="J18" s="277"/>
    </row>
    <row r="19" spans="1:10" ht="43" customHeight="1">
      <c r="A19" s="285" t="s">
        <v>1164</v>
      </c>
      <c r="B19" s="289">
        <v>1653</v>
      </c>
      <c r="C19" s="289">
        <v>4594</v>
      </c>
      <c r="D19" s="286">
        <v>6247</v>
      </c>
      <c r="E19" s="289">
        <v>88</v>
      </c>
      <c r="F19" s="289">
        <v>212</v>
      </c>
      <c r="G19" s="286">
        <v>300</v>
      </c>
      <c r="H19" s="577">
        <v>6547</v>
      </c>
      <c r="I19" s="285" t="s">
        <v>1165</v>
      </c>
      <c r="J19" s="277"/>
    </row>
    <row r="20" spans="1:10" ht="43" customHeight="1">
      <c r="A20" s="285" t="s">
        <v>1166</v>
      </c>
      <c r="B20" s="286">
        <v>111</v>
      </c>
      <c r="C20" s="286">
        <v>295</v>
      </c>
      <c r="D20" s="286">
        <v>406</v>
      </c>
      <c r="E20" s="286">
        <v>27</v>
      </c>
      <c r="F20" s="286">
        <v>24</v>
      </c>
      <c r="G20" s="286">
        <v>51</v>
      </c>
      <c r="H20" s="577">
        <v>457</v>
      </c>
      <c r="I20" s="285" t="s">
        <v>1167</v>
      </c>
      <c r="J20" s="277"/>
    </row>
    <row r="21" spans="1:10" ht="43" customHeight="1">
      <c r="A21" s="285" t="s">
        <v>1168</v>
      </c>
      <c r="B21" s="289">
        <v>472</v>
      </c>
      <c r="C21" s="289">
        <v>415</v>
      </c>
      <c r="D21" s="286">
        <v>887</v>
      </c>
      <c r="E21" s="289">
        <v>3335</v>
      </c>
      <c r="F21" s="289">
        <v>584</v>
      </c>
      <c r="G21" s="286">
        <v>3919</v>
      </c>
      <c r="H21" s="577">
        <v>4806</v>
      </c>
      <c r="I21" s="285" t="s">
        <v>1169</v>
      </c>
      <c r="J21" s="277"/>
    </row>
    <row r="22" spans="1:10" ht="43" customHeight="1">
      <c r="A22" s="285" t="s">
        <v>1170</v>
      </c>
      <c r="B22" s="286">
        <v>159</v>
      </c>
      <c r="C22" s="286">
        <v>389</v>
      </c>
      <c r="D22" s="286">
        <v>548</v>
      </c>
      <c r="E22" s="286">
        <v>93</v>
      </c>
      <c r="F22" s="286">
        <v>24</v>
      </c>
      <c r="G22" s="286">
        <v>117</v>
      </c>
      <c r="H22" s="577">
        <v>665</v>
      </c>
      <c r="I22" s="285" t="s">
        <v>1171</v>
      </c>
      <c r="J22" s="277"/>
    </row>
    <row r="23" spans="1:10" ht="43" customHeight="1">
      <c r="A23" s="285" t="s">
        <v>1172</v>
      </c>
      <c r="B23" s="289">
        <v>23</v>
      </c>
      <c r="C23" s="289">
        <v>183</v>
      </c>
      <c r="D23" s="286">
        <v>206</v>
      </c>
      <c r="E23" s="289">
        <v>0</v>
      </c>
      <c r="F23" s="289">
        <v>0</v>
      </c>
      <c r="G23" s="286">
        <v>0</v>
      </c>
      <c r="H23" s="577">
        <v>206</v>
      </c>
      <c r="I23" s="285" t="s">
        <v>1173</v>
      </c>
      <c r="J23" s="277"/>
    </row>
    <row r="24" spans="1:10" ht="43" customHeight="1">
      <c r="A24" s="285" t="s">
        <v>1174</v>
      </c>
      <c r="B24" s="286">
        <v>80</v>
      </c>
      <c r="C24" s="286">
        <v>445</v>
      </c>
      <c r="D24" s="286">
        <v>525</v>
      </c>
      <c r="E24" s="286">
        <v>63</v>
      </c>
      <c r="F24" s="286">
        <v>220</v>
      </c>
      <c r="G24" s="286">
        <v>283</v>
      </c>
      <c r="H24" s="577">
        <v>808</v>
      </c>
      <c r="I24" s="285" t="s">
        <v>1175</v>
      </c>
      <c r="J24" s="277"/>
    </row>
    <row r="25" spans="1:10" ht="43" customHeight="1">
      <c r="A25" s="285" t="s">
        <v>1176</v>
      </c>
      <c r="B25" s="289">
        <v>689</v>
      </c>
      <c r="C25" s="289">
        <v>573</v>
      </c>
      <c r="D25" s="286">
        <v>1262</v>
      </c>
      <c r="E25" s="289">
        <v>178</v>
      </c>
      <c r="F25" s="289">
        <v>285</v>
      </c>
      <c r="G25" s="286">
        <v>463</v>
      </c>
      <c r="H25" s="577">
        <v>1725</v>
      </c>
      <c r="I25" s="285" t="s">
        <v>1177</v>
      </c>
      <c r="J25" s="277"/>
    </row>
    <row r="26" spans="1:10" ht="43" customHeight="1">
      <c r="A26" s="285" t="s">
        <v>1178</v>
      </c>
      <c r="B26" s="286">
        <v>1253</v>
      </c>
      <c r="C26" s="286">
        <v>241</v>
      </c>
      <c r="D26" s="286">
        <v>1494</v>
      </c>
      <c r="E26" s="286">
        <v>39</v>
      </c>
      <c r="F26" s="286">
        <v>8</v>
      </c>
      <c r="G26" s="286">
        <v>47</v>
      </c>
      <c r="H26" s="577">
        <v>1541</v>
      </c>
      <c r="I26" s="285" t="s">
        <v>1179</v>
      </c>
      <c r="J26" s="277"/>
    </row>
    <row r="27" spans="1:10" ht="43" customHeight="1">
      <c r="A27" s="285" t="s">
        <v>1180</v>
      </c>
      <c r="B27" s="289">
        <v>88</v>
      </c>
      <c r="C27" s="289">
        <v>35</v>
      </c>
      <c r="D27" s="286">
        <v>123</v>
      </c>
      <c r="E27" s="289">
        <v>0</v>
      </c>
      <c r="F27" s="289">
        <v>0</v>
      </c>
      <c r="G27" s="286">
        <v>0</v>
      </c>
      <c r="H27" s="577">
        <v>123</v>
      </c>
      <c r="I27" s="285" t="s">
        <v>1181</v>
      </c>
      <c r="J27" s="277"/>
    </row>
    <row r="28" spans="1:10" ht="43" customHeight="1">
      <c r="A28" s="285" t="s">
        <v>1182</v>
      </c>
      <c r="B28" s="286">
        <v>133</v>
      </c>
      <c r="C28" s="286">
        <v>1166</v>
      </c>
      <c r="D28" s="286">
        <v>1299</v>
      </c>
      <c r="E28" s="286">
        <v>0</v>
      </c>
      <c r="F28" s="286">
        <v>4</v>
      </c>
      <c r="G28" s="286">
        <v>4</v>
      </c>
      <c r="H28" s="577">
        <v>1303</v>
      </c>
      <c r="I28" s="285" t="s">
        <v>1183</v>
      </c>
      <c r="J28" s="277"/>
    </row>
    <row r="29" spans="1:10" ht="43" customHeight="1">
      <c r="A29" s="285" t="s">
        <v>1184</v>
      </c>
      <c r="B29" s="289">
        <v>205</v>
      </c>
      <c r="C29" s="289">
        <v>507</v>
      </c>
      <c r="D29" s="286">
        <v>712</v>
      </c>
      <c r="E29" s="289">
        <v>1</v>
      </c>
      <c r="F29" s="289">
        <v>12</v>
      </c>
      <c r="G29" s="286">
        <v>13</v>
      </c>
      <c r="H29" s="577">
        <v>725</v>
      </c>
      <c r="I29" s="285" t="s">
        <v>1185</v>
      </c>
      <c r="J29" s="277"/>
    </row>
    <row r="30" spans="1:10" ht="43" customHeight="1">
      <c r="A30" s="285" t="s">
        <v>1186</v>
      </c>
      <c r="B30" s="286">
        <v>20</v>
      </c>
      <c r="C30" s="286">
        <v>164</v>
      </c>
      <c r="D30" s="286">
        <v>184</v>
      </c>
      <c r="E30" s="286">
        <v>0</v>
      </c>
      <c r="F30" s="286">
        <v>0</v>
      </c>
      <c r="G30" s="286">
        <v>0</v>
      </c>
      <c r="H30" s="577">
        <v>184</v>
      </c>
      <c r="I30" s="285" t="s">
        <v>1187</v>
      </c>
      <c r="J30" s="277"/>
    </row>
    <row r="31" spans="1:10" ht="43" customHeight="1">
      <c r="A31" s="285" t="s">
        <v>893</v>
      </c>
      <c r="B31" s="289">
        <v>123</v>
      </c>
      <c r="C31" s="289">
        <v>412</v>
      </c>
      <c r="D31" s="286">
        <v>535</v>
      </c>
      <c r="E31" s="289">
        <v>70</v>
      </c>
      <c r="F31" s="289">
        <v>87</v>
      </c>
      <c r="G31" s="286">
        <v>157</v>
      </c>
      <c r="H31" s="577">
        <v>692</v>
      </c>
      <c r="I31" s="285" t="s">
        <v>894</v>
      </c>
      <c r="J31" s="277"/>
    </row>
    <row r="32" spans="1:10" s="282" customFormat="1" ht="43" customHeight="1">
      <c r="A32" s="574" t="s">
        <v>750</v>
      </c>
      <c r="B32" s="578">
        <v>25126</v>
      </c>
      <c r="C32" s="578">
        <v>40498</v>
      </c>
      <c r="D32" s="578">
        <v>65624</v>
      </c>
      <c r="E32" s="578">
        <v>11188</v>
      </c>
      <c r="F32" s="578">
        <v>10494</v>
      </c>
      <c r="G32" s="578">
        <v>21682</v>
      </c>
      <c r="H32" s="578">
        <v>87306</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3"/>
  <sheetViews>
    <sheetView rightToLeft="1" view="pageBreakPreview" topLeftCell="A22" zoomScale="60" zoomScaleNormal="120" workbookViewId="0">
      <selection activeCell="D114" sqref="D114"/>
    </sheetView>
  </sheetViews>
  <sheetFormatPr defaultColWidth="8.81640625" defaultRowHeight="43" customHeight="1"/>
  <cols>
    <col min="1" max="1" width="24.81640625" style="278" customWidth="1"/>
    <col min="2" max="8" width="11.7265625" style="278" customWidth="1"/>
    <col min="9" max="9" width="36" style="278" customWidth="1"/>
    <col min="10" max="12" width="8.81640625" style="278"/>
    <col min="13" max="13" width="9.81640625" style="278" customWidth="1"/>
    <col min="14" max="256" width="8.81640625" style="278"/>
    <col min="257" max="257" width="24.81640625" style="278" customWidth="1"/>
    <col min="258" max="258" width="27.81640625" style="278" customWidth="1"/>
    <col min="259" max="512" width="8.81640625" style="278"/>
    <col min="513" max="513" width="24.81640625" style="278" customWidth="1"/>
    <col min="514" max="514" width="27.81640625" style="278" customWidth="1"/>
    <col min="515" max="768" width="8.81640625" style="278"/>
    <col min="769" max="769" width="24.81640625" style="278" customWidth="1"/>
    <col min="770" max="770" width="27.81640625" style="278" customWidth="1"/>
    <col min="771" max="1024" width="8.81640625" style="278"/>
    <col min="1025" max="1025" width="24.81640625" style="278" customWidth="1"/>
    <col min="1026" max="1026" width="27.81640625" style="278" customWidth="1"/>
    <col min="1027" max="1280" width="8.81640625" style="278"/>
    <col min="1281" max="1281" width="24.81640625" style="278" customWidth="1"/>
    <col min="1282" max="1282" width="27.81640625" style="278" customWidth="1"/>
    <col min="1283" max="1536" width="8.81640625" style="278"/>
    <col min="1537" max="1537" width="24.81640625" style="278" customWidth="1"/>
    <col min="1538" max="1538" width="27.81640625" style="278" customWidth="1"/>
    <col min="1539" max="1792" width="8.81640625" style="278"/>
    <col min="1793" max="1793" width="24.81640625" style="278" customWidth="1"/>
    <col min="1794" max="1794" width="27.81640625" style="278" customWidth="1"/>
    <col min="1795" max="2048" width="8.81640625" style="278"/>
    <col min="2049" max="2049" width="24.81640625" style="278" customWidth="1"/>
    <col min="2050" max="2050" width="27.81640625" style="278" customWidth="1"/>
    <col min="2051" max="2304" width="8.81640625" style="278"/>
    <col min="2305" max="2305" width="24.81640625" style="278" customWidth="1"/>
    <col min="2306" max="2306" width="27.81640625" style="278" customWidth="1"/>
    <col min="2307" max="2560" width="8.81640625" style="278"/>
    <col min="2561" max="2561" width="24.81640625" style="278" customWidth="1"/>
    <col min="2562" max="2562" width="27.81640625" style="278" customWidth="1"/>
    <col min="2563" max="2816" width="8.81640625" style="278"/>
    <col min="2817" max="2817" width="24.81640625" style="278" customWidth="1"/>
    <col min="2818" max="2818" width="27.81640625" style="278" customWidth="1"/>
    <col min="2819" max="3072" width="8.81640625" style="278"/>
    <col min="3073" max="3073" width="24.81640625" style="278" customWidth="1"/>
    <col min="3074" max="3074" width="27.81640625" style="278" customWidth="1"/>
    <col min="3075" max="3328" width="8.81640625" style="278"/>
    <col min="3329" max="3329" width="24.81640625" style="278" customWidth="1"/>
    <col min="3330" max="3330" width="27.81640625" style="278" customWidth="1"/>
    <col min="3331" max="3584" width="8.81640625" style="278"/>
    <col min="3585" max="3585" width="24.81640625" style="278" customWidth="1"/>
    <col min="3586" max="3586" width="27.81640625" style="278" customWidth="1"/>
    <col min="3587" max="3840" width="8.81640625" style="278"/>
    <col min="3841" max="3841" width="24.81640625" style="278" customWidth="1"/>
    <col min="3842" max="3842" width="27.81640625" style="278" customWidth="1"/>
    <col min="3843" max="4096" width="8.81640625" style="278"/>
    <col min="4097" max="4097" width="24.81640625" style="278" customWidth="1"/>
    <col min="4098" max="4098" width="27.81640625" style="278" customWidth="1"/>
    <col min="4099" max="4352" width="8.81640625" style="278"/>
    <col min="4353" max="4353" width="24.81640625" style="278" customWidth="1"/>
    <col min="4354" max="4354" width="27.81640625" style="278" customWidth="1"/>
    <col min="4355" max="4608" width="8.81640625" style="278"/>
    <col min="4609" max="4609" width="24.81640625" style="278" customWidth="1"/>
    <col min="4610" max="4610" width="27.81640625" style="278" customWidth="1"/>
    <col min="4611" max="4864" width="8.81640625" style="278"/>
    <col min="4865" max="4865" width="24.81640625" style="278" customWidth="1"/>
    <col min="4866" max="4866" width="27.81640625" style="278" customWidth="1"/>
    <col min="4867" max="5120" width="8.81640625" style="278"/>
    <col min="5121" max="5121" width="24.81640625" style="278" customWidth="1"/>
    <col min="5122" max="5122" width="27.81640625" style="278" customWidth="1"/>
    <col min="5123" max="5376" width="8.81640625" style="278"/>
    <col min="5377" max="5377" width="24.81640625" style="278" customWidth="1"/>
    <col min="5378" max="5378" width="27.81640625" style="278" customWidth="1"/>
    <col min="5379" max="5632" width="8.81640625" style="278"/>
    <col min="5633" max="5633" width="24.81640625" style="278" customWidth="1"/>
    <col min="5634" max="5634" width="27.81640625" style="278" customWidth="1"/>
    <col min="5635" max="5888" width="8.81640625" style="278"/>
    <col min="5889" max="5889" width="24.81640625" style="278" customWidth="1"/>
    <col min="5890" max="5890" width="27.81640625" style="278" customWidth="1"/>
    <col min="5891" max="6144" width="8.81640625" style="278"/>
    <col min="6145" max="6145" width="24.81640625" style="278" customWidth="1"/>
    <col min="6146" max="6146" width="27.81640625" style="278" customWidth="1"/>
    <col min="6147" max="6400" width="8.81640625" style="278"/>
    <col min="6401" max="6401" width="24.81640625" style="278" customWidth="1"/>
    <col min="6402" max="6402" width="27.81640625" style="278" customWidth="1"/>
    <col min="6403" max="6656" width="8.81640625" style="278"/>
    <col min="6657" max="6657" width="24.81640625" style="278" customWidth="1"/>
    <col min="6658" max="6658" width="27.81640625" style="278" customWidth="1"/>
    <col min="6659" max="6912" width="8.81640625" style="278"/>
    <col min="6913" max="6913" width="24.81640625" style="278" customWidth="1"/>
    <col min="6914" max="6914" width="27.81640625" style="278" customWidth="1"/>
    <col min="6915" max="7168" width="8.81640625" style="278"/>
    <col min="7169" max="7169" width="24.81640625" style="278" customWidth="1"/>
    <col min="7170" max="7170" width="27.81640625" style="278" customWidth="1"/>
    <col min="7171" max="7424" width="8.81640625" style="278"/>
    <col min="7425" max="7425" width="24.81640625" style="278" customWidth="1"/>
    <col min="7426" max="7426" width="27.81640625" style="278" customWidth="1"/>
    <col min="7427" max="7680" width="8.81640625" style="278"/>
    <col min="7681" max="7681" width="24.81640625" style="278" customWidth="1"/>
    <col min="7682" max="7682" width="27.81640625" style="278" customWidth="1"/>
    <col min="7683" max="7936" width="8.81640625" style="278"/>
    <col min="7937" max="7937" width="24.81640625" style="278" customWidth="1"/>
    <col min="7938" max="7938" width="27.81640625" style="278" customWidth="1"/>
    <col min="7939" max="8192" width="8.81640625" style="278"/>
    <col min="8193" max="8193" width="24.81640625" style="278" customWidth="1"/>
    <col min="8194" max="8194" width="27.81640625" style="278" customWidth="1"/>
    <col min="8195" max="8448" width="8.81640625" style="278"/>
    <col min="8449" max="8449" width="24.81640625" style="278" customWidth="1"/>
    <col min="8450" max="8450" width="27.81640625" style="278" customWidth="1"/>
    <col min="8451" max="8704" width="8.81640625" style="278"/>
    <col min="8705" max="8705" width="24.81640625" style="278" customWidth="1"/>
    <col min="8706" max="8706" width="27.81640625" style="278" customWidth="1"/>
    <col min="8707" max="8960" width="8.81640625" style="278"/>
    <col min="8961" max="8961" width="24.81640625" style="278" customWidth="1"/>
    <col min="8962" max="8962" width="27.81640625" style="278" customWidth="1"/>
    <col min="8963" max="9216" width="8.81640625" style="278"/>
    <col min="9217" max="9217" width="24.81640625" style="278" customWidth="1"/>
    <col min="9218" max="9218" width="27.81640625" style="278" customWidth="1"/>
    <col min="9219" max="9472" width="8.81640625" style="278"/>
    <col min="9473" max="9473" width="24.81640625" style="278" customWidth="1"/>
    <col min="9474" max="9474" width="27.81640625" style="278" customWidth="1"/>
    <col min="9475" max="9728" width="8.81640625" style="278"/>
    <col min="9729" max="9729" width="24.81640625" style="278" customWidth="1"/>
    <col min="9730" max="9730" width="27.81640625" style="278" customWidth="1"/>
    <col min="9731" max="9984" width="8.81640625" style="278"/>
    <col min="9985" max="9985" width="24.81640625" style="278" customWidth="1"/>
    <col min="9986" max="9986" width="27.81640625" style="278" customWidth="1"/>
    <col min="9987" max="10240" width="8.81640625" style="278"/>
    <col min="10241" max="10241" width="24.81640625" style="278" customWidth="1"/>
    <col min="10242" max="10242" width="27.81640625" style="278" customWidth="1"/>
    <col min="10243" max="10496" width="8.81640625" style="278"/>
    <col min="10497" max="10497" width="24.81640625" style="278" customWidth="1"/>
    <col min="10498" max="10498" width="27.81640625" style="278" customWidth="1"/>
    <col min="10499" max="10752" width="8.81640625" style="278"/>
    <col min="10753" max="10753" width="24.81640625" style="278" customWidth="1"/>
    <col min="10754" max="10754" width="27.81640625" style="278" customWidth="1"/>
    <col min="10755" max="11008" width="8.81640625" style="278"/>
    <col min="11009" max="11009" width="24.81640625" style="278" customWidth="1"/>
    <col min="11010" max="11010" width="27.81640625" style="278" customWidth="1"/>
    <col min="11011" max="11264" width="8.81640625" style="278"/>
    <col min="11265" max="11265" width="24.81640625" style="278" customWidth="1"/>
    <col min="11266" max="11266" width="27.81640625" style="278" customWidth="1"/>
    <col min="11267" max="11520" width="8.81640625" style="278"/>
    <col min="11521" max="11521" width="24.81640625" style="278" customWidth="1"/>
    <col min="11522" max="11522" width="27.81640625" style="278" customWidth="1"/>
    <col min="11523" max="11776" width="8.81640625" style="278"/>
    <col min="11777" max="11777" width="24.81640625" style="278" customWidth="1"/>
    <col min="11778" max="11778" width="27.81640625" style="278" customWidth="1"/>
    <col min="11779" max="12032" width="8.81640625" style="278"/>
    <col min="12033" max="12033" width="24.81640625" style="278" customWidth="1"/>
    <col min="12034" max="12034" width="27.81640625" style="278" customWidth="1"/>
    <col min="12035" max="12288" width="8.81640625" style="278"/>
    <col min="12289" max="12289" width="24.81640625" style="278" customWidth="1"/>
    <col min="12290" max="12290" width="27.81640625" style="278" customWidth="1"/>
    <col min="12291" max="12544" width="8.81640625" style="278"/>
    <col min="12545" max="12545" width="24.81640625" style="278" customWidth="1"/>
    <col min="12546" max="12546" width="27.81640625" style="278" customWidth="1"/>
    <col min="12547" max="12800" width="8.81640625" style="278"/>
    <col min="12801" max="12801" width="24.81640625" style="278" customWidth="1"/>
    <col min="12802" max="12802" width="27.81640625" style="278" customWidth="1"/>
    <col min="12803" max="13056" width="8.81640625" style="278"/>
    <col min="13057" max="13057" width="24.81640625" style="278" customWidth="1"/>
    <col min="13058" max="13058" width="27.81640625" style="278" customWidth="1"/>
    <col min="13059" max="13312" width="8.81640625" style="278"/>
    <col min="13313" max="13313" width="24.81640625" style="278" customWidth="1"/>
    <col min="13314" max="13314" width="27.81640625" style="278" customWidth="1"/>
    <col min="13315" max="13568" width="8.81640625" style="278"/>
    <col min="13569" max="13569" width="24.81640625" style="278" customWidth="1"/>
    <col min="13570" max="13570" width="27.81640625" style="278" customWidth="1"/>
    <col min="13571" max="13824" width="8.81640625" style="278"/>
    <col min="13825" max="13825" width="24.81640625" style="278" customWidth="1"/>
    <col min="13826" max="13826" width="27.81640625" style="278" customWidth="1"/>
    <col min="13827" max="14080" width="8.81640625" style="278"/>
    <col min="14081" max="14081" width="24.81640625" style="278" customWidth="1"/>
    <col min="14082" max="14082" width="27.81640625" style="278" customWidth="1"/>
    <col min="14083" max="14336" width="8.81640625" style="278"/>
    <col min="14337" max="14337" width="24.81640625" style="278" customWidth="1"/>
    <col min="14338" max="14338" width="27.81640625" style="278" customWidth="1"/>
    <col min="14339" max="14592" width="8.81640625" style="278"/>
    <col min="14593" max="14593" width="24.81640625" style="278" customWidth="1"/>
    <col min="14594" max="14594" width="27.81640625" style="278" customWidth="1"/>
    <col min="14595" max="14848" width="8.81640625" style="278"/>
    <col min="14849" max="14849" width="24.81640625" style="278" customWidth="1"/>
    <col min="14850" max="14850" width="27.81640625" style="278" customWidth="1"/>
    <col min="14851" max="15104" width="8.81640625" style="278"/>
    <col min="15105" max="15105" width="24.81640625" style="278" customWidth="1"/>
    <col min="15106" max="15106" width="27.81640625" style="278" customWidth="1"/>
    <col min="15107" max="15360" width="8.81640625" style="278"/>
    <col min="15361" max="15361" width="24.81640625" style="278" customWidth="1"/>
    <col min="15362" max="15362" width="27.81640625" style="278" customWidth="1"/>
    <col min="15363" max="15616" width="8.81640625" style="278"/>
    <col min="15617" max="15617" width="24.81640625" style="278" customWidth="1"/>
    <col min="15618" max="15618" width="27.81640625" style="278" customWidth="1"/>
    <col min="15619" max="15872" width="8.81640625" style="278"/>
    <col min="15873" max="15873" width="24.81640625" style="278" customWidth="1"/>
    <col min="15874" max="15874" width="27.81640625" style="278" customWidth="1"/>
    <col min="15875" max="16128" width="8.81640625" style="278"/>
    <col min="16129" max="16129" width="24.81640625" style="278" customWidth="1"/>
    <col min="16130" max="16130" width="27.81640625" style="278" customWidth="1"/>
    <col min="16131" max="16384" width="8.81640625" style="278"/>
  </cols>
  <sheetData>
    <row r="1" spans="1:10" ht="43" customHeight="1">
      <c r="A1" s="1934" t="s">
        <v>649</v>
      </c>
      <c r="B1" s="1934"/>
      <c r="C1" s="1934"/>
      <c r="D1" s="1934"/>
      <c r="E1" s="1934"/>
      <c r="F1" s="1934"/>
      <c r="G1" s="1934"/>
      <c r="H1" s="1934"/>
      <c r="I1" s="1934"/>
      <c r="J1" s="277"/>
    </row>
    <row r="2" spans="1:10" ht="43" customHeight="1">
      <c r="A2" s="1726" t="s">
        <v>650</v>
      </c>
      <c r="B2" s="1726"/>
      <c r="C2" s="1726"/>
      <c r="D2" s="1726"/>
      <c r="E2" s="1726"/>
      <c r="F2" s="1726"/>
      <c r="G2" s="1726"/>
      <c r="H2" s="1726"/>
      <c r="I2" s="1726"/>
      <c r="J2" s="277"/>
    </row>
    <row r="3" spans="1:10" ht="24.75" customHeight="1">
      <c r="A3" s="197" t="s">
        <v>1192</v>
      </c>
      <c r="B3" s="136"/>
      <c r="C3" s="136"/>
      <c r="D3" s="136"/>
      <c r="E3" s="136"/>
      <c r="F3" s="136"/>
      <c r="G3" s="136"/>
      <c r="H3" s="136"/>
      <c r="I3" s="201" t="s">
        <v>1193</v>
      </c>
      <c r="J3" s="277"/>
    </row>
    <row r="4" spans="1:10" s="282" customFormat="1" ht="43" customHeight="1">
      <c r="A4" s="1935" t="s">
        <v>1008</v>
      </c>
      <c r="B4" s="1937" t="s">
        <v>1142</v>
      </c>
      <c r="C4" s="1937"/>
      <c r="D4" s="1937"/>
      <c r="E4" s="1937" t="s">
        <v>1143</v>
      </c>
      <c r="F4" s="1937"/>
      <c r="G4" s="1937"/>
      <c r="H4" s="574" t="s">
        <v>750</v>
      </c>
      <c r="I4" s="1935" t="s">
        <v>1010</v>
      </c>
      <c r="J4" s="575"/>
    </row>
    <row r="5" spans="1:10" s="282" customFormat="1" ht="43" customHeight="1">
      <c r="A5" s="1936"/>
      <c r="B5" s="576" t="s">
        <v>316</v>
      </c>
      <c r="C5" s="576" t="s">
        <v>317</v>
      </c>
      <c r="D5" s="576" t="s">
        <v>1144</v>
      </c>
      <c r="E5" s="576" t="s">
        <v>316</v>
      </c>
      <c r="F5" s="576" t="s">
        <v>317</v>
      </c>
      <c r="G5" s="576" t="s">
        <v>1144</v>
      </c>
      <c r="H5" s="574" t="s">
        <v>68</v>
      </c>
      <c r="I5" s="1936"/>
      <c r="J5" s="575"/>
    </row>
    <row r="6" spans="1:10" ht="43" customHeight="1">
      <c r="A6" s="285" t="s">
        <v>1047</v>
      </c>
      <c r="B6" s="286">
        <v>16543</v>
      </c>
      <c r="C6" s="286">
        <v>14965</v>
      </c>
      <c r="D6" s="286">
        <v>31508</v>
      </c>
      <c r="E6" s="286">
        <v>3213</v>
      </c>
      <c r="F6" s="286">
        <v>4421</v>
      </c>
      <c r="G6" s="286">
        <v>7634</v>
      </c>
      <c r="H6" s="577">
        <v>39142</v>
      </c>
      <c r="I6" s="285" t="s">
        <v>1048</v>
      </c>
      <c r="J6" s="277"/>
    </row>
    <row r="7" spans="1:10" ht="43" customHeight="1">
      <c r="A7" s="285" t="s">
        <v>1145</v>
      </c>
      <c r="B7" s="289">
        <v>9594</v>
      </c>
      <c r="C7" s="289">
        <v>1554</v>
      </c>
      <c r="D7" s="286">
        <v>11148</v>
      </c>
      <c r="E7" s="289">
        <v>421</v>
      </c>
      <c r="F7" s="289">
        <v>713</v>
      </c>
      <c r="G7" s="286">
        <v>1134</v>
      </c>
      <c r="H7" s="577">
        <v>12282</v>
      </c>
      <c r="I7" s="285" t="s">
        <v>1146</v>
      </c>
      <c r="J7" s="277"/>
    </row>
    <row r="8" spans="1:10" ht="43" customHeight="1">
      <c r="A8" s="285" t="s">
        <v>1045</v>
      </c>
      <c r="B8" s="286">
        <v>10203</v>
      </c>
      <c r="C8" s="286">
        <v>5349</v>
      </c>
      <c r="D8" s="286">
        <v>15552</v>
      </c>
      <c r="E8" s="286">
        <v>1547</v>
      </c>
      <c r="F8" s="286">
        <v>2427</v>
      </c>
      <c r="G8" s="286">
        <v>3974</v>
      </c>
      <c r="H8" s="577">
        <v>19526</v>
      </c>
      <c r="I8" s="285" t="s">
        <v>1046</v>
      </c>
      <c r="J8" s="277"/>
    </row>
    <row r="9" spans="1:10" ht="43" customHeight="1">
      <c r="A9" s="285" t="s">
        <v>1147</v>
      </c>
      <c r="B9" s="289">
        <v>7530</v>
      </c>
      <c r="C9" s="289">
        <v>2058</v>
      </c>
      <c r="D9" s="286">
        <v>9588</v>
      </c>
      <c r="E9" s="289">
        <v>55</v>
      </c>
      <c r="F9" s="289">
        <v>86</v>
      </c>
      <c r="G9" s="286">
        <v>141</v>
      </c>
      <c r="H9" s="577">
        <v>9729</v>
      </c>
      <c r="I9" s="285" t="s">
        <v>1148</v>
      </c>
      <c r="J9" s="277"/>
    </row>
    <row r="10" spans="1:10" ht="43" customHeight="1">
      <c r="A10" s="285" t="s">
        <v>832</v>
      </c>
      <c r="B10" s="286">
        <v>6608</v>
      </c>
      <c r="C10" s="286">
        <v>7081</v>
      </c>
      <c r="D10" s="286">
        <v>13689</v>
      </c>
      <c r="E10" s="286">
        <v>1364</v>
      </c>
      <c r="F10" s="286">
        <v>1582</v>
      </c>
      <c r="G10" s="286">
        <v>2946</v>
      </c>
      <c r="H10" s="577">
        <v>16635</v>
      </c>
      <c r="I10" s="285" t="s">
        <v>1149</v>
      </c>
      <c r="J10" s="277"/>
    </row>
    <row r="11" spans="1:10" ht="43" customHeight="1">
      <c r="A11" s="285" t="s">
        <v>1084</v>
      </c>
      <c r="B11" s="289">
        <v>2943</v>
      </c>
      <c r="C11" s="289">
        <v>7291</v>
      </c>
      <c r="D11" s="286">
        <v>10234</v>
      </c>
      <c r="E11" s="289">
        <v>1334</v>
      </c>
      <c r="F11" s="289">
        <v>1544</v>
      </c>
      <c r="G11" s="286">
        <v>2878</v>
      </c>
      <c r="H11" s="577">
        <v>13112</v>
      </c>
      <c r="I11" s="285" t="s">
        <v>1150</v>
      </c>
      <c r="J11" s="277"/>
    </row>
    <row r="12" spans="1:10" ht="43" customHeight="1">
      <c r="A12" s="285" t="s">
        <v>1151</v>
      </c>
      <c r="B12" s="286">
        <v>10452</v>
      </c>
      <c r="C12" s="286">
        <v>4040</v>
      </c>
      <c r="D12" s="286">
        <v>14492</v>
      </c>
      <c r="E12" s="286">
        <v>29</v>
      </c>
      <c r="F12" s="286">
        <v>116</v>
      </c>
      <c r="G12" s="286">
        <v>145</v>
      </c>
      <c r="H12" s="577">
        <v>14637</v>
      </c>
      <c r="I12" s="285" t="s">
        <v>1152</v>
      </c>
      <c r="J12" s="277"/>
    </row>
    <row r="13" spans="1:10" ht="43" customHeight="1">
      <c r="A13" s="285" t="s">
        <v>1153</v>
      </c>
      <c r="B13" s="289">
        <v>5398</v>
      </c>
      <c r="C13" s="289">
        <v>4110</v>
      </c>
      <c r="D13" s="286">
        <v>9508</v>
      </c>
      <c r="E13" s="289">
        <v>19</v>
      </c>
      <c r="F13" s="289">
        <v>84</v>
      </c>
      <c r="G13" s="286">
        <v>103</v>
      </c>
      <c r="H13" s="577">
        <v>9611</v>
      </c>
      <c r="I13" s="285" t="s">
        <v>1154</v>
      </c>
      <c r="J13" s="277"/>
    </row>
    <row r="14" spans="1:10" ht="43" customHeight="1">
      <c r="A14" s="285" t="s">
        <v>1155</v>
      </c>
      <c r="B14" s="286">
        <v>1613</v>
      </c>
      <c r="C14" s="286">
        <v>141</v>
      </c>
      <c r="D14" s="286">
        <v>1754</v>
      </c>
      <c r="E14" s="286">
        <v>116</v>
      </c>
      <c r="F14" s="286">
        <v>99</v>
      </c>
      <c r="G14" s="286">
        <v>215</v>
      </c>
      <c r="H14" s="577">
        <v>1969</v>
      </c>
      <c r="I14" s="285" t="s">
        <v>1156</v>
      </c>
      <c r="J14" s="277"/>
    </row>
    <row r="15" spans="1:10" ht="43" customHeight="1">
      <c r="A15" s="285" t="s">
        <v>1157</v>
      </c>
      <c r="B15" s="289">
        <v>6609</v>
      </c>
      <c r="C15" s="289">
        <v>7951</v>
      </c>
      <c r="D15" s="286">
        <v>14560</v>
      </c>
      <c r="E15" s="289">
        <v>14</v>
      </c>
      <c r="F15" s="289">
        <v>53</v>
      </c>
      <c r="G15" s="286">
        <v>67</v>
      </c>
      <c r="H15" s="577">
        <v>14627</v>
      </c>
      <c r="I15" s="285" t="s">
        <v>1158</v>
      </c>
      <c r="J15" s="277"/>
    </row>
    <row r="16" spans="1:10" ht="43" customHeight="1">
      <c r="A16" s="285" t="s">
        <v>1049</v>
      </c>
      <c r="B16" s="286">
        <v>2657</v>
      </c>
      <c r="C16" s="286">
        <v>482</v>
      </c>
      <c r="D16" s="286">
        <v>3139</v>
      </c>
      <c r="E16" s="286">
        <v>504</v>
      </c>
      <c r="F16" s="286">
        <v>563</v>
      </c>
      <c r="G16" s="286">
        <v>1067</v>
      </c>
      <c r="H16" s="577">
        <v>4206</v>
      </c>
      <c r="I16" s="285" t="s">
        <v>1159</v>
      </c>
      <c r="J16" s="277"/>
    </row>
    <row r="17" spans="1:10" ht="43" customHeight="1">
      <c r="A17" s="285" t="s">
        <v>1160</v>
      </c>
      <c r="B17" s="289">
        <v>3922</v>
      </c>
      <c r="C17" s="289">
        <v>8082</v>
      </c>
      <c r="D17" s="286">
        <v>12004</v>
      </c>
      <c r="E17" s="289">
        <v>83</v>
      </c>
      <c r="F17" s="289">
        <v>425</v>
      </c>
      <c r="G17" s="286">
        <v>508</v>
      </c>
      <c r="H17" s="577">
        <v>12512</v>
      </c>
      <c r="I17" s="285" t="s">
        <v>1161</v>
      </c>
      <c r="J17" s="277"/>
    </row>
    <row r="18" spans="1:10" ht="43" customHeight="1">
      <c r="A18" s="285" t="s">
        <v>1162</v>
      </c>
      <c r="B18" s="286">
        <v>1386</v>
      </c>
      <c r="C18" s="286">
        <v>3071</v>
      </c>
      <c r="D18" s="286">
        <v>4457</v>
      </c>
      <c r="E18" s="286">
        <v>6</v>
      </c>
      <c r="F18" s="286">
        <v>76</v>
      </c>
      <c r="G18" s="286">
        <v>82</v>
      </c>
      <c r="H18" s="577">
        <v>4539</v>
      </c>
      <c r="I18" s="285" t="s">
        <v>1163</v>
      </c>
      <c r="J18" s="277"/>
    </row>
    <row r="19" spans="1:10" ht="43" customHeight="1">
      <c r="A19" s="285" t="s">
        <v>1164</v>
      </c>
      <c r="B19" s="289">
        <v>3284</v>
      </c>
      <c r="C19" s="289">
        <v>6326</v>
      </c>
      <c r="D19" s="286">
        <v>9610</v>
      </c>
      <c r="E19" s="289">
        <v>102</v>
      </c>
      <c r="F19" s="289">
        <v>251</v>
      </c>
      <c r="G19" s="286">
        <v>353</v>
      </c>
      <c r="H19" s="577">
        <v>9963</v>
      </c>
      <c r="I19" s="285" t="s">
        <v>1165</v>
      </c>
      <c r="J19" s="277"/>
    </row>
    <row r="20" spans="1:10" ht="43" customHeight="1">
      <c r="A20" s="285" t="s">
        <v>1166</v>
      </c>
      <c r="B20" s="286">
        <v>413</v>
      </c>
      <c r="C20" s="286">
        <v>542</v>
      </c>
      <c r="D20" s="286">
        <v>955</v>
      </c>
      <c r="E20" s="286">
        <v>61</v>
      </c>
      <c r="F20" s="286">
        <v>56</v>
      </c>
      <c r="G20" s="286">
        <v>117</v>
      </c>
      <c r="H20" s="577">
        <v>1072</v>
      </c>
      <c r="I20" s="285" t="s">
        <v>1167</v>
      </c>
      <c r="J20" s="277"/>
    </row>
    <row r="21" spans="1:10" ht="43" customHeight="1">
      <c r="A21" s="285" t="s">
        <v>1168</v>
      </c>
      <c r="B21" s="289">
        <v>1347</v>
      </c>
      <c r="C21" s="289">
        <v>824</v>
      </c>
      <c r="D21" s="286">
        <v>2171</v>
      </c>
      <c r="E21" s="289">
        <v>3352</v>
      </c>
      <c r="F21" s="289">
        <v>597</v>
      </c>
      <c r="G21" s="286">
        <v>3949</v>
      </c>
      <c r="H21" s="577">
        <v>6120</v>
      </c>
      <c r="I21" s="285" t="s">
        <v>1169</v>
      </c>
      <c r="J21" s="277"/>
    </row>
    <row r="22" spans="1:10" ht="43" customHeight="1">
      <c r="A22" s="285" t="s">
        <v>1170</v>
      </c>
      <c r="B22" s="286">
        <v>354</v>
      </c>
      <c r="C22" s="286">
        <v>1237</v>
      </c>
      <c r="D22" s="286">
        <v>1591</v>
      </c>
      <c r="E22" s="286">
        <v>149</v>
      </c>
      <c r="F22" s="286">
        <v>45</v>
      </c>
      <c r="G22" s="286">
        <v>194</v>
      </c>
      <c r="H22" s="577">
        <v>1785</v>
      </c>
      <c r="I22" s="285" t="s">
        <v>1171</v>
      </c>
      <c r="J22" s="277"/>
    </row>
    <row r="23" spans="1:10" ht="43" customHeight="1">
      <c r="A23" s="285" t="s">
        <v>1172</v>
      </c>
      <c r="B23" s="289">
        <v>55</v>
      </c>
      <c r="C23" s="289">
        <v>467</v>
      </c>
      <c r="D23" s="286">
        <v>522</v>
      </c>
      <c r="E23" s="289">
        <v>1</v>
      </c>
      <c r="F23" s="289">
        <v>0</v>
      </c>
      <c r="G23" s="286">
        <v>1</v>
      </c>
      <c r="H23" s="577">
        <v>523</v>
      </c>
      <c r="I23" s="285" t="s">
        <v>1173</v>
      </c>
      <c r="J23" s="277"/>
    </row>
    <row r="24" spans="1:10" ht="43" customHeight="1">
      <c r="A24" s="285" t="s">
        <v>1174</v>
      </c>
      <c r="B24" s="286">
        <v>191</v>
      </c>
      <c r="C24" s="286">
        <v>870</v>
      </c>
      <c r="D24" s="286">
        <v>1061</v>
      </c>
      <c r="E24" s="286">
        <v>83</v>
      </c>
      <c r="F24" s="286">
        <v>241</v>
      </c>
      <c r="G24" s="286">
        <v>324</v>
      </c>
      <c r="H24" s="577">
        <v>1385</v>
      </c>
      <c r="I24" s="285" t="s">
        <v>1175</v>
      </c>
      <c r="J24" s="277"/>
    </row>
    <row r="25" spans="1:10" ht="43" customHeight="1">
      <c r="A25" s="285" t="s">
        <v>1176</v>
      </c>
      <c r="B25" s="289">
        <v>2512</v>
      </c>
      <c r="C25" s="289">
        <v>1772</v>
      </c>
      <c r="D25" s="286">
        <v>4284</v>
      </c>
      <c r="E25" s="289">
        <v>608</v>
      </c>
      <c r="F25" s="289">
        <v>831</v>
      </c>
      <c r="G25" s="286">
        <v>1439</v>
      </c>
      <c r="H25" s="577">
        <v>5723</v>
      </c>
      <c r="I25" s="285" t="s">
        <v>1177</v>
      </c>
      <c r="J25" s="277"/>
    </row>
    <row r="26" spans="1:10" ht="43" customHeight="1">
      <c r="A26" s="285" t="s">
        <v>1178</v>
      </c>
      <c r="B26" s="286">
        <v>2947</v>
      </c>
      <c r="C26" s="286">
        <v>334</v>
      </c>
      <c r="D26" s="286">
        <v>3281</v>
      </c>
      <c r="E26" s="286">
        <v>57</v>
      </c>
      <c r="F26" s="286">
        <v>11</v>
      </c>
      <c r="G26" s="286">
        <v>68</v>
      </c>
      <c r="H26" s="577">
        <v>3349</v>
      </c>
      <c r="I26" s="285" t="s">
        <v>1179</v>
      </c>
      <c r="J26" s="277"/>
    </row>
    <row r="27" spans="1:10" ht="43" customHeight="1">
      <c r="A27" s="285" t="s">
        <v>1180</v>
      </c>
      <c r="B27" s="289">
        <v>7795</v>
      </c>
      <c r="C27" s="289">
        <v>2441</v>
      </c>
      <c r="D27" s="286">
        <v>10236</v>
      </c>
      <c r="E27" s="289">
        <v>0</v>
      </c>
      <c r="F27" s="289">
        <v>0</v>
      </c>
      <c r="G27" s="286">
        <v>0</v>
      </c>
      <c r="H27" s="577">
        <v>10236</v>
      </c>
      <c r="I27" s="285" t="s">
        <v>1181</v>
      </c>
      <c r="J27" s="277"/>
    </row>
    <row r="28" spans="1:10" ht="43" customHeight="1">
      <c r="A28" s="285" t="s">
        <v>1182</v>
      </c>
      <c r="B28" s="286">
        <v>659</v>
      </c>
      <c r="C28" s="286">
        <v>4319</v>
      </c>
      <c r="D28" s="286">
        <v>4978</v>
      </c>
      <c r="E28" s="286">
        <v>0</v>
      </c>
      <c r="F28" s="286">
        <v>4</v>
      </c>
      <c r="G28" s="286">
        <v>4</v>
      </c>
      <c r="H28" s="577">
        <v>4982</v>
      </c>
      <c r="I28" s="285" t="s">
        <v>1183</v>
      </c>
      <c r="J28" s="277"/>
    </row>
    <row r="29" spans="1:10" ht="43" customHeight="1">
      <c r="A29" s="285" t="s">
        <v>1184</v>
      </c>
      <c r="B29" s="289">
        <v>379</v>
      </c>
      <c r="C29" s="289">
        <v>993</v>
      </c>
      <c r="D29" s="286">
        <v>1372</v>
      </c>
      <c r="E29" s="289">
        <v>1</v>
      </c>
      <c r="F29" s="289">
        <v>13</v>
      </c>
      <c r="G29" s="286">
        <v>14</v>
      </c>
      <c r="H29" s="577">
        <v>1386</v>
      </c>
      <c r="I29" s="285" t="s">
        <v>1185</v>
      </c>
      <c r="J29" s="277"/>
    </row>
    <row r="30" spans="1:10" ht="43" customHeight="1">
      <c r="A30" s="285" t="s">
        <v>1186</v>
      </c>
      <c r="B30" s="286">
        <v>95</v>
      </c>
      <c r="C30" s="286">
        <v>741</v>
      </c>
      <c r="D30" s="286">
        <v>836</v>
      </c>
      <c r="E30" s="286">
        <v>0</v>
      </c>
      <c r="F30" s="286">
        <v>0</v>
      </c>
      <c r="G30" s="286">
        <v>0</v>
      </c>
      <c r="H30" s="577">
        <v>836</v>
      </c>
      <c r="I30" s="285" t="s">
        <v>1187</v>
      </c>
      <c r="J30" s="277"/>
    </row>
    <row r="31" spans="1:10" ht="43" customHeight="1">
      <c r="A31" s="285" t="s">
        <v>893</v>
      </c>
      <c r="B31" s="289">
        <v>674</v>
      </c>
      <c r="C31" s="289">
        <v>1172</v>
      </c>
      <c r="D31" s="286">
        <v>1846</v>
      </c>
      <c r="E31" s="289">
        <v>167</v>
      </c>
      <c r="F31" s="289">
        <v>160</v>
      </c>
      <c r="G31" s="286">
        <v>327</v>
      </c>
      <c r="H31" s="577">
        <v>2173</v>
      </c>
      <c r="I31" s="285" t="s">
        <v>894</v>
      </c>
      <c r="J31" s="277"/>
    </row>
    <row r="32" spans="1:10" s="282" customFormat="1" ht="43" customHeight="1">
      <c r="A32" s="574" t="s">
        <v>750</v>
      </c>
      <c r="B32" s="578">
        <v>106163</v>
      </c>
      <c r="C32" s="578">
        <v>88213</v>
      </c>
      <c r="D32" s="578">
        <v>194376</v>
      </c>
      <c r="E32" s="578">
        <v>13286</v>
      </c>
      <c r="F32" s="578">
        <v>14398</v>
      </c>
      <c r="G32" s="578">
        <v>27684</v>
      </c>
      <c r="H32" s="578">
        <v>222060</v>
      </c>
      <c r="I32" s="574" t="s">
        <v>68</v>
      </c>
      <c r="J32" s="575"/>
    </row>
    <row r="33" spans="1:9" ht="43" customHeight="1">
      <c r="A33" s="499"/>
      <c r="B33" s="499"/>
      <c r="C33" s="499"/>
      <c r="D33" s="499"/>
      <c r="E33" s="499"/>
      <c r="F33" s="499"/>
      <c r="G33" s="499"/>
      <c r="H33" s="499"/>
      <c r="I33" s="499"/>
    </row>
  </sheetData>
  <mergeCells count="6">
    <mergeCell ref="A1:I1"/>
    <mergeCell ref="A2:I2"/>
    <mergeCell ref="A4:A5"/>
    <mergeCell ref="B4:D4"/>
    <mergeCell ref="E4:G4"/>
    <mergeCell ref="I4:I5"/>
  </mergeCell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28" zoomScaleNormal="100" zoomScaleSheetLayoutView="10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652</v>
      </c>
      <c r="B1" s="1939"/>
      <c r="C1" s="1939"/>
      <c r="D1" s="1939"/>
      <c r="E1" s="1939"/>
      <c r="F1" s="1939"/>
      <c r="G1" s="1939"/>
      <c r="H1" s="1939"/>
      <c r="I1" s="1939"/>
    </row>
    <row r="2" spans="1:17" ht="33" customHeight="1">
      <c r="A2" s="1726" t="s">
        <v>653</v>
      </c>
      <c r="B2" s="1726"/>
      <c r="C2" s="1726"/>
      <c r="D2" s="1726"/>
      <c r="E2" s="1726"/>
      <c r="F2" s="1726"/>
      <c r="G2" s="1726"/>
      <c r="H2" s="1726"/>
      <c r="I2" s="1726"/>
    </row>
    <row r="3" spans="1:17" ht="24" customHeight="1">
      <c r="A3" s="197" t="s">
        <v>1194</v>
      </c>
      <c r="B3" s="136"/>
      <c r="C3" s="579"/>
      <c r="D3" s="579"/>
      <c r="E3" s="579"/>
      <c r="F3" s="579"/>
      <c r="G3" s="579"/>
      <c r="H3" s="579"/>
      <c r="I3" s="580" t="s">
        <v>1195</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20311</v>
      </c>
      <c r="D6" s="289">
        <v>23585</v>
      </c>
      <c r="E6" s="289">
        <v>26344</v>
      </c>
      <c r="F6" s="289">
        <v>29960</v>
      </c>
      <c r="G6" s="289">
        <v>35923</v>
      </c>
      <c r="H6" s="584" t="s">
        <v>115</v>
      </c>
      <c r="I6" s="1940" t="s">
        <v>1000</v>
      </c>
      <c r="J6" s="585"/>
      <c r="K6" s="585"/>
      <c r="L6" s="585"/>
      <c r="M6" s="585"/>
      <c r="N6" s="585"/>
      <c r="O6" s="585"/>
      <c r="P6" s="585"/>
      <c r="Q6" s="586"/>
    </row>
    <row r="7" spans="1:17" ht="33" customHeight="1">
      <c r="A7" s="1940"/>
      <c r="B7" s="584" t="s">
        <v>995</v>
      </c>
      <c r="C7" s="289">
        <v>29754</v>
      </c>
      <c r="D7" s="289">
        <v>29735</v>
      </c>
      <c r="E7" s="289">
        <v>29143</v>
      </c>
      <c r="F7" s="289">
        <v>28300</v>
      </c>
      <c r="G7" s="289">
        <v>31480</v>
      </c>
      <c r="H7" s="584" t="s">
        <v>116</v>
      </c>
      <c r="I7" s="1940"/>
      <c r="J7" s="585"/>
      <c r="K7" s="585"/>
      <c r="L7" s="585"/>
      <c r="M7" s="585"/>
      <c r="N7" s="585"/>
      <c r="O7" s="585"/>
      <c r="P7" s="585"/>
      <c r="Q7" s="586"/>
    </row>
    <row r="8" spans="1:17" ht="33" customHeight="1">
      <c r="A8" s="1940"/>
      <c r="B8" s="584" t="s">
        <v>750</v>
      </c>
      <c r="C8" s="286">
        <f>C6+C7</f>
        <v>50065</v>
      </c>
      <c r="D8" s="286">
        <f>SUM(D6:D7)</f>
        <v>53320</v>
      </c>
      <c r="E8" s="286">
        <f>SUM(E6:E7)</f>
        <v>55487</v>
      </c>
      <c r="F8" s="286">
        <f>SUM(F6:F7)</f>
        <v>58260</v>
      </c>
      <c r="G8" s="286">
        <f>SUM(G6:G7)</f>
        <v>67403</v>
      </c>
      <c r="H8" s="584" t="s">
        <v>68</v>
      </c>
      <c r="I8" s="1940"/>
      <c r="J8" s="585"/>
      <c r="K8" s="585"/>
      <c r="L8" s="585"/>
      <c r="M8" s="585"/>
      <c r="N8" s="585"/>
      <c r="O8" s="585"/>
      <c r="P8" s="585"/>
      <c r="Q8" s="586"/>
    </row>
    <row r="9" spans="1:17" ht="33" customHeight="1">
      <c r="A9" s="1940" t="s">
        <v>977</v>
      </c>
      <c r="B9" s="584" t="s">
        <v>994</v>
      </c>
      <c r="C9" s="289">
        <v>5227</v>
      </c>
      <c r="D9" s="289">
        <v>6220</v>
      </c>
      <c r="E9" s="289">
        <v>6593</v>
      </c>
      <c r="F9" s="289">
        <v>6527</v>
      </c>
      <c r="G9" s="289">
        <v>8625</v>
      </c>
      <c r="H9" s="584" t="s">
        <v>115</v>
      </c>
      <c r="I9" s="1940" t="s">
        <v>172</v>
      </c>
      <c r="J9" s="585"/>
      <c r="K9" s="585"/>
      <c r="L9" s="585"/>
      <c r="M9" s="586"/>
      <c r="N9" s="586"/>
      <c r="O9" s="586"/>
      <c r="P9" s="586"/>
      <c r="Q9" s="586"/>
    </row>
    <row r="10" spans="1:17" ht="33" customHeight="1">
      <c r="A10" s="1940"/>
      <c r="B10" s="584" t="s">
        <v>995</v>
      </c>
      <c r="C10" s="289">
        <v>588</v>
      </c>
      <c r="D10" s="289">
        <v>590</v>
      </c>
      <c r="E10" s="289">
        <v>560</v>
      </c>
      <c r="F10" s="289">
        <v>529</v>
      </c>
      <c r="G10" s="289">
        <v>706</v>
      </c>
      <c r="H10" s="584" t="s">
        <v>116</v>
      </c>
      <c r="I10" s="1940"/>
      <c r="J10" s="585"/>
      <c r="K10" s="585"/>
      <c r="L10" s="585"/>
      <c r="M10" s="586"/>
      <c r="N10" s="586"/>
      <c r="O10" s="586"/>
      <c r="P10" s="586"/>
      <c r="Q10" s="586"/>
    </row>
    <row r="11" spans="1:17" ht="33" customHeight="1">
      <c r="A11" s="1940"/>
      <c r="B11" s="584" t="s">
        <v>750</v>
      </c>
      <c r="C11" s="286">
        <f>C9+C10</f>
        <v>5815</v>
      </c>
      <c r="D11" s="286">
        <f>SUM(D9:D10)</f>
        <v>6810</v>
      </c>
      <c r="E11" s="286">
        <f>SUM(E9:E10)</f>
        <v>7153</v>
      </c>
      <c r="F11" s="286">
        <f>SUM(F9:F10)</f>
        <v>7056</v>
      </c>
      <c r="G11" s="286">
        <f>SUM(G9:G10)</f>
        <v>9331</v>
      </c>
      <c r="H11" s="584" t="s">
        <v>68</v>
      </c>
      <c r="I11" s="1940"/>
      <c r="J11" s="585"/>
      <c r="K11" s="585"/>
      <c r="L11" s="585"/>
      <c r="M11" s="586"/>
      <c r="N11" s="586"/>
      <c r="O11" s="586"/>
      <c r="P11" s="586"/>
      <c r="Q11" s="586"/>
    </row>
    <row r="12" spans="1:17" ht="33" customHeight="1">
      <c r="A12" s="1940" t="s">
        <v>978</v>
      </c>
      <c r="B12" s="584" t="s">
        <v>994</v>
      </c>
      <c r="C12" s="289">
        <f>C6+C9</f>
        <v>25538</v>
      </c>
      <c r="D12" s="289">
        <f t="shared" ref="D12:G13" si="0">D6+D9</f>
        <v>29805</v>
      </c>
      <c r="E12" s="289">
        <f t="shared" si="0"/>
        <v>32937</v>
      </c>
      <c r="F12" s="289">
        <f t="shared" si="0"/>
        <v>36487</v>
      </c>
      <c r="G12" s="289">
        <f t="shared" si="0"/>
        <v>44548</v>
      </c>
      <c r="H12" s="584" t="s">
        <v>115</v>
      </c>
      <c r="I12" s="1940" t="s">
        <v>1003</v>
      </c>
      <c r="J12" s="585"/>
      <c r="K12" s="585"/>
      <c r="L12" s="586"/>
      <c r="M12" s="586"/>
      <c r="N12" s="586"/>
      <c r="O12" s="586"/>
      <c r="P12" s="586"/>
      <c r="Q12" s="586"/>
    </row>
    <row r="13" spans="1:17" ht="33" customHeight="1">
      <c r="A13" s="1940"/>
      <c r="B13" s="584" t="s">
        <v>995</v>
      </c>
      <c r="C13" s="289">
        <f>C7+C10</f>
        <v>30342</v>
      </c>
      <c r="D13" s="289">
        <f t="shared" si="0"/>
        <v>30325</v>
      </c>
      <c r="E13" s="289">
        <f t="shared" si="0"/>
        <v>29703</v>
      </c>
      <c r="F13" s="289">
        <f t="shared" si="0"/>
        <v>28829</v>
      </c>
      <c r="G13" s="289">
        <f t="shared" si="0"/>
        <v>32186</v>
      </c>
      <c r="H13" s="584" t="s">
        <v>116</v>
      </c>
      <c r="I13" s="1940"/>
      <c r="J13" s="585"/>
      <c r="K13" s="585"/>
      <c r="L13" s="586"/>
      <c r="M13" s="586"/>
      <c r="N13" s="586"/>
      <c r="O13" s="586"/>
      <c r="P13" s="586"/>
      <c r="Q13" s="586"/>
    </row>
    <row r="14" spans="1:17" ht="33" customHeight="1">
      <c r="A14" s="1940"/>
      <c r="B14" s="584" t="s">
        <v>750</v>
      </c>
      <c r="C14" s="286">
        <f>C12+C13</f>
        <v>55880</v>
      </c>
      <c r="D14" s="286">
        <f>SUM(D12:D13)</f>
        <v>60130</v>
      </c>
      <c r="E14" s="286">
        <f>SUM(E12:E13)</f>
        <v>62640</v>
      </c>
      <c r="F14" s="286">
        <f>SUM(F12:F13)</f>
        <v>65316</v>
      </c>
      <c r="G14" s="286">
        <f>SUM(G12:G13)</f>
        <v>76734</v>
      </c>
      <c r="H14" s="584" t="s">
        <v>68</v>
      </c>
      <c r="I14" s="1940"/>
      <c r="J14" s="585"/>
      <c r="K14" s="585"/>
      <c r="L14" s="586"/>
      <c r="M14" s="586"/>
      <c r="N14" s="586"/>
      <c r="O14" s="586"/>
      <c r="P14" s="586"/>
      <c r="Q14" s="586"/>
    </row>
    <row r="15" spans="1:17" ht="33" customHeight="1">
      <c r="A15" s="1940" t="s">
        <v>980</v>
      </c>
      <c r="B15" s="584" t="s">
        <v>994</v>
      </c>
      <c r="C15" s="289">
        <v>66236</v>
      </c>
      <c r="D15" s="289">
        <v>67061</v>
      </c>
      <c r="E15" s="289">
        <v>69850</v>
      </c>
      <c r="F15" s="289">
        <v>72323</v>
      </c>
      <c r="G15" s="289">
        <v>75746</v>
      </c>
      <c r="H15" s="584" t="s">
        <v>115</v>
      </c>
      <c r="I15" s="1940" t="s">
        <v>178</v>
      </c>
      <c r="J15" s="585"/>
      <c r="K15" s="585"/>
      <c r="L15" s="586"/>
      <c r="M15" s="586"/>
      <c r="N15" s="586"/>
      <c r="O15" s="586"/>
      <c r="P15" s="586"/>
      <c r="Q15" s="586"/>
    </row>
    <row r="16" spans="1:17" ht="33" customHeight="1">
      <c r="A16" s="1940"/>
      <c r="B16" s="584" t="s">
        <v>995</v>
      </c>
      <c r="C16" s="289">
        <v>40019</v>
      </c>
      <c r="D16" s="289">
        <v>39282</v>
      </c>
      <c r="E16" s="289">
        <v>34378</v>
      </c>
      <c r="F16" s="289">
        <v>36430</v>
      </c>
      <c r="G16" s="289">
        <v>41376</v>
      </c>
      <c r="H16" s="584" t="s">
        <v>116</v>
      </c>
      <c r="I16" s="1940"/>
      <c r="J16" s="586"/>
      <c r="K16" s="585"/>
      <c r="L16" s="586"/>
      <c r="M16" s="586"/>
      <c r="N16" s="586"/>
      <c r="O16" s="586"/>
      <c r="P16" s="586"/>
      <c r="Q16" s="586"/>
    </row>
    <row r="17" spans="1:19" ht="33" customHeight="1">
      <c r="A17" s="1940"/>
      <c r="B17" s="584" t="s">
        <v>750</v>
      </c>
      <c r="C17" s="286">
        <f>C15+C16</f>
        <v>106255</v>
      </c>
      <c r="D17" s="286">
        <f>SUM(D15:D16)</f>
        <v>106343</v>
      </c>
      <c r="E17" s="286">
        <f>SUM(E15:E16)</f>
        <v>104228</v>
      </c>
      <c r="F17" s="286">
        <f>SUM(F15:F16)</f>
        <v>108753</v>
      </c>
      <c r="G17" s="286">
        <f>SUM(G15:G16)</f>
        <v>117122</v>
      </c>
      <c r="H17" s="584" t="s">
        <v>68</v>
      </c>
      <c r="I17" s="1940"/>
      <c r="J17" s="586"/>
      <c r="K17" s="585"/>
      <c r="L17" s="586"/>
      <c r="M17" s="586"/>
      <c r="N17" s="586"/>
      <c r="O17" s="586"/>
      <c r="P17" s="586"/>
      <c r="Q17" s="586"/>
    </row>
    <row r="18" spans="1:19" ht="33" customHeight="1">
      <c r="A18" s="1940" t="s">
        <v>981</v>
      </c>
      <c r="B18" s="584" t="s">
        <v>994</v>
      </c>
      <c r="C18" s="289">
        <v>1053</v>
      </c>
      <c r="D18" s="289">
        <v>1128</v>
      </c>
      <c r="E18" s="289">
        <v>1187</v>
      </c>
      <c r="F18" s="289">
        <v>1206</v>
      </c>
      <c r="G18" s="289">
        <v>1448</v>
      </c>
      <c r="H18" s="584" t="s">
        <v>115</v>
      </c>
      <c r="I18" s="1940" t="s">
        <v>982</v>
      </c>
      <c r="J18" s="586"/>
      <c r="K18" s="585"/>
      <c r="L18" s="586"/>
      <c r="M18" s="586"/>
      <c r="N18" s="586"/>
      <c r="O18" s="587"/>
      <c r="P18" s="587"/>
      <c r="Q18" s="587"/>
    </row>
    <row r="19" spans="1:19" ht="33" customHeight="1">
      <c r="A19" s="1940"/>
      <c r="B19" s="584" t="s">
        <v>995</v>
      </c>
      <c r="C19" s="289">
        <v>538</v>
      </c>
      <c r="D19" s="289">
        <v>533</v>
      </c>
      <c r="E19" s="289">
        <v>468</v>
      </c>
      <c r="F19" s="289">
        <v>483</v>
      </c>
      <c r="G19" s="289">
        <v>960</v>
      </c>
      <c r="H19" s="584" t="s">
        <v>116</v>
      </c>
      <c r="I19" s="1940"/>
      <c r="J19" s="586"/>
      <c r="K19" s="585"/>
      <c r="L19" s="586"/>
      <c r="M19" s="586"/>
      <c r="N19" s="586"/>
      <c r="O19" s="586"/>
      <c r="P19" s="586"/>
      <c r="Q19" s="586"/>
    </row>
    <row r="20" spans="1:19" ht="33" customHeight="1">
      <c r="A20" s="1940"/>
      <c r="B20" s="584" t="s">
        <v>750</v>
      </c>
      <c r="C20" s="286">
        <f>C18+C19</f>
        <v>1591</v>
      </c>
      <c r="D20" s="286">
        <f>SUM(D18:D19)</f>
        <v>1661</v>
      </c>
      <c r="E20" s="286">
        <f>SUM(E18:E19)</f>
        <v>1655</v>
      </c>
      <c r="F20" s="286">
        <f>SUM(F18:F19)</f>
        <v>1689</v>
      </c>
      <c r="G20" s="286">
        <f>SUM(G18:G19)</f>
        <v>2408</v>
      </c>
      <c r="H20" s="584" t="s">
        <v>68</v>
      </c>
      <c r="I20" s="1940"/>
      <c r="J20" s="586"/>
      <c r="K20" s="585"/>
      <c r="L20" s="586"/>
      <c r="M20" s="586"/>
      <c r="N20" s="586"/>
      <c r="O20" s="586"/>
      <c r="P20" s="586"/>
      <c r="Q20" s="586"/>
    </row>
    <row r="21" spans="1:19" ht="33" customHeight="1">
      <c r="A21" s="1940" t="s">
        <v>983</v>
      </c>
      <c r="B21" s="584" t="s">
        <v>994</v>
      </c>
      <c r="C21" s="289">
        <f>C15+C18</f>
        <v>67289</v>
      </c>
      <c r="D21" s="289">
        <f t="shared" ref="D21:G22" si="1">D15+D18</f>
        <v>68189</v>
      </c>
      <c r="E21" s="289">
        <f t="shared" si="1"/>
        <v>71037</v>
      </c>
      <c r="F21" s="289">
        <f t="shared" si="1"/>
        <v>73529</v>
      </c>
      <c r="G21" s="289">
        <f t="shared" si="1"/>
        <v>77194</v>
      </c>
      <c r="H21" s="584" t="s">
        <v>115</v>
      </c>
      <c r="I21" s="1940" t="s">
        <v>984</v>
      </c>
      <c r="J21" s="586"/>
      <c r="K21" s="585"/>
      <c r="L21" s="586"/>
      <c r="M21" s="586"/>
      <c r="N21" s="586"/>
      <c r="O21" s="586"/>
      <c r="P21" s="586"/>
      <c r="Q21" s="586"/>
    </row>
    <row r="22" spans="1:19" ht="33" customHeight="1">
      <c r="A22" s="1940"/>
      <c r="B22" s="584" t="s">
        <v>995</v>
      </c>
      <c r="C22" s="289">
        <f>C16+C19</f>
        <v>40557</v>
      </c>
      <c r="D22" s="289">
        <f t="shared" si="1"/>
        <v>39815</v>
      </c>
      <c r="E22" s="289">
        <f t="shared" si="1"/>
        <v>34846</v>
      </c>
      <c r="F22" s="289">
        <f t="shared" si="1"/>
        <v>36913</v>
      </c>
      <c r="G22" s="289">
        <f t="shared" si="1"/>
        <v>42336</v>
      </c>
      <c r="H22" s="584" t="s">
        <v>116</v>
      </c>
      <c r="I22" s="1940"/>
      <c r="J22" s="586"/>
      <c r="K22" s="585"/>
      <c r="L22" s="586"/>
      <c r="M22" s="586"/>
      <c r="N22" s="586"/>
      <c r="O22" s="586"/>
      <c r="P22" s="586"/>
      <c r="Q22" s="586"/>
    </row>
    <row r="23" spans="1:19" ht="33" customHeight="1">
      <c r="A23" s="1940"/>
      <c r="B23" s="584" t="s">
        <v>750</v>
      </c>
      <c r="C23" s="286">
        <f>C21+C22</f>
        <v>107846</v>
      </c>
      <c r="D23" s="286">
        <f>SUM(D21:D22)</f>
        <v>108004</v>
      </c>
      <c r="E23" s="286">
        <f>SUM(E21:E22)</f>
        <v>105883</v>
      </c>
      <c r="F23" s="286">
        <f>SUM(F21:F22)</f>
        <v>110442</v>
      </c>
      <c r="G23" s="286">
        <f>SUM(G21:G22)</f>
        <v>119530</v>
      </c>
      <c r="H23" s="584" t="s">
        <v>68</v>
      </c>
      <c r="I23" s="1940"/>
      <c r="J23" s="585"/>
      <c r="K23" s="585"/>
      <c r="L23" s="586"/>
      <c r="M23" s="586"/>
      <c r="N23" s="586"/>
      <c r="O23" s="586"/>
      <c r="P23" s="586"/>
      <c r="Q23" s="586"/>
    </row>
    <row r="24" spans="1:19" ht="33" customHeight="1">
      <c r="A24" s="1940" t="s">
        <v>985</v>
      </c>
      <c r="B24" s="584" t="s">
        <v>994</v>
      </c>
      <c r="C24" s="289">
        <v>4214</v>
      </c>
      <c r="D24" s="289">
        <v>4266</v>
      </c>
      <c r="E24" s="289">
        <v>4527</v>
      </c>
      <c r="F24" s="289">
        <v>4681</v>
      </c>
      <c r="G24" s="289">
        <v>5242</v>
      </c>
      <c r="H24" s="584" t="s">
        <v>115</v>
      </c>
      <c r="I24" s="1940" t="s">
        <v>1004</v>
      </c>
      <c r="J24" s="586"/>
      <c r="K24" s="585"/>
      <c r="L24" s="586"/>
      <c r="M24" s="586"/>
      <c r="N24" s="586"/>
      <c r="O24" s="586"/>
      <c r="P24" s="586"/>
      <c r="Q24" s="588"/>
      <c r="R24" s="468"/>
      <c r="S24" s="468"/>
    </row>
    <row r="25" spans="1:19" ht="33" customHeight="1">
      <c r="A25" s="1940"/>
      <c r="B25" s="584" t="s">
        <v>995</v>
      </c>
      <c r="C25" s="289">
        <v>144</v>
      </c>
      <c r="D25" s="289">
        <v>131</v>
      </c>
      <c r="E25" s="289">
        <v>119</v>
      </c>
      <c r="F25" s="289">
        <v>92</v>
      </c>
      <c r="G25" s="289">
        <v>149</v>
      </c>
      <c r="H25" s="584" t="s">
        <v>116</v>
      </c>
      <c r="I25" s="1940"/>
      <c r="J25" s="586"/>
      <c r="K25" s="585"/>
      <c r="L25" s="586"/>
      <c r="M25" s="586"/>
      <c r="N25" s="586"/>
      <c r="O25" s="586"/>
      <c r="P25" s="586"/>
      <c r="Q25" s="586"/>
    </row>
    <row r="26" spans="1:19" ht="33" customHeight="1">
      <c r="A26" s="1940"/>
      <c r="B26" s="584" t="s">
        <v>750</v>
      </c>
      <c r="C26" s="286">
        <f>C24+C25</f>
        <v>4358</v>
      </c>
      <c r="D26" s="286">
        <f>SUM(D24:D25)</f>
        <v>4397</v>
      </c>
      <c r="E26" s="286">
        <f>SUM(E24:E25)</f>
        <v>4646</v>
      </c>
      <c r="F26" s="286">
        <f>SUM(F24:F25)</f>
        <v>4773</v>
      </c>
      <c r="G26" s="286">
        <f>SUM(G24:G25)</f>
        <v>5391</v>
      </c>
      <c r="H26" s="584" t="s">
        <v>68</v>
      </c>
      <c r="I26" s="1940"/>
      <c r="J26" s="585"/>
      <c r="K26" s="585"/>
      <c r="L26" s="586"/>
      <c r="M26" s="586"/>
      <c r="N26" s="586"/>
      <c r="O26" s="586"/>
      <c r="P26" s="586"/>
      <c r="Q26" s="586"/>
    </row>
    <row r="27" spans="1:19" ht="33" customHeight="1">
      <c r="A27" s="1940" t="s">
        <v>986</v>
      </c>
      <c r="B27" s="584" t="s">
        <v>994</v>
      </c>
      <c r="C27" s="289">
        <v>68859</v>
      </c>
      <c r="D27" s="289">
        <v>70937</v>
      </c>
      <c r="E27" s="289">
        <v>76963</v>
      </c>
      <c r="F27" s="289">
        <v>83652</v>
      </c>
      <c r="G27" s="289">
        <v>95862</v>
      </c>
      <c r="H27" s="584" t="s">
        <v>115</v>
      </c>
      <c r="I27" s="1940" t="s">
        <v>1005</v>
      </c>
      <c r="J27" s="586"/>
      <c r="K27" s="585"/>
      <c r="L27" s="586"/>
      <c r="M27" s="586"/>
      <c r="N27" s="586"/>
      <c r="O27" s="586"/>
      <c r="P27" s="586"/>
      <c r="Q27" s="588"/>
      <c r="R27" s="468"/>
      <c r="S27" s="468"/>
    </row>
    <row r="28" spans="1:19" ht="33" customHeight="1">
      <c r="A28" s="1940"/>
      <c r="B28" s="584" t="s">
        <v>995</v>
      </c>
      <c r="C28" s="289">
        <v>2979</v>
      </c>
      <c r="D28" s="289">
        <v>2748</v>
      </c>
      <c r="E28" s="289">
        <v>2674</v>
      </c>
      <c r="F28" s="289">
        <v>2613</v>
      </c>
      <c r="G28" s="289">
        <v>2463</v>
      </c>
      <c r="H28" s="584" t="s">
        <v>116</v>
      </c>
      <c r="I28" s="1940"/>
      <c r="J28" s="586"/>
      <c r="K28" s="585"/>
      <c r="L28" s="586"/>
      <c r="M28" s="586"/>
      <c r="N28" s="586"/>
      <c r="O28" s="586"/>
      <c r="P28" s="586"/>
      <c r="Q28" s="586"/>
    </row>
    <row r="29" spans="1:19" ht="33" customHeight="1">
      <c r="A29" s="1940"/>
      <c r="B29" s="584" t="s">
        <v>750</v>
      </c>
      <c r="C29" s="286">
        <f>C27+C28</f>
        <v>71838</v>
      </c>
      <c r="D29" s="286">
        <f>SUM(D27:D28)</f>
        <v>73685</v>
      </c>
      <c r="E29" s="286">
        <f>SUM(E27:E28)</f>
        <v>79637</v>
      </c>
      <c r="F29" s="286">
        <f>SUM(F27:F28)</f>
        <v>86265</v>
      </c>
      <c r="G29" s="286">
        <f>SUM(G27:G28)</f>
        <v>98325</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78740157480314965" right="0.78740157480314965" top="0.51181102362204722" bottom="0.51181102362204722" header="0.51181102362204722" footer="0.51181102362204722"/>
  <pageSetup paperSize="9" scale="65"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78"/>
  <sheetViews>
    <sheetView showGridLines="0" rightToLeft="1" view="pageBreakPreview" topLeftCell="A20" zoomScale="80" zoomScaleNormal="100" zoomScaleSheetLayoutView="80"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655</v>
      </c>
      <c r="B1" s="1939"/>
      <c r="C1" s="1939"/>
      <c r="D1" s="1939"/>
      <c r="E1" s="1939"/>
      <c r="F1" s="1939"/>
      <c r="G1" s="1939"/>
      <c r="H1" s="1939"/>
      <c r="I1" s="1939"/>
    </row>
    <row r="2" spans="1:17" ht="33" customHeight="1">
      <c r="A2" s="1726" t="s">
        <v>656</v>
      </c>
      <c r="B2" s="1726"/>
      <c r="C2" s="1726"/>
      <c r="D2" s="1726"/>
      <c r="E2" s="1726"/>
      <c r="F2" s="1726"/>
      <c r="G2" s="1726"/>
      <c r="H2" s="1726"/>
      <c r="I2" s="1726"/>
    </row>
    <row r="3" spans="1:17" ht="24" customHeight="1">
      <c r="A3" s="197" t="s">
        <v>1199</v>
      </c>
      <c r="B3" s="136"/>
      <c r="C3" s="579"/>
      <c r="D3" s="579"/>
      <c r="E3" s="579"/>
      <c r="F3" s="579"/>
      <c r="G3" s="579"/>
      <c r="H3" s="579"/>
      <c r="I3" s="580" t="s">
        <v>1200</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11201</v>
      </c>
      <c r="D6" s="289">
        <v>9721</v>
      </c>
      <c r="E6" s="289">
        <v>11809</v>
      </c>
      <c r="F6" s="289">
        <v>11508</v>
      </c>
      <c r="G6" s="289">
        <v>14922</v>
      </c>
      <c r="H6" s="584" t="s">
        <v>115</v>
      </c>
      <c r="I6" s="1940" t="s">
        <v>1000</v>
      </c>
      <c r="J6" s="585"/>
      <c r="K6" s="585"/>
      <c r="L6" s="585"/>
      <c r="M6" s="585"/>
      <c r="N6" s="585"/>
      <c r="O6" s="585"/>
      <c r="P6" s="585"/>
      <c r="Q6" s="586"/>
    </row>
    <row r="7" spans="1:17" ht="33" customHeight="1">
      <c r="A7" s="1940"/>
      <c r="B7" s="584" t="s">
        <v>995</v>
      </c>
      <c r="C7" s="289">
        <v>9033</v>
      </c>
      <c r="D7" s="289">
        <v>8409</v>
      </c>
      <c r="E7" s="289">
        <v>7835</v>
      </c>
      <c r="F7" s="289">
        <v>8295</v>
      </c>
      <c r="G7" s="289">
        <v>8470</v>
      </c>
      <c r="H7" s="584" t="s">
        <v>116</v>
      </c>
      <c r="I7" s="1940"/>
      <c r="J7" s="585"/>
      <c r="K7" s="585"/>
      <c r="L7" s="585"/>
      <c r="M7" s="585"/>
      <c r="N7" s="585"/>
      <c r="O7" s="585"/>
      <c r="P7" s="585"/>
      <c r="Q7" s="586"/>
    </row>
    <row r="8" spans="1:17" ht="33" customHeight="1">
      <c r="A8" s="1940"/>
      <c r="B8" s="584" t="s">
        <v>750</v>
      </c>
      <c r="C8" s="286">
        <f>SUM(C6:C7)</f>
        <v>20234</v>
      </c>
      <c r="D8" s="286">
        <f>SUM(D6:D7)</f>
        <v>18130</v>
      </c>
      <c r="E8" s="286">
        <f>SUM(E6:E7)</f>
        <v>19644</v>
      </c>
      <c r="F8" s="286">
        <f>SUM(F6:F7)</f>
        <v>19803</v>
      </c>
      <c r="G8" s="286">
        <f>SUM(G6:G7)</f>
        <v>23392</v>
      </c>
      <c r="H8" s="584" t="s">
        <v>68</v>
      </c>
      <c r="I8" s="1940"/>
      <c r="J8" s="585"/>
      <c r="K8" s="585"/>
      <c r="L8" s="585"/>
      <c r="M8" s="585"/>
      <c r="N8" s="585"/>
      <c r="O8" s="585"/>
      <c r="P8" s="585"/>
      <c r="Q8" s="586"/>
    </row>
    <row r="9" spans="1:17" ht="33" customHeight="1">
      <c r="A9" s="1940" t="s">
        <v>977</v>
      </c>
      <c r="B9" s="584" t="s">
        <v>994</v>
      </c>
      <c r="C9" s="289">
        <v>1460</v>
      </c>
      <c r="D9" s="289">
        <v>1679</v>
      </c>
      <c r="E9" s="289">
        <v>1541</v>
      </c>
      <c r="F9" s="289">
        <v>1878</v>
      </c>
      <c r="G9" s="289">
        <v>3586</v>
      </c>
      <c r="H9" s="584" t="s">
        <v>115</v>
      </c>
      <c r="I9" s="1940" t="s">
        <v>172</v>
      </c>
      <c r="J9" s="585"/>
      <c r="K9" s="585"/>
      <c r="L9" s="585"/>
      <c r="M9" s="586"/>
      <c r="N9" s="586"/>
      <c r="O9" s="586"/>
      <c r="P9" s="586"/>
      <c r="Q9" s="586"/>
    </row>
    <row r="10" spans="1:17" ht="33" customHeight="1">
      <c r="A10" s="1940"/>
      <c r="B10" s="584" t="s">
        <v>995</v>
      </c>
      <c r="C10" s="289">
        <v>308</v>
      </c>
      <c r="D10" s="289">
        <v>319</v>
      </c>
      <c r="E10" s="289">
        <v>312</v>
      </c>
      <c r="F10" s="289">
        <v>360</v>
      </c>
      <c r="G10" s="289">
        <v>598</v>
      </c>
      <c r="H10" s="584" t="s">
        <v>116</v>
      </c>
      <c r="I10" s="1940"/>
      <c r="J10" s="585"/>
      <c r="K10" s="585"/>
      <c r="L10" s="585"/>
      <c r="M10" s="586"/>
      <c r="N10" s="586"/>
      <c r="O10" s="586"/>
      <c r="P10" s="586"/>
      <c r="Q10" s="586"/>
    </row>
    <row r="11" spans="1:17" ht="33" customHeight="1">
      <c r="A11" s="1940"/>
      <c r="B11" s="584" t="s">
        <v>750</v>
      </c>
      <c r="C11" s="286">
        <f>SUM(C9:C10)</f>
        <v>1768</v>
      </c>
      <c r="D11" s="286">
        <f>SUM(D9:D10)</f>
        <v>1998</v>
      </c>
      <c r="E11" s="286">
        <f>SUM(E9:E10)</f>
        <v>1853</v>
      </c>
      <c r="F11" s="286">
        <f>SUM(F9:F10)</f>
        <v>2238</v>
      </c>
      <c r="G11" s="286">
        <f>SUM(G9:G10)</f>
        <v>4184</v>
      </c>
      <c r="H11" s="584" t="s">
        <v>68</v>
      </c>
      <c r="I11" s="1940"/>
      <c r="J11" s="585"/>
      <c r="K11" s="585"/>
      <c r="L11" s="585"/>
      <c r="M11" s="586"/>
      <c r="N11" s="586"/>
      <c r="O11" s="586"/>
      <c r="P11" s="586"/>
      <c r="Q11" s="586"/>
    </row>
    <row r="12" spans="1:17" ht="33" customHeight="1">
      <c r="A12" s="1940" t="s">
        <v>978</v>
      </c>
      <c r="B12" s="584" t="s">
        <v>994</v>
      </c>
      <c r="C12" s="289">
        <f t="shared" ref="C12:G13" si="0">C6+C9</f>
        <v>12661</v>
      </c>
      <c r="D12" s="289">
        <f t="shared" si="0"/>
        <v>11400</v>
      </c>
      <c r="E12" s="289">
        <f t="shared" si="0"/>
        <v>13350</v>
      </c>
      <c r="F12" s="289">
        <f t="shared" si="0"/>
        <v>13386</v>
      </c>
      <c r="G12" s="289">
        <f t="shared" si="0"/>
        <v>18508</v>
      </c>
      <c r="H12" s="584" t="s">
        <v>115</v>
      </c>
      <c r="I12" s="1940" t="s">
        <v>1003</v>
      </c>
      <c r="J12" s="585"/>
      <c r="K12" s="585"/>
      <c r="L12" s="586"/>
      <c r="M12" s="586"/>
      <c r="N12" s="586"/>
      <c r="O12" s="586"/>
      <c r="P12" s="586"/>
      <c r="Q12" s="586"/>
    </row>
    <row r="13" spans="1:17" ht="33" customHeight="1">
      <c r="A13" s="1940"/>
      <c r="B13" s="584" t="s">
        <v>995</v>
      </c>
      <c r="C13" s="289">
        <f t="shared" si="0"/>
        <v>9341</v>
      </c>
      <c r="D13" s="289">
        <f t="shared" si="0"/>
        <v>8728</v>
      </c>
      <c r="E13" s="289">
        <f t="shared" si="0"/>
        <v>8147</v>
      </c>
      <c r="F13" s="289">
        <f t="shared" si="0"/>
        <v>8655</v>
      </c>
      <c r="G13" s="289">
        <f t="shared" si="0"/>
        <v>9068</v>
      </c>
      <c r="H13" s="584" t="s">
        <v>116</v>
      </c>
      <c r="I13" s="1940"/>
      <c r="J13" s="585"/>
      <c r="K13" s="585"/>
      <c r="L13" s="586"/>
      <c r="M13" s="586"/>
      <c r="N13" s="586"/>
      <c r="O13" s="586"/>
      <c r="P13" s="586"/>
      <c r="Q13" s="586"/>
    </row>
    <row r="14" spans="1:17" ht="33" customHeight="1">
      <c r="A14" s="1940"/>
      <c r="B14" s="584" t="s">
        <v>750</v>
      </c>
      <c r="C14" s="286">
        <f>SUM(C12:C13)</f>
        <v>22002</v>
      </c>
      <c r="D14" s="286">
        <f>SUM(D12:D13)</f>
        <v>20128</v>
      </c>
      <c r="E14" s="286">
        <f>SUM(E12:E13)</f>
        <v>21497</v>
      </c>
      <c r="F14" s="286">
        <f>SUM(F12:F13)</f>
        <v>22041</v>
      </c>
      <c r="G14" s="286">
        <f>SUM(G12:G13)</f>
        <v>27576</v>
      </c>
      <c r="H14" s="584" t="s">
        <v>68</v>
      </c>
      <c r="I14" s="1940"/>
      <c r="J14" s="585"/>
      <c r="K14" s="585"/>
      <c r="L14" s="586"/>
      <c r="M14" s="586"/>
      <c r="N14" s="586"/>
      <c r="O14" s="586"/>
      <c r="P14" s="586"/>
      <c r="Q14" s="586"/>
    </row>
    <row r="15" spans="1:17" ht="33" customHeight="1">
      <c r="A15" s="1940" t="s">
        <v>980</v>
      </c>
      <c r="B15" s="584" t="s">
        <v>994</v>
      </c>
      <c r="C15" s="289">
        <v>13592</v>
      </c>
      <c r="D15" s="289">
        <v>14145</v>
      </c>
      <c r="E15" s="289">
        <v>15219</v>
      </c>
      <c r="F15" s="289">
        <v>17602</v>
      </c>
      <c r="G15" s="289">
        <v>21885</v>
      </c>
      <c r="H15" s="584" t="s">
        <v>115</v>
      </c>
      <c r="I15" s="1940" t="s">
        <v>178</v>
      </c>
      <c r="J15" s="585"/>
      <c r="K15" s="585"/>
      <c r="L15" s="586"/>
      <c r="M15" s="586"/>
      <c r="N15" s="586"/>
      <c r="O15" s="586"/>
      <c r="P15" s="586"/>
      <c r="Q15" s="586"/>
    </row>
    <row r="16" spans="1:17" ht="33" customHeight="1">
      <c r="A16" s="1940"/>
      <c r="B16" s="584" t="s">
        <v>995</v>
      </c>
      <c r="C16" s="289">
        <v>30096</v>
      </c>
      <c r="D16" s="289">
        <v>28318</v>
      </c>
      <c r="E16" s="289">
        <v>24979</v>
      </c>
      <c r="F16" s="289">
        <v>26424</v>
      </c>
      <c r="G16" s="289">
        <v>26866</v>
      </c>
      <c r="H16" s="584" t="s">
        <v>116</v>
      </c>
      <c r="I16" s="1940"/>
      <c r="J16" s="586"/>
      <c r="K16" s="585"/>
      <c r="L16" s="586"/>
      <c r="M16" s="586"/>
      <c r="N16" s="586"/>
      <c r="O16" s="586"/>
      <c r="P16" s="586"/>
      <c r="Q16" s="586"/>
    </row>
    <row r="17" spans="1:19" ht="33" customHeight="1">
      <c r="A17" s="1940"/>
      <c r="B17" s="584" t="s">
        <v>750</v>
      </c>
      <c r="C17" s="286">
        <f>SUM(C15:C16)</f>
        <v>43688</v>
      </c>
      <c r="D17" s="286">
        <f>SUM(D15:D16)</f>
        <v>42463</v>
      </c>
      <c r="E17" s="286">
        <f>SUM(E15:E16)</f>
        <v>40198</v>
      </c>
      <c r="F17" s="286">
        <f>SUM(F15:F16)</f>
        <v>44026</v>
      </c>
      <c r="G17" s="286">
        <f>SUM(G15:G16)</f>
        <v>48751</v>
      </c>
      <c r="H17" s="584" t="s">
        <v>68</v>
      </c>
      <c r="I17" s="1940"/>
      <c r="J17" s="586"/>
      <c r="K17" s="585"/>
      <c r="L17" s="586"/>
      <c r="M17" s="586"/>
      <c r="N17" s="586"/>
      <c r="O17" s="586"/>
      <c r="P17" s="586"/>
      <c r="Q17" s="586"/>
    </row>
    <row r="18" spans="1:19" ht="33" customHeight="1">
      <c r="A18" s="1940" t="s">
        <v>981</v>
      </c>
      <c r="B18" s="584" t="s">
        <v>994</v>
      </c>
      <c r="C18" s="289">
        <v>136</v>
      </c>
      <c r="D18" s="289">
        <v>127</v>
      </c>
      <c r="E18" s="289">
        <v>139</v>
      </c>
      <c r="F18" s="289">
        <v>157</v>
      </c>
      <c r="G18" s="289">
        <v>229</v>
      </c>
      <c r="H18" s="584" t="s">
        <v>115</v>
      </c>
      <c r="I18" s="1940" t="s">
        <v>982</v>
      </c>
      <c r="J18" s="586"/>
      <c r="K18" s="585"/>
      <c r="L18" s="586"/>
      <c r="M18" s="586"/>
      <c r="N18" s="586"/>
      <c r="O18" s="587"/>
      <c r="P18" s="587"/>
      <c r="Q18" s="587"/>
    </row>
    <row r="19" spans="1:19" ht="33" customHeight="1">
      <c r="A19" s="1940"/>
      <c r="B19" s="584" t="s">
        <v>995</v>
      </c>
      <c r="C19" s="289">
        <v>463</v>
      </c>
      <c r="D19" s="289">
        <v>473</v>
      </c>
      <c r="E19" s="289">
        <v>460</v>
      </c>
      <c r="F19" s="289">
        <v>475</v>
      </c>
      <c r="G19" s="289">
        <v>693</v>
      </c>
      <c r="H19" s="584" t="s">
        <v>116</v>
      </c>
      <c r="I19" s="1940"/>
      <c r="J19" s="586"/>
      <c r="K19" s="585"/>
      <c r="L19" s="586"/>
      <c r="M19" s="586"/>
      <c r="N19" s="586"/>
      <c r="O19" s="586"/>
      <c r="P19" s="586"/>
      <c r="Q19" s="586"/>
    </row>
    <row r="20" spans="1:19" ht="33" customHeight="1">
      <c r="A20" s="1940"/>
      <c r="B20" s="584" t="s">
        <v>750</v>
      </c>
      <c r="C20" s="286">
        <f>SUM(C18:C19)</f>
        <v>599</v>
      </c>
      <c r="D20" s="286">
        <f>SUM(D18:D19)</f>
        <v>600</v>
      </c>
      <c r="E20" s="286">
        <f>SUM(E18:E19)</f>
        <v>599</v>
      </c>
      <c r="F20" s="286">
        <f>SUM(F18:F19)</f>
        <v>632</v>
      </c>
      <c r="G20" s="286">
        <f>SUM(G18:G19)</f>
        <v>922</v>
      </c>
      <c r="H20" s="584" t="s">
        <v>68</v>
      </c>
      <c r="I20" s="1940"/>
      <c r="J20" s="586"/>
      <c r="K20" s="585"/>
      <c r="L20" s="586"/>
      <c r="M20" s="586"/>
      <c r="N20" s="586"/>
      <c r="O20" s="586"/>
      <c r="P20" s="586"/>
      <c r="Q20" s="586"/>
    </row>
    <row r="21" spans="1:19" ht="33" customHeight="1">
      <c r="A21" s="1940" t="s">
        <v>983</v>
      </c>
      <c r="B21" s="584" t="s">
        <v>994</v>
      </c>
      <c r="C21" s="289">
        <f t="shared" ref="C21:G22" si="1">C15+C18</f>
        <v>13728</v>
      </c>
      <c r="D21" s="289">
        <f t="shared" si="1"/>
        <v>14272</v>
      </c>
      <c r="E21" s="289">
        <f t="shared" si="1"/>
        <v>15358</v>
      </c>
      <c r="F21" s="289">
        <f t="shared" si="1"/>
        <v>17759</v>
      </c>
      <c r="G21" s="289">
        <f t="shared" si="1"/>
        <v>22114</v>
      </c>
      <c r="H21" s="584" t="s">
        <v>115</v>
      </c>
      <c r="I21" s="1940" t="s">
        <v>984</v>
      </c>
      <c r="J21" s="586"/>
      <c r="K21" s="585"/>
      <c r="L21" s="586"/>
      <c r="M21" s="586"/>
      <c r="N21" s="586"/>
      <c r="O21" s="586"/>
      <c r="P21" s="586"/>
      <c r="Q21" s="586"/>
    </row>
    <row r="22" spans="1:19" ht="33" customHeight="1">
      <c r="A22" s="1940"/>
      <c r="B22" s="584" t="s">
        <v>995</v>
      </c>
      <c r="C22" s="289">
        <f t="shared" si="1"/>
        <v>30559</v>
      </c>
      <c r="D22" s="289">
        <f t="shared" si="1"/>
        <v>28791</v>
      </c>
      <c r="E22" s="289">
        <f t="shared" si="1"/>
        <v>25439</v>
      </c>
      <c r="F22" s="289">
        <f t="shared" si="1"/>
        <v>26899</v>
      </c>
      <c r="G22" s="289">
        <f t="shared" si="1"/>
        <v>27559</v>
      </c>
      <c r="H22" s="584" t="s">
        <v>116</v>
      </c>
      <c r="I22" s="1940"/>
      <c r="J22" s="586"/>
      <c r="K22" s="585"/>
      <c r="L22" s="586"/>
      <c r="M22" s="586"/>
      <c r="N22" s="586"/>
      <c r="O22" s="586"/>
      <c r="P22" s="586"/>
      <c r="Q22" s="586"/>
    </row>
    <row r="23" spans="1:19" ht="33" customHeight="1">
      <c r="A23" s="1940"/>
      <c r="B23" s="584" t="s">
        <v>750</v>
      </c>
      <c r="C23" s="286">
        <f>SUM(C21:C22)</f>
        <v>44287</v>
      </c>
      <c r="D23" s="286">
        <f>SUM(D21:D22)</f>
        <v>43063</v>
      </c>
      <c r="E23" s="286">
        <f>SUM(E21:E22)</f>
        <v>40797</v>
      </c>
      <c r="F23" s="286">
        <f>SUM(F21:F22)</f>
        <v>44658</v>
      </c>
      <c r="G23" s="286">
        <f>SUM(G21:G22)</f>
        <v>49673</v>
      </c>
      <c r="H23" s="584" t="s">
        <v>68</v>
      </c>
      <c r="I23" s="1940"/>
      <c r="J23" s="585"/>
      <c r="K23" s="585"/>
      <c r="L23" s="586"/>
      <c r="M23" s="586"/>
      <c r="N23" s="586"/>
      <c r="O23" s="586"/>
      <c r="P23" s="586"/>
      <c r="Q23" s="586"/>
    </row>
    <row r="24" spans="1:19" ht="33" customHeight="1">
      <c r="A24" s="1940" t="s">
        <v>985</v>
      </c>
      <c r="B24" s="584" t="s">
        <v>994</v>
      </c>
      <c r="C24" s="289">
        <v>2194</v>
      </c>
      <c r="D24" s="289">
        <v>2375</v>
      </c>
      <c r="E24" s="289">
        <v>2050</v>
      </c>
      <c r="F24" s="289">
        <v>2946</v>
      </c>
      <c r="G24" s="289">
        <v>4053</v>
      </c>
      <c r="H24" s="584" t="s">
        <v>115</v>
      </c>
      <c r="I24" s="1940" t="s">
        <v>1004</v>
      </c>
      <c r="J24" s="586"/>
      <c r="K24" s="585"/>
      <c r="L24" s="586"/>
      <c r="M24" s="586"/>
      <c r="N24" s="586"/>
      <c r="O24" s="586"/>
      <c r="P24" s="586"/>
      <c r="Q24" s="588"/>
      <c r="R24" s="468"/>
      <c r="S24" s="468"/>
    </row>
    <row r="25" spans="1:19" ht="33" customHeight="1">
      <c r="A25" s="1940"/>
      <c r="B25" s="584" t="s">
        <v>995</v>
      </c>
      <c r="C25" s="289">
        <v>566</v>
      </c>
      <c r="D25" s="289">
        <v>539</v>
      </c>
      <c r="E25" s="289">
        <v>412</v>
      </c>
      <c r="F25" s="289">
        <v>440</v>
      </c>
      <c r="G25" s="289">
        <v>463</v>
      </c>
      <c r="H25" s="584" t="s">
        <v>116</v>
      </c>
      <c r="I25" s="1940"/>
      <c r="J25" s="586"/>
      <c r="K25" s="585"/>
      <c r="L25" s="586"/>
      <c r="M25" s="586"/>
      <c r="N25" s="586"/>
      <c r="O25" s="586"/>
      <c r="P25" s="586"/>
      <c r="Q25" s="586"/>
    </row>
    <row r="26" spans="1:19" ht="33" customHeight="1">
      <c r="A26" s="1940"/>
      <c r="B26" s="584" t="s">
        <v>750</v>
      </c>
      <c r="C26" s="286">
        <f>SUM(C24:C25)</f>
        <v>2760</v>
      </c>
      <c r="D26" s="286">
        <f>SUM(D24:D25)</f>
        <v>2914</v>
      </c>
      <c r="E26" s="286">
        <f>SUM(E24:E25)</f>
        <v>2462</v>
      </c>
      <c r="F26" s="286">
        <f>SUM(F24:F25)</f>
        <v>3386</v>
      </c>
      <c r="G26" s="286">
        <f>SUM(G24:G25)</f>
        <v>4516</v>
      </c>
      <c r="H26" s="584" t="s">
        <v>68</v>
      </c>
      <c r="I26" s="1940"/>
      <c r="J26" s="585"/>
      <c r="K26" s="585"/>
      <c r="L26" s="586"/>
      <c r="M26" s="586"/>
      <c r="N26" s="586"/>
      <c r="O26" s="586"/>
      <c r="P26" s="586"/>
      <c r="Q26" s="586"/>
    </row>
    <row r="27" spans="1:19" ht="33" customHeight="1">
      <c r="A27" s="1940" t="s">
        <v>986</v>
      </c>
      <c r="B27" s="584" t="s">
        <v>994</v>
      </c>
      <c r="C27" s="289">
        <v>20549</v>
      </c>
      <c r="D27" s="289">
        <v>20965</v>
      </c>
      <c r="E27" s="289">
        <v>20389</v>
      </c>
      <c r="F27" s="289">
        <v>24890</v>
      </c>
      <c r="G27" s="289">
        <v>32890</v>
      </c>
      <c r="H27" s="584" t="s">
        <v>115</v>
      </c>
      <c r="I27" s="1940" t="s">
        <v>1005</v>
      </c>
      <c r="J27" s="586"/>
      <c r="K27" s="585"/>
      <c r="L27" s="586"/>
      <c r="M27" s="586"/>
      <c r="N27" s="586"/>
      <c r="O27" s="586"/>
      <c r="P27" s="586"/>
      <c r="Q27" s="588"/>
      <c r="R27" s="468"/>
      <c r="S27" s="468"/>
    </row>
    <row r="28" spans="1:19" ht="33" customHeight="1">
      <c r="A28" s="1940"/>
      <c r="B28" s="584" t="s">
        <v>995</v>
      </c>
      <c r="C28" s="289">
        <v>6492</v>
      </c>
      <c r="D28" s="289">
        <v>5654</v>
      </c>
      <c r="E28" s="289">
        <v>4123</v>
      </c>
      <c r="F28" s="289">
        <v>4419</v>
      </c>
      <c r="G28" s="289">
        <v>3539</v>
      </c>
      <c r="H28" s="584" t="s">
        <v>116</v>
      </c>
      <c r="I28" s="1940"/>
      <c r="J28" s="586"/>
      <c r="K28" s="585"/>
      <c r="L28" s="586"/>
      <c r="M28" s="586"/>
      <c r="N28" s="586"/>
      <c r="O28" s="586"/>
      <c r="P28" s="586"/>
      <c r="Q28" s="586"/>
    </row>
    <row r="29" spans="1:19" ht="33" customHeight="1">
      <c r="A29" s="1940"/>
      <c r="B29" s="584" t="s">
        <v>750</v>
      </c>
      <c r="C29" s="286">
        <f>SUM(C27:C28)</f>
        <v>27041</v>
      </c>
      <c r="D29" s="286">
        <f>SUM(D27:D28)</f>
        <v>26619</v>
      </c>
      <c r="E29" s="286">
        <f>SUM(E27:E28)</f>
        <v>24512</v>
      </c>
      <c r="F29" s="286">
        <f>SUM(F27:F28)</f>
        <v>29309</v>
      </c>
      <c r="G29" s="286">
        <f>SUM(G27:G28)</f>
        <v>36429</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row r="34" spans="10:17" ht="55" customHeight="1"/>
    <row r="35" spans="10:17" ht="55" customHeight="1"/>
    <row r="36" spans="10:17" ht="55" customHeight="1"/>
    <row r="37" spans="10:17" ht="55" customHeight="1"/>
    <row r="38" spans="10:17" ht="55" customHeight="1"/>
    <row r="39" spans="10:17" ht="55" customHeight="1"/>
    <row r="40" spans="10:17" ht="55" customHeight="1"/>
    <row r="41" spans="10:17" ht="55" customHeight="1"/>
    <row r="42" spans="10:17" ht="55" customHeight="1"/>
    <row r="43" spans="10:17" ht="55" customHeight="1"/>
    <row r="44" spans="10:17" ht="55" customHeight="1"/>
    <row r="45" spans="10:17" ht="55" customHeight="1"/>
    <row r="46" spans="10:17" ht="55" customHeight="1"/>
    <row r="47" spans="10:17" ht="55" customHeight="1"/>
    <row r="48" spans="10:17"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row r="76" ht="55" customHeight="1"/>
    <row r="77" ht="55" customHeight="1"/>
    <row r="78" ht="55" customHeight="1"/>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8"/>
  <sheetViews>
    <sheetView showGridLines="0" rightToLeft="1" view="pageBreakPreview" topLeftCell="A19" zoomScale="80" zoomScaleNormal="100" zoomScaleSheetLayoutView="80"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658</v>
      </c>
      <c r="B1" s="1939"/>
      <c r="C1" s="1939"/>
      <c r="D1" s="1939"/>
      <c r="E1" s="1939"/>
      <c r="F1" s="1939"/>
      <c r="G1" s="1939"/>
      <c r="H1" s="1939"/>
      <c r="I1" s="1939"/>
    </row>
    <row r="2" spans="1:17" ht="33" customHeight="1">
      <c r="A2" s="1726" t="s">
        <v>659</v>
      </c>
      <c r="B2" s="1726"/>
      <c r="C2" s="1726"/>
      <c r="D2" s="1726"/>
      <c r="E2" s="1726"/>
      <c r="F2" s="1726"/>
      <c r="G2" s="1726"/>
      <c r="H2" s="1726"/>
      <c r="I2" s="1726"/>
    </row>
    <row r="3" spans="1:17" ht="24" customHeight="1">
      <c r="A3" s="197" t="s">
        <v>1201</v>
      </c>
      <c r="B3" s="136"/>
      <c r="C3" s="579"/>
      <c r="D3" s="579"/>
      <c r="E3" s="579"/>
      <c r="F3" s="579"/>
      <c r="G3" s="579"/>
      <c r="H3" s="579"/>
      <c r="I3" s="580" t="s">
        <v>1202</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5382</v>
      </c>
      <c r="D6" s="289">
        <v>3876</v>
      </c>
      <c r="E6" s="289">
        <v>4856</v>
      </c>
      <c r="F6" s="289">
        <v>7019</v>
      </c>
      <c r="G6" s="289">
        <v>4314</v>
      </c>
      <c r="H6" s="584" t="s">
        <v>115</v>
      </c>
      <c r="I6" s="1940" t="s">
        <v>1000</v>
      </c>
      <c r="J6" s="585"/>
      <c r="K6" s="585"/>
      <c r="L6" s="585"/>
      <c r="M6" s="585"/>
      <c r="N6" s="585"/>
      <c r="O6" s="585"/>
      <c r="P6" s="585"/>
      <c r="Q6" s="586"/>
    </row>
    <row r="7" spans="1:17" ht="33" customHeight="1">
      <c r="A7" s="1940"/>
      <c r="B7" s="584" t="s">
        <v>995</v>
      </c>
      <c r="C7" s="289">
        <v>19655</v>
      </c>
      <c r="D7" s="289">
        <v>24291</v>
      </c>
      <c r="E7" s="289">
        <v>25345</v>
      </c>
      <c r="F7" s="289">
        <v>28218</v>
      </c>
      <c r="G7" s="289">
        <v>34663</v>
      </c>
      <c r="H7" s="584" t="s">
        <v>116</v>
      </c>
      <c r="I7" s="1940"/>
      <c r="J7" s="585"/>
      <c r="K7" s="585"/>
      <c r="L7" s="585"/>
      <c r="M7" s="585"/>
      <c r="N7" s="585"/>
      <c r="O7" s="585"/>
      <c r="P7" s="585"/>
      <c r="Q7" s="586"/>
    </row>
    <row r="8" spans="1:17" ht="33" customHeight="1">
      <c r="A8" s="1940"/>
      <c r="B8" s="584" t="s">
        <v>750</v>
      </c>
      <c r="C8" s="286">
        <f>C6+C7</f>
        <v>25037</v>
      </c>
      <c r="D8" s="286">
        <f>SUM(D6:D7)</f>
        <v>28167</v>
      </c>
      <c r="E8" s="286">
        <f>SUM(E6:E7)</f>
        <v>30201</v>
      </c>
      <c r="F8" s="286">
        <f>SUM(F6:F7)</f>
        <v>35237</v>
      </c>
      <c r="G8" s="286">
        <f>SUM(G6:G7)</f>
        <v>38977</v>
      </c>
      <c r="H8" s="584" t="s">
        <v>68</v>
      </c>
      <c r="I8" s="1940"/>
      <c r="J8" s="585"/>
      <c r="K8" s="585"/>
      <c r="L8" s="585"/>
      <c r="M8" s="585"/>
      <c r="N8" s="585"/>
      <c r="O8" s="585"/>
      <c r="P8" s="585"/>
      <c r="Q8" s="586"/>
    </row>
    <row r="9" spans="1:17" ht="33" customHeight="1">
      <c r="A9" s="1940" t="s">
        <v>977</v>
      </c>
      <c r="B9" s="584" t="s">
        <v>994</v>
      </c>
      <c r="C9" s="289">
        <v>3051</v>
      </c>
      <c r="D9" s="289">
        <v>4221</v>
      </c>
      <c r="E9" s="289">
        <v>4646</v>
      </c>
      <c r="F9" s="289">
        <v>5554</v>
      </c>
      <c r="G9" s="289">
        <v>7387</v>
      </c>
      <c r="H9" s="584" t="s">
        <v>115</v>
      </c>
      <c r="I9" s="1940" t="s">
        <v>172</v>
      </c>
      <c r="J9" s="585"/>
      <c r="K9" s="585"/>
      <c r="L9" s="585"/>
      <c r="M9" s="586"/>
      <c r="N9" s="586"/>
      <c r="O9" s="586"/>
      <c r="P9" s="586"/>
      <c r="Q9" s="586"/>
    </row>
    <row r="10" spans="1:17" ht="33" customHeight="1">
      <c r="A10" s="1940"/>
      <c r="B10" s="584" t="s">
        <v>995</v>
      </c>
      <c r="C10" s="289">
        <v>8988</v>
      </c>
      <c r="D10" s="289">
        <v>9710</v>
      </c>
      <c r="E10" s="289">
        <v>10245</v>
      </c>
      <c r="F10" s="289">
        <v>11122</v>
      </c>
      <c r="G10" s="289">
        <v>12849</v>
      </c>
      <c r="H10" s="584" t="s">
        <v>116</v>
      </c>
      <c r="I10" s="1940"/>
      <c r="J10" s="585"/>
      <c r="K10" s="585"/>
      <c r="L10" s="585"/>
      <c r="M10" s="586"/>
      <c r="N10" s="586"/>
      <c r="O10" s="586"/>
      <c r="P10" s="586"/>
      <c r="Q10" s="586"/>
    </row>
    <row r="11" spans="1:17" ht="33" customHeight="1">
      <c r="A11" s="1940"/>
      <c r="B11" s="584" t="s">
        <v>750</v>
      </c>
      <c r="C11" s="286">
        <f>C9+C10</f>
        <v>12039</v>
      </c>
      <c r="D11" s="286">
        <f>SUM(D9:D10)</f>
        <v>13931</v>
      </c>
      <c r="E11" s="286">
        <f>SUM(E9:E10)</f>
        <v>14891</v>
      </c>
      <c r="F11" s="286">
        <f>SUM(F9:F10)</f>
        <v>16676</v>
      </c>
      <c r="G11" s="286">
        <f>SUM(G9:G10)</f>
        <v>20236</v>
      </c>
      <c r="H11" s="584" t="s">
        <v>68</v>
      </c>
      <c r="I11" s="1940"/>
      <c r="J11" s="585"/>
      <c r="K11" s="585"/>
      <c r="L11" s="585"/>
      <c r="M11" s="586"/>
      <c r="N11" s="586"/>
      <c r="O11" s="586"/>
      <c r="P11" s="586"/>
      <c r="Q11" s="586"/>
    </row>
    <row r="12" spans="1:17" ht="33" customHeight="1">
      <c r="A12" s="1940" t="s">
        <v>978</v>
      </c>
      <c r="B12" s="584" t="s">
        <v>994</v>
      </c>
      <c r="C12" s="289">
        <f t="shared" ref="C12:G13" si="0">C6+C9</f>
        <v>8433</v>
      </c>
      <c r="D12" s="289">
        <f t="shared" si="0"/>
        <v>8097</v>
      </c>
      <c r="E12" s="289">
        <f t="shared" si="0"/>
        <v>9502</v>
      </c>
      <c r="F12" s="289">
        <f t="shared" si="0"/>
        <v>12573</v>
      </c>
      <c r="G12" s="289">
        <f t="shared" si="0"/>
        <v>11701</v>
      </c>
      <c r="H12" s="584" t="s">
        <v>115</v>
      </c>
      <c r="I12" s="1940" t="s">
        <v>1003</v>
      </c>
      <c r="J12" s="585"/>
      <c r="K12" s="585"/>
      <c r="L12" s="586"/>
      <c r="M12" s="586"/>
      <c r="N12" s="586"/>
      <c r="O12" s="586"/>
      <c r="P12" s="586"/>
      <c r="Q12" s="586"/>
    </row>
    <row r="13" spans="1:17" ht="33" customHeight="1">
      <c r="A13" s="1940"/>
      <c r="B13" s="584" t="s">
        <v>995</v>
      </c>
      <c r="C13" s="289">
        <f t="shared" si="0"/>
        <v>28643</v>
      </c>
      <c r="D13" s="289">
        <f t="shared" si="0"/>
        <v>34001</v>
      </c>
      <c r="E13" s="289">
        <f t="shared" si="0"/>
        <v>35590</v>
      </c>
      <c r="F13" s="289">
        <f t="shared" si="0"/>
        <v>39340</v>
      </c>
      <c r="G13" s="289">
        <f t="shared" si="0"/>
        <v>47512</v>
      </c>
      <c r="H13" s="584" t="s">
        <v>116</v>
      </c>
      <c r="I13" s="1940"/>
      <c r="J13" s="585"/>
      <c r="K13" s="585"/>
      <c r="L13" s="586"/>
      <c r="M13" s="586"/>
      <c r="N13" s="586"/>
      <c r="O13" s="586"/>
      <c r="P13" s="586"/>
      <c r="Q13" s="586"/>
    </row>
    <row r="14" spans="1:17" ht="33" customHeight="1">
      <c r="A14" s="1940"/>
      <c r="B14" s="584" t="s">
        <v>750</v>
      </c>
      <c r="C14" s="286">
        <f>C12+C13</f>
        <v>37076</v>
      </c>
      <c r="D14" s="286">
        <f>SUM(D12:D13)</f>
        <v>42098</v>
      </c>
      <c r="E14" s="286">
        <f>SUM(E12:E13)</f>
        <v>45092</v>
      </c>
      <c r="F14" s="286">
        <f>SUM(F12:F13)</f>
        <v>51913</v>
      </c>
      <c r="G14" s="286">
        <f>SUM(G12:G13)</f>
        <v>59213</v>
      </c>
      <c r="H14" s="584" t="s">
        <v>68</v>
      </c>
      <c r="I14" s="1940"/>
      <c r="J14" s="585"/>
      <c r="K14" s="585"/>
      <c r="L14" s="586"/>
      <c r="M14" s="586"/>
      <c r="N14" s="586"/>
      <c r="O14" s="586"/>
      <c r="P14" s="586"/>
      <c r="Q14" s="586"/>
    </row>
    <row r="15" spans="1:17" ht="33" customHeight="1">
      <c r="A15" s="1940" t="s">
        <v>980</v>
      </c>
      <c r="B15" s="584" t="s">
        <v>994</v>
      </c>
      <c r="C15" s="289">
        <v>3262</v>
      </c>
      <c r="D15" s="289">
        <v>3274</v>
      </c>
      <c r="E15" s="289">
        <v>3211</v>
      </c>
      <c r="F15" s="289">
        <v>4096</v>
      </c>
      <c r="G15" s="289">
        <v>8514</v>
      </c>
      <c r="H15" s="584" t="s">
        <v>115</v>
      </c>
      <c r="I15" s="1940" t="s">
        <v>178</v>
      </c>
      <c r="J15" s="585"/>
      <c r="K15" s="585"/>
      <c r="L15" s="586"/>
      <c r="M15" s="586"/>
      <c r="N15" s="586"/>
      <c r="O15" s="586"/>
      <c r="P15" s="586"/>
      <c r="Q15" s="586"/>
    </row>
    <row r="16" spans="1:17" ht="33" customHeight="1">
      <c r="A16" s="1940"/>
      <c r="B16" s="584" t="s">
        <v>995</v>
      </c>
      <c r="C16" s="289">
        <v>38993</v>
      </c>
      <c r="D16" s="289">
        <v>44715</v>
      </c>
      <c r="E16" s="289">
        <v>48250</v>
      </c>
      <c r="F16" s="289">
        <v>56235</v>
      </c>
      <c r="G16" s="289">
        <v>68949</v>
      </c>
      <c r="H16" s="584" t="s">
        <v>116</v>
      </c>
      <c r="I16" s="1940"/>
      <c r="J16" s="586"/>
      <c r="K16" s="585"/>
      <c r="L16" s="586"/>
      <c r="M16" s="586"/>
      <c r="N16" s="586"/>
      <c r="O16" s="586"/>
      <c r="P16" s="586"/>
      <c r="Q16" s="586"/>
    </row>
    <row r="17" spans="1:19" ht="33" customHeight="1">
      <c r="A17" s="1940"/>
      <c r="B17" s="584" t="s">
        <v>750</v>
      </c>
      <c r="C17" s="286">
        <f>C15+C16</f>
        <v>42255</v>
      </c>
      <c r="D17" s="286">
        <f>SUM(D15:D16)</f>
        <v>47989</v>
      </c>
      <c r="E17" s="286">
        <f>SUM(E15:E16)</f>
        <v>51461</v>
      </c>
      <c r="F17" s="286">
        <f>SUM(F15:F16)</f>
        <v>60331</v>
      </c>
      <c r="G17" s="286">
        <f>SUM(G15:G16)</f>
        <v>77463</v>
      </c>
      <c r="H17" s="584" t="s">
        <v>68</v>
      </c>
      <c r="I17" s="1940"/>
      <c r="J17" s="586"/>
      <c r="K17" s="585"/>
      <c r="L17" s="586"/>
      <c r="M17" s="586"/>
      <c r="N17" s="586"/>
      <c r="O17" s="586"/>
      <c r="P17" s="586"/>
      <c r="Q17" s="586"/>
    </row>
    <row r="18" spans="1:19" ht="33" customHeight="1">
      <c r="A18" s="1940" t="s">
        <v>981</v>
      </c>
      <c r="B18" s="584" t="s">
        <v>994</v>
      </c>
      <c r="C18" s="289">
        <v>65</v>
      </c>
      <c r="D18" s="289">
        <v>59</v>
      </c>
      <c r="E18" s="289">
        <v>36</v>
      </c>
      <c r="F18" s="289">
        <v>29</v>
      </c>
      <c r="G18" s="289">
        <v>44</v>
      </c>
      <c r="H18" s="584" t="s">
        <v>115</v>
      </c>
      <c r="I18" s="1940" t="s">
        <v>982</v>
      </c>
      <c r="J18" s="586"/>
      <c r="K18" s="585"/>
      <c r="L18" s="586"/>
      <c r="M18" s="586"/>
      <c r="N18" s="586"/>
      <c r="O18" s="587"/>
      <c r="P18" s="587"/>
      <c r="Q18" s="587"/>
    </row>
    <row r="19" spans="1:19" ht="33" customHeight="1">
      <c r="A19" s="1940"/>
      <c r="B19" s="584" t="s">
        <v>995</v>
      </c>
      <c r="C19" s="289">
        <v>2248</v>
      </c>
      <c r="D19" s="289">
        <v>2374</v>
      </c>
      <c r="E19" s="289">
        <v>2381</v>
      </c>
      <c r="F19" s="289">
        <v>2647</v>
      </c>
      <c r="G19" s="289">
        <v>2765</v>
      </c>
      <c r="H19" s="584" t="s">
        <v>116</v>
      </c>
      <c r="I19" s="1940"/>
      <c r="J19" s="586"/>
      <c r="K19" s="585"/>
      <c r="L19" s="586"/>
      <c r="M19" s="586"/>
      <c r="N19" s="586"/>
      <c r="O19" s="586"/>
      <c r="P19" s="586"/>
      <c r="Q19" s="586"/>
    </row>
    <row r="20" spans="1:19" ht="33" customHeight="1">
      <c r="A20" s="1940"/>
      <c r="B20" s="584" t="s">
        <v>750</v>
      </c>
      <c r="C20" s="286">
        <f>C18+C19</f>
        <v>2313</v>
      </c>
      <c r="D20" s="286">
        <f>SUM(D18:D19)</f>
        <v>2433</v>
      </c>
      <c r="E20" s="286">
        <f>SUM(E18:E19)</f>
        <v>2417</v>
      </c>
      <c r="F20" s="286">
        <f>SUM(F18:F19)</f>
        <v>2676</v>
      </c>
      <c r="G20" s="286">
        <f>SUM(G18:G19)</f>
        <v>2809</v>
      </c>
      <c r="H20" s="584" t="s">
        <v>68</v>
      </c>
      <c r="I20" s="1940"/>
      <c r="J20" s="586"/>
      <c r="K20" s="585"/>
      <c r="L20" s="586"/>
      <c r="M20" s="586"/>
      <c r="N20" s="586"/>
      <c r="O20" s="586"/>
      <c r="P20" s="586"/>
      <c r="Q20" s="586"/>
    </row>
    <row r="21" spans="1:19" ht="33" customHeight="1">
      <c r="A21" s="1940" t="s">
        <v>983</v>
      </c>
      <c r="B21" s="584" t="s">
        <v>994</v>
      </c>
      <c r="C21" s="289">
        <f t="shared" ref="C21:G22" si="1">C15+C18</f>
        <v>3327</v>
      </c>
      <c r="D21" s="289">
        <f t="shared" si="1"/>
        <v>3333</v>
      </c>
      <c r="E21" s="289">
        <f t="shared" si="1"/>
        <v>3247</v>
      </c>
      <c r="F21" s="289">
        <f t="shared" si="1"/>
        <v>4125</v>
      </c>
      <c r="G21" s="289">
        <f t="shared" si="1"/>
        <v>8558</v>
      </c>
      <c r="H21" s="584" t="s">
        <v>115</v>
      </c>
      <c r="I21" s="1940" t="s">
        <v>984</v>
      </c>
      <c r="J21" s="586"/>
      <c r="K21" s="585"/>
      <c r="L21" s="586"/>
      <c r="M21" s="586"/>
      <c r="N21" s="586"/>
      <c r="O21" s="586"/>
      <c r="P21" s="586"/>
      <c r="Q21" s="586"/>
    </row>
    <row r="22" spans="1:19" ht="33" customHeight="1">
      <c r="A22" s="1940"/>
      <c r="B22" s="584" t="s">
        <v>995</v>
      </c>
      <c r="C22" s="289">
        <f t="shared" si="1"/>
        <v>41241</v>
      </c>
      <c r="D22" s="289">
        <f t="shared" si="1"/>
        <v>47089</v>
      </c>
      <c r="E22" s="289">
        <f t="shared" si="1"/>
        <v>50631</v>
      </c>
      <c r="F22" s="289">
        <f t="shared" si="1"/>
        <v>58882</v>
      </c>
      <c r="G22" s="289">
        <f t="shared" si="1"/>
        <v>71714</v>
      </c>
      <c r="H22" s="584" t="s">
        <v>116</v>
      </c>
      <c r="I22" s="1940"/>
      <c r="J22" s="586"/>
      <c r="K22" s="585"/>
      <c r="L22" s="586"/>
      <c r="M22" s="586"/>
      <c r="N22" s="586"/>
      <c r="O22" s="586"/>
      <c r="P22" s="586"/>
      <c r="Q22" s="586"/>
    </row>
    <row r="23" spans="1:19" ht="33" customHeight="1">
      <c r="A23" s="1940"/>
      <c r="B23" s="584" t="s">
        <v>750</v>
      </c>
      <c r="C23" s="286">
        <f>C21+C22</f>
        <v>44568</v>
      </c>
      <c r="D23" s="286">
        <f>SUM(D21:D22)</f>
        <v>50422</v>
      </c>
      <c r="E23" s="286">
        <f>SUM(E21:E22)</f>
        <v>53878</v>
      </c>
      <c r="F23" s="286">
        <f>SUM(F21:F22)</f>
        <v>63007</v>
      </c>
      <c r="G23" s="286">
        <f>SUM(G21:G22)</f>
        <v>80272</v>
      </c>
      <c r="H23" s="584" t="s">
        <v>68</v>
      </c>
      <c r="I23" s="1940"/>
      <c r="J23" s="585"/>
      <c r="K23" s="585"/>
      <c r="L23" s="586"/>
      <c r="M23" s="586"/>
      <c r="N23" s="586"/>
      <c r="O23" s="586"/>
      <c r="P23" s="586"/>
      <c r="Q23" s="586"/>
    </row>
    <row r="24" spans="1:19" ht="33" customHeight="1">
      <c r="A24" s="1940" t="s">
        <v>985</v>
      </c>
      <c r="B24" s="584" t="s">
        <v>994</v>
      </c>
      <c r="C24" s="289">
        <v>3286</v>
      </c>
      <c r="D24" s="289">
        <v>5417</v>
      </c>
      <c r="E24" s="289">
        <v>7394</v>
      </c>
      <c r="F24" s="289">
        <v>7671</v>
      </c>
      <c r="G24" s="289">
        <v>12988</v>
      </c>
      <c r="H24" s="584" t="s">
        <v>115</v>
      </c>
      <c r="I24" s="1940" t="s">
        <v>1004</v>
      </c>
      <c r="J24" s="586"/>
      <c r="K24" s="585"/>
      <c r="L24" s="586"/>
      <c r="M24" s="586"/>
      <c r="N24" s="586"/>
      <c r="O24" s="586"/>
      <c r="P24" s="586"/>
      <c r="Q24" s="588"/>
      <c r="R24" s="468"/>
      <c r="S24" s="468"/>
    </row>
    <row r="25" spans="1:19" ht="33" customHeight="1">
      <c r="A25" s="1940"/>
      <c r="B25" s="584" t="s">
        <v>995</v>
      </c>
      <c r="C25" s="289">
        <v>17125</v>
      </c>
      <c r="D25" s="289">
        <v>18112</v>
      </c>
      <c r="E25" s="289">
        <v>19538</v>
      </c>
      <c r="F25" s="289">
        <v>20980</v>
      </c>
      <c r="G25" s="289">
        <v>23961</v>
      </c>
      <c r="H25" s="584" t="s">
        <v>116</v>
      </c>
      <c r="I25" s="1940"/>
      <c r="J25" s="586"/>
      <c r="K25" s="585"/>
      <c r="L25" s="586"/>
      <c r="M25" s="586"/>
      <c r="N25" s="586"/>
      <c r="O25" s="586"/>
      <c r="P25" s="586"/>
      <c r="Q25" s="586"/>
    </row>
    <row r="26" spans="1:19" ht="33" customHeight="1">
      <c r="A26" s="1940"/>
      <c r="B26" s="584" t="s">
        <v>750</v>
      </c>
      <c r="C26" s="286">
        <f>C24+C25</f>
        <v>20411</v>
      </c>
      <c r="D26" s="286">
        <f>SUM(D24:D25)</f>
        <v>23529</v>
      </c>
      <c r="E26" s="286">
        <f>SUM(E24:E25)</f>
        <v>26932</v>
      </c>
      <c r="F26" s="286">
        <f>SUM(F24:F25)</f>
        <v>28651</v>
      </c>
      <c r="G26" s="286">
        <f>SUM(G24:G25)</f>
        <v>36949</v>
      </c>
      <c r="H26" s="584" t="s">
        <v>68</v>
      </c>
      <c r="I26" s="1940"/>
      <c r="J26" s="585"/>
      <c r="K26" s="585"/>
      <c r="L26" s="586"/>
      <c r="M26" s="586"/>
      <c r="N26" s="586"/>
      <c r="O26" s="586"/>
      <c r="P26" s="586"/>
      <c r="Q26" s="586"/>
    </row>
    <row r="27" spans="1:19" ht="33" customHeight="1">
      <c r="A27" s="1940" t="s">
        <v>986</v>
      </c>
      <c r="B27" s="584" t="s">
        <v>994</v>
      </c>
      <c r="C27" s="289">
        <v>10364</v>
      </c>
      <c r="D27" s="289">
        <v>14838</v>
      </c>
      <c r="E27" s="289">
        <v>17875</v>
      </c>
      <c r="F27" s="289">
        <v>21072</v>
      </c>
      <c r="G27" s="289">
        <v>65624</v>
      </c>
      <c r="H27" s="584" t="s">
        <v>115</v>
      </c>
      <c r="I27" s="1940" t="s">
        <v>1005</v>
      </c>
      <c r="J27" s="586"/>
      <c r="K27" s="585"/>
      <c r="L27" s="586"/>
      <c r="M27" s="586"/>
      <c r="N27" s="586"/>
      <c r="O27" s="586"/>
      <c r="P27" s="586"/>
      <c r="Q27" s="588"/>
      <c r="R27" s="468"/>
      <c r="S27" s="468"/>
    </row>
    <row r="28" spans="1:19" ht="33" customHeight="1">
      <c r="A28" s="1940"/>
      <c r="B28" s="584" t="s">
        <v>995</v>
      </c>
      <c r="C28" s="289">
        <v>14730</v>
      </c>
      <c r="D28" s="289">
        <v>15861</v>
      </c>
      <c r="E28" s="289">
        <v>16338</v>
      </c>
      <c r="F28" s="289">
        <v>17042</v>
      </c>
      <c r="G28" s="289">
        <v>21682</v>
      </c>
      <c r="H28" s="584" t="s">
        <v>116</v>
      </c>
      <c r="I28" s="1940"/>
      <c r="J28" s="586"/>
      <c r="K28" s="585"/>
      <c r="L28" s="586"/>
      <c r="M28" s="586"/>
      <c r="N28" s="586"/>
      <c r="O28" s="586"/>
      <c r="P28" s="586"/>
      <c r="Q28" s="586"/>
    </row>
    <row r="29" spans="1:19" ht="33" customHeight="1">
      <c r="A29" s="1940"/>
      <c r="B29" s="584" t="s">
        <v>750</v>
      </c>
      <c r="C29" s="286">
        <f>C27+C28</f>
        <v>25094</v>
      </c>
      <c r="D29" s="286">
        <f>SUM(D27:D28)</f>
        <v>30699</v>
      </c>
      <c r="E29" s="286">
        <f>SUM(E27:E28)</f>
        <v>34213</v>
      </c>
      <c r="F29" s="286">
        <f>SUM(F27:F28)</f>
        <v>38114</v>
      </c>
      <c r="G29" s="286">
        <f>SUM(G27:G28)</f>
        <v>87306</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row r="34" spans="10:17" ht="55" customHeight="1"/>
    <row r="35" spans="10:17" ht="55" customHeight="1"/>
    <row r="36" spans="10:17" ht="55" customHeight="1"/>
    <row r="37" spans="10:17" ht="55" customHeight="1"/>
    <row r="38" spans="10:17" ht="55" customHeight="1"/>
    <row r="39" spans="10:17" ht="55" customHeight="1"/>
    <row r="40" spans="10:17" ht="55" customHeight="1"/>
    <row r="41" spans="10:17" ht="55" customHeight="1"/>
    <row r="42" spans="10:17" ht="55" customHeight="1"/>
    <row r="43" spans="10:17" ht="55" customHeight="1"/>
    <row r="44" spans="10:17" ht="55" customHeight="1"/>
    <row r="45" spans="10:17" ht="55" customHeight="1"/>
    <row r="46" spans="10:17" ht="55" customHeight="1"/>
    <row r="47" spans="10:17" ht="55" customHeight="1"/>
    <row r="48" spans="10:17"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row r="76" ht="55" customHeight="1"/>
    <row r="77" ht="55" customHeight="1"/>
    <row r="78" ht="55" customHeight="1"/>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19" zoomScale="80" zoomScaleNormal="100" zoomScaleSheetLayoutView="8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661</v>
      </c>
      <c r="B1" s="1939"/>
      <c r="C1" s="1939"/>
      <c r="D1" s="1939"/>
      <c r="E1" s="1939"/>
      <c r="F1" s="1939"/>
      <c r="G1" s="1939"/>
      <c r="H1" s="1939"/>
      <c r="I1" s="1939"/>
    </row>
    <row r="2" spans="1:17" ht="33" customHeight="1">
      <c r="A2" s="1726" t="s">
        <v>662</v>
      </c>
      <c r="B2" s="1726"/>
      <c r="C2" s="1726"/>
      <c r="D2" s="1726"/>
      <c r="E2" s="1726"/>
      <c r="F2" s="1726"/>
      <c r="G2" s="1726"/>
      <c r="H2" s="1726"/>
      <c r="I2" s="1726"/>
    </row>
    <row r="3" spans="1:17" ht="24" customHeight="1">
      <c r="A3" s="197" t="s">
        <v>1203</v>
      </c>
      <c r="B3" s="136"/>
      <c r="C3" s="579"/>
      <c r="D3" s="579"/>
      <c r="E3" s="579"/>
      <c r="F3" s="579"/>
      <c r="G3" s="579"/>
      <c r="H3" s="579"/>
      <c r="I3" s="580" t="s">
        <v>1204</v>
      </c>
    </row>
    <row r="4" spans="1:17" s="298" customFormat="1" ht="33" customHeight="1">
      <c r="A4" s="1940" t="s">
        <v>1196</v>
      </c>
      <c r="B4" s="1941" t="s">
        <v>1197</v>
      </c>
      <c r="C4" s="581" t="s">
        <v>109</v>
      </c>
      <c r="D4" s="581"/>
      <c r="E4" s="581"/>
      <c r="F4" s="581" t="s">
        <v>113</v>
      </c>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15898</v>
      </c>
      <c r="D6" s="289">
        <v>20252</v>
      </c>
      <c r="E6" s="289">
        <v>21221</v>
      </c>
      <c r="F6" s="289">
        <v>24881</v>
      </c>
      <c r="G6" s="289">
        <v>30668</v>
      </c>
      <c r="H6" s="584" t="s">
        <v>115</v>
      </c>
      <c r="I6" s="1940" t="s">
        <v>1000</v>
      </c>
      <c r="J6" s="585"/>
      <c r="K6" s="585"/>
      <c r="L6" s="585"/>
      <c r="M6" s="585"/>
      <c r="N6" s="585"/>
      <c r="O6" s="585"/>
      <c r="P6" s="585"/>
      <c r="Q6" s="586"/>
    </row>
    <row r="7" spans="1:17" ht="33" customHeight="1">
      <c r="A7" s="1940"/>
      <c r="B7" s="584" t="s">
        <v>995</v>
      </c>
      <c r="C7" s="289">
        <v>22552</v>
      </c>
      <c r="D7" s="289">
        <v>24172</v>
      </c>
      <c r="E7" s="289">
        <v>23100</v>
      </c>
      <c r="F7" s="289">
        <v>23404</v>
      </c>
      <c r="G7" s="289">
        <v>27042</v>
      </c>
      <c r="H7" s="584" t="s">
        <v>116</v>
      </c>
      <c r="I7" s="1940"/>
      <c r="J7" s="585"/>
      <c r="K7" s="585"/>
      <c r="L7" s="585"/>
      <c r="M7" s="585"/>
      <c r="N7" s="585"/>
      <c r="O7" s="585"/>
      <c r="P7" s="585"/>
      <c r="Q7" s="586"/>
    </row>
    <row r="8" spans="1:17" ht="33" customHeight="1">
      <c r="A8" s="1940"/>
      <c r="B8" s="584" t="s">
        <v>750</v>
      </c>
      <c r="C8" s="286">
        <f>C6+C7</f>
        <v>38450</v>
      </c>
      <c r="D8" s="286">
        <f>SUM(D6:D7)</f>
        <v>44424</v>
      </c>
      <c r="E8" s="286">
        <f>SUM(E6:E7)</f>
        <v>44321</v>
      </c>
      <c r="F8" s="286">
        <f>SUM(F6:F7)</f>
        <v>48285</v>
      </c>
      <c r="G8" s="286">
        <f>SUM(G6:G7)</f>
        <v>57710</v>
      </c>
      <c r="H8" s="584" t="s">
        <v>68</v>
      </c>
      <c r="I8" s="1940"/>
      <c r="J8" s="585"/>
      <c r="K8" s="585"/>
      <c r="L8" s="585"/>
      <c r="M8" s="585"/>
      <c r="N8" s="585"/>
      <c r="O8" s="585"/>
      <c r="P8" s="585"/>
      <c r="Q8" s="586"/>
    </row>
    <row r="9" spans="1:17" ht="33" customHeight="1">
      <c r="A9" s="1940" t="s">
        <v>977</v>
      </c>
      <c r="B9" s="584" t="s">
        <v>994</v>
      </c>
      <c r="C9" s="289">
        <v>2238</v>
      </c>
      <c r="D9" s="289">
        <v>3610</v>
      </c>
      <c r="E9" s="289">
        <v>3785</v>
      </c>
      <c r="F9" s="289">
        <v>4170</v>
      </c>
      <c r="G9" s="289">
        <v>6237</v>
      </c>
      <c r="H9" s="584" t="s">
        <v>115</v>
      </c>
      <c r="I9" s="1940" t="s">
        <v>172</v>
      </c>
      <c r="J9" s="585"/>
      <c r="K9" s="585"/>
      <c r="L9" s="585"/>
      <c r="M9" s="586"/>
      <c r="N9" s="586"/>
      <c r="O9" s="586"/>
      <c r="P9" s="586"/>
      <c r="Q9" s="586"/>
    </row>
    <row r="10" spans="1:17" ht="33" customHeight="1">
      <c r="A10" s="1940"/>
      <c r="B10" s="584" t="s">
        <v>995</v>
      </c>
      <c r="C10" s="289">
        <v>513</v>
      </c>
      <c r="D10" s="289">
        <v>574</v>
      </c>
      <c r="E10" s="289">
        <v>547</v>
      </c>
      <c r="F10" s="289">
        <v>496</v>
      </c>
      <c r="G10" s="289">
        <v>686</v>
      </c>
      <c r="H10" s="584" t="s">
        <v>116</v>
      </c>
      <c r="I10" s="1940"/>
      <c r="J10" s="585"/>
      <c r="K10" s="585"/>
      <c r="L10" s="585"/>
      <c r="M10" s="586"/>
      <c r="N10" s="586"/>
      <c r="O10" s="586"/>
      <c r="P10" s="586"/>
      <c r="Q10" s="586"/>
    </row>
    <row r="11" spans="1:17" ht="33" customHeight="1">
      <c r="A11" s="1940"/>
      <c r="B11" s="584" t="s">
        <v>750</v>
      </c>
      <c r="C11" s="286">
        <f>C9+C10</f>
        <v>2751</v>
      </c>
      <c r="D11" s="286">
        <f>SUM(D9:D10)</f>
        <v>4184</v>
      </c>
      <c r="E11" s="286">
        <f>SUM(E9:E10)</f>
        <v>4332</v>
      </c>
      <c r="F11" s="286">
        <f>SUM(F9:F10)</f>
        <v>4666</v>
      </c>
      <c r="G11" s="286">
        <f>SUM(G9:G10)</f>
        <v>6923</v>
      </c>
      <c r="H11" s="584" t="s">
        <v>68</v>
      </c>
      <c r="I11" s="1940"/>
      <c r="J11" s="585"/>
      <c r="K11" s="585"/>
      <c r="L11" s="585"/>
      <c r="M11" s="586"/>
      <c r="N11" s="586"/>
      <c r="O11" s="586"/>
      <c r="P11" s="586"/>
      <c r="Q11" s="586"/>
    </row>
    <row r="12" spans="1:17" ht="33" customHeight="1">
      <c r="A12" s="1940" t="s">
        <v>978</v>
      </c>
      <c r="B12" s="584" t="s">
        <v>994</v>
      </c>
      <c r="C12" s="289">
        <v>18136</v>
      </c>
      <c r="D12" s="289">
        <f t="shared" ref="D12:G13" si="0">D6+D9</f>
        <v>23862</v>
      </c>
      <c r="E12" s="289">
        <f t="shared" si="0"/>
        <v>25006</v>
      </c>
      <c r="F12" s="289">
        <f t="shared" si="0"/>
        <v>29051</v>
      </c>
      <c r="G12" s="289">
        <f t="shared" si="0"/>
        <v>36905</v>
      </c>
      <c r="H12" s="584" t="s">
        <v>115</v>
      </c>
      <c r="I12" s="1940" t="s">
        <v>1003</v>
      </c>
      <c r="J12" s="585"/>
      <c r="K12" s="585"/>
      <c r="L12" s="586"/>
      <c r="M12" s="586"/>
      <c r="N12" s="586"/>
      <c r="O12" s="586"/>
      <c r="P12" s="586"/>
      <c r="Q12" s="586"/>
    </row>
    <row r="13" spans="1:17" ht="33" customHeight="1">
      <c r="A13" s="1940"/>
      <c r="B13" s="584" t="s">
        <v>995</v>
      </c>
      <c r="C13" s="289">
        <v>23065</v>
      </c>
      <c r="D13" s="289">
        <f t="shared" si="0"/>
        <v>24746</v>
      </c>
      <c r="E13" s="289">
        <f t="shared" si="0"/>
        <v>23647</v>
      </c>
      <c r="F13" s="289">
        <f t="shared" si="0"/>
        <v>23900</v>
      </c>
      <c r="G13" s="289">
        <f t="shared" si="0"/>
        <v>27728</v>
      </c>
      <c r="H13" s="584" t="s">
        <v>116</v>
      </c>
      <c r="I13" s="1940"/>
      <c r="J13" s="585"/>
      <c r="K13" s="585"/>
      <c r="L13" s="586"/>
      <c r="M13" s="586"/>
      <c r="N13" s="586"/>
      <c r="O13" s="586"/>
      <c r="P13" s="586"/>
      <c r="Q13" s="586"/>
    </row>
    <row r="14" spans="1:17" ht="33" customHeight="1">
      <c r="A14" s="1940"/>
      <c r="B14" s="584" t="s">
        <v>750</v>
      </c>
      <c r="C14" s="286">
        <f>C12+C13</f>
        <v>41201</v>
      </c>
      <c r="D14" s="286">
        <f>SUM(D12:D13)</f>
        <v>48608</v>
      </c>
      <c r="E14" s="286">
        <f>SUM(E12:E13)</f>
        <v>48653</v>
      </c>
      <c r="F14" s="286">
        <f>SUM(F12:F13)</f>
        <v>52951</v>
      </c>
      <c r="G14" s="286">
        <f>SUM(G12:G13)</f>
        <v>64633</v>
      </c>
      <c r="H14" s="584" t="s">
        <v>68</v>
      </c>
      <c r="I14" s="1940"/>
      <c r="J14" s="585"/>
      <c r="K14" s="585"/>
      <c r="L14" s="586"/>
      <c r="M14" s="586"/>
      <c r="N14" s="586"/>
      <c r="O14" s="586"/>
      <c r="P14" s="586"/>
      <c r="Q14" s="586"/>
    </row>
    <row r="15" spans="1:17" ht="33" customHeight="1">
      <c r="A15" s="1940" t="s">
        <v>980</v>
      </c>
      <c r="B15" s="584" t="s">
        <v>994</v>
      </c>
      <c r="C15" s="289">
        <v>50096</v>
      </c>
      <c r="D15" s="289">
        <v>51076</v>
      </c>
      <c r="E15" s="289">
        <v>51145</v>
      </c>
      <c r="F15" s="289">
        <v>54251</v>
      </c>
      <c r="G15" s="289">
        <v>61601</v>
      </c>
      <c r="H15" s="584" t="s">
        <v>115</v>
      </c>
      <c r="I15" s="1940" t="s">
        <v>178</v>
      </c>
      <c r="J15" s="585"/>
      <c r="K15" s="585"/>
      <c r="L15" s="586"/>
      <c r="M15" s="586"/>
      <c r="N15" s="586"/>
      <c r="O15" s="586"/>
      <c r="P15" s="586"/>
      <c r="Q15" s="586"/>
    </row>
    <row r="16" spans="1:17" ht="33" customHeight="1">
      <c r="A16" s="1940"/>
      <c r="B16" s="584" t="s">
        <v>995</v>
      </c>
      <c r="C16" s="289">
        <v>37649</v>
      </c>
      <c r="D16" s="289">
        <v>36937</v>
      </c>
      <c r="E16" s="289">
        <v>32175</v>
      </c>
      <c r="F16" s="289">
        <v>34484</v>
      </c>
      <c r="G16" s="289">
        <v>39385</v>
      </c>
      <c r="H16" s="584" t="s">
        <v>116</v>
      </c>
      <c r="I16" s="1940"/>
      <c r="J16" s="586"/>
      <c r="K16" s="585"/>
      <c r="L16" s="586"/>
      <c r="M16" s="586"/>
      <c r="N16" s="586"/>
      <c r="O16" s="586"/>
      <c r="P16" s="586"/>
      <c r="Q16" s="586"/>
    </row>
    <row r="17" spans="1:19" ht="33" customHeight="1">
      <c r="A17" s="1940"/>
      <c r="B17" s="584" t="s">
        <v>750</v>
      </c>
      <c r="C17" s="286">
        <f>C15+C16</f>
        <v>87745</v>
      </c>
      <c r="D17" s="286">
        <f>SUM(D15:D16)</f>
        <v>88013</v>
      </c>
      <c r="E17" s="286">
        <f>SUM(E15:E16)</f>
        <v>83320</v>
      </c>
      <c r="F17" s="286">
        <f>SUM(F15:F16)</f>
        <v>88735</v>
      </c>
      <c r="G17" s="286">
        <f>SUM(G15:G16)</f>
        <v>100986</v>
      </c>
      <c r="H17" s="584" t="s">
        <v>68</v>
      </c>
      <c r="I17" s="1940"/>
      <c r="J17" s="586"/>
      <c r="K17" s="585"/>
      <c r="L17" s="586"/>
      <c r="M17" s="586"/>
      <c r="N17" s="586"/>
      <c r="O17" s="586"/>
      <c r="P17" s="586"/>
      <c r="Q17" s="586"/>
    </row>
    <row r="18" spans="1:19" ht="33" customHeight="1">
      <c r="A18" s="1940" t="s">
        <v>981</v>
      </c>
      <c r="B18" s="584" t="s">
        <v>994</v>
      </c>
      <c r="C18" s="289">
        <v>834</v>
      </c>
      <c r="D18" s="289">
        <v>894</v>
      </c>
      <c r="E18" s="289">
        <v>929</v>
      </c>
      <c r="F18" s="289">
        <v>981</v>
      </c>
      <c r="G18" s="289">
        <v>1195</v>
      </c>
      <c r="H18" s="584" t="s">
        <v>115</v>
      </c>
      <c r="I18" s="1940" t="s">
        <v>982</v>
      </c>
      <c r="J18" s="586"/>
      <c r="K18" s="585"/>
      <c r="L18" s="586"/>
      <c r="M18" s="586"/>
      <c r="N18" s="586"/>
      <c r="O18" s="587"/>
      <c r="P18" s="587"/>
      <c r="Q18" s="587"/>
    </row>
    <row r="19" spans="1:19" ht="33" customHeight="1">
      <c r="A19" s="1940"/>
      <c r="B19" s="584" t="s">
        <v>995</v>
      </c>
      <c r="C19" s="289">
        <v>514</v>
      </c>
      <c r="D19" s="289">
        <v>508</v>
      </c>
      <c r="E19" s="289">
        <v>450</v>
      </c>
      <c r="F19" s="289">
        <v>466</v>
      </c>
      <c r="G19" s="289">
        <v>934</v>
      </c>
      <c r="H19" s="584" t="s">
        <v>116</v>
      </c>
      <c r="I19" s="1940"/>
      <c r="J19" s="586"/>
      <c r="K19" s="585"/>
      <c r="L19" s="586"/>
      <c r="M19" s="586"/>
      <c r="N19" s="586"/>
      <c r="O19" s="586"/>
      <c r="P19" s="586"/>
      <c r="Q19" s="586"/>
    </row>
    <row r="20" spans="1:19" ht="33" customHeight="1">
      <c r="A20" s="1940"/>
      <c r="B20" s="584" t="s">
        <v>750</v>
      </c>
      <c r="C20" s="286">
        <f>C18+C19</f>
        <v>1348</v>
      </c>
      <c r="D20" s="286">
        <f>SUM(D18:D19)</f>
        <v>1402</v>
      </c>
      <c r="E20" s="286">
        <f>SUM(E18:E19)</f>
        <v>1379</v>
      </c>
      <c r="F20" s="286">
        <f>SUM(F18:F19)</f>
        <v>1447</v>
      </c>
      <c r="G20" s="286">
        <f>SUM(G18:G19)</f>
        <v>2129</v>
      </c>
      <c r="H20" s="584" t="s">
        <v>68</v>
      </c>
      <c r="I20" s="1940"/>
      <c r="J20" s="586"/>
      <c r="K20" s="585"/>
      <c r="L20" s="586"/>
      <c r="M20" s="586"/>
      <c r="N20" s="586"/>
      <c r="O20" s="586"/>
      <c r="P20" s="586"/>
      <c r="Q20" s="586"/>
    </row>
    <row r="21" spans="1:19" ht="33" customHeight="1">
      <c r="A21" s="1940" t="s">
        <v>983</v>
      </c>
      <c r="B21" s="584" t="s">
        <v>994</v>
      </c>
      <c r="C21" s="289">
        <v>50930</v>
      </c>
      <c r="D21" s="289">
        <f t="shared" ref="D21:G22" si="1">D15+D18</f>
        <v>51970</v>
      </c>
      <c r="E21" s="289">
        <f t="shared" si="1"/>
        <v>52074</v>
      </c>
      <c r="F21" s="289">
        <f t="shared" si="1"/>
        <v>55232</v>
      </c>
      <c r="G21" s="289">
        <f t="shared" si="1"/>
        <v>62796</v>
      </c>
      <c r="H21" s="584" t="s">
        <v>115</v>
      </c>
      <c r="I21" s="1940" t="s">
        <v>984</v>
      </c>
      <c r="J21" s="586"/>
      <c r="K21" s="585"/>
      <c r="L21" s="586"/>
      <c r="M21" s="586"/>
      <c r="N21" s="586"/>
      <c r="O21" s="586"/>
      <c r="P21" s="586"/>
      <c r="Q21" s="586"/>
    </row>
    <row r="22" spans="1:19" ht="33" customHeight="1">
      <c r="A22" s="1940"/>
      <c r="B22" s="584" t="s">
        <v>995</v>
      </c>
      <c r="C22" s="289">
        <v>38163</v>
      </c>
      <c r="D22" s="289">
        <f t="shared" si="1"/>
        <v>37445</v>
      </c>
      <c r="E22" s="289">
        <f t="shared" si="1"/>
        <v>32625</v>
      </c>
      <c r="F22" s="289">
        <f t="shared" si="1"/>
        <v>34950</v>
      </c>
      <c r="G22" s="289">
        <f t="shared" si="1"/>
        <v>40319</v>
      </c>
      <c r="H22" s="584" t="s">
        <v>116</v>
      </c>
      <c r="I22" s="1940"/>
      <c r="J22" s="586"/>
      <c r="K22" s="585"/>
      <c r="L22" s="586"/>
      <c r="M22" s="586"/>
      <c r="N22" s="586"/>
      <c r="O22" s="586"/>
      <c r="P22" s="586"/>
      <c r="Q22" s="586"/>
    </row>
    <row r="23" spans="1:19" ht="33" customHeight="1">
      <c r="A23" s="1940"/>
      <c r="B23" s="584" t="s">
        <v>750</v>
      </c>
      <c r="C23" s="286">
        <f>C21+C22</f>
        <v>89093</v>
      </c>
      <c r="D23" s="286">
        <f>SUM(D21:D22)</f>
        <v>89415</v>
      </c>
      <c r="E23" s="286">
        <f>SUM(E21:E22)</f>
        <v>84699</v>
      </c>
      <c r="F23" s="286">
        <f>SUM(F21:F22)</f>
        <v>90182</v>
      </c>
      <c r="G23" s="286">
        <f>SUM(G21:G22)</f>
        <v>103115</v>
      </c>
      <c r="H23" s="584" t="s">
        <v>68</v>
      </c>
      <c r="I23" s="1940"/>
      <c r="J23" s="585"/>
      <c r="K23" s="585"/>
      <c r="L23" s="586"/>
      <c r="M23" s="586"/>
      <c r="N23" s="586"/>
      <c r="O23" s="586"/>
      <c r="P23" s="586"/>
      <c r="Q23" s="586"/>
    </row>
    <row r="24" spans="1:19" ht="33" customHeight="1">
      <c r="A24" s="1940" t="s">
        <v>985</v>
      </c>
      <c r="B24" s="584" t="s">
        <v>994</v>
      </c>
      <c r="C24" s="289">
        <v>3522</v>
      </c>
      <c r="D24" s="289">
        <v>3675</v>
      </c>
      <c r="E24" s="289">
        <v>3913</v>
      </c>
      <c r="F24" s="289">
        <v>4223</v>
      </c>
      <c r="G24" s="289">
        <v>4957</v>
      </c>
      <c r="H24" s="584" t="s">
        <v>115</v>
      </c>
      <c r="I24" s="1940" t="s">
        <v>1004</v>
      </c>
      <c r="J24" s="586"/>
      <c r="K24" s="585"/>
      <c r="L24" s="586"/>
      <c r="M24" s="586"/>
      <c r="N24" s="586"/>
      <c r="O24" s="586"/>
      <c r="P24" s="586"/>
      <c r="Q24" s="588"/>
      <c r="R24" s="468"/>
      <c r="S24" s="468"/>
    </row>
    <row r="25" spans="1:19" ht="33" customHeight="1">
      <c r="A25" s="1940"/>
      <c r="B25" s="584" t="s">
        <v>995</v>
      </c>
      <c r="C25" s="289">
        <v>141</v>
      </c>
      <c r="D25" s="289">
        <v>131</v>
      </c>
      <c r="E25" s="289">
        <v>118</v>
      </c>
      <c r="F25" s="289">
        <v>92</v>
      </c>
      <c r="G25" s="289">
        <v>145</v>
      </c>
      <c r="H25" s="584" t="s">
        <v>116</v>
      </c>
      <c r="I25" s="1940"/>
      <c r="J25" s="586"/>
      <c r="K25" s="585"/>
      <c r="L25" s="586"/>
      <c r="M25" s="586"/>
      <c r="N25" s="586"/>
      <c r="O25" s="586"/>
      <c r="P25" s="586"/>
      <c r="Q25" s="586"/>
    </row>
    <row r="26" spans="1:19" ht="33" customHeight="1">
      <c r="A26" s="1940"/>
      <c r="B26" s="584" t="s">
        <v>750</v>
      </c>
      <c r="C26" s="286">
        <f>C24+C25</f>
        <v>3663</v>
      </c>
      <c r="D26" s="286">
        <f>SUM(D24:D25)</f>
        <v>3806</v>
      </c>
      <c r="E26" s="286">
        <f>SUM(E24:E25)</f>
        <v>4031</v>
      </c>
      <c r="F26" s="286">
        <f>SUM(F24:F25)</f>
        <v>4315</v>
      </c>
      <c r="G26" s="286">
        <f>SUM(G24:G25)</f>
        <v>5102</v>
      </c>
      <c r="H26" s="584" t="s">
        <v>68</v>
      </c>
      <c r="I26" s="1940"/>
      <c r="J26" s="585"/>
      <c r="K26" s="585"/>
      <c r="L26" s="586"/>
      <c r="M26" s="586"/>
      <c r="N26" s="586"/>
      <c r="O26" s="586"/>
      <c r="P26" s="586"/>
      <c r="Q26" s="586"/>
    </row>
    <row r="27" spans="1:19" ht="33" customHeight="1">
      <c r="A27" s="1940" t="s">
        <v>986</v>
      </c>
      <c r="B27" s="584" t="s">
        <v>994</v>
      </c>
      <c r="C27" s="289">
        <v>53958</v>
      </c>
      <c r="D27" s="289">
        <v>58290</v>
      </c>
      <c r="E27" s="289">
        <v>61735</v>
      </c>
      <c r="F27" s="289">
        <v>69282</v>
      </c>
      <c r="G27" s="289">
        <v>83552</v>
      </c>
      <c r="H27" s="584" t="s">
        <v>115</v>
      </c>
      <c r="I27" s="1940" t="s">
        <v>1005</v>
      </c>
      <c r="J27" s="586"/>
      <c r="K27" s="585"/>
      <c r="L27" s="586"/>
      <c r="M27" s="586"/>
      <c r="N27" s="586"/>
      <c r="O27" s="586"/>
      <c r="P27" s="586"/>
      <c r="Q27" s="588"/>
      <c r="R27" s="468"/>
      <c r="S27" s="468"/>
    </row>
    <row r="28" spans="1:19" ht="33" customHeight="1">
      <c r="A28" s="1940"/>
      <c r="B28" s="584" t="s">
        <v>995</v>
      </c>
      <c r="C28" s="289">
        <v>2832</v>
      </c>
      <c r="D28" s="289">
        <v>2672</v>
      </c>
      <c r="E28" s="289">
        <v>2619</v>
      </c>
      <c r="F28" s="289">
        <v>2513</v>
      </c>
      <c r="G28" s="289">
        <v>2379</v>
      </c>
      <c r="H28" s="584" t="s">
        <v>116</v>
      </c>
      <c r="I28" s="1940"/>
      <c r="J28" s="586"/>
      <c r="K28" s="585"/>
      <c r="L28" s="586"/>
      <c r="M28" s="586"/>
      <c r="N28" s="586"/>
      <c r="O28" s="586"/>
      <c r="P28" s="586"/>
      <c r="Q28" s="586"/>
    </row>
    <row r="29" spans="1:19" ht="33" customHeight="1">
      <c r="A29" s="1940"/>
      <c r="B29" s="584" t="s">
        <v>750</v>
      </c>
      <c r="C29" s="286">
        <f>C27+C28</f>
        <v>56790</v>
      </c>
      <c r="D29" s="286">
        <f>SUM(D27:D28)</f>
        <v>60962</v>
      </c>
      <c r="E29" s="286">
        <f>SUM(E27:E28)</f>
        <v>64354</v>
      </c>
      <c r="F29" s="286">
        <f>SUM(F27:F28)</f>
        <v>71795</v>
      </c>
      <c r="G29" s="286">
        <f>SUM(G27:G28)</f>
        <v>85931</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5" right="0.5" top="0.6" bottom="0.6" header="0.5" footer="0.5"/>
  <pageSetup paperSize="9" scale="71" orientation="portrait" r:id="rId1"/>
  <headerFooter alignWithMargins="0"/>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3"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664</v>
      </c>
      <c r="B1" s="1854"/>
      <c r="C1" s="1854"/>
      <c r="D1" s="1854"/>
      <c r="E1" s="1854"/>
      <c r="F1" s="1854"/>
      <c r="G1" s="1854"/>
      <c r="H1" s="1854"/>
      <c r="I1" s="1854"/>
      <c r="J1" s="1854"/>
      <c r="K1" s="1854"/>
      <c r="L1" s="1854"/>
      <c r="M1" s="1854"/>
      <c r="N1" s="1854"/>
      <c r="O1" s="1854"/>
      <c r="P1" s="1855"/>
    </row>
    <row r="2" spans="1:18" ht="47.25" customHeight="1">
      <c r="A2" s="1856" t="s">
        <v>665</v>
      </c>
      <c r="B2" s="1857"/>
      <c r="C2" s="1857"/>
      <c r="D2" s="1857"/>
      <c r="E2" s="1857"/>
      <c r="F2" s="1857"/>
      <c r="G2" s="1857"/>
      <c r="H2" s="1857"/>
      <c r="I2" s="1857"/>
      <c r="J2" s="1857"/>
      <c r="K2" s="1857"/>
      <c r="L2" s="1857"/>
      <c r="M2" s="1857"/>
      <c r="N2" s="1857"/>
      <c r="O2" s="1857"/>
      <c r="P2" s="1858"/>
    </row>
    <row r="3" spans="1:18" ht="39" customHeight="1">
      <c r="A3" s="198" t="s">
        <v>1205</v>
      </c>
      <c r="B3" s="136"/>
      <c r="C3" s="136"/>
      <c r="D3" s="136"/>
      <c r="E3" s="136"/>
      <c r="F3" s="136"/>
      <c r="G3" s="136"/>
      <c r="H3" s="136"/>
      <c r="I3" s="136"/>
      <c r="J3" s="136"/>
      <c r="K3" s="136"/>
      <c r="L3" s="136"/>
      <c r="M3" s="136"/>
      <c r="N3" s="136"/>
      <c r="O3" s="136"/>
      <c r="P3" s="200" t="s">
        <v>1206</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4214</v>
      </c>
      <c r="D8" s="286">
        <v>3501</v>
      </c>
      <c r="E8" s="286">
        <v>7715</v>
      </c>
      <c r="F8" s="286">
        <v>1828</v>
      </c>
      <c r="G8" s="286">
        <v>890</v>
      </c>
      <c r="H8" s="286">
        <v>2718</v>
      </c>
      <c r="I8" s="286">
        <v>1849</v>
      </c>
      <c r="J8" s="286">
        <v>515</v>
      </c>
      <c r="K8" s="286">
        <v>2364</v>
      </c>
      <c r="L8" s="286">
        <v>786</v>
      </c>
      <c r="M8" s="286">
        <v>973</v>
      </c>
      <c r="N8" s="286">
        <v>1759</v>
      </c>
      <c r="O8" s="423" t="s">
        <v>999</v>
      </c>
      <c r="P8" s="1829" t="s">
        <v>1000</v>
      </c>
      <c r="R8" s="495"/>
    </row>
    <row r="9" spans="1:18" s="494" customFormat="1" ht="39" customHeight="1">
      <c r="A9" s="1829"/>
      <c r="B9" s="423" t="s">
        <v>1001</v>
      </c>
      <c r="C9" s="289">
        <v>2746</v>
      </c>
      <c r="D9" s="289">
        <v>1916</v>
      </c>
      <c r="E9" s="289">
        <v>4662</v>
      </c>
      <c r="F9" s="289">
        <v>1417</v>
      </c>
      <c r="G9" s="289">
        <v>357</v>
      </c>
      <c r="H9" s="289">
        <v>1774</v>
      </c>
      <c r="I9" s="289">
        <v>1805</v>
      </c>
      <c r="J9" s="289">
        <v>247</v>
      </c>
      <c r="K9" s="289">
        <v>2052</v>
      </c>
      <c r="L9" s="289">
        <v>418</v>
      </c>
      <c r="M9" s="289">
        <v>500</v>
      </c>
      <c r="N9" s="289">
        <v>918</v>
      </c>
      <c r="O9" s="423" t="s">
        <v>1002</v>
      </c>
      <c r="P9" s="1829"/>
      <c r="R9" s="495"/>
    </row>
    <row r="10" spans="1:18" s="494" customFormat="1" ht="39" customHeight="1">
      <c r="A10" s="1829"/>
      <c r="B10" s="423" t="s">
        <v>750</v>
      </c>
      <c r="C10" s="286">
        <v>6960</v>
      </c>
      <c r="D10" s="286">
        <v>5417</v>
      </c>
      <c r="E10" s="286">
        <v>12377</v>
      </c>
      <c r="F10" s="286">
        <v>3245</v>
      </c>
      <c r="G10" s="286">
        <v>1247</v>
      </c>
      <c r="H10" s="286">
        <v>4492</v>
      </c>
      <c r="I10" s="286">
        <v>3654</v>
      </c>
      <c r="J10" s="286">
        <v>762</v>
      </c>
      <c r="K10" s="286">
        <v>4416</v>
      </c>
      <c r="L10" s="286">
        <v>1204</v>
      </c>
      <c r="M10" s="286">
        <v>1473</v>
      </c>
      <c r="N10" s="286">
        <v>2677</v>
      </c>
      <c r="O10" s="423" t="s">
        <v>68</v>
      </c>
      <c r="P10" s="1829"/>
      <c r="R10" s="495"/>
    </row>
    <row r="11" spans="1:18" s="494" customFormat="1" ht="39" customHeight="1">
      <c r="A11" s="1829" t="s">
        <v>977</v>
      </c>
      <c r="B11" s="423" t="s">
        <v>998</v>
      </c>
      <c r="C11" s="289">
        <v>1301</v>
      </c>
      <c r="D11" s="289">
        <v>64</v>
      </c>
      <c r="E11" s="289">
        <v>1365</v>
      </c>
      <c r="F11" s="289">
        <v>172</v>
      </c>
      <c r="G11" s="289">
        <v>22</v>
      </c>
      <c r="H11" s="289">
        <v>194</v>
      </c>
      <c r="I11" s="289">
        <v>248</v>
      </c>
      <c r="J11" s="289">
        <v>10</v>
      </c>
      <c r="K11" s="289">
        <v>258</v>
      </c>
      <c r="L11" s="289">
        <v>72</v>
      </c>
      <c r="M11" s="289">
        <v>20</v>
      </c>
      <c r="N11" s="289">
        <v>92</v>
      </c>
      <c r="O11" s="423" t="s">
        <v>999</v>
      </c>
      <c r="P11" s="1829" t="s">
        <v>172</v>
      </c>
      <c r="R11" s="495"/>
    </row>
    <row r="12" spans="1:18" s="494" customFormat="1" ht="39" customHeight="1">
      <c r="A12" s="1829"/>
      <c r="B12" s="423" t="s">
        <v>1001</v>
      </c>
      <c r="C12" s="286">
        <v>1301</v>
      </c>
      <c r="D12" s="286">
        <v>50</v>
      </c>
      <c r="E12" s="286">
        <v>1351</v>
      </c>
      <c r="F12" s="286">
        <v>135</v>
      </c>
      <c r="G12" s="286">
        <v>12</v>
      </c>
      <c r="H12" s="286">
        <v>147</v>
      </c>
      <c r="I12" s="286">
        <v>303</v>
      </c>
      <c r="J12" s="286">
        <v>16</v>
      </c>
      <c r="K12" s="286">
        <v>319</v>
      </c>
      <c r="L12" s="286">
        <v>53</v>
      </c>
      <c r="M12" s="286">
        <v>5</v>
      </c>
      <c r="N12" s="286">
        <v>58</v>
      </c>
      <c r="O12" s="423" t="s">
        <v>1002</v>
      </c>
      <c r="P12" s="1829"/>
      <c r="R12" s="495"/>
    </row>
    <row r="13" spans="1:18" s="494" customFormat="1" ht="39" customHeight="1">
      <c r="A13" s="1829"/>
      <c r="B13" s="423" t="s">
        <v>750</v>
      </c>
      <c r="C13" s="289">
        <v>2602</v>
      </c>
      <c r="D13" s="289">
        <v>114</v>
      </c>
      <c r="E13" s="289">
        <v>2716</v>
      </c>
      <c r="F13" s="289">
        <v>307</v>
      </c>
      <c r="G13" s="289">
        <v>34</v>
      </c>
      <c r="H13" s="289">
        <v>341</v>
      </c>
      <c r="I13" s="289">
        <v>551</v>
      </c>
      <c r="J13" s="289">
        <v>26</v>
      </c>
      <c r="K13" s="289">
        <v>577</v>
      </c>
      <c r="L13" s="289">
        <v>125</v>
      </c>
      <c r="M13" s="289">
        <v>25</v>
      </c>
      <c r="N13" s="289">
        <v>150</v>
      </c>
      <c r="O13" s="423" t="s">
        <v>68</v>
      </c>
      <c r="P13" s="1829"/>
      <c r="R13" s="495"/>
    </row>
    <row r="14" spans="1:18" s="494" customFormat="1" ht="39" customHeight="1">
      <c r="A14" s="1829" t="s">
        <v>978</v>
      </c>
      <c r="B14" s="423" t="s">
        <v>998</v>
      </c>
      <c r="C14" s="286">
        <v>5515</v>
      </c>
      <c r="D14" s="286">
        <v>3565</v>
      </c>
      <c r="E14" s="286">
        <v>9080</v>
      </c>
      <c r="F14" s="286">
        <v>2000</v>
      </c>
      <c r="G14" s="286">
        <v>912</v>
      </c>
      <c r="H14" s="286">
        <v>2912</v>
      </c>
      <c r="I14" s="286">
        <v>2097</v>
      </c>
      <c r="J14" s="286">
        <v>525</v>
      </c>
      <c r="K14" s="286">
        <v>2622</v>
      </c>
      <c r="L14" s="286">
        <v>858</v>
      </c>
      <c r="M14" s="286">
        <v>993</v>
      </c>
      <c r="N14" s="286">
        <v>1851</v>
      </c>
      <c r="O14" s="423" t="s">
        <v>999</v>
      </c>
      <c r="P14" s="1829" t="s">
        <v>1003</v>
      </c>
      <c r="R14" s="495"/>
    </row>
    <row r="15" spans="1:18" s="494" customFormat="1" ht="39" customHeight="1">
      <c r="A15" s="1829"/>
      <c r="B15" s="423" t="s">
        <v>1001</v>
      </c>
      <c r="C15" s="289">
        <v>4047</v>
      </c>
      <c r="D15" s="289">
        <v>1966</v>
      </c>
      <c r="E15" s="289">
        <v>6013</v>
      </c>
      <c r="F15" s="289">
        <v>1552</v>
      </c>
      <c r="G15" s="289">
        <v>369</v>
      </c>
      <c r="H15" s="289">
        <v>1921</v>
      </c>
      <c r="I15" s="289">
        <v>2108</v>
      </c>
      <c r="J15" s="289">
        <v>263</v>
      </c>
      <c r="K15" s="289">
        <v>2371</v>
      </c>
      <c r="L15" s="289">
        <v>471</v>
      </c>
      <c r="M15" s="289">
        <v>505</v>
      </c>
      <c r="N15" s="289">
        <v>976</v>
      </c>
      <c r="O15" s="423" t="s">
        <v>1002</v>
      </c>
      <c r="P15" s="1829"/>
      <c r="R15" s="495"/>
    </row>
    <row r="16" spans="1:18" s="494" customFormat="1" ht="39" customHeight="1">
      <c r="A16" s="1829"/>
      <c r="B16" s="423" t="s">
        <v>750</v>
      </c>
      <c r="C16" s="286">
        <v>9562</v>
      </c>
      <c r="D16" s="286">
        <v>5531</v>
      </c>
      <c r="E16" s="286">
        <v>15093</v>
      </c>
      <c r="F16" s="286">
        <v>3552</v>
      </c>
      <c r="G16" s="286">
        <v>1281</v>
      </c>
      <c r="H16" s="286">
        <v>4833</v>
      </c>
      <c r="I16" s="286">
        <v>4205</v>
      </c>
      <c r="J16" s="286">
        <v>788</v>
      </c>
      <c r="K16" s="286">
        <v>4993</v>
      </c>
      <c r="L16" s="286">
        <v>1329</v>
      </c>
      <c r="M16" s="286">
        <v>1498</v>
      </c>
      <c r="N16" s="286">
        <v>2827</v>
      </c>
      <c r="O16" s="423" t="s">
        <v>68</v>
      </c>
      <c r="P16" s="1829"/>
      <c r="R16" s="495"/>
    </row>
    <row r="17" spans="1:18" ht="39" customHeight="1">
      <c r="A17" s="1829" t="s">
        <v>980</v>
      </c>
      <c r="B17" s="423" t="s">
        <v>998</v>
      </c>
      <c r="C17" s="289">
        <v>4862</v>
      </c>
      <c r="D17" s="289">
        <v>813</v>
      </c>
      <c r="E17" s="289">
        <v>5675</v>
      </c>
      <c r="F17" s="289">
        <v>1084</v>
      </c>
      <c r="G17" s="289">
        <v>355</v>
      </c>
      <c r="H17" s="289">
        <v>1439</v>
      </c>
      <c r="I17" s="289">
        <v>1171</v>
      </c>
      <c r="J17" s="289">
        <v>67</v>
      </c>
      <c r="K17" s="289">
        <v>1238</v>
      </c>
      <c r="L17" s="289">
        <v>1386</v>
      </c>
      <c r="M17" s="289">
        <v>63</v>
      </c>
      <c r="N17" s="289">
        <v>1449</v>
      </c>
      <c r="O17" s="423" t="s">
        <v>999</v>
      </c>
      <c r="P17" s="1829" t="s">
        <v>178</v>
      </c>
      <c r="R17" s="510"/>
    </row>
    <row r="18" spans="1:18" ht="39" customHeight="1">
      <c r="A18" s="1829"/>
      <c r="B18" s="423" t="s">
        <v>1001</v>
      </c>
      <c r="C18" s="286">
        <v>6518</v>
      </c>
      <c r="D18" s="286">
        <v>11254</v>
      </c>
      <c r="E18" s="286">
        <v>17772</v>
      </c>
      <c r="F18" s="286">
        <v>1832</v>
      </c>
      <c r="G18" s="286">
        <v>2808</v>
      </c>
      <c r="H18" s="286">
        <v>4640</v>
      </c>
      <c r="I18" s="286">
        <v>3495</v>
      </c>
      <c r="J18" s="286">
        <v>2018</v>
      </c>
      <c r="K18" s="286">
        <v>5513</v>
      </c>
      <c r="L18" s="286">
        <v>953</v>
      </c>
      <c r="M18" s="286">
        <v>2164</v>
      </c>
      <c r="N18" s="286">
        <v>3117</v>
      </c>
      <c r="O18" s="423" t="s">
        <v>1002</v>
      </c>
      <c r="P18" s="1829"/>
      <c r="R18" s="510"/>
    </row>
    <row r="19" spans="1:18" ht="39" customHeight="1">
      <c r="A19" s="1829"/>
      <c r="B19" s="423" t="s">
        <v>750</v>
      </c>
      <c r="C19" s="289">
        <v>11380</v>
      </c>
      <c r="D19" s="289">
        <v>12067</v>
      </c>
      <c r="E19" s="289">
        <v>23447</v>
      </c>
      <c r="F19" s="289">
        <v>2916</v>
      </c>
      <c r="G19" s="289">
        <v>3163</v>
      </c>
      <c r="H19" s="289">
        <v>6079</v>
      </c>
      <c r="I19" s="289">
        <v>4666</v>
      </c>
      <c r="J19" s="289">
        <v>2085</v>
      </c>
      <c r="K19" s="289">
        <v>6751</v>
      </c>
      <c r="L19" s="289">
        <v>2339</v>
      </c>
      <c r="M19" s="289">
        <v>2227</v>
      </c>
      <c r="N19" s="289">
        <v>4566</v>
      </c>
      <c r="O19" s="423" t="s">
        <v>68</v>
      </c>
      <c r="P19" s="1829"/>
      <c r="R19" s="510"/>
    </row>
    <row r="20" spans="1:18" ht="39" customHeight="1">
      <c r="A20" s="1829" t="s">
        <v>981</v>
      </c>
      <c r="B20" s="423" t="s">
        <v>998</v>
      </c>
      <c r="C20" s="286">
        <v>0</v>
      </c>
      <c r="D20" s="286">
        <v>0</v>
      </c>
      <c r="E20" s="286">
        <v>0</v>
      </c>
      <c r="F20" s="286">
        <v>0</v>
      </c>
      <c r="G20" s="286">
        <v>0</v>
      </c>
      <c r="H20" s="286">
        <v>0</v>
      </c>
      <c r="I20" s="286">
        <v>0</v>
      </c>
      <c r="J20" s="286">
        <v>0</v>
      </c>
      <c r="K20" s="286">
        <v>0</v>
      </c>
      <c r="L20" s="286">
        <v>0</v>
      </c>
      <c r="M20" s="286">
        <v>0</v>
      </c>
      <c r="N20" s="286">
        <v>0</v>
      </c>
      <c r="O20" s="423" t="s">
        <v>999</v>
      </c>
      <c r="P20" s="1829" t="s">
        <v>982</v>
      </c>
      <c r="Q20" s="511"/>
      <c r="R20" s="510"/>
    </row>
    <row r="21" spans="1:18" ht="39" customHeight="1">
      <c r="A21" s="1829"/>
      <c r="B21" s="423" t="s">
        <v>1001</v>
      </c>
      <c r="C21" s="289">
        <v>154</v>
      </c>
      <c r="D21" s="289">
        <v>214</v>
      </c>
      <c r="E21" s="289">
        <v>368</v>
      </c>
      <c r="F21" s="289">
        <v>67</v>
      </c>
      <c r="G21" s="289">
        <v>189</v>
      </c>
      <c r="H21" s="289">
        <v>256</v>
      </c>
      <c r="I21" s="289">
        <v>87</v>
      </c>
      <c r="J21" s="289">
        <v>32</v>
      </c>
      <c r="K21" s="289">
        <v>119</v>
      </c>
      <c r="L21" s="289">
        <v>42</v>
      </c>
      <c r="M21" s="289">
        <v>30</v>
      </c>
      <c r="N21" s="289">
        <v>72</v>
      </c>
      <c r="O21" s="423" t="s">
        <v>1002</v>
      </c>
      <c r="P21" s="1829"/>
    </row>
    <row r="22" spans="1:18" ht="39" customHeight="1">
      <c r="A22" s="1829"/>
      <c r="B22" s="423" t="s">
        <v>750</v>
      </c>
      <c r="C22" s="286">
        <v>154</v>
      </c>
      <c r="D22" s="286">
        <v>214</v>
      </c>
      <c r="E22" s="286">
        <v>368</v>
      </c>
      <c r="F22" s="286">
        <v>67</v>
      </c>
      <c r="G22" s="286">
        <v>189</v>
      </c>
      <c r="H22" s="286">
        <v>256</v>
      </c>
      <c r="I22" s="286">
        <v>87</v>
      </c>
      <c r="J22" s="286">
        <v>32</v>
      </c>
      <c r="K22" s="286">
        <v>119</v>
      </c>
      <c r="L22" s="286">
        <v>42</v>
      </c>
      <c r="M22" s="286">
        <v>30</v>
      </c>
      <c r="N22" s="286">
        <v>72</v>
      </c>
      <c r="O22" s="423" t="s">
        <v>68</v>
      </c>
      <c r="P22" s="1829"/>
    </row>
    <row r="23" spans="1:18" ht="39" customHeight="1">
      <c r="A23" s="1829" t="s">
        <v>983</v>
      </c>
      <c r="B23" s="423" t="s">
        <v>998</v>
      </c>
      <c r="C23" s="289">
        <v>4862</v>
      </c>
      <c r="D23" s="289">
        <v>813</v>
      </c>
      <c r="E23" s="289">
        <v>5675</v>
      </c>
      <c r="F23" s="289">
        <v>1084</v>
      </c>
      <c r="G23" s="289">
        <v>355</v>
      </c>
      <c r="H23" s="289">
        <v>1439</v>
      </c>
      <c r="I23" s="289">
        <v>1171</v>
      </c>
      <c r="J23" s="289">
        <v>67</v>
      </c>
      <c r="K23" s="289">
        <v>1238</v>
      </c>
      <c r="L23" s="289">
        <v>1386</v>
      </c>
      <c r="M23" s="289">
        <v>63</v>
      </c>
      <c r="N23" s="289">
        <v>1449</v>
      </c>
      <c r="O23" s="423" t="s">
        <v>999</v>
      </c>
      <c r="P23" s="1829" t="s">
        <v>984</v>
      </c>
    </row>
    <row r="24" spans="1:18" ht="39" customHeight="1">
      <c r="A24" s="1829"/>
      <c r="B24" s="423" t="s">
        <v>1001</v>
      </c>
      <c r="C24" s="286">
        <v>6672</v>
      </c>
      <c r="D24" s="286">
        <v>11468</v>
      </c>
      <c r="E24" s="286">
        <v>18140</v>
      </c>
      <c r="F24" s="286">
        <v>1899</v>
      </c>
      <c r="G24" s="286">
        <v>2997</v>
      </c>
      <c r="H24" s="286">
        <v>4896</v>
      </c>
      <c r="I24" s="286">
        <v>3582</v>
      </c>
      <c r="J24" s="286">
        <v>2050</v>
      </c>
      <c r="K24" s="286">
        <v>5632</v>
      </c>
      <c r="L24" s="286">
        <v>995</v>
      </c>
      <c r="M24" s="286">
        <v>2194</v>
      </c>
      <c r="N24" s="286">
        <v>3189</v>
      </c>
      <c r="O24" s="423" t="s">
        <v>1002</v>
      </c>
      <c r="P24" s="1829"/>
    </row>
    <row r="25" spans="1:18" ht="39" customHeight="1">
      <c r="A25" s="1829"/>
      <c r="B25" s="423" t="s">
        <v>750</v>
      </c>
      <c r="C25" s="289">
        <v>11534</v>
      </c>
      <c r="D25" s="289">
        <v>12281</v>
      </c>
      <c r="E25" s="289">
        <v>23815</v>
      </c>
      <c r="F25" s="289">
        <v>2983</v>
      </c>
      <c r="G25" s="289">
        <v>3352</v>
      </c>
      <c r="H25" s="289">
        <v>6335</v>
      </c>
      <c r="I25" s="289">
        <v>4753</v>
      </c>
      <c r="J25" s="289">
        <v>2117</v>
      </c>
      <c r="K25" s="289">
        <v>6870</v>
      </c>
      <c r="L25" s="289">
        <v>2381</v>
      </c>
      <c r="M25" s="289">
        <v>2257</v>
      </c>
      <c r="N25" s="289">
        <v>4638</v>
      </c>
      <c r="O25" s="423" t="s">
        <v>68</v>
      </c>
      <c r="P25" s="1829"/>
    </row>
    <row r="26" spans="1:18" ht="39" customHeight="1">
      <c r="A26" s="1829" t="s">
        <v>985</v>
      </c>
      <c r="B26" s="423" t="s">
        <v>998</v>
      </c>
      <c r="C26" s="286">
        <v>575</v>
      </c>
      <c r="D26" s="286">
        <v>18</v>
      </c>
      <c r="E26" s="286">
        <v>593</v>
      </c>
      <c r="F26" s="286">
        <v>200</v>
      </c>
      <c r="G26" s="286">
        <v>17</v>
      </c>
      <c r="H26" s="286">
        <v>217</v>
      </c>
      <c r="I26" s="286">
        <v>190</v>
      </c>
      <c r="J26" s="286">
        <v>1</v>
      </c>
      <c r="K26" s="286">
        <v>191</v>
      </c>
      <c r="L26" s="286">
        <v>170</v>
      </c>
      <c r="M26" s="286">
        <v>1</v>
      </c>
      <c r="N26" s="286">
        <v>171</v>
      </c>
      <c r="O26" s="423" t="s">
        <v>999</v>
      </c>
      <c r="P26" s="1829" t="s">
        <v>1004</v>
      </c>
    </row>
    <row r="27" spans="1:18" ht="39" customHeight="1">
      <c r="A27" s="1829"/>
      <c r="B27" s="423" t="s">
        <v>1001</v>
      </c>
      <c r="C27" s="289">
        <v>728</v>
      </c>
      <c r="D27" s="289">
        <v>36</v>
      </c>
      <c r="E27" s="289">
        <v>764</v>
      </c>
      <c r="F27" s="289">
        <v>197</v>
      </c>
      <c r="G27" s="289">
        <v>19</v>
      </c>
      <c r="H27" s="289">
        <v>216</v>
      </c>
      <c r="I27" s="289">
        <v>185</v>
      </c>
      <c r="J27" s="289">
        <v>6</v>
      </c>
      <c r="K27" s="289">
        <v>191</v>
      </c>
      <c r="L27" s="289">
        <v>61</v>
      </c>
      <c r="M27" s="289">
        <v>0</v>
      </c>
      <c r="N27" s="289">
        <v>61</v>
      </c>
      <c r="O27" s="423" t="s">
        <v>1002</v>
      </c>
      <c r="P27" s="1829"/>
    </row>
    <row r="28" spans="1:18" ht="39" customHeight="1">
      <c r="A28" s="1829"/>
      <c r="B28" s="423" t="s">
        <v>750</v>
      </c>
      <c r="C28" s="286">
        <v>1303</v>
      </c>
      <c r="D28" s="286">
        <v>54</v>
      </c>
      <c r="E28" s="286">
        <v>1357</v>
      </c>
      <c r="F28" s="286">
        <v>397</v>
      </c>
      <c r="G28" s="286">
        <v>36</v>
      </c>
      <c r="H28" s="286">
        <v>433</v>
      </c>
      <c r="I28" s="286">
        <v>375</v>
      </c>
      <c r="J28" s="286">
        <v>7</v>
      </c>
      <c r="K28" s="286">
        <v>382</v>
      </c>
      <c r="L28" s="286">
        <v>231</v>
      </c>
      <c r="M28" s="286">
        <v>1</v>
      </c>
      <c r="N28" s="286">
        <v>232</v>
      </c>
      <c r="O28" s="423" t="s">
        <v>68</v>
      </c>
      <c r="P28" s="1829"/>
    </row>
    <row r="29" spans="1:18" ht="39" customHeight="1">
      <c r="A29" s="1829" t="s">
        <v>986</v>
      </c>
      <c r="B29" s="423" t="s">
        <v>998</v>
      </c>
      <c r="C29" s="289">
        <v>9659</v>
      </c>
      <c r="D29" s="289">
        <v>266</v>
      </c>
      <c r="E29" s="289">
        <v>9925</v>
      </c>
      <c r="F29" s="289">
        <v>3068</v>
      </c>
      <c r="G29" s="289">
        <v>178</v>
      </c>
      <c r="H29" s="289">
        <v>3246</v>
      </c>
      <c r="I29" s="289">
        <v>3742</v>
      </c>
      <c r="J29" s="289">
        <v>43</v>
      </c>
      <c r="K29" s="289">
        <v>3785</v>
      </c>
      <c r="L29" s="289">
        <v>2620</v>
      </c>
      <c r="M29" s="289">
        <v>23</v>
      </c>
      <c r="N29" s="289">
        <v>2643</v>
      </c>
      <c r="O29" s="423" t="s">
        <v>999</v>
      </c>
      <c r="P29" s="1829" t="s">
        <v>1005</v>
      </c>
    </row>
    <row r="30" spans="1:18" ht="39" customHeight="1">
      <c r="A30" s="1829"/>
      <c r="B30" s="423" t="s">
        <v>1001</v>
      </c>
      <c r="C30" s="286">
        <v>6980</v>
      </c>
      <c r="D30" s="286">
        <v>440</v>
      </c>
      <c r="E30" s="286">
        <v>7420</v>
      </c>
      <c r="F30" s="286">
        <v>2317</v>
      </c>
      <c r="G30" s="286">
        <v>199</v>
      </c>
      <c r="H30" s="286">
        <v>2516</v>
      </c>
      <c r="I30" s="286">
        <v>3626</v>
      </c>
      <c r="J30" s="286">
        <v>122</v>
      </c>
      <c r="K30" s="286">
        <v>3748</v>
      </c>
      <c r="L30" s="286">
        <v>1297</v>
      </c>
      <c r="M30" s="286">
        <v>48</v>
      </c>
      <c r="N30" s="286">
        <v>1345</v>
      </c>
      <c r="O30" s="423" t="s">
        <v>1002</v>
      </c>
      <c r="P30" s="1829"/>
    </row>
    <row r="31" spans="1:18" ht="39" customHeight="1">
      <c r="A31" s="1829"/>
      <c r="B31" s="423" t="s">
        <v>750</v>
      </c>
      <c r="C31" s="289">
        <v>16639</v>
      </c>
      <c r="D31" s="289">
        <v>706</v>
      </c>
      <c r="E31" s="289">
        <v>17345</v>
      </c>
      <c r="F31" s="289">
        <v>5385</v>
      </c>
      <c r="G31" s="289">
        <v>377</v>
      </c>
      <c r="H31" s="289">
        <v>5762</v>
      </c>
      <c r="I31" s="289">
        <v>7368</v>
      </c>
      <c r="J31" s="289">
        <v>165</v>
      </c>
      <c r="K31" s="289">
        <v>7533</v>
      </c>
      <c r="L31" s="289">
        <v>3917</v>
      </c>
      <c r="M31" s="289">
        <v>71</v>
      </c>
      <c r="N31" s="289">
        <v>3988</v>
      </c>
      <c r="O31" s="423" t="s">
        <v>68</v>
      </c>
      <c r="P31" s="1829"/>
    </row>
    <row r="32" spans="1:18" ht="39" customHeight="1">
      <c r="A32" s="198" t="s">
        <v>1205</v>
      </c>
      <c r="B32" s="136"/>
      <c r="C32" s="136"/>
      <c r="D32" s="136"/>
      <c r="E32" s="136"/>
      <c r="F32" s="136"/>
      <c r="G32" s="136"/>
      <c r="H32" s="136"/>
      <c r="I32" s="136"/>
      <c r="J32" s="136"/>
      <c r="K32" s="136"/>
      <c r="L32" s="136"/>
      <c r="M32" s="136"/>
      <c r="N32" s="136"/>
      <c r="O32" s="136"/>
      <c r="P32" s="200" t="s">
        <v>1206</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1319</v>
      </c>
      <c r="D37" s="286">
        <v>1208</v>
      </c>
      <c r="E37" s="286">
        <v>2527</v>
      </c>
      <c r="F37" s="286">
        <v>865</v>
      </c>
      <c r="G37" s="286">
        <v>1550</v>
      </c>
      <c r="H37" s="286">
        <v>2415</v>
      </c>
      <c r="I37" s="286">
        <v>1797</v>
      </c>
      <c r="J37" s="286">
        <v>876</v>
      </c>
      <c r="K37" s="286">
        <v>2673</v>
      </c>
      <c r="L37" s="286">
        <v>1251</v>
      </c>
      <c r="M37" s="286">
        <v>446</v>
      </c>
      <c r="N37" s="286">
        <v>1697</v>
      </c>
      <c r="O37" s="423" t="s">
        <v>999</v>
      </c>
      <c r="P37" s="1829" t="s">
        <v>1000</v>
      </c>
    </row>
    <row r="38" spans="1:17" s="494" customFormat="1" ht="39" customHeight="1">
      <c r="A38" s="1829"/>
      <c r="B38" s="423" t="s">
        <v>1001</v>
      </c>
      <c r="C38" s="289">
        <v>934</v>
      </c>
      <c r="D38" s="289">
        <v>639</v>
      </c>
      <c r="E38" s="289">
        <v>1573</v>
      </c>
      <c r="F38" s="289">
        <v>433</v>
      </c>
      <c r="G38" s="289">
        <v>785</v>
      </c>
      <c r="H38" s="289">
        <v>1218</v>
      </c>
      <c r="I38" s="289">
        <v>2185</v>
      </c>
      <c r="J38" s="289">
        <v>380</v>
      </c>
      <c r="K38" s="289">
        <v>2565</v>
      </c>
      <c r="L38" s="289">
        <v>852</v>
      </c>
      <c r="M38" s="289">
        <v>256</v>
      </c>
      <c r="N38" s="289">
        <v>1108</v>
      </c>
      <c r="O38" s="423" t="s">
        <v>1002</v>
      </c>
      <c r="P38" s="1829"/>
    </row>
    <row r="39" spans="1:17" s="494" customFormat="1" ht="39" customHeight="1">
      <c r="A39" s="1829"/>
      <c r="B39" s="423" t="s">
        <v>750</v>
      </c>
      <c r="C39" s="286">
        <v>2253</v>
      </c>
      <c r="D39" s="286">
        <v>1847</v>
      </c>
      <c r="E39" s="286">
        <v>4100</v>
      </c>
      <c r="F39" s="286">
        <v>1298</v>
      </c>
      <c r="G39" s="286">
        <v>2335</v>
      </c>
      <c r="H39" s="286">
        <v>3633</v>
      </c>
      <c r="I39" s="286">
        <v>3982</v>
      </c>
      <c r="J39" s="286">
        <v>1256</v>
      </c>
      <c r="K39" s="286">
        <v>5238</v>
      </c>
      <c r="L39" s="286">
        <v>2103</v>
      </c>
      <c r="M39" s="286">
        <v>702</v>
      </c>
      <c r="N39" s="286">
        <v>2805</v>
      </c>
      <c r="O39" s="423" t="s">
        <v>68</v>
      </c>
      <c r="P39" s="1829"/>
    </row>
    <row r="40" spans="1:17" s="494" customFormat="1" ht="39" customHeight="1">
      <c r="A40" s="1829" t="s">
        <v>977</v>
      </c>
      <c r="B40" s="423" t="s">
        <v>998</v>
      </c>
      <c r="C40" s="289">
        <v>149</v>
      </c>
      <c r="D40" s="289">
        <v>23</v>
      </c>
      <c r="E40" s="289">
        <v>172</v>
      </c>
      <c r="F40" s="289">
        <v>149</v>
      </c>
      <c r="G40" s="289">
        <v>79</v>
      </c>
      <c r="H40" s="289">
        <v>228</v>
      </c>
      <c r="I40" s="289">
        <v>235</v>
      </c>
      <c r="J40" s="289">
        <v>13</v>
      </c>
      <c r="K40" s="289">
        <v>248</v>
      </c>
      <c r="L40" s="289">
        <v>111</v>
      </c>
      <c r="M40" s="289">
        <v>16</v>
      </c>
      <c r="N40" s="289">
        <v>127</v>
      </c>
      <c r="O40" s="423" t="s">
        <v>999</v>
      </c>
      <c r="P40" s="1829" t="s">
        <v>172</v>
      </c>
    </row>
    <row r="41" spans="1:17" s="494" customFormat="1" ht="39" customHeight="1">
      <c r="A41" s="1829"/>
      <c r="B41" s="423" t="s">
        <v>1001</v>
      </c>
      <c r="C41" s="286">
        <v>127</v>
      </c>
      <c r="D41" s="286">
        <v>9</v>
      </c>
      <c r="E41" s="286">
        <v>136</v>
      </c>
      <c r="F41" s="286">
        <v>106</v>
      </c>
      <c r="G41" s="286">
        <v>44</v>
      </c>
      <c r="H41" s="286">
        <v>150</v>
      </c>
      <c r="I41" s="286">
        <v>263</v>
      </c>
      <c r="J41" s="286">
        <v>7</v>
      </c>
      <c r="K41" s="286">
        <v>270</v>
      </c>
      <c r="L41" s="286">
        <v>55</v>
      </c>
      <c r="M41" s="286">
        <v>3</v>
      </c>
      <c r="N41" s="286">
        <v>58</v>
      </c>
      <c r="O41" s="423" t="s">
        <v>1002</v>
      </c>
      <c r="P41" s="1829"/>
    </row>
    <row r="42" spans="1:17" s="494" customFormat="1" ht="39" customHeight="1">
      <c r="A42" s="1829"/>
      <c r="B42" s="423" t="s">
        <v>750</v>
      </c>
      <c r="C42" s="289">
        <v>276</v>
      </c>
      <c r="D42" s="289">
        <v>32</v>
      </c>
      <c r="E42" s="289">
        <v>308</v>
      </c>
      <c r="F42" s="289">
        <v>255</v>
      </c>
      <c r="G42" s="289">
        <v>123</v>
      </c>
      <c r="H42" s="289">
        <v>378</v>
      </c>
      <c r="I42" s="289">
        <v>498</v>
      </c>
      <c r="J42" s="289">
        <v>20</v>
      </c>
      <c r="K42" s="289">
        <v>518</v>
      </c>
      <c r="L42" s="289">
        <v>166</v>
      </c>
      <c r="M42" s="289">
        <v>19</v>
      </c>
      <c r="N42" s="289">
        <v>185</v>
      </c>
      <c r="O42" s="423" t="s">
        <v>68</v>
      </c>
      <c r="P42" s="1829"/>
    </row>
    <row r="43" spans="1:17" s="494" customFormat="1" ht="39" customHeight="1">
      <c r="A43" s="1829" t="s">
        <v>978</v>
      </c>
      <c r="B43" s="423" t="s">
        <v>998</v>
      </c>
      <c r="C43" s="286">
        <v>1468</v>
      </c>
      <c r="D43" s="286">
        <v>1231</v>
      </c>
      <c r="E43" s="286">
        <v>2699</v>
      </c>
      <c r="F43" s="286">
        <v>1014</v>
      </c>
      <c r="G43" s="286">
        <v>1629</v>
      </c>
      <c r="H43" s="286">
        <v>2643</v>
      </c>
      <c r="I43" s="286">
        <v>2032</v>
      </c>
      <c r="J43" s="286">
        <v>889</v>
      </c>
      <c r="K43" s="286">
        <v>2921</v>
      </c>
      <c r="L43" s="286">
        <v>1362</v>
      </c>
      <c r="M43" s="286">
        <v>462</v>
      </c>
      <c r="N43" s="286">
        <v>1824</v>
      </c>
      <c r="O43" s="423" t="s">
        <v>999</v>
      </c>
      <c r="P43" s="1829" t="s">
        <v>1003</v>
      </c>
    </row>
    <row r="44" spans="1:17" s="494" customFormat="1" ht="39" customHeight="1">
      <c r="A44" s="1829"/>
      <c r="B44" s="423" t="s">
        <v>1001</v>
      </c>
      <c r="C44" s="289">
        <v>1061</v>
      </c>
      <c r="D44" s="289">
        <v>648</v>
      </c>
      <c r="E44" s="289">
        <v>1709</v>
      </c>
      <c r="F44" s="289">
        <v>539</v>
      </c>
      <c r="G44" s="289">
        <v>829</v>
      </c>
      <c r="H44" s="289">
        <v>1368</v>
      </c>
      <c r="I44" s="289">
        <v>2448</v>
      </c>
      <c r="J44" s="289">
        <v>387</v>
      </c>
      <c r="K44" s="289">
        <v>2835</v>
      </c>
      <c r="L44" s="289">
        <v>907</v>
      </c>
      <c r="M44" s="289">
        <v>259</v>
      </c>
      <c r="N44" s="289">
        <v>1166</v>
      </c>
      <c r="O44" s="423" t="s">
        <v>1002</v>
      </c>
      <c r="P44" s="1829"/>
    </row>
    <row r="45" spans="1:17" s="494" customFormat="1" ht="39" customHeight="1">
      <c r="A45" s="1829"/>
      <c r="B45" s="423" t="s">
        <v>750</v>
      </c>
      <c r="C45" s="286">
        <v>2529</v>
      </c>
      <c r="D45" s="286">
        <v>1879</v>
      </c>
      <c r="E45" s="286">
        <v>4408</v>
      </c>
      <c r="F45" s="286">
        <v>1553</v>
      </c>
      <c r="G45" s="286">
        <v>2458</v>
      </c>
      <c r="H45" s="286">
        <v>4011</v>
      </c>
      <c r="I45" s="286">
        <v>4480</v>
      </c>
      <c r="J45" s="286">
        <v>1276</v>
      </c>
      <c r="K45" s="286">
        <v>5756</v>
      </c>
      <c r="L45" s="286">
        <v>2269</v>
      </c>
      <c r="M45" s="286">
        <v>721</v>
      </c>
      <c r="N45" s="286">
        <v>2990</v>
      </c>
      <c r="O45" s="423" t="s">
        <v>68</v>
      </c>
      <c r="P45" s="1829"/>
    </row>
    <row r="46" spans="1:17" ht="39" customHeight="1">
      <c r="A46" s="1829" t="s">
        <v>980</v>
      </c>
      <c r="B46" s="423" t="s">
        <v>998</v>
      </c>
      <c r="C46" s="289">
        <v>1653</v>
      </c>
      <c r="D46" s="289">
        <v>14</v>
      </c>
      <c r="E46" s="289">
        <v>1667</v>
      </c>
      <c r="F46" s="289">
        <v>1739</v>
      </c>
      <c r="G46" s="289">
        <v>56</v>
      </c>
      <c r="H46" s="289">
        <v>1795</v>
      </c>
      <c r="I46" s="289">
        <v>929</v>
      </c>
      <c r="J46" s="289">
        <v>197</v>
      </c>
      <c r="K46" s="289">
        <v>1126</v>
      </c>
      <c r="L46" s="289">
        <v>827</v>
      </c>
      <c r="M46" s="289">
        <v>8</v>
      </c>
      <c r="N46" s="289">
        <v>835</v>
      </c>
      <c r="O46" s="423" t="s">
        <v>999</v>
      </c>
      <c r="P46" s="1829" t="s">
        <v>178</v>
      </c>
    </row>
    <row r="47" spans="1:17" ht="39" customHeight="1">
      <c r="A47" s="1829"/>
      <c r="B47" s="423" t="s">
        <v>1001</v>
      </c>
      <c r="C47" s="286">
        <v>2940</v>
      </c>
      <c r="D47" s="286">
        <v>1881</v>
      </c>
      <c r="E47" s="286">
        <v>4821</v>
      </c>
      <c r="F47" s="286">
        <v>1195</v>
      </c>
      <c r="G47" s="286">
        <v>3538</v>
      </c>
      <c r="H47" s="286">
        <v>4733</v>
      </c>
      <c r="I47" s="286">
        <v>4662</v>
      </c>
      <c r="J47" s="286">
        <v>2035</v>
      </c>
      <c r="K47" s="286">
        <v>6697</v>
      </c>
      <c r="L47" s="286">
        <v>2750</v>
      </c>
      <c r="M47" s="286">
        <v>1285</v>
      </c>
      <c r="N47" s="286">
        <v>4035</v>
      </c>
      <c r="O47" s="423" t="s">
        <v>1002</v>
      </c>
      <c r="P47" s="1829"/>
    </row>
    <row r="48" spans="1:17" ht="39" customHeight="1">
      <c r="A48" s="1829"/>
      <c r="B48" s="423" t="s">
        <v>750</v>
      </c>
      <c r="C48" s="289">
        <v>4593</v>
      </c>
      <c r="D48" s="289">
        <v>1895</v>
      </c>
      <c r="E48" s="289">
        <v>6488</v>
      </c>
      <c r="F48" s="289">
        <v>2934</v>
      </c>
      <c r="G48" s="289">
        <v>3594</v>
      </c>
      <c r="H48" s="289">
        <v>6528</v>
      </c>
      <c r="I48" s="289">
        <v>5591</v>
      </c>
      <c r="J48" s="289">
        <v>2232</v>
      </c>
      <c r="K48" s="289">
        <v>7823</v>
      </c>
      <c r="L48" s="289">
        <v>3577</v>
      </c>
      <c r="M48" s="289">
        <v>1293</v>
      </c>
      <c r="N48" s="289">
        <v>4870</v>
      </c>
      <c r="O48" s="423" t="s">
        <v>68</v>
      </c>
      <c r="P48" s="1829"/>
    </row>
    <row r="49" spans="1:17" ht="39" customHeight="1">
      <c r="A49" s="1829" t="s">
        <v>981</v>
      </c>
      <c r="B49" s="423" t="s">
        <v>998</v>
      </c>
      <c r="C49" s="286">
        <v>0</v>
      </c>
      <c r="D49" s="286">
        <v>0</v>
      </c>
      <c r="E49" s="286">
        <v>0</v>
      </c>
      <c r="F49" s="286">
        <v>0</v>
      </c>
      <c r="G49" s="286">
        <v>0</v>
      </c>
      <c r="H49" s="286">
        <v>0</v>
      </c>
      <c r="I49" s="286">
        <v>0</v>
      </c>
      <c r="J49" s="286">
        <v>0</v>
      </c>
      <c r="K49" s="286">
        <v>0</v>
      </c>
      <c r="L49" s="286">
        <v>0</v>
      </c>
      <c r="M49" s="286">
        <v>0</v>
      </c>
      <c r="N49" s="286">
        <v>0</v>
      </c>
      <c r="O49" s="423" t="s">
        <v>999</v>
      </c>
      <c r="P49" s="1829" t="s">
        <v>982</v>
      </c>
      <c r="Q49" s="511"/>
    </row>
    <row r="50" spans="1:17" ht="39" customHeight="1">
      <c r="A50" s="1829"/>
      <c r="B50" s="423" t="s">
        <v>1001</v>
      </c>
      <c r="C50" s="289">
        <v>78</v>
      </c>
      <c r="D50" s="289">
        <v>54</v>
      </c>
      <c r="E50" s="289">
        <v>132</v>
      </c>
      <c r="F50" s="289">
        <v>83</v>
      </c>
      <c r="G50" s="289">
        <v>81</v>
      </c>
      <c r="H50" s="289">
        <v>164</v>
      </c>
      <c r="I50" s="289">
        <v>79</v>
      </c>
      <c r="J50" s="289">
        <v>26</v>
      </c>
      <c r="K50" s="289">
        <v>105</v>
      </c>
      <c r="L50" s="289">
        <v>23</v>
      </c>
      <c r="M50" s="289">
        <v>39</v>
      </c>
      <c r="N50" s="289">
        <v>62</v>
      </c>
      <c r="O50" s="423" t="s">
        <v>1002</v>
      </c>
      <c r="P50" s="1829"/>
    </row>
    <row r="51" spans="1:17" ht="39" customHeight="1">
      <c r="A51" s="1829"/>
      <c r="B51" s="423" t="s">
        <v>750</v>
      </c>
      <c r="C51" s="286">
        <v>78</v>
      </c>
      <c r="D51" s="286">
        <v>54</v>
      </c>
      <c r="E51" s="286">
        <v>132</v>
      </c>
      <c r="F51" s="286">
        <v>83</v>
      </c>
      <c r="G51" s="286">
        <v>81</v>
      </c>
      <c r="H51" s="286">
        <v>164</v>
      </c>
      <c r="I51" s="286">
        <v>79</v>
      </c>
      <c r="J51" s="286">
        <v>26</v>
      </c>
      <c r="K51" s="286">
        <v>105</v>
      </c>
      <c r="L51" s="286">
        <v>23</v>
      </c>
      <c r="M51" s="286">
        <v>39</v>
      </c>
      <c r="N51" s="286">
        <v>62</v>
      </c>
      <c r="O51" s="423" t="s">
        <v>68</v>
      </c>
      <c r="P51" s="1829"/>
    </row>
    <row r="52" spans="1:17" ht="39" customHeight="1">
      <c r="A52" s="1829" t="s">
        <v>983</v>
      </c>
      <c r="B52" s="423" t="s">
        <v>998</v>
      </c>
      <c r="C52" s="289">
        <v>1653</v>
      </c>
      <c r="D52" s="289">
        <v>14</v>
      </c>
      <c r="E52" s="289">
        <v>1667</v>
      </c>
      <c r="F52" s="289">
        <v>1739</v>
      </c>
      <c r="G52" s="289">
        <v>56</v>
      </c>
      <c r="H52" s="289">
        <v>1795</v>
      </c>
      <c r="I52" s="289">
        <v>929</v>
      </c>
      <c r="J52" s="289">
        <v>197</v>
      </c>
      <c r="K52" s="289">
        <v>1126</v>
      </c>
      <c r="L52" s="289">
        <v>827</v>
      </c>
      <c r="M52" s="289">
        <v>8</v>
      </c>
      <c r="N52" s="289">
        <v>835</v>
      </c>
      <c r="O52" s="423" t="s">
        <v>999</v>
      </c>
      <c r="P52" s="1829" t="s">
        <v>984</v>
      </c>
    </row>
    <row r="53" spans="1:17" ht="39" customHeight="1">
      <c r="A53" s="1829"/>
      <c r="B53" s="423" t="s">
        <v>1001</v>
      </c>
      <c r="C53" s="286">
        <v>3018</v>
      </c>
      <c r="D53" s="286">
        <v>1935</v>
      </c>
      <c r="E53" s="286">
        <v>4953</v>
      </c>
      <c r="F53" s="286">
        <v>1278</v>
      </c>
      <c r="G53" s="286">
        <v>3619</v>
      </c>
      <c r="H53" s="286">
        <v>4897</v>
      </c>
      <c r="I53" s="286">
        <v>4741</v>
      </c>
      <c r="J53" s="286">
        <v>2061</v>
      </c>
      <c r="K53" s="286">
        <v>6802</v>
      </c>
      <c r="L53" s="286">
        <v>2773</v>
      </c>
      <c r="M53" s="286">
        <v>1324</v>
      </c>
      <c r="N53" s="286">
        <v>4097</v>
      </c>
      <c r="O53" s="423" t="s">
        <v>1002</v>
      </c>
      <c r="P53" s="1829"/>
    </row>
    <row r="54" spans="1:17" ht="39" customHeight="1">
      <c r="A54" s="1829"/>
      <c r="B54" s="423" t="s">
        <v>750</v>
      </c>
      <c r="C54" s="289">
        <v>4671</v>
      </c>
      <c r="D54" s="289">
        <v>1949</v>
      </c>
      <c r="E54" s="289">
        <v>6620</v>
      </c>
      <c r="F54" s="289">
        <v>3017</v>
      </c>
      <c r="G54" s="289">
        <v>3675</v>
      </c>
      <c r="H54" s="289">
        <v>6692</v>
      </c>
      <c r="I54" s="289">
        <v>5670</v>
      </c>
      <c r="J54" s="289">
        <v>2258</v>
      </c>
      <c r="K54" s="289">
        <v>7928</v>
      </c>
      <c r="L54" s="289">
        <v>3600</v>
      </c>
      <c r="M54" s="289">
        <v>1332</v>
      </c>
      <c r="N54" s="289">
        <v>4932</v>
      </c>
      <c r="O54" s="423" t="s">
        <v>68</v>
      </c>
      <c r="P54" s="1829"/>
    </row>
    <row r="55" spans="1:17" ht="39" customHeight="1">
      <c r="A55" s="1829" t="s">
        <v>985</v>
      </c>
      <c r="B55" s="423" t="s">
        <v>998</v>
      </c>
      <c r="C55" s="286">
        <v>181</v>
      </c>
      <c r="D55" s="286">
        <v>2</v>
      </c>
      <c r="E55" s="286">
        <v>183</v>
      </c>
      <c r="F55" s="286">
        <v>265</v>
      </c>
      <c r="G55" s="286">
        <v>1</v>
      </c>
      <c r="H55" s="286">
        <v>266</v>
      </c>
      <c r="I55" s="286">
        <v>168</v>
      </c>
      <c r="J55" s="286">
        <v>8</v>
      </c>
      <c r="K55" s="286">
        <v>176</v>
      </c>
      <c r="L55" s="286">
        <v>96</v>
      </c>
      <c r="M55" s="286">
        <v>0</v>
      </c>
      <c r="N55" s="286">
        <v>96</v>
      </c>
      <c r="O55" s="423" t="s">
        <v>999</v>
      </c>
      <c r="P55" s="1829" t="s">
        <v>1004</v>
      </c>
    </row>
    <row r="56" spans="1:17" ht="39" customHeight="1">
      <c r="A56" s="1829"/>
      <c r="B56" s="423" t="s">
        <v>1001</v>
      </c>
      <c r="C56" s="289">
        <v>82</v>
      </c>
      <c r="D56" s="289">
        <v>0</v>
      </c>
      <c r="E56" s="289">
        <v>82</v>
      </c>
      <c r="F56" s="289">
        <v>82</v>
      </c>
      <c r="G56" s="289">
        <v>8</v>
      </c>
      <c r="H56" s="289">
        <v>90</v>
      </c>
      <c r="I56" s="289">
        <v>254</v>
      </c>
      <c r="J56" s="289">
        <v>10</v>
      </c>
      <c r="K56" s="289">
        <v>264</v>
      </c>
      <c r="L56" s="289">
        <v>54</v>
      </c>
      <c r="M56" s="289">
        <v>1</v>
      </c>
      <c r="N56" s="289">
        <v>55</v>
      </c>
      <c r="O56" s="423" t="s">
        <v>1002</v>
      </c>
      <c r="P56" s="1829"/>
    </row>
    <row r="57" spans="1:17" ht="39" customHeight="1">
      <c r="A57" s="1829"/>
      <c r="B57" s="423" t="s">
        <v>750</v>
      </c>
      <c r="C57" s="286">
        <v>263</v>
      </c>
      <c r="D57" s="286">
        <v>2</v>
      </c>
      <c r="E57" s="286">
        <v>265</v>
      </c>
      <c r="F57" s="286">
        <v>347</v>
      </c>
      <c r="G57" s="286">
        <v>9</v>
      </c>
      <c r="H57" s="286">
        <v>356</v>
      </c>
      <c r="I57" s="286">
        <v>422</v>
      </c>
      <c r="J57" s="286">
        <v>18</v>
      </c>
      <c r="K57" s="286">
        <v>440</v>
      </c>
      <c r="L57" s="286">
        <v>150</v>
      </c>
      <c r="M57" s="286">
        <v>1</v>
      </c>
      <c r="N57" s="286">
        <v>151</v>
      </c>
      <c r="O57" s="423" t="s">
        <v>68</v>
      </c>
      <c r="P57" s="1829"/>
    </row>
    <row r="58" spans="1:17" ht="39" customHeight="1">
      <c r="A58" s="1829" t="s">
        <v>986</v>
      </c>
      <c r="B58" s="423" t="s">
        <v>998</v>
      </c>
      <c r="C58" s="289">
        <v>4201</v>
      </c>
      <c r="D58" s="289">
        <v>43</v>
      </c>
      <c r="E58" s="289">
        <v>4244</v>
      </c>
      <c r="F58" s="289">
        <v>5292</v>
      </c>
      <c r="G58" s="289">
        <v>37</v>
      </c>
      <c r="H58" s="289">
        <v>5329</v>
      </c>
      <c r="I58" s="289">
        <v>2681</v>
      </c>
      <c r="J58" s="289">
        <v>88</v>
      </c>
      <c r="K58" s="289">
        <v>2769</v>
      </c>
      <c r="L58" s="289">
        <v>1696</v>
      </c>
      <c r="M58" s="289">
        <v>18</v>
      </c>
      <c r="N58" s="289">
        <v>1714</v>
      </c>
      <c r="O58" s="423" t="s">
        <v>999</v>
      </c>
      <c r="P58" s="1829" t="s">
        <v>1005</v>
      </c>
    </row>
    <row r="59" spans="1:17" ht="39" customHeight="1">
      <c r="A59" s="1829"/>
      <c r="B59" s="423" t="s">
        <v>1001</v>
      </c>
      <c r="C59" s="286">
        <v>1932</v>
      </c>
      <c r="D59" s="286">
        <v>61</v>
      </c>
      <c r="E59" s="286">
        <v>1993</v>
      </c>
      <c r="F59" s="286">
        <v>1257</v>
      </c>
      <c r="G59" s="286">
        <v>113</v>
      </c>
      <c r="H59" s="286">
        <v>1370</v>
      </c>
      <c r="I59" s="286">
        <v>3561</v>
      </c>
      <c r="J59" s="286">
        <v>102</v>
      </c>
      <c r="K59" s="286">
        <v>3663</v>
      </c>
      <c r="L59" s="286">
        <v>1424</v>
      </c>
      <c r="M59" s="286">
        <v>23</v>
      </c>
      <c r="N59" s="286">
        <v>1447</v>
      </c>
      <c r="O59" s="423" t="s">
        <v>1002</v>
      </c>
      <c r="P59" s="1829"/>
    </row>
    <row r="60" spans="1:17" ht="39" customHeight="1">
      <c r="A60" s="1829"/>
      <c r="B60" s="423" t="s">
        <v>750</v>
      </c>
      <c r="C60" s="289">
        <v>6133</v>
      </c>
      <c r="D60" s="289">
        <v>104</v>
      </c>
      <c r="E60" s="289">
        <v>6237</v>
      </c>
      <c r="F60" s="289">
        <v>6549</v>
      </c>
      <c r="G60" s="289">
        <v>150</v>
      </c>
      <c r="H60" s="289">
        <v>6699</v>
      </c>
      <c r="I60" s="289">
        <v>6242</v>
      </c>
      <c r="J60" s="289">
        <v>190</v>
      </c>
      <c r="K60" s="289">
        <v>6432</v>
      </c>
      <c r="L60" s="289">
        <v>3120</v>
      </c>
      <c r="M60" s="289">
        <v>41</v>
      </c>
      <c r="N60" s="289">
        <v>3161</v>
      </c>
      <c r="O60" s="423" t="s">
        <v>68</v>
      </c>
      <c r="P60" s="1829"/>
    </row>
    <row r="61" spans="1:17" ht="39" customHeight="1">
      <c r="A61" s="198" t="s">
        <v>1205</v>
      </c>
      <c r="B61" s="136"/>
      <c r="C61" s="136"/>
      <c r="D61" s="136"/>
      <c r="E61" s="136"/>
      <c r="F61" s="136"/>
      <c r="G61" s="136"/>
      <c r="H61" s="136"/>
      <c r="I61" s="136"/>
      <c r="J61" s="136"/>
      <c r="K61" s="136"/>
      <c r="L61" s="136"/>
      <c r="M61" s="136"/>
      <c r="N61" s="136"/>
      <c r="O61" s="136"/>
      <c r="P61" s="200" t="s">
        <v>1206</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153</v>
      </c>
      <c r="D66" s="286">
        <v>512</v>
      </c>
      <c r="E66" s="286">
        <v>665</v>
      </c>
      <c r="F66" s="286">
        <v>1267</v>
      </c>
      <c r="G66" s="286">
        <v>942</v>
      </c>
      <c r="H66" s="286">
        <v>2209</v>
      </c>
      <c r="I66" s="286">
        <v>56</v>
      </c>
      <c r="J66" s="286">
        <v>492</v>
      </c>
      <c r="K66" s="286">
        <v>548</v>
      </c>
      <c r="L66" s="286">
        <v>314</v>
      </c>
      <c r="M66" s="286">
        <v>894</v>
      </c>
      <c r="N66" s="286">
        <v>1208</v>
      </c>
      <c r="O66" s="423" t="s">
        <v>999</v>
      </c>
      <c r="P66" s="1829" t="s">
        <v>1000</v>
      </c>
    </row>
    <row r="67" spans="1:17" s="494" customFormat="1" ht="39" customHeight="1">
      <c r="A67" s="1829"/>
      <c r="B67" s="423" t="s">
        <v>1001</v>
      </c>
      <c r="C67" s="289">
        <v>33</v>
      </c>
      <c r="D67" s="289">
        <v>250</v>
      </c>
      <c r="E67" s="289">
        <v>283</v>
      </c>
      <c r="F67" s="289">
        <v>505</v>
      </c>
      <c r="G67" s="289">
        <v>448</v>
      </c>
      <c r="H67" s="289">
        <v>953</v>
      </c>
      <c r="I67" s="289">
        <v>4</v>
      </c>
      <c r="J67" s="289">
        <v>255</v>
      </c>
      <c r="K67" s="289">
        <v>259</v>
      </c>
      <c r="L67" s="289">
        <v>305</v>
      </c>
      <c r="M67" s="289">
        <v>512</v>
      </c>
      <c r="N67" s="289">
        <v>817</v>
      </c>
      <c r="O67" s="423" t="s">
        <v>1002</v>
      </c>
      <c r="P67" s="1829"/>
    </row>
    <row r="68" spans="1:17" s="494" customFormat="1" ht="39" customHeight="1">
      <c r="A68" s="1829"/>
      <c r="B68" s="423" t="s">
        <v>750</v>
      </c>
      <c r="C68" s="286">
        <v>186</v>
      </c>
      <c r="D68" s="286">
        <v>762</v>
      </c>
      <c r="E68" s="286">
        <v>948</v>
      </c>
      <c r="F68" s="286">
        <v>1772</v>
      </c>
      <c r="G68" s="286">
        <v>1390</v>
      </c>
      <c r="H68" s="286">
        <v>3162</v>
      </c>
      <c r="I68" s="286">
        <v>60</v>
      </c>
      <c r="J68" s="286">
        <v>747</v>
      </c>
      <c r="K68" s="286">
        <v>807</v>
      </c>
      <c r="L68" s="286">
        <v>619</v>
      </c>
      <c r="M68" s="286">
        <v>1406</v>
      </c>
      <c r="N68" s="286">
        <v>2025</v>
      </c>
      <c r="O68" s="423" t="s">
        <v>68</v>
      </c>
      <c r="P68" s="1829"/>
    </row>
    <row r="69" spans="1:17" s="494" customFormat="1" ht="39" customHeight="1">
      <c r="A69" s="1829" t="s">
        <v>977</v>
      </c>
      <c r="B69" s="423" t="s">
        <v>998</v>
      </c>
      <c r="C69" s="289">
        <v>55</v>
      </c>
      <c r="D69" s="289">
        <v>9</v>
      </c>
      <c r="E69" s="289">
        <v>64</v>
      </c>
      <c r="F69" s="289">
        <v>283</v>
      </c>
      <c r="G69" s="289">
        <v>17</v>
      </c>
      <c r="H69" s="289">
        <v>300</v>
      </c>
      <c r="I69" s="289">
        <v>23</v>
      </c>
      <c r="J69" s="289">
        <v>17</v>
      </c>
      <c r="K69" s="289">
        <v>40</v>
      </c>
      <c r="L69" s="289">
        <v>79</v>
      </c>
      <c r="M69" s="289">
        <v>20</v>
      </c>
      <c r="N69" s="289">
        <v>99</v>
      </c>
      <c r="O69" s="423" t="s">
        <v>999</v>
      </c>
      <c r="P69" s="1829" t="s">
        <v>172</v>
      </c>
    </row>
    <row r="70" spans="1:17" s="494" customFormat="1" ht="39" customHeight="1">
      <c r="A70" s="1829"/>
      <c r="B70" s="423" t="s">
        <v>1001</v>
      </c>
      <c r="C70" s="286">
        <v>18</v>
      </c>
      <c r="D70" s="286">
        <v>7</v>
      </c>
      <c r="E70" s="286">
        <v>25</v>
      </c>
      <c r="F70" s="286">
        <v>79</v>
      </c>
      <c r="G70" s="286">
        <v>4</v>
      </c>
      <c r="H70" s="286">
        <v>83</v>
      </c>
      <c r="I70" s="286">
        <v>14</v>
      </c>
      <c r="J70" s="286">
        <v>6</v>
      </c>
      <c r="K70" s="286">
        <v>20</v>
      </c>
      <c r="L70" s="286">
        <v>79</v>
      </c>
      <c r="M70" s="286">
        <v>6</v>
      </c>
      <c r="N70" s="286">
        <v>85</v>
      </c>
      <c r="O70" s="423" t="s">
        <v>1002</v>
      </c>
      <c r="P70" s="1829"/>
    </row>
    <row r="71" spans="1:17" s="494" customFormat="1" ht="39" customHeight="1">
      <c r="A71" s="1829"/>
      <c r="B71" s="423" t="s">
        <v>750</v>
      </c>
      <c r="C71" s="289">
        <v>73</v>
      </c>
      <c r="D71" s="289">
        <v>16</v>
      </c>
      <c r="E71" s="289">
        <v>89</v>
      </c>
      <c r="F71" s="289">
        <v>362</v>
      </c>
      <c r="G71" s="289">
        <v>21</v>
      </c>
      <c r="H71" s="289">
        <v>383</v>
      </c>
      <c r="I71" s="289">
        <v>37</v>
      </c>
      <c r="J71" s="289">
        <v>23</v>
      </c>
      <c r="K71" s="289">
        <v>60</v>
      </c>
      <c r="L71" s="289">
        <v>158</v>
      </c>
      <c r="M71" s="289">
        <v>26</v>
      </c>
      <c r="N71" s="289">
        <v>184</v>
      </c>
      <c r="O71" s="423" t="s">
        <v>68</v>
      </c>
      <c r="P71" s="1829"/>
    </row>
    <row r="72" spans="1:17" s="494" customFormat="1" ht="39" customHeight="1">
      <c r="A72" s="1829" t="s">
        <v>978</v>
      </c>
      <c r="B72" s="423" t="s">
        <v>998</v>
      </c>
      <c r="C72" s="286">
        <v>208</v>
      </c>
      <c r="D72" s="286">
        <v>521</v>
      </c>
      <c r="E72" s="286">
        <v>729</v>
      </c>
      <c r="F72" s="286">
        <v>1550</v>
      </c>
      <c r="G72" s="286">
        <v>959</v>
      </c>
      <c r="H72" s="286">
        <v>2509</v>
      </c>
      <c r="I72" s="286">
        <v>79</v>
      </c>
      <c r="J72" s="286">
        <v>509</v>
      </c>
      <c r="K72" s="286">
        <v>588</v>
      </c>
      <c r="L72" s="286">
        <v>393</v>
      </c>
      <c r="M72" s="286">
        <v>914</v>
      </c>
      <c r="N72" s="286">
        <v>1307</v>
      </c>
      <c r="O72" s="423" t="s">
        <v>999</v>
      </c>
      <c r="P72" s="1829" t="s">
        <v>1003</v>
      </c>
    </row>
    <row r="73" spans="1:17" s="494" customFormat="1" ht="39" customHeight="1">
      <c r="A73" s="1829"/>
      <c r="B73" s="423" t="s">
        <v>1001</v>
      </c>
      <c r="C73" s="289">
        <v>51</v>
      </c>
      <c r="D73" s="289">
        <v>257</v>
      </c>
      <c r="E73" s="289">
        <v>308</v>
      </c>
      <c r="F73" s="289">
        <v>584</v>
      </c>
      <c r="G73" s="289">
        <v>452</v>
      </c>
      <c r="H73" s="289">
        <v>1036</v>
      </c>
      <c r="I73" s="289">
        <v>18</v>
      </c>
      <c r="J73" s="289">
        <v>261</v>
      </c>
      <c r="K73" s="289">
        <v>279</v>
      </c>
      <c r="L73" s="289">
        <v>384</v>
      </c>
      <c r="M73" s="289">
        <v>518</v>
      </c>
      <c r="N73" s="289">
        <v>902</v>
      </c>
      <c r="O73" s="423" t="s">
        <v>1002</v>
      </c>
      <c r="P73" s="1829"/>
    </row>
    <row r="74" spans="1:17" s="494" customFormat="1" ht="39" customHeight="1">
      <c r="A74" s="1829"/>
      <c r="B74" s="423" t="s">
        <v>750</v>
      </c>
      <c r="C74" s="286">
        <v>259</v>
      </c>
      <c r="D74" s="286">
        <v>778</v>
      </c>
      <c r="E74" s="286">
        <v>1037</v>
      </c>
      <c r="F74" s="286">
        <v>2134</v>
      </c>
      <c r="G74" s="286">
        <v>1411</v>
      </c>
      <c r="H74" s="286">
        <v>3545</v>
      </c>
      <c r="I74" s="286">
        <v>97</v>
      </c>
      <c r="J74" s="286">
        <v>770</v>
      </c>
      <c r="K74" s="286">
        <v>867</v>
      </c>
      <c r="L74" s="286">
        <v>777</v>
      </c>
      <c r="M74" s="286">
        <v>1432</v>
      </c>
      <c r="N74" s="286">
        <v>2209</v>
      </c>
      <c r="O74" s="423" t="s">
        <v>68</v>
      </c>
      <c r="P74" s="1829"/>
    </row>
    <row r="75" spans="1:17" ht="39" customHeight="1">
      <c r="A75" s="1829" t="s">
        <v>980</v>
      </c>
      <c r="B75" s="423" t="s">
        <v>998</v>
      </c>
      <c r="C75" s="289">
        <v>968</v>
      </c>
      <c r="D75" s="289">
        <v>13</v>
      </c>
      <c r="E75" s="289">
        <v>981</v>
      </c>
      <c r="F75" s="289">
        <v>1200</v>
      </c>
      <c r="G75" s="289">
        <v>5</v>
      </c>
      <c r="H75" s="289">
        <v>1205</v>
      </c>
      <c r="I75" s="289">
        <v>240</v>
      </c>
      <c r="J75" s="289">
        <v>2</v>
      </c>
      <c r="K75" s="289">
        <v>242</v>
      </c>
      <c r="L75" s="289">
        <v>1047</v>
      </c>
      <c r="M75" s="289">
        <v>13</v>
      </c>
      <c r="N75" s="289">
        <v>1060</v>
      </c>
      <c r="O75" s="423" t="s">
        <v>999</v>
      </c>
      <c r="P75" s="1829" t="s">
        <v>178</v>
      </c>
    </row>
    <row r="76" spans="1:17" ht="39" customHeight="1">
      <c r="A76" s="1829"/>
      <c r="B76" s="423" t="s">
        <v>1001</v>
      </c>
      <c r="C76" s="286">
        <v>1271</v>
      </c>
      <c r="D76" s="286">
        <v>714</v>
      </c>
      <c r="E76" s="286">
        <v>1985</v>
      </c>
      <c r="F76" s="286">
        <v>2418</v>
      </c>
      <c r="G76" s="286">
        <v>1429</v>
      </c>
      <c r="H76" s="286">
        <v>3847</v>
      </c>
      <c r="I76" s="286">
        <v>422</v>
      </c>
      <c r="J76" s="286">
        <v>820</v>
      </c>
      <c r="K76" s="286">
        <v>1242</v>
      </c>
      <c r="L76" s="286">
        <v>1676</v>
      </c>
      <c r="M76" s="286">
        <v>1147</v>
      </c>
      <c r="N76" s="286">
        <v>2823</v>
      </c>
      <c r="O76" s="423" t="s">
        <v>1002</v>
      </c>
      <c r="P76" s="1829"/>
    </row>
    <row r="77" spans="1:17" ht="39" customHeight="1">
      <c r="A77" s="1829"/>
      <c r="B77" s="423" t="s">
        <v>750</v>
      </c>
      <c r="C77" s="289">
        <v>2239</v>
      </c>
      <c r="D77" s="289">
        <v>727</v>
      </c>
      <c r="E77" s="289">
        <v>2966</v>
      </c>
      <c r="F77" s="289">
        <v>3618</v>
      </c>
      <c r="G77" s="289">
        <v>1434</v>
      </c>
      <c r="H77" s="289">
        <v>5052</v>
      </c>
      <c r="I77" s="289">
        <v>662</v>
      </c>
      <c r="J77" s="289">
        <v>822</v>
      </c>
      <c r="K77" s="289">
        <v>1484</v>
      </c>
      <c r="L77" s="289">
        <v>2723</v>
      </c>
      <c r="M77" s="289">
        <v>1160</v>
      </c>
      <c r="N77" s="289">
        <v>3883</v>
      </c>
      <c r="O77" s="423" t="s">
        <v>68</v>
      </c>
      <c r="P77" s="1829"/>
    </row>
    <row r="78" spans="1:17" ht="39" customHeight="1">
      <c r="A78" s="1829" t="s">
        <v>981</v>
      </c>
      <c r="B78" s="423" t="s">
        <v>998</v>
      </c>
      <c r="C78" s="286">
        <v>0</v>
      </c>
      <c r="D78" s="286">
        <v>0</v>
      </c>
      <c r="E78" s="286">
        <v>0</v>
      </c>
      <c r="F78" s="286">
        <v>0</v>
      </c>
      <c r="G78" s="286">
        <v>0</v>
      </c>
      <c r="H78" s="286">
        <v>0</v>
      </c>
      <c r="I78" s="286">
        <v>0</v>
      </c>
      <c r="J78" s="286">
        <v>0</v>
      </c>
      <c r="K78" s="286">
        <v>0</v>
      </c>
      <c r="L78" s="286">
        <v>0</v>
      </c>
      <c r="M78" s="286">
        <v>0</v>
      </c>
      <c r="N78" s="286">
        <v>0</v>
      </c>
      <c r="O78" s="423" t="s">
        <v>999</v>
      </c>
      <c r="P78" s="1829" t="s">
        <v>982</v>
      </c>
    </row>
    <row r="79" spans="1:17" ht="39" customHeight="1">
      <c r="A79" s="1829"/>
      <c r="B79" s="423" t="s">
        <v>1001</v>
      </c>
      <c r="C79" s="289">
        <v>49</v>
      </c>
      <c r="D79" s="289">
        <v>9</v>
      </c>
      <c r="E79" s="289">
        <v>58</v>
      </c>
      <c r="F79" s="289">
        <v>129</v>
      </c>
      <c r="G79" s="289">
        <v>32</v>
      </c>
      <c r="H79" s="289">
        <v>161</v>
      </c>
      <c r="I79" s="289">
        <v>6</v>
      </c>
      <c r="J79" s="289">
        <v>21</v>
      </c>
      <c r="K79" s="289">
        <v>27</v>
      </c>
      <c r="L79" s="289">
        <v>75</v>
      </c>
      <c r="M79" s="289">
        <v>42</v>
      </c>
      <c r="N79" s="289">
        <v>117</v>
      </c>
      <c r="O79" s="423" t="s">
        <v>1002</v>
      </c>
      <c r="P79" s="1829"/>
    </row>
    <row r="80" spans="1:17" ht="39" customHeight="1">
      <c r="A80" s="1829"/>
      <c r="B80" s="423" t="s">
        <v>750</v>
      </c>
      <c r="C80" s="286">
        <v>49</v>
      </c>
      <c r="D80" s="286">
        <v>9</v>
      </c>
      <c r="E80" s="286">
        <v>58</v>
      </c>
      <c r="F80" s="286">
        <v>129</v>
      </c>
      <c r="G80" s="286">
        <v>32</v>
      </c>
      <c r="H80" s="286">
        <v>161</v>
      </c>
      <c r="I80" s="286">
        <v>6</v>
      </c>
      <c r="J80" s="286">
        <v>21</v>
      </c>
      <c r="K80" s="286">
        <v>27</v>
      </c>
      <c r="L80" s="286">
        <v>75</v>
      </c>
      <c r="M80" s="286">
        <v>42</v>
      </c>
      <c r="N80" s="286">
        <v>117</v>
      </c>
      <c r="O80" s="423" t="s">
        <v>68</v>
      </c>
      <c r="P80" s="1829"/>
    </row>
    <row r="81" spans="1:17" ht="39" customHeight="1">
      <c r="A81" s="1829" t="s">
        <v>983</v>
      </c>
      <c r="B81" s="423" t="s">
        <v>998</v>
      </c>
      <c r="C81" s="289">
        <v>968</v>
      </c>
      <c r="D81" s="289">
        <v>13</v>
      </c>
      <c r="E81" s="289">
        <v>981</v>
      </c>
      <c r="F81" s="289">
        <v>1200</v>
      </c>
      <c r="G81" s="289">
        <v>5</v>
      </c>
      <c r="H81" s="289">
        <v>1205</v>
      </c>
      <c r="I81" s="289">
        <v>240</v>
      </c>
      <c r="J81" s="289">
        <v>2</v>
      </c>
      <c r="K81" s="289">
        <v>242</v>
      </c>
      <c r="L81" s="289">
        <v>1047</v>
      </c>
      <c r="M81" s="289">
        <v>13</v>
      </c>
      <c r="N81" s="289">
        <v>1060</v>
      </c>
      <c r="O81" s="423" t="s">
        <v>999</v>
      </c>
      <c r="P81" s="1829" t="s">
        <v>984</v>
      </c>
    </row>
    <row r="82" spans="1:17" ht="39" customHeight="1">
      <c r="A82" s="1829"/>
      <c r="B82" s="423" t="s">
        <v>1001</v>
      </c>
      <c r="C82" s="286">
        <v>1320</v>
      </c>
      <c r="D82" s="286">
        <v>723</v>
      </c>
      <c r="E82" s="286">
        <v>2043</v>
      </c>
      <c r="F82" s="286">
        <v>2547</v>
      </c>
      <c r="G82" s="286">
        <v>1461</v>
      </c>
      <c r="H82" s="286">
        <v>4008</v>
      </c>
      <c r="I82" s="286">
        <v>428</v>
      </c>
      <c r="J82" s="286">
        <v>841</v>
      </c>
      <c r="K82" s="286">
        <v>1269</v>
      </c>
      <c r="L82" s="286">
        <v>1751</v>
      </c>
      <c r="M82" s="286">
        <v>1189</v>
      </c>
      <c r="N82" s="286">
        <v>2940</v>
      </c>
      <c r="O82" s="423" t="s">
        <v>1002</v>
      </c>
      <c r="P82" s="1829"/>
    </row>
    <row r="83" spans="1:17" ht="39" customHeight="1">
      <c r="A83" s="1829"/>
      <c r="B83" s="423" t="s">
        <v>750</v>
      </c>
      <c r="C83" s="289">
        <v>2288</v>
      </c>
      <c r="D83" s="289">
        <v>736</v>
      </c>
      <c r="E83" s="289">
        <v>3024</v>
      </c>
      <c r="F83" s="289">
        <v>3747</v>
      </c>
      <c r="G83" s="289">
        <v>1466</v>
      </c>
      <c r="H83" s="289">
        <v>5213</v>
      </c>
      <c r="I83" s="289">
        <v>668</v>
      </c>
      <c r="J83" s="289">
        <v>843</v>
      </c>
      <c r="K83" s="289">
        <v>1511</v>
      </c>
      <c r="L83" s="289">
        <v>2798</v>
      </c>
      <c r="M83" s="289">
        <v>1202</v>
      </c>
      <c r="N83" s="289">
        <v>4000</v>
      </c>
      <c r="O83" s="423" t="s">
        <v>68</v>
      </c>
      <c r="P83" s="1829"/>
    </row>
    <row r="84" spans="1:17" ht="39" customHeight="1">
      <c r="A84" s="1829" t="s">
        <v>985</v>
      </c>
      <c r="B84" s="423" t="s">
        <v>998</v>
      </c>
      <c r="C84" s="286">
        <v>61</v>
      </c>
      <c r="D84" s="286">
        <v>0</v>
      </c>
      <c r="E84" s="286">
        <v>61</v>
      </c>
      <c r="F84" s="286">
        <v>233</v>
      </c>
      <c r="G84" s="286">
        <v>0</v>
      </c>
      <c r="H84" s="286">
        <v>233</v>
      </c>
      <c r="I84" s="286">
        <v>45</v>
      </c>
      <c r="J84" s="286">
        <v>1</v>
      </c>
      <c r="K84" s="286">
        <v>46</v>
      </c>
      <c r="L84" s="286">
        <v>90</v>
      </c>
      <c r="M84" s="286">
        <v>1</v>
      </c>
      <c r="N84" s="286">
        <v>91</v>
      </c>
      <c r="O84" s="423" t="s">
        <v>999</v>
      </c>
      <c r="P84" s="1829" t="s">
        <v>1004</v>
      </c>
    </row>
    <row r="85" spans="1:17" ht="39" customHeight="1">
      <c r="A85" s="1829"/>
      <c r="B85" s="423" t="s">
        <v>1001</v>
      </c>
      <c r="C85" s="289">
        <v>18</v>
      </c>
      <c r="D85" s="289">
        <v>1</v>
      </c>
      <c r="E85" s="289">
        <v>19</v>
      </c>
      <c r="F85" s="289">
        <v>108</v>
      </c>
      <c r="G85" s="289">
        <v>0</v>
      </c>
      <c r="H85" s="289">
        <v>108</v>
      </c>
      <c r="I85" s="289">
        <v>18</v>
      </c>
      <c r="J85" s="289">
        <v>3</v>
      </c>
      <c r="K85" s="289">
        <v>21</v>
      </c>
      <c r="L85" s="289">
        <v>40</v>
      </c>
      <c r="M85" s="289">
        <v>0</v>
      </c>
      <c r="N85" s="289">
        <v>40</v>
      </c>
      <c r="O85" s="423" t="s">
        <v>1002</v>
      </c>
      <c r="P85" s="1829"/>
    </row>
    <row r="86" spans="1:17" ht="39" customHeight="1">
      <c r="A86" s="1829"/>
      <c r="B86" s="423" t="s">
        <v>750</v>
      </c>
      <c r="C86" s="286">
        <v>79</v>
      </c>
      <c r="D86" s="286">
        <v>1</v>
      </c>
      <c r="E86" s="286">
        <v>80</v>
      </c>
      <c r="F86" s="286">
        <v>341</v>
      </c>
      <c r="G86" s="286">
        <v>0</v>
      </c>
      <c r="H86" s="286">
        <v>341</v>
      </c>
      <c r="I86" s="286">
        <v>63</v>
      </c>
      <c r="J86" s="286">
        <v>4</v>
      </c>
      <c r="K86" s="286">
        <v>67</v>
      </c>
      <c r="L86" s="286">
        <v>130</v>
      </c>
      <c r="M86" s="286">
        <v>1</v>
      </c>
      <c r="N86" s="286">
        <v>131</v>
      </c>
      <c r="O86" s="423" t="s">
        <v>68</v>
      </c>
      <c r="P86" s="1829"/>
    </row>
    <row r="87" spans="1:17" ht="39" customHeight="1">
      <c r="A87" s="1829" t="s">
        <v>986</v>
      </c>
      <c r="B87" s="423" t="s">
        <v>998</v>
      </c>
      <c r="C87" s="289">
        <v>1419</v>
      </c>
      <c r="D87" s="289">
        <v>6</v>
      </c>
      <c r="E87" s="289">
        <v>1425</v>
      </c>
      <c r="F87" s="289">
        <v>3588</v>
      </c>
      <c r="G87" s="289">
        <v>15</v>
      </c>
      <c r="H87" s="289">
        <v>3603</v>
      </c>
      <c r="I87" s="289">
        <v>719</v>
      </c>
      <c r="J87" s="289">
        <v>16</v>
      </c>
      <c r="K87" s="289">
        <v>735</v>
      </c>
      <c r="L87" s="289">
        <v>1680</v>
      </c>
      <c r="M87" s="289">
        <v>9</v>
      </c>
      <c r="N87" s="289">
        <v>1689</v>
      </c>
      <c r="O87" s="423" t="s">
        <v>999</v>
      </c>
      <c r="P87" s="1829" t="s">
        <v>1005</v>
      </c>
    </row>
    <row r="88" spans="1:17" ht="39" customHeight="1">
      <c r="A88" s="1829"/>
      <c r="B88" s="423" t="s">
        <v>1001</v>
      </c>
      <c r="C88" s="286">
        <v>474</v>
      </c>
      <c r="D88" s="286">
        <v>16</v>
      </c>
      <c r="E88" s="286">
        <v>490</v>
      </c>
      <c r="F88" s="286">
        <v>1287</v>
      </c>
      <c r="G88" s="286">
        <v>37</v>
      </c>
      <c r="H88" s="286">
        <v>1324</v>
      </c>
      <c r="I88" s="286">
        <v>181</v>
      </c>
      <c r="J88" s="286">
        <v>52</v>
      </c>
      <c r="K88" s="286">
        <v>233</v>
      </c>
      <c r="L88" s="286">
        <v>1321</v>
      </c>
      <c r="M88" s="286">
        <v>14</v>
      </c>
      <c r="N88" s="286">
        <v>1335</v>
      </c>
      <c r="O88" s="423" t="s">
        <v>1002</v>
      </c>
      <c r="P88" s="1829"/>
    </row>
    <row r="89" spans="1:17" ht="39" customHeight="1">
      <c r="A89" s="1829"/>
      <c r="B89" s="423" t="s">
        <v>750</v>
      </c>
      <c r="C89" s="289">
        <v>1893</v>
      </c>
      <c r="D89" s="289">
        <v>22</v>
      </c>
      <c r="E89" s="289">
        <v>1915</v>
      </c>
      <c r="F89" s="289">
        <v>4875</v>
      </c>
      <c r="G89" s="289">
        <v>52</v>
      </c>
      <c r="H89" s="289">
        <v>4927</v>
      </c>
      <c r="I89" s="289">
        <v>900</v>
      </c>
      <c r="J89" s="289">
        <v>68</v>
      </c>
      <c r="K89" s="289">
        <v>968</v>
      </c>
      <c r="L89" s="289">
        <v>3001</v>
      </c>
      <c r="M89" s="289">
        <v>23</v>
      </c>
      <c r="N89" s="289">
        <v>3024</v>
      </c>
      <c r="O89" s="423" t="s">
        <v>68</v>
      </c>
      <c r="P89" s="1829"/>
    </row>
    <row r="90" spans="1:17" ht="39" customHeight="1">
      <c r="A90" s="198" t="s">
        <v>1205</v>
      </c>
      <c r="B90" s="136"/>
      <c r="C90" s="136"/>
      <c r="D90" s="136"/>
      <c r="E90" s="136"/>
      <c r="F90" s="136"/>
      <c r="G90" s="136"/>
      <c r="H90" s="136"/>
      <c r="I90" s="136"/>
      <c r="J90" s="136"/>
      <c r="K90" s="136"/>
      <c r="L90" s="136"/>
      <c r="M90" s="136"/>
      <c r="N90" s="136"/>
      <c r="O90" s="136"/>
      <c r="P90" s="200" t="s">
        <v>1206</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337</v>
      </c>
      <c r="D95" s="286">
        <v>871</v>
      </c>
      <c r="E95" s="286">
        <v>1208</v>
      </c>
      <c r="F95" s="286">
        <v>228</v>
      </c>
      <c r="G95" s="286">
        <v>644</v>
      </c>
      <c r="H95" s="286">
        <v>872</v>
      </c>
      <c r="I95" s="286">
        <v>649</v>
      </c>
      <c r="J95" s="286">
        <v>960</v>
      </c>
      <c r="K95" s="286">
        <v>1609</v>
      </c>
      <c r="L95" s="286">
        <v>238</v>
      </c>
      <c r="M95" s="286">
        <v>906</v>
      </c>
      <c r="N95" s="286">
        <v>1144</v>
      </c>
      <c r="O95" s="423" t="s">
        <v>999</v>
      </c>
      <c r="P95" s="1829" t="s">
        <v>1000</v>
      </c>
    </row>
    <row r="96" spans="1:17" s="494" customFormat="1" ht="39" customHeight="1">
      <c r="A96" s="1829"/>
      <c r="B96" s="423" t="s">
        <v>1001</v>
      </c>
      <c r="C96" s="289">
        <v>180</v>
      </c>
      <c r="D96" s="289">
        <v>483</v>
      </c>
      <c r="E96" s="289">
        <v>663</v>
      </c>
      <c r="F96" s="289">
        <v>206</v>
      </c>
      <c r="G96" s="289">
        <v>294</v>
      </c>
      <c r="H96" s="289">
        <v>500</v>
      </c>
      <c r="I96" s="289">
        <v>352</v>
      </c>
      <c r="J96" s="289">
        <v>406</v>
      </c>
      <c r="K96" s="289">
        <v>758</v>
      </c>
      <c r="L96" s="289">
        <v>58</v>
      </c>
      <c r="M96" s="289">
        <v>363</v>
      </c>
      <c r="N96" s="289">
        <v>421</v>
      </c>
      <c r="O96" s="423" t="s">
        <v>1002</v>
      </c>
      <c r="P96" s="1829"/>
    </row>
    <row r="97" spans="1:16" s="494" customFormat="1" ht="39" customHeight="1">
      <c r="A97" s="1829"/>
      <c r="B97" s="423" t="s">
        <v>750</v>
      </c>
      <c r="C97" s="286">
        <v>517</v>
      </c>
      <c r="D97" s="286">
        <v>1354</v>
      </c>
      <c r="E97" s="286">
        <v>1871</v>
      </c>
      <c r="F97" s="286">
        <v>434</v>
      </c>
      <c r="G97" s="286">
        <v>938</v>
      </c>
      <c r="H97" s="286">
        <v>1372</v>
      </c>
      <c r="I97" s="286">
        <v>1001</v>
      </c>
      <c r="J97" s="286">
        <v>1366</v>
      </c>
      <c r="K97" s="286">
        <v>2367</v>
      </c>
      <c r="L97" s="286">
        <v>296</v>
      </c>
      <c r="M97" s="286">
        <v>1269</v>
      </c>
      <c r="N97" s="286">
        <v>1565</v>
      </c>
      <c r="O97" s="423" t="s">
        <v>68</v>
      </c>
      <c r="P97" s="1829"/>
    </row>
    <row r="98" spans="1:16" s="494" customFormat="1" ht="39" customHeight="1">
      <c r="A98" s="1829" t="s">
        <v>977</v>
      </c>
      <c r="B98" s="423" t="s">
        <v>998</v>
      </c>
      <c r="C98" s="289">
        <v>86</v>
      </c>
      <c r="D98" s="289">
        <v>24</v>
      </c>
      <c r="E98" s="289">
        <v>110</v>
      </c>
      <c r="F98" s="289">
        <v>49</v>
      </c>
      <c r="G98" s="289">
        <v>31</v>
      </c>
      <c r="H98" s="289">
        <v>80</v>
      </c>
      <c r="I98" s="289">
        <v>87</v>
      </c>
      <c r="J98" s="289">
        <v>12</v>
      </c>
      <c r="K98" s="289">
        <v>99</v>
      </c>
      <c r="L98" s="289">
        <v>157</v>
      </c>
      <c r="M98" s="289">
        <v>24</v>
      </c>
      <c r="N98" s="289">
        <v>181</v>
      </c>
      <c r="O98" s="423" t="s">
        <v>999</v>
      </c>
      <c r="P98" s="1829" t="s">
        <v>172</v>
      </c>
    </row>
    <row r="99" spans="1:16" s="494" customFormat="1" ht="39" customHeight="1">
      <c r="A99" s="1829"/>
      <c r="B99" s="423" t="s">
        <v>1001</v>
      </c>
      <c r="C99" s="286">
        <v>65</v>
      </c>
      <c r="D99" s="286">
        <v>3</v>
      </c>
      <c r="E99" s="286">
        <v>68</v>
      </c>
      <c r="F99" s="286">
        <v>30</v>
      </c>
      <c r="G99" s="286">
        <v>5</v>
      </c>
      <c r="H99" s="286">
        <v>35</v>
      </c>
      <c r="I99" s="286">
        <v>73</v>
      </c>
      <c r="J99" s="286">
        <v>5</v>
      </c>
      <c r="K99" s="286">
        <v>78</v>
      </c>
      <c r="L99" s="286">
        <v>64</v>
      </c>
      <c r="M99" s="286">
        <v>7</v>
      </c>
      <c r="N99" s="286">
        <v>71</v>
      </c>
      <c r="O99" s="423" t="s">
        <v>1002</v>
      </c>
      <c r="P99" s="1829"/>
    </row>
    <row r="100" spans="1:16" s="494" customFormat="1" ht="39" customHeight="1">
      <c r="A100" s="1829"/>
      <c r="B100" s="423" t="s">
        <v>750</v>
      </c>
      <c r="C100" s="289">
        <v>151</v>
      </c>
      <c r="D100" s="289">
        <v>27</v>
      </c>
      <c r="E100" s="289">
        <v>178</v>
      </c>
      <c r="F100" s="289">
        <v>79</v>
      </c>
      <c r="G100" s="289">
        <v>36</v>
      </c>
      <c r="H100" s="289">
        <v>115</v>
      </c>
      <c r="I100" s="289">
        <v>160</v>
      </c>
      <c r="J100" s="289">
        <v>17</v>
      </c>
      <c r="K100" s="289">
        <v>177</v>
      </c>
      <c r="L100" s="289">
        <v>221</v>
      </c>
      <c r="M100" s="289">
        <v>31</v>
      </c>
      <c r="N100" s="289">
        <v>252</v>
      </c>
      <c r="O100" s="423" t="s">
        <v>68</v>
      </c>
      <c r="P100" s="1829"/>
    </row>
    <row r="101" spans="1:16" s="494" customFormat="1" ht="39" customHeight="1">
      <c r="A101" s="1829" t="s">
        <v>978</v>
      </c>
      <c r="B101" s="423" t="s">
        <v>998</v>
      </c>
      <c r="C101" s="286">
        <v>423</v>
      </c>
      <c r="D101" s="286">
        <v>895</v>
      </c>
      <c r="E101" s="286">
        <v>1318</v>
      </c>
      <c r="F101" s="286">
        <v>277</v>
      </c>
      <c r="G101" s="286">
        <v>675</v>
      </c>
      <c r="H101" s="286">
        <v>952</v>
      </c>
      <c r="I101" s="286">
        <v>736</v>
      </c>
      <c r="J101" s="286">
        <v>972</v>
      </c>
      <c r="K101" s="286">
        <v>1708</v>
      </c>
      <c r="L101" s="286">
        <v>395</v>
      </c>
      <c r="M101" s="286">
        <v>930</v>
      </c>
      <c r="N101" s="286">
        <v>1325</v>
      </c>
      <c r="O101" s="423" t="s">
        <v>999</v>
      </c>
      <c r="P101" s="1829" t="s">
        <v>1003</v>
      </c>
    </row>
    <row r="102" spans="1:16" s="494" customFormat="1" ht="39" customHeight="1">
      <c r="A102" s="1829"/>
      <c r="B102" s="423" t="s">
        <v>1001</v>
      </c>
      <c r="C102" s="289">
        <v>245</v>
      </c>
      <c r="D102" s="289">
        <v>486</v>
      </c>
      <c r="E102" s="289">
        <v>731</v>
      </c>
      <c r="F102" s="289">
        <v>236</v>
      </c>
      <c r="G102" s="289">
        <v>299</v>
      </c>
      <c r="H102" s="289">
        <v>535</v>
      </c>
      <c r="I102" s="289">
        <v>425</v>
      </c>
      <c r="J102" s="289">
        <v>411</v>
      </c>
      <c r="K102" s="289">
        <v>836</v>
      </c>
      <c r="L102" s="289">
        <v>122</v>
      </c>
      <c r="M102" s="289">
        <v>370</v>
      </c>
      <c r="N102" s="289">
        <v>492</v>
      </c>
      <c r="O102" s="423" t="s">
        <v>1002</v>
      </c>
      <c r="P102" s="1829"/>
    </row>
    <row r="103" spans="1:16" s="494" customFormat="1" ht="39" customHeight="1">
      <c r="A103" s="1829"/>
      <c r="B103" s="423" t="s">
        <v>750</v>
      </c>
      <c r="C103" s="286">
        <v>668</v>
      </c>
      <c r="D103" s="286">
        <v>1381</v>
      </c>
      <c r="E103" s="286">
        <v>2049</v>
      </c>
      <c r="F103" s="286">
        <v>513</v>
      </c>
      <c r="G103" s="286">
        <v>974</v>
      </c>
      <c r="H103" s="286">
        <v>1487</v>
      </c>
      <c r="I103" s="286">
        <v>1161</v>
      </c>
      <c r="J103" s="286">
        <v>1383</v>
      </c>
      <c r="K103" s="286">
        <v>2544</v>
      </c>
      <c r="L103" s="286">
        <v>517</v>
      </c>
      <c r="M103" s="286">
        <v>1300</v>
      </c>
      <c r="N103" s="286">
        <v>1817</v>
      </c>
      <c r="O103" s="423" t="s">
        <v>68</v>
      </c>
      <c r="P103" s="1829"/>
    </row>
    <row r="104" spans="1:16" ht="39" customHeight="1">
      <c r="A104" s="1829" t="s">
        <v>980</v>
      </c>
      <c r="B104" s="423" t="s">
        <v>998</v>
      </c>
      <c r="C104" s="289">
        <v>1087</v>
      </c>
      <c r="D104" s="289">
        <v>1</v>
      </c>
      <c r="E104" s="289">
        <v>1088</v>
      </c>
      <c r="F104" s="289">
        <v>509</v>
      </c>
      <c r="G104" s="289">
        <v>17</v>
      </c>
      <c r="H104" s="289">
        <v>526</v>
      </c>
      <c r="I104" s="289">
        <v>822</v>
      </c>
      <c r="J104" s="289">
        <v>12</v>
      </c>
      <c r="K104" s="289">
        <v>834</v>
      </c>
      <c r="L104" s="289">
        <v>1253</v>
      </c>
      <c r="M104" s="289">
        <v>7</v>
      </c>
      <c r="N104" s="289">
        <v>1260</v>
      </c>
      <c r="O104" s="423" t="s">
        <v>999</v>
      </c>
      <c r="P104" s="1829" t="s">
        <v>178</v>
      </c>
    </row>
    <row r="105" spans="1:16" ht="39" customHeight="1">
      <c r="A105" s="1829"/>
      <c r="B105" s="423" t="s">
        <v>1001</v>
      </c>
      <c r="C105" s="286">
        <v>1244</v>
      </c>
      <c r="D105" s="286">
        <v>982</v>
      </c>
      <c r="E105" s="286">
        <v>2226</v>
      </c>
      <c r="F105" s="286">
        <v>1448</v>
      </c>
      <c r="G105" s="286">
        <v>711</v>
      </c>
      <c r="H105" s="286">
        <v>2159</v>
      </c>
      <c r="I105" s="286">
        <v>3113</v>
      </c>
      <c r="J105" s="286">
        <v>839</v>
      </c>
      <c r="K105" s="286">
        <v>3952</v>
      </c>
      <c r="L105" s="286">
        <v>323</v>
      </c>
      <c r="M105" s="286">
        <v>1651</v>
      </c>
      <c r="N105" s="286">
        <v>1974</v>
      </c>
      <c r="O105" s="423" t="s">
        <v>1002</v>
      </c>
      <c r="P105" s="1829"/>
    </row>
    <row r="106" spans="1:16" ht="39" customHeight="1">
      <c r="A106" s="1829"/>
      <c r="B106" s="423" t="s">
        <v>750</v>
      </c>
      <c r="C106" s="289">
        <v>2331</v>
      </c>
      <c r="D106" s="289">
        <v>983</v>
      </c>
      <c r="E106" s="289">
        <v>3314</v>
      </c>
      <c r="F106" s="289">
        <v>1957</v>
      </c>
      <c r="G106" s="289">
        <v>728</v>
      </c>
      <c r="H106" s="289">
        <v>2685</v>
      </c>
      <c r="I106" s="289">
        <v>3935</v>
      </c>
      <c r="J106" s="289">
        <v>851</v>
      </c>
      <c r="K106" s="289">
        <v>4786</v>
      </c>
      <c r="L106" s="289">
        <v>1576</v>
      </c>
      <c r="M106" s="289">
        <v>1658</v>
      </c>
      <c r="N106" s="289">
        <v>3234</v>
      </c>
      <c r="O106" s="423" t="s">
        <v>68</v>
      </c>
      <c r="P106" s="1829"/>
    </row>
    <row r="107" spans="1:16" ht="39" customHeight="1">
      <c r="A107" s="1829" t="s">
        <v>981</v>
      </c>
      <c r="B107" s="423" t="s">
        <v>998</v>
      </c>
      <c r="C107" s="286">
        <v>0</v>
      </c>
      <c r="D107" s="286">
        <v>0</v>
      </c>
      <c r="E107" s="286">
        <v>0</v>
      </c>
      <c r="F107" s="286">
        <v>0</v>
      </c>
      <c r="G107" s="286">
        <v>0</v>
      </c>
      <c r="H107" s="286">
        <v>0</v>
      </c>
      <c r="I107" s="286">
        <v>0</v>
      </c>
      <c r="J107" s="286">
        <v>0</v>
      </c>
      <c r="K107" s="286">
        <v>0</v>
      </c>
      <c r="L107" s="286">
        <v>0</v>
      </c>
      <c r="M107" s="286">
        <v>0</v>
      </c>
      <c r="N107" s="286">
        <v>0</v>
      </c>
      <c r="O107" s="423" t="s">
        <v>999</v>
      </c>
      <c r="P107" s="1829" t="s">
        <v>982</v>
      </c>
    </row>
    <row r="108" spans="1:16" ht="39" customHeight="1">
      <c r="A108" s="1829"/>
      <c r="B108" s="423" t="s">
        <v>1001</v>
      </c>
      <c r="C108" s="289">
        <v>48</v>
      </c>
      <c r="D108" s="289">
        <v>19</v>
      </c>
      <c r="E108" s="289">
        <v>67</v>
      </c>
      <c r="F108" s="289">
        <v>75</v>
      </c>
      <c r="G108" s="289">
        <v>13</v>
      </c>
      <c r="H108" s="289">
        <v>88</v>
      </c>
      <c r="I108" s="289">
        <v>89</v>
      </c>
      <c r="J108" s="289">
        <v>24</v>
      </c>
      <c r="K108" s="289">
        <v>113</v>
      </c>
      <c r="L108" s="289">
        <v>45</v>
      </c>
      <c r="M108" s="289">
        <v>36</v>
      </c>
      <c r="N108" s="289">
        <v>81</v>
      </c>
      <c r="O108" s="423" t="s">
        <v>1002</v>
      </c>
      <c r="P108" s="1829"/>
    </row>
    <row r="109" spans="1:16" ht="39" customHeight="1">
      <c r="A109" s="1829"/>
      <c r="B109" s="423" t="s">
        <v>750</v>
      </c>
      <c r="C109" s="286">
        <v>48</v>
      </c>
      <c r="D109" s="286">
        <v>19</v>
      </c>
      <c r="E109" s="286">
        <v>67</v>
      </c>
      <c r="F109" s="286">
        <v>75</v>
      </c>
      <c r="G109" s="286">
        <v>13</v>
      </c>
      <c r="H109" s="286">
        <v>88</v>
      </c>
      <c r="I109" s="286">
        <v>89</v>
      </c>
      <c r="J109" s="286">
        <v>24</v>
      </c>
      <c r="K109" s="286">
        <v>113</v>
      </c>
      <c r="L109" s="286">
        <v>45</v>
      </c>
      <c r="M109" s="286">
        <v>36</v>
      </c>
      <c r="N109" s="286">
        <v>81</v>
      </c>
      <c r="O109" s="423" t="s">
        <v>68</v>
      </c>
      <c r="P109" s="1829"/>
    </row>
    <row r="110" spans="1:16" ht="39" customHeight="1">
      <c r="A110" s="1829" t="s">
        <v>983</v>
      </c>
      <c r="B110" s="423" t="s">
        <v>998</v>
      </c>
      <c r="C110" s="289">
        <v>1087</v>
      </c>
      <c r="D110" s="289">
        <v>1</v>
      </c>
      <c r="E110" s="289">
        <v>1088</v>
      </c>
      <c r="F110" s="289">
        <v>509</v>
      </c>
      <c r="G110" s="289">
        <v>17</v>
      </c>
      <c r="H110" s="289">
        <v>526</v>
      </c>
      <c r="I110" s="289">
        <v>822</v>
      </c>
      <c r="J110" s="289">
        <v>12</v>
      </c>
      <c r="K110" s="289">
        <v>834</v>
      </c>
      <c r="L110" s="289">
        <v>1253</v>
      </c>
      <c r="M110" s="289">
        <v>7</v>
      </c>
      <c r="N110" s="289">
        <v>1260</v>
      </c>
      <c r="O110" s="423" t="s">
        <v>999</v>
      </c>
      <c r="P110" s="1829" t="s">
        <v>984</v>
      </c>
    </row>
    <row r="111" spans="1:16" ht="39" customHeight="1">
      <c r="A111" s="1829"/>
      <c r="B111" s="423" t="s">
        <v>1001</v>
      </c>
      <c r="C111" s="286">
        <v>1292</v>
      </c>
      <c r="D111" s="286">
        <v>1001</v>
      </c>
      <c r="E111" s="286">
        <v>2293</v>
      </c>
      <c r="F111" s="286">
        <v>1523</v>
      </c>
      <c r="G111" s="286">
        <v>724</v>
      </c>
      <c r="H111" s="286">
        <v>2247</v>
      </c>
      <c r="I111" s="286">
        <v>3202</v>
      </c>
      <c r="J111" s="286">
        <v>863</v>
      </c>
      <c r="K111" s="286">
        <v>4065</v>
      </c>
      <c r="L111" s="286">
        <v>368</v>
      </c>
      <c r="M111" s="286">
        <v>1687</v>
      </c>
      <c r="N111" s="286">
        <v>2055</v>
      </c>
      <c r="O111" s="423" t="s">
        <v>1002</v>
      </c>
      <c r="P111" s="1829"/>
    </row>
    <row r="112" spans="1:16" ht="39" customHeight="1">
      <c r="A112" s="1829"/>
      <c r="B112" s="423" t="s">
        <v>750</v>
      </c>
      <c r="C112" s="289">
        <v>2379</v>
      </c>
      <c r="D112" s="289">
        <v>1002</v>
      </c>
      <c r="E112" s="289">
        <v>3381</v>
      </c>
      <c r="F112" s="289">
        <v>2032</v>
      </c>
      <c r="G112" s="289">
        <v>741</v>
      </c>
      <c r="H112" s="289">
        <v>2773</v>
      </c>
      <c r="I112" s="289">
        <v>4024</v>
      </c>
      <c r="J112" s="289">
        <v>875</v>
      </c>
      <c r="K112" s="289">
        <v>4899</v>
      </c>
      <c r="L112" s="289">
        <v>1621</v>
      </c>
      <c r="M112" s="289">
        <v>1694</v>
      </c>
      <c r="N112" s="289">
        <v>3315</v>
      </c>
      <c r="O112" s="423" t="s">
        <v>68</v>
      </c>
      <c r="P112" s="1829"/>
    </row>
    <row r="113" spans="1:17" ht="39" customHeight="1">
      <c r="A113" s="1829" t="s">
        <v>985</v>
      </c>
      <c r="B113" s="423" t="s">
        <v>998</v>
      </c>
      <c r="C113" s="286">
        <v>111</v>
      </c>
      <c r="D113" s="286">
        <v>0</v>
      </c>
      <c r="E113" s="286">
        <v>111</v>
      </c>
      <c r="F113" s="286">
        <v>68</v>
      </c>
      <c r="G113" s="286">
        <v>1</v>
      </c>
      <c r="H113" s="286">
        <v>69</v>
      </c>
      <c r="I113" s="286">
        <v>158</v>
      </c>
      <c r="J113" s="286">
        <v>0</v>
      </c>
      <c r="K113" s="286">
        <v>158</v>
      </c>
      <c r="L113" s="286">
        <v>154</v>
      </c>
      <c r="M113" s="286">
        <v>1</v>
      </c>
      <c r="N113" s="286">
        <v>155</v>
      </c>
      <c r="O113" s="423" t="s">
        <v>999</v>
      </c>
      <c r="P113" s="1829" t="s">
        <v>1004</v>
      </c>
    </row>
    <row r="114" spans="1:17" ht="39" customHeight="1">
      <c r="A114" s="1829"/>
      <c r="B114" s="423" t="s">
        <v>1001</v>
      </c>
      <c r="C114" s="289">
        <v>25</v>
      </c>
      <c r="D114" s="289">
        <v>4</v>
      </c>
      <c r="E114" s="289">
        <v>29</v>
      </c>
      <c r="F114" s="289">
        <v>51</v>
      </c>
      <c r="G114" s="289">
        <v>0</v>
      </c>
      <c r="H114" s="289">
        <v>51</v>
      </c>
      <c r="I114" s="289">
        <v>62</v>
      </c>
      <c r="J114" s="289">
        <v>1</v>
      </c>
      <c r="K114" s="289">
        <v>63</v>
      </c>
      <c r="L114" s="289">
        <v>14</v>
      </c>
      <c r="M114" s="289">
        <v>0</v>
      </c>
      <c r="N114" s="289">
        <v>14</v>
      </c>
      <c r="O114" s="423" t="s">
        <v>1002</v>
      </c>
      <c r="P114" s="1829"/>
    </row>
    <row r="115" spans="1:17" ht="39" customHeight="1">
      <c r="A115" s="1829"/>
      <c r="B115" s="423" t="s">
        <v>750</v>
      </c>
      <c r="C115" s="286">
        <v>136</v>
      </c>
      <c r="D115" s="286">
        <v>4</v>
      </c>
      <c r="E115" s="286">
        <v>140</v>
      </c>
      <c r="F115" s="286">
        <v>119</v>
      </c>
      <c r="G115" s="286">
        <v>1</v>
      </c>
      <c r="H115" s="286">
        <v>120</v>
      </c>
      <c r="I115" s="286">
        <v>220</v>
      </c>
      <c r="J115" s="286">
        <v>1</v>
      </c>
      <c r="K115" s="286">
        <v>221</v>
      </c>
      <c r="L115" s="286">
        <v>168</v>
      </c>
      <c r="M115" s="286">
        <v>1</v>
      </c>
      <c r="N115" s="286">
        <v>169</v>
      </c>
      <c r="O115" s="423" t="s">
        <v>68</v>
      </c>
      <c r="P115" s="1829"/>
    </row>
    <row r="116" spans="1:17" ht="39" customHeight="1">
      <c r="A116" s="1829" t="s">
        <v>986</v>
      </c>
      <c r="B116" s="423" t="s">
        <v>998</v>
      </c>
      <c r="C116" s="289">
        <v>2272</v>
      </c>
      <c r="D116" s="289">
        <v>24</v>
      </c>
      <c r="E116" s="289">
        <v>2296</v>
      </c>
      <c r="F116" s="289">
        <v>979</v>
      </c>
      <c r="G116" s="289">
        <v>16</v>
      </c>
      <c r="H116" s="289">
        <v>995</v>
      </c>
      <c r="I116" s="289">
        <v>3099</v>
      </c>
      <c r="J116" s="289">
        <v>12</v>
      </c>
      <c r="K116" s="289">
        <v>3111</v>
      </c>
      <c r="L116" s="289">
        <v>2861</v>
      </c>
      <c r="M116" s="289">
        <v>18</v>
      </c>
      <c r="N116" s="289">
        <v>2879</v>
      </c>
      <c r="O116" s="423" t="s">
        <v>999</v>
      </c>
      <c r="P116" s="1829" t="s">
        <v>1005</v>
      </c>
    </row>
    <row r="117" spans="1:17" ht="39" customHeight="1">
      <c r="A117" s="1829"/>
      <c r="B117" s="423" t="s">
        <v>1001</v>
      </c>
      <c r="C117" s="286">
        <v>1122</v>
      </c>
      <c r="D117" s="286">
        <v>83</v>
      </c>
      <c r="E117" s="286">
        <v>1205</v>
      </c>
      <c r="F117" s="286">
        <v>538</v>
      </c>
      <c r="G117" s="286">
        <v>31</v>
      </c>
      <c r="H117" s="286">
        <v>569</v>
      </c>
      <c r="I117" s="286">
        <v>2041</v>
      </c>
      <c r="J117" s="286">
        <v>26</v>
      </c>
      <c r="K117" s="286">
        <v>2067</v>
      </c>
      <c r="L117" s="286">
        <v>242</v>
      </c>
      <c r="M117" s="286">
        <v>59</v>
      </c>
      <c r="N117" s="286">
        <v>301</v>
      </c>
      <c r="O117" s="423" t="s">
        <v>1002</v>
      </c>
      <c r="P117" s="1829"/>
    </row>
    <row r="118" spans="1:17" ht="39" customHeight="1">
      <c r="A118" s="1829"/>
      <c r="B118" s="423" t="s">
        <v>750</v>
      </c>
      <c r="C118" s="289">
        <v>3394</v>
      </c>
      <c r="D118" s="289">
        <v>107</v>
      </c>
      <c r="E118" s="289">
        <v>3501</v>
      </c>
      <c r="F118" s="289">
        <v>1517</v>
      </c>
      <c r="G118" s="289">
        <v>47</v>
      </c>
      <c r="H118" s="289">
        <v>1564</v>
      </c>
      <c r="I118" s="289">
        <v>5140</v>
      </c>
      <c r="J118" s="289">
        <v>38</v>
      </c>
      <c r="K118" s="289">
        <v>5178</v>
      </c>
      <c r="L118" s="289">
        <v>3103</v>
      </c>
      <c r="M118" s="289">
        <v>77</v>
      </c>
      <c r="N118" s="289">
        <v>3180</v>
      </c>
      <c r="O118" s="423" t="s">
        <v>68</v>
      </c>
      <c r="P118" s="1829"/>
    </row>
    <row r="119" spans="1:17" ht="39" customHeight="1">
      <c r="A119" s="198" t="s">
        <v>1205</v>
      </c>
      <c r="B119" s="136"/>
      <c r="C119" s="136"/>
      <c r="D119" s="136"/>
      <c r="E119" s="136"/>
      <c r="F119" s="136"/>
      <c r="G119" s="136"/>
      <c r="H119" s="136"/>
      <c r="I119" s="136"/>
      <c r="J119" s="136"/>
      <c r="K119" s="136"/>
      <c r="L119" s="136"/>
      <c r="M119" s="136"/>
      <c r="N119" s="136"/>
      <c r="O119" s="136"/>
      <c r="P119" s="200" t="s">
        <v>1206</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339</v>
      </c>
      <c r="D124" s="286">
        <v>627</v>
      </c>
      <c r="E124" s="286">
        <v>966</v>
      </c>
      <c r="F124" s="286">
        <v>280</v>
      </c>
      <c r="G124" s="286">
        <v>700</v>
      </c>
      <c r="H124" s="286">
        <v>980</v>
      </c>
      <c r="I124" s="286">
        <v>85</v>
      </c>
      <c r="J124" s="286">
        <v>264</v>
      </c>
      <c r="K124" s="286">
        <v>349</v>
      </c>
      <c r="L124" s="286">
        <v>97</v>
      </c>
      <c r="M124" s="286">
        <v>286</v>
      </c>
      <c r="N124" s="286">
        <v>383</v>
      </c>
      <c r="O124" s="423" t="s">
        <v>999</v>
      </c>
      <c r="P124" s="1829" t="s">
        <v>1000</v>
      </c>
    </row>
    <row r="125" spans="1:17" s="494" customFormat="1" ht="39" customHeight="1">
      <c r="A125" s="1829"/>
      <c r="B125" s="423" t="s">
        <v>1001</v>
      </c>
      <c r="C125" s="289">
        <v>61</v>
      </c>
      <c r="D125" s="289">
        <v>324</v>
      </c>
      <c r="E125" s="289">
        <v>385</v>
      </c>
      <c r="F125" s="289">
        <v>123</v>
      </c>
      <c r="G125" s="289">
        <v>334</v>
      </c>
      <c r="H125" s="289">
        <v>457</v>
      </c>
      <c r="I125" s="289">
        <v>32</v>
      </c>
      <c r="J125" s="289">
        <v>99</v>
      </c>
      <c r="K125" s="289">
        <v>131</v>
      </c>
      <c r="L125" s="289">
        <v>67</v>
      </c>
      <c r="M125" s="289">
        <v>137</v>
      </c>
      <c r="N125" s="289">
        <v>204</v>
      </c>
      <c r="O125" s="423" t="s">
        <v>1002</v>
      </c>
      <c r="P125" s="1829"/>
    </row>
    <row r="126" spans="1:17" s="494" customFormat="1" ht="39" customHeight="1">
      <c r="A126" s="1829"/>
      <c r="B126" s="423" t="s">
        <v>750</v>
      </c>
      <c r="C126" s="286">
        <v>400</v>
      </c>
      <c r="D126" s="286">
        <v>951</v>
      </c>
      <c r="E126" s="286">
        <v>1351</v>
      </c>
      <c r="F126" s="286">
        <v>403</v>
      </c>
      <c r="G126" s="286">
        <v>1034</v>
      </c>
      <c r="H126" s="286">
        <v>1437</v>
      </c>
      <c r="I126" s="286">
        <v>117</v>
      </c>
      <c r="J126" s="286">
        <v>363</v>
      </c>
      <c r="K126" s="286">
        <v>480</v>
      </c>
      <c r="L126" s="286">
        <v>164</v>
      </c>
      <c r="M126" s="286">
        <v>423</v>
      </c>
      <c r="N126" s="286">
        <v>587</v>
      </c>
      <c r="O126" s="423" t="s">
        <v>68</v>
      </c>
      <c r="P126" s="1829"/>
    </row>
    <row r="127" spans="1:17" s="494" customFormat="1" ht="39" customHeight="1">
      <c r="A127" s="1829" t="s">
        <v>977</v>
      </c>
      <c r="B127" s="423" t="s">
        <v>998</v>
      </c>
      <c r="C127" s="289">
        <v>43</v>
      </c>
      <c r="D127" s="289">
        <v>20</v>
      </c>
      <c r="E127" s="289">
        <v>63</v>
      </c>
      <c r="F127" s="289">
        <v>38</v>
      </c>
      <c r="G127" s="289">
        <v>35</v>
      </c>
      <c r="H127" s="289">
        <v>73</v>
      </c>
      <c r="I127" s="289">
        <v>25</v>
      </c>
      <c r="J127" s="289">
        <v>9</v>
      </c>
      <c r="K127" s="289">
        <v>34</v>
      </c>
      <c r="L127" s="289">
        <v>18</v>
      </c>
      <c r="M127" s="289">
        <v>11</v>
      </c>
      <c r="N127" s="289">
        <v>29</v>
      </c>
      <c r="O127" s="423" t="s">
        <v>999</v>
      </c>
      <c r="P127" s="1829" t="s">
        <v>172</v>
      </c>
    </row>
    <row r="128" spans="1:17" s="494" customFormat="1" ht="39" customHeight="1">
      <c r="A128" s="1829"/>
      <c r="B128" s="423" t="s">
        <v>1001</v>
      </c>
      <c r="C128" s="286">
        <v>44</v>
      </c>
      <c r="D128" s="286">
        <v>5</v>
      </c>
      <c r="E128" s="286">
        <v>49</v>
      </c>
      <c r="F128" s="286">
        <v>23</v>
      </c>
      <c r="G128" s="286">
        <v>8</v>
      </c>
      <c r="H128" s="286">
        <v>31</v>
      </c>
      <c r="I128" s="286">
        <v>16</v>
      </c>
      <c r="J128" s="286">
        <v>4</v>
      </c>
      <c r="K128" s="286">
        <v>20</v>
      </c>
      <c r="L128" s="286">
        <v>9</v>
      </c>
      <c r="M128" s="286">
        <v>4</v>
      </c>
      <c r="N128" s="286">
        <v>13</v>
      </c>
      <c r="O128" s="423" t="s">
        <v>1002</v>
      </c>
      <c r="P128" s="1829"/>
    </row>
    <row r="129" spans="1:16" s="494" customFormat="1" ht="39" customHeight="1">
      <c r="A129" s="1829"/>
      <c r="B129" s="423" t="s">
        <v>750</v>
      </c>
      <c r="C129" s="289">
        <v>87</v>
      </c>
      <c r="D129" s="289">
        <v>25</v>
      </c>
      <c r="E129" s="289">
        <v>112</v>
      </c>
      <c r="F129" s="289">
        <v>61</v>
      </c>
      <c r="G129" s="289">
        <v>43</v>
      </c>
      <c r="H129" s="289">
        <v>104</v>
      </c>
      <c r="I129" s="289">
        <v>41</v>
      </c>
      <c r="J129" s="289">
        <v>13</v>
      </c>
      <c r="K129" s="289">
        <v>54</v>
      </c>
      <c r="L129" s="289">
        <v>27</v>
      </c>
      <c r="M129" s="289">
        <v>15</v>
      </c>
      <c r="N129" s="289">
        <v>42</v>
      </c>
      <c r="O129" s="423" t="s">
        <v>68</v>
      </c>
      <c r="P129" s="1829"/>
    </row>
    <row r="130" spans="1:16" s="494" customFormat="1" ht="39" customHeight="1">
      <c r="A130" s="1829" t="s">
        <v>978</v>
      </c>
      <c r="B130" s="423" t="s">
        <v>998</v>
      </c>
      <c r="C130" s="286">
        <v>382</v>
      </c>
      <c r="D130" s="286">
        <v>647</v>
      </c>
      <c r="E130" s="286">
        <v>1029</v>
      </c>
      <c r="F130" s="286">
        <v>318</v>
      </c>
      <c r="G130" s="286">
        <v>735</v>
      </c>
      <c r="H130" s="286">
        <v>1053</v>
      </c>
      <c r="I130" s="286">
        <v>110</v>
      </c>
      <c r="J130" s="286">
        <v>273</v>
      </c>
      <c r="K130" s="286">
        <v>383</v>
      </c>
      <c r="L130" s="286">
        <v>115</v>
      </c>
      <c r="M130" s="286">
        <v>297</v>
      </c>
      <c r="N130" s="286">
        <v>412</v>
      </c>
      <c r="O130" s="423" t="s">
        <v>999</v>
      </c>
      <c r="P130" s="1829" t="s">
        <v>1003</v>
      </c>
    </row>
    <row r="131" spans="1:16" s="494" customFormat="1" ht="39" customHeight="1">
      <c r="A131" s="1829"/>
      <c r="B131" s="423" t="s">
        <v>1001</v>
      </c>
      <c r="C131" s="289">
        <v>105</v>
      </c>
      <c r="D131" s="289">
        <v>329</v>
      </c>
      <c r="E131" s="289">
        <v>434</v>
      </c>
      <c r="F131" s="289">
        <v>146</v>
      </c>
      <c r="G131" s="289">
        <v>342</v>
      </c>
      <c r="H131" s="289">
        <v>488</v>
      </c>
      <c r="I131" s="289">
        <v>48</v>
      </c>
      <c r="J131" s="289">
        <v>103</v>
      </c>
      <c r="K131" s="289">
        <v>151</v>
      </c>
      <c r="L131" s="289">
        <v>76</v>
      </c>
      <c r="M131" s="289">
        <v>141</v>
      </c>
      <c r="N131" s="289">
        <v>217</v>
      </c>
      <c r="O131" s="423" t="s">
        <v>1002</v>
      </c>
      <c r="P131" s="1829"/>
    </row>
    <row r="132" spans="1:16" s="494" customFormat="1" ht="39" customHeight="1">
      <c r="A132" s="1829"/>
      <c r="B132" s="423" t="s">
        <v>750</v>
      </c>
      <c r="C132" s="286">
        <v>487</v>
      </c>
      <c r="D132" s="286">
        <v>976</v>
      </c>
      <c r="E132" s="286">
        <v>1463</v>
      </c>
      <c r="F132" s="286">
        <v>464</v>
      </c>
      <c r="G132" s="286">
        <v>1077</v>
      </c>
      <c r="H132" s="286">
        <v>1541</v>
      </c>
      <c r="I132" s="286">
        <v>158</v>
      </c>
      <c r="J132" s="286">
        <v>376</v>
      </c>
      <c r="K132" s="286">
        <v>534</v>
      </c>
      <c r="L132" s="286">
        <v>191</v>
      </c>
      <c r="M132" s="286">
        <v>438</v>
      </c>
      <c r="N132" s="286">
        <v>629</v>
      </c>
      <c r="O132" s="423" t="s">
        <v>68</v>
      </c>
      <c r="P132" s="1829"/>
    </row>
    <row r="133" spans="1:16" ht="39" customHeight="1">
      <c r="A133" s="1829" t="s">
        <v>980</v>
      </c>
      <c r="B133" s="423" t="s">
        <v>998</v>
      </c>
      <c r="C133" s="289">
        <v>481</v>
      </c>
      <c r="D133" s="289">
        <v>1</v>
      </c>
      <c r="E133" s="289">
        <v>482</v>
      </c>
      <c r="F133" s="289">
        <v>1056</v>
      </c>
      <c r="G133" s="289">
        <v>4</v>
      </c>
      <c r="H133" s="289">
        <v>1060</v>
      </c>
      <c r="I133" s="289">
        <v>432</v>
      </c>
      <c r="J133" s="289">
        <v>3</v>
      </c>
      <c r="K133" s="289">
        <v>435</v>
      </c>
      <c r="L133" s="289">
        <v>97</v>
      </c>
      <c r="M133" s="289">
        <v>0</v>
      </c>
      <c r="N133" s="289">
        <v>97</v>
      </c>
      <c r="O133" s="423" t="s">
        <v>999</v>
      </c>
      <c r="P133" s="1829" t="s">
        <v>178</v>
      </c>
    </row>
    <row r="134" spans="1:16" ht="39" customHeight="1">
      <c r="A134" s="1829"/>
      <c r="B134" s="423" t="s">
        <v>1001</v>
      </c>
      <c r="C134" s="286">
        <v>230</v>
      </c>
      <c r="D134" s="286">
        <v>1124</v>
      </c>
      <c r="E134" s="286">
        <v>1354</v>
      </c>
      <c r="F134" s="286">
        <v>1716</v>
      </c>
      <c r="G134" s="286">
        <v>688</v>
      </c>
      <c r="H134" s="286">
        <v>2404</v>
      </c>
      <c r="I134" s="286">
        <v>430</v>
      </c>
      <c r="J134" s="286">
        <v>205</v>
      </c>
      <c r="K134" s="286">
        <v>635</v>
      </c>
      <c r="L134" s="286">
        <v>122</v>
      </c>
      <c r="M134" s="286">
        <v>441</v>
      </c>
      <c r="N134" s="286">
        <v>563</v>
      </c>
      <c r="O134" s="423" t="s">
        <v>1002</v>
      </c>
      <c r="P134" s="1829"/>
    </row>
    <row r="135" spans="1:16" ht="39" customHeight="1">
      <c r="A135" s="1829"/>
      <c r="B135" s="423" t="s">
        <v>750</v>
      </c>
      <c r="C135" s="289">
        <v>711</v>
      </c>
      <c r="D135" s="289">
        <v>1125</v>
      </c>
      <c r="E135" s="289">
        <v>1836</v>
      </c>
      <c r="F135" s="289">
        <v>2772</v>
      </c>
      <c r="G135" s="289">
        <v>692</v>
      </c>
      <c r="H135" s="289">
        <v>3464</v>
      </c>
      <c r="I135" s="289">
        <v>862</v>
      </c>
      <c r="J135" s="289">
        <v>208</v>
      </c>
      <c r="K135" s="289">
        <v>1070</v>
      </c>
      <c r="L135" s="289">
        <v>219</v>
      </c>
      <c r="M135" s="289">
        <v>441</v>
      </c>
      <c r="N135" s="289">
        <v>660</v>
      </c>
      <c r="O135" s="423" t="s">
        <v>68</v>
      </c>
      <c r="P135" s="1829"/>
    </row>
    <row r="136" spans="1:16" ht="39" customHeight="1">
      <c r="A136" s="1829" t="s">
        <v>981</v>
      </c>
      <c r="B136" s="423" t="s">
        <v>998</v>
      </c>
      <c r="C136" s="286">
        <v>0</v>
      </c>
      <c r="D136" s="286">
        <v>0</v>
      </c>
      <c r="E136" s="286">
        <v>0</v>
      </c>
      <c r="F136" s="286">
        <v>0</v>
      </c>
      <c r="G136" s="286">
        <v>0</v>
      </c>
      <c r="H136" s="286">
        <v>0</v>
      </c>
      <c r="I136" s="286">
        <v>0</v>
      </c>
      <c r="J136" s="286">
        <v>0</v>
      </c>
      <c r="K136" s="286">
        <v>0</v>
      </c>
      <c r="L136" s="286">
        <v>0</v>
      </c>
      <c r="M136" s="286">
        <v>0</v>
      </c>
      <c r="N136" s="286">
        <v>0</v>
      </c>
      <c r="O136" s="423" t="s">
        <v>999</v>
      </c>
      <c r="P136" s="1829" t="s">
        <v>982</v>
      </c>
    </row>
    <row r="137" spans="1:16" ht="39" customHeight="1">
      <c r="A137" s="1829"/>
      <c r="B137" s="423" t="s">
        <v>1001</v>
      </c>
      <c r="C137" s="289">
        <v>8</v>
      </c>
      <c r="D137" s="289">
        <v>46</v>
      </c>
      <c r="E137" s="289">
        <v>54</v>
      </c>
      <c r="F137" s="289">
        <v>39</v>
      </c>
      <c r="G137" s="289">
        <v>8</v>
      </c>
      <c r="H137" s="289">
        <v>47</v>
      </c>
      <c r="I137" s="289">
        <v>2</v>
      </c>
      <c r="J137" s="289">
        <v>4</v>
      </c>
      <c r="K137" s="289">
        <v>6</v>
      </c>
      <c r="L137" s="289">
        <v>17</v>
      </c>
      <c r="M137" s="289">
        <v>15</v>
      </c>
      <c r="N137" s="289">
        <v>32</v>
      </c>
      <c r="O137" s="423" t="s">
        <v>1002</v>
      </c>
      <c r="P137" s="1829"/>
    </row>
    <row r="138" spans="1:16" ht="39" customHeight="1">
      <c r="A138" s="1829"/>
      <c r="B138" s="423" t="s">
        <v>750</v>
      </c>
      <c r="C138" s="286">
        <v>8</v>
      </c>
      <c r="D138" s="286">
        <v>46</v>
      </c>
      <c r="E138" s="286">
        <v>54</v>
      </c>
      <c r="F138" s="286">
        <v>39</v>
      </c>
      <c r="G138" s="286">
        <v>8</v>
      </c>
      <c r="H138" s="286">
        <v>47</v>
      </c>
      <c r="I138" s="286">
        <v>2</v>
      </c>
      <c r="J138" s="286">
        <v>4</v>
      </c>
      <c r="K138" s="286">
        <v>6</v>
      </c>
      <c r="L138" s="286">
        <v>17</v>
      </c>
      <c r="M138" s="286">
        <v>15</v>
      </c>
      <c r="N138" s="286">
        <v>32</v>
      </c>
      <c r="O138" s="423" t="s">
        <v>68</v>
      </c>
      <c r="P138" s="1829"/>
    </row>
    <row r="139" spans="1:16" ht="39" customHeight="1">
      <c r="A139" s="1829" t="s">
        <v>983</v>
      </c>
      <c r="B139" s="423" t="s">
        <v>998</v>
      </c>
      <c r="C139" s="289">
        <v>481</v>
      </c>
      <c r="D139" s="289">
        <v>1</v>
      </c>
      <c r="E139" s="289">
        <v>482</v>
      </c>
      <c r="F139" s="289">
        <v>1056</v>
      </c>
      <c r="G139" s="289">
        <v>4</v>
      </c>
      <c r="H139" s="289">
        <v>1060</v>
      </c>
      <c r="I139" s="289">
        <v>432</v>
      </c>
      <c r="J139" s="289">
        <v>3</v>
      </c>
      <c r="K139" s="289">
        <v>435</v>
      </c>
      <c r="L139" s="289">
        <v>97</v>
      </c>
      <c r="M139" s="289">
        <v>0</v>
      </c>
      <c r="N139" s="289">
        <v>97</v>
      </c>
      <c r="O139" s="423" t="s">
        <v>999</v>
      </c>
      <c r="P139" s="1829" t="s">
        <v>984</v>
      </c>
    </row>
    <row r="140" spans="1:16" ht="39" customHeight="1">
      <c r="A140" s="1829"/>
      <c r="B140" s="423" t="s">
        <v>1001</v>
      </c>
      <c r="C140" s="286">
        <v>238</v>
      </c>
      <c r="D140" s="286">
        <v>1170</v>
      </c>
      <c r="E140" s="286">
        <v>1408</v>
      </c>
      <c r="F140" s="286">
        <v>1755</v>
      </c>
      <c r="G140" s="286">
        <v>696</v>
      </c>
      <c r="H140" s="286">
        <v>2451</v>
      </c>
      <c r="I140" s="286">
        <v>432</v>
      </c>
      <c r="J140" s="286">
        <v>209</v>
      </c>
      <c r="K140" s="286">
        <v>641</v>
      </c>
      <c r="L140" s="286">
        <v>139</v>
      </c>
      <c r="M140" s="286">
        <v>456</v>
      </c>
      <c r="N140" s="286">
        <v>595</v>
      </c>
      <c r="O140" s="423" t="s">
        <v>1002</v>
      </c>
      <c r="P140" s="1829"/>
    </row>
    <row r="141" spans="1:16" ht="39" customHeight="1">
      <c r="A141" s="1829"/>
      <c r="B141" s="423" t="s">
        <v>750</v>
      </c>
      <c r="C141" s="289">
        <v>719</v>
      </c>
      <c r="D141" s="289">
        <v>1171</v>
      </c>
      <c r="E141" s="289">
        <v>1890</v>
      </c>
      <c r="F141" s="289">
        <v>2811</v>
      </c>
      <c r="G141" s="289">
        <v>700</v>
      </c>
      <c r="H141" s="289">
        <v>3511</v>
      </c>
      <c r="I141" s="289">
        <v>864</v>
      </c>
      <c r="J141" s="289">
        <v>212</v>
      </c>
      <c r="K141" s="289">
        <v>1076</v>
      </c>
      <c r="L141" s="289">
        <v>236</v>
      </c>
      <c r="M141" s="289">
        <v>456</v>
      </c>
      <c r="N141" s="289">
        <v>692</v>
      </c>
      <c r="O141" s="423" t="s">
        <v>68</v>
      </c>
      <c r="P141" s="1829"/>
    </row>
    <row r="142" spans="1:16" ht="39" customHeight="1">
      <c r="A142" s="1829" t="s">
        <v>985</v>
      </c>
      <c r="B142" s="423" t="s">
        <v>998</v>
      </c>
      <c r="C142" s="286">
        <v>49</v>
      </c>
      <c r="D142" s="286">
        <v>1</v>
      </c>
      <c r="E142" s="286">
        <v>50</v>
      </c>
      <c r="F142" s="286">
        <v>53</v>
      </c>
      <c r="G142" s="286">
        <v>0</v>
      </c>
      <c r="H142" s="286">
        <v>53</v>
      </c>
      <c r="I142" s="286">
        <v>20</v>
      </c>
      <c r="J142" s="286">
        <v>0</v>
      </c>
      <c r="K142" s="286">
        <v>20</v>
      </c>
      <c r="L142" s="286">
        <v>21</v>
      </c>
      <c r="M142" s="286">
        <v>0</v>
      </c>
      <c r="N142" s="286">
        <v>21</v>
      </c>
      <c r="O142" s="423" t="s">
        <v>999</v>
      </c>
      <c r="P142" s="1829" t="s">
        <v>1004</v>
      </c>
    </row>
    <row r="143" spans="1:16" ht="39" customHeight="1">
      <c r="A143" s="1829"/>
      <c r="B143" s="423" t="s">
        <v>1001</v>
      </c>
      <c r="C143" s="289">
        <v>15</v>
      </c>
      <c r="D143" s="289">
        <v>1</v>
      </c>
      <c r="E143" s="289">
        <v>16</v>
      </c>
      <c r="F143" s="289">
        <v>39</v>
      </c>
      <c r="G143" s="289">
        <v>1</v>
      </c>
      <c r="H143" s="289">
        <v>40</v>
      </c>
      <c r="I143" s="289">
        <v>7</v>
      </c>
      <c r="J143" s="289">
        <v>0</v>
      </c>
      <c r="K143" s="289">
        <v>7</v>
      </c>
      <c r="L143" s="289">
        <v>9</v>
      </c>
      <c r="M143" s="289">
        <v>1</v>
      </c>
      <c r="N143" s="289">
        <v>10</v>
      </c>
      <c r="O143" s="423" t="s">
        <v>1002</v>
      </c>
      <c r="P143" s="1829"/>
    </row>
    <row r="144" spans="1:16" ht="39" customHeight="1">
      <c r="A144" s="1829"/>
      <c r="B144" s="423" t="s">
        <v>750</v>
      </c>
      <c r="C144" s="286">
        <v>64</v>
      </c>
      <c r="D144" s="286">
        <v>2</v>
      </c>
      <c r="E144" s="286">
        <v>66</v>
      </c>
      <c r="F144" s="286">
        <v>92</v>
      </c>
      <c r="G144" s="286">
        <v>1</v>
      </c>
      <c r="H144" s="286">
        <v>93</v>
      </c>
      <c r="I144" s="286">
        <v>27</v>
      </c>
      <c r="J144" s="286">
        <v>0</v>
      </c>
      <c r="K144" s="286">
        <v>27</v>
      </c>
      <c r="L144" s="286">
        <v>30</v>
      </c>
      <c r="M144" s="286">
        <v>1</v>
      </c>
      <c r="N144" s="286">
        <v>31</v>
      </c>
      <c r="O144" s="423" t="s">
        <v>68</v>
      </c>
      <c r="P144" s="1829"/>
    </row>
    <row r="145" spans="1:21" ht="39" customHeight="1">
      <c r="A145" s="1829" t="s">
        <v>986</v>
      </c>
      <c r="B145" s="423" t="s">
        <v>998</v>
      </c>
      <c r="C145" s="289">
        <v>1170</v>
      </c>
      <c r="D145" s="289">
        <v>9</v>
      </c>
      <c r="E145" s="289">
        <v>1179</v>
      </c>
      <c r="F145" s="289">
        <v>1062</v>
      </c>
      <c r="G145" s="289">
        <v>13</v>
      </c>
      <c r="H145" s="289">
        <v>1075</v>
      </c>
      <c r="I145" s="289">
        <v>537</v>
      </c>
      <c r="J145" s="289">
        <v>8</v>
      </c>
      <c r="K145" s="289">
        <v>545</v>
      </c>
      <c r="L145" s="289">
        <v>492</v>
      </c>
      <c r="M145" s="289">
        <v>1</v>
      </c>
      <c r="N145" s="289">
        <v>493</v>
      </c>
      <c r="O145" s="423" t="s">
        <v>999</v>
      </c>
      <c r="P145" s="1829" t="s">
        <v>1005</v>
      </c>
    </row>
    <row r="146" spans="1:21" ht="39" customHeight="1">
      <c r="A146" s="1829"/>
      <c r="B146" s="423" t="s">
        <v>1001</v>
      </c>
      <c r="C146" s="286">
        <v>361</v>
      </c>
      <c r="D146" s="286">
        <v>66</v>
      </c>
      <c r="E146" s="286">
        <v>427</v>
      </c>
      <c r="F146" s="286">
        <v>438</v>
      </c>
      <c r="G146" s="286">
        <v>31</v>
      </c>
      <c r="H146" s="286">
        <v>469</v>
      </c>
      <c r="I146" s="286">
        <v>135</v>
      </c>
      <c r="J146" s="286">
        <v>8</v>
      </c>
      <c r="K146" s="286">
        <v>143</v>
      </c>
      <c r="L146" s="286">
        <v>181</v>
      </c>
      <c r="M146" s="286">
        <v>5</v>
      </c>
      <c r="N146" s="286">
        <v>186</v>
      </c>
      <c r="O146" s="423" t="s">
        <v>1002</v>
      </c>
      <c r="P146" s="1829"/>
    </row>
    <row r="147" spans="1:21" ht="39" customHeight="1">
      <c r="A147" s="1829"/>
      <c r="B147" s="423" t="s">
        <v>750</v>
      </c>
      <c r="C147" s="289">
        <v>1531</v>
      </c>
      <c r="D147" s="289">
        <v>75</v>
      </c>
      <c r="E147" s="289">
        <v>1606</v>
      </c>
      <c r="F147" s="289">
        <v>1500</v>
      </c>
      <c r="G147" s="289">
        <v>44</v>
      </c>
      <c r="H147" s="289">
        <v>1544</v>
      </c>
      <c r="I147" s="289">
        <v>672</v>
      </c>
      <c r="J147" s="289">
        <v>16</v>
      </c>
      <c r="K147" s="289">
        <v>688</v>
      </c>
      <c r="L147" s="289">
        <v>673</v>
      </c>
      <c r="M147" s="289">
        <v>6</v>
      </c>
      <c r="N147" s="289">
        <v>679</v>
      </c>
      <c r="O147" s="423" t="s">
        <v>68</v>
      </c>
      <c r="P147" s="1829"/>
    </row>
    <row r="148" spans="1:21" ht="39" customHeight="1">
      <c r="A148" s="198" t="s">
        <v>1205</v>
      </c>
      <c r="B148" s="136"/>
      <c r="C148" s="136"/>
      <c r="D148" s="136"/>
      <c r="E148" s="136"/>
      <c r="F148" s="136"/>
      <c r="G148" s="136"/>
      <c r="H148" s="136"/>
      <c r="I148" s="136"/>
      <c r="J148" s="136"/>
      <c r="K148" s="136"/>
      <c r="L148" s="136"/>
      <c r="M148" s="136"/>
      <c r="N148" s="136"/>
      <c r="O148" s="136"/>
      <c r="P148" s="200" t="s">
        <v>1206</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17952</v>
      </c>
      <c r="D153" s="1861"/>
      <c r="E153" s="1861"/>
      <c r="F153" s="1862"/>
      <c r="G153" s="1860">
        <f>D8+G8+J8+M8+D37+G37+J37+M37+D66+G66+J66+M66+D95+G95+J95+M95+D124+G124+J124+M124</f>
        <v>18057</v>
      </c>
      <c r="H153" s="1861"/>
      <c r="I153" s="1861"/>
      <c r="J153" s="1862"/>
      <c r="K153" s="1860">
        <f>E8+H8+K8+N8+E37+H37+K37+N37+E66+H66+K66+N66+E95+H95+K95+N95+E124+H124+K124+N124</f>
        <v>36009</v>
      </c>
      <c r="L153" s="1861"/>
      <c r="M153" s="1861"/>
      <c r="N153" s="1862"/>
      <c r="O153" s="423" t="s">
        <v>999</v>
      </c>
      <c r="P153" s="1859" t="s">
        <v>1000</v>
      </c>
      <c r="Q153" s="495"/>
    </row>
    <row r="154" spans="1:21" s="494" customFormat="1" ht="39" customHeight="1">
      <c r="A154" s="1834"/>
      <c r="B154" s="423" t="s">
        <v>1001</v>
      </c>
      <c r="C154" s="1860">
        <f t="shared" ref="C154:C176" si="0">C9+F9+I9+L9+C38+F38+I38+L38+C67+F67+I67+L67+C96+F96+I96+L96+C125+F125+I125+L125</f>
        <v>12716</v>
      </c>
      <c r="D154" s="1861"/>
      <c r="E154" s="1861"/>
      <c r="F154" s="1862"/>
      <c r="G154" s="1860">
        <f t="shared" ref="G154:G176" si="1">D9+G9+J9+M9+D38+G38+J38+M38+D67+G67+J67+M67+D96+G96+J96+M96+D125+G125+J125+M125</f>
        <v>8985</v>
      </c>
      <c r="H154" s="1861"/>
      <c r="I154" s="1861"/>
      <c r="J154" s="1862"/>
      <c r="K154" s="1860">
        <f t="shared" ref="K154:K176" si="2">E9+H9+K9+N9+E38+H38+K38+N38+E67+H67+K67+N67+E96+H96+K96+N96+E125+H125+K125+N125</f>
        <v>21701</v>
      </c>
      <c r="L154" s="1861"/>
      <c r="M154" s="1861"/>
      <c r="N154" s="1862"/>
      <c r="O154" s="423" t="s">
        <v>1002</v>
      </c>
      <c r="P154" s="1834"/>
    </row>
    <row r="155" spans="1:21" s="494" customFormat="1" ht="39" customHeight="1">
      <c r="A155" s="1835"/>
      <c r="B155" s="423" t="s">
        <v>750</v>
      </c>
      <c r="C155" s="1863">
        <f t="shared" si="0"/>
        <v>30668</v>
      </c>
      <c r="D155" s="1864"/>
      <c r="E155" s="1864"/>
      <c r="F155" s="1865"/>
      <c r="G155" s="1863">
        <f t="shared" si="1"/>
        <v>27042</v>
      </c>
      <c r="H155" s="1864"/>
      <c r="I155" s="1864"/>
      <c r="J155" s="1865"/>
      <c r="K155" s="1863">
        <f t="shared" si="2"/>
        <v>57710</v>
      </c>
      <c r="L155" s="1864"/>
      <c r="M155" s="1864"/>
      <c r="N155" s="1865"/>
      <c r="O155" s="423" t="s">
        <v>68</v>
      </c>
      <c r="P155" s="1835"/>
    </row>
    <row r="156" spans="1:21" s="494" customFormat="1" ht="39" customHeight="1">
      <c r="A156" s="1859" t="s">
        <v>977</v>
      </c>
      <c r="B156" s="423" t="s">
        <v>998</v>
      </c>
      <c r="C156" s="1860">
        <f t="shared" si="0"/>
        <v>3380</v>
      </c>
      <c r="D156" s="1861"/>
      <c r="E156" s="1861"/>
      <c r="F156" s="1862"/>
      <c r="G156" s="1860">
        <f t="shared" si="1"/>
        <v>476</v>
      </c>
      <c r="H156" s="1861"/>
      <c r="I156" s="1861"/>
      <c r="J156" s="1862"/>
      <c r="K156" s="1860">
        <f t="shared" si="2"/>
        <v>3856</v>
      </c>
      <c r="L156" s="1861"/>
      <c r="M156" s="1861"/>
      <c r="N156" s="1862"/>
      <c r="O156" s="423" t="s">
        <v>999</v>
      </c>
      <c r="P156" s="1859" t="s">
        <v>172</v>
      </c>
    </row>
    <row r="157" spans="1:21" s="494" customFormat="1" ht="39" customHeight="1">
      <c r="A157" s="1834"/>
      <c r="B157" s="423" t="s">
        <v>1001</v>
      </c>
      <c r="C157" s="1860">
        <f t="shared" si="0"/>
        <v>2857</v>
      </c>
      <c r="D157" s="1861"/>
      <c r="E157" s="1861"/>
      <c r="F157" s="1862"/>
      <c r="G157" s="1860">
        <f t="shared" si="1"/>
        <v>210</v>
      </c>
      <c r="H157" s="1861"/>
      <c r="I157" s="1861"/>
      <c r="J157" s="1862"/>
      <c r="K157" s="1860">
        <f t="shared" si="2"/>
        <v>3067</v>
      </c>
      <c r="L157" s="1861"/>
      <c r="M157" s="1861"/>
      <c r="N157" s="1862"/>
      <c r="O157" s="423" t="s">
        <v>1002</v>
      </c>
      <c r="P157" s="1834"/>
    </row>
    <row r="158" spans="1:21" s="494" customFormat="1" ht="39" customHeight="1">
      <c r="A158" s="1835"/>
      <c r="B158" s="423" t="s">
        <v>750</v>
      </c>
      <c r="C158" s="1863">
        <f t="shared" si="0"/>
        <v>6237</v>
      </c>
      <c r="D158" s="1864"/>
      <c r="E158" s="1864"/>
      <c r="F158" s="1865"/>
      <c r="G158" s="1863">
        <f t="shared" si="1"/>
        <v>686</v>
      </c>
      <c r="H158" s="1864"/>
      <c r="I158" s="1864"/>
      <c r="J158" s="1865"/>
      <c r="K158" s="1863">
        <f t="shared" si="2"/>
        <v>6923</v>
      </c>
      <c r="L158" s="1864"/>
      <c r="M158" s="1864"/>
      <c r="N158" s="1865"/>
      <c r="O158" s="423" t="s">
        <v>68</v>
      </c>
      <c r="P158" s="1835"/>
    </row>
    <row r="159" spans="1:21" s="494" customFormat="1" ht="39" customHeight="1">
      <c r="A159" s="1859" t="s">
        <v>978</v>
      </c>
      <c r="B159" s="423" t="s">
        <v>998</v>
      </c>
      <c r="C159" s="1860">
        <f t="shared" si="0"/>
        <v>21332</v>
      </c>
      <c r="D159" s="1861"/>
      <c r="E159" s="1861"/>
      <c r="F159" s="1862"/>
      <c r="G159" s="1860">
        <f t="shared" si="1"/>
        <v>18533</v>
      </c>
      <c r="H159" s="1861"/>
      <c r="I159" s="1861"/>
      <c r="J159" s="1862"/>
      <c r="K159" s="1860">
        <f t="shared" si="2"/>
        <v>39865</v>
      </c>
      <c r="L159" s="1861"/>
      <c r="M159" s="1861"/>
      <c r="N159" s="1862"/>
      <c r="O159" s="423" t="s">
        <v>999</v>
      </c>
      <c r="P159" s="1859" t="s">
        <v>1003</v>
      </c>
    </row>
    <row r="160" spans="1:21" s="494" customFormat="1" ht="39" customHeight="1">
      <c r="A160" s="1834"/>
      <c r="B160" s="423" t="s">
        <v>1001</v>
      </c>
      <c r="C160" s="1860">
        <f t="shared" si="0"/>
        <v>15573</v>
      </c>
      <c r="D160" s="1861"/>
      <c r="E160" s="1861"/>
      <c r="F160" s="1862"/>
      <c r="G160" s="1860">
        <f t="shared" si="1"/>
        <v>9195</v>
      </c>
      <c r="H160" s="1861"/>
      <c r="I160" s="1861"/>
      <c r="J160" s="1862"/>
      <c r="K160" s="1860">
        <f t="shared" si="2"/>
        <v>24768</v>
      </c>
      <c r="L160" s="1861"/>
      <c r="M160" s="1861"/>
      <c r="N160" s="1862"/>
      <c r="O160" s="423" t="s">
        <v>1002</v>
      </c>
      <c r="P160" s="1834"/>
    </row>
    <row r="161" spans="1:17" s="494" customFormat="1" ht="39" customHeight="1">
      <c r="A161" s="1835"/>
      <c r="B161" s="423" t="s">
        <v>750</v>
      </c>
      <c r="C161" s="1863">
        <f t="shared" si="0"/>
        <v>36905</v>
      </c>
      <c r="D161" s="1864"/>
      <c r="E161" s="1864"/>
      <c r="F161" s="1865"/>
      <c r="G161" s="1863">
        <f t="shared" si="1"/>
        <v>27728</v>
      </c>
      <c r="H161" s="1864"/>
      <c r="I161" s="1864"/>
      <c r="J161" s="1865"/>
      <c r="K161" s="1863">
        <f t="shared" si="2"/>
        <v>64633</v>
      </c>
      <c r="L161" s="1864"/>
      <c r="M161" s="1864"/>
      <c r="N161" s="1865"/>
      <c r="O161" s="423" t="s">
        <v>68</v>
      </c>
      <c r="P161" s="1835"/>
    </row>
    <row r="162" spans="1:17" ht="39" customHeight="1">
      <c r="A162" s="1859" t="s">
        <v>980</v>
      </c>
      <c r="B162" s="423" t="s">
        <v>998</v>
      </c>
      <c r="C162" s="1860">
        <f t="shared" si="0"/>
        <v>22843</v>
      </c>
      <c r="D162" s="1861"/>
      <c r="E162" s="1861"/>
      <c r="F162" s="1862"/>
      <c r="G162" s="1860">
        <f t="shared" si="1"/>
        <v>1651</v>
      </c>
      <c r="H162" s="1861"/>
      <c r="I162" s="1861"/>
      <c r="J162" s="1862"/>
      <c r="K162" s="1860">
        <f t="shared" si="2"/>
        <v>24494</v>
      </c>
      <c r="L162" s="1861"/>
      <c r="M162" s="1861"/>
      <c r="N162" s="1862"/>
      <c r="O162" s="423" t="s">
        <v>999</v>
      </c>
      <c r="P162" s="1859" t="s">
        <v>178</v>
      </c>
    </row>
    <row r="163" spans="1:17" ht="39" customHeight="1">
      <c r="A163" s="1834"/>
      <c r="B163" s="423" t="s">
        <v>1001</v>
      </c>
      <c r="C163" s="1860">
        <f t="shared" si="0"/>
        <v>38758</v>
      </c>
      <c r="D163" s="1861"/>
      <c r="E163" s="1861"/>
      <c r="F163" s="1862"/>
      <c r="G163" s="1860">
        <f t="shared" si="1"/>
        <v>37734</v>
      </c>
      <c r="H163" s="1861"/>
      <c r="I163" s="1861"/>
      <c r="J163" s="1862"/>
      <c r="K163" s="1860">
        <f t="shared" si="2"/>
        <v>76492</v>
      </c>
      <c r="L163" s="1861"/>
      <c r="M163" s="1861"/>
      <c r="N163" s="1862"/>
      <c r="O163" s="423" t="s">
        <v>1002</v>
      </c>
      <c r="P163" s="1834"/>
    </row>
    <row r="164" spans="1:17" ht="39" customHeight="1">
      <c r="A164" s="1835"/>
      <c r="B164" s="423" t="s">
        <v>750</v>
      </c>
      <c r="C164" s="1863">
        <f t="shared" si="0"/>
        <v>61601</v>
      </c>
      <c r="D164" s="1864"/>
      <c r="E164" s="1864"/>
      <c r="F164" s="1865"/>
      <c r="G164" s="1863">
        <f t="shared" si="1"/>
        <v>39385</v>
      </c>
      <c r="H164" s="1864"/>
      <c r="I164" s="1864"/>
      <c r="J164" s="1865"/>
      <c r="K164" s="1863">
        <f t="shared" si="2"/>
        <v>100986</v>
      </c>
      <c r="L164" s="1864"/>
      <c r="M164" s="1864"/>
      <c r="N164" s="1865"/>
      <c r="O164" s="423" t="s">
        <v>68</v>
      </c>
      <c r="P164" s="1835"/>
    </row>
    <row r="165" spans="1:17" ht="39" customHeight="1">
      <c r="A165" s="1859" t="s">
        <v>981</v>
      </c>
      <c r="B165" s="423" t="s">
        <v>998</v>
      </c>
      <c r="C165" s="1860">
        <f t="shared" si="0"/>
        <v>0</v>
      </c>
      <c r="D165" s="1861"/>
      <c r="E165" s="1861"/>
      <c r="F165" s="1862"/>
      <c r="G165" s="1860">
        <f t="shared" si="1"/>
        <v>0</v>
      </c>
      <c r="H165" s="1861"/>
      <c r="I165" s="1861"/>
      <c r="J165" s="1862"/>
      <c r="K165" s="1860">
        <f t="shared" si="2"/>
        <v>0</v>
      </c>
      <c r="L165" s="1861"/>
      <c r="M165" s="1861"/>
      <c r="N165" s="1862"/>
      <c r="O165" s="423" t="s">
        <v>999</v>
      </c>
      <c r="P165" s="1859" t="s">
        <v>982</v>
      </c>
      <c r="Q165" s="511"/>
    </row>
    <row r="166" spans="1:17" ht="39" customHeight="1">
      <c r="A166" s="1834"/>
      <c r="B166" s="423" t="s">
        <v>1001</v>
      </c>
      <c r="C166" s="1860">
        <f t="shared" si="0"/>
        <v>1195</v>
      </c>
      <c r="D166" s="1861"/>
      <c r="E166" s="1861"/>
      <c r="F166" s="1862"/>
      <c r="G166" s="1860">
        <f t="shared" si="1"/>
        <v>934</v>
      </c>
      <c r="H166" s="1861"/>
      <c r="I166" s="1861"/>
      <c r="J166" s="1862"/>
      <c r="K166" s="1860">
        <f t="shared" si="2"/>
        <v>2129</v>
      </c>
      <c r="L166" s="1861"/>
      <c r="M166" s="1861"/>
      <c r="N166" s="1862"/>
      <c r="O166" s="423" t="s">
        <v>1002</v>
      </c>
      <c r="P166" s="1834"/>
    </row>
    <row r="167" spans="1:17" ht="39" customHeight="1">
      <c r="A167" s="1835"/>
      <c r="B167" s="423" t="s">
        <v>750</v>
      </c>
      <c r="C167" s="1863">
        <f t="shared" si="0"/>
        <v>1195</v>
      </c>
      <c r="D167" s="1864"/>
      <c r="E167" s="1864"/>
      <c r="F167" s="1865"/>
      <c r="G167" s="1863">
        <f t="shared" si="1"/>
        <v>934</v>
      </c>
      <c r="H167" s="1864"/>
      <c r="I167" s="1864"/>
      <c r="J167" s="1865"/>
      <c r="K167" s="1863">
        <f t="shared" si="2"/>
        <v>2129</v>
      </c>
      <c r="L167" s="1864"/>
      <c r="M167" s="1864"/>
      <c r="N167" s="1865"/>
      <c r="O167" s="423" t="s">
        <v>68</v>
      </c>
      <c r="P167" s="1835"/>
    </row>
    <row r="168" spans="1:17" ht="39" customHeight="1">
      <c r="A168" s="1859" t="s">
        <v>983</v>
      </c>
      <c r="B168" s="423" t="s">
        <v>998</v>
      </c>
      <c r="C168" s="1860">
        <f t="shared" si="0"/>
        <v>22843</v>
      </c>
      <c r="D168" s="1861"/>
      <c r="E168" s="1861"/>
      <c r="F168" s="1862"/>
      <c r="G168" s="1860">
        <f t="shared" si="1"/>
        <v>1651</v>
      </c>
      <c r="H168" s="1861"/>
      <c r="I168" s="1861"/>
      <c r="J168" s="1862"/>
      <c r="K168" s="1860">
        <f t="shared" si="2"/>
        <v>24494</v>
      </c>
      <c r="L168" s="1861"/>
      <c r="M168" s="1861"/>
      <c r="N168" s="1862"/>
      <c r="O168" s="423" t="s">
        <v>999</v>
      </c>
      <c r="P168" s="1859" t="s">
        <v>984</v>
      </c>
    </row>
    <row r="169" spans="1:17" ht="39" customHeight="1">
      <c r="A169" s="1834"/>
      <c r="B169" s="423" t="s">
        <v>1001</v>
      </c>
      <c r="C169" s="1860">
        <f t="shared" si="0"/>
        <v>39953</v>
      </c>
      <c r="D169" s="1861"/>
      <c r="E169" s="1861"/>
      <c r="F169" s="1862"/>
      <c r="G169" s="1860">
        <f t="shared" si="1"/>
        <v>38668</v>
      </c>
      <c r="H169" s="1861"/>
      <c r="I169" s="1861"/>
      <c r="J169" s="1862"/>
      <c r="K169" s="1860">
        <f t="shared" si="2"/>
        <v>78621</v>
      </c>
      <c r="L169" s="1861"/>
      <c r="M169" s="1861"/>
      <c r="N169" s="1862"/>
      <c r="O169" s="423" t="s">
        <v>1002</v>
      </c>
      <c r="P169" s="1834"/>
    </row>
    <row r="170" spans="1:17" ht="39" customHeight="1">
      <c r="A170" s="1835"/>
      <c r="B170" s="423" t="s">
        <v>750</v>
      </c>
      <c r="C170" s="1863">
        <f t="shared" si="0"/>
        <v>62796</v>
      </c>
      <c r="D170" s="1864"/>
      <c r="E170" s="1864"/>
      <c r="F170" s="1865"/>
      <c r="G170" s="1863">
        <f t="shared" si="1"/>
        <v>40319</v>
      </c>
      <c r="H170" s="1864"/>
      <c r="I170" s="1864"/>
      <c r="J170" s="1865"/>
      <c r="K170" s="1863">
        <f t="shared" si="2"/>
        <v>103115</v>
      </c>
      <c r="L170" s="1864"/>
      <c r="M170" s="1864"/>
      <c r="N170" s="1865"/>
      <c r="O170" s="423" t="s">
        <v>68</v>
      </c>
      <c r="P170" s="1835"/>
    </row>
    <row r="171" spans="1:17" ht="39" customHeight="1">
      <c r="A171" s="1859" t="s">
        <v>985</v>
      </c>
      <c r="B171" s="423" t="s">
        <v>998</v>
      </c>
      <c r="C171" s="1860">
        <f t="shared" si="0"/>
        <v>2908</v>
      </c>
      <c r="D171" s="1861"/>
      <c r="E171" s="1861"/>
      <c r="F171" s="1862"/>
      <c r="G171" s="1860">
        <f t="shared" si="1"/>
        <v>53</v>
      </c>
      <c r="H171" s="1861"/>
      <c r="I171" s="1861"/>
      <c r="J171" s="1862"/>
      <c r="K171" s="1860">
        <f t="shared" si="2"/>
        <v>2961</v>
      </c>
      <c r="L171" s="1861"/>
      <c r="M171" s="1861"/>
      <c r="N171" s="1862"/>
      <c r="O171" s="423" t="s">
        <v>999</v>
      </c>
      <c r="P171" s="1859" t="s">
        <v>1004</v>
      </c>
    </row>
    <row r="172" spans="1:17" ht="39" customHeight="1">
      <c r="A172" s="1834"/>
      <c r="B172" s="423" t="s">
        <v>1001</v>
      </c>
      <c r="C172" s="1860">
        <f t="shared" si="0"/>
        <v>2049</v>
      </c>
      <c r="D172" s="1861"/>
      <c r="E172" s="1861"/>
      <c r="F172" s="1862"/>
      <c r="G172" s="1860">
        <f t="shared" si="1"/>
        <v>92</v>
      </c>
      <c r="H172" s="1861"/>
      <c r="I172" s="1861"/>
      <c r="J172" s="1862"/>
      <c r="K172" s="1860">
        <f t="shared" si="2"/>
        <v>2141</v>
      </c>
      <c r="L172" s="1861"/>
      <c r="M172" s="1861"/>
      <c r="N172" s="1862"/>
      <c r="O172" s="423" t="s">
        <v>1002</v>
      </c>
      <c r="P172" s="1834"/>
    </row>
    <row r="173" spans="1:17" ht="39" customHeight="1">
      <c r="A173" s="1835"/>
      <c r="B173" s="423" t="s">
        <v>750</v>
      </c>
      <c r="C173" s="1863">
        <f t="shared" si="0"/>
        <v>4957</v>
      </c>
      <c r="D173" s="1864"/>
      <c r="E173" s="1864"/>
      <c r="F173" s="1865"/>
      <c r="G173" s="1863">
        <f t="shared" si="1"/>
        <v>145</v>
      </c>
      <c r="H173" s="1864"/>
      <c r="I173" s="1864"/>
      <c r="J173" s="1865"/>
      <c r="K173" s="1863">
        <f t="shared" si="2"/>
        <v>5102</v>
      </c>
      <c r="L173" s="1864"/>
      <c r="M173" s="1864"/>
      <c r="N173" s="1865"/>
      <c r="O173" s="423" t="s">
        <v>68</v>
      </c>
      <c r="P173" s="1835"/>
    </row>
    <row r="174" spans="1:17" ht="39" customHeight="1">
      <c r="A174" s="1859" t="s">
        <v>986</v>
      </c>
      <c r="B174" s="423" t="s">
        <v>998</v>
      </c>
      <c r="C174" s="1860">
        <f t="shared" si="0"/>
        <v>52837</v>
      </c>
      <c r="D174" s="1861"/>
      <c r="E174" s="1861"/>
      <c r="F174" s="1862"/>
      <c r="G174" s="1860">
        <f t="shared" si="1"/>
        <v>843</v>
      </c>
      <c r="H174" s="1861"/>
      <c r="I174" s="1861"/>
      <c r="J174" s="1862"/>
      <c r="K174" s="1860">
        <f t="shared" si="2"/>
        <v>53680</v>
      </c>
      <c r="L174" s="1861"/>
      <c r="M174" s="1861"/>
      <c r="N174" s="1862"/>
      <c r="O174" s="423" t="s">
        <v>999</v>
      </c>
      <c r="P174" s="1859" t="s">
        <v>1005</v>
      </c>
    </row>
    <row r="175" spans="1:17" ht="39" customHeight="1">
      <c r="A175" s="1834"/>
      <c r="B175" s="423" t="s">
        <v>1001</v>
      </c>
      <c r="C175" s="1860">
        <f t="shared" si="0"/>
        <v>30715</v>
      </c>
      <c r="D175" s="1861"/>
      <c r="E175" s="1861"/>
      <c r="F175" s="1862"/>
      <c r="G175" s="1860">
        <f t="shared" si="1"/>
        <v>1536</v>
      </c>
      <c r="H175" s="1861"/>
      <c r="I175" s="1861"/>
      <c r="J175" s="1862"/>
      <c r="K175" s="1860">
        <f t="shared" si="2"/>
        <v>32251</v>
      </c>
      <c r="L175" s="1861"/>
      <c r="M175" s="1861"/>
      <c r="N175" s="1862"/>
      <c r="O175" s="423" t="s">
        <v>1002</v>
      </c>
      <c r="P175" s="1834"/>
    </row>
    <row r="176" spans="1:17" ht="39" customHeight="1">
      <c r="A176" s="1835"/>
      <c r="B176" s="423" t="s">
        <v>750</v>
      </c>
      <c r="C176" s="1863">
        <f t="shared" si="0"/>
        <v>83552</v>
      </c>
      <c r="D176" s="1864"/>
      <c r="E176" s="1864"/>
      <c r="F176" s="1865"/>
      <c r="G176" s="1863">
        <f t="shared" si="1"/>
        <v>2379</v>
      </c>
      <c r="H176" s="1864"/>
      <c r="I176" s="1864"/>
      <c r="J176" s="1865"/>
      <c r="K176" s="1863">
        <f t="shared" si="2"/>
        <v>85931</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4"/>
  <sheetViews>
    <sheetView showGridLines="0" rightToLeft="1" view="pageBreakPreview" zoomScaleNormal="100" zoomScaleSheetLayoutView="100" workbookViewId="0">
      <selection activeCell="L23" sqref="L23"/>
    </sheetView>
  </sheetViews>
  <sheetFormatPr defaultColWidth="9.1796875" defaultRowHeight="15.5"/>
  <cols>
    <col min="1" max="1" width="28.453125" style="34" customWidth="1"/>
    <col min="2" max="10" width="13.7265625" style="34" customWidth="1"/>
    <col min="11" max="16384" width="9.1796875" style="34"/>
  </cols>
  <sheetData>
    <row r="1" spans="1:11" ht="40.5" customHeight="1">
      <c r="A1" s="1707" t="s">
        <v>523</v>
      </c>
      <c r="B1" s="1708"/>
      <c r="C1" s="1708"/>
      <c r="D1" s="1708"/>
      <c r="E1" s="1708"/>
      <c r="F1" s="1708"/>
      <c r="G1" s="1708"/>
      <c r="H1" s="1708"/>
      <c r="I1" s="1708"/>
      <c r="J1" s="1709"/>
    </row>
    <row r="2" spans="1:11" ht="31.5" customHeight="1">
      <c r="A2" s="1699" t="s">
        <v>524</v>
      </c>
      <c r="B2" s="1700"/>
      <c r="C2" s="1700"/>
      <c r="D2" s="1700"/>
      <c r="E2" s="1700"/>
      <c r="F2" s="1700"/>
      <c r="G2" s="1700"/>
      <c r="H2" s="1700"/>
      <c r="I2" s="1700"/>
      <c r="J2" s="1710"/>
    </row>
    <row r="3" spans="1:11" ht="16" thickBot="1">
      <c r="A3" s="137" t="s">
        <v>70</v>
      </c>
      <c r="B3" s="67"/>
      <c r="C3" s="67"/>
      <c r="D3" s="67"/>
      <c r="E3" s="67"/>
      <c r="F3" s="67"/>
      <c r="G3" s="67"/>
      <c r="H3" s="67"/>
      <c r="I3" s="67"/>
      <c r="J3" s="67" t="s">
        <v>71</v>
      </c>
    </row>
    <row r="4" spans="1:11" ht="21" customHeight="1">
      <c r="A4" s="1711" t="s">
        <v>72</v>
      </c>
      <c r="B4" s="1713" t="s">
        <v>73</v>
      </c>
      <c r="C4" s="1713"/>
      <c r="D4" s="1714"/>
      <c r="E4" s="1713" t="s">
        <v>74</v>
      </c>
      <c r="F4" s="1713"/>
      <c r="G4" s="1714"/>
      <c r="H4" s="1713" t="s">
        <v>75</v>
      </c>
      <c r="I4" s="1713"/>
      <c r="J4" s="1714"/>
    </row>
    <row r="5" spans="1:11" ht="21" customHeight="1">
      <c r="A5" s="1712"/>
      <c r="B5" s="48" t="s">
        <v>76</v>
      </c>
      <c r="C5" s="48" t="s">
        <v>77</v>
      </c>
      <c r="D5" s="49" t="s">
        <v>78</v>
      </c>
      <c r="E5" s="48" t="s">
        <v>76</v>
      </c>
      <c r="F5" s="48" t="s">
        <v>77</v>
      </c>
      <c r="G5" s="49" t="s">
        <v>78</v>
      </c>
      <c r="H5" s="48" t="s">
        <v>76</v>
      </c>
      <c r="I5" s="48" t="s">
        <v>77</v>
      </c>
      <c r="J5" s="49" t="s">
        <v>78</v>
      </c>
    </row>
    <row r="6" spans="1:11" ht="21" customHeight="1">
      <c r="A6" s="50" t="s">
        <v>79</v>
      </c>
      <c r="B6" s="44">
        <v>1079765</v>
      </c>
      <c r="C6" s="44">
        <v>1046773</v>
      </c>
      <c r="D6" s="44">
        <f>SUM(B6:C6)</f>
        <v>2126538</v>
      </c>
      <c r="E6" s="44">
        <v>194400</v>
      </c>
      <c r="F6" s="44">
        <v>184251</v>
      </c>
      <c r="G6" s="44">
        <f>SUM(E6:F6)</f>
        <v>378651</v>
      </c>
      <c r="H6" s="44">
        <f>B6+E6</f>
        <v>1274165</v>
      </c>
      <c r="I6" s="44">
        <f>C6+F6</f>
        <v>1231024</v>
      </c>
      <c r="J6" s="44">
        <f>SUM(H6:I6)</f>
        <v>2505189</v>
      </c>
      <c r="K6" s="45"/>
    </row>
    <row r="7" spans="1:11" ht="21" customHeight="1">
      <c r="A7" s="50" t="s">
        <v>80</v>
      </c>
      <c r="B7" s="46">
        <v>1153454</v>
      </c>
      <c r="C7" s="46">
        <v>1127344</v>
      </c>
      <c r="D7" s="46">
        <f t="shared" ref="D7:D23" si="0">SUM(B7:C7)</f>
        <v>2280798</v>
      </c>
      <c r="E7" s="46">
        <v>256343</v>
      </c>
      <c r="F7" s="46">
        <v>243711</v>
      </c>
      <c r="G7" s="46">
        <f t="shared" ref="G7:G23" si="1">SUM(E7:F7)</f>
        <v>500054</v>
      </c>
      <c r="H7" s="46">
        <f t="shared" ref="H7:I22" si="2">B7+E7</f>
        <v>1409797</v>
      </c>
      <c r="I7" s="46">
        <f t="shared" si="2"/>
        <v>1371055</v>
      </c>
      <c r="J7" s="46">
        <f t="shared" ref="J7:J23" si="3">SUM(H7:I7)</f>
        <v>2780852</v>
      </c>
      <c r="K7" s="47"/>
    </row>
    <row r="8" spans="1:11" ht="21" customHeight="1">
      <c r="A8" s="50" t="s">
        <v>81</v>
      </c>
      <c r="B8" s="44">
        <v>1103253</v>
      </c>
      <c r="C8" s="44">
        <v>1075034</v>
      </c>
      <c r="D8" s="44">
        <f t="shared" si="0"/>
        <v>2178287</v>
      </c>
      <c r="E8" s="44">
        <v>237412</v>
      </c>
      <c r="F8" s="44">
        <v>225184</v>
      </c>
      <c r="G8" s="44">
        <f t="shared" si="1"/>
        <v>462596</v>
      </c>
      <c r="H8" s="44">
        <f t="shared" si="2"/>
        <v>1340665</v>
      </c>
      <c r="I8" s="44">
        <f t="shared" si="2"/>
        <v>1300218</v>
      </c>
      <c r="J8" s="44">
        <f t="shared" si="3"/>
        <v>2640883</v>
      </c>
    </row>
    <row r="9" spans="1:11" ht="21" customHeight="1">
      <c r="A9" s="50" t="s">
        <v>82</v>
      </c>
      <c r="B9" s="46">
        <v>992884</v>
      </c>
      <c r="C9" s="46">
        <v>975955</v>
      </c>
      <c r="D9" s="46">
        <f t="shared" si="0"/>
        <v>1968839</v>
      </c>
      <c r="E9" s="46">
        <v>189492</v>
      </c>
      <c r="F9" s="46">
        <v>177801</v>
      </c>
      <c r="G9" s="46">
        <f t="shared" si="1"/>
        <v>367293</v>
      </c>
      <c r="H9" s="46">
        <f t="shared" si="2"/>
        <v>1182376</v>
      </c>
      <c r="I9" s="46">
        <f t="shared" si="2"/>
        <v>1153756</v>
      </c>
      <c r="J9" s="46">
        <f t="shared" si="3"/>
        <v>2336132</v>
      </c>
    </row>
    <row r="10" spans="1:11" ht="21" customHeight="1">
      <c r="A10" s="50" t="s">
        <v>83</v>
      </c>
      <c r="B10" s="44">
        <v>884417</v>
      </c>
      <c r="C10" s="44">
        <v>872503</v>
      </c>
      <c r="D10" s="44">
        <f t="shared" si="0"/>
        <v>1756920</v>
      </c>
      <c r="E10" s="44">
        <v>1031907</v>
      </c>
      <c r="F10" s="44">
        <v>259526</v>
      </c>
      <c r="G10" s="44">
        <f t="shared" si="1"/>
        <v>1291433</v>
      </c>
      <c r="H10" s="44">
        <f t="shared" si="2"/>
        <v>1916324</v>
      </c>
      <c r="I10" s="44">
        <f t="shared" si="2"/>
        <v>1132029</v>
      </c>
      <c r="J10" s="44">
        <f t="shared" si="3"/>
        <v>3048353</v>
      </c>
    </row>
    <row r="11" spans="1:11" ht="21" customHeight="1">
      <c r="A11" s="50" t="s">
        <v>84</v>
      </c>
      <c r="B11" s="46">
        <v>862252</v>
      </c>
      <c r="C11" s="46">
        <v>853022</v>
      </c>
      <c r="D11" s="46">
        <f t="shared" si="0"/>
        <v>1715274</v>
      </c>
      <c r="E11" s="46">
        <v>1972204</v>
      </c>
      <c r="F11" s="46">
        <v>501014</v>
      </c>
      <c r="G11" s="46">
        <f t="shared" si="1"/>
        <v>2473218</v>
      </c>
      <c r="H11" s="46">
        <f t="shared" si="2"/>
        <v>2834456</v>
      </c>
      <c r="I11" s="46">
        <f t="shared" si="2"/>
        <v>1354036</v>
      </c>
      <c r="J11" s="46">
        <f t="shared" si="3"/>
        <v>4188492</v>
      </c>
    </row>
    <row r="12" spans="1:11" ht="21" customHeight="1">
      <c r="A12" s="50" t="s">
        <v>85</v>
      </c>
      <c r="B12" s="44">
        <v>807752</v>
      </c>
      <c r="C12" s="44">
        <v>801655</v>
      </c>
      <c r="D12" s="44">
        <f t="shared" si="0"/>
        <v>1609407</v>
      </c>
      <c r="E12" s="44">
        <v>2039534</v>
      </c>
      <c r="F12" s="44">
        <v>532304</v>
      </c>
      <c r="G12" s="44">
        <f t="shared" si="1"/>
        <v>2571838</v>
      </c>
      <c r="H12" s="44">
        <f t="shared" si="2"/>
        <v>2847286</v>
      </c>
      <c r="I12" s="44">
        <f t="shared" si="2"/>
        <v>1333959</v>
      </c>
      <c r="J12" s="44">
        <f t="shared" si="3"/>
        <v>4181245</v>
      </c>
    </row>
    <row r="13" spans="1:11" ht="21" customHeight="1">
      <c r="A13" s="50" t="s">
        <v>86</v>
      </c>
      <c r="B13" s="46">
        <v>722806</v>
      </c>
      <c r="C13" s="46">
        <v>720219</v>
      </c>
      <c r="D13" s="46">
        <f t="shared" si="0"/>
        <v>1443025</v>
      </c>
      <c r="E13" s="46">
        <v>2072825</v>
      </c>
      <c r="F13" s="46">
        <v>532013</v>
      </c>
      <c r="G13" s="46">
        <f t="shared" si="1"/>
        <v>2604838</v>
      </c>
      <c r="H13" s="46">
        <f t="shared" si="2"/>
        <v>2795631</v>
      </c>
      <c r="I13" s="46">
        <f t="shared" si="2"/>
        <v>1252232</v>
      </c>
      <c r="J13" s="46">
        <f t="shared" si="3"/>
        <v>4047863</v>
      </c>
    </row>
    <row r="14" spans="1:11" ht="21" customHeight="1">
      <c r="A14" s="50" t="s">
        <v>87</v>
      </c>
      <c r="B14" s="44">
        <v>599165</v>
      </c>
      <c r="C14" s="44">
        <v>604477</v>
      </c>
      <c r="D14" s="44">
        <f t="shared" si="0"/>
        <v>1203642</v>
      </c>
      <c r="E14" s="44">
        <v>1574139</v>
      </c>
      <c r="F14" s="44">
        <v>364198</v>
      </c>
      <c r="G14" s="44">
        <f t="shared" si="1"/>
        <v>1938337</v>
      </c>
      <c r="H14" s="44">
        <f t="shared" si="2"/>
        <v>2173304</v>
      </c>
      <c r="I14" s="44">
        <f t="shared" si="2"/>
        <v>968675</v>
      </c>
      <c r="J14" s="44">
        <f t="shared" si="3"/>
        <v>3141979</v>
      </c>
    </row>
    <row r="15" spans="1:11" ht="21" customHeight="1">
      <c r="A15" s="50" t="s">
        <v>88</v>
      </c>
      <c r="B15" s="46">
        <v>436840</v>
      </c>
      <c r="C15" s="46">
        <v>452556</v>
      </c>
      <c r="D15" s="46">
        <f t="shared" si="0"/>
        <v>889396</v>
      </c>
      <c r="E15" s="46">
        <v>1017713</v>
      </c>
      <c r="F15" s="46">
        <v>220582</v>
      </c>
      <c r="G15" s="46">
        <f t="shared" si="1"/>
        <v>1238295</v>
      </c>
      <c r="H15" s="46">
        <f t="shared" si="2"/>
        <v>1454553</v>
      </c>
      <c r="I15" s="46">
        <f t="shared" si="2"/>
        <v>673138</v>
      </c>
      <c r="J15" s="46">
        <f t="shared" si="3"/>
        <v>2127691</v>
      </c>
    </row>
    <row r="16" spans="1:11" ht="21" customHeight="1">
      <c r="A16" s="50" t="s">
        <v>89</v>
      </c>
      <c r="B16" s="44">
        <v>337761</v>
      </c>
      <c r="C16" s="44">
        <v>365968</v>
      </c>
      <c r="D16" s="44">
        <f t="shared" si="0"/>
        <v>703729</v>
      </c>
      <c r="E16" s="44">
        <v>661253</v>
      </c>
      <c r="F16" s="44">
        <v>135064</v>
      </c>
      <c r="G16" s="44">
        <f t="shared" si="1"/>
        <v>796317</v>
      </c>
      <c r="H16" s="44">
        <f t="shared" si="2"/>
        <v>999014</v>
      </c>
      <c r="I16" s="44">
        <f t="shared" si="2"/>
        <v>501032</v>
      </c>
      <c r="J16" s="44">
        <f t="shared" si="3"/>
        <v>1500046</v>
      </c>
    </row>
    <row r="17" spans="1:10" ht="21" customHeight="1">
      <c r="A17" s="50" t="s">
        <v>90</v>
      </c>
      <c r="B17" s="46">
        <v>278222</v>
      </c>
      <c r="C17" s="46">
        <v>302239</v>
      </c>
      <c r="D17" s="46">
        <f t="shared" si="0"/>
        <v>580461</v>
      </c>
      <c r="E17" s="46">
        <v>439307</v>
      </c>
      <c r="F17" s="46">
        <v>82095</v>
      </c>
      <c r="G17" s="46">
        <f t="shared" si="1"/>
        <v>521402</v>
      </c>
      <c r="H17" s="46">
        <f t="shared" si="2"/>
        <v>717529</v>
      </c>
      <c r="I17" s="46">
        <f t="shared" si="2"/>
        <v>384334</v>
      </c>
      <c r="J17" s="46">
        <f t="shared" si="3"/>
        <v>1101863</v>
      </c>
    </row>
    <row r="18" spans="1:10" ht="21" customHeight="1">
      <c r="A18" s="50" t="s">
        <v>91</v>
      </c>
      <c r="B18" s="44">
        <v>207603</v>
      </c>
      <c r="C18" s="44">
        <v>226875</v>
      </c>
      <c r="D18" s="44">
        <f t="shared" si="0"/>
        <v>434478</v>
      </c>
      <c r="E18" s="44">
        <v>225846</v>
      </c>
      <c r="F18" s="44">
        <v>52863</v>
      </c>
      <c r="G18" s="44">
        <f t="shared" si="1"/>
        <v>278709</v>
      </c>
      <c r="H18" s="44">
        <f t="shared" si="2"/>
        <v>433449</v>
      </c>
      <c r="I18" s="44">
        <f t="shared" si="2"/>
        <v>279738</v>
      </c>
      <c r="J18" s="44">
        <f t="shared" si="3"/>
        <v>713187</v>
      </c>
    </row>
    <row r="19" spans="1:10" ht="21" customHeight="1">
      <c r="A19" s="50" t="s">
        <v>92</v>
      </c>
      <c r="B19" s="46">
        <v>148001</v>
      </c>
      <c r="C19" s="46">
        <v>154971</v>
      </c>
      <c r="D19" s="46">
        <f t="shared" si="0"/>
        <v>302972</v>
      </c>
      <c r="E19" s="46">
        <v>103667</v>
      </c>
      <c r="F19" s="46">
        <v>30471</v>
      </c>
      <c r="G19" s="46">
        <f t="shared" si="1"/>
        <v>134138</v>
      </c>
      <c r="H19" s="46">
        <f t="shared" si="2"/>
        <v>251668</v>
      </c>
      <c r="I19" s="46">
        <f t="shared" si="2"/>
        <v>185442</v>
      </c>
      <c r="J19" s="46">
        <f t="shared" si="3"/>
        <v>437110</v>
      </c>
    </row>
    <row r="20" spans="1:10" ht="21" customHeight="1">
      <c r="A20" s="50" t="s">
        <v>93</v>
      </c>
      <c r="B20" s="44">
        <v>86556</v>
      </c>
      <c r="C20" s="44">
        <v>93691</v>
      </c>
      <c r="D20" s="44">
        <f t="shared" si="0"/>
        <v>180247</v>
      </c>
      <c r="E20" s="44">
        <v>42212</v>
      </c>
      <c r="F20" s="44">
        <v>17157</v>
      </c>
      <c r="G20" s="44">
        <f t="shared" si="1"/>
        <v>59369</v>
      </c>
      <c r="H20" s="44">
        <f t="shared" si="2"/>
        <v>128768</v>
      </c>
      <c r="I20" s="44">
        <f t="shared" si="2"/>
        <v>110848</v>
      </c>
      <c r="J20" s="44">
        <f t="shared" si="3"/>
        <v>239616</v>
      </c>
    </row>
    <row r="21" spans="1:10" ht="21" customHeight="1">
      <c r="A21" s="50" t="s">
        <v>94</v>
      </c>
      <c r="B21" s="46">
        <v>56837</v>
      </c>
      <c r="C21" s="46">
        <v>59167</v>
      </c>
      <c r="D21" s="46">
        <f t="shared" si="0"/>
        <v>116004</v>
      </c>
      <c r="E21" s="46">
        <v>16766</v>
      </c>
      <c r="F21" s="46">
        <v>8999</v>
      </c>
      <c r="G21" s="46">
        <f t="shared" si="1"/>
        <v>25765</v>
      </c>
      <c r="H21" s="46">
        <f t="shared" si="2"/>
        <v>73603</v>
      </c>
      <c r="I21" s="46">
        <f t="shared" si="2"/>
        <v>68166</v>
      </c>
      <c r="J21" s="46">
        <f t="shared" si="3"/>
        <v>141769</v>
      </c>
    </row>
    <row r="22" spans="1:10" ht="21" customHeight="1">
      <c r="A22" s="51" t="s">
        <v>95</v>
      </c>
      <c r="B22" s="44">
        <v>70027</v>
      </c>
      <c r="C22" s="44">
        <v>75214</v>
      </c>
      <c r="D22" s="44">
        <f t="shared" si="0"/>
        <v>145241</v>
      </c>
      <c r="E22" s="44">
        <v>13557</v>
      </c>
      <c r="F22" s="44">
        <v>9212</v>
      </c>
      <c r="G22" s="44">
        <f t="shared" si="1"/>
        <v>22769</v>
      </c>
      <c r="H22" s="44">
        <f t="shared" si="2"/>
        <v>83584</v>
      </c>
      <c r="I22" s="44">
        <f t="shared" si="2"/>
        <v>84426</v>
      </c>
      <c r="J22" s="44">
        <f t="shared" si="3"/>
        <v>168010</v>
      </c>
    </row>
    <row r="23" spans="1:10" ht="21" customHeight="1" thickBot="1">
      <c r="A23" s="52" t="s">
        <v>96</v>
      </c>
      <c r="B23" s="53">
        <f>SUM(B6:B22)</f>
        <v>9827595</v>
      </c>
      <c r="C23" s="53">
        <f t="shared" ref="C23:I23" si="4">SUM(C6:C22)</f>
        <v>9807663</v>
      </c>
      <c r="D23" s="53">
        <f t="shared" si="0"/>
        <v>19635258</v>
      </c>
      <c r="E23" s="53">
        <f t="shared" si="4"/>
        <v>12088577</v>
      </c>
      <c r="F23" s="53">
        <f t="shared" si="4"/>
        <v>3576445</v>
      </c>
      <c r="G23" s="53">
        <f t="shared" si="1"/>
        <v>15665022</v>
      </c>
      <c r="H23" s="53">
        <f t="shared" si="4"/>
        <v>21916172</v>
      </c>
      <c r="I23" s="53">
        <f t="shared" si="4"/>
        <v>13384108</v>
      </c>
      <c r="J23" s="53">
        <f t="shared" si="3"/>
        <v>35300280</v>
      </c>
    </row>
    <row r="24" spans="1:10" ht="15" customHeight="1">
      <c r="A24" s="1703" t="s">
        <v>39</v>
      </c>
      <c r="B24" s="1704"/>
      <c r="C24" s="1704"/>
      <c r="D24" s="1704"/>
      <c r="E24" s="1705" t="s">
        <v>40</v>
      </c>
      <c r="F24" s="1705"/>
      <c r="G24" s="1705"/>
      <c r="H24" s="1705"/>
      <c r="I24" s="1705"/>
      <c r="J24" s="1706"/>
    </row>
  </sheetData>
  <mergeCells count="8">
    <mergeCell ref="A24:D24"/>
    <mergeCell ref="E24:J24"/>
    <mergeCell ref="A1:J1"/>
    <mergeCell ref="A2:J2"/>
    <mergeCell ref="A4:A5"/>
    <mergeCell ref="B4:D4"/>
    <mergeCell ref="E4:G4"/>
    <mergeCell ref="H4:J4"/>
  </mergeCells>
  <conditionalFormatting sqref="A1:A2 A23:C23 K6:K7 E23:F23 H23:I23">
    <cfRule type="cellIs" dxfId="47" priority="20" stopIfTrue="1" operator="lessThan">
      <formula>0</formula>
    </cfRule>
  </conditionalFormatting>
  <conditionalFormatting sqref="B4:D5">
    <cfRule type="cellIs" dxfId="46" priority="22" stopIfTrue="1" operator="lessThan">
      <formula>0</formula>
    </cfRule>
  </conditionalFormatting>
  <conditionalFormatting sqref="A6:A22">
    <cfRule type="cellIs" dxfId="45" priority="21" stopIfTrue="1" operator="lessThan">
      <formula>0</formula>
    </cfRule>
  </conditionalFormatting>
  <conditionalFormatting sqref="A4">
    <cfRule type="cellIs" dxfId="44" priority="19" stopIfTrue="1" operator="lessThan">
      <formula>0</formula>
    </cfRule>
  </conditionalFormatting>
  <conditionalFormatting sqref="E4:G5">
    <cfRule type="cellIs" dxfId="43" priority="18" stopIfTrue="1" operator="lessThan">
      <formula>0</formula>
    </cfRule>
  </conditionalFormatting>
  <conditionalFormatting sqref="H4:J5">
    <cfRule type="cellIs" dxfId="42" priority="17" stopIfTrue="1" operator="lessThan">
      <formula>0</formula>
    </cfRule>
  </conditionalFormatting>
  <conditionalFormatting sqref="B6">
    <cfRule type="cellIs" dxfId="41" priority="16" stopIfTrue="1" operator="lessThan">
      <formula>0</formula>
    </cfRule>
  </conditionalFormatting>
  <conditionalFormatting sqref="B7">
    <cfRule type="cellIs" dxfId="40" priority="15" stopIfTrue="1" operator="lessThan">
      <formula>0</formula>
    </cfRule>
  </conditionalFormatting>
  <conditionalFormatting sqref="J6 J8 J10 J12 J14 J16 J18 J20 J22">
    <cfRule type="cellIs" dxfId="39" priority="5" stopIfTrue="1" operator="lessThan">
      <formula>0</formula>
    </cfRule>
  </conditionalFormatting>
  <conditionalFormatting sqref="C6 C8 C10 C12 C14 C16 C18 C20 C22 E22:F22 E20:F20 E18:F18 E16:F16 E14:F14 E12:F12 E10:F10 E8:F8 H8:I8 H10:I10 H12:I12 H14:I14 H16:I16 H18:I18 H20:I20 H22:I22 E6:F6 H6:I6">
    <cfRule type="cellIs" dxfId="38" priority="13" stopIfTrue="1" operator="lessThan">
      <formula>0</formula>
    </cfRule>
  </conditionalFormatting>
  <conditionalFormatting sqref="C7 C9 C11 C13 C15 C17 C19 C21 E21:F21 E19:F19 E17:F17 E15:F15 E13:F13 E11:F11 E9:F9 E7:F7 H7:I7 H9:I9 H11:I11 H13:I13 H15:I15 H17:I17 H19:I19 H21:I21">
    <cfRule type="cellIs" dxfId="37" priority="12" stopIfTrue="1" operator="lessThan">
      <formula>0</formula>
    </cfRule>
  </conditionalFormatting>
  <conditionalFormatting sqref="B8 B10 B12 B14 B16 B18 B20 B22">
    <cfRule type="cellIs" dxfId="36" priority="11" stopIfTrue="1" operator="lessThan">
      <formula>0</formula>
    </cfRule>
  </conditionalFormatting>
  <conditionalFormatting sqref="B9 B11 B13 B15 B17 B19 B21">
    <cfRule type="cellIs" dxfId="35" priority="10" stopIfTrue="1" operator="lessThan">
      <formula>0</formula>
    </cfRule>
  </conditionalFormatting>
  <conditionalFormatting sqref="D6 D8 D10 D12 D14 D16 D18 D20 D22">
    <cfRule type="cellIs" dxfId="34" priority="9" stopIfTrue="1" operator="lessThan">
      <formula>0</formula>
    </cfRule>
  </conditionalFormatting>
  <conditionalFormatting sqref="D7 D9 D11 D13 D15 D17 D19 D21">
    <cfRule type="cellIs" dxfId="33" priority="8" stopIfTrue="1" operator="lessThan">
      <formula>0</formula>
    </cfRule>
  </conditionalFormatting>
  <conditionalFormatting sqref="G6 G8 G10 G12 G14 G16 G18 G20 G22">
    <cfRule type="cellIs" dxfId="32" priority="7" stopIfTrue="1" operator="lessThan">
      <formula>0</formula>
    </cfRule>
  </conditionalFormatting>
  <conditionalFormatting sqref="G7 G9 G11 G13 G15 G17 G19 G21">
    <cfRule type="cellIs" dxfId="31" priority="6" stopIfTrue="1" operator="lessThan">
      <formula>0</formula>
    </cfRule>
  </conditionalFormatting>
  <conditionalFormatting sqref="J7 J9 J11 J13 J15 J17 J19 J21">
    <cfRule type="cellIs" dxfId="30" priority="4" stopIfTrue="1" operator="lessThan">
      <formula>0</formula>
    </cfRule>
  </conditionalFormatting>
  <conditionalFormatting sqref="D23">
    <cfRule type="cellIs" dxfId="29" priority="3" stopIfTrue="1" operator="lessThan">
      <formula>0</formula>
    </cfRule>
  </conditionalFormatting>
  <conditionalFormatting sqref="G23">
    <cfRule type="cellIs" dxfId="28" priority="2" stopIfTrue="1" operator="lessThan">
      <formula>0</formula>
    </cfRule>
  </conditionalFormatting>
  <conditionalFormatting sqref="J23">
    <cfRule type="cellIs" dxfId="27"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88"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33"/>
  <sheetViews>
    <sheetView showGridLines="0" rightToLeft="1" view="pageBreakPreview" topLeftCell="A13" zoomScale="60" zoomScaleNormal="110" workbookViewId="0">
      <selection activeCell="D114" sqref="D114"/>
    </sheetView>
  </sheetViews>
  <sheetFormatPr defaultColWidth="7.7265625" defaultRowHeight="55" customHeight="1"/>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667</v>
      </c>
      <c r="B1" s="1939"/>
      <c r="C1" s="1939"/>
      <c r="D1" s="1939"/>
      <c r="E1" s="1939"/>
      <c r="F1" s="1939"/>
      <c r="G1" s="1939"/>
      <c r="H1" s="1939"/>
      <c r="I1" s="1939"/>
    </row>
    <row r="2" spans="1:17" ht="33" customHeight="1">
      <c r="A2" s="1726" t="s">
        <v>668</v>
      </c>
      <c r="B2" s="1726"/>
      <c r="C2" s="1726"/>
      <c r="D2" s="1726"/>
      <c r="E2" s="1726"/>
      <c r="F2" s="1726"/>
      <c r="G2" s="1726"/>
      <c r="H2" s="1726"/>
      <c r="I2" s="1726"/>
    </row>
    <row r="3" spans="1:17" ht="24" customHeight="1">
      <c r="A3" s="197" t="s">
        <v>1207</v>
      </c>
      <c r="B3" s="136"/>
      <c r="C3" s="579"/>
      <c r="D3" s="579"/>
      <c r="E3" s="579"/>
      <c r="F3" s="579"/>
      <c r="G3" s="579"/>
      <c r="H3" s="579"/>
      <c r="I3" s="590" t="s">
        <v>1208</v>
      </c>
    </row>
    <row r="4" spans="1:17" s="298" customFormat="1" ht="33" customHeight="1">
      <c r="A4" s="1940" t="s">
        <v>1196</v>
      </c>
      <c r="B4" s="1941" t="s">
        <v>1197</v>
      </c>
      <c r="C4" s="581" t="s">
        <v>109</v>
      </c>
      <c r="D4" s="581"/>
      <c r="E4" s="581"/>
      <c r="F4" s="581"/>
      <c r="G4" s="581" t="s">
        <v>113</v>
      </c>
      <c r="H4" s="1941" t="s">
        <v>1198</v>
      </c>
      <c r="I4" s="1940" t="s">
        <v>973</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976</v>
      </c>
      <c r="B6" s="584" t="s">
        <v>994</v>
      </c>
      <c r="C6" s="289">
        <v>4307</v>
      </c>
      <c r="D6" s="289">
        <v>3100</v>
      </c>
      <c r="E6" s="289">
        <v>4889</v>
      </c>
      <c r="F6" s="289">
        <v>4746</v>
      </c>
      <c r="G6" s="289">
        <v>5255</v>
      </c>
      <c r="H6" s="584" t="s">
        <v>115</v>
      </c>
      <c r="I6" s="1940" t="s">
        <v>1000</v>
      </c>
      <c r="J6" s="585"/>
      <c r="K6" s="585"/>
      <c r="L6" s="585"/>
      <c r="M6" s="585"/>
      <c r="N6" s="585"/>
      <c r="O6" s="585"/>
      <c r="P6" s="585"/>
      <c r="Q6" s="586"/>
    </row>
    <row r="7" spans="1:17" ht="33" customHeight="1">
      <c r="A7" s="1940"/>
      <c r="B7" s="584" t="s">
        <v>995</v>
      </c>
      <c r="C7" s="289">
        <v>7044</v>
      </c>
      <c r="D7" s="289">
        <v>5327</v>
      </c>
      <c r="E7" s="289">
        <v>5829</v>
      </c>
      <c r="F7" s="289">
        <v>4685</v>
      </c>
      <c r="G7" s="289">
        <v>4438</v>
      </c>
      <c r="H7" s="584" t="s">
        <v>116</v>
      </c>
      <c r="I7" s="1940"/>
      <c r="J7" s="585"/>
      <c r="K7" s="585"/>
      <c r="L7" s="585"/>
      <c r="M7" s="585"/>
      <c r="N7" s="585"/>
      <c r="O7" s="585"/>
      <c r="P7" s="585"/>
      <c r="Q7" s="586"/>
    </row>
    <row r="8" spans="1:17" ht="33" customHeight="1">
      <c r="A8" s="1940"/>
      <c r="B8" s="584" t="s">
        <v>750</v>
      </c>
      <c r="C8" s="286">
        <f>C6+C7</f>
        <v>11351</v>
      </c>
      <c r="D8" s="286">
        <f>SUM(D6:D7)</f>
        <v>8427</v>
      </c>
      <c r="E8" s="286">
        <f>SUM(E6:E7)</f>
        <v>10718</v>
      </c>
      <c r="F8" s="286">
        <f>SUM(F6:F7)</f>
        <v>9431</v>
      </c>
      <c r="G8" s="286">
        <f>SUM(G6:G7)</f>
        <v>9693</v>
      </c>
      <c r="H8" s="584" t="s">
        <v>68</v>
      </c>
      <c r="I8" s="1940"/>
      <c r="J8" s="585"/>
      <c r="K8" s="585"/>
      <c r="L8" s="585"/>
      <c r="M8" s="585"/>
      <c r="N8" s="585"/>
      <c r="O8" s="585"/>
      <c r="P8" s="585"/>
      <c r="Q8" s="586"/>
    </row>
    <row r="9" spans="1:17" ht="33" customHeight="1">
      <c r="A9" s="1940" t="s">
        <v>977</v>
      </c>
      <c r="B9" s="584" t="s">
        <v>994</v>
      </c>
      <c r="C9" s="289">
        <v>2968</v>
      </c>
      <c r="D9" s="289">
        <v>2510</v>
      </c>
      <c r="E9" s="289">
        <v>2723</v>
      </c>
      <c r="F9" s="289">
        <v>2275</v>
      </c>
      <c r="G9" s="289">
        <v>2388</v>
      </c>
      <c r="H9" s="584" t="s">
        <v>115</v>
      </c>
      <c r="I9" s="1940" t="s">
        <v>172</v>
      </c>
      <c r="J9" s="585"/>
      <c r="K9" s="585"/>
      <c r="L9" s="585"/>
      <c r="M9" s="586"/>
      <c r="N9" s="586"/>
      <c r="O9" s="586"/>
      <c r="P9" s="586"/>
      <c r="Q9" s="586"/>
    </row>
    <row r="10" spans="1:17" ht="33" customHeight="1">
      <c r="A10" s="1940"/>
      <c r="B10" s="584" t="s">
        <v>995</v>
      </c>
      <c r="C10" s="289">
        <v>75</v>
      </c>
      <c r="D10" s="289">
        <v>13</v>
      </c>
      <c r="E10" s="289">
        <v>12</v>
      </c>
      <c r="F10" s="289">
        <v>32</v>
      </c>
      <c r="G10" s="289">
        <v>20</v>
      </c>
      <c r="H10" s="584" t="s">
        <v>116</v>
      </c>
      <c r="I10" s="1940"/>
      <c r="J10" s="585"/>
      <c r="K10" s="585"/>
      <c r="L10" s="585"/>
      <c r="M10" s="586"/>
      <c r="N10" s="586"/>
      <c r="O10" s="586"/>
      <c r="P10" s="586"/>
      <c r="Q10" s="586"/>
    </row>
    <row r="11" spans="1:17" ht="33" customHeight="1">
      <c r="A11" s="1940"/>
      <c r="B11" s="584" t="s">
        <v>750</v>
      </c>
      <c r="C11" s="286">
        <f>C9+C10</f>
        <v>3043</v>
      </c>
      <c r="D11" s="286">
        <f>SUM(D9:D10)</f>
        <v>2523</v>
      </c>
      <c r="E11" s="286">
        <f>SUM(E9:E10)</f>
        <v>2735</v>
      </c>
      <c r="F11" s="286">
        <f>SUM(F9:F10)</f>
        <v>2307</v>
      </c>
      <c r="G11" s="286">
        <f>SUM(G9:G10)</f>
        <v>2408</v>
      </c>
      <c r="H11" s="584" t="s">
        <v>68</v>
      </c>
      <c r="I11" s="1940"/>
      <c r="J11" s="585"/>
      <c r="K11" s="585"/>
      <c r="L11" s="585"/>
      <c r="M11" s="586"/>
      <c r="N11" s="586"/>
      <c r="O11" s="586"/>
      <c r="P11" s="586"/>
      <c r="Q11" s="586"/>
    </row>
    <row r="12" spans="1:17" ht="33" customHeight="1">
      <c r="A12" s="1940" t="s">
        <v>978</v>
      </c>
      <c r="B12" s="584" t="s">
        <v>994</v>
      </c>
      <c r="C12" s="289">
        <v>7275</v>
      </c>
      <c r="D12" s="289">
        <f t="shared" ref="D12:G13" si="0">D6+D9</f>
        <v>5610</v>
      </c>
      <c r="E12" s="289">
        <f t="shared" si="0"/>
        <v>7612</v>
      </c>
      <c r="F12" s="289">
        <f t="shared" si="0"/>
        <v>7021</v>
      </c>
      <c r="G12" s="289">
        <f t="shared" si="0"/>
        <v>7643</v>
      </c>
      <c r="H12" s="584" t="s">
        <v>115</v>
      </c>
      <c r="I12" s="1940" t="s">
        <v>1003</v>
      </c>
      <c r="J12" s="585"/>
      <c r="K12" s="585"/>
      <c r="L12" s="586"/>
      <c r="M12" s="586"/>
      <c r="N12" s="586"/>
      <c r="O12" s="586"/>
      <c r="P12" s="586"/>
      <c r="Q12" s="586"/>
    </row>
    <row r="13" spans="1:17" ht="33" customHeight="1">
      <c r="A13" s="1940"/>
      <c r="B13" s="584" t="s">
        <v>995</v>
      </c>
      <c r="C13" s="289">
        <v>7119</v>
      </c>
      <c r="D13" s="289">
        <f t="shared" si="0"/>
        <v>5340</v>
      </c>
      <c r="E13" s="289">
        <f t="shared" si="0"/>
        <v>5841</v>
      </c>
      <c r="F13" s="289">
        <f t="shared" si="0"/>
        <v>4717</v>
      </c>
      <c r="G13" s="289">
        <f t="shared" si="0"/>
        <v>4458</v>
      </c>
      <c r="H13" s="584" t="s">
        <v>116</v>
      </c>
      <c r="I13" s="1940"/>
      <c r="J13" s="585"/>
      <c r="K13" s="585"/>
      <c r="L13" s="586"/>
      <c r="M13" s="586"/>
      <c r="N13" s="586"/>
      <c r="O13" s="586"/>
      <c r="P13" s="586"/>
      <c r="Q13" s="586"/>
    </row>
    <row r="14" spans="1:17" ht="33" customHeight="1">
      <c r="A14" s="1940"/>
      <c r="B14" s="584" t="s">
        <v>750</v>
      </c>
      <c r="C14" s="286">
        <f>C12+C13</f>
        <v>14394</v>
      </c>
      <c r="D14" s="286">
        <f>SUM(D12:D13)</f>
        <v>10950</v>
      </c>
      <c r="E14" s="286">
        <f>SUM(E12:E13)</f>
        <v>13453</v>
      </c>
      <c r="F14" s="286">
        <f>SUM(F12:F13)</f>
        <v>11738</v>
      </c>
      <c r="G14" s="286">
        <f>SUM(G12:G13)</f>
        <v>12101</v>
      </c>
      <c r="H14" s="584" t="s">
        <v>68</v>
      </c>
      <c r="I14" s="1940"/>
      <c r="J14" s="585"/>
      <c r="K14" s="585"/>
      <c r="L14" s="586"/>
      <c r="M14" s="586"/>
      <c r="N14" s="586"/>
      <c r="O14" s="586"/>
      <c r="P14" s="586"/>
      <c r="Q14" s="586"/>
    </row>
    <row r="15" spans="1:17" ht="33" customHeight="1">
      <c r="A15" s="1940" t="s">
        <v>980</v>
      </c>
      <c r="B15" s="584" t="s">
        <v>994</v>
      </c>
      <c r="C15" s="289">
        <v>15809</v>
      </c>
      <c r="D15" s="289">
        <v>15643</v>
      </c>
      <c r="E15" s="289">
        <v>18266</v>
      </c>
      <c r="F15" s="289">
        <v>17564</v>
      </c>
      <c r="G15" s="289">
        <v>14145</v>
      </c>
      <c r="H15" s="584" t="s">
        <v>115</v>
      </c>
      <c r="I15" s="1940" t="s">
        <v>178</v>
      </c>
      <c r="J15" s="585"/>
      <c r="K15" s="585"/>
      <c r="L15" s="586"/>
      <c r="M15" s="586"/>
      <c r="N15" s="586"/>
      <c r="O15" s="586"/>
      <c r="P15" s="586"/>
      <c r="Q15" s="586"/>
    </row>
    <row r="16" spans="1:17" ht="33" customHeight="1">
      <c r="A16" s="1940"/>
      <c r="B16" s="584" t="s">
        <v>995</v>
      </c>
      <c r="C16" s="289">
        <v>2360</v>
      </c>
      <c r="D16" s="289">
        <v>2332</v>
      </c>
      <c r="E16" s="289">
        <v>2184</v>
      </c>
      <c r="F16" s="289">
        <v>1943</v>
      </c>
      <c r="G16" s="289">
        <v>1991</v>
      </c>
      <c r="H16" s="584" t="s">
        <v>116</v>
      </c>
      <c r="I16" s="1940"/>
      <c r="J16" s="586"/>
      <c r="K16" s="585"/>
      <c r="L16" s="586"/>
      <c r="M16" s="586"/>
      <c r="N16" s="586"/>
      <c r="O16" s="586"/>
      <c r="P16" s="586"/>
      <c r="Q16" s="586"/>
    </row>
    <row r="17" spans="1:19" ht="33" customHeight="1">
      <c r="A17" s="1940"/>
      <c r="B17" s="584" t="s">
        <v>750</v>
      </c>
      <c r="C17" s="286">
        <f>C15+C16</f>
        <v>18169</v>
      </c>
      <c r="D17" s="286">
        <f>SUM(D15:D16)</f>
        <v>17975</v>
      </c>
      <c r="E17" s="286">
        <f>SUM(E15:E16)</f>
        <v>20450</v>
      </c>
      <c r="F17" s="286">
        <f>SUM(F15:F16)</f>
        <v>19507</v>
      </c>
      <c r="G17" s="286">
        <f>SUM(G15:G16)</f>
        <v>16136</v>
      </c>
      <c r="H17" s="584" t="s">
        <v>68</v>
      </c>
      <c r="I17" s="1940"/>
      <c r="J17" s="586"/>
      <c r="K17" s="585"/>
      <c r="L17" s="586"/>
      <c r="M17" s="586"/>
      <c r="N17" s="586"/>
      <c r="O17" s="586"/>
      <c r="P17" s="586"/>
      <c r="Q17" s="586"/>
    </row>
    <row r="18" spans="1:19" ht="33" customHeight="1">
      <c r="A18" s="1940" t="s">
        <v>981</v>
      </c>
      <c r="B18" s="584" t="s">
        <v>994</v>
      </c>
      <c r="C18" s="289">
        <v>204</v>
      </c>
      <c r="D18" s="289">
        <v>234</v>
      </c>
      <c r="E18" s="289">
        <v>219</v>
      </c>
      <c r="F18" s="289">
        <v>221</v>
      </c>
      <c r="G18" s="289">
        <v>253</v>
      </c>
      <c r="H18" s="584" t="s">
        <v>115</v>
      </c>
      <c r="I18" s="1940" t="s">
        <v>982</v>
      </c>
      <c r="J18" s="586"/>
      <c r="K18" s="585"/>
      <c r="L18" s="586"/>
      <c r="M18" s="586"/>
      <c r="N18" s="586"/>
      <c r="O18" s="587"/>
      <c r="P18" s="587"/>
      <c r="Q18" s="587"/>
    </row>
    <row r="19" spans="1:19" ht="33" customHeight="1">
      <c r="A19" s="1940"/>
      <c r="B19" s="584" t="s">
        <v>995</v>
      </c>
      <c r="C19" s="289">
        <v>24</v>
      </c>
      <c r="D19" s="289">
        <v>25</v>
      </c>
      <c r="E19" s="289">
        <v>18</v>
      </c>
      <c r="F19" s="289">
        <v>17</v>
      </c>
      <c r="G19" s="289">
        <v>26</v>
      </c>
      <c r="H19" s="584" t="s">
        <v>116</v>
      </c>
      <c r="I19" s="1940"/>
      <c r="J19" s="586"/>
      <c r="K19" s="585"/>
      <c r="L19" s="586"/>
      <c r="M19" s="586"/>
      <c r="N19" s="586"/>
      <c r="O19" s="586"/>
      <c r="P19" s="586"/>
      <c r="Q19" s="586"/>
    </row>
    <row r="20" spans="1:19" ht="33" customHeight="1">
      <c r="A20" s="1940"/>
      <c r="B20" s="584" t="s">
        <v>750</v>
      </c>
      <c r="C20" s="286">
        <f>C18+C19</f>
        <v>228</v>
      </c>
      <c r="D20" s="286">
        <f>SUM(D18:D19)</f>
        <v>259</v>
      </c>
      <c r="E20" s="286">
        <f>SUM(E18:E19)</f>
        <v>237</v>
      </c>
      <c r="F20" s="286">
        <f>SUM(F18:F19)</f>
        <v>238</v>
      </c>
      <c r="G20" s="286">
        <f>SUM(G18:G19)</f>
        <v>279</v>
      </c>
      <c r="H20" s="584" t="s">
        <v>68</v>
      </c>
      <c r="I20" s="1940"/>
      <c r="J20" s="586"/>
      <c r="K20" s="585"/>
      <c r="L20" s="586"/>
      <c r="M20" s="586"/>
      <c r="N20" s="586"/>
      <c r="O20" s="586"/>
      <c r="P20" s="586"/>
      <c r="Q20" s="586"/>
    </row>
    <row r="21" spans="1:19" ht="33" customHeight="1">
      <c r="A21" s="1940" t="s">
        <v>983</v>
      </c>
      <c r="B21" s="584" t="s">
        <v>994</v>
      </c>
      <c r="C21" s="289">
        <v>16013</v>
      </c>
      <c r="D21" s="289">
        <f t="shared" ref="D21:G22" si="1">D15+D18</f>
        <v>15877</v>
      </c>
      <c r="E21" s="289">
        <f t="shared" si="1"/>
        <v>18485</v>
      </c>
      <c r="F21" s="289">
        <f t="shared" si="1"/>
        <v>17785</v>
      </c>
      <c r="G21" s="289">
        <f t="shared" si="1"/>
        <v>14398</v>
      </c>
      <c r="H21" s="584" t="s">
        <v>115</v>
      </c>
      <c r="I21" s="1940" t="s">
        <v>984</v>
      </c>
      <c r="J21" s="586"/>
      <c r="K21" s="585"/>
      <c r="L21" s="586"/>
      <c r="M21" s="586"/>
      <c r="N21" s="586"/>
      <c r="O21" s="586"/>
      <c r="P21" s="586"/>
      <c r="Q21" s="586"/>
    </row>
    <row r="22" spans="1:19" ht="33" customHeight="1">
      <c r="A22" s="1940"/>
      <c r="B22" s="584" t="s">
        <v>995</v>
      </c>
      <c r="C22" s="289">
        <v>2384</v>
      </c>
      <c r="D22" s="289">
        <f t="shared" si="1"/>
        <v>2357</v>
      </c>
      <c r="E22" s="289">
        <f t="shared" si="1"/>
        <v>2202</v>
      </c>
      <c r="F22" s="289">
        <f t="shared" si="1"/>
        <v>1960</v>
      </c>
      <c r="G22" s="289">
        <f t="shared" si="1"/>
        <v>2017</v>
      </c>
      <c r="H22" s="584" t="s">
        <v>116</v>
      </c>
      <c r="I22" s="1940"/>
      <c r="J22" s="586"/>
      <c r="K22" s="585"/>
      <c r="L22" s="586"/>
      <c r="M22" s="586"/>
      <c r="N22" s="586"/>
      <c r="O22" s="586"/>
      <c r="P22" s="586"/>
      <c r="Q22" s="586"/>
    </row>
    <row r="23" spans="1:19" ht="33" customHeight="1">
      <c r="A23" s="1940"/>
      <c r="B23" s="584" t="s">
        <v>750</v>
      </c>
      <c r="C23" s="286">
        <f>C21+C22</f>
        <v>18397</v>
      </c>
      <c r="D23" s="286">
        <f>SUM(D21:D22)</f>
        <v>18234</v>
      </c>
      <c r="E23" s="286">
        <f>SUM(E21:E22)</f>
        <v>20687</v>
      </c>
      <c r="F23" s="286">
        <f>SUM(F21:F22)</f>
        <v>19745</v>
      </c>
      <c r="G23" s="286">
        <f>SUM(G21:G22)</f>
        <v>16415</v>
      </c>
      <c r="H23" s="584" t="s">
        <v>68</v>
      </c>
      <c r="I23" s="1940"/>
      <c r="J23" s="585"/>
      <c r="K23" s="585"/>
      <c r="L23" s="586"/>
      <c r="M23" s="586"/>
      <c r="N23" s="586"/>
      <c r="O23" s="586"/>
      <c r="P23" s="586"/>
      <c r="Q23" s="586"/>
    </row>
    <row r="24" spans="1:19" ht="33" customHeight="1">
      <c r="A24" s="1940" t="s">
        <v>985</v>
      </c>
      <c r="B24" s="584" t="s">
        <v>994</v>
      </c>
      <c r="C24" s="289">
        <v>564</v>
      </c>
      <c r="D24" s="289">
        <v>415</v>
      </c>
      <c r="E24" s="289">
        <v>445</v>
      </c>
      <c r="F24" s="289">
        <v>276</v>
      </c>
      <c r="G24" s="289">
        <v>285</v>
      </c>
      <c r="H24" s="584" t="s">
        <v>115</v>
      </c>
      <c r="I24" s="1940" t="s">
        <v>1004</v>
      </c>
      <c r="J24" s="586"/>
      <c r="K24" s="585"/>
      <c r="L24" s="586"/>
      <c r="M24" s="586"/>
      <c r="N24" s="586"/>
      <c r="O24" s="586"/>
      <c r="P24" s="586"/>
      <c r="Q24" s="588"/>
      <c r="R24" s="468"/>
      <c r="S24" s="468"/>
    </row>
    <row r="25" spans="1:19" ht="33" customHeight="1">
      <c r="A25" s="1940"/>
      <c r="B25" s="584" t="s">
        <v>995</v>
      </c>
      <c r="C25" s="289">
        <v>3</v>
      </c>
      <c r="D25" s="289">
        <v>0</v>
      </c>
      <c r="E25" s="289">
        <v>1</v>
      </c>
      <c r="F25" s="289">
        <v>0</v>
      </c>
      <c r="G25" s="289">
        <v>4</v>
      </c>
      <c r="H25" s="584" t="s">
        <v>116</v>
      </c>
      <c r="I25" s="1940"/>
      <c r="J25" s="586"/>
      <c r="K25" s="585"/>
      <c r="L25" s="586"/>
      <c r="M25" s="586"/>
      <c r="N25" s="586"/>
      <c r="O25" s="586"/>
      <c r="P25" s="586"/>
      <c r="Q25" s="586"/>
    </row>
    <row r="26" spans="1:19" ht="33" customHeight="1">
      <c r="A26" s="1940"/>
      <c r="B26" s="584" t="s">
        <v>750</v>
      </c>
      <c r="C26" s="286">
        <f>C24+C25</f>
        <v>567</v>
      </c>
      <c r="D26" s="286">
        <f>SUM(D24:D25)</f>
        <v>415</v>
      </c>
      <c r="E26" s="286">
        <f>SUM(E24:E25)</f>
        <v>446</v>
      </c>
      <c r="F26" s="286">
        <f>SUM(F24:F25)</f>
        <v>276</v>
      </c>
      <c r="G26" s="286">
        <f>SUM(G24:G25)</f>
        <v>289</v>
      </c>
      <c r="H26" s="584" t="s">
        <v>68</v>
      </c>
      <c r="I26" s="1940"/>
      <c r="J26" s="585"/>
      <c r="K26" s="585"/>
      <c r="L26" s="586"/>
      <c r="M26" s="586"/>
      <c r="N26" s="586"/>
      <c r="O26" s="586"/>
      <c r="P26" s="586"/>
      <c r="Q26" s="586"/>
    </row>
    <row r="27" spans="1:19" ht="33" customHeight="1">
      <c r="A27" s="1940" t="s">
        <v>986</v>
      </c>
      <c r="B27" s="584" t="s">
        <v>994</v>
      </c>
      <c r="C27" s="289">
        <v>13914</v>
      </c>
      <c r="D27" s="289">
        <v>11321</v>
      </c>
      <c r="E27" s="289">
        <v>14001</v>
      </c>
      <c r="F27" s="289">
        <v>13226</v>
      </c>
      <c r="G27" s="289">
        <v>12310</v>
      </c>
      <c r="H27" s="584" t="s">
        <v>115</v>
      </c>
      <c r="I27" s="1940" t="s">
        <v>1005</v>
      </c>
      <c r="J27" s="586"/>
      <c r="K27" s="585"/>
      <c r="L27" s="586"/>
      <c r="M27" s="586"/>
      <c r="N27" s="586"/>
      <c r="O27" s="586"/>
      <c r="P27" s="586"/>
      <c r="Q27" s="588"/>
      <c r="R27" s="468"/>
      <c r="S27" s="468"/>
    </row>
    <row r="28" spans="1:19" ht="33" customHeight="1">
      <c r="A28" s="1940"/>
      <c r="B28" s="584" t="s">
        <v>995</v>
      </c>
      <c r="C28" s="289">
        <v>145</v>
      </c>
      <c r="D28" s="289">
        <v>72</v>
      </c>
      <c r="E28" s="289">
        <v>50</v>
      </c>
      <c r="F28" s="289">
        <v>99</v>
      </c>
      <c r="G28" s="289">
        <v>84</v>
      </c>
      <c r="H28" s="584" t="s">
        <v>116</v>
      </c>
      <c r="I28" s="1940"/>
      <c r="J28" s="586"/>
      <c r="K28" s="585"/>
      <c r="L28" s="586"/>
      <c r="M28" s="586"/>
      <c r="N28" s="586"/>
      <c r="O28" s="586"/>
      <c r="P28" s="586"/>
      <c r="Q28" s="586"/>
    </row>
    <row r="29" spans="1:19" ht="33" customHeight="1">
      <c r="A29" s="1940"/>
      <c r="B29" s="584" t="s">
        <v>750</v>
      </c>
      <c r="C29" s="286">
        <f>C27+C28</f>
        <v>14059</v>
      </c>
      <c r="D29" s="286">
        <f>SUM(D27:D28)</f>
        <v>11393</v>
      </c>
      <c r="E29" s="286">
        <f>SUM(E27:E28)</f>
        <v>14051</v>
      </c>
      <c r="F29" s="286">
        <f>SUM(F27:F28)</f>
        <v>13325</v>
      </c>
      <c r="G29" s="286">
        <f>SUM(G27:G28)</f>
        <v>12394</v>
      </c>
      <c r="H29" s="584" t="s">
        <v>68</v>
      </c>
      <c r="I29" s="1940"/>
      <c r="J29" s="586"/>
      <c r="K29" s="585"/>
      <c r="L29" s="586"/>
      <c r="M29" s="586"/>
      <c r="N29" s="586"/>
      <c r="O29" s="586"/>
      <c r="P29" s="586"/>
      <c r="Q29" s="586"/>
    </row>
    <row r="30" spans="1:19" ht="55" customHeight="1">
      <c r="G30" s="305"/>
      <c r="J30" s="586"/>
      <c r="K30" s="585"/>
      <c r="L30" s="586"/>
      <c r="M30" s="586"/>
      <c r="N30" s="586"/>
      <c r="O30" s="586"/>
      <c r="P30" s="586"/>
      <c r="Q30" s="586"/>
    </row>
    <row r="31" spans="1:19" ht="55" customHeight="1">
      <c r="J31" s="586"/>
      <c r="K31" s="586"/>
      <c r="L31" s="586"/>
      <c r="M31" s="586"/>
      <c r="N31" s="586"/>
      <c r="O31" s="586"/>
      <c r="P31" s="586"/>
      <c r="Q31" s="586"/>
    </row>
    <row r="32" spans="1:19" ht="55" customHeight="1">
      <c r="J32" s="586"/>
      <c r="K32" s="586"/>
      <c r="L32" s="586"/>
      <c r="M32" s="586"/>
      <c r="N32" s="586"/>
      <c r="O32" s="586"/>
      <c r="P32" s="586"/>
      <c r="Q32" s="586"/>
    </row>
    <row r="33" spans="10:17" ht="55" customHeight="1">
      <c r="J33" s="586"/>
      <c r="K33" s="586"/>
      <c r="L33" s="586"/>
      <c r="M33" s="586"/>
      <c r="N33" s="586"/>
      <c r="O33" s="586"/>
      <c r="P33" s="586"/>
      <c r="Q33" s="586"/>
    </row>
  </sheetData>
  <mergeCells count="22">
    <mergeCell ref="A24:A26"/>
    <mergeCell ref="I24:I26"/>
    <mergeCell ref="A27:A29"/>
    <mergeCell ref="I27:I29"/>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15748000000000001" right="0.15748031496063" top="0.57480314960629997" bottom="0.57480315000000004" header="0.5" footer="0.5"/>
  <pageSetup paperSize="9" scale="79" orientation="portrait" horizontalDpi="300" verticalDpi="300"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75"/>
  <sheetViews>
    <sheetView showGridLines="0" rightToLeft="1" view="pageBreakPreview" zoomScale="60" zoomScaleNormal="85" workbookViewId="0">
      <selection activeCell="D114" sqref="D114"/>
    </sheetView>
  </sheetViews>
  <sheetFormatPr defaultColWidth="7.7265625" defaultRowHeight="15.5"/>
  <cols>
    <col min="1" max="1" width="21.7265625" style="589" customWidth="1"/>
    <col min="2" max="2" width="13.7265625" style="295" customWidth="1"/>
    <col min="3" max="7" width="11.7265625" style="295" customWidth="1"/>
    <col min="8" max="8" width="13.7265625" style="295" customWidth="1"/>
    <col min="9" max="9" width="21.7265625" style="589" customWidth="1"/>
    <col min="10" max="10" width="19.26953125" style="295" customWidth="1"/>
    <col min="11" max="11" width="10" style="295" customWidth="1"/>
    <col min="12" max="258" width="7.7265625" style="295"/>
    <col min="259" max="259" width="12.81640625" style="295" customWidth="1"/>
    <col min="260" max="260" width="11.453125" style="295" customWidth="1"/>
    <col min="261" max="262" width="7.453125" style="295" customWidth="1"/>
    <col min="263" max="263" width="7.26953125" style="295" customWidth="1"/>
    <col min="264" max="265" width="7.7265625" style="295" customWidth="1"/>
    <col min="266" max="266" width="19.26953125" style="295" customWidth="1"/>
    <col min="267" max="267" width="10" style="295" customWidth="1"/>
    <col min="268" max="514" width="7.7265625" style="295"/>
    <col min="515" max="515" width="12.81640625" style="295" customWidth="1"/>
    <col min="516" max="516" width="11.453125" style="295" customWidth="1"/>
    <col min="517" max="518" width="7.453125" style="295" customWidth="1"/>
    <col min="519" max="519" width="7.26953125" style="295" customWidth="1"/>
    <col min="520" max="521" width="7.7265625" style="295" customWidth="1"/>
    <col min="522" max="522" width="19.26953125" style="295" customWidth="1"/>
    <col min="523" max="523" width="10" style="295" customWidth="1"/>
    <col min="524" max="770" width="7.7265625" style="295"/>
    <col min="771" max="771" width="12.81640625" style="295" customWidth="1"/>
    <col min="772" max="772" width="11.453125" style="295" customWidth="1"/>
    <col min="773" max="774" width="7.453125" style="295" customWidth="1"/>
    <col min="775" max="775" width="7.26953125" style="295" customWidth="1"/>
    <col min="776" max="777" width="7.7265625" style="295" customWidth="1"/>
    <col min="778" max="778" width="19.26953125" style="295" customWidth="1"/>
    <col min="779" max="779" width="10" style="295" customWidth="1"/>
    <col min="780" max="1026" width="7.7265625" style="295"/>
    <col min="1027" max="1027" width="12.81640625" style="295" customWidth="1"/>
    <col min="1028" max="1028" width="11.453125" style="295" customWidth="1"/>
    <col min="1029" max="1030" width="7.453125" style="295" customWidth="1"/>
    <col min="1031" max="1031" width="7.26953125" style="295" customWidth="1"/>
    <col min="1032" max="1033" width="7.7265625" style="295" customWidth="1"/>
    <col min="1034" max="1034" width="19.26953125" style="295" customWidth="1"/>
    <col min="1035" max="1035" width="10" style="295" customWidth="1"/>
    <col min="1036" max="1282" width="7.7265625" style="295"/>
    <col min="1283" max="1283" width="12.81640625" style="295" customWidth="1"/>
    <col min="1284" max="1284" width="11.453125" style="295" customWidth="1"/>
    <col min="1285" max="1286" width="7.453125" style="295" customWidth="1"/>
    <col min="1287" max="1287" width="7.26953125" style="295" customWidth="1"/>
    <col min="1288" max="1289" width="7.7265625" style="295" customWidth="1"/>
    <col min="1290" max="1290" width="19.26953125" style="295" customWidth="1"/>
    <col min="1291" max="1291" width="10" style="295" customWidth="1"/>
    <col min="1292" max="1538" width="7.7265625" style="295"/>
    <col min="1539" max="1539" width="12.81640625" style="295" customWidth="1"/>
    <col min="1540" max="1540" width="11.453125" style="295" customWidth="1"/>
    <col min="1541" max="1542" width="7.453125" style="295" customWidth="1"/>
    <col min="1543" max="1543" width="7.26953125" style="295" customWidth="1"/>
    <col min="1544" max="1545" width="7.7265625" style="295" customWidth="1"/>
    <col min="1546" max="1546" width="19.26953125" style="295" customWidth="1"/>
    <col min="1547" max="1547" width="10" style="295" customWidth="1"/>
    <col min="1548" max="1794" width="7.7265625" style="295"/>
    <col min="1795" max="1795" width="12.81640625" style="295" customWidth="1"/>
    <col min="1796" max="1796" width="11.453125" style="295" customWidth="1"/>
    <col min="1797" max="1798" width="7.453125" style="295" customWidth="1"/>
    <col min="1799" max="1799" width="7.26953125" style="295" customWidth="1"/>
    <col min="1800" max="1801" width="7.7265625" style="295" customWidth="1"/>
    <col min="1802" max="1802" width="19.26953125" style="295" customWidth="1"/>
    <col min="1803" max="1803" width="10" style="295" customWidth="1"/>
    <col min="1804" max="2050" width="7.7265625" style="295"/>
    <col min="2051" max="2051" width="12.81640625" style="295" customWidth="1"/>
    <col min="2052" max="2052" width="11.453125" style="295" customWidth="1"/>
    <col min="2053" max="2054" width="7.453125" style="295" customWidth="1"/>
    <col min="2055" max="2055" width="7.26953125" style="295" customWidth="1"/>
    <col min="2056" max="2057" width="7.7265625" style="295" customWidth="1"/>
    <col min="2058" max="2058" width="19.26953125" style="295" customWidth="1"/>
    <col min="2059" max="2059" width="10" style="295" customWidth="1"/>
    <col min="2060" max="2306" width="7.7265625" style="295"/>
    <col min="2307" max="2307" width="12.81640625" style="295" customWidth="1"/>
    <col min="2308" max="2308" width="11.453125" style="295" customWidth="1"/>
    <col min="2309" max="2310" width="7.453125" style="295" customWidth="1"/>
    <col min="2311" max="2311" width="7.26953125" style="295" customWidth="1"/>
    <col min="2312" max="2313" width="7.7265625" style="295" customWidth="1"/>
    <col min="2314" max="2314" width="19.26953125" style="295" customWidth="1"/>
    <col min="2315" max="2315" width="10" style="295" customWidth="1"/>
    <col min="2316" max="2562" width="7.7265625" style="295"/>
    <col min="2563" max="2563" width="12.81640625" style="295" customWidth="1"/>
    <col min="2564" max="2564" width="11.453125" style="295" customWidth="1"/>
    <col min="2565" max="2566" width="7.453125" style="295" customWidth="1"/>
    <col min="2567" max="2567" width="7.26953125" style="295" customWidth="1"/>
    <col min="2568" max="2569" width="7.7265625" style="295" customWidth="1"/>
    <col min="2570" max="2570" width="19.26953125" style="295" customWidth="1"/>
    <col min="2571" max="2571" width="10" style="295" customWidth="1"/>
    <col min="2572" max="2818" width="7.7265625" style="295"/>
    <col min="2819" max="2819" width="12.81640625" style="295" customWidth="1"/>
    <col min="2820" max="2820" width="11.453125" style="295" customWidth="1"/>
    <col min="2821" max="2822" width="7.453125" style="295" customWidth="1"/>
    <col min="2823" max="2823" width="7.26953125" style="295" customWidth="1"/>
    <col min="2824" max="2825" width="7.7265625" style="295" customWidth="1"/>
    <col min="2826" max="2826" width="19.26953125" style="295" customWidth="1"/>
    <col min="2827" max="2827" width="10" style="295" customWidth="1"/>
    <col min="2828" max="3074" width="7.7265625" style="295"/>
    <col min="3075" max="3075" width="12.81640625" style="295" customWidth="1"/>
    <col min="3076" max="3076" width="11.453125" style="295" customWidth="1"/>
    <col min="3077" max="3078" width="7.453125" style="295" customWidth="1"/>
    <col min="3079" max="3079" width="7.26953125" style="295" customWidth="1"/>
    <col min="3080" max="3081" width="7.7265625" style="295" customWidth="1"/>
    <col min="3082" max="3082" width="19.26953125" style="295" customWidth="1"/>
    <col min="3083" max="3083" width="10" style="295" customWidth="1"/>
    <col min="3084" max="3330" width="7.7265625" style="295"/>
    <col min="3331" max="3331" width="12.81640625" style="295" customWidth="1"/>
    <col min="3332" max="3332" width="11.453125" style="295" customWidth="1"/>
    <col min="3333" max="3334" width="7.453125" style="295" customWidth="1"/>
    <col min="3335" max="3335" width="7.26953125" style="295" customWidth="1"/>
    <col min="3336" max="3337" width="7.7265625" style="295" customWidth="1"/>
    <col min="3338" max="3338" width="19.26953125" style="295" customWidth="1"/>
    <col min="3339" max="3339" width="10" style="295" customWidth="1"/>
    <col min="3340" max="3586" width="7.7265625" style="295"/>
    <col min="3587" max="3587" width="12.81640625" style="295" customWidth="1"/>
    <col min="3588" max="3588" width="11.453125" style="295" customWidth="1"/>
    <col min="3589" max="3590" width="7.453125" style="295" customWidth="1"/>
    <col min="3591" max="3591" width="7.26953125" style="295" customWidth="1"/>
    <col min="3592" max="3593" width="7.7265625" style="295" customWidth="1"/>
    <col min="3594" max="3594" width="19.26953125" style="295" customWidth="1"/>
    <col min="3595" max="3595" width="10" style="295" customWidth="1"/>
    <col min="3596" max="3842" width="7.7265625" style="295"/>
    <col min="3843" max="3843" width="12.81640625" style="295" customWidth="1"/>
    <col min="3844" max="3844" width="11.453125" style="295" customWidth="1"/>
    <col min="3845" max="3846" width="7.453125" style="295" customWidth="1"/>
    <col min="3847" max="3847" width="7.26953125" style="295" customWidth="1"/>
    <col min="3848" max="3849" width="7.7265625" style="295" customWidth="1"/>
    <col min="3850" max="3850" width="19.26953125" style="295" customWidth="1"/>
    <col min="3851" max="3851" width="10" style="295" customWidth="1"/>
    <col min="3852" max="4098" width="7.7265625" style="295"/>
    <col min="4099" max="4099" width="12.81640625" style="295" customWidth="1"/>
    <col min="4100" max="4100" width="11.453125" style="295" customWidth="1"/>
    <col min="4101" max="4102" width="7.453125" style="295" customWidth="1"/>
    <col min="4103" max="4103" width="7.26953125" style="295" customWidth="1"/>
    <col min="4104" max="4105" width="7.7265625" style="295" customWidth="1"/>
    <col min="4106" max="4106" width="19.26953125" style="295" customWidth="1"/>
    <col min="4107" max="4107" width="10" style="295" customWidth="1"/>
    <col min="4108" max="4354" width="7.7265625" style="295"/>
    <col min="4355" max="4355" width="12.81640625" style="295" customWidth="1"/>
    <col min="4356" max="4356" width="11.453125" style="295" customWidth="1"/>
    <col min="4357" max="4358" width="7.453125" style="295" customWidth="1"/>
    <col min="4359" max="4359" width="7.26953125" style="295" customWidth="1"/>
    <col min="4360" max="4361" width="7.7265625" style="295" customWidth="1"/>
    <col min="4362" max="4362" width="19.26953125" style="295" customWidth="1"/>
    <col min="4363" max="4363" width="10" style="295" customWidth="1"/>
    <col min="4364" max="4610" width="7.7265625" style="295"/>
    <col min="4611" max="4611" width="12.81640625" style="295" customWidth="1"/>
    <col min="4612" max="4612" width="11.453125" style="295" customWidth="1"/>
    <col min="4613" max="4614" width="7.453125" style="295" customWidth="1"/>
    <col min="4615" max="4615" width="7.26953125" style="295" customWidth="1"/>
    <col min="4616" max="4617" width="7.7265625" style="295" customWidth="1"/>
    <col min="4618" max="4618" width="19.26953125" style="295" customWidth="1"/>
    <col min="4619" max="4619" width="10" style="295" customWidth="1"/>
    <col min="4620" max="4866" width="7.7265625" style="295"/>
    <col min="4867" max="4867" width="12.81640625" style="295" customWidth="1"/>
    <col min="4868" max="4868" width="11.453125" style="295" customWidth="1"/>
    <col min="4869" max="4870" width="7.453125" style="295" customWidth="1"/>
    <col min="4871" max="4871" width="7.26953125" style="295" customWidth="1"/>
    <col min="4872" max="4873" width="7.7265625" style="295" customWidth="1"/>
    <col min="4874" max="4874" width="19.26953125" style="295" customWidth="1"/>
    <col min="4875" max="4875" width="10" style="295" customWidth="1"/>
    <col min="4876" max="5122" width="7.7265625" style="295"/>
    <col min="5123" max="5123" width="12.81640625" style="295" customWidth="1"/>
    <col min="5124" max="5124" width="11.453125" style="295" customWidth="1"/>
    <col min="5125" max="5126" width="7.453125" style="295" customWidth="1"/>
    <col min="5127" max="5127" width="7.26953125" style="295" customWidth="1"/>
    <col min="5128" max="5129" width="7.7265625" style="295" customWidth="1"/>
    <col min="5130" max="5130" width="19.26953125" style="295" customWidth="1"/>
    <col min="5131" max="5131" width="10" style="295" customWidth="1"/>
    <col min="5132" max="5378" width="7.7265625" style="295"/>
    <col min="5379" max="5379" width="12.81640625" style="295" customWidth="1"/>
    <col min="5380" max="5380" width="11.453125" style="295" customWidth="1"/>
    <col min="5381" max="5382" width="7.453125" style="295" customWidth="1"/>
    <col min="5383" max="5383" width="7.26953125" style="295" customWidth="1"/>
    <col min="5384" max="5385" width="7.7265625" style="295" customWidth="1"/>
    <col min="5386" max="5386" width="19.26953125" style="295" customWidth="1"/>
    <col min="5387" max="5387" width="10" style="295" customWidth="1"/>
    <col min="5388" max="5634" width="7.7265625" style="295"/>
    <col min="5635" max="5635" width="12.81640625" style="295" customWidth="1"/>
    <col min="5636" max="5636" width="11.453125" style="295" customWidth="1"/>
    <col min="5637" max="5638" width="7.453125" style="295" customWidth="1"/>
    <col min="5639" max="5639" width="7.26953125" style="295" customWidth="1"/>
    <col min="5640" max="5641" width="7.7265625" style="295" customWidth="1"/>
    <col min="5642" max="5642" width="19.26953125" style="295" customWidth="1"/>
    <col min="5643" max="5643" width="10" style="295" customWidth="1"/>
    <col min="5644" max="5890" width="7.7265625" style="295"/>
    <col min="5891" max="5891" width="12.81640625" style="295" customWidth="1"/>
    <col min="5892" max="5892" width="11.453125" style="295" customWidth="1"/>
    <col min="5893" max="5894" width="7.453125" style="295" customWidth="1"/>
    <col min="5895" max="5895" width="7.26953125" style="295" customWidth="1"/>
    <col min="5896" max="5897" width="7.7265625" style="295" customWidth="1"/>
    <col min="5898" max="5898" width="19.26953125" style="295" customWidth="1"/>
    <col min="5899" max="5899" width="10" style="295" customWidth="1"/>
    <col min="5900" max="6146" width="7.7265625" style="295"/>
    <col min="6147" max="6147" width="12.81640625" style="295" customWidth="1"/>
    <col min="6148" max="6148" width="11.453125" style="295" customWidth="1"/>
    <col min="6149" max="6150" width="7.453125" style="295" customWidth="1"/>
    <col min="6151" max="6151" width="7.26953125" style="295" customWidth="1"/>
    <col min="6152" max="6153" width="7.7265625" style="295" customWidth="1"/>
    <col min="6154" max="6154" width="19.26953125" style="295" customWidth="1"/>
    <col min="6155" max="6155" width="10" style="295" customWidth="1"/>
    <col min="6156" max="6402" width="7.7265625" style="295"/>
    <col min="6403" max="6403" width="12.81640625" style="295" customWidth="1"/>
    <col min="6404" max="6404" width="11.453125" style="295" customWidth="1"/>
    <col min="6405" max="6406" width="7.453125" style="295" customWidth="1"/>
    <col min="6407" max="6407" width="7.26953125" style="295" customWidth="1"/>
    <col min="6408" max="6409" width="7.7265625" style="295" customWidth="1"/>
    <col min="6410" max="6410" width="19.26953125" style="295" customWidth="1"/>
    <col min="6411" max="6411" width="10" style="295" customWidth="1"/>
    <col min="6412" max="6658" width="7.7265625" style="295"/>
    <col min="6659" max="6659" width="12.81640625" style="295" customWidth="1"/>
    <col min="6660" max="6660" width="11.453125" style="295" customWidth="1"/>
    <col min="6661" max="6662" width="7.453125" style="295" customWidth="1"/>
    <col min="6663" max="6663" width="7.26953125" style="295" customWidth="1"/>
    <col min="6664" max="6665" width="7.7265625" style="295" customWidth="1"/>
    <col min="6666" max="6666" width="19.26953125" style="295" customWidth="1"/>
    <col min="6667" max="6667" width="10" style="295" customWidth="1"/>
    <col min="6668" max="6914" width="7.7265625" style="295"/>
    <col min="6915" max="6915" width="12.81640625" style="295" customWidth="1"/>
    <col min="6916" max="6916" width="11.453125" style="295" customWidth="1"/>
    <col min="6917" max="6918" width="7.453125" style="295" customWidth="1"/>
    <col min="6919" max="6919" width="7.26953125" style="295" customWidth="1"/>
    <col min="6920" max="6921" width="7.7265625" style="295" customWidth="1"/>
    <col min="6922" max="6922" width="19.26953125" style="295" customWidth="1"/>
    <col min="6923" max="6923" width="10" style="295" customWidth="1"/>
    <col min="6924" max="7170" width="7.7265625" style="295"/>
    <col min="7171" max="7171" width="12.81640625" style="295" customWidth="1"/>
    <col min="7172" max="7172" width="11.453125" style="295" customWidth="1"/>
    <col min="7173" max="7174" width="7.453125" style="295" customWidth="1"/>
    <col min="7175" max="7175" width="7.26953125" style="295" customWidth="1"/>
    <col min="7176" max="7177" width="7.7265625" style="295" customWidth="1"/>
    <col min="7178" max="7178" width="19.26953125" style="295" customWidth="1"/>
    <col min="7179" max="7179" width="10" style="295" customWidth="1"/>
    <col min="7180" max="7426" width="7.7265625" style="295"/>
    <col min="7427" max="7427" width="12.81640625" style="295" customWidth="1"/>
    <col min="7428" max="7428" width="11.453125" style="295" customWidth="1"/>
    <col min="7429" max="7430" width="7.453125" style="295" customWidth="1"/>
    <col min="7431" max="7431" width="7.26953125" style="295" customWidth="1"/>
    <col min="7432" max="7433" width="7.7265625" style="295" customWidth="1"/>
    <col min="7434" max="7434" width="19.26953125" style="295" customWidth="1"/>
    <col min="7435" max="7435" width="10" style="295" customWidth="1"/>
    <col min="7436" max="7682" width="7.7265625" style="295"/>
    <col min="7683" max="7683" width="12.81640625" style="295" customWidth="1"/>
    <col min="7684" max="7684" width="11.453125" style="295" customWidth="1"/>
    <col min="7685" max="7686" width="7.453125" style="295" customWidth="1"/>
    <col min="7687" max="7687" width="7.26953125" style="295" customWidth="1"/>
    <col min="7688" max="7689" width="7.7265625" style="295" customWidth="1"/>
    <col min="7690" max="7690" width="19.26953125" style="295" customWidth="1"/>
    <col min="7691" max="7691" width="10" style="295" customWidth="1"/>
    <col min="7692" max="7938" width="7.7265625" style="295"/>
    <col min="7939" max="7939" width="12.81640625" style="295" customWidth="1"/>
    <col min="7940" max="7940" width="11.453125" style="295" customWidth="1"/>
    <col min="7941" max="7942" width="7.453125" style="295" customWidth="1"/>
    <col min="7943" max="7943" width="7.26953125" style="295" customWidth="1"/>
    <col min="7944" max="7945" width="7.7265625" style="295" customWidth="1"/>
    <col min="7946" max="7946" width="19.26953125" style="295" customWidth="1"/>
    <col min="7947" max="7947" width="10" style="295" customWidth="1"/>
    <col min="7948" max="8194" width="7.7265625" style="295"/>
    <col min="8195" max="8195" width="12.81640625" style="295" customWidth="1"/>
    <col min="8196" max="8196" width="11.453125" style="295" customWidth="1"/>
    <col min="8197" max="8198" width="7.453125" style="295" customWidth="1"/>
    <col min="8199" max="8199" width="7.26953125" style="295" customWidth="1"/>
    <col min="8200" max="8201" width="7.7265625" style="295" customWidth="1"/>
    <col min="8202" max="8202" width="19.26953125" style="295" customWidth="1"/>
    <col min="8203" max="8203" width="10" style="295" customWidth="1"/>
    <col min="8204" max="8450" width="7.7265625" style="295"/>
    <col min="8451" max="8451" width="12.81640625" style="295" customWidth="1"/>
    <col min="8452" max="8452" width="11.453125" style="295" customWidth="1"/>
    <col min="8453" max="8454" width="7.453125" style="295" customWidth="1"/>
    <col min="8455" max="8455" width="7.26953125" style="295" customWidth="1"/>
    <col min="8456" max="8457" width="7.7265625" style="295" customWidth="1"/>
    <col min="8458" max="8458" width="19.26953125" style="295" customWidth="1"/>
    <col min="8459" max="8459" width="10" style="295" customWidth="1"/>
    <col min="8460" max="8706" width="7.7265625" style="295"/>
    <col min="8707" max="8707" width="12.81640625" style="295" customWidth="1"/>
    <col min="8708" max="8708" width="11.453125" style="295" customWidth="1"/>
    <col min="8709" max="8710" width="7.453125" style="295" customWidth="1"/>
    <col min="8711" max="8711" width="7.26953125" style="295" customWidth="1"/>
    <col min="8712" max="8713" width="7.7265625" style="295" customWidth="1"/>
    <col min="8714" max="8714" width="19.26953125" style="295" customWidth="1"/>
    <col min="8715" max="8715" width="10" style="295" customWidth="1"/>
    <col min="8716" max="8962" width="7.7265625" style="295"/>
    <col min="8963" max="8963" width="12.81640625" style="295" customWidth="1"/>
    <col min="8964" max="8964" width="11.453125" style="295" customWidth="1"/>
    <col min="8965" max="8966" width="7.453125" style="295" customWidth="1"/>
    <col min="8967" max="8967" width="7.26953125" style="295" customWidth="1"/>
    <col min="8968" max="8969" width="7.7265625" style="295" customWidth="1"/>
    <col min="8970" max="8970" width="19.26953125" style="295" customWidth="1"/>
    <col min="8971" max="8971" width="10" style="295" customWidth="1"/>
    <col min="8972" max="9218" width="7.7265625" style="295"/>
    <col min="9219" max="9219" width="12.81640625" style="295" customWidth="1"/>
    <col min="9220" max="9220" width="11.453125" style="295" customWidth="1"/>
    <col min="9221" max="9222" width="7.453125" style="295" customWidth="1"/>
    <col min="9223" max="9223" width="7.26953125" style="295" customWidth="1"/>
    <col min="9224" max="9225" width="7.7265625" style="295" customWidth="1"/>
    <col min="9226" max="9226" width="19.26953125" style="295" customWidth="1"/>
    <col min="9227" max="9227" width="10" style="295" customWidth="1"/>
    <col min="9228" max="9474" width="7.7265625" style="295"/>
    <col min="9475" max="9475" width="12.81640625" style="295" customWidth="1"/>
    <col min="9476" max="9476" width="11.453125" style="295" customWidth="1"/>
    <col min="9477" max="9478" width="7.453125" style="295" customWidth="1"/>
    <col min="9479" max="9479" width="7.26953125" style="295" customWidth="1"/>
    <col min="9480" max="9481" width="7.7265625" style="295" customWidth="1"/>
    <col min="9482" max="9482" width="19.26953125" style="295" customWidth="1"/>
    <col min="9483" max="9483" width="10" style="295" customWidth="1"/>
    <col min="9484" max="9730" width="7.7265625" style="295"/>
    <col min="9731" max="9731" width="12.81640625" style="295" customWidth="1"/>
    <col min="9732" max="9732" width="11.453125" style="295" customWidth="1"/>
    <col min="9733" max="9734" width="7.453125" style="295" customWidth="1"/>
    <col min="9735" max="9735" width="7.26953125" style="295" customWidth="1"/>
    <col min="9736" max="9737" width="7.7265625" style="295" customWidth="1"/>
    <col min="9738" max="9738" width="19.26953125" style="295" customWidth="1"/>
    <col min="9739" max="9739" width="10" style="295" customWidth="1"/>
    <col min="9740" max="9986" width="7.7265625" style="295"/>
    <col min="9987" max="9987" width="12.81640625" style="295" customWidth="1"/>
    <col min="9988" max="9988" width="11.453125" style="295" customWidth="1"/>
    <col min="9989" max="9990" width="7.453125" style="295" customWidth="1"/>
    <col min="9991" max="9991" width="7.26953125" style="295" customWidth="1"/>
    <col min="9992" max="9993" width="7.7265625" style="295" customWidth="1"/>
    <col min="9994" max="9994" width="19.26953125" style="295" customWidth="1"/>
    <col min="9995" max="9995" width="10" style="295" customWidth="1"/>
    <col min="9996" max="10242" width="7.7265625" style="295"/>
    <col min="10243" max="10243" width="12.81640625" style="295" customWidth="1"/>
    <col min="10244" max="10244" width="11.453125" style="295" customWidth="1"/>
    <col min="10245" max="10246" width="7.453125" style="295" customWidth="1"/>
    <col min="10247" max="10247" width="7.26953125" style="295" customWidth="1"/>
    <col min="10248" max="10249" width="7.7265625" style="295" customWidth="1"/>
    <col min="10250" max="10250" width="19.26953125" style="295" customWidth="1"/>
    <col min="10251" max="10251" width="10" style="295" customWidth="1"/>
    <col min="10252" max="10498" width="7.7265625" style="295"/>
    <col min="10499" max="10499" width="12.81640625" style="295" customWidth="1"/>
    <col min="10500" max="10500" width="11.453125" style="295" customWidth="1"/>
    <col min="10501" max="10502" width="7.453125" style="295" customWidth="1"/>
    <col min="10503" max="10503" width="7.26953125" style="295" customWidth="1"/>
    <col min="10504" max="10505" width="7.7265625" style="295" customWidth="1"/>
    <col min="10506" max="10506" width="19.26953125" style="295" customWidth="1"/>
    <col min="10507" max="10507" width="10" style="295" customWidth="1"/>
    <col min="10508" max="10754" width="7.7265625" style="295"/>
    <col min="10755" max="10755" width="12.81640625" style="295" customWidth="1"/>
    <col min="10756" max="10756" width="11.453125" style="295" customWidth="1"/>
    <col min="10757" max="10758" width="7.453125" style="295" customWidth="1"/>
    <col min="10759" max="10759" width="7.26953125" style="295" customWidth="1"/>
    <col min="10760" max="10761" width="7.7265625" style="295" customWidth="1"/>
    <col min="10762" max="10762" width="19.26953125" style="295" customWidth="1"/>
    <col min="10763" max="10763" width="10" style="295" customWidth="1"/>
    <col min="10764" max="11010" width="7.7265625" style="295"/>
    <col min="11011" max="11011" width="12.81640625" style="295" customWidth="1"/>
    <col min="11012" max="11012" width="11.453125" style="295" customWidth="1"/>
    <col min="11013" max="11014" width="7.453125" style="295" customWidth="1"/>
    <col min="11015" max="11015" width="7.26953125" style="295" customWidth="1"/>
    <col min="11016" max="11017" width="7.7265625" style="295" customWidth="1"/>
    <col min="11018" max="11018" width="19.26953125" style="295" customWidth="1"/>
    <col min="11019" max="11019" width="10" style="295" customWidth="1"/>
    <col min="11020" max="11266" width="7.7265625" style="295"/>
    <col min="11267" max="11267" width="12.81640625" style="295" customWidth="1"/>
    <col min="11268" max="11268" width="11.453125" style="295" customWidth="1"/>
    <col min="11269" max="11270" width="7.453125" style="295" customWidth="1"/>
    <col min="11271" max="11271" width="7.26953125" style="295" customWidth="1"/>
    <col min="11272" max="11273" width="7.7265625" style="295" customWidth="1"/>
    <col min="11274" max="11274" width="19.26953125" style="295" customWidth="1"/>
    <col min="11275" max="11275" width="10" style="295" customWidth="1"/>
    <col min="11276" max="11522" width="7.7265625" style="295"/>
    <col min="11523" max="11523" width="12.81640625" style="295" customWidth="1"/>
    <col min="11524" max="11524" width="11.453125" style="295" customWidth="1"/>
    <col min="11525" max="11526" width="7.453125" style="295" customWidth="1"/>
    <col min="11527" max="11527" width="7.26953125" style="295" customWidth="1"/>
    <col min="11528" max="11529" width="7.7265625" style="295" customWidth="1"/>
    <col min="11530" max="11530" width="19.26953125" style="295" customWidth="1"/>
    <col min="11531" max="11531" width="10" style="295" customWidth="1"/>
    <col min="11532" max="11778" width="7.7265625" style="295"/>
    <col min="11779" max="11779" width="12.81640625" style="295" customWidth="1"/>
    <col min="11780" max="11780" width="11.453125" style="295" customWidth="1"/>
    <col min="11781" max="11782" width="7.453125" style="295" customWidth="1"/>
    <col min="11783" max="11783" width="7.26953125" style="295" customWidth="1"/>
    <col min="11784" max="11785" width="7.7265625" style="295" customWidth="1"/>
    <col min="11786" max="11786" width="19.26953125" style="295" customWidth="1"/>
    <col min="11787" max="11787" width="10" style="295" customWidth="1"/>
    <col min="11788" max="12034" width="7.7265625" style="295"/>
    <col min="12035" max="12035" width="12.81640625" style="295" customWidth="1"/>
    <col min="12036" max="12036" width="11.453125" style="295" customWidth="1"/>
    <col min="12037" max="12038" width="7.453125" style="295" customWidth="1"/>
    <col min="12039" max="12039" width="7.26953125" style="295" customWidth="1"/>
    <col min="12040" max="12041" width="7.7265625" style="295" customWidth="1"/>
    <col min="12042" max="12042" width="19.26953125" style="295" customWidth="1"/>
    <col min="12043" max="12043" width="10" style="295" customWidth="1"/>
    <col min="12044" max="12290" width="7.7265625" style="295"/>
    <col min="12291" max="12291" width="12.81640625" style="295" customWidth="1"/>
    <col min="12292" max="12292" width="11.453125" style="295" customWidth="1"/>
    <col min="12293" max="12294" width="7.453125" style="295" customWidth="1"/>
    <col min="12295" max="12295" width="7.26953125" style="295" customWidth="1"/>
    <col min="12296" max="12297" width="7.7265625" style="295" customWidth="1"/>
    <col min="12298" max="12298" width="19.26953125" style="295" customWidth="1"/>
    <col min="12299" max="12299" width="10" style="295" customWidth="1"/>
    <col min="12300" max="12546" width="7.7265625" style="295"/>
    <col min="12547" max="12547" width="12.81640625" style="295" customWidth="1"/>
    <col min="12548" max="12548" width="11.453125" style="295" customWidth="1"/>
    <col min="12549" max="12550" width="7.453125" style="295" customWidth="1"/>
    <col min="12551" max="12551" width="7.26953125" style="295" customWidth="1"/>
    <col min="12552" max="12553" width="7.7265625" style="295" customWidth="1"/>
    <col min="12554" max="12554" width="19.26953125" style="295" customWidth="1"/>
    <col min="12555" max="12555" width="10" style="295" customWidth="1"/>
    <col min="12556" max="12802" width="7.7265625" style="295"/>
    <col min="12803" max="12803" width="12.81640625" style="295" customWidth="1"/>
    <col min="12804" max="12804" width="11.453125" style="295" customWidth="1"/>
    <col min="12805" max="12806" width="7.453125" style="295" customWidth="1"/>
    <col min="12807" max="12807" width="7.26953125" style="295" customWidth="1"/>
    <col min="12808" max="12809" width="7.7265625" style="295" customWidth="1"/>
    <col min="12810" max="12810" width="19.26953125" style="295" customWidth="1"/>
    <col min="12811" max="12811" width="10" style="295" customWidth="1"/>
    <col min="12812" max="13058" width="7.7265625" style="295"/>
    <col min="13059" max="13059" width="12.81640625" style="295" customWidth="1"/>
    <col min="13060" max="13060" width="11.453125" style="295" customWidth="1"/>
    <col min="13061" max="13062" width="7.453125" style="295" customWidth="1"/>
    <col min="13063" max="13063" width="7.26953125" style="295" customWidth="1"/>
    <col min="13064" max="13065" width="7.7265625" style="295" customWidth="1"/>
    <col min="13066" max="13066" width="19.26953125" style="295" customWidth="1"/>
    <col min="13067" max="13067" width="10" style="295" customWidth="1"/>
    <col min="13068" max="13314" width="7.7265625" style="295"/>
    <col min="13315" max="13315" width="12.81640625" style="295" customWidth="1"/>
    <col min="13316" max="13316" width="11.453125" style="295" customWidth="1"/>
    <col min="13317" max="13318" width="7.453125" style="295" customWidth="1"/>
    <col min="13319" max="13319" width="7.26953125" style="295" customWidth="1"/>
    <col min="13320" max="13321" width="7.7265625" style="295" customWidth="1"/>
    <col min="13322" max="13322" width="19.26953125" style="295" customWidth="1"/>
    <col min="13323" max="13323" width="10" style="295" customWidth="1"/>
    <col min="13324" max="13570" width="7.7265625" style="295"/>
    <col min="13571" max="13571" width="12.81640625" style="295" customWidth="1"/>
    <col min="13572" max="13572" width="11.453125" style="295" customWidth="1"/>
    <col min="13573" max="13574" width="7.453125" style="295" customWidth="1"/>
    <col min="13575" max="13575" width="7.26953125" style="295" customWidth="1"/>
    <col min="13576" max="13577" width="7.7265625" style="295" customWidth="1"/>
    <col min="13578" max="13578" width="19.26953125" style="295" customWidth="1"/>
    <col min="13579" max="13579" width="10" style="295" customWidth="1"/>
    <col min="13580" max="13826" width="7.7265625" style="295"/>
    <col min="13827" max="13827" width="12.81640625" style="295" customWidth="1"/>
    <col min="13828" max="13828" width="11.453125" style="295" customWidth="1"/>
    <col min="13829" max="13830" width="7.453125" style="295" customWidth="1"/>
    <col min="13831" max="13831" width="7.26953125" style="295" customWidth="1"/>
    <col min="13832" max="13833" width="7.7265625" style="295" customWidth="1"/>
    <col min="13834" max="13834" width="19.26953125" style="295" customWidth="1"/>
    <col min="13835" max="13835" width="10" style="295" customWidth="1"/>
    <col min="13836" max="14082" width="7.7265625" style="295"/>
    <col min="14083" max="14083" width="12.81640625" style="295" customWidth="1"/>
    <col min="14084" max="14084" width="11.453125" style="295" customWidth="1"/>
    <col min="14085" max="14086" width="7.453125" style="295" customWidth="1"/>
    <col min="14087" max="14087" width="7.26953125" style="295" customWidth="1"/>
    <col min="14088" max="14089" width="7.7265625" style="295" customWidth="1"/>
    <col min="14090" max="14090" width="19.26953125" style="295" customWidth="1"/>
    <col min="14091" max="14091" width="10" style="295" customWidth="1"/>
    <col min="14092" max="14338" width="7.7265625" style="295"/>
    <col min="14339" max="14339" width="12.81640625" style="295" customWidth="1"/>
    <col min="14340" max="14340" width="11.453125" style="295" customWidth="1"/>
    <col min="14341" max="14342" width="7.453125" style="295" customWidth="1"/>
    <col min="14343" max="14343" width="7.26953125" style="295" customWidth="1"/>
    <col min="14344" max="14345" width="7.7265625" style="295" customWidth="1"/>
    <col min="14346" max="14346" width="19.26953125" style="295" customWidth="1"/>
    <col min="14347" max="14347" width="10" style="295" customWidth="1"/>
    <col min="14348" max="14594" width="7.7265625" style="295"/>
    <col min="14595" max="14595" width="12.81640625" style="295" customWidth="1"/>
    <col min="14596" max="14596" width="11.453125" style="295" customWidth="1"/>
    <col min="14597" max="14598" width="7.453125" style="295" customWidth="1"/>
    <col min="14599" max="14599" width="7.26953125" style="295" customWidth="1"/>
    <col min="14600" max="14601" width="7.7265625" style="295" customWidth="1"/>
    <col min="14602" max="14602" width="19.26953125" style="295" customWidth="1"/>
    <col min="14603" max="14603" width="10" style="295" customWidth="1"/>
    <col min="14604" max="14850" width="7.7265625" style="295"/>
    <col min="14851" max="14851" width="12.81640625" style="295" customWidth="1"/>
    <col min="14852" max="14852" width="11.453125" style="295" customWidth="1"/>
    <col min="14853" max="14854" width="7.453125" style="295" customWidth="1"/>
    <col min="14855" max="14855" width="7.26953125" style="295" customWidth="1"/>
    <col min="14856" max="14857" width="7.7265625" style="295" customWidth="1"/>
    <col min="14858" max="14858" width="19.26953125" style="295" customWidth="1"/>
    <col min="14859" max="14859" width="10" style="295" customWidth="1"/>
    <col min="14860" max="15106" width="7.7265625" style="295"/>
    <col min="15107" max="15107" width="12.81640625" style="295" customWidth="1"/>
    <col min="15108" max="15108" width="11.453125" style="295" customWidth="1"/>
    <col min="15109" max="15110" width="7.453125" style="295" customWidth="1"/>
    <col min="15111" max="15111" width="7.26953125" style="295" customWidth="1"/>
    <col min="15112" max="15113" width="7.7265625" style="295" customWidth="1"/>
    <col min="15114" max="15114" width="19.26953125" style="295" customWidth="1"/>
    <col min="15115" max="15115" width="10" style="295" customWidth="1"/>
    <col min="15116" max="15362" width="7.7265625" style="295"/>
    <col min="15363" max="15363" width="12.81640625" style="295" customWidth="1"/>
    <col min="15364" max="15364" width="11.453125" style="295" customWidth="1"/>
    <col min="15365" max="15366" width="7.453125" style="295" customWidth="1"/>
    <col min="15367" max="15367" width="7.26953125" style="295" customWidth="1"/>
    <col min="15368" max="15369" width="7.7265625" style="295" customWidth="1"/>
    <col min="15370" max="15370" width="19.26953125" style="295" customWidth="1"/>
    <col min="15371" max="15371" width="10" style="295" customWidth="1"/>
    <col min="15372" max="15618" width="7.7265625" style="295"/>
    <col min="15619" max="15619" width="12.81640625" style="295" customWidth="1"/>
    <col min="15620" max="15620" width="11.453125" style="295" customWidth="1"/>
    <col min="15621" max="15622" width="7.453125" style="295" customWidth="1"/>
    <col min="15623" max="15623" width="7.26953125" style="295" customWidth="1"/>
    <col min="15624" max="15625" width="7.7265625" style="295" customWidth="1"/>
    <col min="15626" max="15626" width="19.26953125" style="295" customWidth="1"/>
    <col min="15627" max="15627" width="10" style="295" customWidth="1"/>
    <col min="15628" max="15874" width="7.7265625" style="295"/>
    <col min="15875" max="15875" width="12.81640625" style="295" customWidth="1"/>
    <col min="15876" max="15876" width="11.453125" style="295" customWidth="1"/>
    <col min="15877" max="15878" width="7.453125" style="295" customWidth="1"/>
    <col min="15879" max="15879" width="7.26953125" style="295" customWidth="1"/>
    <col min="15880" max="15881" width="7.7265625" style="295" customWidth="1"/>
    <col min="15882" max="15882" width="19.26953125" style="295" customWidth="1"/>
    <col min="15883" max="15883" width="10" style="295" customWidth="1"/>
    <col min="15884" max="16130" width="7.7265625" style="295"/>
    <col min="16131" max="16131" width="12.81640625" style="295" customWidth="1"/>
    <col min="16132" max="16132" width="11.453125" style="295" customWidth="1"/>
    <col min="16133" max="16134" width="7.453125" style="295" customWidth="1"/>
    <col min="16135" max="16135" width="7.26953125" style="295" customWidth="1"/>
    <col min="16136" max="16137" width="7.7265625" style="295" customWidth="1"/>
    <col min="16138" max="16138" width="19.26953125" style="295" customWidth="1"/>
    <col min="16139" max="16139" width="10" style="295" customWidth="1"/>
    <col min="16140" max="16384" width="7.7265625" style="295"/>
  </cols>
  <sheetData>
    <row r="1" spans="1:17" ht="33" customHeight="1">
      <c r="A1" s="1938" t="s">
        <v>670</v>
      </c>
      <c r="B1" s="1939"/>
      <c r="C1" s="1939"/>
      <c r="D1" s="1939"/>
      <c r="E1" s="1939"/>
      <c r="F1" s="1939"/>
      <c r="G1" s="1939"/>
      <c r="H1" s="1939"/>
      <c r="I1" s="1939"/>
    </row>
    <row r="2" spans="1:17" ht="33" customHeight="1">
      <c r="A2" s="1726" t="s">
        <v>671</v>
      </c>
      <c r="B2" s="1726"/>
      <c r="C2" s="1726"/>
      <c r="D2" s="1726"/>
      <c r="E2" s="1726"/>
      <c r="F2" s="1726"/>
      <c r="G2" s="1726"/>
      <c r="H2" s="1726"/>
      <c r="I2" s="1726"/>
    </row>
    <row r="3" spans="1:17" ht="24" customHeight="1">
      <c r="A3" s="197" t="s">
        <v>1209</v>
      </c>
      <c r="B3" s="136"/>
      <c r="C3" s="579"/>
      <c r="D3" s="579"/>
      <c r="E3" s="579"/>
      <c r="F3" s="579"/>
      <c r="G3" s="579"/>
      <c r="H3" s="579"/>
      <c r="I3" s="590" t="s">
        <v>1210</v>
      </c>
    </row>
    <row r="4" spans="1:17" s="298" customFormat="1" ht="33" customHeight="1">
      <c r="A4" s="1940" t="s">
        <v>1008</v>
      </c>
      <c r="B4" s="1941" t="s">
        <v>1197</v>
      </c>
      <c r="C4" s="581" t="s">
        <v>109</v>
      </c>
      <c r="D4" s="581"/>
      <c r="E4" s="581"/>
      <c r="F4" s="581"/>
      <c r="G4" s="581" t="s">
        <v>113</v>
      </c>
      <c r="H4" s="1941" t="s">
        <v>1198</v>
      </c>
      <c r="I4" s="1940" t="s">
        <v>1010</v>
      </c>
    </row>
    <row r="5" spans="1:17" s="298" customFormat="1" ht="33" customHeight="1">
      <c r="A5" s="1940"/>
      <c r="B5" s="1941"/>
      <c r="C5" s="582" t="s">
        <v>166</v>
      </c>
      <c r="D5" s="582" t="s">
        <v>131</v>
      </c>
      <c r="E5" s="582" t="s">
        <v>132</v>
      </c>
      <c r="F5" s="582" t="s">
        <v>133</v>
      </c>
      <c r="G5" s="582" t="s">
        <v>275</v>
      </c>
      <c r="H5" s="1941"/>
      <c r="I5" s="1940"/>
      <c r="J5" s="583"/>
      <c r="K5" s="583"/>
      <c r="L5" s="583"/>
      <c r="M5" s="583"/>
      <c r="N5" s="583"/>
      <c r="O5" s="583"/>
      <c r="P5" s="583"/>
      <c r="Q5" s="583"/>
    </row>
    <row r="6" spans="1:17" ht="33" customHeight="1">
      <c r="A6" s="1940" t="s">
        <v>953</v>
      </c>
      <c r="B6" s="584" t="s">
        <v>994</v>
      </c>
      <c r="C6" s="289">
        <v>1181</v>
      </c>
      <c r="D6" s="289">
        <v>736</v>
      </c>
      <c r="E6" s="289">
        <v>1270</v>
      </c>
      <c r="F6" s="289">
        <v>1259</v>
      </c>
      <c r="G6" s="289">
        <v>2119</v>
      </c>
      <c r="H6" s="584" t="s">
        <v>115</v>
      </c>
      <c r="I6" s="1940" t="s">
        <v>1211</v>
      </c>
      <c r="J6" s="585"/>
      <c r="K6" s="585"/>
      <c r="L6" s="585"/>
      <c r="M6" s="585"/>
      <c r="N6" s="585"/>
      <c r="O6" s="585"/>
      <c r="P6" s="585"/>
      <c r="Q6" s="586"/>
    </row>
    <row r="7" spans="1:17" ht="33" customHeight="1">
      <c r="A7" s="1940"/>
      <c r="B7" s="584" t="s">
        <v>995</v>
      </c>
      <c r="C7" s="289">
        <v>2039</v>
      </c>
      <c r="D7" s="289">
        <v>1580</v>
      </c>
      <c r="E7" s="289">
        <v>1668</v>
      </c>
      <c r="F7" s="289">
        <v>1367</v>
      </c>
      <c r="G7" s="289">
        <v>2692</v>
      </c>
      <c r="H7" s="584" t="s">
        <v>116</v>
      </c>
      <c r="I7" s="1940"/>
      <c r="J7" s="585"/>
      <c r="K7" s="585"/>
      <c r="L7" s="585"/>
      <c r="M7" s="585"/>
      <c r="N7" s="585"/>
      <c r="O7" s="585"/>
      <c r="P7" s="585"/>
      <c r="Q7" s="586"/>
    </row>
    <row r="8" spans="1:17" ht="33" customHeight="1">
      <c r="A8" s="1940"/>
      <c r="B8" s="584" t="s">
        <v>750</v>
      </c>
      <c r="C8" s="286">
        <v>3220</v>
      </c>
      <c r="D8" s="286">
        <f>SUM(D6:D7)</f>
        <v>2316</v>
      </c>
      <c r="E8" s="286">
        <f>SUM(E6:E7)</f>
        <v>2938</v>
      </c>
      <c r="F8" s="286">
        <f>SUM(F6:F7)</f>
        <v>2626</v>
      </c>
      <c r="G8" s="286">
        <f>SUM(G6:G7)</f>
        <v>4811</v>
      </c>
      <c r="H8" s="584" t="s">
        <v>68</v>
      </c>
      <c r="I8" s="1940"/>
      <c r="J8" s="585"/>
      <c r="K8" s="585"/>
      <c r="L8" s="585"/>
      <c r="M8" s="585"/>
      <c r="N8" s="585"/>
      <c r="O8" s="585"/>
      <c r="P8" s="585"/>
      <c r="Q8" s="586"/>
    </row>
    <row r="9" spans="1:17" ht="33" customHeight="1">
      <c r="A9" s="1940" t="s">
        <v>955</v>
      </c>
      <c r="B9" s="584" t="s">
        <v>994</v>
      </c>
      <c r="C9" s="289">
        <v>2968</v>
      </c>
      <c r="D9" s="289">
        <v>2510</v>
      </c>
      <c r="E9" s="289">
        <v>2723</v>
      </c>
      <c r="F9" s="289">
        <v>2275</v>
      </c>
      <c r="G9" s="289">
        <v>2388</v>
      </c>
      <c r="H9" s="584" t="s">
        <v>115</v>
      </c>
      <c r="I9" s="1940" t="s">
        <v>954</v>
      </c>
      <c r="J9" s="585"/>
      <c r="K9" s="585"/>
      <c r="L9" s="585"/>
      <c r="M9" s="586"/>
      <c r="N9" s="586"/>
      <c r="O9" s="586"/>
      <c r="P9" s="586"/>
      <c r="Q9" s="586"/>
    </row>
    <row r="10" spans="1:17" ht="33" customHeight="1">
      <c r="A10" s="1940"/>
      <c r="B10" s="584" t="s">
        <v>995</v>
      </c>
      <c r="C10" s="289">
        <v>75</v>
      </c>
      <c r="D10" s="289">
        <v>13</v>
      </c>
      <c r="E10" s="289">
        <v>12</v>
      </c>
      <c r="F10" s="289">
        <v>32</v>
      </c>
      <c r="G10" s="289">
        <v>20</v>
      </c>
      <c r="H10" s="584" t="s">
        <v>116</v>
      </c>
      <c r="I10" s="1940"/>
      <c r="J10" s="585"/>
      <c r="K10" s="585"/>
      <c r="L10" s="585"/>
      <c r="M10" s="586"/>
      <c r="N10" s="586"/>
      <c r="O10" s="586"/>
      <c r="P10" s="586"/>
      <c r="Q10" s="586"/>
    </row>
    <row r="11" spans="1:17" ht="33" customHeight="1">
      <c r="A11" s="1940"/>
      <c r="B11" s="584" t="s">
        <v>750</v>
      </c>
      <c r="C11" s="286">
        <v>3043</v>
      </c>
      <c r="D11" s="286">
        <f>SUM(D9:D10)</f>
        <v>2523</v>
      </c>
      <c r="E11" s="286">
        <f>SUM(E9:E10)</f>
        <v>2735</v>
      </c>
      <c r="F11" s="286">
        <f>SUM(F9:F10)</f>
        <v>2307</v>
      </c>
      <c r="G11" s="286">
        <f>SUM(G9:G10)</f>
        <v>2408</v>
      </c>
      <c r="H11" s="584" t="s">
        <v>68</v>
      </c>
      <c r="I11" s="1940"/>
      <c r="J11" s="585"/>
      <c r="K11" s="585"/>
      <c r="L11" s="585"/>
      <c r="M11" s="586"/>
      <c r="N11" s="586"/>
      <c r="O11" s="586"/>
      <c r="P11" s="586"/>
      <c r="Q11" s="586"/>
    </row>
    <row r="12" spans="1:17" ht="33" customHeight="1">
      <c r="A12" s="1940" t="s">
        <v>862</v>
      </c>
      <c r="B12" s="584" t="s">
        <v>994</v>
      </c>
      <c r="C12" s="289">
        <v>40</v>
      </c>
      <c r="D12" s="289">
        <v>44</v>
      </c>
      <c r="E12" s="289">
        <v>65</v>
      </c>
      <c r="F12" s="289">
        <v>72</v>
      </c>
      <c r="G12" s="289">
        <v>154</v>
      </c>
      <c r="H12" s="584" t="s">
        <v>115</v>
      </c>
      <c r="I12" s="1940" t="s">
        <v>870</v>
      </c>
      <c r="J12" s="585"/>
      <c r="K12" s="585"/>
      <c r="L12" s="586"/>
      <c r="M12" s="586"/>
      <c r="N12" s="586"/>
      <c r="O12" s="586"/>
      <c r="P12" s="586"/>
      <c r="Q12" s="586"/>
    </row>
    <row r="13" spans="1:17" ht="33" customHeight="1">
      <c r="A13" s="1940"/>
      <c r="B13" s="584" t="s">
        <v>995</v>
      </c>
      <c r="C13" s="289">
        <v>195</v>
      </c>
      <c r="D13" s="289">
        <v>129</v>
      </c>
      <c r="E13" s="289">
        <v>137</v>
      </c>
      <c r="F13" s="289">
        <v>101</v>
      </c>
      <c r="G13" s="289">
        <v>75</v>
      </c>
      <c r="H13" s="584" t="s">
        <v>116</v>
      </c>
      <c r="I13" s="1940"/>
      <c r="J13" s="585"/>
      <c r="K13" s="585"/>
      <c r="L13" s="586"/>
      <c r="M13" s="586"/>
      <c r="N13" s="586"/>
      <c r="O13" s="586"/>
      <c r="P13" s="586"/>
      <c r="Q13" s="586"/>
    </row>
    <row r="14" spans="1:17" ht="33" customHeight="1">
      <c r="A14" s="1940"/>
      <c r="B14" s="584" t="s">
        <v>750</v>
      </c>
      <c r="C14" s="286">
        <v>235</v>
      </c>
      <c r="D14" s="286">
        <f>SUM(D12:D13)</f>
        <v>173</v>
      </c>
      <c r="E14" s="286">
        <f>SUM(E12:E13)</f>
        <v>202</v>
      </c>
      <c r="F14" s="286">
        <f>SUM(F12:F13)</f>
        <v>173</v>
      </c>
      <c r="G14" s="286">
        <f>SUM(G12:G13)</f>
        <v>229</v>
      </c>
      <c r="H14" s="584" t="s">
        <v>68</v>
      </c>
      <c r="I14" s="1940"/>
      <c r="J14" s="585"/>
      <c r="K14" s="585"/>
      <c r="L14" s="586"/>
      <c r="M14" s="586"/>
      <c r="N14" s="586"/>
      <c r="O14" s="586"/>
      <c r="P14" s="586"/>
      <c r="Q14" s="586"/>
    </row>
    <row r="15" spans="1:17" ht="33" customHeight="1">
      <c r="A15" s="1940" t="s">
        <v>1212</v>
      </c>
      <c r="B15" s="584" t="s">
        <v>994</v>
      </c>
      <c r="C15" s="289">
        <v>82</v>
      </c>
      <c r="D15" s="289">
        <v>65</v>
      </c>
      <c r="E15" s="289">
        <v>98</v>
      </c>
      <c r="F15" s="289">
        <v>98</v>
      </c>
      <c r="G15" s="289">
        <v>215</v>
      </c>
      <c r="H15" s="584" t="s">
        <v>115</v>
      </c>
      <c r="I15" s="1940" t="s">
        <v>871</v>
      </c>
      <c r="J15" s="585"/>
      <c r="K15" s="585"/>
      <c r="L15" s="586"/>
      <c r="M15" s="586"/>
      <c r="N15" s="586"/>
      <c r="O15" s="586"/>
      <c r="P15" s="586"/>
      <c r="Q15" s="586"/>
    </row>
    <row r="16" spans="1:17" ht="33" customHeight="1">
      <c r="A16" s="1940"/>
      <c r="B16" s="584" t="s">
        <v>995</v>
      </c>
      <c r="C16" s="289">
        <v>205</v>
      </c>
      <c r="D16" s="289">
        <v>188</v>
      </c>
      <c r="E16" s="289">
        <v>220</v>
      </c>
      <c r="F16" s="289">
        <v>220</v>
      </c>
      <c r="G16" s="289">
        <v>159</v>
      </c>
      <c r="H16" s="584" t="s">
        <v>116</v>
      </c>
      <c r="I16" s="1940"/>
      <c r="J16" s="586"/>
      <c r="K16" s="585"/>
      <c r="L16" s="586"/>
      <c r="M16" s="586"/>
      <c r="N16" s="586"/>
      <c r="O16" s="586"/>
      <c r="P16" s="586"/>
      <c r="Q16" s="586"/>
    </row>
    <row r="17" spans="1:19" ht="33" customHeight="1">
      <c r="A17" s="1940"/>
      <c r="B17" s="584" t="s">
        <v>750</v>
      </c>
      <c r="C17" s="286">
        <v>287</v>
      </c>
      <c r="D17" s="286">
        <f>SUM(D15:D16)</f>
        <v>253</v>
      </c>
      <c r="E17" s="286">
        <f>SUM(E15:E16)</f>
        <v>318</v>
      </c>
      <c r="F17" s="286">
        <f>SUM(F15:F16)</f>
        <v>318</v>
      </c>
      <c r="G17" s="286">
        <f>SUM(G15:G16)</f>
        <v>374</v>
      </c>
      <c r="H17" s="584" t="s">
        <v>68</v>
      </c>
      <c r="I17" s="1940"/>
      <c r="J17" s="586"/>
      <c r="K17" s="585"/>
      <c r="L17" s="586"/>
      <c r="M17" s="586"/>
      <c r="N17" s="586"/>
      <c r="O17" s="586"/>
      <c r="P17" s="586"/>
      <c r="Q17" s="586"/>
    </row>
    <row r="18" spans="1:19" ht="33" customHeight="1">
      <c r="A18" s="1940" t="s">
        <v>1058</v>
      </c>
      <c r="B18" s="584" t="s">
        <v>994</v>
      </c>
      <c r="C18" s="289">
        <v>2556</v>
      </c>
      <c r="D18" s="289">
        <v>1580</v>
      </c>
      <c r="E18" s="289">
        <v>2624</v>
      </c>
      <c r="F18" s="289">
        <v>2476</v>
      </c>
      <c r="G18" s="289">
        <v>1730</v>
      </c>
      <c r="H18" s="584" t="s">
        <v>115</v>
      </c>
      <c r="I18" s="1940" t="s">
        <v>1213</v>
      </c>
      <c r="J18" s="586"/>
      <c r="K18" s="585"/>
      <c r="L18" s="586"/>
      <c r="M18" s="586"/>
      <c r="N18" s="586"/>
      <c r="O18" s="587"/>
      <c r="P18" s="587"/>
      <c r="Q18" s="587"/>
    </row>
    <row r="19" spans="1:19" ht="33" customHeight="1">
      <c r="A19" s="1940"/>
      <c r="B19" s="584" t="s">
        <v>995</v>
      </c>
      <c r="C19" s="289">
        <v>3194</v>
      </c>
      <c r="D19" s="289">
        <v>2165</v>
      </c>
      <c r="E19" s="289">
        <v>2442</v>
      </c>
      <c r="F19" s="289">
        <v>2022</v>
      </c>
      <c r="G19" s="289">
        <v>983</v>
      </c>
      <c r="H19" s="584" t="s">
        <v>116</v>
      </c>
      <c r="I19" s="1940"/>
      <c r="J19" s="586"/>
      <c r="K19" s="585"/>
      <c r="L19" s="586"/>
      <c r="M19" s="586"/>
      <c r="N19" s="586"/>
      <c r="O19" s="586"/>
      <c r="P19" s="586"/>
      <c r="Q19" s="586"/>
    </row>
    <row r="20" spans="1:19" ht="33" customHeight="1">
      <c r="A20" s="1940"/>
      <c r="B20" s="584" t="s">
        <v>750</v>
      </c>
      <c r="C20" s="286">
        <v>5750</v>
      </c>
      <c r="D20" s="286">
        <f>SUM(D18:D19)</f>
        <v>3745</v>
      </c>
      <c r="E20" s="286">
        <f>SUM(E18:E19)</f>
        <v>5066</v>
      </c>
      <c r="F20" s="286">
        <f>SUM(F18:F19)</f>
        <v>4498</v>
      </c>
      <c r="G20" s="286">
        <f>SUM(G18:G19)</f>
        <v>2713</v>
      </c>
      <c r="H20" s="584" t="s">
        <v>68</v>
      </c>
      <c r="I20" s="1940"/>
      <c r="J20" s="586"/>
      <c r="K20" s="585"/>
      <c r="L20" s="586"/>
      <c r="M20" s="586"/>
      <c r="N20" s="586"/>
      <c r="O20" s="586"/>
      <c r="P20" s="586"/>
      <c r="Q20" s="586"/>
    </row>
    <row r="21" spans="1:19" ht="33" customHeight="1">
      <c r="A21" s="1940" t="s">
        <v>1091</v>
      </c>
      <c r="B21" s="584" t="s">
        <v>994</v>
      </c>
      <c r="C21" s="289">
        <v>448</v>
      </c>
      <c r="D21" s="289">
        <v>675</v>
      </c>
      <c r="E21" s="289">
        <v>832</v>
      </c>
      <c r="F21" s="289">
        <v>841</v>
      </c>
      <c r="G21" s="289">
        <v>1037</v>
      </c>
      <c r="H21" s="584" t="s">
        <v>115</v>
      </c>
      <c r="I21" s="1940" t="s">
        <v>894</v>
      </c>
      <c r="J21" s="586"/>
      <c r="K21" s="585"/>
      <c r="L21" s="586"/>
      <c r="M21" s="586"/>
      <c r="N21" s="586"/>
      <c r="O21" s="586"/>
      <c r="P21" s="586"/>
      <c r="Q21" s="586"/>
    </row>
    <row r="22" spans="1:19" ht="33" customHeight="1">
      <c r="A22" s="1940"/>
      <c r="B22" s="584" t="s">
        <v>995</v>
      </c>
      <c r="C22" s="289">
        <v>1411</v>
      </c>
      <c r="D22" s="289">
        <v>1265</v>
      </c>
      <c r="E22" s="289">
        <v>1362</v>
      </c>
      <c r="F22" s="289">
        <v>975</v>
      </c>
      <c r="G22" s="289">
        <v>529</v>
      </c>
      <c r="H22" s="584" t="s">
        <v>116</v>
      </c>
      <c r="I22" s="1940"/>
      <c r="J22" s="586"/>
      <c r="K22" s="585"/>
      <c r="L22" s="586"/>
      <c r="M22" s="586"/>
      <c r="N22" s="586"/>
      <c r="O22" s="586"/>
      <c r="P22" s="586"/>
      <c r="Q22" s="586"/>
    </row>
    <row r="23" spans="1:19" ht="33" customHeight="1">
      <c r="A23" s="1940"/>
      <c r="B23" s="584" t="s">
        <v>750</v>
      </c>
      <c r="C23" s="286">
        <v>1859</v>
      </c>
      <c r="D23" s="286">
        <f>SUM(D21:D22)</f>
        <v>1940</v>
      </c>
      <c r="E23" s="286">
        <f>SUM(E21:E22)</f>
        <v>2194</v>
      </c>
      <c r="F23" s="286">
        <f>SUM(F21:F22)</f>
        <v>1816</v>
      </c>
      <c r="G23" s="286">
        <f>SUM(G21:G22)</f>
        <v>1566</v>
      </c>
      <c r="H23" s="584" t="s">
        <v>68</v>
      </c>
      <c r="I23" s="1940"/>
      <c r="J23" s="585"/>
      <c r="K23" s="585"/>
      <c r="L23" s="586"/>
      <c r="M23" s="586"/>
      <c r="N23" s="586"/>
      <c r="O23" s="586"/>
      <c r="P23" s="586"/>
      <c r="Q23" s="586"/>
    </row>
    <row r="24" spans="1:19" ht="33" customHeight="1">
      <c r="A24" s="1940" t="s">
        <v>1214</v>
      </c>
      <c r="B24" s="584" t="s">
        <v>994</v>
      </c>
      <c r="C24" s="289">
        <v>7275</v>
      </c>
      <c r="D24" s="289">
        <f t="shared" ref="D24:G25" si="0">SUM(D21+D18+D15+D12+D9+D6)</f>
        <v>5610</v>
      </c>
      <c r="E24" s="289">
        <f t="shared" si="0"/>
        <v>7612</v>
      </c>
      <c r="F24" s="289">
        <f t="shared" si="0"/>
        <v>7021</v>
      </c>
      <c r="G24" s="289">
        <f t="shared" si="0"/>
        <v>7643</v>
      </c>
      <c r="H24" s="584" t="s">
        <v>115</v>
      </c>
      <c r="I24" s="1940" t="s">
        <v>1215</v>
      </c>
      <c r="J24" s="586"/>
      <c r="K24" s="585"/>
      <c r="L24" s="586"/>
      <c r="M24" s="586"/>
      <c r="N24" s="586"/>
      <c r="O24" s="586"/>
      <c r="P24" s="586"/>
      <c r="Q24" s="588"/>
      <c r="R24" s="468"/>
      <c r="S24" s="468"/>
    </row>
    <row r="25" spans="1:19" ht="33" customHeight="1">
      <c r="A25" s="1940"/>
      <c r="B25" s="584" t="s">
        <v>995</v>
      </c>
      <c r="C25" s="289">
        <v>7119</v>
      </c>
      <c r="D25" s="289">
        <f t="shared" si="0"/>
        <v>5340</v>
      </c>
      <c r="E25" s="289">
        <f t="shared" si="0"/>
        <v>5841</v>
      </c>
      <c r="F25" s="289">
        <f t="shared" si="0"/>
        <v>4717</v>
      </c>
      <c r="G25" s="289">
        <f t="shared" si="0"/>
        <v>4458</v>
      </c>
      <c r="H25" s="584" t="s">
        <v>116</v>
      </c>
      <c r="I25" s="1940"/>
      <c r="J25" s="586"/>
      <c r="K25" s="585"/>
      <c r="L25" s="586"/>
      <c r="M25" s="586"/>
      <c r="N25" s="586"/>
      <c r="O25" s="586"/>
      <c r="P25" s="586"/>
      <c r="Q25" s="586"/>
    </row>
    <row r="26" spans="1:19" ht="33" customHeight="1">
      <c r="A26" s="1940"/>
      <c r="B26" s="584" t="s">
        <v>750</v>
      </c>
      <c r="C26" s="286">
        <v>14394</v>
      </c>
      <c r="D26" s="286">
        <f>SUM(D24:D25)</f>
        <v>10950</v>
      </c>
      <c r="E26" s="286">
        <f>SUM(E24:E25)</f>
        <v>13453</v>
      </c>
      <c r="F26" s="286">
        <f>SUM(F24:F25)</f>
        <v>11738</v>
      </c>
      <c r="G26" s="286">
        <f>SUM(G24:G25)</f>
        <v>12101</v>
      </c>
      <c r="H26" s="584" t="s">
        <v>68</v>
      </c>
      <c r="I26" s="1940"/>
      <c r="J26" s="585"/>
      <c r="K26" s="585"/>
      <c r="L26" s="586"/>
      <c r="M26" s="586"/>
      <c r="N26" s="586"/>
      <c r="O26" s="586"/>
      <c r="P26" s="586"/>
      <c r="Q26" s="586"/>
    </row>
    <row r="27" spans="1:19" ht="55" customHeight="1">
      <c r="G27" s="305"/>
      <c r="J27" s="586"/>
      <c r="K27" s="585"/>
      <c r="L27" s="586"/>
      <c r="M27" s="586"/>
      <c r="N27" s="586"/>
      <c r="O27" s="586"/>
      <c r="P27" s="586"/>
      <c r="Q27" s="586"/>
    </row>
    <row r="28" spans="1:19" ht="55" customHeight="1">
      <c r="J28" s="586"/>
      <c r="K28" s="586"/>
      <c r="L28" s="586"/>
      <c r="M28" s="586"/>
      <c r="N28" s="586"/>
      <c r="O28" s="586"/>
      <c r="P28" s="586"/>
      <c r="Q28" s="586"/>
    </row>
    <row r="29" spans="1:19" ht="55" customHeight="1">
      <c r="J29" s="586"/>
      <c r="K29" s="586"/>
      <c r="L29" s="586"/>
      <c r="M29" s="586"/>
      <c r="N29" s="586"/>
      <c r="O29" s="586"/>
      <c r="P29" s="586"/>
      <c r="Q29" s="586"/>
    </row>
    <row r="30" spans="1:19" ht="55" customHeight="1">
      <c r="J30" s="586"/>
      <c r="K30" s="586"/>
      <c r="L30" s="586"/>
      <c r="M30" s="586"/>
      <c r="N30" s="586"/>
      <c r="O30" s="586"/>
      <c r="P30" s="586"/>
      <c r="Q30" s="586"/>
    </row>
    <row r="31" spans="1:19" ht="55" customHeight="1"/>
    <row r="32" spans="1:19" ht="55" customHeight="1"/>
    <row r="33" ht="55" customHeight="1"/>
    <row r="34" ht="55" customHeight="1"/>
    <row r="35" ht="55" customHeight="1"/>
    <row r="36" ht="55" customHeight="1"/>
    <row r="37" ht="55" customHeight="1"/>
    <row r="38" ht="55" customHeight="1"/>
    <row r="39" ht="55" customHeight="1"/>
    <row r="40" ht="55" customHeight="1"/>
    <row r="41" ht="55" customHeight="1"/>
    <row r="42" ht="55" customHeight="1"/>
    <row r="43" ht="55" customHeight="1"/>
    <row r="44" ht="55" customHeight="1"/>
    <row r="45" ht="55" customHeight="1"/>
    <row r="46" ht="55" customHeight="1"/>
    <row r="47" ht="55" customHeight="1"/>
    <row r="48" ht="55" customHeight="1"/>
    <row r="49" ht="55" customHeight="1"/>
    <row r="50" ht="55" customHeight="1"/>
    <row r="51" ht="55" customHeight="1"/>
    <row r="52" ht="55" customHeight="1"/>
    <row r="53" ht="55" customHeight="1"/>
    <row r="54" ht="55" customHeight="1"/>
    <row r="55" ht="55" customHeight="1"/>
    <row r="56" ht="55" customHeight="1"/>
    <row r="57" ht="55" customHeight="1"/>
    <row r="58" ht="55" customHeight="1"/>
    <row r="59" ht="55" customHeight="1"/>
    <row r="60" ht="55" customHeight="1"/>
    <row r="61" ht="55" customHeight="1"/>
    <row r="62" ht="55" customHeight="1"/>
    <row r="63" ht="55" customHeight="1"/>
    <row r="64" ht="55" customHeight="1"/>
    <row r="65" ht="55" customHeight="1"/>
    <row r="66" ht="55" customHeight="1"/>
    <row r="67" ht="55" customHeight="1"/>
    <row r="68" ht="55" customHeight="1"/>
    <row r="69" ht="55" customHeight="1"/>
    <row r="70" ht="55" customHeight="1"/>
    <row r="71" ht="55" customHeight="1"/>
    <row r="72" ht="55" customHeight="1"/>
    <row r="73" ht="55" customHeight="1"/>
    <row r="74" ht="55" customHeight="1"/>
    <row r="75" ht="55" customHeight="1"/>
  </sheetData>
  <mergeCells count="20">
    <mergeCell ref="A24:A26"/>
    <mergeCell ref="I24:I26"/>
    <mergeCell ref="A15:A17"/>
    <mergeCell ref="I15:I17"/>
    <mergeCell ref="A18:A20"/>
    <mergeCell ref="I18:I20"/>
    <mergeCell ref="A21:A23"/>
    <mergeCell ref="I21:I23"/>
    <mergeCell ref="A6:A8"/>
    <mergeCell ref="I6:I8"/>
    <mergeCell ref="A9:A11"/>
    <mergeCell ref="I9:I11"/>
    <mergeCell ref="A12:A14"/>
    <mergeCell ref="I12:I14"/>
    <mergeCell ref="A1:I1"/>
    <mergeCell ref="A2:I2"/>
    <mergeCell ref="A4:A5"/>
    <mergeCell ref="B4:B5"/>
    <mergeCell ref="H4:H5"/>
    <mergeCell ref="I4:I5"/>
  </mergeCells>
  <printOptions horizontalCentered="1" verticalCentered="1"/>
  <pageMargins left="0.15748031496063" right="0.15748031496063" top="0.57480314960629997" bottom="0.57480315000000004" header="0.5" footer="0.5"/>
  <pageSetup paperSize="9" scale="77"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673</v>
      </c>
      <c r="B1" s="1854"/>
      <c r="C1" s="1854"/>
      <c r="D1" s="1854"/>
      <c r="E1" s="1854"/>
      <c r="F1" s="1854"/>
      <c r="G1" s="1854"/>
      <c r="H1" s="1854"/>
      <c r="I1" s="1854"/>
      <c r="J1" s="1854"/>
      <c r="K1" s="1854"/>
      <c r="L1" s="1854"/>
      <c r="M1" s="1854"/>
      <c r="N1" s="1854"/>
      <c r="O1" s="1854"/>
      <c r="P1" s="1855"/>
    </row>
    <row r="2" spans="1:18" ht="47.25" customHeight="1">
      <c r="A2" s="1856" t="s">
        <v>674</v>
      </c>
      <c r="B2" s="1857"/>
      <c r="C2" s="1857"/>
      <c r="D2" s="1857"/>
      <c r="E2" s="1857"/>
      <c r="F2" s="1857"/>
      <c r="G2" s="1857"/>
      <c r="H2" s="1857"/>
      <c r="I2" s="1857"/>
      <c r="J2" s="1857"/>
      <c r="K2" s="1857"/>
      <c r="L2" s="1857"/>
      <c r="M2" s="1857"/>
      <c r="N2" s="1857"/>
      <c r="O2" s="1857"/>
      <c r="P2" s="1858"/>
    </row>
    <row r="3" spans="1:18" ht="27.75" customHeight="1">
      <c r="A3" s="198" t="s">
        <v>1216</v>
      </c>
      <c r="B3" s="136"/>
      <c r="C3" s="136"/>
      <c r="D3" s="136"/>
      <c r="E3" s="136"/>
      <c r="F3" s="136"/>
      <c r="G3" s="136"/>
      <c r="H3" s="136"/>
      <c r="I3" s="136"/>
      <c r="J3" s="136"/>
      <c r="K3" s="136"/>
      <c r="L3" s="136"/>
      <c r="M3" s="136"/>
      <c r="N3" s="136"/>
      <c r="O3" s="136"/>
      <c r="P3" s="200" t="s">
        <v>1217</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102</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544</v>
      </c>
      <c r="D8" s="286">
        <v>350</v>
      </c>
      <c r="E8" s="286">
        <f>C8+D8</f>
        <v>894</v>
      </c>
      <c r="F8" s="286">
        <v>207</v>
      </c>
      <c r="G8" s="286">
        <v>20</v>
      </c>
      <c r="H8" s="286">
        <f>F8+G8</f>
        <v>227</v>
      </c>
      <c r="I8" s="286">
        <v>534</v>
      </c>
      <c r="J8" s="286">
        <v>43</v>
      </c>
      <c r="K8" s="286">
        <f>I8+J8</f>
        <v>577</v>
      </c>
      <c r="L8" s="286">
        <v>110</v>
      </c>
      <c r="M8" s="286">
        <v>113</v>
      </c>
      <c r="N8" s="286">
        <f>L8+M8</f>
        <v>223</v>
      </c>
      <c r="O8" s="423" t="s">
        <v>999</v>
      </c>
      <c r="P8" s="1829" t="s">
        <v>1000</v>
      </c>
      <c r="R8" s="495"/>
    </row>
    <row r="9" spans="1:18" s="494" customFormat="1" ht="39" customHeight="1">
      <c r="A9" s="1829"/>
      <c r="B9" s="423" t="s">
        <v>1001</v>
      </c>
      <c r="C9" s="289">
        <v>434</v>
      </c>
      <c r="D9" s="289">
        <v>423</v>
      </c>
      <c r="E9" s="289">
        <f>C9+D9</f>
        <v>857</v>
      </c>
      <c r="F9" s="289">
        <v>196</v>
      </c>
      <c r="G9" s="289">
        <v>28</v>
      </c>
      <c r="H9" s="289">
        <f>F9+G9</f>
        <v>224</v>
      </c>
      <c r="I9" s="289">
        <v>634</v>
      </c>
      <c r="J9" s="289">
        <v>63</v>
      </c>
      <c r="K9" s="289">
        <f>I9+J9</f>
        <v>697</v>
      </c>
      <c r="L9" s="289">
        <v>64</v>
      </c>
      <c r="M9" s="289">
        <v>93</v>
      </c>
      <c r="N9" s="289">
        <f>L9+M9</f>
        <v>157</v>
      </c>
      <c r="O9" s="423" t="s">
        <v>1002</v>
      </c>
      <c r="P9" s="1829"/>
      <c r="R9" s="495"/>
    </row>
    <row r="10" spans="1:18" s="494" customFormat="1" ht="39" customHeight="1">
      <c r="A10" s="1829"/>
      <c r="B10" s="423" t="s">
        <v>750</v>
      </c>
      <c r="C10" s="286">
        <f>C8+C9</f>
        <v>978</v>
      </c>
      <c r="D10" s="286">
        <f t="shared" ref="D10:N10" si="0">D8+D9</f>
        <v>773</v>
      </c>
      <c r="E10" s="286">
        <f t="shared" si="0"/>
        <v>1751</v>
      </c>
      <c r="F10" s="286">
        <f t="shared" si="0"/>
        <v>403</v>
      </c>
      <c r="G10" s="286">
        <f t="shared" si="0"/>
        <v>48</v>
      </c>
      <c r="H10" s="286">
        <f t="shared" si="0"/>
        <v>451</v>
      </c>
      <c r="I10" s="286">
        <f t="shared" si="0"/>
        <v>1168</v>
      </c>
      <c r="J10" s="286">
        <f t="shared" si="0"/>
        <v>106</v>
      </c>
      <c r="K10" s="286">
        <f t="shared" si="0"/>
        <v>1274</v>
      </c>
      <c r="L10" s="286">
        <f t="shared" si="0"/>
        <v>174</v>
      </c>
      <c r="M10" s="286">
        <f t="shared" si="0"/>
        <v>206</v>
      </c>
      <c r="N10" s="286">
        <f t="shared" si="0"/>
        <v>380</v>
      </c>
      <c r="O10" s="423" t="s">
        <v>68</v>
      </c>
      <c r="P10" s="1829"/>
      <c r="R10" s="495"/>
    </row>
    <row r="11" spans="1:18" s="494" customFormat="1" ht="39" customHeight="1">
      <c r="A11" s="1829" t="s">
        <v>977</v>
      </c>
      <c r="B11" s="423" t="s">
        <v>998</v>
      </c>
      <c r="C11" s="289">
        <v>263</v>
      </c>
      <c r="D11" s="289">
        <v>1</v>
      </c>
      <c r="E11" s="289">
        <f>C11+D11</f>
        <v>264</v>
      </c>
      <c r="F11" s="289">
        <v>133</v>
      </c>
      <c r="G11" s="289">
        <v>0</v>
      </c>
      <c r="H11" s="289">
        <f>F11+G11</f>
        <v>133</v>
      </c>
      <c r="I11" s="289">
        <v>112</v>
      </c>
      <c r="J11" s="289">
        <v>2</v>
      </c>
      <c r="K11" s="289">
        <f>I11+J11</f>
        <v>114</v>
      </c>
      <c r="L11" s="289">
        <v>52</v>
      </c>
      <c r="M11" s="289">
        <v>2</v>
      </c>
      <c r="N11" s="289">
        <f>L11+M11</f>
        <v>54</v>
      </c>
      <c r="O11" s="423" t="s">
        <v>999</v>
      </c>
      <c r="P11" s="1829" t="s">
        <v>172</v>
      </c>
      <c r="R11" s="495"/>
    </row>
    <row r="12" spans="1:18" s="494" customFormat="1" ht="39" customHeight="1">
      <c r="A12" s="1829"/>
      <c r="B12" s="423" t="s">
        <v>1001</v>
      </c>
      <c r="C12" s="286">
        <v>164</v>
      </c>
      <c r="D12" s="286">
        <v>0</v>
      </c>
      <c r="E12" s="286">
        <f>C12+D12</f>
        <v>164</v>
      </c>
      <c r="F12" s="286">
        <v>73</v>
      </c>
      <c r="G12" s="286">
        <v>0</v>
      </c>
      <c r="H12" s="286">
        <f>F12+G12</f>
        <v>73</v>
      </c>
      <c r="I12" s="286">
        <v>122</v>
      </c>
      <c r="J12" s="286">
        <v>1</v>
      </c>
      <c r="K12" s="286">
        <f>I12+J12</f>
        <v>123</v>
      </c>
      <c r="L12" s="286">
        <v>75</v>
      </c>
      <c r="M12" s="286">
        <v>0</v>
      </c>
      <c r="N12" s="286">
        <f>L12+M12</f>
        <v>75</v>
      </c>
      <c r="O12" s="423" t="s">
        <v>1002</v>
      </c>
      <c r="P12" s="1829"/>
      <c r="R12" s="495"/>
    </row>
    <row r="13" spans="1:18" s="494" customFormat="1" ht="39" customHeight="1">
      <c r="A13" s="1829"/>
      <c r="B13" s="423" t="s">
        <v>750</v>
      </c>
      <c r="C13" s="289">
        <f>C11+C12</f>
        <v>427</v>
      </c>
      <c r="D13" s="289">
        <f t="shared" ref="D13:N13" si="1">D11+D12</f>
        <v>1</v>
      </c>
      <c r="E13" s="289">
        <f t="shared" si="1"/>
        <v>428</v>
      </c>
      <c r="F13" s="289">
        <f t="shared" si="1"/>
        <v>206</v>
      </c>
      <c r="G13" s="289">
        <f t="shared" si="1"/>
        <v>0</v>
      </c>
      <c r="H13" s="289">
        <f t="shared" si="1"/>
        <v>206</v>
      </c>
      <c r="I13" s="289">
        <f t="shared" si="1"/>
        <v>234</v>
      </c>
      <c r="J13" s="289">
        <f t="shared" si="1"/>
        <v>3</v>
      </c>
      <c r="K13" s="289">
        <f t="shared" si="1"/>
        <v>237</v>
      </c>
      <c r="L13" s="289">
        <f t="shared" si="1"/>
        <v>127</v>
      </c>
      <c r="M13" s="289">
        <f t="shared" si="1"/>
        <v>2</v>
      </c>
      <c r="N13" s="289">
        <f t="shared" si="1"/>
        <v>129</v>
      </c>
      <c r="O13" s="423" t="s">
        <v>68</v>
      </c>
      <c r="P13" s="1829"/>
      <c r="R13" s="495"/>
    </row>
    <row r="14" spans="1:18" s="494" customFormat="1" ht="39" customHeight="1">
      <c r="A14" s="1829" t="s">
        <v>978</v>
      </c>
      <c r="B14" s="423" t="s">
        <v>998</v>
      </c>
      <c r="C14" s="286">
        <f>C8+C11</f>
        <v>807</v>
      </c>
      <c r="D14" s="286">
        <f t="shared" ref="D14:N15" si="2">D8+D11</f>
        <v>351</v>
      </c>
      <c r="E14" s="286">
        <f t="shared" si="2"/>
        <v>1158</v>
      </c>
      <c r="F14" s="286">
        <f t="shared" si="2"/>
        <v>340</v>
      </c>
      <c r="G14" s="286">
        <f t="shared" si="2"/>
        <v>20</v>
      </c>
      <c r="H14" s="286">
        <f t="shared" si="2"/>
        <v>360</v>
      </c>
      <c r="I14" s="286">
        <f t="shared" si="2"/>
        <v>646</v>
      </c>
      <c r="J14" s="286">
        <f t="shared" si="2"/>
        <v>45</v>
      </c>
      <c r="K14" s="286">
        <f t="shared" si="2"/>
        <v>691</v>
      </c>
      <c r="L14" s="286">
        <f t="shared" si="2"/>
        <v>162</v>
      </c>
      <c r="M14" s="286">
        <f t="shared" si="2"/>
        <v>115</v>
      </c>
      <c r="N14" s="286">
        <f t="shared" si="2"/>
        <v>277</v>
      </c>
      <c r="O14" s="423" t="s">
        <v>999</v>
      </c>
      <c r="P14" s="1829" t="s">
        <v>1003</v>
      </c>
      <c r="R14" s="495"/>
    </row>
    <row r="15" spans="1:18" s="494" customFormat="1" ht="39" customHeight="1">
      <c r="A15" s="1829"/>
      <c r="B15" s="423" t="s">
        <v>1001</v>
      </c>
      <c r="C15" s="289">
        <f>C9+C12</f>
        <v>598</v>
      </c>
      <c r="D15" s="289">
        <f t="shared" si="2"/>
        <v>423</v>
      </c>
      <c r="E15" s="289">
        <f t="shared" si="2"/>
        <v>1021</v>
      </c>
      <c r="F15" s="289">
        <f t="shared" si="2"/>
        <v>269</v>
      </c>
      <c r="G15" s="289">
        <f t="shared" si="2"/>
        <v>28</v>
      </c>
      <c r="H15" s="289">
        <f t="shared" si="2"/>
        <v>297</v>
      </c>
      <c r="I15" s="289">
        <f t="shared" si="2"/>
        <v>756</v>
      </c>
      <c r="J15" s="289">
        <f t="shared" si="2"/>
        <v>64</v>
      </c>
      <c r="K15" s="289">
        <f t="shared" si="2"/>
        <v>820</v>
      </c>
      <c r="L15" s="289">
        <f t="shared" si="2"/>
        <v>139</v>
      </c>
      <c r="M15" s="289">
        <f t="shared" si="2"/>
        <v>93</v>
      </c>
      <c r="N15" s="289">
        <f t="shared" si="2"/>
        <v>232</v>
      </c>
      <c r="O15" s="423" t="s">
        <v>1002</v>
      </c>
      <c r="P15" s="1829"/>
      <c r="R15" s="495"/>
    </row>
    <row r="16" spans="1:18" s="494" customFormat="1" ht="39" customHeight="1">
      <c r="A16" s="1829"/>
      <c r="B16" s="423" t="s">
        <v>750</v>
      </c>
      <c r="C16" s="286">
        <f>C14+C15</f>
        <v>1405</v>
      </c>
      <c r="D16" s="286">
        <f t="shared" ref="D16:N16" si="3">D14+D15</f>
        <v>774</v>
      </c>
      <c r="E16" s="286">
        <f t="shared" si="3"/>
        <v>2179</v>
      </c>
      <c r="F16" s="286">
        <f t="shared" si="3"/>
        <v>609</v>
      </c>
      <c r="G16" s="286">
        <f t="shared" si="3"/>
        <v>48</v>
      </c>
      <c r="H16" s="286">
        <f t="shared" si="3"/>
        <v>657</v>
      </c>
      <c r="I16" s="286">
        <f t="shared" si="3"/>
        <v>1402</v>
      </c>
      <c r="J16" s="286">
        <f t="shared" si="3"/>
        <v>109</v>
      </c>
      <c r="K16" s="286">
        <f t="shared" si="3"/>
        <v>1511</v>
      </c>
      <c r="L16" s="286">
        <f t="shared" si="3"/>
        <v>301</v>
      </c>
      <c r="M16" s="286">
        <f t="shared" si="3"/>
        <v>208</v>
      </c>
      <c r="N16" s="286">
        <f t="shared" si="3"/>
        <v>509</v>
      </c>
      <c r="O16" s="423" t="s">
        <v>68</v>
      </c>
      <c r="P16" s="1829"/>
      <c r="R16" s="495"/>
    </row>
    <row r="17" spans="1:18" ht="39" customHeight="1">
      <c r="A17" s="1829" t="s">
        <v>980</v>
      </c>
      <c r="B17" s="423" t="s">
        <v>998</v>
      </c>
      <c r="C17" s="289">
        <v>744</v>
      </c>
      <c r="D17" s="289">
        <v>6</v>
      </c>
      <c r="E17" s="289">
        <f>C17+D17</f>
        <v>750</v>
      </c>
      <c r="F17" s="289">
        <v>357</v>
      </c>
      <c r="G17" s="289">
        <v>0</v>
      </c>
      <c r="H17" s="289">
        <f>F17+G17</f>
        <v>357</v>
      </c>
      <c r="I17" s="289">
        <v>245</v>
      </c>
      <c r="J17" s="289">
        <v>0</v>
      </c>
      <c r="K17" s="289">
        <f>I17+J17</f>
        <v>245</v>
      </c>
      <c r="L17" s="289">
        <v>281</v>
      </c>
      <c r="M17" s="289">
        <v>0</v>
      </c>
      <c r="N17" s="289">
        <f>L17+M17</f>
        <v>281</v>
      </c>
      <c r="O17" s="423" t="s">
        <v>999</v>
      </c>
      <c r="P17" s="1829" t="s">
        <v>178</v>
      </c>
      <c r="R17" s="510"/>
    </row>
    <row r="18" spans="1:18" ht="39" customHeight="1">
      <c r="A18" s="1829"/>
      <c r="B18" s="423" t="s">
        <v>1001</v>
      </c>
      <c r="C18" s="286">
        <v>1689</v>
      </c>
      <c r="D18" s="286">
        <v>235</v>
      </c>
      <c r="E18" s="286">
        <f>C18+D18</f>
        <v>1924</v>
      </c>
      <c r="F18" s="286">
        <v>455</v>
      </c>
      <c r="G18" s="286">
        <v>46</v>
      </c>
      <c r="H18" s="286">
        <f>F18+G18</f>
        <v>501</v>
      </c>
      <c r="I18" s="286">
        <v>420</v>
      </c>
      <c r="J18" s="286">
        <v>88</v>
      </c>
      <c r="K18" s="286">
        <f>I18+J18</f>
        <v>508</v>
      </c>
      <c r="L18" s="286">
        <v>335</v>
      </c>
      <c r="M18" s="286">
        <v>251</v>
      </c>
      <c r="N18" s="286">
        <f>L18+M18</f>
        <v>586</v>
      </c>
      <c r="O18" s="423" t="s">
        <v>1002</v>
      </c>
      <c r="P18" s="1829"/>
      <c r="R18" s="510"/>
    </row>
    <row r="19" spans="1:18" ht="39" customHeight="1">
      <c r="A19" s="1829"/>
      <c r="B19" s="423" t="s">
        <v>750</v>
      </c>
      <c r="C19" s="289">
        <f>C17+C18</f>
        <v>2433</v>
      </c>
      <c r="D19" s="289">
        <f t="shared" ref="D19:N19" si="4">D17+D18</f>
        <v>241</v>
      </c>
      <c r="E19" s="289">
        <f t="shared" si="4"/>
        <v>2674</v>
      </c>
      <c r="F19" s="289">
        <f t="shared" si="4"/>
        <v>812</v>
      </c>
      <c r="G19" s="289">
        <f t="shared" si="4"/>
        <v>46</v>
      </c>
      <c r="H19" s="289">
        <f t="shared" si="4"/>
        <v>858</v>
      </c>
      <c r="I19" s="289">
        <f t="shared" si="4"/>
        <v>665</v>
      </c>
      <c r="J19" s="289">
        <f t="shared" si="4"/>
        <v>88</v>
      </c>
      <c r="K19" s="289">
        <f t="shared" si="4"/>
        <v>753</v>
      </c>
      <c r="L19" s="289">
        <f t="shared" si="4"/>
        <v>616</v>
      </c>
      <c r="M19" s="289">
        <f t="shared" si="4"/>
        <v>251</v>
      </c>
      <c r="N19" s="289">
        <f t="shared" si="4"/>
        <v>867</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49</v>
      </c>
      <c r="D21" s="289">
        <v>2</v>
      </c>
      <c r="E21" s="289">
        <f>C21+D21</f>
        <v>51</v>
      </c>
      <c r="F21" s="289">
        <v>20</v>
      </c>
      <c r="G21" s="289">
        <v>2</v>
      </c>
      <c r="H21" s="289">
        <f>F21+G21</f>
        <v>22</v>
      </c>
      <c r="I21" s="289">
        <v>6</v>
      </c>
      <c r="J21" s="289">
        <v>2</v>
      </c>
      <c r="K21" s="289">
        <f>I21+J21</f>
        <v>8</v>
      </c>
      <c r="L21" s="289">
        <v>16</v>
      </c>
      <c r="M21" s="289">
        <v>1</v>
      </c>
      <c r="N21" s="289">
        <f>L21+M21</f>
        <v>17</v>
      </c>
      <c r="O21" s="423" t="s">
        <v>1002</v>
      </c>
      <c r="P21" s="1829"/>
    </row>
    <row r="22" spans="1:18" ht="39" customHeight="1">
      <c r="A22" s="1829"/>
      <c r="B22" s="423" t="s">
        <v>750</v>
      </c>
      <c r="C22" s="286">
        <f>C20+C21</f>
        <v>49</v>
      </c>
      <c r="D22" s="286">
        <f t="shared" ref="D22:N22" si="5">D20+D21</f>
        <v>2</v>
      </c>
      <c r="E22" s="286">
        <f t="shared" si="5"/>
        <v>51</v>
      </c>
      <c r="F22" s="286">
        <f t="shared" si="5"/>
        <v>20</v>
      </c>
      <c r="G22" s="286">
        <f t="shared" si="5"/>
        <v>2</v>
      </c>
      <c r="H22" s="286">
        <f t="shared" si="5"/>
        <v>22</v>
      </c>
      <c r="I22" s="286">
        <f t="shared" si="5"/>
        <v>6</v>
      </c>
      <c r="J22" s="286">
        <f t="shared" si="5"/>
        <v>2</v>
      </c>
      <c r="K22" s="286">
        <f t="shared" si="5"/>
        <v>8</v>
      </c>
      <c r="L22" s="286">
        <f t="shared" si="5"/>
        <v>16</v>
      </c>
      <c r="M22" s="286">
        <f t="shared" si="5"/>
        <v>1</v>
      </c>
      <c r="N22" s="286">
        <f t="shared" si="5"/>
        <v>17</v>
      </c>
      <c r="O22" s="423" t="s">
        <v>68</v>
      </c>
      <c r="P22" s="1829"/>
    </row>
    <row r="23" spans="1:18" ht="39" customHeight="1">
      <c r="A23" s="1829" t="s">
        <v>983</v>
      </c>
      <c r="B23" s="423" t="s">
        <v>998</v>
      </c>
      <c r="C23" s="289">
        <f>C17+C20</f>
        <v>744</v>
      </c>
      <c r="D23" s="289">
        <f t="shared" ref="D23:N24" si="6">D17+D20</f>
        <v>6</v>
      </c>
      <c r="E23" s="289">
        <f t="shared" si="6"/>
        <v>750</v>
      </c>
      <c r="F23" s="289">
        <f t="shared" si="6"/>
        <v>357</v>
      </c>
      <c r="G23" s="289">
        <f t="shared" si="6"/>
        <v>0</v>
      </c>
      <c r="H23" s="289">
        <f t="shared" si="6"/>
        <v>357</v>
      </c>
      <c r="I23" s="289">
        <f t="shared" si="6"/>
        <v>245</v>
      </c>
      <c r="J23" s="289">
        <f t="shared" si="6"/>
        <v>0</v>
      </c>
      <c r="K23" s="289">
        <f t="shared" si="6"/>
        <v>245</v>
      </c>
      <c r="L23" s="289">
        <f t="shared" si="6"/>
        <v>281</v>
      </c>
      <c r="M23" s="289">
        <f t="shared" si="6"/>
        <v>0</v>
      </c>
      <c r="N23" s="289">
        <f t="shared" si="6"/>
        <v>281</v>
      </c>
      <c r="O23" s="423" t="s">
        <v>999</v>
      </c>
      <c r="P23" s="1829" t="s">
        <v>984</v>
      </c>
    </row>
    <row r="24" spans="1:18" ht="39" customHeight="1">
      <c r="A24" s="1829"/>
      <c r="B24" s="423" t="s">
        <v>1001</v>
      </c>
      <c r="C24" s="286">
        <f>C18+C21</f>
        <v>1738</v>
      </c>
      <c r="D24" s="286">
        <f t="shared" si="6"/>
        <v>237</v>
      </c>
      <c r="E24" s="286">
        <f t="shared" si="6"/>
        <v>1975</v>
      </c>
      <c r="F24" s="286">
        <f t="shared" si="6"/>
        <v>475</v>
      </c>
      <c r="G24" s="286">
        <f t="shared" si="6"/>
        <v>48</v>
      </c>
      <c r="H24" s="286">
        <f t="shared" si="6"/>
        <v>523</v>
      </c>
      <c r="I24" s="286">
        <f t="shared" si="6"/>
        <v>426</v>
      </c>
      <c r="J24" s="286">
        <f t="shared" si="6"/>
        <v>90</v>
      </c>
      <c r="K24" s="286">
        <f t="shared" si="6"/>
        <v>516</v>
      </c>
      <c r="L24" s="286">
        <f t="shared" si="6"/>
        <v>351</v>
      </c>
      <c r="M24" s="286">
        <f t="shared" si="6"/>
        <v>252</v>
      </c>
      <c r="N24" s="286">
        <f t="shared" si="6"/>
        <v>603</v>
      </c>
      <c r="O24" s="423" t="s">
        <v>1002</v>
      </c>
      <c r="P24" s="1829"/>
    </row>
    <row r="25" spans="1:18" ht="39" customHeight="1">
      <c r="A25" s="1829"/>
      <c r="B25" s="423" t="s">
        <v>750</v>
      </c>
      <c r="C25" s="289">
        <f>C23+C24</f>
        <v>2482</v>
      </c>
      <c r="D25" s="289">
        <f t="shared" ref="D25:N25" si="7">D23+D24</f>
        <v>243</v>
      </c>
      <c r="E25" s="289">
        <f t="shared" si="7"/>
        <v>2725</v>
      </c>
      <c r="F25" s="289">
        <f t="shared" si="7"/>
        <v>832</v>
      </c>
      <c r="G25" s="289">
        <f t="shared" si="7"/>
        <v>48</v>
      </c>
      <c r="H25" s="289">
        <f t="shared" si="7"/>
        <v>880</v>
      </c>
      <c r="I25" s="289">
        <f t="shared" si="7"/>
        <v>671</v>
      </c>
      <c r="J25" s="289">
        <f t="shared" si="7"/>
        <v>90</v>
      </c>
      <c r="K25" s="289">
        <f t="shared" si="7"/>
        <v>761</v>
      </c>
      <c r="L25" s="289">
        <f t="shared" si="7"/>
        <v>632</v>
      </c>
      <c r="M25" s="289">
        <f t="shared" si="7"/>
        <v>252</v>
      </c>
      <c r="N25" s="289">
        <f t="shared" si="7"/>
        <v>884</v>
      </c>
      <c r="O25" s="423" t="s">
        <v>68</v>
      </c>
      <c r="P25" s="1829"/>
    </row>
    <row r="26" spans="1:18" ht="39" customHeight="1">
      <c r="A26" s="1829" t="s">
        <v>985</v>
      </c>
      <c r="B26" s="423" t="s">
        <v>998</v>
      </c>
      <c r="C26" s="286">
        <v>25</v>
      </c>
      <c r="D26" s="286">
        <v>1</v>
      </c>
      <c r="E26" s="286">
        <f>C26+D26</f>
        <v>26</v>
      </c>
      <c r="F26" s="286">
        <v>10</v>
      </c>
      <c r="G26" s="286">
        <v>0</v>
      </c>
      <c r="H26" s="286">
        <f>F26+G26</f>
        <v>10</v>
      </c>
      <c r="I26" s="286">
        <v>14</v>
      </c>
      <c r="J26" s="286">
        <v>0</v>
      </c>
      <c r="K26" s="286">
        <f>I26+J26</f>
        <v>14</v>
      </c>
      <c r="L26" s="286">
        <v>9</v>
      </c>
      <c r="M26" s="286">
        <v>0</v>
      </c>
      <c r="N26" s="286">
        <f>L26+M26</f>
        <v>9</v>
      </c>
      <c r="O26" s="423" t="s">
        <v>999</v>
      </c>
      <c r="P26" s="1829" t="s">
        <v>1004</v>
      </c>
    </row>
    <row r="27" spans="1:18" ht="39" customHeight="1">
      <c r="A27" s="1829"/>
      <c r="B27" s="423" t="s">
        <v>1001</v>
      </c>
      <c r="C27" s="289">
        <v>28</v>
      </c>
      <c r="D27" s="289">
        <v>2</v>
      </c>
      <c r="E27" s="289">
        <f>C27+D27</f>
        <v>30</v>
      </c>
      <c r="F27" s="289">
        <v>11</v>
      </c>
      <c r="G27" s="289">
        <v>0</v>
      </c>
      <c r="H27" s="289">
        <f>F27+G27</f>
        <v>11</v>
      </c>
      <c r="I27" s="289">
        <v>5</v>
      </c>
      <c r="J27" s="289">
        <v>0</v>
      </c>
      <c r="K27" s="289">
        <f>I27+J27</f>
        <v>5</v>
      </c>
      <c r="L27" s="289">
        <v>2</v>
      </c>
      <c r="M27" s="289">
        <v>0</v>
      </c>
      <c r="N27" s="289">
        <f>L27+M27</f>
        <v>2</v>
      </c>
      <c r="O27" s="423" t="s">
        <v>1002</v>
      </c>
      <c r="P27" s="1829"/>
    </row>
    <row r="28" spans="1:18" ht="39" customHeight="1">
      <c r="A28" s="1829"/>
      <c r="B28" s="423" t="s">
        <v>750</v>
      </c>
      <c r="C28" s="286">
        <f>C26+C27</f>
        <v>53</v>
      </c>
      <c r="D28" s="286">
        <f t="shared" ref="D28:N28" si="8">D26+D27</f>
        <v>3</v>
      </c>
      <c r="E28" s="286">
        <f t="shared" si="8"/>
        <v>56</v>
      </c>
      <c r="F28" s="286">
        <f t="shared" si="8"/>
        <v>21</v>
      </c>
      <c r="G28" s="286">
        <f t="shared" si="8"/>
        <v>0</v>
      </c>
      <c r="H28" s="286">
        <f t="shared" si="8"/>
        <v>21</v>
      </c>
      <c r="I28" s="286">
        <f t="shared" si="8"/>
        <v>19</v>
      </c>
      <c r="J28" s="286">
        <f t="shared" si="8"/>
        <v>0</v>
      </c>
      <c r="K28" s="286">
        <f t="shared" si="8"/>
        <v>19</v>
      </c>
      <c r="L28" s="286">
        <f t="shared" si="8"/>
        <v>11</v>
      </c>
      <c r="M28" s="286">
        <f t="shared" si="8"/>
        <v>0</v>
      </c>
      <c r="N28" s="286">
        <f t="shared" si="8"/>
        <v>11</v>
      </c>
      <c r="O28" s="423" t="s">
        <v>68</v>
      </c>
      <c r="P28" s="1829"/>
    </row>
    <row r="29" spans="1:18" ht="39" customHeight="1">
      <c r="A29" s="1829" t="s">
        <v>986</v>
      </c>
      <c r="B29" s="423" t="s">
        <v>998</v>
      </c>
      <c r="C29" s="289">
        <v>1186</v>
      </c>
      <c r="D29" s="289">
        <v>6</v>
      </c>
      <c r="E29" s="289">
        <f>C29+D29</f>
        <v>1192</v>
      </c>
      <c r="F29" s="289">
        <v>492</v>
      </c>
      <c r="G29" s="289">
        <v>1</v>
      </c>
      <c r="H29" s="289">
        <f>F29+G29</f>
        <v>493</v>
      </c>
      <c r="I29" s="289">
        <v>639</v>
      </c>
      <c r="J29" s="289">
        <v>1</v>
      </c>
      <c r="K29" s="289">
        <f>I29+J29</f>
        <v>640</v>
      </c>
      <c r="L29" s="289">
        <v>447</v>
      </c>
      <c r="M29" s="289">
        <v>0</v>
      </c>
      <c r="N29" s="289">
        <f>L29+M29</f>
        <v>447</v>
      </c>
      <c r="O29" s="423" t="s">
        <v>999</v>
      </c>
      <c r="P29" s="1829" t="s">
        <v>1005</v>
      </c>
    </row>
    <row r="30" spans="1:18" ht="39" customHeight="1">
      <c r="A30" s="1829"/>
      <c r="B30" s="423" t="s">
        <v>1001</v>
      </c>
      <c r="C30" s="286">
        <v>429</v>
      </c>
      <c r="D30" s="286">
        <v>10</v>
      </c>
      <c r="E30" s="286">
        <f>C30+D30</f>
        <v>439</v>
      </c>
      <c r="F30" s="286">
        <v>374</v>
      </c>
      <c r="G30" s="286">
        <v>0</v>
      </c>
      <c r="H30" s="286">
        <f>F30+G30</f>
        <v>374</v>
      </c>
      <c r="I30" s="286">
        <v>315</v>
      </c>
      <c r="J30" s="286">
        <v>1</v>
      </c>
      <c r="K30" s="286">
        <f>I30+J30</f>
        <v>316</v>
      </c>
      <c r="L30" s="286">
        <v>199</v>
      </c>
      <c r="M30" s="286">
        <v>1</v>
      </c>
      <c r="N30" s="286">
        <f>L30+M30</f>
        <v>200</v>
      </c>
      <c r="O30" s="423" t="s">
        <v>1002</v>
      </c>
      <c r="P30" s="1829"/>
    </row>
    <row r="31" spans="1:18" ht="39" customHeight="1">
      <c r="A31" s="1829"/>
      <c r="B31" s="423" t="s">
        <v>750</v>
      </c>
      <c r="C31" s="289">
        <f>C29+C30</f>
        <v>1615</v>
      </c>
      <c r="D31" s="289">
        <f t="shared" ref="D31:N31" si="9">D29+D30</f>
        <v>16</v>
      </c>
      <c r="E31" s="289">
        <f t="shared" si="9"/>
        <v>1631</v>
      </c>
      <c r="F31" s="289">
        <f t="shared" si="9"/>
        <v>866</v>
      </c>
      <c r="G31" s="289">
        <f t="shared" si="9"/>
        <v>1</v>
      </c>
      <c r="H31" s="289">
        <f t="shared" si="9"/>
        <v>867</v>
      </c>
      <c r="I31" s="289">
        <f t="shared" si="9"/>
        <v>954</v>
      </c>
      <c r="J31" s="289">
        <f t="shared" si="9"/>
        <v>2</v>
      </c>
      <c r="K31" s="289">
        <f t="shared" si="9"/>
        <v>956</v>
      </c>
      <c r="L31" s="289">
        <f t="shared" si="9"/>
        <v>646</v>
      </c>
      <c r="M31" s="289">
        <f t="shared" si="9"/>
        <v>1</v>
      </c>
      <c r="N31" s="289">
        <f t="shared" si="9"/>
        <v>647</v>
      </c>
      <c r="O31" s="423" t="s">
        <v>68</v>
      </c>
      <c r="P31" s="1829"/>
    </row>
    <row r="32" spans="1:18" ht="39" customHeight="1">
      <c r="A32" s="198" t="s">
        <v>1216</v>
      </c>
      <c r="B32" s="136"/>
      <c r="C32" s="136"/>
      <c r="D32" s="136"/>
      <c r="E32" s="136"/>
      <c r="F32" s="136"/>
      <c r="G32" s="136"/>
      <c r="H32" s="136"/>
      <c r="I32" s="136"/>
      <c r="J32" s="136"/>
      <c r="K32" s="136"/>
      <c r="L32" s="136"/>
      <c r="M32" s="136"/>
      <c r="N32" s="136"/>
      <c r="O32" s="136"/>
      <c r="P32" s="200" t="s">
        <v>1217</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200</v>
      </c>
      <c r="D37" s="286">
        <v>149</v>
      </c>
      <c r="E37" s="286">
        <f>C37+D37</f>
        <v>349</v>
      </c>
      <c r="F37" s="286">
        <v>114</v>
      </c>
      <c r="G37" s="286">
        <v>168</v>
      </c>
      <c r="H37" s="286">
        <f>F37+G37</f>
        <v>282</v>
      </c>
      <c r="I37" s="286">
        <v>205</v>
      </c>
      <c r="J37" s="286">
        <v>77</v>
      </c>
      <c r="K37" s="286">
        <f>I37+J37</f>
        <v>282</v>
      </c>
      <c r="L37" s="286">
        <v>141</v>
      </c>
      <c r="M37" s="286">
        <v>9</v>
      </c>
      <c r="N37" s="286">
        <f>L37+M37</f>
        <v>150</v>
      </c>
      <c r="O37" s="423" t="s">
        <v>999</v>
      </c>
      <c r="P37" s="1829" t="s">
        <v>1000</v>
      </c>
    </row>
    <row r="38" spans="1:17" s="494" customFormat="1" ht="39" customHeight="1">
      <c r="A38" s="1829"/>
      <c r="B38" s="423" t="s">
        <v>1001</v>
      </c>
      <c r="C38" s="289">
        <v>157</v>
      </c>
      <c r="D38" s="289">
        <v>188</v>
      </c>
      <c r="E38" s="289">
        <f>C38+D38</f>
        <v>345</v>
      </c>
      <c r="F38" s="289">
        <v>66</v>
      </c>
      <c r="G38" s="289">
        <v>150</v>
      </c>
      <c r="H38" s="289">
        <f>F38+G38</f>
        <v>216</v>
      </c>
      <c r="I38" s="289">
        <v>385</v>
      </c>
      <c r="J38" s="289">
        <v>74</v>
      </c>
      <c r="K38" s="289">
        <f>I38+J38</f>
        <v>459</v>
      </c>
      <c r="L38" s="289">
        <v>64</v>
      </c>
      <c r="M38" s="289">
        <v>8</v>
      </c>
      <c r="N38" s="289">
        <f>L38+M38</f>
        <v>72</v>
      </c>
      <c r="O38" s="423" t="s">
        <v>1002</v>
      </c>
      <c r="P38" s="1829"/>
    </row>
    <row r="39" spans="1:17" s="494" customFormat="1" ht="39" customHeight="1">
      <c r="A39" s="1829"/>
      <c r="B39" s="423" t="s">
        <v>750</v>
      </c>
      <c r="C39" s="286">
        <f>C37+C38</f>
        <v>357</v>
      </c>
      <c r="D39" s="286">
        <f t="shared" ref="D39:N39" si="10">D37+D38</f>
        <v>337</v>
      </c>
      <c r="E39" s="286">
        <f t="shared" si="10"/>
        <v>694</v>
      </c>
      <c r="F39" s="286">
        <f t="shared" si="10"/>
        <v>180</v>
      </c>
      <c r="G39" s="286">
        <f t="shared" si="10"/>
        <v>318</v>
      </c>
      <c r="H39" s="286">
        <f t="shared" si="10"/>
        <v>498</v>
      </c>
      <c r="I39" s="286">
        <f t="shared" si="10"/>
        <v>590</v>
      </c>
      <c r="J39" s="286">
        <f t="shared" si="10"/>
        <v>151</v>
      </c>
      <c r="K39" s="286">
        <f t="shared" si="10"/>
        <v>741</v>
      </c>
      <c r="L39" s="286">
        <f t="shared" si="10"/>
        <v>205</v>
      </c>
      <c r="M39" s="286">
        <f t="shared" si="10"/>
        <v>17</v>
      </c>
      <c r="N39" s="286">
        <f t="shared" si="10"/>
        <v>222</v>
      </c>
      <c r="O39" s="423" t="s">
        <v>68</v>
      </c>
      <c r="P39" s="1829"/>
    </row>
    <row r="40" spans="1:17" s="494" customFormat="1" ht="39" customHeight="1">
      <c r="A40" s="1829" t="s">
        <v>977</v>
      </c>
      <c r="B40" s="423" t="s">
        <v>998</v>
      </c>
      <c r="C40" s="289">
        <v>153</v>
      </c>
      <c r="D40" s="289">
        <v>0</v>
      </c>
      <c r="E40" s="289">
        <f>C40+D40</f>
        <v>153</v>
      </c>
      <c r="F40" s="289">
        <v>109</v>
      </c>
      <c r="G40" s="289">
        <v>1</v>
      </c>
      <c r="H40" s="289">
        <f>F40+G40</f>
        <v>110</v>
      </c>
      <c r="I40" s="289">
        <v>24</v>
      </c>
      <c r="J40" s="289">
        <v>0</v>
      </c>
      <c r="K40" s="289">
        <f>I40+J40</f>
        <v>24</v>
      </c>
      <c r="L40" s="289">
        <v>83</v>
      </c>
      <c r="M40" s="289">
        <v>0</v>
      </c>
      <c r="N40" s="289">
        <f>L40+M40</f>
        <v>83</v>
      </c>
      <c r="O40" s="423" t="s">
        <v>999</v>
      </c>
      <c r="P40" s="1829" t="s">
        <v>172</v>
      </c>
    </row>
    <row r="41" spans="1:17" s="494" customFormat="1" ht="39" customHeight="1">
      <c r="A41" s="1829"/>
      <c r="B41" s="423" t="s">
        <v>1001</v>
      </c>
      <c r="C41" s="286">
        <v>95</v>
      </c>
      <c r="D41" s="286">
        <v>0</v>
      </c>
      <c r="E41" s="286">
        <f>C41+D41</f>
        <v>95</v>
      </c>
      <c r="F41" s="286">
        <v>31</v>
      </c>
      <c r="G41" s="286">
        <v>0</v>
      </c>
      <c r="H41" s="286">
        <f>F41+G41</f>
        <v>31</v>
      </c>
      <c r="I41" s="286">
        <v>31</v>
      </c>
      <c r="J41" s="286">
        <v>0</v>
      </c>
      <c r="K41" s="286">
        <f>I41+J41</f>
        <v>31</v>
      </c>
      <c r="L41" s="286">
        <v>57</v>
      </c>
      <c r="M41" s="286">
        <v>1</v>
      </c>
      <c r="N41" s="286">
        <f>L41+M41</f>
        <v>58</v>
      </c>
      <c r="O41" s="423" t="s">
        <v>1002</v>
      </c>
      <c r="P41" s="1829"/>
    </row>
    <row r="42" spans="1:17" s="494" customFormat="1" ht="39" customHeight="1">
      <c r="A42" s="1829"/>
      <c r="B42" s="423" t="s">
        <v>750</v>
      </c>
      <c r="C42" s="289">
        <f>C40+C41</f>
        <v>248</v>
      </c>
      <c r="D42" s="289">
        <f t="shared" ref="D42:N42" si="11">D40+D41</f>
        <v>0</v>
      </c>
      <c r="E42" s="289">
        <f t="shared" si="11"/>
        <v>248</v>
      </c>
      <c r="F42" s="289">
        <f t="shared" si="11"/>
        <v>140</v>
      </c>
      <c r="G42" s="289">
        <f t="shared" si="11"/>
        <v>1</v>
      </c>
      <c r="H42" s="289">
        <f t="shared" si="11"/>
        <v>141</v>
      </c>
      <c r="I42" s="289">
        <f t="shared" si="11"/>
        <v>55</v>
      </c>
      <c r="J42" s="289">
        <f t="shared" si="11"/>
        <v>0</v>
      </c>
      <c r="K42" s="289">
        <f t="shared" si="11"/>
        <v>55</v>
      </c>
      <c r="L42" s="289">
        <f t="shared" si="11"/>
        <v>140</v>
      </c>
      <c r="M42" s="289">
        <f t="shared" si="11"/>
        <v>1</v>
      </c>
      <c r="N42" s="289">
        <f t="shared" si="11"/>
        <v>141</v>
      </c>
      <c r="O42" s="423" t="s">
        <v>68</v>
      </c>
      <c r="P42" s="1829"/>
    </row>
    <row r="43" spans="1:17" s="494" customFormat="1" ht="39" customHeight="1">
      <c r="A43" s="1829" t="s">
        <v>978</v>
      </c>
      <c r="B43" s="423" t="s">
        <v>998</v>
      </c>
      <c r="C43" s="286">
        <f>C37+C40</f>
        <v>353</v>
      </c>
      <c r="D43" s="286">
        <f t="shared" ref="D43:N44" si="12">D37+D40</f>
        <v>149</v>
      </c>
      <c r="E43" s="286">
        <f t="shared" si="12"/>
        <v>502</v>
      </c>
      <c r="F43" s="286">
        <f t="shared" si="12"/>
        <v>223</v>
      </c>
      <c r="G43" s="286">
        <f t="shared" si="12"/>
        <v>169</v>
      </c>
      <c r="H43" s="286">
        <f t="shared" si="12"/>
        <v>392</v>
      </c>
      <c r="I43" s="286">
        <f t="shared" si="12"/>
        <v>229</v>
      </c>
      <c r="J43" s="286">
        <f t="shared" si="12"/>
        <v>77</v>
      </c>
      <c r="K43" s="286">
        <f t="shared" si="12"/>
        <v>306</v>
      </c>
      <c r="L43" s="286">
        <f t="shared" si="12"/>
        <v>224</v>
      </c>
      <c r="M43" s="286">
        <f t="shared" si="12"/>
        <v>9</v>
      </c>
      <c r="N43" s="286">
        <f t="shared" si="12"/>
        <v>233</v>
      </c>
      <c r="O43" s="423" t="s">
        <v>999</v>
      </c>
      <c r="P43" s="1829" t="s">
        <v>1003</v>
      </c>
    </row>
    <row r="44" spans="1:17" s="494" customFormat="1" ht="39" customHeight="1">
      <c r="A44" s="1829"/>
      <c r="B44" s="423" t="s">
        <v>1001</v>
      </c>
      <c r="C44" s="289">
        <f>C38+C41</f>
        <v>252</v>
      </c>
      <c r="D44" s="289">
        <f t="shared" si="12"/>
        <v>188</v>
      </c>
      <c r="E44" s="289">
        <f t="shared" si="12"/>
        <v>440</v>
      </c>
      <c r="F44" s="289">
        <f t="shared" si="12"/>
        <v>97</v>
      </c>
      <c r="G44" s="289">
        <f t="shared" si="12"/>
        <v>150</v>
      </c>
      <c r="H44" s="289">
        <f t="shared" si="12"/>
        <v>247</v>
      </c>
      <c r="I44" s="289">
        <f t="shared" si="12"/>
        <v>416</v>
      </c>
      <c r="J44" s="289">
        <f t="shared" si="12"/>
        <v>74</v>
      </c>
      <c r="K44" s="289">
        <f t="shared" si="12"/>
        <v>490</v>
      </c>
      <c r="L44" s="289">
        <f t="shared" si="12"/>
        <v>121</v>
      </c>
      <c r="M44" s="289">
        <f t="shared" si="12"/>
        <v>9</v>
      </c>
      <c r="N44" s="289">
        <f t="shared" si="12"/>
        <v>130</v>
      </c>
      <c r="O44" s="423" t="s">
        <v>1002</v>
      </c>
      <c r="P44" s="1829"/>
    </row>
    <row r="45" spans="1:17" s="494" customFormat="1" ht="39" customHeight="1">
      <c r="A45" s="1829"/>
      <c r="B45" s="423" t="s">
        <v>750</v>
      </c>
      <c r="C45" s="286">
        <f>C43+C44</f>
        <v>605</v>
      </c>
      <c r="D45" s="286">
        <f t="shared" ref="D45:N45" si="13">D43+D44</f>
        <v>337</v>
      </c>
      <c r="E45" s="286">
        <f t="shared" si="13"/>
        <v>942</v>
      </c>
      <c r="F45" s="286">
        <f t="shared" si="13"/>
        <v>320</v>
      </c>
      <c r="G45" s="286">
        <f t="shared" si="13"/>
        <v>319</v>
      </c>
      <c r="H45" s="286">
        <f t="shared" si="13"/>
        <v>639</v>
      </c>
      <c r="I45" s="286">
        <f t="shared" si="13"/>
        <v>645</v>
      </c>
      <c r="J45" s="286">
        <f t="shared" si="13"/>
        <v>151</v>
      </c>
      <c r="K45" s="286">
        <f t="shared" si="13"/>
        <v>796</v>
      </c>
      <c r="L45" s="286">
        <f t="shared" si="13"/>
        <v>345</v>
      </c>
      <c r="M45" s="286">
        <f t="shared" si="13"/>
        <v>18</v>
      </c>
      <c r="N45" s="286">
        <f t="shared" si="13"/>
        <v>363</v>
      </c>
      <c r="O45" s="423" t="s">
        <v>68</v>
      </c>
      <c r="P45" s="1829"/>
    </row>
    <row r="46" spans="1:17" ht="39" customHeight="1">
      <c r="A46" s="1829" t="s">
        <v>980</v>
      </c>
      <c r="B46" s="423" t="s">
        <v>998</v>
      </c>
      <c r="C46" s="289">
        <v>592</v>
      </c>
      <c r="D46" s="289">
        <v>0</v>
      </c>
      <c r="E46" s="289">
        <f>C46+D46</f>
        <v>592</v>
      </c>
      <c r="F46" s="289">
        <v>253</v>
      </c>
      <c r="G46" s="289">
        <v>0</v>
      </c>
      <c r="H46" s="289">
        <f>F46+G46</f>
        <v>253</v>
      </c>
      <c r="I46" s="289">
        <v>191</v>
      </c>
      <c r="J46" s="289">
        <v>2</v>
      </c>
      <c r="K46" s="289">
        <f>I46+J46</f>
        <v>193</v>
      </c>
      <c r="L46" s="289">
        <v>82</v>
      </c>
      <c r="M46" s="289">
        <v>2</v>
      </c>
      <c r="N46" s="289">
        <f>L46+M46</f>
        <v>84</v>
      </c>
      <c r="O46" s="423" t="s">
        <v>999</v>
      </c>
      <c r="P46" s="1829" t="s">
        <v>178</v>
      </c>
    </row>
    <row r="47" spans="1:17" ht="39" customHeight="1">
      <c r="A47" s="1829"/>
      <c r="B47" s="423" t="s">
        <v>1001</v>
      </c>
      <c r="C47" s="286">
        <v>854</v>
      </c>
      <c r="D47" s="286">
        <v>123</v>
      </c>
      <c r="E47" s="286">
        <f>C47+D47</f>
        <v>977</v>
      </c>
      <c r="F47" s="286">
        <v>352</v>
      </c>
      <c r="G47" s="286">
        <v>137</v>
      </c>
      <c r="H47" s="286">
        <f>F47+G47</f>
        <v>489</v>
      </c>
      <c r="I47" s="286">
        <v>1527</v>
      </c>
      <c r="J47" s="286">
        <v>105</v>
      </c>
      <c r="K47" s="286">
        <f>I47+J47</f>
        <v>1632</v>
      </c>
      <c r="L47" s="286">
        <v>226</v>
      </c>
      <c r="M47" s="286">
        <v>12</v>
      </c>
      <c r="N47" s="286">
        <f>L47+M47</f>
        <v>238</v>
      </c>
      <c r="O47" s="423" t="s">
        <v>1002</v>
      </c>
      <c r="P47" s="1829"/>
    </row>
    <row r="48" spans="1:17" ht="39" customHeight="1">
      <c r="A48" s="1829"/>
      <c r="B48" s="423" t="s">
        <v>750</v>
      </c>
      <c r="C48" s="289">
        <f>C46+C47</f>
        <v>1446</v>
      </c>
      <c r="D48" s="289">
        <f t="shared" ref="D48:N48" si="14">D46+D47</f>
        <v>123</v>
      </c>
      <c r="E48" s="289">
        <f t="shared" si="14"/>
        <v>1569</v>
      </c>
      <c r="F48" s="289">
        <f t="shared" si="14"/>
        <v>605</v>
      </c>
      <c r="G48" s="289">
        <f t="shared" si="14"/>
        <v>137</v>
      </c>
      <c r="H48" s="289">
        <f t="shared" si="14"/>
        <v>742</v>
      </c>
      <c r="I48" s="289">
        <f t="shared" si="14"/>
        <v>1718</v>
      </c>
      <c r="J48" s="289">
        <f t="shared" si="14"/>
        <v>107</v>
      </c>
      <c r="K48" s="289">
        <f t="shared" si="14"/>
        <v>1825</v>
      </c>
      <c r="L48" s="289">
        <f t="shared" si="14"/>
        <v>308</v>
      </c>
      <c r="M48" s="289">
        <f t="shared" si="14"/>
        <v>14</v>
      </c>
      <c r="N48" s="289">
        <f t="shared" si="14"/>
        <v>322</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8</v>
      </c>
      <c r="D50" s="289">
        <v>2</v>
      </c>
      <c r="E50" s="289">
        <f>C50+D50</f>
        <v>10</v>
      </c>
      <c r="F50" s="289">
        <v>17</v>
      </c>
      <c r="G50" s="289">
        <v>1</v>
      </c>
      <c r="H50" s="289">
        <f>F50+G50</f>
        <v>18</v>
      </c>
      <c r="I50" s="289">
        <v>41</v>
      </c>
      <c r="J50" s="289">
        <v>1</v>
      </c>
      <c r="K50" s="289">
        <f>I50+J50</f>
        <v>42</v>
      </c>
      <c r="L50" s="289">
        <v>1</v>
      </c>
      <c r="M50" s="289">
        <v>0</v>
      </c>
      <c r="N50" s="289">
        <f>L50+M50</f>
        <v>1</v>
      </c>
      <c r="O50" s="423" t="s">
        <v>1002</v>
      </c>
      <c r="P50" s="1829"/>
    </row>
    <row r="51" spans="1:17" ht="39" customHeight="1">
      <c r="A51" s="1829"/>
      <c r="B51" s="423" t="s">
        <v>750</v>
      </c>
      <c r="C51" s="286">
        <f>C49+C50</f>
        <v>8</v>
      </c>
      <c r="D51" s="286">
        <f t="shared" ref="D51:N51" si="15">D49+D50</f>
        <v>2</v>
      </c>
      <c r="E51" s="286">
        <f t="shared" si="15"/>
        <v>10</v>
      </c>
      <c r="F51" s="286">
        <f t="shared" si="15"/>
        <v>17</v>
      </c>
      <c r="G51" s="286">
        <f t="shared" si="15"/>
        <v>1</v>
      </c>
      <c r="H51" s="286">
        <f t="shared" si="15"/>
        <v>18</v>
      </c>
      <c r="I51" s="286">
        <f t="shared" si="15"/>
        <v>41</v>
      </c>
      <c r="J51" s="286">
        <f t="shared" si="15"/>
        <v>1</v>
      </c>
      <c r="K51" s="286">
        <f t="shared" si="15"/>
        <v>42</v>
      </c>
      <c r="L51" s="286">
        <f t="shared" si="15"/>
        <v>1</v>
      </c>
      <c r="M51" s="286">
        <f t="shared" si="15"/>
        <v>0</v>
      </c>
      <c r="N51" s="286">
        <f t="shared" si="15"/>
        <v>1</v>
      </c>
      <c r="O51" s="423" t="s">
        <v>68</v>
      </c>
      <c r="P51" s="1829"/>
    </row>
    <row r="52" spans="1:17" ht="39" customHeight="1">
      <c r="A52" s="1829" t="s">
        <v>983</v>
      </c>
      <c r="B52" s="423" t="s">
        <v>998</v>
      </c>
      <c r="C52" s="289">
        <f>C46+C49</f>
        <v>592</v>
      </c>
      <c r="D52" s="289">
        <f t="shared" ref="D52:N53" si="16">D46+D49</f>
        <v>0</v>
      </c>
      <c r="E52" s="289">
        <f t="shared" si="16"/>
        <v>592</v>
      </c>
      <c r="F52" s="289">
        <f t="shared" si="16"/>
        <v>253</v>
      </c>
      <c r="G52" s="289">
        <f t="shared" si="16"/>
        <v>0</v>
      </c>
      <c r="H52" s="289">
        <f t="shared" si="16"/>
        <v>253</v>
      </c>
      <c r="I52" s="289">
        <f t="shared" si="16"/>
        <v>191</v>
      </c>
      <c r="J52" s="289">
        <f t="shared" si="16"/>
        <v>2</v>
      </c>
      <c r="K52" s="289">
        <f t="shared" si="16"/>
        <v>193</v>
      </c>
      <c r="L52" s="289">
        <f t="shared" si="16"/>
        <v>82</v>
      </c>
      <c r="M52" s="289">
        <f t="shared" si="16"/>
        <v>2</v>
      </c>
      <c r="N52" s="289">
        <f t="shared" si="16"/>
        <v>84</v>
      </c>
      <c r="O52" s="423" t="s">
        <v>999</v>
      </c>
      <c r="P52" s="1829" t="s">
        <v>984</v>
      </c>
    </row>
    <row r="53" spans="1:17" ht="39" customHeight="1">
      <c r="A53" s="1829"/>
      <c r="B53" s="423" t="s">
        <v>1001</v>
      </c>
      <c r="C53" s="286">
        <f>C47+C50</f>
        <v>862</v>
      </c>
      <c r="D53" s="286">
        <f t="shared" si="16"/>
        <v>125</v>
      </c>
      <c r="E53" s="286">
        <f t="shared" si="16"/>
        <v>987</v>
      </c>
      <c r="F53" s="286">
        <f t="shared" si="16"/>
        <v>369</v>
      </c>
      <c r="G53" s="286">
        <f t="shared" si="16"/>
        <v>138</v>
      </c>
      <c r="H53" s="286">
        <f t="shared" si="16"/>
        <v>507</v>
      </c>
      <c r="I53" s="286">
        <f t="shared" si="16"/>
        <v>1568</v>
      </c>
      <c r="J53" s="286">
        <f t="shared" si="16"/>
        <v>106</v>
      </c>
      <c r="K53" s="286">
        <f t="shared" si="16"/>
        <v>1674</v>
      </c>
      <c r="L53" s="286">
        <f t="shared" si="16"/>
        <v>227</v>
      </c>
      <c r="M53" s="286">
        <f t="shared" si="16"/>
        <v>12</v>
      </c>
      <c r="N53" s="286">
        <f t="shared" si="16"/>
        <v>239</v>
      </c>
      <c r="O53" s="423" t="s">
        <v>1002</v>
      </c>
      <c r="P53" s="1829"/>
    </row>
    <row r="54" spans="1:17" ht="39" customHeight="1">
      <c r="A54" s="1829"/>
      <c r="B54" s="423" t="s">
        <v>750</v>
      </c>
      <c r="C54" s="289">
        <f>C52+C53</f>
        <v>1454</v>
      </c>
      <c r="D54" s="289">
        <f t="shared" ref="D54:N54" si="17">D52+D53</f>
        <v>125</v>
      </c>
      <c r="E54" s="289">
        <f t="shared" si="17"/>
        <v>1579</v>
      </c>
      <c r="F54" s="289">
        <f t="shared" si="17"/>
        <v>622</v>
      </c>
      <c r="G54" s="289">
        <f t="shared" si="17"/>
        <v>138</v>
      </c>
      <c r="H54" s="289">
        <f t="shared" si="17"/>
        <v>760</v>
      </c>
      <c r="I54" s="289">
        <f t="shared" si="17"/>
        <v>1759</v>
      </c>
      <c r="J54" s="289">
        <f t="shared" si="17"/>
        <v>108</v>
      </c>
      <c r="K54" s="289">
        <f t="shared" si="17"/>
        <v>1867</v>
      </c>
      <c r="L54" s="289">
        <f t="shared" si="17"/>
        <v>309</v>
      </c>
      <c r="M54" s="289">
        <f t="shared" si="17"/>
        <v>14</v>
      </c>
      <c r="N54" s="289">
        <f t="shared" si="17"/>
        <v>323</v>
      </c>
      <c r="O54" s="423" t="s">
        <v>68</v>
      </c>
      <c r="P54" s="1829"/>
    </row>
    <row r="55" spans="1:17" ht="39" customHeight="1">
      <c r="A55" s="1829" t="s">
        <v>985</v>
      </c>
      <c r="B55" s="423" t="s">
        <v>998</v>
      </c>
      <c r="C55" s="286">
        <v>21</v>
      </c>
      <c r="D55" s="286">
        <v>0</v>
      </c>
      <c r="E55" s="286">
        <f>C55+D55</f>
        <v>21</v>
      </c>
      <c r="F55" s="286">
        <v>7</v>
      </c>
      <c r="G55" s="286">
        <v>0</v>
      </c>
      <c r="H55" s="286">
        <f>F55+G55</f>
        <v>7</v>
      </c>
      <c r="I55" s="286">
        <v>3</v>
      </c>
      <c r="J55" s="286">
        <v>0</v>
      </c>
      <c r="K55" s="286">
        <f>I55+J55</f>
        <v>3</v>
      </c>
      <c r="L55" s="286">
        <v>3</v>
      </c>
      <c r="M55" s="286">
        <v>0</v>
      </c>
      <c r="N55" s="286">
        <f>L55+M55</f>
        <v>3</v>
      </c>
      <c r="O55" s="423" t="s">
        <v>999</v>
      </c>
      <c r="P55" s="1829" t="s">
        <v>1004</v>
      </c>
    </row>
    <row r="56" spans="1:17" ht="39" customHeight="1">
      <c r="A56" s="1829"/>
      <c r="B56" s="423" t="s">
        <v>1001</v>
      </c>
      <c r="C56" s="289">
        <v>9</v>
      </c>
      <c r="D56" s="289">
        <v>0</v>
      </c>
      <c r="E56" s="289">
        <f>C56+D56</f>
        <v>9</v>
      </c>
      <c r="F56" s="289">
        <v>2</v>
      </c>
      <c r="G56" s="289">
        <v>0</v>
      </c>
      <c r="H56" s="289">
        <f>F56+G56</f>
        <v>2</v>
      </c>
      <c r="I56" s="289">
        <v>3</v>
      </c>
      <c r="J56" s="289">
        <v>0</v>
      </c>
      <c r="K56" s="289">
        <f>I56+J56</f>
        <v>3</v>
      </c>
      <c r="L56" s="289">
        <v>3</v>
      </c>
      <c r="M56" s="289">
        <v>0</v>
      </c>
      <c r="N56" s="289">
        <f>L56+M56</f>
        <v>3</v>
      </c>
      <c r="O56" s="423" t="s">
        <v>1002</v>
      </c>
      <c r="P56" s="1829"/>
    </row>
    <row r="57" spans="1:17" ht="39" customHeight="1">
      <c r="A57" s="1829"/>
      <c r="B57" s="423" t="s">
        <v>750</v>
      </c>
      <c r="C57" s="286">
        <f>C55+C56</f>
        <v>30</v>
      </c>
      <c r="D57" s="286">
        <f t="shared" ref="D57:N57" si="18">D55+D56</f>
        <v>0</v>
      </c>
      <c r="E57" s="286">
        <f t="shared" si="18"/>
        <v>30</v>
      </c>
      <c r="F57" s="286">
        <f t="shared" si="18"/>
        <v>9</v>
      </c>
      <c r="G57" s="286">
        <f t="shared" si="18"/>
        <v>0</v>
      </c>
      <c r="H57" s="286">
        <f t="shared" si="18"/>
        <v>9</v>
      </c>
      <c r="I57" s="286">
        <f t="shared" si="18"/>
        <v>6</v>
      </c>
      <c r="J57" s="286">
        <f t="shared" si="18"/>
        <v>0</v>
      </c>
      <c r="K57" s="286">
        <f t="shared" si="18"/>
        <v>6</v>
      </c>
      <c r="L57" s="286">
        <f t="shared" si="18"/>
        <v>6</v>
      </c>
      <c r="M57" s="286">
        <f t="shared" si="18"/>
        <v>0</v>
      </c>
      <c r="N57" s="286">
        <f t="shared" si="18"/>
        <v>6</v>
      </c>
      <c r="O57" s="423" t="s">
        <v>68</v>
      </c>
      <c r="P57" s="1829"/>
    </row>
    <row r="58" spans="1:17" ht="39" customHeight="1">
      <c r="A58" s="1829" t="s">
        <v>986</v>
      </c>
      <c r="B58" s="423" t="s">
        <v>998</v>
      </c>
      <c r="C58" s="289">
        <v>944</v>
      </c>
      <c r="D58" s="289">
        <v>0</v>
      </c>
      <c r="E58" s="289">
        <f>C58+D58</f>
        <v>944</v>
      </c>
      <c r="F58" s="289">
        <v>503</v>
      </c>
      <c r="G58" s="289">
        <v>1</v>
      </c>
      <c r="H58" s="289">
        <f>F58+G58</f>
        <v>504</v>
      </c>
      <c r="I58" s="289">
        <v>320</v>
      </c>
      <c r="J58" s="289">
        <v>2</v>
      </c>
      <c r="K58" s="289">
        <f>I58+J58</f>
        <v>322</v>
      </c>
      <c r="L58" s="289">
        <v>230</v>
      </c>
      <c r="M58" s="289">
        <v>0</v>
      </c>
      <c r="N58" s="289">
        <f>L58+M58</f>
        <v>230</v>
      </c>
      <c r="O58" s="423" t="s">
        <v>999</v>
      </c>
      <c r="P58" s="1829" t="s">
        <v>1005</v>
      </c>
    </row>
    <row r="59" spans="1:17" ht="39" customHeight="1">
      <c r="A59" s="1829"/>
      <c r="B59" s="423" t="s">
        <v>1001</v>
      </c>
      <c r="C59" s="286">
        <v>376</v>
      </c>
      <c r="D59" s="286">
        <v>2</v>
      </c>
      <c r="E59" s="286">
        <f>C59+D59</f>
        <v>378</v>
      </c>
      <c r="F59" s="286">
        <v>130</v>
      </c>
      <c r="G59" s="286">
        <v>8</v>
      </c>
      <c r="H59" s="286">
        <f>F59+G59</f>
        <v>138</v>
      </c>
      <c r="I59" s="286">
        <v>303</v>
      </c>
      <c r="J59" s="286">
        <v>2</v>
      </c>
      <c r="K59" s="286">
        <f>I59+J59</f>
        <v>305</v>
      </c>
      <c r="L59" s="286">
        <v>127</v>
      </c>
      <c r="M59" s="286">
        <v>0</v>
      </c>
      <c r="N59" s="286">
        <f>L59+M59</f>
        <v>127</v>
      </c>
      <c r="O59" s="423" t="s">
        <v>1002</v>
      </c>
      <c r="P59" s="1829"/>
    </row>
    <row r="60" spans="1:17" ht="39" customHeight="1">
      <c r="A60" s="1829"/>
      <c r="B60" s="423" t="s">
        <v>750</v>
      </c>
      <c r="C60" s="289">
        <f>C58+C59</f>
        <v>1320</v>
      </c>
      <c r="D60" s="289">
        <f t="shared" ref="D60:N60" si="19">D58+D59</f>
        <v>2</v>
      </c>
      <c r="E60" s="289">
        <f t="shared" si="19"/>
        <v>1322</v>
      </c>
      <c r="F60" s="289">
        <f t="shared" si="19"/>
        <v>633</v>
      </c>
      <c r="G60" s="289">
        <f t="shared" si="19"/>
        <v>9</v>
      </c>
      <c r="H60" s="289">
        <f t="shared" si="19"/>
        <v>642</v>
      </c>
      <c r="I60" s="289">
        <f t="shared" si="19"/>
        <v>623</v>
      </c>
      <c r="J60" s="289">
        <f t="shared" si="19"/>
        <v>4</v>
      </c>
      <c r="K60" s="289">
        <f t="shared" si="19"/>
        <v>627</v>
      </c>
      <c r="L60" s="289">
        <f t="shared" si="19"/>
        <v>357</v>
      </c>
      <c r="M60" s="289">
        <f t="shared" si="19"/>
        <v>0</v>
      </c>
      <c r="N60" s="289">
        <f t="shared" si="19"/>
        <v>357</v>
      </c>
      <c r="O60" s="423" t="s">
        <v>68</v>
      </c>
      <c r="P60" s="1829"/>
    </row>
    <row r="61" spans="1:17" ht="39" customHeight="1">
      <c r="A61" s="198" t="s">
        <v>1216</v>
      </c>
      <c r="B61" s="136"/>
      <c r="C61" s="136"/>
      <c r="D61" s="136"/>
      <c r="E61" s="136"/>
      <c r="F61" s="136"/>
      <c r="G61" s="136"/>
      <c r="H61" s="136"/>
      <c r="I61" s="136"/>
      <c r="J61" s="136"/>
      <c r="K61" s="136"/>
      <c r="L61" s="136"/>
      <c r="M61" s="136"/>
      <c r="N61" s="136"/>
      <c r="O61" s="136"/>
      <c r="P61" s="200" t="s">
        <v>1217</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10</v>
      </c>
      <c r="D66" s="286">
        <v>38</v>
      </c>
      <c r="E66" s="286">
        <f>C66+D66</f>
        <v>48</v>
      </c>
      <c r="F66" s="286">
        <v>226</v>
      </c>
      <c r="G66" s="286">
        <v>221</v>
      </c>
      <c r="H66" s="286">
        <f>F66+G66</f>
        <v>447</v>
      </c>
      <c r="I66" s="286">
        <v>84</v>
      </c>
      <c r="J66" s="286">
        <v>185</v>
      </c>
      <c r="K66" s="286">
        <f>I66+J66</f>
        <v>269</v>
      </c>
      <c r="L66" s="286">
        <v>28</v>
      </c>
      <c r="M66" s="286">
        <v>107</v>
      </c>
      <c r="N66" s="286">
        <f>L66+M66</f>
        <v>135</v>
      </c>
      <c r="O66" s="423" t="s">
        <v>999</v>
      </c>
      <c r="P66" s="1829" t="s">
        <v>1000</v>
      </c>
    </row>
    <row r="67" spans="1:17" s="494" customFormat="1" ht="39" customHeight="1">
      <c r="A67" s="1829"/>
      <c r="B67" s="423" t="s">
        <v>1001</v>
      </c>
      <c r="C67" s="289">
        <v>4</v>
      </c>
      <c r="D67" s="289">
        <v>44</v>
      </c>
      <c r="E67" s="289">
        <f>C67+D67</f>
        <v>48</v>
      </c>
      <c r="F67" s="289">
        <v>76</v>
      </c>
      <c r="G67" s="289">
        <v>121</v>
      </c>
      <c r="H67" s="289">
        <f>F67+G67</f>
        <v>197</v>
      </c>
      <c r="I67" s="289">
        <v>4</v>
      </c>
      <c r="J67" s="289">
        <v>105</v>
      </c>
      <c r="K67" s="289">
        <f>I67+J67</f>
        <v>109</v>
      </c>
      <c r="L67" s="289">
        <v>22</v>
      </c>
      <c r="M67" s="289">
        <v>123</v>
      </c>
      <c r="N67" s="289">
        <f>L67+M67</f>
        <v>145</v>
      </c>
      <c r="O67" s="423" t="s">
        <v>1002</v>
      </c>
      <c r="P67" s="1829"/>
    </row>
    <row r="68" spans="1:17" s="494" customFormat="1" ht="39" customHeight="1">
      <c r="A68" s="1829"/>
      <c r="B68" s="423" t="s">
        <v>750</v>
      </c>
      <c r="C68" s="286">
        <f>C66+C67</f>
        <v>14</v>
      </c>
      <c r="D68" s="286">
        <f t="shared" ref="D68:N68" si="20">D66+D67</f>
        <v>82</v>
      </c>
      <c r="E68" s="286">
        <f t="shared" si="20"/>
        <v>96</v>
      </c>
      <c r="F68" s="286">
        <f t="shared" si="20"/>
        <v>302</v>
      </c>
      <c r="G68" s="286">
        <f t="shared" si="20"/>
        <v>342</v>
      </c>
      <c r="H68" s="286">
        <f t="shared" si="20"/>
        <v>644</v>
      </c>
      <c r="I68" s="286">
        <f t="shared" si="20"/>
        <v>88</v>
      </c>
      <c r="J68" s="286">
        <f t="shared" si="20"/>
        <v>290</v>
      </c>
      <c r="K68" s="286">
        <f t="shared" si="20"/>
        <v>378</v>
      </c>
      <c r="L68" s="286">
        <f t="shared" si="20"/>
        <v>50</v>
      </c>
      <c r="M68" s="286">
        <f t="shared" si="20"/>
        <v>230</v>
      </c>
      <c r="N68" s="286">
        <f t="shared" si="20"/>
        <v>280</v>
      </c>
      <c r="O68" s="423" t="s">
        <v>68</v>
      </c>
      <c r="P68" s="1829"/>
    </row>
    <row r="69" spans="1:17" s="494" customFormat="1" ht="39" customHeight="1">
      <c r="A69" s="1829" t="s">
        <v>977</v>
      </c>
      <c r="B69" s="423" t="s">
        <v>998</v>
      </c>
      <c r="C69" s="289">
        <v>15</v>
      </c>
      <c r="D69" s="289">
        <v>0</v>
      </c>
      <c r="E69" s="289">
        <f>C69+D69</f>
        <v>15</v>
      </c>
      <c r="F69" s="289">
        <v>122</v>
      </c>
      <c r="G69" s="289">
        <v>2</v>
      </c>
      <c r="H69" s="289">
        <f>F69+G69</f>
        <v>124</v>
      </c>
      <c r="I69" s="289">
        <v>39</v>
      </c>
      <c r="J69" s="289">
        <v>1</v>
      </c>
      <c r="K69" s="289">
        <f>I69+J69</f>
        <v>40</v>
      </c>
      <c r="L69" s="289">
        <v>5</v>
      </c>
      <c r="M69" s="289">
        <v>0</v>
      </c>
      <c r="N69" s="289">
        <f>L69+M69</f>
        <v>5</v>
      </c>
      <c r="O69" s="423" t="s">
        <v>999</v>
      </c>
      <c r="P69" s="1829" t="s">
        <v>172</v>
      </c>
    </row>
    <row r="70" spans="1:17" s="494" customFormat="1" ht="39" customHeight="1">
      <c r="A70" s="1829"/>
      <c r="B70" s="423" t="s">
        <v>1001</v>
      </c>
      <c r="C70" s="286">
        <v>13</v>
      </c>
      <c r="D70" s="286">
        <v>0</v>
      </c>
      <c r="E70" s="286">
        <f>C70+D70</f>
        <v>13</v>
      </c>
      <c r="F70" s="286">
        <v>24</v>
      </c>
      <c r="G70" s="286">
        <v>1</v>
      </c>
      <c r="H70" s="286">
        <f>F70+G70</f>
        <v>25</v>
      </c>
      <c r="I70" s="286">
        <v>24</v>
      </c>
      <c r="J70" s="286">
        <v>1</v>
      </c>
      <c r="K70" s="286">
        <f>I70+J70</f>
        <v>25</v>
      </c>
      <c r="L70" s="286">
        <v>11</v>
      </c>
      <c r="M70" s="286">
        <v>0</v>
      </c>
      <c r="N70" s="286">
        <f>L70+M70</f>
        <v>11</v>
      </c>
      <c r="O70" s="423" t="s">
        <v>1002</v>
      </c>
      <c r="P70" s="1829"/>
    </row>
    <row r="71" spans="1:17" s="494" customFormat="1" ht="39" customHeight="1">
      <c r="A71" s="1829"/>
      <c r="B71" s="423" t="s">
        <v>750</v>
      </c>
      <c r="C71" s="289">
        <f>C69+C70</f>
        <v>28</v>
      </c>
      <c r="D71" s="289">
        <f t="shared" ref="D71:N71" si="21">D69+D70</f>
        <v>0</v>
      </c>
      <c r="E71" s="289">
        <f t="shared" si="21"/>
        <v>28</v>
      </c>
      <c r="F71" s="289">
        <f t="shared" si="21"/>
        <v>146</v>
      </c>
      <c r="G71" s="289">
        <f t="shared" si="21"/>
        <v>3</v>
      </c>
      <c r="H71" s="289">
        <f t="shared" si="21"/>
        <v>149</v>
      </c>
      <c r="I71" s="289">
        <f t="shared" si="21"/>
        <v>63</v>
      </c>
      <c r="J71" s="289">
        <f t="shared" si="21"/>
        <v>2</v>
      </c>
      <c r="K71" s="289">
        <f t="shared" si="21"/>
        <v>65</v>
      </c>
      <c r="L71" s="289">
        <f t="shared" si="21"/>
        <v>16</v>
      </c>
      <c r="M71" s="289">
        <f t="shared" si="21"/>
        <v>0</v>
      </c>
      <c r="N71" s="289">
        <f t="shared" si="21"/>
        <v>16</v>
      </c>
      <c r="O71" s="423" t="s">
        <v>68</v>
      </c>
      <c r="P71" s="1829"/>
    </row>
    <row r="72" spans="1:17" s="494" customFormat="1" ht="39" customHeight="1">
      <c r="A72" s="1829" t="s">
        <v>978</v>
      </c>
      <c r="B72" s="423" t="s">
        <v>998</v>
      </c>
      <c r="C72" s="286">
        <f>C66+C69</f>
        <v>25</v>
      </c>
      <c r="D72" s="286">
        <f t="shared" ref="D72:N73" si="22">D66+D69</f>
        <v>38</v>
      </c>
      <c r="E72" s="286">
        <f t="shared" si="22"/>
        <v>63</v>
      </c>
      <c r="F72" s="286">
        <f t="shared" si="22"/>
        <v>348</v>
      </c>
      <c r="G72" s="286">
        <f t="shared" si="22"/>
        <v>223</v>
      </c>
      <c r="H72" s="286">
        <f t="shared" si="22"/>
        <v>571</v>
      </c>
      <c r="I72" s="286">
        <f t="shared" si="22"/>
        <v>123</v>
      </c>
      <c r="J72" s="286">
        <f t="shared" si="22"/>
        <v>186</v>
      </c>
      <c r="K72" s="286">
        <f t="shared" si="22"/>
        <v>309</v>
      </c>
      <c r="L72" s="286">
        <f t="shared" si="22"/>
        <v>33</v>
      </c>
      <c r="M72" s="286">
        <f t="shared" si="22"/>
        <v>107</v>
      </c>
      <c r="N72" s="286">
        <f t="shared" si="22"/>
        <v>140</v>
      </c>
      <c r="O72" s="423" t="s">
        <v>999</v>
      </c>
      <c r="P72" s="1829" t="s">
        <v>1003</v>
      </c>
    </row>
    <row r="73" spans="1:17" s="494" customFormat="1" ht="39" customHeight="1">
      <c r="A73" s="1829"/>
      <c r="B73" s="423" t="s">
        <v>1001</v>
      </c>
      <c r="C73" s="289">
        <f>C67+C70</f>
        <v>17</v>
      </c>
      <c r="D73" s="289">
        <f t="shared" si="22"/>
        <v>44</v>
      </c>
      <c r="E73" s="289">
        <f t="shared" si="22"/>
        <v>61</v>
      </c>
      <c r="F73" s="289">
        <f t="shared" si="22"/>
        <v>100</v>
      </c>
      <c r="G73" s="289">
        <f t="shared" si="22"/>
        <v>122</v>
      </c>
      <c r="H73" s="289">
        <f t="shared" si="22"/>
        <v>222</v>
      </c>
      <c r="I73" s="289">
        <f t="shared" si="22"/>
        <v>28</v>
      </c>
      <c r="J73" s="289">
        <f t="shared" si="22"/>
        <v>106</v>
      </c>
      <c r="K73" s="289">
        <f t="shared" si="22"/>
        <v>134</v>
      </c>
      <c r="L73" s="289">
        <f t="shared" si="22"/>
        <v>33</v>
      </c>
      <c r="M73" s="289">
        <f t="shared" si="22"/>
        <v>123</v>
      </c>
      <c r="N73" s="289">
        <f t="shared" si="22"/>
        <v>156</v>
      </c>
      <c r="O73" s="423" t="s">
        <v>1002</v>
      </c>
      <c r="P73" s="1829"/>
    </row>
    <row r="74" spans="1:17" s="494" customFormat="1" ht="39" customHeight="1">
      <c r="A74" s="1829"/>
      <c r="B74" s="423" t="s">
        <v>750</v>
      </c>
      <c r="C74" s="286">
        <f>C72+C73</f>
        <v>42</v>
      </c>
      <c r="D74" s="286">
        <f t="shared" ref="D74:N74" si="23">D72+D73</f>
        <v>82</v>
      </c>
      <c r="E74" s="286">
        <f t="shared" si="23"/>
        <v>124</v>
      </c>
      <c r="F74" s="286">
        <f t="shared" si="23"/>
        <v>448</v>
      </c>
      <c r="G74" s="286">
        <f t="shared" si="23"/>
        <v>345</v>
      </c>
      <c r="H74" s="286">
        <f t="shared" si="23"/>
        <v>793</v>
      </c>
      <c r="I74" s="286">
        <f t="shared" si="23"/>
        <v>151</v>
      </c>
      <c r="J74" s="286">
        <f t="shared" si="23"/>
        <v>292</v>
      </c>
      <c r="K74" s="286">
        <f t="shared" si="23"/>
        <v>443</v>
      </c>
      <c r="L74" s="286">
        <f t="shared" si="23"/>
        <v>66</v>
      </c>
      <c r="M74" s="286">
        <f t="shared" si="23"/>
        <v>230</v>
      </c>
      <c r="N74" s="286">
        <f t="shared" si="23"/>
        <v>296</v>
      </c>
      <c r="O74" s="423" t="s">
        <v>68</v>
      </c>
      <c r="P74" s="1829"/>
    </row>
    <row r="75" spans="1:17" ht="39" customHeight="1">
      <c r="A75" s="1829" t="s">
        <v>980</v>
      </c>
      <c r="B75" s="423" t="s">
        <v>998</v>
      </c>
      <c r="C75" s="289">
        <v>68</v>
      </c>
      <c r="D75" s="289">
        <v>0</v>
      </c>
      <c r="E75" s="289">
        <f>C75+D75</f>
        <v>68</v>
      </c>
      <c r="F75" s="289">
        <v>218</v>
      </c>
      <c r="G75" s="289">
        <v>1</v>
      </c>
      <c r="H75" s="289">
        <f>F75+G75</f>
        <v>219</v>
      </c>
      <c r="I75" s="289">
        <v>95</v>
      </c>
      <c r="J75" s="289">
        <v>2</v>
      </c>
      <c r="K75" s="289">
        <f>I75+J75</f>
        <v>97</v>
      </c>
      <c r="L75" s="289">
        <v>87</v>
      </c>
      <c r="M75" s="289">
        <v>0</v>
      </c>
      <c r="N75" s="289">
        <f>L75+M75</f>
        <v>87</v>
      </c>
      <c r="O75" s="423" t="s">
        <v>999</v>
      </c>
      <c r="P75" s="1829" t="s">
        <v>178</v>
      </c>
    </row>
    <row r="76" spans="1:17" ht="39" customHeight="1">
      <c r="A76" s="1829"/>
      <c r="B76" s="423" t="s">
        <v>1001</v>
      </c>
      <c r="C76" s="286">
        <v>167</v>
      </c>
      <c r="D76" s="286">
        <v>16</v>
      </c>
      <c r="E76" s="286">
        <f>C76+D76</f>
        <v>183</v>
      </c>
      <c r="F76" s="286">
        <v>625</v>
      </c>
      <c r="G76" s="286">
        <v>122</v>
      </c>
      <c r="H76" s="286">
        <f>F76+G76</f>
        <v>747</v>
      </c>
      <c r="I76" s="286">
        <v>227</v>
      </c>
      <c r="J76" s="286">
        <v>67</v>
      </c>
      <c r="K76" s="286">
        <f>I76+J76</f>
        <v>294</v>
      </c>
      <c r="L76" s="286">
        <v>202</v>
      </c>
      <c r="M76" s="286">
        <v>30</v>
      </c>
      <c r="N76" s="286">
        <f>L76+M76</f>
        <v>232</v>
      </c>
      <c r="O76" s="423" t="s">
        <v>1002</v>
      </c>
      <c r="P76" s="1829"/>
    </row>
    <row r="77" spans="1:17" ht="39" customHeight="1">
      <c r="A77" s="1829"/>
      <c r="B77" s="423" t="s">
        <v>750</v>
      </c>
      <c r="C77" s="289">
        <f>C75+C76</f>
        <v>235</v>
      </c>
      <c r="D77" s="289">
        <f t="shared" ref="D77:N77" si="24">D75+D76</f>
        <v>16</v>
      </c>
      <c r="E77" s="289">
        <f t="shared" si="24"/>
        <v>251</v>
      </c>
      <c r="F77" s="289">
        <f t="shared" si="24"/>
        <v>843</v>
      </c>
      <c r="G77" s="289">
        <f t="shared" si="24"/>
        <v>123</v>
      </c>
      <c r="H77" s="289">
        <f t="shared" si="24"/>
        <v>966</v>
      </c>
      <c r="I77" s="289">
        <f t="shared" si="24"/>
        <v>322</v>
      </c>
      <c r="J77" s="289">
        <f t="shared" si="24"/>
        <v>69</v>
      </c>
      <c r="K77" s="289">
        <f t="shared" si="24"/>
        <v>391</v>
      </c>
      <c r="L77" s="289">
        <f t="shared" si="24"/>
        <v>289</v>
      </c>
      <c r="M77" s="289">
        <f t="shared" si="24"/>
        <v>30</v>
      </c>
      <c r="N77" s="289">
        <f t="shared" si="24"/>
        <v>319</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1</v>
      </c>
      <c r="D79" s="289">
        <v>1</v>
      </c>
      <c r="E79" s="289">
        <f>C79+D79</f>
        <v>2</v>
      </c>
      <c r="F79" s="289">
        <v>13</v>
      </c>
      <c r="G79" s="289">
        <v>4</v>
      </c>
      <c r="H79" s="289">
        <f>F79+G79</f>
        <v>17</v>
      </c>
      <c r="I79" s="289">
        <v>2</v>
      </c>
      <c r="J79" s="289">
        <v>0</v>
      </c>
      <c r="K79" s="289">
        <f>I79+J79</f>
        <v>2</v>
      </c>
      <c r="L79" s="289">
        <v>6</v>
      </c>
      <c r="M79" s="289">
        <v>0</v>
      </c>
      <c r="N79" s="289">
        <f>L79+M79</f>
        <v>6</v>
      </c>
      <c r="O79" s="423" t="s">
        <v>1002</v>
      </c>
      <c r="P79" s="1829"/>
    </row>
    <row r="80" spans="1:17" ht="39" customHeight="1">
      <c r="A80" s="1829"/>
      <c r="B80" s="423" t="s">
        <v>750</v>
      </c>
      <c r="C80" s="286">
        <f>C78+C79</f>
        <v>1</v>
      </c>
      <c r="D80" s="286">
        <f t="shared" ref="D80:N80" si="25">D78+D79</f>
        <v>1</v>
      </c>
      <c r="E80" s="286">
        <f t="shared" si="25"/>
        <v>2</v>
      </c>
      <c r="F80" s="286">
        <f t="shared" si="25"/>
        <v>13</v>
      </c>
      <c r="G80" s="286">
        <f t="shared" si="25"/>
        <v>4</v>
      </c>
      <c r="H80" s="286">
        <f t="shared" si="25"/>
        <v>17</v>
      </c>
      <c r="I80" s="286">
        <f t="shared" si="25"/>
        <v>2</v>
      </c>
      <c r="J80" s="286">
        <f t="shared" si="25"/>
        <v>0</v>
      </c>
      <c r="K80" s="286">
        <f t="shared" si="25"/>
        <v>2</v>
      </c>
      <c r="L80" s="286">
        <f t="shared" si="25"/>
        <v>6</v>
      </c>
      <c r="M80" s="286">
        <f t="shared" si="25"/>
        <v>0</v>
      </c>
      <c r="N80" s="286">
        <f t="shared" si="25"/>
        <v>6</v>
      </c>
      <c r="O80" s="423" t="s">
        <v>68</v>
      </c>
      <c r="P80" s="1829"/>
    </row>
    <row r="81" spans="1:17" ht="39" customHeight="1">
      <c r="A81" s="1829" t="s">
        <v>983</v>
      </c>
      <c r="B81" s="423" t="s">
        <v>998</v>
      </c>
      <c r="C81" s="289">
        <f>C75+C78</f>
        <v>68</v>
      </c>
      <c r="D81" s="289">
        <f t="shared" ref="D81:N82" si="26">D75+D78</f>
        <v>0</v>
      </c>
      <c r="E81" s="289">
        <f t="shared" si="26"/>
        <v>68</v>
      </c>
      <c r="F81" s="289">
        <f t="shared" si="26"/>
        <v>218</v>
      </c>
      <c r="G81" s="289">
        <f t="shared" si="26"/>
        <v>1</v>
      </c>
      <c r="H81" s="289">
        <f t="shared" si="26"/>
        <v>219</v>
      </c>
      <c r="I81" s="289">
        <f t="shared" si="26"/>
        <v>95</v>
      </c>
      <c r="J81" s="289">
        <f t="shared" si="26"/>
        <v>2</v>
      </c>
      <c r="K81" s="289">
        <f t="shared" si="26"/>
        <v>97</v>
      </c>
      <c r="L81" s="289">
        <f t="shared" si="26"/>
        <v>87</v>
      </c>
      <c r="M81" s="289">
        <f t="shared" si="26"/>
        <v>0</v>
      </c>
      <c r="N81" s="289">
        <f t="shared" si="26"/>
        <v>87</v>
      </c>
      <c r="O81" s="423" t="s">
        <v>999</v>
      </c>
      <c r="P81" s="1829" t="s">
        <v>984</v>
      </c>
    </row>
    <row r="82" spans="1:17" ht="39" customHeight="1">
      <c r="A82" s="1829"/>
      <c r="B82" s="423" t="s">
        <v>1001</v>
      </c>
      <c r="C82" s="286">
        <f>C76+C79</f>
        <v>168</v>
      </c>
      <c r="D82" s="286">
        <f t="shared" si="26"/>
        <v>17</v>
      </c>
      <c r="E82" s="286">
        <f t="shared" si="26"/>
        <v>185</v>
      </c>
      <c r="F82" s="286">
        <f t="shared" si="26"/>
        <v>638</v>
      </c>
      <c r="G82" s="286">
        <f t="shared" si="26"/>
        <v>126</v>
      </c>
      <c r="H82" s="286">
        <f t="shared" si="26"/>
        <v>764</v>
      </c>
      <c r="I82" s="286">
        <f t="shared" si="26"/>
        <v>229</v>
      </c>
      <c r="J82" s="286">
        <f t="shared" si="26"/>
        <v>67</v>
      </c>
      <c r="K82" s="286">
        <f t="shared" si="26"/>
        <v>296</v>
      </c>
      <c r="L82" s="286">
        <f t="shared" si="26"/>
        <v>208</v>
      </c>
      <c r="M82" s="286">
        <f t="shared" si="26"/>
        <v>30</v>
      </c>
      <c r="N82" s="286">
        <f t="shared" si="26"/>
        <v>238</v>
      </c>
      <c r="O82" s="423" t="s">
        <v>1002</v>
      </c>
      <c r="P82" s="1829"/>
    </row>
    <row r="83" spans="1:17" ht="39" customHeight="1">
      <c r="A83" s="1829"/>
      <c r="B83" s="423" t="s">
        <v>750</v>
      </c>
      <c r="C83" s="289">
        <f>C81+C82</f>
        <v>236</v>
      </c>
      <c r="D83" s="289">
        <f t="shared" ref="D83:N83" si="27">D81+D82</f>
        <v>17</v>
      </c>
      <c r="E83" s="289">
        <f t="shared" si="27"/>
        <v>253</v>
      </c>
      <c r="F83" s="289">
        <f t="shared" si="27"/>
        <v>856</v>
      </c>
      <c r="G83" s="289">
        <f t="shared" si="27"/>
        <v>127</v>
      </c>
      <c r="H83" s="289">
        <f t="shared" si="27"/>
        <v>983</v>
      </c>
      <c r="I83" s="289">
        <f t="shared" si="27"/>
        <v>324</v>
      </c>
      <c r="J83" s="289">
        <f t="shared" si="27"/>
        <v>69</v>
      </c>
      <c r="K83" s="289">
        <f t="shared" si="27"/>
        <v>393</v>
      </c>
      <c r="L83" s="289">
        <f t="shared" si="27"/>
        <v>295</v>
      </c>
      <c r="M83" s="289">
        <f t="shared" si="27"/>
        <v>30</v>
      </c>
      <c r="N83" s="289">
        <f t="shared" si="27"/>
        <v>325</v>
      </c>
      <c r="O83" s="423" t="s">
        <v>68</v>
      </c>
      <c r="P83" s="1829"/>
    </row>
    <row r="84" spans="1:17" ht="39" customHeight="1">
      <c r="A84" s="1829" t="s">
        <v>985</v>
      </c>
      <c r="B84" s="423" t="s">
        <v>998</v>
      </c>
      <c r="C84" s="286">
        <v>0</v>
      </c>
      <c r="D84" s="286">
        <v>0</v>
      </c>
      <c r="E84" s="286">
        <f>C84+D84</f>
        <v>0</v>
      </c>
      <c r="F84" s="286">
        <v>26</v>
      </c>
      <c r="G84" s="286">
        <v>0</v>
      </c>
      <c r="H84" s="286">
        <f>F84+G84</f>
        <v>26</v>
      </c>
      <c r="I84" s="286">
        <v>17</v>
      </c>
      <c r="J84" s="286">
        <v>0</v>
      </c>
      <c r="K84" s="286">
        <f>I84+J84</f>
        <v>17</v>
      </c>
      <c r="L84" s="286">
        <v>0</v>
      </c>
      <c r="M84" s="286">
        <v>0</v>
      </c>
      <c r="N84" s="286">
        <f>L84+M84</f>
        <v>0</v>
      </c>
      <c r="O84" s="423" t="s">
        <v>999</v>
      </c>
      <c r="P84" s="1829" t="s">
        <v>1004</v>
      </c>
    </row>
    <row r="85" spans="1:17" ht="39" customHeight="1">
      <c r="A85" s="1829"/>
      <c r="B85" s="423" t="s">
        <v>1001</v>
      </c>
      <c r="C85" s="289">
        <v>0</v>
      </c>
      <c r="D85" s="289">
        <v>0</v>
      </c>
      <c r="E85" s="289">
        <f>C85+D85</f>
        <v>0</v>
      </c>
      <c r="F85" s="289">
        <v>13</v>
      </c>
      <c r="G85" s="289">
        <v>0</v>
      </c>
      <c r="H85" s="289">
        <f>F85+G85</f>
        <v>13</v>
      </c>
      <c r="I85" s="289">
        <v>1</v>
      </c>
      <c r="J85" s="289">
        <v>0</v>
      </c>
      <c r="K85" s="289">
        <f>I85+J85</f>
        <v>1</v>
      </c>
      <c r="L85" s="289">
        <v>2</v>
      </c>
      <c r="M85" s="289">
        <v>0</v>
      </c>
      <c r="N85" s="289">
        <f>L85+M85</f>
        <v>2</v>
      </c>
      <c r="O85" s="423" t="s">
        <v>1002</v>
      </c>
      <c r="P85" s="1829"/>
    </row>
    <row r="86" spans="1:17" ht="39" customHeight="1">
      <c r="A86" s="1829"/>
      <c r="B86" s="423" t="s">
        <v>750</v>
      </c>
      <c r="C86" s="286">
        <f>C84+C85</f>
        <v>0</v>
      </c>
      <c r="D86" s="286">
        <f t="shared" ref="D86:N86" si="28">D84+D85</f>
        <v>0</v>
      </c>
      <c r="E86" s="286">
        <f t="shared" si="28"/>
        <v>0</v>
      </c>
      <c r="F86" s="286">
        <f t="shared" si="28"/>
        <v>39</v>
      </c>
      <c r="G86" s="286">
        <f t="shared" si="28"/>
        <v>0</v>
      </c>
      <c r="H86" s="286">
        <f t="shared" si="28"/>
        <v>39</v>
      </c>
      <c r="I86" s="286">
        <f t="shared" si="28"/>
        <v>18</v>
      </c>
      <c r="J86" s="286">
        <f t="shared" si="28"/>
        <v>0</v>
      </c>
      <c r="K86" s="286">
        <f t="shared" si="28"/>
        <v>18</v>
      </c>
      <c r="L86" s="286">
        <f t="shared" si="28"/>
        <v>2</v>
      </c>
      <c r="M86" s="286">
        <f t="shared" si="28"/>
        <v>0</v>
      </c>
      <c r="N86" s="286">
        <f t="shared" si="28"/>
        <v>2</v>
      </c>
      <c r="O86" s="423" t="s">
        <v>68</v>
      </c>
      <c r="P86" s="1829"/>
    </row>
    <row r="87" spans="1:17" ht="39" customHeight="1">
      <c r="A87" s="1829" t="s">
        <v>986</v>
      </c>
      <c r="B87" s="423" t="s">
        <v>998</v>
      </c>
      <c r="C87" s="289">
        <v>72</v>
      </c>
      <c r="D87" s="289">
        <v>0</v>
      </c>
      <c r="E87" s="289">
        <f>C87+D87</f>
        <v>72</v>
      </c>
      <c r="F87" s="289">
        <v>611</v>
      </c>
      <c r="G87" s="289">
        <v>0</v>
      </c>
      <c r="H87" s="289">
        <f>F87+G87</f>
        <v>611</v>
      </c>
      <c r="I87" s="289">
        <v>245</v>
      </c>
      <c r="J87" s="289">
        <v>3</v>
      </c>
      <c r="K87" s="289">
        <f>I87+J87</f>
        <v>248</v>
      </c>
      <c r="L87" s="289">
        <v>88</v>
      </c>
      <c r="M87" s="289">
        <v>0</v>
      </c>
      <c r="N87" s="289">
        <f>L87+M87</f>
        <v>88</v>
      </c>
      <c r="O87" s="423" t="s">
        <v>999</v>
      </c>
      <c r="P87" s="1829" t="s">
        <v>1005</v>
      </c>
    </row>
    <row r="88" spans="1:17" ht="39" customHeight="1">
      <c r="A88" s="1829"/>
      <c r="B88" s="423" t="s">
        <v>1001</v>
      </c>
      <c r="C88" s="286">
        <v>75</v>
      </c>
      <c r="D88" s="286">
        <v>0</v>
      </c>
      <c r="E88" s="286">
        <f>C88+D88</f>
        <v>75</v>
      </c>
      <c r="F88" s="286">
        <v>207</v>
      </c>
      <c r="G88" s="286">
        <v>8</v>
      </c>
      <c r="H88" s="286">
        <f>F88+G88</f>
        <v>215</v>
      </c>
      <c r="I88" s="286">
        <v>41</v>
      </c>
      <c r="J88" s="286">
        <v>8</v>
      </c>
      <c r="K88" s="286">
        <f>I88+J88</f>
        <v>49</v>
      </c>
      <c r="L88" s="286">
        <v>66</v>
      </c>
      <c r="M88" s="286">
        <v>0</v>
      </c>
      <c r="N88" s="286">
        <f>L88+M88</f>
        <v>66</v>
      </c>
      <c r="O88" s="423" t="s">
        <v>1002</v>
      </c>
      <c r="P88" s="1829"/>
    </row>
    <row r="89" spans="1:17" ht="39" customHeight="1">
      <c r="A89" s="1829"/>
      <c r="B89" s="423" t="s">
        <v>750</v>
      </c>
      <c r="C89" s="289">
        <f>C87+C88</f>
        <v>147</v>
      </c>
      <c r="D89" s="289">
        <f t="shared" ref="D89:N89" si="29">D87+D88</f>
        <v>0</v>
      </c>
      <c r="E89" s="289">
        <f t="shared" si="29"/>
        <v>147</v>
      </c>
      <c r="F89" s="289">
        <f t="shared" si="29"/>
        <v>818</v>
      </c>
      <c r="G89" s="289">
        <f t="shared" si="29"/>
        <v>8</v>
      </c>
      <c r="H89" s="289">
        <f t="shared" si="29"/>
        <v>826</v>
      </c>
      <c r="I89" s="289">
        <f t="shared" si="29"/>
        <v>286</v>
      </c>
      <c r="J89" s="289">
        <f t="shared" si="29"/>
        <v>11</v>
      </c>
      <c r="K89" s="289">
        <f t="shared" si="29"/>
        <v>297</v>
      </c>
      <c r="L89" s="289">
        <f t="shared" si="29"/>
        <v>154</v>
      </c>
      <c r="M89" s="289">
        <f t="shared" si="29"/>
        <v>0</v>
      </c>
      <c r="N89" s="289">
        <f t="shared" si="29"/>
        <v>154</v>
      </c>
      <c r="O89" s="423" t="s">
        <v>68</v>
      </c>
      <c r="P89" s="1829"/>
    </row>
    <row r="90" spans="1:17" ht="39" customHeight="1">
      <c r="A90" s="198" t="s">
        <v>1216</v>
      </c>
      <c r="B90" s="136"/>
      <c r="C90" s="136"/>
      <c r="D90" s="136"/>
      <c r="E90" s="136"/>
      <c r="F90" s="136"/>
      <c r="G90" s="136"/>
      <c r="H90" s="136"/>
      <c r="I90" s="136"/>
      <c r="J90" s="136"/>
      <c r="K90" s="136"/>
      <c r="L90" s="136"/>
      <c r="M90" s="136"/>
      <c r="N90" s="136"/>
      <c r="O90" s="136"/>
      <c r="P90" s="200" t="s">
        <v>1217</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26</v>
      </c>
      <c r="D95" s="286">
        <v>98</v>
      </c>
      <c r="E95" s="286">
        <f>C95+D95</f>
        <v>124</v>
      </c>
      <c r="F95" s="286">
        <v>19</v>
      </c>
      <c r="G95" s="286">
        <v>71</v>
      </c>
      <c r="H95" s="286">
        <f>F95+G95</f>
        <v>90</v>
      </c>
      <c r="I95" s="286">
        <v>237</v>
      </c>
      <c r="J95" s="286">
        <v>308</v>
      </c>
      <c r="K95" s="286">
        <f>I95+J95</f>
        <v>545</v>
      </c>
      <c r="L95" s="286">
        <v>4</v>
      </c>
      <c r="M95" s="286">
        <v>64</v>
      </c>
      <c r="N95" s="286">
        <f>L95+M95</f>
        <v>68</v>
      </c>
      <c r="O95" s="423" t="s">
        <v>999</v>
      </c>
      <c r="P95" s="1829" t="s">
        <v>1000</v>
      </c>
    </row>
    <row r="96" spans="1:17" s="494" customFormat="1" ht="39" customHeight="1">
      <c r="A96" s="1829"/>
      <c r="B96" s="423" t="s">
        <v>1001</v>
      </c>
      <c r="C96" s="289">
        <v>39</v>
      </c>
      <c r="D96" s="289">
        <v>86</v>
      </c>
      <c r="E96" s="289">
        <f>C96+D96</f>
        <v>125</v>
      </c>
      <c r="F96" s="289">
        <v>54</v>
      </c>
      <c r="G96" s="289">
        <v>63</v>
      </c>
      <c r="H96" s="289">
        <f>F96+G96</f>
        <v>117</v>
      </c>
      <c r="I96" s="289">
        <v>165</v>
      </c>
      <c r="J96" s="289">
        <v>198</v>
      </c>
      <c r="K96" s="289">
        <f>I96+J96</f>
        <v>363</v>
      </c>
      <c r="L96" s="289">
        <v>2</v>
      </c>
      <c r="M96" s="289">
        <v>63</v>
      </c>
      <c r="N96" s="289">
        <f>L96+M96</f>
        <v>65</v>
      </c>
      <c r="O96" s="423" t="s">
        <v>1002</v>
      </c>
      <c r="P96" s="1829"/>
    </row>
    <row r="97" spans="1:16" s="494" customFormat="1" ht="39" customHeight="1">
      <c r="A97" s="1829"/>
      <c r="B97" s="423" t="s">
        <v>750</v>
      </c>
      <c r="C97" s="286">
        <f>C95+C96</f>
        <v>65</v>
      </c>
      <c r="D97" s="286">
        <f t="shared" ref="D97:N97" si="30">D95+D96</f>
        <v>184</v>
      </c>
      <c r="E97" s="286">
        <f t="shared" si="30"/>
        <v>249</v>
      </c>
      <c r="F97" s="286">
        <f t="shared" si="30"/>
        <v>73</v>
      </c>
      <c r="G97" s="286">
        <f t="shared" si="30"/>
        <v>134</v>
      </c>
      <c r="H97" s="286">
        <f t="shared" si="30"/>
        <v>207</v>
      </c>
      <c r="I97" s="286">
        <f t="shared" si="30"/>
        <v>402</v>
      </c>
      <c r="J97" s="286">
        <f t="shared" si="30"/>
        <v>506</v>
      </c>
      <c r="K97" s="286">
        <f t="shared" si="30"/>
        <v>908</v>
      </c>
      <c r="L97" s="286">
        <f t="shared" si="30"/>
        <v>6</v>
      </c>
      <c r="M97" s="286">
        <f t="shared" si="30"/>
        <v>127</v>
      </c>
      <c r="N97" s="286">
        <f t="shared" si="30"/>
        <v>133</v>
      </c>
      <c r="O97" s="423" t="s">
        <v>68</v>
      </c>
      <c r="P97" s="1829"/>
    </row>
    <row r="98" spans="1:16" s="494" customFormat="1" ht="39" customHeight="1">
      <c r="A98" s="1829" t="s">
        <v>977</v>
      </c>
      <c r="B98" s="423" t="s">
        <v>998</v>
      </c>
      <c r="C98" s="289">
        <v>51</v>
      </c>
      <c r="D98" s="289">
        <v>0</v>
      </c>
      <c r="E98" s="289">
        <f>C98+D98</f>
        <v>51</v>
      </c>
      <c r="F98" s="289">
        <v>11</v>
      </c>
      <c r="G98" s="289">
        <v>1</v>
      </c>
      <c r="H98" s="289">
        <f>F98+G98</f>
        <v>12</v>
      </c>
      <c r="I98" s="289">
        <v>116</v>
      </c>
      <c r="J98" s="289">
        <v>1</v>
      </c>
      <c r="K98" s="289">
        <f>I98+J98</f>
        <v>117</v>
      </c>
      <c r="L98" s="289">
        <v>2</v>
      </c>
      <c r="M98" s="289">
        <v>0</v>
      </c>
      <c r="N98" s="289">
        <f>L98+M98</f>
        <v>2</v>
      </c>
      <c r="O98" s="423" t="s">
        <v>999</v>
      </c>
      <c r="P98" s="1829" t="s">
        <v>172</v>
      </c>
    </row>
    <row r="99" spans="1:16" s="494" customFormat="1" ht="39" customHeight="1">
      <c r="A99" s="1829"/>
      <c r="B99" s="423" t="s">
        <v>1001</v>
      </c>
      <c r="C99" s="286">
        <v>52</v>
      </c>
      <c r="D99" s="286">
        <v>1</v>
      </c>
      <c r="E99" s="286">
        <f>C99+D99</f>
        <v>53</v>
      </c>
      <c r="F99" s="286">
        <v>8</v>
      </c>
      <c r="G99" s="286">
        <v>0</v>
      </c>
      <c r="H99" s="286">
        <f>F99+G99</f>
        <v>8</v>
      </c>
      <c r="I99" s="286">
        <v>81</v>
      </c>
      <c r="J99" s="286">
        <v>1</v>
      </c>
      <c r="K99" s="286">
        <f>I99+J99</f>
        <v>82</v>
      </c>
      <c r="L99" s="286">
        <v>2</v>
      </c>
      <c r="M99" s="286">
        <v>0</v>
      </c>
      <c r="N99" s="286">
        <f>L99+M99</f>
        <v>2</v>
      </c>
      <c r="O99" s="423" t="s">
        <v>1002</v>
      </c>
      <c r="P99" s="1829"/>
    </row>
    <row r="100" spans="1:16" s="494" customFormat="1" ht="39" customHeight="1">
      <c r="A100" s="1829"/>
      <c r="B100" s="423" t="s">
        <v>750</v>
      </c>
      <c r="C100" s="289">
        <f>C98+C99</f>
        <v>103</v>
      </c>
      <c r="D100" s="289">
        <f t="shared" ref="D100:N100" si="31">D98+D99</f>
        <v>1</v>
      </c>
      <c r="E100" s="289">
        <f t="shared" si="31"/>
        <v>104</v>
      </c>
      <c r="F100" s="289">
        <f t="shared" si="31"/>
        <v>19</v>
      </c>
      <c r="G100" s="289">
        <f t="shared" si="31"/>
        <v>1</v>
      </c>
      <c r="H100" s="289">
        <f t="shared" si="31"/>
        <v>20</v>
      </c>
      <c r="I100" s="289">
        <f t="shared" si="31"/>
        <v>197</v>
      </c>
      <c r="J100" s="289">
        <f t="shared" si="31"/>
        <v>2</v>
      </c>
      <c r="K100" s="289">
        <f t="shared" si="31"/>
        <v>199</v>
      </c>
      <c r="L100" s="289">
        <f t="shared" si="31"/>
        <v>4</v>
      </c>
      <c r="M100" s="289">
        <f t="shared" si="31"/>
        <v>0</v>
      </c>
      <c r="N100" s="289">
        <f t="shared" si="31"/>
        <v>4</v>
      </c>
      <c r="O100" s="423" t="s">
        <v>68</v>
      </c>
      <c r="P100" s="1829"/>
    </row>
    <row r="101" spans="1:16" s="494" customFormat="1" ht="39" customHeight="1">
      <c r="A101" s="1829" t="s">
        <v>978</v>
      </c>
      <c r="B101" s="423" t="s">
        <v>998</v>
      </c>
      <c r="C101" s="286">
        <f>C95+C98</f>
        <v>77</v>
      </c>
      <c r="D101" s="286">
        <f t="shared" ref="D101:N102" si="32">D95+D98</f>
        <v>98</v>
      </c>
      <c r="E101" s="286">
        <f t="shared" si="32"/>
        <v>175</v>
      </c>
      <c r="F101" s="286">
        <f t="shared" si="32"/>
        <v>30</v>
      </c>
      <c r="G101" s="286">
        <f t="shared" si="32"/>
        <v>72</v>
      </c>
      <c r="H101" s="286">
        <f t="shared" si="32"/>
        <v>102</v>
      </c>
      <c r="I101" s="286">
        <f t="shared" si="32"/>
        <v>353</v>
      </c>
      <c r="J101" s="286">
        <f t="shared" si="32"/>
        <v>309</v>
      </c>
      <c r="K101" s="286">
        <f t="shared" si="32"/>
        <v>662</v>
      </c>
      <c r="L101" s="286">
        <f t="shared" si="32"/>
        <v>6</v>
      </c>
      <c r="M101" s="286">
        <f t="shared" si="32"/>
        <v>64</v>
      </c>
      <c r="N101" s="286">
        <f t="shared" si="32"/>
        <v>70</v>
      </c>
      <c r="O101" s="423" t="s">
        <v>999</v>
      </c>
      <c r="P101" s="1829" t="s">
        <v>1003</v>
      </c>
    </row>
    <row r="102" spans="1:16" s="494" customFormat="1" ht="39" customHeight="1">
      <c r="A102" s="1829"/>
      <c r="B102" s="423" t="s">
        <v>1001</v>
      </c>
      <c r="C102" s="289">
        <f>C96+C99</f>
        <v>91</v>
      </c>
      <c r="D102" s="289">
        <f t="shared" si="32"/>
        <v>87</v>
      </c>
      <c r="E102" s="289">
        <f t="shared" si="32"/>
        <v>178</v>
      </c>
      <c r="F102" s="289">
        <f t="shared" si="32"/>
        <v>62</v>
      </c>
      <c r="G102" s="289">
        <f t="shared" si="32"/>
        <v>63</v>
      </c>
      <c r="H102" s="289">
        <f t="shared" si="32"/>
        <v>125</v>
      </c>
      <c r="I102" s="289">
        <f t="shared" si="32"/>
        <v>246</v>
      </c>
      <c r="J102" s="289">
        <f t="shared" si="32"/>
        <v>199</v>
      </c>
      <c r="K102" s="289">
        <f t="shared" si="32"/>
        <v>445</v>
      </c>
      <c r="L102" s="289">
        <f t="shared" si="32"/>
        <v>4</v>
      </c>
      <c r="M102" s="289">
        <f t="shared" si="32"/>
        <v>63</v>
      </c>
      <c r="N102" s="289">
        <f t="shared" si="32"/>
        <v>67</v>
      </c>
      <c r="O102" s="423" t="s">
        <v>1002</v>
      </c>
      <c r="P102" s="1829"/>
    </row>
    <row r="103" spans="1:16" s="494" customFormat="1" ht="39" customHeight="1">
      <c r="A103" s="1829"/>
      <c r="B103" s="423" t="s">
        <v>750</v>
      </c>
      <c r="C103" s="286">
        <f>C101+C102</f>
        <v>168</v>
      </c>
      <c r="D103" s="286">
        <f t="shared" ref="D103:N103" si="33">D101+D102</f>
        <v>185</v>
      </c>
      <c r="E103" s="286">
        <f t="shared" si="33"/>
        <v>353</v>
      </c>
      <c r="F103" s="286">
        <f t="shared" si="33"/>
        <v>92</v>
      </c>
      <c r="G103" s="286">
        <f t="shared" si="33"/>
        <v>135</v>
      </c>
      <c r="H103" s="286">
        <f t="shared" si="33"/>
        <v>227</v>
      </c>
      <c r="I103" s="286">
        <f t="shared" si="33"/>
        <v>599</v>
      </c>
      <c r="J103" s="286">
        <f t="shared" si="33"/>
        <v>508</v>
      </c>
      <c r="K103" s="286">
        <f t="shared" si="33"/>
        <v>1107</v>
      </c>
      <c r="L103" s="286">
        <f t="shared" si="33"/>
        <v>10</v>
      </c>
      <c r="M103" s="286">
        <f t="shared" si="33"/>
        <v>127</v>
      </c>
      <c r="N103" s="286">
        <f t="shared" si="33"/>
        <v>137</v>
      </c>
      <c r="O103" s="423" t="s">
        <v>68</v>
      </c>
      <c r="P103" s="1829"/>
    </row>
    <row r="104" spans="1:16" ht="39" customHeight="1">
      <c r="A104" s="1829" t="s">
        <v>980</v>
      </c>
      <c r="B104" s="423" t="s">
        <v>998</v>
      </c>
      <c r="C104" s="289">
        <v>150</v>
      </c>
      <c r="D104" s="289">
        <v>0</v>
      </c>
      <c r="E104" s="289">
        <f>C104+D104</f>
        <v>150</v>
      </c>
      <c r="F104" s="289">
        <v>58</v>
      </c>
      <c r="G104" s="289">
        <v>0</v>
      </c>
      <c r="H104" s="289">
        <f>F104+G104</f>
        <v>58</v>
      </c>
      <c r="I104" s="289">
        <v>456</v>
      </c>
      <c r="J104" s="289">
        <v>1</v>
      </c>
      <c r="K104" s="289">
        <f>I104+J104</f>
        <v>457</v>
      </c>
      <c r="L104" s="289">
        <v>254</v>
      </c>
      <c r="M104" s="289">
        <v>0</v>
      </c>
      <c r="N104" s="289">
        <f>L104+M104</f>
        <v>254</v>
      </c>
      <c r="O104" s="423" t="s">
        <v>999</v>
      </c>
      <c r="P104" s="1829" t="s">
        <v>178</v>
      </c>
    </row>
    <row r="105" spans="1:16" ht="39" customHeight="1">
      <c r="A105" s="1829"/>
      <c r="B105" s="423" t="s">
        <v>1001</v>
      </c>
      <c r="C105" s="286">
        <v>427</v>
      </c>
      <c r="D105" s="286">
        <v>50</v>
      </c>
      <c r="E105" s="286">
        <f>C105+D105</f>
        <v>477</v>
      </c>
      <c r="F105" s="286">
        <v>257</v>
      </c>
      <c r="G105" s="286">
        <v>60</v>
      </c>
      <c r="H105" s="286">
        <f>F105+G105</f>
        <v>317</v>
      </c>
      <c r="I105" s="286">
        <v>1052</v>
      </c>
      <c r="J105" s="286">
        <v>92</v>
      </c>
      <c r="K105" s="286">
        <f>I105+J105</f>
        <v>1144</v>
      </c>
      <c r="L105" s="286">
        <v>77</v>
      </c>
      <c r="M105" s="286">
        <v>118</v>
      </c>
      <c r="N105" s="286">
        <f>L105+M105</f>
        <v>195</v>
      </c>
      <c r="O105" s="423" t="s">
        <v>1002</v>
      </c>
      <c r="P105" s="1829"/>
    </row>
    <row r="106" spans="1:16" ht="39" customHeight="1">
      <c r="A106" s="1829"/>
      <c r="B106" s="423" t="s">
        <v>750</v>
      </c>
      <c r="C106" s="289">
        <f>C104+C105</f>
        <v>577</v>
      </c>
      <c r="D106" s="289">
        <f t="shared" ref="D106:N106" si="34">D104+D105</f>
        <v>50</v>
      </c>
      <c r="E106" s="289">
        <f t="shared" si="34"/>
        <v>627</v>
      </c>
      <c r="F106" s="289">
        <f t="shared" si="34"/>
        <v>315</v>
      </c>
      <c r="G106" s="289">
        <f t="shared" si="34"/>
        <v>60</v>
      </c>
      <c r="H106" s="289">
        <f t="shared" si="34"/>
        <v>375</v>
      </c>
      <c r="I106" s="289">
        <f t="shared" si="34"/>
        <v>1508</v>
      </c>
      <c r="J106" s="289">
        <f t="shared" si="34"/>
        <v>93</v>
      </c>
      <c r="K106" s="289">
        <f t="shared" si="34"/>
        <v>1601</v>
      </c>
      <c r="L106" s="289">
        <f t="shared" si="34"/>
        <v>331</v>
      </c>
      <c r="M106" s="289">
        <f t="shared" si="34"/>
        <v>118</v>
      </c>
      <c r="N106" s="289">
        <f t="shared" si="34"/>
        <v>449</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12</v>
      </c>
      <c r="D108" s="289">
        <v>1</v>
      </c>
      <c r="E108" s="289">
        <f>C108+D108</f>
        <v>13</v>
      </c>
      <c r="F108" s="289">
        <v>8</v>
      </c>
      <c r="G108" s="289">
        <v>0</v>
      </c>
      <c r="H108" s="289">
        <f>F108+G108</f>
        <v>8</v>
      </c>
      <c r="I108" s="289">
        <v>29</v>
      </c>
      <c r="J108" s="289">
        <v>2</v>
      </c>
      <c r="K108" s="289">
        <f>I108+J108</f>
        <v>31</v>
      </c>
      <c r="L108" s="289">
        <v>12</v>
      </c>
      <c r="M108" s="289">
        <v>1</v>
      </c>
      <c r="N108" s="289">
        <f>L108+M108</f>
        <v>13</v>
      </c>
      <c r="O108" s="423" t="s">
        <v>1002</v>
      </c>
      <c r="P108" s="1829"/>
    </row>
    <row r="109" spans="1:16" ht="39" customHeight="1">
      <c r="A109" s="1829"/>
      <c r="B109" s="423" t="s">
        <v>750</v>
      </c>
      <c r="C109" s="286">
        <f>C107+C108</f>
        <v>12</v>
      </c>
      <c r="D109" s="286">
        <f t="shared" ref="D109:N109" si="35">D107+D108</f>
        <v>1</v>
      </c>
      <c r="E109" s="286">
        <f t="shared" si="35"/>
        <v>13</v>
      </c>
      <c r="F109" s="286">
        <f t="shared" si="35"/>
        <v>8</v>
      </c>
      <c r="G109" s="286">
        <f t="shared" si="35"/>
        <v>0</v>
      </c>
      <c r="H109" s="286">
        <f t="shared" si="35"/>
        <v>8</v>
      </c>
      <c r="I109" s="286">
        <f t="shared" si="35"/>
        <v>29</v>
      </c>
      <c r="J109" s="286">
        <f t="shared" si="35"/>
        <v>2</v>
      </c>
      <c r="K109" s="286">
        <f t="shared" si="35"/>
        <v>31</v>
      </c>
      <c r="L109" s="286">
        <f t="shared" si="35"/>
        <v>12</v>
      </c>
      <c r="M109" s="286">
        <f t="shared" si="35"/>
        <v>1</v>
      </c>
      <c r="N109" s="286">
        <f t="shared" si="35"/>
        <v>13</v>
      </c>
      <c r="O109" s="423" t="s">
        <v>68</v>
      </c>
      <c r="P109" s="1829"/>
    </row>
    <row r="110" spans="1:16" ht="39" customHeight="1">
      <c r="A110" s="1829" t="s">
        <v>983</v>
      </c>
      <c r="B110" s="423" t="s">
        <v>998</v>
      </c>
      <c r="C110" s="289">
        <f>C104+C107</f>
        <v>150</v>
      </c>
      <c r="D110" s="289">
        <f t="shared" ref="D110:N111" si="36">D104+D107</f>
        <v>0</v>
      </c>
      <c r="E110" s="289">
        <f t="shared" si="36"/>
        <v>150</v>
      </c>
      <c r="F110" s="289">
        <f t="shared" si="36"/>
        <v>58</v>
      </c>
      <c r="G110" s="289">
        <f t="shared" si="36"/>
        <v>0</v>
      </c>
      <c r="H110" s="289">
        <f t="shared" si="36"/>
        <v>58</v>
      </c>
      <c r="I110" s="289">
        <f t="shared" si="36"/>
        <v>456</v>
      </c>
      <c r="J110" s="289">
        <f t="shared" si="36"/>
        <v>1</v>
      </c>
      <c r="K110" s="289">
        <f t="shared" si="36"/>
        <v>457</v>
      </c>
      <c r="L110" s="289">
        <f t="shared" si="36"/>
        <v>254</v>
      </c>
      <c r="M110" s="289">
        <f t="shared" si="36"/>
        <v>0</v>
      </c>
      <c r="N110" s="289">
        <f t="shared" si="36"/>
        <v>254</v>
      </c>
      <c r="O110" s="423" t="s">
        <v>999</v>
      </c>
      <c r="P110" s="1829" t="s">
        <v>984</v>
      </c>
    </row>
    <row r="111" spans="1:16" ht="39" customHeight="1">
      <c r="A111" s="1829"/>
      <c r="B111" s="423" t="s">
        <v>1001</v>
      </c>
      <c r="C111" s="286">
        <f>C105+C108</f>
        <v>439</v>
      </c>
      <c r="D111" s="286">
        <f t="shared" si="36"/>
        <v>51</v>
      </c>
      <c r="E111" s="286">
        <f t="shared" si="36"/>
        <v>490</v>
      </c>
      <c r="F111" s="286">
        <f t="shared" si="36"/>
        <v>265</v>
      </c>
      <c r="G111" s="286">
        <f t="shared" si="36"/>
        <v>60</v>
      </c>
      <c r="H111" s="286">
        <f t="shared" si="36"/>
        <v>325</v>
      </c>
      <c r="I111" s="286">
        <f t="shared" si="36"/>
        <v>1081</v>
      </c>
      <c r="J111" s="286">
        <f t="shared" si="36"/>
        <v>94</v>
      </c>
      <c r="K111" s="286">
        <f t="shared" si="36"/>
        <v>1175</v>
      </c>
      <c r="L111" s="286">
        <f t="shared" si="36"/>
        <v>89</v>
      </c>
      <c r="M111" s="286">
        <f t="shared" si="36"/>
        <v>119</v>
      </c>
      <c r="N111" s="286">
        <f t="shared" si="36"/>
        <v>208</v>
      </c>
      <c r="O111" s="423" t="s">
        <v>1002</v>
      </c>
      <c r="P111" s="1829"/>
    </row>
    <row r="112" spans="1:16" ht="39" customHeight="1">
      <c r="A112" s="1829"/>
      <c r="B112" s="423" t="s">
        <v>750</v>
      </c>
      <c r="C112" s="289">
        <f>C110+C111</f>
        <v>589</v>
      </c>
      <c r="D112" s="289">
        <f t="shared" ref="D112:N112" si="37">D110+D111</f>
        <v>51</v>
      </c>
      <c r="E112" s="289">
        <f t="shared" si="37"/>
        <v>640</v>
      </c>
      <c r="F112" s="289">
        <f t="shared" si="37"/>
        <v>323</v>
      </c>
      <c r="G112" s="289">
        <f t="shared" si="37"/>
        <v>60</v>
      </c>
      <c r="H112" s="289">
        <f t="shared" si="37"/>
        <v>383</v>
      </c>
      <c r="I112" s="289">
        <f t="shared" si="37"/>
        <v>1537</v>
      </c>
      <c r="J112" s="289">
        <f t="shared" si="37"/>
        <v>95</v>
      </c>
      <c r="K112" s="289">
        <f t="shared" si="37"/>
        <v>1632</v>
      </c>
      <c r="L112" s="289">
        <f t="shared" si="37"/>
        <v>343</v>
      </c>
      <c r="M112" s="289">
        <f t="shared" si="37"/>
        <v>119</v>
      </c>
      <c r="N112" s="289">
        <f t="shared" si="37"/>
        <v>462</v>
      </c>
      <c r="O112" s="423" t="s">
        <v>68</v>
      </c>
      <c r="P112" s="1829"/>
    </row>
    <row r="113" spans="1:17" ht="39" customHeight="1">
      <c r="A113" s="1829" t="s">
        <v>985</v>
      </c>
      <c r="B113" s="423" t="s">
        <v>998</v>
      </c>
      <c r="C113" s="286">
        <v>3</v>
      </c>
      <c r="D113" s="286">
        <v>0</v>
      </c>
      <c r="E113" s="286">
        <f>C113+D113</f>
        <v>3</v>
      </c>
      <c r="F113" s="286">
        <v>3</v>
      </c>
      <c r="G113" s="286">
        <v>0</v>
      </c>
      <c r="H113" s="286">
        <f>F113+G113</f>
        <v>3</v>
      </c>
      <c r="I113" s="286">
        <v>34</v>
      </c>
      <c r="J113" s="286">
        <v>0</v>
      </c>
      <c r="K113" s="286">
        <f>I113+J113</f>
        <v>34</v>
      </c>
      <c r="L113" s="286">
        <v>5</v>
      </c>
      <c r="M113" s="286">
        <v>0</v>
      </c>
      <c r="N113" s="286">
        <f>L113+M113</f>
        <v>5</v>
      </c>
      <c r="O113" s="423" t="s">
        <v>999</v>
      </c>
      <c r="P113" s="1829" t="s">
        <v>1004</v>
      </c>
    </row>
    <row r="114" spans="1:17" ht="39" customHeight="1">
      <c r="A114" s="1829"/>
      <c r="B114" s="423" t="s">
        <v>1001</v>
      </c>
      <c r="C114" s="289">
        <v>0</v>
      </c>
      <c r="D114" s="289">
        <v>0</v>
      </c>
      <c r="E114" s="289">
        <f>C114+D114</f>
        <v>0</v>
      </c>
      <c r="F114" s="289">
        <v>1</v>
      </c>
      <c r="G114" s="289">
        <v>0</v>
      </c>
      <c r="H114" s="289">
        <f>F114+G114</f>
        <v>1</v>
      </c>
      <c r="I114" s="289">
        <v>6</v>
      </c>
      <c r="J114" s="289">
        <v>0</v>
      </c>
      <c r="K114" s="289">
        <f>I114+J114</f>
        <v>6</v>
      </c>
      <c r="L114" s="289">
        <v>0</v>
      </c>
      <c r="M114" s="289">
        <v>0</v>
      </c>
      <c r="N114" s="289">
        <f>L114+M114</f>
        <v>0</v>
      </c>
      <c r="O114" s="423" t="s">
        <v>1002</v>
      </c>
      <c r="P114" s="1829"/>
    </row>
    <row r="115" spans="1:17" ht="39" customHeight="1">
      <c r="A115" s="1829"/>
      <c r="B115" s="423" t="s">
        <v>750</v>
      </c>
      <c r="C115" s="286">
        <f>C113+C114</f>
        <v>3</v>
      </c>
      <c r="D115" s="286">
        <f t="shared" ref="D115:N115" si="38">D113+D114</f>
        <v>0</v>
      </c>
      <c r="E115" s="286">
        <f t="shared" si="38"/>
        <v>3</v>
      </c>
      <c r="F115" s="286">
        <f t="shared" si="38"/>
        <v>4</v>
      </c>
      <c r="G115" s="286">
        <f t="shared" si="38"/>
        <v>0</v>
      </c>
      <c r="H115" s="286">
        <f t="shared" si="38"/>
        <v>4</v>
      </c>
      <c r="I115" s="286">
        <f t="shared" si="38"/>
        <v>40</v>
      </c>
      <c r="J115" s="286">
        <f t="shared" si="38"/>
        <v>0</v>
      </c>
      <c r="K115" s="286">
        <f t="shared" si="38"/>
        <v>40</v>
      </c>
      <c r="L115" s="286">
        <f t="shared" si="38"/>
        <v>5</v>
      </c>
      <c r="M115" s="286">
        <f t="shared" si="38"/>
        <v>0</v>
      </c>
      <c r="N115" s="286">
        <f t="shared" si="38"/>
        <v>5</v>
      </c>
      <c r="O115" s="423" t="s">
        <v>68</v>
      </c>
      <c r="P115" s="1829"/>
    </row>
    <row r="116" spans="1:17" ht="39" customHeight="1">
      <c r="A116" s="1829" t="s">
        <v>986</v>
      </c>
      <c r="B116" s="423" t="s">
        <v>998</v>
      </c>
      <c r="C116" s="289">
        <v>310</v>
      </c>
      <c r="D116" s="289">
        <v>0</v>
      </c>
      <c r="E116" s="289">
        <f>C116+D116</f>
        <v>310</v>
      </c>
      <c r="F116" s="289">
        <v>65</v>
      </c>
      <c r="G116" s="289">
        <v>0</v>
      </c>
      <c r="H116" s="289">
        <f>F116+G116</f>
        <v>65</v>
      </c>
      <c r="I116" s="289">
        <v>1370</v>
      </c>
      <c r="J116" s="289">
        <v>2</v>
      </c>
      <c r="K116" s="289">
        <f>I116+J116</f>
        <v>1372</v>
      </c>
      <c r="L116" s="289">
        <v>519</v>
      </c>
      <c r="M116" s="289">
        <v>1</v>
      </c>
      <c r="N116" s="289">
        <f>L116+M116</f>
        <v>520</v>
      </c>
      <c r="O116" s="423" t="s">
        <v>999</v>
      </c>
      <c r="P116" s="1829" t="s">
        <v>1005</v>
      </c>
    </row>
    <row r="117" spans="1:17" ht="39" customHeight="1">
      <c r="A117" s="1829"/>
      <c r="B117" s="423" t="s">
        <v>1001</v>
      </c>
      <c r="C117" s="286">
        <v>101</v>
      </c>
      <c r="D117" s="286">
        <v>2</v>
      </c>
      <c r="E117" s="286">
        <f>C117+D117</f>
        <v>103</v>
      </c>
      <c r="F117" s="286">
        <v>41</v>
      </c>
      <c r="G117" s="286">
        <v>6</v>
      </c>
      <c r="H117" s="286">
        <f>F117+G117</f>
        <v>47</v>
      </c>
      <c r="I117" s="286">
        <v>435</v>
      </c>
      <c r="J117" s="286">
        <v>2</v>
      </c>
      <c r="K117" s="286">
        <f>I117+J117</f>
        <v>437</v>
      </c>
      <c r="L117" s="286">
        <v>10</v>
      </c>
      <c r="M117" s="286">
        <v>2</v>
      </c>
      <c r="N117" s="286">
        <f>L117+M117</f>
        <v>12</v>
      </c>
      <c r="O117" s="423" t="s">
        <v>1002</v>
      </c>
      <c r="P117" s="1829"/>
    </row>
    <row r="118" spans="1:17" ht="39" customHeight="1">
      <c r="A118" s="1829"/>
      <c r="B118" s="423" t="s">
        <v>750</v>
      </c>
      <c r="C118" s="289">
        <f>C116+C117</f>
        <v>411</v>
      </c>
      <c r="D118" s="289">
        <f t="shared" ref="D118:N118" si="39">D116+D117</f>
        <v>2</v>
      </c>
      <c r="E118" s="289">
        <f t="shared" si="39"/>
        <v>413</v>
      </c>
      <c r="F118" s="289">
        <f t="shared" si="39"/>
        <v>106</v>
      </c>
      <c r="G118" s="289">
        <f t="shared" si="39"/>
        <v>6</v>
      </c>
      <c r="H118" s="289">
        <f t="shared" si="39"/>
        <v>112</v>
      </c>
      <c r="I118" s="289">
        <f t="shared" si="39"/>
        <v>1805</v>
      </c>
      <c r="J118" s="289">
        <f t="shared" si="39"/>
        <v>4</v>
      </c>
      <c r="K118" s="289">
        <f t="shared" si="39"/>
        <v>1809</v>
      </c>
      <c r="L118" s="289">
        <f t="shared" si="39"/>
        <v>529</v>
      </c>
      <c r="M118" s="289">
        <f t="shared" si="39"/>
        <v>3</v>
      </c>
      <c r="N118" s="289">
        <f t="shared" si="39"/>
        <v>532</v>
      </c>
      <c r="O118" s="423" t="s">
        <v>68</v>
      </c>
      <c r="P118" s="1829"/>
    </row>
    <row r="119" spans="1:17" ht="39" customHeight="1">
      <c r="A119" s="198" t="s">
        <v>1216</v>
      </c>
      <c r="B119" s="136"/>
      <c r="C119" s="136"/>
      <c r="D119" s="136"/>
      <c r="E119" s="136"/>
      <c r="F119" s="136"/>
      <c r="G119" s="136"/>
      <c r="H119" s="136"/>
      <c r="I119" s="136"/>
      <c r="J119" s="136"/>
      <c r="K119" s="136"/>
      <c r="L119" s="136"/>
      <c r="M119" s="136"/>
      <c r="N119" s="136"/>
      <c r="O119" s="136"/>
      <c r="P119" s="200" t="s">
        <v>1217</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85</v>
      </c>
      <c r="D124" s="286">
        <v>152</v>
      </c>
      <c r="E124" s="286">
        <f>C124+D124</f>
        <v>237</v>
      </c>
      <c r="F124" s="286">
        <v>19</v>
      </c>
      <c r="G124" s="286">
        <v>76</v>
      </c>
      <c r="H124" s="286">
        <f>F124+G124</f>
        <v>95</v>
      </c>
      <c r="I124" s="286">
        <v>8</v>
      </c>
      <c r="J124" s="286">
        <v>29</v>
      </c>
      <c r="K124" s="286">
        <f>I124+J124</f>
        <v>37</v>
      </c>
      <c r="L124" s="286">
        <v>19</v>
      </c>
      <c r="M124" s="286">
        <v>61</v>
      </c>
      <c r="N124" s="286">
        <f>L124+M124</f>
        <v>80</v>
      </c>
      <c r="O124" s="423" t="s">
        <v>999</v>
      </c>
      <c r="P124" s="1829" t="s">
        <v>1000</v>
      </c>
    </row>
    <row r="125" spans="1:17" s="494" customFormat="1" ht="39" customHeight="1">
      <c r="A125" s="1829"/>
      <c r="B125" s="423" t="s">
        <v>1001</v>
      </c>
      <c r="C125" s="289">
        <v>17</v>
      </c>
      <c r="D125" s="289">
        <v>116</v>
      </c>
      <c r="E125" s="289">
        <f>C125+D125</f>
        <v>133</v>
      </c>
      <c r="F125" s="289">
        <v>20</v>
      </c>
      <c r="G125" s="289">
        <v>69</v>
      </c>
      <c r="H125" s="289">
        <f>F125+G125</f>
        <v>89</v>
      </c>
      <c r="I125" s="289">
        <v>2</v>
      </c>
      <c r="J125" s="289">
        <v>22</v>
      </c>
      <c r="K125" s="289">
        <f>I125+J125</f>
        <v>24</v>
      </c>
      <c r="L125" s="289">
        <v>30</v>
      </c>
      <c r="M125" s="289">
        <v>62</v>
      </c>
      <c r="N125" s="289">
        <f>L125+M125</f>
        <v>92</v>
      </c>
      <c r="O125" s="423" t="s">
        <v>1002</v>
      </c>
      <c r="P125" s="1829"/>
    </row>
    <row r="126" spans="1:17" s="494" customFormat="1" ht="39" customHeight="1">
      <c r="A126" s="1829"/>
      <c r="B126" s="423" t="s">
        <v>750</v>
      </c>
      <c r="C126" s="286">
        <f>C124+C125</f>
        <v>102</v>
      </c>
      <c r="D126" s="286">
        <f t="shared" ref="D126:N126" si="40">D124+D125</f>
        <v>268</v>
      </c>
      <c r="E126" s="286">
        <f t="shared" si="40"/>
        <v>370</v>
      </c>
      <c r="F126" s="286">
        <f t="shared" si="40"/>
        <v>39</v>
      </c>
      <c r="G126" s="286">
        <f t="shared" si="40"/>
        <v>145</v>
      </c>
      <c r="H126" s="286">
        <f t="shared" si="40"/>
        <v>184</v>
      </c>
      <c r="I126" s="286">
        <f t="shared" si="40"/>
        <v>10</v>
      </c>
      <c r="J126" s="286">
        <f t="shared" si="40"/>
        <v>51</v>
      </c>
      <c r="K126" s="286">
        <f t="shared" si="40"/>
        <v>61</v>
      </c>
      <c r="L126" s="286">
        <f t="shared" si="40"/>
        <v>49</v>
      </c>
      <c r="M126" s="286">
        <f t="shared" si="40"/>
        <v>123</v>
      </c>
      <c r="N126" s="286">
        <f t="shared" si="40"/>
        <v>172</v>
      </c>
      <c r="O126" s="423" t="s">
        <v>68</v>
      </c>
      <c r="P126" s="1829"/>
    </row>
    <row r="127" spans="1:17" s="494" customFormat="1" ht="39" customHeight="1">
      <c r="A127" s="1829" t="s">
        <v>977</v>
      </c>
      <c r="B127" s="423" t="s">
        <v>998</v>
      </c>
      <c r="C127" s="289">
        <v>48</v>
      </c>
      <c r="D127" s="289">
        <v>0</v>
      </c>
      <c r="E127" s="289">
        <f>C127+D127</f>
        <v>48</v>
      </c>
      <c r="F127" s="289">
        <v>25</v>
      </c>
      <c r="G127" s="289">
        <v>0</v>
      </c>
      <c r="H127" s="289">
        <f>F127+G127</f>
        <v>25</v>
      </c>
      <c r="I127" s="289">
        <v>5</v>
      </c>
      <c r="J127" s="289">
        <v>2</v>
      </c>
      <c r="K127" s="289">
        <f>I127+J127</f>
        <v>7</v>
      </c>
      <c r="L127" s="289">
        <v>28</v>
      </c>
      <c r="M127" s="289">
        <v>1</v>
      </c>
      <c r="N127" s="289">
        <f>L127+M127</f>
        <v>29</v>
      </c>
      <c r="O127" s="423" t="s">
        <v>999</v>
      </c>
      <c r="P127" s="1829" t="s">
        <v>172</v>
      </c>
    </row>
    <row r="128" spans="1:17" s="494" customFormat="1" ht="39" customHeight="1">
      <c r="A128" s="1829"/>
      <c r="B128" s="423" t="s">
        <v>1001</v>
      </c>
      <c r="C128" s="286">
        <v>73</v>
      </c>
      <c r="D128" s="286">
        <v>0</v>
      </c>
      <c r="E128" s="286">
        <f>C128+D128</f>
        <v>73</v>
      </c>
      <c r="F128" s="286">
        <v>29</v>
      </c>
      <c r="G128" s="286">
        <v>0</v>
      </c>
      <c r="H128" s="286">
        <f>F128+G128</f>
        <v>29</v>
      </c>
      <c r="I128" s="286">
        <v>3</v>
      </c>
      <c r="J128" s="286">
        <v>0</v>
      </c>
      <c r="K128" s="286">
        <f>I128+J128</f>
        <v>3</v>
      </c>
      <c r="L128" s="286">
        <v>24</v>
      </c>
      <c r="M128" s="286">
        <v>0</v>
      </c>
      <c r="N128" s="286">
        <f>L128+M128</f>
        <v>24</v>
      </c>
      <c r="O128" s="423" t="s">
        <v>1002</v>
      </c>
      <c r="P128" s="1829"/>
    </row>
    <row r="129" spans="1:16" s="494" customFormat="1" ht="39" customHeight="1">
      <c r="A129" s="1829"/>
      <c r="B129" s="423" t="s">
        <v>750</v>
      </c>
      <c r="C129" s="289">
        <f>C127+C128</f>
        <v>121</v>
      </c>
      <c r="D129" s="289">
        <f t="shared" ref="D129:N129" si="41">D127+D128</f>
        <v>0</v>
      </c>
      <c r="E129" s="289">
        <f t="shared" si="41"/>
        <v>121</v>
      </c>
      <c r="F129" s="289">
        <f t="shared" si="41"/>
        <v>54</v>
      </c>
      <c r="G129" s="289">
        <f t="shared" si="41"/>
        <v>0</v>
      </c>
      <c r="H129" s="289">
        <f t="shared" si="41"/>
        <v>54</v>
      </c>
      <c r="I129" s="289">
        <f t="shared" si="41"/>
        <v>8</v>
      </c>
      <c r="J129" s="289">
        <f t="shared" si="41"/>
        <v>2</v>
      </c>
      <c r="K129" s="289">
        <f t="shared" si="41"/>
        <v>10</v>
      </c>
      <c r="L129" s="289">
        <f t="shared" si="41"/>
        <v>52</v>
      </c>
      <c r="M129" s="289">
        <f t="shared" si="41"/>
        <v>1</v>
      </c>
      <c r="N129" s="289">
        <f t="shared" si="41"/>
        <v>53</v>
      </c>
      <c r="O129" s="423" t="s">
        <v>68</v>
      </c>
      <c r="P129" s="1829"/>
    </row>
    <row r="130" spans="1:16" s="494" customFormat="1" ht="39" customHeight="1">
      <c r="A130" s="1829" t="s">
        <v>978</v>
      </c>
      <c r="B130" s="423" t="s">
        <v>998</v>
      </c>
      <c r="C130" s="286">
        <f>C124+C127</f>
        <v>133</v>
      </c>
      <c r="D130" s="286">
        <f t="shared" ref="D130:N131" si="42">D124+D127</f>
        <v>152</v>
      </c>
      <c r="E130" s="286">
        <f t="shared" si="42"/>
        <v>285</v>
      </c>
      <c r="F130" s="286">
        <f t="shared" si="42"/>
        <v>44</v>
      </c>
      <c r="G130" s="286">
        <f t="shared" si="42"/>
        <v>76</v>
      </c>
      <c r="H130" s="286">
        <f t="shared" si="42"/>
        <v>120</v>
      </c>
      <c r="I130" s="286">
        <f t="shared" si="42"/>
        <v>13</v>
      </c>
      <c r="J130" s="286">
        <f t="shared" si="42"/>
        <v>31</v>
      </c>
      <c r="K130" s="286">
        <f t="shared" si="42"/>
        <v>44</v>
      </c>
      <c r="L130" s="286">
        <f t="shared" si="42"/>
        <v>47</v>
      </c>
      <c r="M130" s="286">
        <f t="shared" si="42"/>
        <v>62</v>
      </c>
      <c r="N130" s="286">
        <f t="shared" si="42"/>
        <v>109</v>
      </c>
      <c r="O130" s="423" t="s">
        <v>999</v>
      </c>
      <c r="P130" s="1829" t="s">
        <v>1003</v>
      </c>
    </row>
    <row r="131" spans="1:16" s="494" customFormat="1" ht="39" customHeight="1">
      <c r="A131" s="1829"/>
      <c r="B131" s="423" t="s">
        <v>1001</v>
      </c>
      <c r="C131" s="289">
        <f>C125+C128</f>
        <v>90</v>
      </c>
      <c r="D131" s="289">
        <f t="shared" si="42"/>
        <v>116</v>
      </c>
      <c r="E131" s="289">
        <f t="shared" si="42"/>
        <v>206</v>
      </c>
      <c r="F131" s="289">
        <f t="shared" si="42"/>
        <v>49</v>
      </c>
      <c r="G131" s="289">
        <f t="shared" si="42"/>
        <v>69</v>
      </c>
      <c r="H131" s="289">
        <f t="shared" si="42"/>
        <v>118</v>
      </c>
      <c r="I131" s="289">
        <f t="shared" si="42"/>
        <v>5</v>
      </c>
      <c r="J131" s="289">
        <f t="shared" si="42"/>
        <v>22</v>
      </c>
      <c r="K131" s="289">
        <f t="shared" si="42"/>
        <v>27</v>
      </c>
      <c r="L131" s="289">
        <f t="shared" si="42"/>
        <v>54</v>
      </c>
      <c r="M131" s="289">
        <f t="shared" si="42"/>
        <v>62</v>
      </c>
      <c r="N131" s="289">
        <f t="shared" si="42"/>
        <v>116</v>
      </c>
      <c r="O131" s="423" t="s">
        <v>1002</v>
      </c>
      <c r="P131" s="1829"/>
    </row>
    <row r="132" spans="1:16" s="494" customFormat="1" ht="39" customHeight="1">
      <c r="A132" s="1829"/>
      <c r="B132" s="423" t="s">
        <v>750</v>
      </c>
      <c r="C132" s="286">
        <f>C130+C131</f>
        <v>223</v>
      </c>
      <c r="D132" s="286">
        <f t="shared" ref="D132:N132" si="43">D130+D131</f>
        <v>268</v>
      </c>
      <c r="E132" s="286">
        <f t="shared" si="43"/>
        <v>491</v>
      </c>
      <c r="F132" s="286">
        <f t="shared" si="43"/>
        <v>93</v>
      </c>
      <c r="G132" s="286">
        <f t="shared" si="43"/>
        <v>145</v>
      </c>
      <c r="H132" s="286">
        <f t="shared" si="43"/>
        <v>238</v>
      </c>
      <c r="I132" s="286">
        <f t="shared" si="43"/>
        <v>18</v>
      </c>
      <c r="J132" s="286">
        <f t="shared" si="43"/>
        <v>53</v>
      </c>
      <c r="K132" s="286">
        <f t="shared" si="43"/>
        <v>71</v>
      </c>
      <c r="L132" s="286">
        <f t="shared" si="43"/>
        <v>101</v>
      </c>
      <c r="M132" s="286">
        <f t="shared" si="43"/>
        <v>124</v>
      </c>
      <c r="N132" s="286">
        <f t="shared" si="43"/>
        <v>225</v>
      </c>
      <c r="O132" s="423" t="s">
        <v>68</v>
      </c>
      <c r="P132" s="1829"/>
    </row>
    <row r="133" spans="1:16" ht="39" customHeight="1">
      <c r="A133" s="1829" t="s">
        <v>980</v>
      </c>
      <c r="B133" s="423" t="s">
        <v>998</v>
      </c>
      <c r="C133" s="289">
        <v>160</v>
      </c>
      <c r="D133" s="289">
        <v>0</v>
      </c>
      <c r="E133" s="289">
        <f>C133+D133</f>
        <v>160</v>
      </c>
      <c r="F133" s="289">
        <v>147</v>
      </c>
      <c r="G133" s="289">
        <v>0</v>
      </c>
      <c r="H133" s="289">
        <f>F133+G133</f>
        <v>147</v>
      </c>
      <c r="I133" s="289">
        <v>150</v>
      </c>
      <c r="J133" s="289">
        <v>0</v>
      </c>
      <c r="K133" s="289">
        <f>I133+J133</f>
        <v>150</v>
      </c>
      <c r="L133" s="289">
        <v>80</v>
      </c>
      <c r="M133" s="289">
        <v>0</v>
      </c>
      <c r="N133" s="289">
        <f>L133+M133</f>
        <v>80</v>
      </c>
      <c r="O133" s="423" t="s">
        <v>999</v>
      </c>
      <c r="P133" s="1829" t="s">
        <v>178</v>
      </c>
    </row>
    <row r="134" spans="1:16" ht="39" customHeight="1">
      <c r="A134" s="1829"/>
      <c r="B134" s="423" t="s">
        <v>1001</v>
      </c>
      <c r="C134" s="286">
        <v>125</v>
      </c>
      <c r="D134" s="286">
        <v>309</v>
      </c>
      <c r="E134" s="286">
        <f>C134+D134</f>
        <v>434</v>
      </c>
      <c r="F134" s="286">
        <v>273</v>
      </c>
      <c r="G134" s="286">
        <v>21</v>
      </c>
      <c r="H134" s="286">
        <f>F134+G134</f>
        <v>294</v>
      </c>
      <c r="I134" s="286">
        <v>97</v>
      </c>
      <c r="J134" s="286">
        <v>22</v>
      </c>
      <c r="K134" s="286">
        <f>I134+J134</f>
        <v>119</v>
      </c>
      <c r="L134" s="286">
        <v>90</v>
      </c>
      <c r="M134" s="286">
        <v>73</v>
      </c>
      <c r="N134" s="286">
        <f>L134+M134</f>
        <v>163</v>
      </c>
      <c r="O134" s="423" t="s">
        <v>1002</v>
      </c>
      <c r="P134" s="1829"/>
    </row>
    <row r="135" spans="1:16" ht="39" customHeight="1">
      <c r="A135" s="1829"/>
      <c r="B135" s="423" t="s">
        <v>750</v>
      </c>
      <c r="C135" s="289">
        <f>C133+C134</f>
        <v>285</v>
      </c>
      <c r="D135" s="289">
        <f t="shared" ref="D135:N135" si="44">D133+D134</f>
        <v>309</v>
      </c>
      <c r="E135" s="289">
        <f t="shared" si="44"/>
        <v>594</v>
      </c>
      <c r="F135" s="289">
        <f t="shared" si="44"/>
        <v>420</v>
      </c>
      <c r="G135" s="289">
        <f t="shared" si="44"/>
        <v>21</v>
      </c>
      <c r="H135" s="289">
        <f t="shared" si="44"/>
        <v>441</v>
      </c>
      <c r="I135" s="289">
        <f t="shared" si="44"/>
        <v>247</v>
      </c>
      <c r="J135" s="289">
        <f t="shared" si="44"/>
        <v>22</v>
      </c>
      <c r="K135" s="289">
        <f t="shared" si="44"/>
        <v>269</v>
      </c>
      <c r="L135" s="289">
        <f t="shared" si="44"/>
        <v>170</v>
      </c>
      <c r="M135" s="289">
        <f t="shared" si="44"/>
        <v>73</v>
      </c>
      <c r="N135" s="289">
        <f t="shared" si="44"/>
        <v>243</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7</v>
      </c>
      <c r="D137" s="289">
        <v>2</v>
      </c>
      <c r="E137" s="289">
        <f>C137+D137</f>
        <v>9</v>
      </c>
      <c r="F137" s="289">
        <v>2</v>
      </c>
      <c r="G137" s="289">
        <v>0</v>
      </c>
      <c r="H137" s="289">
        <f>F137+G137</f>
        <v>2</v>
      </c>
      <c r="I137" s="289">
        <v>0</v>
      </c>
      <c r="J137" s="289">
        <v>2</v>
      </c>
      <c r="K137" s="289">
        <f>I137+J137</f>
        <v>2</v>
      </c>
      <c r="L137" s="289">
        <v>3</v>
      </c>
      <c r="M137" s="289">
        <v>2</v>
      </c>
      <c r="N137" s="289">
        <f>L137+M137</f>
        <v>5</v>
      </c>
      <c r="O137" s="423" t="s">
        <v>1002</v>
      </c>
      <c r="P137" s="1829"/>
    </row>
    <row r="138" spans="1:16" ht="39" customHeight="1">
      <c r="A138" s="1829"/>
      <c r="B138" s="423" t="s">
        <v>750</v>
      </c>
      <c r="C138" s="286">
        <f>C136+C137</f>
        <v>7</v>
      </c>
      <c r="D138" s="286">
        <f t="shared" ref="D138:N138" si="45">D136+D137</f>
        <v>2</v>
      </c>
      <c r="E138" s="286">
        <f t="shared" si="45"/>
        <v>9</v>
      </c>
      <c r="F138" s="286">
        <f t="shared" si="45"/>
        <v>2</v>
      </c>
      <c r="G138" s="286">
        <f t="shared" si="45"/>
        <v>0</v>
      </c>
      <c r="H138" s="286">
        <f t="shared" si="45"/>
        <v>2</v>
      </c>
      <c r="I138" s="286">
        <f t="shared" si="45"/>
        <v>0</v>
      </c>
      <c r="J138" s="286">
        <f t="shared" si="45"/>
        <v>2</v>
      </c>
      <c r="K138" s="286">
        <f t="shared" si="45"/>
        <v>2</v>
      </c>
      <c r="L138" s="286">
        <f t="shared" si="45"/>
        <v>3</v>
      </c>
      <c r="M138" s="286">
        <f t="shared" si="45"/>
        <v>2</v>
      </c>
      <c r="N138" s="286">
        <f t="shared" si="45"/>
        <v>5</v>
      </c>
      <c r="O138" s="423" t="s">
        <v>68</v>
      </c>
      <c r="P138" s="1829"/>
    </row>
    <row r="139" spans="1:16" ht="39" customHeight="1">
      <c r="A139" s="1829" t="s">
        <v>983</v>
      </c>
      <c r="B139" s="423" t="s">
        <v>998</v>
      </c>
      <c r="C139" s="289">
        <f>C133+C136</f>
        <v>160</v>
      </c>
      <c r="D139" s="289">
        <f t="shared" ref="D139:N140" si="46">D133+D136</f>
        <v>0</v>
      </c>
      <c r="E139" s="289">
        <f t="shared" si="46"/>
        <v>160</v>
      </c>
      <c r="F139" s="289">
        <f t="shared" si="46"/>
        <v>147</v>
      </c>
      <c r="G139" s="289">
        <f t="shared" si="46"/>
        <v>0</v>
      </c>
      <c r="H139" s="289">
        <f t="shared" si="46"/>
        <v>147</v>
      </c>
      <c r="I139" s="289">
        <f t="shared" si="46"/>
        <v>150</v>
      </c>
      <c r="J139" s="289">
        <f t="shared" si="46"/>
        <v>0</v>
      </c>
      <c r="K139" s="289">
        <f t="shared" si="46"/>
        <v>150</v>
      </c>
      <c r="L139" s="289">
        <f t="shared" si="46"/>
        <v>80</v>
      </c>
      <c r="M139" s="289">
        <f t="shared" si="46"/>
        <v>0</v>
      </c>
      <c r="N139" s="289">
        <f t="shared" si="46"/>
        <v>80</v>
      </c>
      <c r="O139" s="423" t="s">
        <v>999</v>
      </c>
      <c r="P139" s="1829" t="s">
        <v>984</v>
      </c>
    </row>
    <row r="140" spans="1:16" ht="39" customHeight="1">
      <c r="A140" s="1829"/>
      <c r="B140" s="423" t="s">
        <v>1001</v>
      </c>
      <c r="C140" s="286">
        <f>C134+C137</f>
        <v>132</v>
      </c>
      <c r="D140" s="286">
        <f t="shared" si="46"/>
        <v>311</v>
      </c>
      <c r="E140" s="286">
        <f t="shared" si="46"/>
        <v>443</v>
      </c>
      <c r="F140" s="286">
        <f t="shared" si="46"/>
        <v>275</v>
      </c>
      <c r="G140" s="286">
        <f t="shared" si="46"/>
        <v>21</v>
      </c>
      <c r="H140" s="286">
        <f t="shared" si="46"/>
        <v>296</v>
      </c>
      <c r="I140" s="286">
        <f t="shared" si="46"/>
        <v>97</v>
      </c>
      <c r="J140" s="286">
        <f t="shared" si="46"/>
        <v>24</v>
      </c>
      <c r="K140" s="286">
        <f t="shared" si="46"/>
        <v>121</v>
      </c>
      <c r="L140" s="286">
        <f t="shared" si="46"/>
        <v>93</v>
      </c>
      <c r="M140" s="286">
        <f t="shared" si="46"/>
        <v>75</v>
      </c>
      <c r="N140" s="286">
        <f t="shared" si="46"/>
        <v>168</v>
      </c>
      <c r="O140" s="423" t="s">
        <v>1002</v>
      </c>
      <c r="P140" s="1829"/>
    </row>
    <row r="141" spans="1:16" ht="39" customHeight="1">
      <c r="A141" s="1829"/>
      <c r="B141" s="423" t="s">
        <v>750</v>
      </c>
      <c r="C141" s="289">
        <f>C139+C140</f>
        <v>292</v>
      </c>
      <c r="D141" s="289">
        <f t="shared" ref="D141:N141" si="47">D139+D140</f>
        <v>311</v>
      </c>
      <c r="E141" s="289">
        <f t="shared" si="47"/>
        <v>603</v>
      </c>
      <c r="F141" s="289">
        <f t="shared" si="47"/>
        <v>422</v>
      </c>
      <c r="G141" s="289">
        <f t="shared" si="47"/>
        <v>21</v>
      </c>
      <c r="H141" s="289">
        <f t="shared" si="47"/>
        <v>443</v>
      </c>
      <c r="I141" s="289">
        <f t="shared" si="47"/>
        <v>247</v>
      </c>
      <c r="J141" s="289">
        <f t="shared" si="47"/>
        <v>24</v>
      </c>
      <c r="K141" s="289">
        <f t="shared" si="47"/>
        <v>271</v>
      </c>
      <c r="L141" s="289">
        <f t="shared" si="47"/>
        <v>173</v>
      </c>
      <c r="M141" s="289">
        <f t="shared" si="47"/>
        <v>75</v>
      </c>
      <c r="N141" s="289">
        <f t="shared" si="47"/>
        <v>248</v>
      </c>
      <c r="O141" s="423" t="s">
        <v>68</v>
      </c>
      <c r="P141" s="1829"/>
    </row>
    <row r="142" spans="1:16" ht="39" customHeight="1">
      <c r="A142" s="1829" t="s">
        <v>985</v>
      </c>
      <c r="B142" s="423" t="s">
        <v>998</v>
      </c>
      <c r="C142" s="286">
        <v>2</v>
      </c>
      <c r="D142" s="286">
        <v>1</v>
      </c>
      <c r="E142" s="286">
        <f>C142+D142</f>
        <v>3</v>
      </c>
      <c r="F142" s="286">
        <v>0</v>
      </c>
      <c r="G142" s="286">
        <v>0</v>
      </c>
      <c r="H142" s="286">
        <f>F142+G142</f>
        <v>0</v>
      </c>
      <c r="I142" s="286">
        <v>8</v>
      </c>
      <c r="J142" s="286">
        <v>0</v>
      </c>
      <c r="K142" s="286">
        <f>I142+J142</f>
        <v>8</v>
      </c>
      <c r="L142" s="286">
        <v>5</v>
      </c>
      <c r="M142" s="286">
        <v>0</v>
      </c>
      <c r="N142" s="286">
        <f>L142+M142</f>
        <v>5</v>
      </c>
      <c r="O142" s="423" t="s">
        <v>999</v>
      </c>
      <c r="P142" s="1829" t="s">
        <v>1004</v>
      </c>
    </row>
    <row r="143" spans="1:16" ht="39" customHeight="1">
      <c r="A143" s="1829"/>
      <c r="B143" s="423" t="s">
        <v>1001</v>
      </c>
      <c r="C143" s="289">
        <v>1</v>
      </c>
      <c r="D143" s="289">
        <v>0</v>
      </c>
      <c r="E143" s="289">
        <f>C143+D143</f>
        <v>1</v>
      </c>
      <c r="F143" s="289">
        <v>0</v>
      </c>
      <c r="G143" s="289">
        <v>0</v>
      </c>
      <c r="H143" s="289">
        <f>F143+G143</f>
        <v>0</v>
      </c>
      <c r="I143" s="289">
        <v>2</v>
      </c>
      <c r="J143" s="289">
        <v>0</v>
      </c>
      <c r="K143" s="289">
        <f>I143+J143</f>
        <v>2</v>
      </c>
      <c r="L143" s="289">
        <v>1</v>
      </c>
      <c r="M143" s="289">
        <v>0</v>
      </c>
      <c r="N143" s="289">
        <f>L143+M143</f>
        <v>1</v>
      </c>
      <c r="O143" s="423" t="s">
        <v>1002</v>
      </c>
      <c r="P143" s="1829"/>
    </row>
    <row r="144" spans="1:16" ht="39" customHeight="1">
      <c r="A144" s="1829"/>
      <c r="B144" s="423" t="s">
        <v>750</v>
      </c>
      <c r="C144" s="286">
        <f>C142+C143</f>
        <v>3</v>
      </c>
      <c r="D144" s="286">
        <f t="shared" ref="D144:N144" si="48">D142+D143</f>
        <v>1</v>
      </c>
      <c r="E144" s="286">
        <f t="shared" si="48"/>
        <v>4</v>
      </c>
      <c r="F144" s="286">
        <f t="shared" si="48"/>
        <v>0</v>
      </c>
      <c r="G144" s="286">
        <f t="shared" si="48"/>
        <v>0</v>
      </c>
      <c r="H144" s="286">
        <f t="shared" si="48"/>
        <v>0</v>
      </c>
      <c r="I144" s="286">
        <f t="shared" si="48"/>
        <v>10</v>
      </c>
      <c r="J144" s="286">
        <f t="shared" si="48"/>
        <v>0</v>
      </c>
      <c r="K144" s="286">
        <f t="shared" si="48"/>
        <v>10</v>
      </c>
      <c r="L144" s="286">
        <f t="shared" si="48"/>
        <v>6</v>
      </c>
      <c r="M144" s="286">
        <f t="shared" si="48"/>
        <v>0</v>
      </c>
      <c r="N144" s="286">
        <f t="shared" si="48"/>
        <v>6</v>
      </c>
      <c r="O144" s="423" t="s">
        <v>68</v>
      </c>
      <c r="P144" s="1829"/>
    </row>
    <row r="145" spans="1:21" ht="39" customHeight="1">
      <c r="A145" s="1829" t="s">
        <v>986</v>
      </c>
      <c r="B145" s="423" t="s">
        <v>998</v>
      </c>
      <c r="C145" s="289">
        <v>298</v>
      </c>
      <c r="D145" s="289">
        <v>1</v>
      </c>
      <c r="E145" s="289">
        <f>C145+D145</f>
        <v>299</v>
      </c>
      <c r="F145" s="289">
        <v>148</v>
      </c>
      <c r="G145" s="289">
        <v>0</v>
      </c>
      <c r="H145" s="289">
        <f>F145+G145</f>
        <v>148</v>
      </c>
      <c r="I145" s="289">
        <v>160</v>
      </c>
      <c r="J145" s="289">
        <v>0</v>
      </c>
      <c r="K145" s="289">
        <f>I145+J145</f>
        <v>160</v>
      </c>
      <c r="L145" s="289">
        <v>220</v>
      </c>
      <c r="M145" s="289">
        <v>1</v>
      </c>
      <c r="N145" s="289">
        <f>L145+M145</f>
        <v>221</v>
      </c>
      <c r="O145" s="423" t="s">
        <v>999</v>
      </c>
      <c r="P145" s="1829" t="s">
        <v>1005</v>
      </c>
    </row>
    <row r="146" spans="1:21" ht="39" customHeight="1">
      <c r="A146" s="1829"/>
      <c r="B146" s="423" t="s">
        <v>1001</v>
      </c>
      <c r="C146" s="286">
        <v>96</v>
      </c>
      <c r="D146" s="286">
        <v>8</v>
      </c>
      <c r="E146" s="286">
        <f>C146+D146</f>
        <v>104</v>
      </c>
      <c r="F146" s="286">
        <v>44</v>
      </c>
      <c r="G146" s="286">
        <v>2</v>
      </c>
      <c r="H146" s="286">
        <f>F146+G146</f>
        <v>46</v>
      </c>
      <c r="I146" s="286">
        <v>36</v>
      </c>
      <c r="J146" s="286">
        <v>2</v>
      </c>
      <c r="K146" s="286">
        <f>I146+J146</f>
        <v>38</v>
      </c>
      <c r="L146" s="286">
        <v>38</v>
      </c>
      <c r="M146" s="286">
        <v>1</v>
      </c>
      <c r="N146" s="286">
        <f>L146+M146</f>
        <v>39</v>
      </c>
      <c r="O146" s="423" t="s">
        <v>1002</v>
      </c>
      <c r="P146" s="1829"/>
    </row>
    <row r="147" spans="1:21" ht="39" customHeight="1">
      <c r="A147" s="1829"/>
      <c r="B147" s="423" t="s">
        <v>750</v>
      </c>
      <c r="C147" s="289">
        <f>C145+C146</f>
        <v>394</v>
      </c>
      <c r="D147" s="289">
        <f t="shared" ref="D147:N147" si="49">D145+D146</f>
        <v>9</v>
      </c>
      <c r="E147" s="289">
        <f t="shared" si="49"/>
        <v>403</v>
      </c>
      <c r="F147" s="289">
        <f t="shared" si="49"/>
        <v>192</v>
      </c>
      <c r="G147" s="289">
        <f t="shared" si="49"/>
        <v>2</v>
      </c>
      <c r="H147" s="289">
        <f t="shared" si="49"/>
        <v>194</v>
      </c>
      <c r="I147" s="289">
        <f t="shared" si="49"/>
        <v>196</v>
      </c>
      <c r="J147" s="289">
        <f t="shared" si="49"/>
        <v>2</v>
      </c>
      <c r="K147" s="289">
        <f t="shared" si="49"/>
        <v>198</v>
      </c>
      <c r="L147" s="289">
        <f t="shared" si="49"/>
        <v>258</v>
      </c>
      <c r="M147" s="289">
        <f t="shared" si="49"/>
        <v>2</v>
      </c>
      <c r="N147" s="289">
        <f t="shared" si="49"/>
        <v>260</v>
      </c>
      <c r="O147" s="423" t="s">
        <v>68</v>
      </c>
      <c r="P147" s="1829"/>
    </row>
    <row r="148" spans="1:21" ht="39" customHeight="1">
      <c r="A148" s="198" t="s">
        <v>1216</v>
      </c>
      <c r="B148" s="136"/>
      <c r="C148" s="136"/>
      <c r="D148" s="136"/>
      <c r="E148" s="136"/>
      <c r="F148" s="136"/>
      <c r="G148" s="136"/>
      <c r="H148" s="136"/>
      <c r="I148" s="136"/>
      <c r="J148" s="136"/>
      <c r="K148" s="136"/>
      <c r="L148" s="136"/>
      <c r="M148" s="136"/>
      <c r="N148" s="136"/>
      <c r="O148" s="136"/>
      <c r="P148" s="200" t="s">
        <v>1217</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2820</v>
      </c>
      <c r="D153" s="1861"/>
      <c r="E153" s="1861"/>
      <c r="F153" s="1862"/>
      <c r="G153" s="1860">
        <f>D8+G8+J8+M8+D37+G37+J37+M37+D66+G66+J66+M66+D95+G95+J95+M95+D124+G124+J124+M124</f>
        <v>2339</v>
      </c>
      <c r="H153" s="1861"/>
      <c r="I153" s="1861"/>
      <c r="J153" s="1862"/>
      <c r="K153" s="1860">
        <f>E8+H8+K8+N8+E37+H37+K37+N37+E66+H66+K66+N66+E95+H95+K95+N95+E124+H124+K124+N124</f>
        <v>5159</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2435</v>
      </c>
      <c r="D154" s="1861"/>
      <c r="E154" s="1861"/>
      <c r="F154" s="1862"/>
      <c r="G154" s="1860">
        <f t="shared" ref="G154:G176" si="51">D9+G9+J9+M9+D38+G38+J38+M38+D67+G67+J67+M67+D96+G96+J96+M96+D125+G125+J125+M125</f>
        <v>2099</v>
      </c>
      <c r="H154" s="1861"/>
      <c r="I154" s="1861"/>
      <c r="J154" s="1862"/>
      <c r="K154" s="1860">
        <f t="shared" ref="K154:K176" si="52">E9+H9+K9+N9+E38+H38+K38+N38+E67+H67+K67+N67+E96+H96+K96+N96+E125+H125+K125+N125</f>
        <v>4534</v>
      </c>
      <c r="L154" s="1861"/>
      <c r="M154" s="1861"/>
      <c r="N154" s="1862"/>
      <c r="O154" s="423" t="s">
        <v>1002</v>
      </c>
      <c r="P154" s="1834"/>
    </row>
    <row r="155" spans="1:21" s="494" customFormat="1" ht="39" customHeight="1">
      <c r="A155" s="1835"/>
      <c r="B155" s="423" t="s">
        <v>750</v>
      </c>
      <c r="C155" s="1863">
        <f t="shared" si="50"/>
        <v>5255</v>
      </c>
      <c r="D155" s="1864"/>
      <c r="E155" s="1864"/>
      <c r="F155" s="1865"/>
      <c r="G155" s="1863">
        <f t="shared" si="51"/>
        <v>4438</v>
      </c>
      <c r="H155" s="1864"/>
      <c r="I155" s="1864"/>
      <c r="J155" s="1865"/>
      <c r="K155" s="1863">
        <f t="shared" si="52"/>
        <v>9693</v>
      </c>
      <c r="L155" s="1864"/>
      <c r="M155" s="1864"/>
      <c r="N155" s="1865"/>
      <c r="O155" s="423" t="s">
        <v>68</v>
      </c>
      <c r="P155" s="1835"/>
    </row>
    <row r="156" spans="1:21" s="494" customFormat="1" ht="39" customHeight="1">
      <c r="A156" s="1859" t="s">
        <v>977</v>
      </c>
      <c r="B156" s="423" t="s">
        <v>998</v>
      </c>
      <c r="C156" s="1860">
        <f t="shared" si="50"/>
        <v>1396</v>
      </c>
      <c r="D156" s="1861"/>
      <c r="E156" s="1861"/>
      <c r="F156" s="1862"/>
      <c r="G156" s="1860">
        <f t="shared" si="51"/>
        <v>14</v>
      </c>
      <c r="H156" s="1861"/>
      <c r="I156" s="1861"/>
      <c r="J156" s="1862"/>
      <c r="K156" s="1860">
        <f t="shared" si="52"/>
        <v>1410</v>
      </c>
      <c r="L156" s="1861"/>
      <c r="M156" s="1861"/>
      <c r="N156" s="1862"/>
      <c r="O156" s="423" t="s">
        <v>999</v>
      </c>
      <c r="P156" s="1859" t="s">
        <v>172</v>
      </c>
    </row>
    <row r="157" spans="1:21" s="494" customFormat="1" ht="39" customHeight="1">
      <c r="A157" s="1834"/>
      <c r="B157" s="423" t="s">
        <v>1001</v>
      </c>
      <c r="C157" s="1860">
        <f t="shared" si="50"/>
        <v>992</v>
      </c>
      <c r="D157" s="1861"/>
      <c r="E157" s="1861"/>
      <c r="F157" s="1862"/>
      <c r="G157" s="1860">
        <f t="shared" si="51"/>
        <v>6</v>
      </c>
      <c r="H157" s="1861"/>
      <c r="I157" s="1861"/>
      <c r="J157" s="1862"/>
      <c r="K157" s="1860">
        <f t="shared" si="52"/>
        <v>998</v>
      </c>
      <c r="L157" s="1861"/>
      <c r="M157" s="1861"/>
      <c r="N157" s="1862"/>
      <c r="O157" s="423" t="s">
        <v>1002</v>
      </c>
      <c r="P157" s="1834"/>
    </row>
    <row r="158" spans="1:21" s="494" customFormat="1" ht="39" customHeight="1">
      <c r="A158" s="1835"/>
      <c r="B158" s="423" t="s">
        <v>750</v>
      </c>
      <c r="C158" s="1863">
        <f t="shared" si="50"/>
        <v>2388</v>
      </c>
      <c r="D158" s="1864"/>
      <c r="E158" s="1864"/>
      <c r="F158" s="1865"/>
      <c r="G158" s="1863">
        <f t="shared" si="51"/>
        <v>20</v>
      </c>
      <c r="H158" s="1864"/>
      <c r="I158" s="1864"/>
      <c r="J158" s="1865"/>
      <c r="K158" s="1863">
        <f t="shared" si="52"/>
        <v>2408</v>
      </c>
      <c r="L158" s="1864"/>
      <c r="M158" s="1864"/>
      <c r="N158" s="1865"/>
      <c r="O158" s="423" t="s">
        <v>68</v>
      </c>
      <c r="P158" s="1835"/>
    </row>
    <row r="159" spans="1:21" s="494" customFormat="1" ht="39" customHeight="1">
      <c r="A159" s="1859" t="s">
        <v>978</v>
      </c>
      <c r="B159" s="423" t="s">
        <v>998</v>
      </c>
      <c r="C159" s="1860">
        <f t="shared" si="50"/>
        <v>4216</v>
      </c>
      <c r="D159" s="1861"/>
      <c r="E159" s="1861"/>
      <c r="F159" s="1862"/>
      <c r="G159" s="1860">
        <f t="shared" si="51"/>
        <v>2353</v>
      </c>
      <c r="H159" s="1861"/>
      <c r="I159" s="1861"/>
      <c r="J159" s="1862"/>
      <c r="K159" s="1860">
        <f t="shared" si="52"/>
        <v>6569</v>
      </c>
      <c r="L159" s="1861"/>
      <c r="M159" s="1861"/>
      <c r="N159" s="1862"/>
      <c r="O159" s="423" t="s">
        <v>999</v>
      </c>
      <c r="P159" s="1859" t="s">
        <v>1003</v>
      </c>
    </row>
    <row r="160" spans="1:21" s="494" customFormat="1" ht="39" customHeight="1">
      <c r="A160" s="1834"/>
      <c r="B160" s="423" t="s">
        <v>1001</v>
      </c>
      <c r="C160" s="1860">
        <f t="shared" si="50"/>
        <v>3427</v>
      </c>
      <c r="D160" s="1861"/>
      <c r="E160" s="1861"/>
      <c r="F160" s="1862"/>
      <c r="G160" s="1860">
        <f t="shared" si="51"/>
        <v>2105</v>
      </c>
      <c r="H160" s="1861"/>
      <c r="I160" s="1861"/>
      <c r="J160" s="1862"/>
      <c r="K160" s="1860">
        <f t="shared" si="52"/>
        <v>5532</v>
      </c>
      <c r="L160" s="1861"/>
      <c r="M160" s="1861"/>
      <c r="N160" s="1862"/>
      <c r="O160" s="423" t="s">
        <v>1002</v>
      </c>
      <c r="P160" s="1834"/>
    </row>
    <row r="161" spans="1:17" s="494" customFormat="1" ht="39" customHeight="1">
      <c r="A161" s="1835"/>
      <c r="B161" s="423" t="s">
        <v>750</v>
      </c>
      <c r="C161" s="1863">
        <f t="shared" si="50"/>
        <v>7643</v>
      </c>
      <c r="D161" s="1864"/>
      <c r="E161" s="1864"/>
      <c r="F161" s="1865"/>
      <c r="G161" s="1863">
        <f t="shared" si="51"/>
        <v>4458</v>
      </c>
      <c r="H161" s="1864"/>
      <c r="I161" s="1864"/>
      <c r="J161" s="1865"/>
      <c r="K161" s="1863">
        <f t="shared" si="52"/>
        <v>12101</v>
      </c>
      <c r="L161" s="1864"/>
      <c r="M161" s="1864"/>
      <c r="N161" s="1865"/>
      <c r="O161" s="423" t="s">
        <v>68</v>
      </c>
      <c r="P161" s="1835"/>
    </row>
    <row r="162" spans="1:17" ht="39" customHeight="1">
      <c r="A162" s="1859" t="s">
        <v>980</v>
      </c>
      <c r="B162" s="423" t="s">
        <v>998</v>
      </c>
      <c r="C162" s="1860">
        <f t="shared" si="50"/>
        <v>4668</v>
      </c>
      <c r="D162" s="1861"/>
      <c r="E162" s="1861"/>
      <c r="F162" s="1862"/>
      <c r="G162" s="1860">
        <f t="shared" si="51"/>
        <v>14</v>
      </c>
      <c r="H162" s="1861"/>
      <c r="I162" s="1861"/>
      <c r="J162" s="1862"/>
      <c r="K162" s="1860">
        <f t="shared" si="52"/>
        <v>4682</v>
      </c>
      <c r="L162" s="1861"/>
      <c r="M162" s="1861"/>
      <c r="N162" s="1862"/>
      <c r="O162" s="423" t="s">
        <v>999</v>
      </c>
      <c r="P162" s="1859" t="s">
        <v>178</v>
      </c>
    </row>
    <row r="163" spans="1:17" ht="39" customHeight="1">
      <c r="A163" s="1834"/>
      <c r="B163" s="423" t="s">
        <v>1001</v>
      </c>
      <c r="C163" s="1860">
        <f t="shared" si="50"/>
        <v>9477</v>
      </c>
      <c r="D163" s="1861"/>
      <c r="E163" s="1861"/>
      <c r="F163" s="1862"/>
      <c r="G163" s="1860">
        <f t="shared" si="51"/>
        <v>1977</v>
      </c>
      <c r="H163" s="1861"/>
      <c r="I163" s="1861"/>
      <c r="J163" s="1862"/>
      <c r="K163" s="1860">
        <f t="shared" si="52"/>
        <v>11454</v>
      </c>
      <c r="L163" s="1861"/>
      <c r="M163" s="1861"/>
      <c r="N163" s="1862"/>
      <c r="O163" s="423" t="s">
        <v>1002</v>
      </c>
      <c r="P163" s="1834"/>
    </row>
    <row r="164" spans="1:17" ht="39" customHeight="1">
      <c r="A164" s="1835"/>
      <c r="B164" s="423" t="s">
        <v>750</v>
      </c>
      <c r="C164" s="1863">
        <f t="shared" si="50"/>
        <v>14145</v>
      </c>
      <c r="D164" s="1864"/>
      <c r="E164" s="1864"/>
      <c r="F164" s="1865"/>
      <c r="G164" s="1863">
        <f t="shared" si="51"/>
        <v>1991</v>
      </c>
      <c r="H164" s="1864"/>
      <c r="I164" s="1864"/>
      <c r="J164" s="1865"/>
      <c r="K164" s="1863">
        <f t="shared" si="52"/>
        <v>16136</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253</v>
      </c>
      <c r="D166" s="1861"/>
      <c r="E166" s="1861"/>
      <c r="F166" s="1862"/>
      <c r="G166" s="1860">
        <f t="shared" si="51"/>
        <v>26</v>
      </c>
      <c r="H166" s="1861"/>
      <c r="I166" s="1861"/>
      <c r="J166" s="1862"/>
      <c r="K166" s="1860">
        <f t="shared" si="52"/>
        <v>279</v>
      </c>
      <c r="L166" s="1861"/>
      <c r="M166" s="1861"/>
      <c r="N166" s="1862"/>
      <c r="O166" s="423" t="s">
        <v>1002</v>
      </c>
      <c r="P166" s="1834"/>
    </row>
    <row r="167" spans="1:17" ht="39" customHeight="1">
      <c r="A167" s="1835"/>
      <c r="B167" s="423" t="s">
        <v>750</v>
      </c>
      <c r="C167" s="1863">
        <f t="shared" si="50"/>
        <v>253</v>
      </c>
      <c r="D167" s="1864"/>
      <c r="E167" s="1864"/>
      <c r="F167" s="1865"/>
      <c r="G167" s="1863">
        <f t="shared" si="51"/>
        <v>26</v>
      </c>
      <c r="H167" s="1864"/>
      <c r="I167" s="1864"/>
      <c r="J167" s="1865"/>
      <c r="K167" s="1863">
        <f t="shared" si="52"/>
        <v>279</v>
      </c>
      <c r="L167" s="1864"/>
      <c r="M167" s="1864"/>
      <c r="N167" s="1865"/>
      <c r="O167" s="423" t="s">
        <v>68</v>
      </c>
      <c r="P167" s="1835"/>
    </row>
    <row r="168" spans="1:17" ht="39" customHeight="1">
      <c r="A168" s="1859" t="s">
        <v>983</v>
      </c>
      <c r="B168" s="423" t="s">
        <v>998</v>
      </c>
      <c r="C168" s="1860">
        <f t="shared" si="50"/>
        <v>4668</v>
      </c>
      <c r="D168" s="1861"/>
      <c r="E168" s="1861"/>
      <c r="F168" s="1862"/>
      <c r="G168" s="1860">
        <f t="shared" si="51"/>
        <v>14</v>
      </c>
      <c r="H168" s="1861"/>
      <c r="I168" s="1861"/>
      <c r="J168" s="1862"/>
      <c r="K168" s="1860">
        <f t="shared" si="52"/>
        <v>4682</v>
      </c>
      <c r="L168" s="1861"/>
      <c r="M168" s="1861"/>
      <c r="N168" s="1862"/>
      <c r="O168" s="423" t="s">
        <v>999</v>
      </c>
      <c r="P168" s="1859" t="s">
        <v>984</v>
      </c>
    </row>
    <row r="169" spans="1:17" ht="39" customHeight="1">
      <c r="A169" s="1834"/>
      <c r="B169" s="423" t="s">
        <v>1001</v>
      </c>
      <c r="C169" s="1860">
        <f t="shared" si="50"/>
        <v>9730</v>
      </c>
      <c r="D169" s="1861"/>
      <c r="E169" s="1861"/>
      <c r="F169" s="1862"/>
      <c r="G169" s="1860">
        <f t="shared" si="51"/>
        <v>2003</v>
      </c>
      <c r="H169" s="1861"/>
      <c r="I169" s="1861"/>
      <c r="J169" s="1862"/>
      <c r="K169" s="1860">
        <f t="shared" si="52"/>
        <v>11733</v>
      </c>
      <c r="L169" s="1861"/>
      <c r="M169" s="1861"/>
      <c r="N169" s="1862"/>
      <c r="O169" s="423" t="s">
        <v>1002</v>
      </c>
      <c r="P169" s="1834"/>
    </row>
    <row r="170" spans="1:17" ht="39" customHeight="1">
      <c r="A170" s="1835"/>
      <c r="B170" s="423" t="s">
        <v>750</v>
      </c>
      <c r="C170" s="1863">
        <f t="shared" si="50"/>
        <v>14398</v>
      </c>
      <c r="D170" s="1864"/>
      <c r="E170" s="1864"/>
      <c r="F170" s="1865"/>
      <c r="G170" s="1863">
        <f t="shared" si="51"/>
        <v>2017</v>
      </c>
      <c r="H170" s="1864"/>
      <c r="I170" s="1864"/>
      <c r="J170" s="1865"/>
      <c r="K170" s="1863">
        <f t="shared" si="52"/>
        <v>16415</v>
      </c>
      <c r="L170" s="1864"/>
      <c r="M170" s="1864"/>
      <c r="N170" s="1865"/>
      <c r="O170" s="423" t="s">
        <v>68</v>
      </c>
      <c r="P170" s="1835"/>
    </row>
    <row r="171" spans="1:17" ht="39" customHeight="1">
      <c r="A171" s="1859" t="s">
        <v>985</v>
      </c>
      <c r="B171" s="423" t="s">
        <v>998</v>
      </c>
      <c r="C171" s="1860">
        <f t="shared" si="50"/>
        <v>195</v>
      </c>
      <c r="D171" s="1861"/>
      <c r="E171" s="1861"/>
      <c r="F171" s="1862"/>
      <c r="G171" s="1860">
        <f t="shared" si="51"/>
        <v>2</v>
      </c>
      <c r="H171" s="1861"/>
      <c r="I171" s="1861"/>
      <c r="J171" s="1862"/>
      <c r="K171" s="1860">
        <f t="shared" si="52"/>
        <v>197</v>
      </c>
      <c r="L171" s="1861"/>
      <c r="M171" s="1861"/>
      <c r="N171" s="1862"/>
      <c r="O171" s="423" t="s">
        <v>999</v>
      </c>
      <c r="P171" s="1859" t="s">
        <v>1004</v>
      </c>
    </row>
    <row r="172" spans="1:17" ht="39" customHeight="1">
      <c r="A172" s="1834"/>
      <c r="B172" s="423" t="s">
        <v>1001</v>
      </c>
      <c r="C172" s="1860">
        <f t="shared" si="50"/>
        <v>90</v>
      </c>
      <c r="D172" s="1861"/>
      <c r="E172" s="1861"/>
      <c r="F172" s="1862"/>
      <c r="G172" s="1860">
        <f t="shared" si="51"/>
        <v>2</v>
      </c>
      <c r="H172" s="1861"/>
      <c r="I172" s="1861"/>
      <c r="J172" s="1862"/>
      <c r="K172" s="1860">
        <f t="shared" si="52"/>
        <v>92</v>
      </c>
      <c r="L172" s="1861"/>
      <c r="M172" s="1861"/>
      <c r="N172" s="1862"/>
      <c r="O172" s="423" t="s">
        <v>1002</v>
      </c>
      <c r="P172" s="1834"/>
    </row>
    <row r="173" spans="1:17" ht="39" customHeight="1">
      <c r="A173" s="1835"/>
      <c r="B173" s="423" t="s">
        <v>750</v>
      </c>
      <c r="C173" s="1863">
        <f t="shared" si="50"/>
        <v>285</v>
      </c>
      <c r="D173" s="1864"/>
      <c r="E173" s="1864"/>
      <c r="F173" s="1865"/>
      <c r="G173" s="1863">
        <f t="shared" si="51"/>
        <v>4</v>
      </c>
      <c r="H173" s="1864"/>
      <c r="I173" s="1864"/>
      <c r="J173" s="1865"/>
      <c r="K173" s="1863">
        <f t="shared" si="52"/>
        <v>289</v>
      </c>
      <c r="L173" s="1864"/>
      <c r="M173" s="1864"/>
      <c r="N173" s="1865"/>
      <c r="O173" s="423" t="s">
        <v>68</v>
      </c>
      <c r="P173" s="1835"/>
    </row>
    <row r="174" spans="1:17" ht="39" customHeight="1">
      <c r="A174" s="1859" t="s">
        <v>986</v>
      </c>
      <c r="B174" s="423" t="s">
        <v>998</v>
      </c>
      <c r="C174" s="1860">
        <f t="shared" si="50"/>
        <v>8867</v>
      </c>
      <c r="D174" s="1861"/>
      <c r="E174" s="1861"/>
      <c r="F174" s="1862"/>
      <c r="G174" s="1860">
        <f t="shared" si="51"/>
        <v>19</v>
      </c>
      <c r="H174" s="1861"/>
      <c r="I174" s="1861"/>
      <c r="J174" s="1862"/>
      <c r="K174" s="1860">
        <f t="shared" si="52"/>
        <v>8886</v>
      </c>
      <c r="L174" s="1861"/>
      <c r="M174" s="1861"/>
      <c r="N174" s="1862"/>
      <c r="O174" s="423" t="s">
        <v>999</v>
      </c>
      <c r="P174" s="1859" t="s">
        <v>1005</v>
      </c>
    </row>
    <row r="175" spans="1:17" ht="39" customHeight="1">
      <c r="A175" s="1834"/>
      <c r="B175" s="423" t="s">
        <v>1001</v>
      </c>
      <c r="C175" s="1860">
        <f t="shared" si="50"/>
        <v>3443</v>
      </c>
      <c r="D175" s="1861"/>
      <c r="E175" s="1861"/>
      <c r="F175" s="1862"/>
      <c r="G175" s="1860">
        <f t="shared" si="51"/>
        <v>65</v>
      </c>
      <c r="H175" s="1861"/>
      <c r="I175" s="1861"/>
      <c r="J175" s="1862"/>
      <c r="K175" s="1860">
        <f t="shared" si="52"/>
        <v>3508</v>
      </c>
      <c r="L175" s="1861"/>
      <c r="M175" s="1861"/>
      <c r="N175" s="1862"/>
      <c r="O175" s="423" t="s">
        <v>1002</v>
      </c>
      <c r="P175" s="1834"/>
    </row>
    <row r="176" spans="1:17" ht="39" customHeight="1">
      <c r="A176" s="1835"/>
      <c r="B176" s="423" t="s">
        <v>750</v>
      </c>
      <c r="C176" s="1863">
        <f t="shared" si="50"/>
        <v>12310</v>
      </c>
      <c r="D176" s="1864"/>
      <c r="E176" s="1864"/>
      <c r="F176" s="1865"/>
      <c r="G176" s="1863">
        <f t="shared" si="51"/>
        <v>84</v>
      </c>
      <c r="H176" s="1864"/>
      <c r="I176" s="1864"/>
      <c r="J176" s="1865"/>
      <c r="K176" s="1863">
        <f t="shared" si="52"/>
        <v>12394</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58"/>
  <sheetViews>
    <sheetView rightToLeft="1" view="pageBreakPreview" topLeftCell="A151" zoomScale="60" zoomScaleNormal="100" workbookViewId="0">
      <selection activeCell="D114" sqref="D114"/>
    </sheetView>
  </sheetViews>
  <sheetFormatPr defaultColWidth="9.1796875" defaultRowHeight="18.5"/>
  <cols>
    <col min="1" max="1" width="20.26953125" style="514" customWidth="1"/>
    <col min="2" max="2" width="13.1796875" style="514" customWidth="1"/>
    <col min="3" max="14" width="9.1796875" style="514"/>
    <col min="15" max="15" width="13.1796875" style="514" customWidth="1"/>
    <col min="16" max="16" width="20.26953125" style="514" customWidth="1"/>
    <col min="17" max="16384" width="9.1796875" style="514"/>
  </cols>
  <sheetData>
    <row r="1" spans="1:17" ht="50.25" customHeight="1">
      <c r="A1" s="1830" t="s">
        <v>676</v>
      </c>
      <c r="B1" s="1831"/>
      <c r="C1" s="1831"/>
      <c r="D1" s="1831"/>
      <c r="E1" s="1831"/>
      <c r="F1" s="1831"/>
      <c r="G1" s="1831"/>
      <c r="H1" s="1831"/>
      <c r="I1" s="1831"/>
      <c r="J1" s="1831"/>
      <c r="K1" s="1831"/>
      <c r="L1" s="1831"/>
      <c r="M1" s="1831"/>
      <c r="N1" s="1831"/>
      <c r="O1" s="1831"/>
      <c r="P1" s="1832"/>
    </row>
    <row r="2" spans="1:17" ht="47.25" customHeight="1">
      <c r="A2" s="1717" t="s">
        <v>677</v>
      </c>
      <c r="B2" s="1718"/>
      <c r="C2" s="1718"/>
      <c r="D2" s="1718"/>
      <c r="E2" s="1718"/>
      <c r="F2" s="1718"/>
      <c r="G2" s="1718"/>
      <c r="H2" s="1718"/>
      <c r="I2" s="1718"/>
      <c r="J2" s="1718"/>
      <c r="K2" s="1718"/>
      <c r="L2" s="1718"/>
      <c r="M2" s="1718"/>
      <c r="N2" s="1718"/>
      <c r="O2" s="1718"/>
      <c r="P2" s="1833"/>
    </row>
    <row r="3" spans="1:17" ht="39" customHeight="1">
      <c r="A3" s="198" t="s">
        <v>1218</v>
      </c>
      <c r="B3" s="136"/>
      <c r="C3" s="136"/>
      <c r="D3" s="136"/>
      <c r="E3" s="136"/>
      <c r="F3" s="136"/>
      <c r="G3" s="136"/>
      <c r="H3" s="136"/>
      <c r="I3" s="136"/>
      <c r="J3" s="136"/>
      <c r="K3" s="136"/>
      <c r="L3" s="136"/>
      <c r="M3" s="136"/>
      <c r="N3" s="136"/>
      <c r="O3" s="136"/>
      <c r="P3" s="200" t="s">
        <v>1219</v>
      </c>
    </row>
    <row r="4" spans="1:17" ht="39" customHeight="1">
      <c r="A4" s="1887" t="s">
        <v>1008</v>
      </c>
      <c r="B4" s="1887" t="s">
        <v>990</v>
      </c>
      <c r="C4" s="1880" t="s">
        <v>43</v>
      </c>
      <c r="D4" s="1880"/>
      <c r="E4" s="1880" t="s">
        <v>44</v>
      </c>
      <c r="F4" s="1880" t="s">
        <v>45</v>
      </c>
      <c r="G4" s="1880"/>
      <c r="H4" s="1880" t="s">
        <v>102</v>
      </c>
      <c r="I4" s="1880" t="s">
        <v>47</v>
      </c>
      <c r="J4" s="1880"/>
      <c r="K4" s="1880" t="s">
        <v>48</v>
      </c>
      <c r="L4" s="1880" t="s">
        <v>49</v>
      </c>
      <c r="M4" s="1880"/>
      <c r="N4" s="1880" t="s">
        <v>991</v>
      </c>
      <c r="O4" s="1880" t="s">
        <v>992</v>
      </c>
      <c r="P4" s="1880" t="s">
        <v>1130</v>
      </c>
      <c r="Q4" s="516"/>
    </row>
    <row r="5" spans="1:17" ht="39" customHeight="1">
      <c r="A5" s="1888"/>
      <c r="B5" s="1888"/>
      <c r="C5" s="1880" t="s">
        <v>44</v>
      </c>
      <c r="D5" s="1880"/>
      <c r="E5" s="1880"/>
      <c r="F5" s="1880" t="s">
        <v>46</v>
      </c>
      <c r="G5" s="1880"/>
      <c r="H5" s="1880"/>
      <c r="I5" s="1880" t="s">
        <v>48</v>
      </c>
      <c r="J5" s="1880"/>
      <c r="K5" s="1880"/>
      <c r="L5" s="1880" t="s">
        <v>489</v>
      </c>
      <c r="M5" s="1880"/>
      <c r="N5" s="1880"/>
      <c r="O5" s="1880"/>
      <c r="P5" s="1880"/>
      <c r="Q5" s="516"/>
    </row>
    <row r="6" spans="1:17" ht="39" customHeight="1">
      <c r="A6" s="1888"/>
      <c r="B6" s="1888"/>
      <c r="C6" s="517" t="s">
        <v>994</v>
      </c>
      <c r="D6" s="517" t="s">
        <v>995</v>
      </c>
      <c r="E6" s="517" t="s">
        <v>750</v>
      </c>
      <c r="F6" s="517" t="s">
        <v>994</v>
      </c>
      <c r="G6" s="517" t="s">
        <v>995</v>
      </c>
      <c r="H6" s="517" t="s">
        <v>750</v>
      </c>
      <c r="I6" s="517" t="s">
        <v>994</v>
      </c>
      <c r="J6" s="517" t="s">
        <v>995</v>
      </c>
      <c r="K6" s="517" t="s">
        <v>750</v>
      </c>
      <c r="L6" s="517" t="s">
        <v>994</v>
      </c>
      <c r="M6" s="517" t="s">
        <v>995</v>
      </c>
      <c r="N6" s="517" t="s">
        <v>750</v>
      </c>
      <c r="O6" s="1880"/>
      <c r="P6" s="1880"/>
      <c r="Q6" s="516"/>
    </row>
    <row r="7" spans="1:17" ht="39" customHeight="1">
      <c r="A7" s="1889"/>
      <c r="B7" s="1889"/>
      <c r="C7" s="517" t="s">
        <v>996</v>
      </c>
      <c r="D7" s="517" t="s">
        <v>997</v>
      </c>
      <c r="E7" s="517" t="s">
        <v>68</v>
      </c>
      <c r="F7" s="517" t="s">
        <v>996</v>
      </c>
      <c r="G7" s="517" t="s">
        <v>997</v>
      </c>
      <c r="H7" s="517" t="s">
        <v>68</v>
      </c>
      <c r="I7" s="517" t="s">
        <v>996</v>
      </c>
      <c r="J7" s="517" t="s">
        <v>997</v>
      </c>
      <c r="K7" s="517" t="s">
        <v>68</v>
      </c>
      <c r="L7" s="517" t="s">
        <v>996</v>
      </c>
      <c r="M7" s="517" t="s">
        <v>997</v>
      </c>
      <c r="N7" s="517" t="s">
        <v>68</v>
      </c>
      <c r="O7" s="1880"/>
      <c r="P7" s="1880"/>
      <c r="Q7" s="516"/>
    </row>
    <row r="8" spans="1:17" s="518" customFormat="1" ht="39" customHeight="1">
      <c r="A8" s="1880" t="s">
        <v>1220</v>
      </c>
      <c r="B8" s="517" t="s">
        <v>998</v>
      </c>
      <c r="C8" s="404">
        <v>252</v>
      </c>
      <c r="D8" s="404">
        <v>179</v>
      </c>
      <c r="E8" s="404">
        <f>C8+D8</f>
        <v>431</v>
      </c>
      <c r="F8" s="404">
        <v>102</v>
      </c>
      <c r="G8" s="404">
        <v>8</v>
      </c>
      <c r="H8" s="404">
        <f>F8+G8</f>
        <v>110</v>
      </c>
      <c r="I8" s="404">
        <v>153</v>
      </c>
      <c r="J8" s="404">
        <v>18</v>
      </c>
      <c r="K8" s="404">
        <f>I8+J8</f>
        <v>171</v>
      </c>
      <c r="L8" s="404">
        <v>53</v>
      </c>
      <c r="M8" s="404">
        <v>84</v>
      </c>
      <c r="N8" s="404">
        <f>L8+M8</f>
        <v>137</v>
      </c>
      <c r="O8" s="517" t="s">
        <v>999</v>
      </c>
      <c r="P8" s="1880" t="s">
        <v>1221</v>
      </c>
    </row>
    <row r="9" spans="1:17" s="518" customFormat="1" ht="39" customHeight="1">
      <c r="A9" s="1880"/>
      <c r="B9" s="517" t="s">
        <v>1001</v>
      </c>
      <c r="C9" s="404">
        <v>167</v>
      </c>
      <c r="D9" s="404">
        <v>211</v>
      </c>
      <c r="E9" s="404">
        <f>C9+D9</f>
        <v>378</v>
      </c>
      <c r="F9" s="404">
        <v>60</v>
      </c>
      <c r="G9" s="404">
        <v>18</v>
      </c>
      <c r="H9" s="404">
        <f>F9+G9</f>
        <v>78</v>
      </c>
      <c r="I9" s="404">
        <v>126</v>
      </c>
      <c r="J9" s="404">
        <v>36</v>
      </c>
      <c r="K9" s="404">
        <f>I9+J9</f>
        <v>162</v>
      </c>
      <c r="L9" s="404">
        <v>25</v>
      </c>
      <c r="M9" s="404">
        <v>66</v>
      </c>
      <c r="N9" s="404">
        <f>L9+M9</f>
        <v>91</v>
      </c>
      <c r="O9" s="517" t="s">
        <v>1002</v>
      </c>
      <c r="P9" s="1880"/>
    </row>
    <row r="10" spans="1:17" s="518" customFormat="1" ht="39" customHeight="1">
      <c r="A10" s="1880"/>
      <c r="B10" s="517" t="s">
        <v>750</v>
      </c>
      <c r="C10" s="401">
        <f>C8+C9</f>
        <v>419</v>
      </c>
      <c r="D10" s="401">
        <f t="shared" ref="D10:N10" si="0">D8+D9</f>
        <v>390</v>
      </c>
      <c r="E10" s="401">
        <f t="shared" si="0"/>
        <v>809</v>
      </c>
      <c r="F10" s="401">
        <f t="shared" si="0"/>
        <v>162</v>
      </c>
      <c r="G10" s="401">
        <f t="shared" si="0"/>
        <v>26</v>
      </c>
      <c r="H10" s="401">
        <f t="shared" si="0"/>
        <v>188</v>
      </c>
      <c r="I10" s="401">
        <f t="shared" si="0"/>
        <v>279</v>
      </c>
      <c r="J10" s="401">
        <f t="shared" si="0"/>
        <v>54</v>
      </c>
      <c r="K10" s="401">
        <f t="shared" si="0"/>
        <v>333</v>
      </c>
      <c r="L10" s="401">
        <f t="shared" si="0"/>
        <v>78</v>
      </c>
      <c r="M10" s="401">
        <f t="shared" si="0"/>
        <v>150</v>
      </c>
      <c r="N10" s="401">
        <f t="shared" si="0"/>
        <v>228</v>
      </c>
      <c r="O10" s="517" t="s">
        <v>68</v>
      </c>
      <c r="P10" s="1880"/>
    </row>
    <row r="11" spans="1:17" s="518" customFormat="1" ht="39" customHeight="1">
      <c r="A11" s="1880" t="s">
        <v>1020</v>
      </c>
      <c r="B11" s="517" t="s">
        <v>998</v>
      </c>
      <c r="C11" s="591">
        <v>263</v>
      </c>
      <c r="D11" s="591">
        <v>1</v>
      </c>
      <c r="E11" s="591">
        <f>C11+D11</f>
        <v>264</v>
      </c>
      <c r="F11" s="591">
        <v>133</v>
      </c>
      <c r="G11" s="591">
        <v>0</v>
      </c>
      <c r="H11" s="591">
        <f>F11+G11</f>
        <v>133</v>
      </c>
      <c r="I11" s="591">
        <v>112</v>
      </c>
      <c r="J11" s="591">
        <v>2</v>
      </c>
      <c r="K11" s="591">
        <f>I11+J11</f>
        <v>114</v>
      </c>
      <c r="L11" s="591">
        <v>52</v>
      </c>
      <c r="M11" s="591">
        <v>2</v>
      </c>
      <c r="N11" s="591">
        <f>L11+M11</f>
        <v>54</v>
      </c>
      <c r="O11" s="517" t="s">
        <v>999</v>
      </c>
      <c r="P11" s="1880" t="s">
        <v>172</v>
      </c>
    </row>
    <row r="12" spans="1:17" s="518" customFormat="1" ht="39" customHeight="1">
      <c r="A12" s="1880"/>
      <c r="B12" s="517" t="s">
        <v>1001</v>
      </c>
      <c r="C12" s="591">
        <v>164</v>
      </c>
      <c r="D12" s="591">
        <v>0</v>
      </c>
      <c r="E12" s="591">
        <f>C12+D12</f>
        <v>164</v>
      </c>
      <c r="F12" s="591">
        <v>73</v>
      </c>
      <c r="G12" s="591">
        <v>0</v>
      </c>
      <c r="H12" s="591">
        <f>F12+G12</f>
        <v>73</v>
      </c>
      <c r="I12" s="591">
        <v>122</v>
      </c>
      <c r="J12" s="591">
        <v>1</v>
      </c>
      <c r="K12" s="591">
        <f>I12+J12</f>
        <v>123</v>
      </c>
      <c r="L12" s="591">
        <v>75</v>
      </c>
      <c r="M12" s="591">
        <v>0</v>
      </c>
      <c r="N12" s="591">
        <f>L12+M12</f>
        <v>75</v>
      </c>
      <c r="O12" s="517" t="s">
        <v>1002</v>
      </c>
      <c r="P12" s="1880"/>
    </row>
    <row r="13" spans="1:17" s="518" customFormat="1" ht="39" customHeight="1">
      <c r="A13" s="1880"/>
      <c r="B13" s="517" t="s">
        <v>750</v>
      </c>
      <c r="C13" s="592">
        <f>C11+C12</f>
        <v>427</v>
      </c>
      <c r="D13" s="592">
        <f t="shared" ref="D13:N13" si="1">D11+D12</f>
        <v>1</v>
      </c>
      <c r="E13" s="592">
        <f t="shared" si="1"/>
        <v>428</v>
      </c>
      <c r="F13" s="592">
        <f t="shared" si="1"/>
        <v>206</v>
      </c>
      <c r="G13" s="592">
        <f t="shared" si="1"/>
        <v>0</v>
      </c>
      <c r="H13" s="592">
        <f t="shared" si="1"/>
        <v>206</v>
      </c>
      <c r="I13" s="592">
        <f t="shared" si="1"/>
        <v>234</v>
      </c>
      <c r="J13" s="592">
        <f t="shared" si="1"/>
        <v>3</v>
      </c>
      <c r="K13" s="592">
        <f t="shared" si="1"/>
        <v>237</v>
      </c>
      <c r="L13" s="592">
        <f t="shared" si="1"/>
        <v>127</v>
      </c>
      <c r="M13" s="592">
        <f t="shared" si="1"/>
        <v>2</v>
      </c>
      <c r="N13" s="592">
        <f t="shared" si="1"/>
        <v>129</v>
      </c>
      <c r="O13" s="517" t="s">
        <v>68</v>
      </c>
      <c r="P13" s="1880"/>
    </row>
    <row r="14" spans="1:17" s="518" customFormat="1" ht="39" customHeight="1">
      <c r="A14" s="1880" t="s">
        <v>862</v>
      </c>
      <c r="B14" s="517" t="s">
        <v>998</v>
      </c>
      <c r="C14" s="404">
        <v>15</v>
      </c>
      <c r="D14" s="404">
        <v>3</v>
      </c>
      <c r="E14" s="404">
        <f>C14+D14</f>
        <v>18</v>
      </c>
      <c r="F14" s="404">
        <v>0</v>
      </c>
      <c r="G14" s="404">
        <v>0</v>
      </c>
      <c r="H14" s="404">
        <f>F14+G14</f>
        <v>0</v>
      </c>
      <c r="I14" s="404">
        <v>16</v>
      </c>
      <c r="J14" s="404">
        <v>2</v>
      </c>
      <c r="K14" s="404">
        <f>I14+J14</f>
        <v>18</v>
      </c>
      <c r="L14" s="404">
        <v>0</v>
      </c>
      <c r="M14" s="404">
        <v>0</v>
      </c>
      <c r="N14" s="404">
        <f>L14+M14</f>
        <v>0</v>
      </c>
      <c r="O14" s="517" t="s">
        <v>999</v>
      </c>
      <c r="P14" s="1880" t="s">
        <v>1222</v>
      </c>
    </row>
    <row r="15" spans="1:17" s="518" customFormat="1" ht="39" customHeight="1">
      <c r="A15" s="1880"/>
      <c r="B15" s="517" t="s">
        <v>1001</v>
      </c>
      <c r="C15" s="404">
        <v>42</v>
      </c>
      <c r="D15" s="404">
        <v>10</v>
      </c>
      <c r="E15" s="404">
        <f>C15+D15</f>
        <v>52</v>
      </c>
      <c r="F15" s="404">
        <v>1</v>
      </c>
      <c r="G15" s="404">
        <v>1</v>
      </c>
      <c r="H15" s="404">
        <f>F15+G15</f>
        <v>2</v>
      </c>
      <c r="I15" s="404">
        <v>63</v>
      </c>
      <c r="J15" s="404">
        <v>2</v>
      </c>
      <c r="K15" s="404">
        <f>I15+J15</f>
        <v>65</v>
      </c>
      <c r="L15" s="404">
        <v>1</v>
      </c>
      <c r="M15" s="404">
        <v>3</v>
      </c>
      <c r="N15" s="404">
        <f>L15+M15</f>
        <v>4</v>
      </c>
      <c r="O15" s="517" t="s">
        <v>1002</v>
      </c>
      <c r="P15" s="1880"/>
    </row>
    <row r="16" spans="1:17" s="518" customFormat="1" ht="39" customHeight="1">
      <c r="A16" s="1880"/>
      <c r="B16" s="517" t="s">
        <v>750</v>
      </c>
      <c r="C16" s="401">
        <f>C14+C15</f>
        <v>57</v>
      </c>
      <c r="D16" s="401">
        <f t="shared" ref="D16:N16" si="2">D14+D15</f>
        <v>13</v>
      </c>
      <c r="E16" s="401">
        <f t="shared" si="2"/>
        <v>70</v>
      </c>
      <c r="F16" s="401">
        <f t="shared" si="2"/>
        <v>1</v>
      </c>
      <c r="G16" s="401">
        <f t="shared" si="2"/>
        <v>1</v>
      </c>
      <c r="H16" s="401">
        <f t="shared" si="2"/>
        <v>2</v>
      </c>
      <c r="I16" s="401">
        <f t="shared" si="2"/>
        <v>79</v>
      </c>
      <c r="J16" s="401">
        <f t="shared" si="2"/>
        <v>4</v>
      </c>
      <c r="K16" s="401">
        <f t="shared" si="2"/>
        <v>83</v>
      </c>
      <c r="L16" s="401">
        <f t="shared" si="2"/>
        <v>1</v>
      </c>
      <c r="M16" s="401">
        <f t="shared" si="2"/>
        <v>3</v>
      </c>
      <c r="N16" s="401">
        <f t="shared" si="2"/>
        <v>4</v>
      </c>
      <c r="O16" s="517" t="s">
        <v>68</v>
      </c>
      <c r="P16" s="1880"/>
    </row>
    <row r="17" spans="1:17" ht="39" customHeight="1">
      <c r="A17" s="1880" t="s">
        <v>1053</v>
      </c>
      <c r="B17" s="517" t="s">
        <v>998</v>
      </c>
      <c r="C17" s="404">
        <v>16</v>
      </c>
      <c r="D17" s="404">
        <v>12</v>
      </c>
      <c r="E17" s="404">
        <f>C17+D17</f>
        <v>28</v>
      </c>
      <c r="F17" s="404">
        <v>0</v>
      </c>
      <c r="G17" s="404">
        <v>2</v>
      </c>
      <c r="H17" s="404">
        <f>F17+G17</f>
        <v>2</v>
      </c>
      <c r="I17" s="404">
        <v>37</v>
      </c>
      <c r="J17" s="404">
        <v>3</v>
      </c>
      <c r="K17" s="404">
        <f>I17+J17</f>
        <v>40</v>
      </c>
      <c r="L17" s="404">
        <v>2</v>
      </c>
      <c r="M17" s="404">
        <v>5</v>
      </c>
      <c r="N17" s="404">
        <f>L17+M17</f>
        <v>7</v>
      </c>
      <c r="O17" s="517" t="s">
        <v>999</v>
      </c>
      <c r="P17" s="1880" t="s">
        <v>871</v>
      </c>
    </row>
    <row r="18" spans="1:17" ht="39" customHeight="1">
      <c r="A18" s="1880"/>
      <c r="B18" s="517" t="s">
        <v>1001</v>
      </c>
      <c r="C18" s="404">
        <v>38</v>
      </c>
      <c r="D18" s="404">
        <v>15</v>
      </c>
      <c r="E18" s="404">
        <f>C18+D18</f>
        <v>53</v>
      </c>
      <c r="F18" s="404">
        <v>1</v>
      </c>
      <c r="G18" s="404">
        <v>0</v>
      </c>
      <c r="H18" s="404">
        <f>F18+G18</f>
        <v>1</v>
      </c>
      <c r="I18" s="404">
        <v>81</v>
      </c>
      <c r="J18" s="404">
        <v>3</v>
      </c>
      <c r="K18" s="404">
        <f>I18+J18</f>
        <v>84</v>
      </c>
      <c r="L18" s="404">
        <v>1</v>
      </c>
      <c r="M18" s="404">
        <v>1</v>
      </c>
      <c r="N18" s="404">
        <f>L18+M18</f>
        <v>2</v>
      </c>
      <c r="O18" s="517" t="s">
        <v>1002</v>
      </c>
      <c r="P18" s="1880"/>
    </row>
    <row r="19" spans="1:17" ht="39" customHeight="1">
      <c r="A19" s="1880"/>
      <c r="B19" s="517" t="s">
        <v>750</v>
      </c>
      <c r="C19" s="401">
        <f>C17+C18</f>
        <v>54</v>
      </c>
      <c r="D19" s="401">
        <f t="shared" ref="D19:N19" si="3">D17+D18</f>
        <v>27</v>
      </c>
      <c r="E19" s="401">
        <f t="shared" si="3"/>
        <v>81</v>
      </c>
      <c r="F19" s="401">
        <f t="shared" si="3"/>
        <v>1</v>
      </c>
      <c r="G19" s="401">
        <f t="shared" si="3"/>
        <v>2</v>
      </c>
      <c r="H19" s="401">
        <f t="shared" si="3"/>
        <v>3</v>
      </c>
      <c r="I19" s="401">
        <f t="shared" si="3"/>
        <v>118</v>
      </c>
      <c r="J19" s="401">
        <f t="shared" si="3"/>
        <v>6</v>
      </c>
      <c r="K19" s="401">
        <f t="shared" si="3"/>
        <v>124</v>
      </c>
      <c r="L19" s="401">
        <f t="shared" si="3"/>
        <v>3</v>
      </c>
      <c r="M19" s="401">
        <f t="shared" si="3"/>
        <v>6</v>
      </c>
      <c r="N19" s="401">
        <f t="shared" si="3"/>
        <v>9</v>
      </c>
      <c r="O19" s="517" t="s">
        <v>68</v>
      </c>
      <c r="P19" s="1880"/>
    </row>
    <row r="20" spans="1:17" ht="39" customHeight="1">
      <c r="A20" s="1880" t="s">
        <v>1058</v>
      </c>
      <c r="B20" s="517" t="s">
        <v>998</v>
      </c>
      <c r="C20" s="404">
        <v>115</v>
      </c>
      <c r="D20" s="404">
        <v>91</v>
      </c>
      <c r="E20" s="404">
        <f>C20+D20</f>
        <v>206</v>
      </c>
      <c r="F20" s="404">
        <v>95</v>
      </c>
      <c r="G20" s="404">
        <v>8</v>
      </c>
      <c r="H20" s="404">
        <f>F20+G20</f>
        <v>103</v>
      </c>
      <c r="I20" s="404">
        <v>81</v>
      </c>
      <c r="J20" s="404">
        <v>7</v>
      </c>
      <c r="K20" s="404">
        <f>I20+J20</f>
        <v>88</v>
      </c>
      <c r="L20" s="404">
        <v>49</v>
      </c>
      <c r="M20" s="404">
        <v>14</v>
      </c>
      <c r="N20" s="404">
        <f>L20+M20</f>
        <v>63</v>
      </c>
      <c r="O20" s="517" t="s">
        <v>999</v>
      </c>
      <c r="P20" s="1880" t="s">
        <v>1213</v>
      </c>
    </row>
    <row r="21" spans="1:17" ht="39" customHeight="1">
      <c r="A21" s="1880"/>
      <c r="B21" s="517" t="s">
        <v>1001</v>
      </c>
      <c r="C21" s="404">
        <v>103</v>
      </c>
      <c r="D21" s="404">
        <v>159</v>
      </c>
      <c r="E21" s="404">
        <f>C21+D21</f>
        <v>262</v>
      </c>
      <c r="F21" s="404">
        <v>130</v>
      </c>
      <c r="G21" s="404">
        <v>9</v>
      </c>
      <c r="H21" s="404">
        <f>F21+G21</f>
        <v>139</v>
      </c>
      <c r="I21" s="404">
        <v>146</v>
      </c>
      <c r="J21" s="404">
        <v>15</v>
      </c>
      <c r="K21" s="404">
        <f>I21+J21</f>
        <v>161</v>
      </c>
      <c r="L21" s="404">
        <v>31</v>
      </c>
      <c r="M21" s="404">
        <v>19</v>
      </c>
      <c r="N21" s="404">
        <f>L21+M21</f>
        <v>50</v>
      </c>
      <c r="O21" s="517" t="s">
        <v>1002</v>
      </c>
      <c r="P21" s="1880"/>
    </row>
    <row r="22" spans="1:17" ht="39" customHeight="1">
      <c r="A22" s="1880"/>
      <c r="B22" s="517" t="s">
        <v>750</v>
      </c>
      <c r="C22" s="401">
        <f>C20+C21</f>
        <v>218</v>
      </c>
      <c r="D22" s="401">
        <f t="shared" ref="D22:N22" si="4">D20+D21</f>
        <v>250</v>
      </c>
      <c r="E22" s="401">
        <f t="shared" si="4"/>
        <v>468</v>
      </c>
      <c r="F22" s="401">
        <f t="shared" si="4"/>
        <v>225</v>
      </c>
      <c r="G22" s="401">
        <f t="shared" si="4"/>
        <v>17</v>
      </c>
      <c r="H22" s="401">
        <f t="shared" si="4"/>
        <v>242</v>
      </c>
      <c r="I22" s="401">
        <f t="shared" si="4"/>
        <v>227</v>
      </c>
      <c r="J22" s="401">
        <f t="shared" si="4"/>
        <v>22</v>
      </c>
      <c r="K22" s="401">
        <f t="shared" si="4"/>
        <v>249</v>
      </c>
      <c r="L22" s="401">
        <f t="shared" si="4"/>
        <v>80</v>
      </c>
      <c r="M22" s="401">
        <f t="shared" si="4"/>
        <v>33</v>
      </c>
      <c r="N22" s="401">
        <f t="shared" si="4"/>
        <v>113</v>
      </c>
      <c r="O22" s="517" t="s">
        <v>68</v>
      </c>
      <c r="P22" s="1880"/>
    </row>
    <row r="23" spans="1:17" ht="39" customHeight="1">
      <c r="A23" s="1880" t="s">
        <v>1223</v>
      </c>
      <c r="B23" s="517" t="s">
        <v>998</v>
      </c>
      <c r="C23" s="404">
        <v>146</v>
      </c>
      <c r="D23" s="404">
        <v>65</v>
      </c>
      <c r="E23" s="404">
        <f>C23+D23</f>
        <v>211</v>
      </c>
      <c r="F23" s="404">
        <v>10</v>
      </c>
      <c r="G23" s="404">
        <v>2</v>
      </c>
      <c r="H23" s="404">
        <f>F23+G23</f>
        <v>12</v>
      </c>
      <c r="I23" s="404">
        <v>247</v>
      </c>
      <c r="J23" s="404">
        <v>13</v>
      </c>
      <c r="K23" s="404">
        <f>I23+J23</f>
        <v>260</v>
      </c>
      <c r="L23" s="404">
        <v>6</v>
      </c>
      <c r="M23" s="404">
        <v>10</v>
      </c>
      <c r="N23" s="404">
        <f>L23+M23</f>
        <v>16</v>
      </c>
      <c r="O23" s="517" t="s">
        <v>999</v>
      </c>
      <c r="P23" s="1880" t="s">
        <v>894</v>
      </c>
    </row>
    <row r="24" spans="1:17" ht="39" customHeight="1">
      <c r="A24" s="1880"/>
      <c r="B24" s="517" t="s">
        <v>1001</v>
      </c>
      <c r="C24" s="404">
        <v>84</v>
      </c>
      <c r="D24" s="404">
        <v>28</v>
      </c>
      <c r="E24" s="404">
        <f>C24+D24</f>
        <v>112</v>
      </c>
      <c r="F24" s="404">
        <v>4</v>
      </c>
      <c r="G24" s="404">
        <v>0</v>
      </c>
      <c r="H24" s="404">
        <f>F24+G24</f>
        <v>4</v>
      </c>
      <c r="I24" s="404">
        <v>218</v>
      </c>
      <c r="J24" s="404">
        <v>7</v>
      </c>
      <c r="K24" s="404">
        <f>I24+J24</f>
        <v>225</v>
      </c>
      <c r="L24" s="404">
        <v>6</v>
      </c>
      <c r="M24" s="404">
        <v>4</v>
      </c>
      <c r="N24" s="404">
        <f>L24+M24</f>
        <v>10</v>
      </c>
      <c r="O24" s="517" t="s">
        <v>1002</v>
      </c>
      <c r="P24" s="1880"/>
    </row>
    <row r="25" spans="1:17" ht="39" customHeight="1">
      <c r="A25" s="1880"/>
      <c r="B25" s="517" t="s">
        <v>750</v>
      </c>
      <c r="C25" s="401">
        <f>C23+C24</f>
        <v>230</v>
      </c>
      <c r="D25" s="401">
        <f t="shared" ref="D25:N25" si="5">D23+D24</f>
        <v>93</v>
      </c>
      <c r="E25" s="401">
        <f t="shared" si="5"/>
        <v>323</v>
      </c>
      <c r="F25" s="401">
        <f t="shared" si="5"/>
        <v>14</v>
      </c>
      <c r="G25" s="401">
        <f t="shared" si="5"/>
        <v>2</v>
      </c>
      <c r="H25" s="401">
        <f t="shared" si="5"/>
        <v>16</v>
      </c>
      <c r="I25" s="401">
        <f t="shared" si="5"/>
        <v>465</v>
      </c>
      <c r="J25" s="401">
        <f t="shared" si="5"/>
        <v>20</v>
      </c>
      <c r="K25" s="401">
        <f t="shared" si="5"/>
        <v>485</v>
      </c>
      <c r="L25" s="401">
        <f t="shared" si="5"/>
        <v>12</v>
      </c>
      <c r="M25" s="401">
        <f t="shared" si="5"/>
        <v>14</v>
      </c>
      <c r="N25" s="401">
        <f t="shared" si="5"/>
        <v>26</v>
      </c>
      <c r="O25" s="517" t="s">
        <v>68</v>
      </c>
      <c r="P25" s="1880"/>
    </row>
    <row r="26" spans="1:17" ht="39" customHeight="1">
      <c r="A26" s="1880" t="s">
        <v>750</v>
      </c>
      <c r="B26" s="517" t="s">
        <v>998</v>
      </c>
      <c r="C26" s="404">
        <f>C8+C11+C14+C17+C20+C23</f>
        <v>807</v>
      </c>
      <c r="D26" s="404">
        <f>D8+D11+D14+D17+D20+D23</f>
        <v>351</v>
      </c>
      <c r="E26" s="404">
        <f>C26+D26</f>
        <v>1158</v>
      </c>
      <c r="F26" s="404">
        <f>F8+F11+F14+F17+F20+F23</f>
        <v>340</v>
      </c>
      <c r="G26" s="404">
        <f>G8+G11+G14+G17+G20+G23</f>
        <v>20</v>
      </c>
      <c r="H26" s="404">
        <f>F26+G26</f>
        <v>360</v>
      </c>
      <c r="I26" s="404">
        <f>I8+I11+I14+I17+I20+I23</f>
        <v>646</v>
      </c>
      <c r="J26" s="404">
        <f>J8+J11+J14+J17+J20+J23</f>
        <v>45</v>
      </c>
      <c r="K26" s="404">
        <f>I26+J26</f>
        <v>691</v>
      </c>
      <c r="L26" s="404">
        <f>L8+L11+L14+L17+L20+L23</f>
        <v>162</v>
      </c>
      <c r="M26" s="404">
        <f>M8+M11+M14+M17+M20+M23</f>
        <v>115</v>
      </c>
      <c r="N26" s="404">
        <f>L26+M26</f>
        <v>277</v>
      </c>
      <c r="O26" s="517" t="s">
        <v>999</v>
      </c>
      <c r="P26" s="1880" t="s">
        <v>68</v>
      </c>
    </row>
    <row r="27" spans="1:17" ht="39" customHeight="1">
      <c r="A27" s="1880"/>
      <c r="B27" s="517" t="s">
        <v>1001</v>
      </c>
      <c r="C27" s="404">
        <f>C9+C12+C15+C18+C21+C24</f>
        <v>598</v>
      </c>
      <c r="D27" s="404">
        <f>D9+D12+D15+D18+D21+D24</f>
        <v>423</v>
      </c>
      <c r="E27" s="404">
        <f>C27+D27</f>
        <v>1021</v>
      </c>
      <c r="F27" s="404">
        <f>F9+F12+F15+F18+F21+F24</f>
        <v>269</v>
      </c>
      <c r="G27" s="404">
        <f>G9+G12+G15+G18+G21+G24</f>
        <v>28</v>
      </c>
      <c r="H27" s="404">
        <f>F27+G27</f>
        <v>297</v>
      </c>
      <c r="I27" s="404">
        <f>I9+I12+I15+I18+I21+I24</f>
        <v>756</v>
      </c>
      <c r="J27" s="404">
        <f>J9+J12+J15+J18+J21+J24</f>
        <v>64</v>
      </c>
      <c r="K27" s="404">
        <f>I27+J27</f>
        <v>820</v>
      </c>
      <c r="L27" s="404">
        <f>L9+L12+L15+L18+L21+L24</f>
        <v>139</v>
      </c>
      <c r="M27" s="404">
        <f>M9+M12+M15+M18+M21+M24</f>
        <v>93</v>
      </c>
      <c r="N27" s="404">
        <f>L27+M27</f>
        <v>232</v>
      </c>
      <c r="O27" s="517" t="s">
        <v>1002</v>
      </c>
      <c r="P27" s="1880"/>
    </row>
    <row r="28" spans="1:17" ht="39" customHeight="1">
      <c r="A28" s="1880"/>
      <c r="B28" s="517" t="s">
        <v>750</v>
      </c>
      <c r="C28" s="401">
        <f>C26+C27</f>
        <v>1405</v>
      </c>
      <c r="D28" s="401">
        <f t="shared" ref="D28:N28" si="6">D26+D27</f>
        <v>774</v>
      </c>
      <c r="E28" s="401">
        <f t="shared" si="6"/>
        <v>2179</v>
      </c>
      <c r="F28" s="401">
        <f t="shared" si="6"/>
        <v>609</v>
      </c>
      <c r="G28" s="401">
        <f t="shared" si="6"/>
        <v>48</v>
      </c>
      <c r="H28" s="401">
        <f t="shared" si="6"/>
        <v>657</v>
      </c>
      <c r="I28" s="401">
        <f t="shared" si="6"/>
        <v>1402</v>
      </c>
      <c r="J28" s="401">
        <f t="shared" si="6"/>
        <v>109</v>
      </c>
      <c r="K28" s="401">
        <f t="shared" si="6"/>
        <v>1511</v>
      </c>
      <c r="L28" s="401">
        <f t="shared" si="6"/>
        <v>301</v>
      </c>
      <c r="M28" s="401">
        <f t="shared" si="6"/>
        <v>208</v>
      </c>
      <c r="N28" s="401">
        <f t="shared" si="6"/>
        <v>509</v>
      </c>
      <c r="O28" s="517" t="s">
        <v>68</v>
      </c>
      <c r="P28" s="1880"/>
    </row>
    <row r="29" spans="1:17" ht="39" customHeight="1">
      <c r="A29" s="198" t="s">
        <v>1218</v>
      </c>
      <c r="B29" s="136"/>
      <c r="C29" s="136"/>
      <c r="D29" s="136"/>
      <c r="E29" s="136"/>
      <c r="F29" s="136"/>
      <c r="G29" s="136"/>
      <c r="H29" s="136"/>
      <c r="I29" s="136"/>
      <c r="J29" s="136"/>
      <c r="K29" s="136"/>
      <c r="L29" s="136"/>
      <c r="M29" s="136"/>
      <c r="N29" s="136"/>
      <c r="O29" s="136"/>
      <c r="P29" s="200" t="s">
        <v>1219</v>
      </c>
    </row>
    <row r="30" spans="1:17" ht="39" customHeight="1">
      <c r="A30" s="1887" t="s">
        <v>1008</v>
      </c>
      <c r="B30" s="1887" t="s">
        <v>990</v>
      </c>
      <c r="C30" s="1880" t="s">
        <v>50</v>
      </c>
      <c r="D30" s="1880"/>
      <c r="E30" s="1880" t="s">
        <v>1100</v>
      </c>
      <c r="F30" s="1880" t="s">
        <v>51</v>
      </c>
      <c r="G30" s="1880"/>
      <c r="H30" s="1880" t="s">
        <v>1101</v>
      </c>
      <c r="I30" s="1880" t="s">
        <v>201</v>
      </c>
      <c r="J30" s="1880"/>
      <c r="K30" s="1880" t="s">
        <v>52</v>
      </c>
      <c r="L30" s="1880" t="s">
        <v>53</v>
      </c>
      <c r="M30" s="1880"/>
      <c r="N30" s="1880" t="s">
        <v>1102</v>
      </c>
      <c r="O30" s="1880" t="s">
        <v>992</v>
      </c>
      <c r="P30" s="1880" t="s">
        <v>1130</v>
      </c>
      <c r="Q30" s="516"/>
    </row>
    <row r="31" spans="1:17" ht="39" customHeight="1">
      <c r="A31" s="1888"/>
      <c r="B31" s="1888"/>
      <c r="C31" s="1880" t="s">
        <v>435</v>
      </c>
      <c r="D31" s="1880"/>
      <c r="E31" s="1880"/>
      <c r="F31" s="1880" t="s">
        <v>490</v>
      </c>
      <c r="G31" s="1880"/>
      <c r="H31" s="1880"/>
      <c r="I31" s="1880" t="s">
        <v>52</v>
      </c>
      <c r="J31" s="1880"/>
      <c r="K31" s="1880"/>
      <c r="L31" s="1880" t="s">
        <v>447</v>
      </c>
      <c r="M31" s="1880"/>
      <c r="N31" s="1880"/>
      <c r="O31" s="1880"/>
      <c r="P31" s="1880"/>
      <c r="Q31" s="516"/>
    </row>
    <row r="32" spans="1:17" ht="39" customHeight="1">
      <c r="A32" s="1888"/>
      <c r="B32" s="1888"/>
      <c r="C32" s="517" t="s">
        <v>994</v>
      </c>
      <c r="D32" s="517" t="s">
        <v>995</v>
      </c>
      <c r="E32" s="517" t="s">
        <v>750</v>
      </c>
      <c r="F32" s="517" t="s">
        <v>994</v>
      </c>
      <c r="G32" s="517" t="s">
        <v>995</v>
      </c>
      <c r="H32" s="517" t="s">
        <v>750</v>
      </c>
      <c r="I32" s="517" t="s">
        <v>994</v>
      </c>
      <c r="J32" s="517" t="s">
        <v>995</v>
      </c>
      <c r="K32" s="517" t="s">
        <v>750</v>
      </c>
      <c r="L32" s="517" t="s">
        <v>994</v>
      </c>
      <c r="M32" s="517" t="s">
        <v>995</v>
      </c>
      <c r="N32" s="517" t="s">
        <v>750</v>
      </c>
      <c r="O32" s="1880"/>
      <c r="P32" s="1880"/>
      <c r="Q32" s="516"/>
    </row>
    <row r="33" spans="1:17" ht="39" customHeight="1">
      <c r="A33" s="1889"/>
      <c r="B33" s="1889"/>
      <c r="C33" s="517" t="s">
        <v>996</v>
      </c>
      <c r="D33" s="517" t="s">
        <v>997</v>
      </c>
      <c r="E33" s="517" t="s">
        <v>68</v>
      </c>
      <c r="F33" s="517" t="s">
        <v>996</v>
      </c>
      <c r="G33" s="517" t="s">
        <v>997</v>
      </c>
      <c r="H33" s="517" t="s">
        <v>68</v>
      </c>
      <c r="I33" s="517" t="s">
        <v>996</v>
      </c>
      <c r="J33" s="517" t="s">
        <v>997</v>
      </c>
      <c r="K33" s="517" t="s">
        <v>68</v>
      </c>
      <c r="L33" s="517" t="s">
        <v>996</v>
      </c>
      <c r="M33" s="517" t="s">
        <v>997</v>
      </c>
      <c r="N33" s="517" t="s">
        <v>68</v>
      </c>
      <c r="O33" s="1880"/>
      <c r="P33" s="1880"/>
      <c r="Q33" s="516"/>
    </row>
    <row r="34" spans="1:17" s="518" customFormat="1" ht="39" customHeight="1">
      <c r="A34" s="1880" t="s">
        <v>1220</v>
      </c>
      <c r="B34" s="517" t="s">
        <v>998</v>
      </c>
      <c r="C34" s="404">
        <v>109</v>
      </c>
      <c r="D34" s="404">
        <v>92</v>
      </c>
      <c r="E34" s="404">
        <f>C34+D34</f>
        <v>201</v>
      </c>
      <c r="F34" s="404">
        <v>62</v>
      </c>
      <c r="G34" s="404">
        <v>96</v>
      </c>
      <c r="H34" s="404">
        <f>F34+G34</f>
        <v>158</v>
      </c>
      <c r="I34" s="404">
        <v>89</v>
      </c>
      <c r="J34" s="404">
        <v>27</v>
      </c>
      <c r="K34" s="404">
        <f>I34+J34</f>
        <v>116</v>
      </c>
      <c r="L34" s="404">
        <v>74</v>
      </c>
      <c r="M34" s="404">
        <v>5</v>
      </c>
      <c r="N34" s="404">
        <f>L34+M34</f>
        <v>79</v>
      </c>
      <c r="O34" s="517" t="s">
        <v>999</v>
      </c>
      <c r="P34" s="1880" t="s">
        <v>1221</v>
      </c>
    </row>
    <row r="35" spans="1:17" s="518" customFormat="1" ht="39" customHeight="1">
      <c r="A35" s="1880"/>
      <c r="B35" s="517" t="s">
        <v>1001</v>
      </c>
      <c r="C35" s="404">
        <v>74</v>
      </c>
      <c r="D35" s="404">
        <v>116</v>
      </c>
      <c r="E35" s="404">
        <f>C35+D35</f>
        <v>190</v>
      </c>
      <c r="F35" s="404">
        <v>38</v>
      </c>
      <c r="G35" s="404">
        <v>90</v>
      </c>
      <c r="H35" s="404">
        <f>F35+G35</f>
        <v>128</v>
      </c>
      <c r="I35" s="404">
        <v>146</v>
      </c>
      <c r="J35" s="404">
        <v>26</v>
      </c>
      <c r="K35" s="404">
        <f>I35+J35</f>
        <v>172</v>
      </c>
      <c r="L35" s="404">
        <v>35</v>
      </c>
      <c r="M35" s="404">
        <v>5</v>
      </c>
      <c r="N35" s="404">
        <f>L35+M35</f>
        <v>40</v>
      </c>
      <c r="O35" s="517" t="s">
        <v>1002</v>
      </c>
      <c r="P35" s="1880"/>
    </row>
    <row r="36" spans="1:17" s="518" customFormat="1" ht="39" customHeight="1">
      <c r="A36" s="1880"/>
      <c r="B36" s="517" t="s">
        <v>750</v>
      </c>
      <c r="C36" s="401">
        <f>C34+C35</f>
        <v>183</v>
      </c>
      <c r="D36" s="401">
        <f t="shared" ref="D36:N36" si="7">D34+D35</f>
        <v>208</v>
      </c>
      <c r="E36" s="401">
        <f t="shared" si="7"/>
        <v>391</v>
      </c>
      <c r="F36" s="401">
        <f t="shared" si="7"/>
        <v>100</v>
      </c>
      <c r="G36" s="401">
        <f t="shared" si="7"/>
        <v>186</v>
      </c>
      <c r="H36" s="401">
        <f t="shared" si="7"/>
        <v>286</v>
      </c>
      <c r="I36" s="401">
        <f t="shared" si="7"/>
        <v>235</v>
      </c>
      <c r="J36" s="401">
        <f t="shared" si="7"/>
        <v>53</v>
      </c>
      <c r="K36" s="401">
        <f t="shared" si="7"/>
        <v>288</v>
      </c>
      <c r="L36" s="401">
        <f t="shared" si="7"/>
        <v>109</v>
      </c>
      <c r="M36" s="401">
        <f t="shared" si="7"/>
        <v>10</v>
      </c>
      <c r="N36" s="401">
        <f t="shared" si="7"/>
        <v>119</v>
      </c>
      <c r="O36" s="517" t="s">
        <v>68</v>
      </c>
      <c r="P36" s="1880"/>
    </row>
    <row r="37" spans="1:17" s="518" customFormat="1" ht="39" customHeight="1">
      <c r="A37" s="1880" t="s">
        <v>1020</v>
      </c>
      <c r="B37" s="517" t="s">
        <v>998</v>
      </c>
      <c r="C37" s="591">
        <v>153</v>
      </c>
      <c r="D37" s="591">
        <v>0</v>
      </c>
      <c r="E37" s="591">
        <f>C37+D37</f>
        <v>153</v>
      </c>
      <c r="F37" s="591">
        <v>109</v>
      </c>
      <c r="G37" s="591">
        <v>1</v>
      </c>
      <c r="H37" s="591">
        <f>F37+G37</f>
        <v>110</v>
      </c>
      <c r="I37" s="591">
        <v>24</v>
      </c>
      <c r="J37" s="591">
        <v>0</v>
      </c>
      <c r="K37" s="591">
        <f>I37+J37</f>
        <v>24</v>
      </c>
      <c r="L37" s="591">
        <v>83</v>
      </c>
      <c r="M37" s="591">
        <v>0</v>
      </c>
      <c r="N37" s="591">
        <f>L37+M37</f>
        <v>83</v>
      </c>
      <c r="O37" s="517" t="s">
        <v>999</v>
      </c>
      <c r="P37" s="1880" t="s">
        <v>172</v>
      </c>
    </row>
    <row r="38" spans="1:17" s="518" customFormat="1" ht="39" customHeight="1">
      <c r="A38" s="1880"/>
      <c r="B38" s="517" t="s">
        <v>1001</v>
      </c>
      <c r="C38" s="591">
        <v>95</v>
      </c>
      <c r="D38" s="591">
        <v>0</v>
      </c>
      <c r="E38" s="591">
        <f>C38+D38</f>
        <v>95</v>
      </c>
      <c r="F38" s="591">
        <v>31</v>
      </c>
      <c r="G38" s="591">
        <v>0</v>
      </c>
      <c r="H38" s="591">
        <f>F38+G38</f>
        <v>31</v>
      </c>
      <c r="I38" s="591">
        <v>31</v>
      </c>
      <c r="J38" s="591">
        <v>0</v>
      </c>
      <c r="K38" s="591">
        <f>I38+J38</f>
        <v>31</v>
      </c>
      <c r="L38" s="591">
        <v>57</v>
      </c>
      <c r="M38" s="591">
        <v>1</v>
      </c>
      <c r="N38" s="591">
        <f>L38+M38</f>
        <v>58</v>
      </c>
      <c r="O38" s="517" t="s">
        <v>1002</v>
      </c>
      <c r="P38" s="1880"/>
    </row>
    <row r="39" spans="1:17" s="518" customFormat="1" ht="39" customHeight="1">
      <c r="A39" s="1880"/>
      <c r="B39" s="517" t="s">
        <v>750</v>
      </c>
      <c r="C39" s="592">
        <f>C37+C38</f>
        <v>248</v>
      </c>
      <c r="D39" s="592">
        <f t="shared" ref="D39:N39" si="8">D37+D38</f>
        <v>0</v>
      </c>
      <c r="E39" s="592">
        <f t="shared" si="8"/>
        <v>248</v>
      </c>
      <c r="F39" s="592">
        <f t="shared" si="8"/>
        <v>140</v>
      </c>
      <c r="G39" s="592">
        <f t="shared" si="8"/>
        <v>1</v>
      </c>
      <c r="H39" s="592">
        <f t="shared" si="8"/>
        <v>141</v>
      </c>
      <c r="I39" s="592">
        <f t="shared" si="8"/>
        <v>55</v>
      </c>
      <c r="J39" s="592">
        <f t="shared" si="8"/>
        <v>0</v>
      </c>
      <c r="K39" s="592">
        <f t="shared" si="8"/>
        <v>55</v>
      </c>
      <c r="L39" s="592">
        <f t="shared" si="8"/>
        <v>140</v>
      </c>
      <c r="M39" s="592">
        <f t="shared" si="8"/>
        <v>1</v>
      </c>
      <c r="N39" s="592">
        <f t="shared" si="8"/>
        <v>141</v>
      </c>
      <c r="O39" s="517" t="s">
        <v>68</v>
      </c>
      <c r="P39" s="1880"/>
    </row>
    <row r="40" spans="1:17" s="518" customFormat="1" ht="39" customHeight="1">
      <c r="A40" s="1880" t="s">
        <v>862</v>
      </c>
      <c r="B40" s="517" t="s">
        <v>998</v>
      </c>
      <c r="C40" s="404">
        <v>0</v>
      </c>
      <c r="D40" s="404">
        <v>0</v>
      </c>
      <c r="E40" s="404">
        <f>C40+D40</f>
        <v>0</v>
      </c>
      <c r="F40" s="404">
        <v>0</v>
      </c>
      <c r="G40" s="404">
        <v>3</v>
      </c>
      <c r="H40" s="404">
        <f>F40+G40</f>
        <v>3</v>
      </c>
      <c r="I40" s="404">
        <v>0</v>
      </c>
      <c r="J40" s="404">
        <v>2</v>
      </c>
      <c r="K40" s="404">
        <f>I40+J40</f>
        <v>2</v>
      </c>
      <c r="L40" s="404">
        <v>0</v>
      </c>
      <c r="M40" s="404">
        <v>1</v>
      </c>
      <c r="N40" s="404">
        <f>L40+M40</f>
        <v>1</v>
      </c>
      <c r="O40" s="517" t="s">
        <v>999</v>
      </c>
      <c r="P40" s="1880" t="s">
        <v>1222</v>
      </c>
    </row>
    <row r="41" spans="1:17" s="518" customFormat="1" ht="39" customHeight="1">
      <c r="A41" s="1880"/>
      <c r="B41" s="517" t="s">
        <v>1001</v>
      </c>
      <c r="C41" s="404">
        <v>2</v>
      </c>
      <c r="D41" s="404">
        <v>2</v>
      </c>
      <c r="E41" s="404">
        <f>C41+D41</f>
        <v>4</v>
      </c>
      <c r="F41" s="404">
        <v>1</v>
      </c>
      <c r="G41" s="404">
        <v>2</v>
      </c>
      <c r="H41" s="404">
        <f>F41+G41</f>
        <v>3</v>
      </c>
      <c r="I41" s="404">
        <v>5</v>
      </c>
      <c r="J41" s="404">
        <v>2</v>
      </c>
      <c r="K41" s="404">
        <f>I41+J41</f>
        <v>7</v>
      </c>
      <c r="L41" s="404">
        <v>0</v>
      </c>
      <c r="M41" s="404">
        <v>0</v>
      </c>
      <c r="N41" s="404">
        <f>L41+M41</f>
        <v>0</v>
      </c>
      <c r="O41" s="517" t="s">
        <v>1002</v>
      </c>
      <c r="P41" s="1880"/>
    </row>
    <row r="42" spans="1:17" s="518" customFormat="1" ht="39" customHeight="1">
      <c r="A42" s="1880"/>
      <c r="B42" s="517" t="s">
        <v>750</v>
      </c>
      <c r="C42" s="401">
        <f>C40+C41</f>
        <v>2</v>
      </c>
      <c r="D42" s="401">
        <f t="shared" ref="D42:N42" si="9">D40+D41</f>
        <v>2</v>
      </c>
      <c r="E42" s="401">
        <f t="shared" si="9"/>
        <v>4</v>
      </c>
      <c r="F42" s="401">
        <f t="shared" si="9"/>
        <v>1</v>
      </c>
      <c r="G42" s="401">
        <f t="shared" si="9"/>
        <v>5</v>
      </c>
      <c r="H42" s="401">
        <f t="shared" si="9"/>
        <v>6</v>
      </c>
      <c r="I42" s="401">
        <f t="shared" si="9"/>
        <v>5</v>
      </c>
      <c r="J42" s="401">
        <f t="shared" si="9"/>
        <v>4</v>
      </c>
      <c r="K42" s="401">
        <f t="shared" si="9"/>
        <v>9</v>
      </c>
      <c r="L42" s="401">
        <f t="shared" si="9"/>
        <v>0</v>
      </c>
      <c r="M42" s="401">
        <f t="shared" si="9"/>
        <v>1</v>
      </c>
      <c r="N42" s="401">
        <f t="shared" si="9"/>
        <v>1</v>
      </c>
      <c r="O42" s="517" t="s">
        <v>68</v>
      </c>
      <c r="P42" s="1880"/>
    </row>
    <row r="43" spans="1:17" ht="39" customHeight="1">
      <c r="A43" s="1880" t="s">
        <v>1053</v>
      </c>
      <c r="B43" s="517" t="s">
        <v>998</v>
      </c>
      <c r="C43" s="404">
        <v>2</v>
      </c>
      <c r="D43" s="404">
        <v>8</v>
      </c>
      <c r="E43" s="404">
        <f>C43+D43</f>
        <v>10</v>
      </c>
      <c r="F43" s="404">
        <v>2</v>
      </c>
      <c r="G43" s="404">
        <v>10</v>
      </c>
      <c r="H43" s="404">
        <f>F43+G43</f>
        <v>12</v>
      </c>
      <c r="I43" s="404">
        <v>2</v>
      </c>
      <c r="J43" s="404">
        <v>5</v>
      </c>
      <c r="K43" s="404">
        <f>I43+J43</f>
        <v>7</v>
      </c>
      <c r="L43" s="404">
        <v>2</v>
      </c>
      <c r="M43" s="404">
        <v>0</v>
      </c>
      <c r="N43" s="404">
        <f>L43+M43</f>
        <v>2</v>
      </c>
      <c r="O43" s="517" t="s">
        <v>999</v>
      </c>
      <c r="P43" s="1880" t="s">
        <v>871</v>
      </c>
    </row>
    <row r="44" spans="1:17" ht="39" customHeight="1">
      <c r="A44" s="1880"/>
      <c r="B44" s="517" t="s">
        <v>1001</v>
      </c>
      <c r="C44" s="404">
        <v>4</v>
      </c>
      <c r="D44" s="404">
        <v>4</v>
      </c>
      <c r="E44" s="404">
        <f>C44+D44</f>
        <v>8</v>
      </c>
      <c r="F44" s="404">
        <v>1</v>
      </c>
      <c r="G44" s="404">
        <v>6</v>
      </c>
      <c r="H44" s="404">
        <f>F44+G44</f>
        <v>7</v>
      </c>
      <c r="I44" s="404">
        <v>5</v>
      </c>
      <c r="J44" s="404">
        <v>7</v>
      </c>
      <c r="K44" s="404">
        <f>I44+J44</f>
        <v>12</v>
      </c>
      <c r="L44" s="404">
        <v>0</v>
      </c>
      <c r="M44" s="404">
        <v>1</v>
      </c>
      <c r="N44" s="404">
        <f>L44+M44</f>
        <v>1</v>
      </c>
      <c r="O44" s="517" t="s">
        <v>1002</v>
      </c>
      <c r="P44" s="1880"/>
    </row>
    <row r="45" spans="1:17" ht="39" customHeight="1">
      <c r="A45" s="1880"/>
      <c r="B45" s="517" t="s">
        <v>750</v>
      </c>
      <c r="C45" s="401">
        <f>C43+C44</f>
        <v>6</v>
      </c>
      <c r="D45" s="401">
        <f t="shared" ref="D45:N45" si="10">D43+D44</f>
        <v>12</v>
      </c>
      <c r="E45" s="401">
        <f t="shared" si="10"/>
        <v>18</v>
      </c>
      <c r="F45" s="401">
        <f t="shared" si="10"/>
        <v>3</v>
      </c>
      <c r="G45" s="401">
        <f t="shared" si="10"/>
        <v>16</v>
      </c>
      <c r="H45" s="401">
        <f t="shared" si="10"/>
        <v>19</v>
      </c>
      <c r="I45" s="401">
        <f t="shared" si="10"/>
        <v>7</v>
      </c>
      <c r="J45" s="401">
        <f t="shared" si="10"/>
        <v>12</v>
      </c>
      <c r="K45" s="401">
        <f t="shared" si="10"/>
        <v>19</v>
      </c>
      <c r="L45" s="401">
        <f t="shared" si="10"/>
        <v>2</v>
      </c>
      <c r="M45" s="401">
        <f t="shared" si="10"/>
        <v>1</v>
      </c>
      <c r="N45" s="401">
        <f t="shared" si="10"/>
        <v>3</v>
      </c>
      <c r="O45" s="517" t="s">
        <v>68</v>
      </c>
      <c r="P45" s="1880"/>
    </row>
    <row r="46" spans="1:17" ht="39" customHeight="1">
      <c r="A46" s="1880" t="s">
        <v>1058</v>
      </c>
      <c r="B46" s="517" t="s">
        <v>998</v>
      </c>
      <c r="C46" s="404">
        <v>74</v>
      </c>
      <c r="D46" s="404">
        <v>22</v>
      </c>
      <c r="E46" s="404">
        <f>C46+D46</f>
        <v>96</v>
      </c>
      <c r="F46" s="404">
        <v>30</v>
      </c>
      <c r="G46" s="404">
        <v>27</v>
      </c>
      <c r="H46" s="404">
        <f>F46+G46</f>
        <v>57</v>
      </c>
      <c r="I46" s="404">
        <v>75</v>
      </c>
      <c r="J46" s="404">
        <v>14</v>
      </c>
      <c r="K46" s="404">
        <f>I46+J46</f>
        <v>89</v>
      </c>
      <c r="L46" s="404">
        <v>57</v>
      </c>
      <c r="M46" s="404">
        <v>1</v>
      </c>
      <c r="N46" s="404">
        <f>L46+M46</f>
        <v>58</v>
      </c>
      <c r="O46" s="517" t="s">
        <v>999</v>
      </c>
      <c r="P46" s="1880" t="s">
        <v>1213</v>
      </c>
    </row>
    <row r="47" spans="1:17" ht="39" customHeight="1">
      <c r="A47" s="1880"/>
      <c r="B47" s="517" t="s">
        <v>1001</v>
      </c>
      <c r="C47" s="404">
        <v>69</v>
      </c>
      <c r="D47" s="404">
        <v>53</v>
      </c>
      <c r="E47" s="404">
        <f>C47+D47</f>
        <v>122</v>
      </c>
      <c r="F47" s="404">
        <v>16</v>
      </c>
      <c r="G47" s="404">
        <v>39</v>
      </c>
      <c r="H47" s="404">
        <f>F47+G47</f>
        <v>55</v>
      </c>
      <c r="I47" s="404">
        <v>162</v>
      </c>
      <c r="J47" s="404">
        <v>20</v>
      </c>
      <c r="K47" s="404">
        <f>I47+J47</f>
        <v>182</v>
      </c>
      <c r="L47" s="404">
        <v>27</v>
      </c>
      <c r="M47" s="404">
        <v>2</v>
      </c>
      <c r="N47" s="404">
        <f>L47+M47</f>
        <v>29</v>
      </c>
      <c r="O47" s="517" t="s">
        <v>1002</v>
      </c>
      <c r="P47" s="1880"/>
    </row>
    <row r="48" spans="1:17" ht="39" customHeight="1">
      <c r="A48" s="1880"/>
      <c r="B48" s="517" t="s">
        <v>750</v>
      </c>
      <c r="C48" s="401">
        <f>C46+C47</f>
        <v>143</v>
      </c>
      <c r="D48" s="401">
        <f t="shared" ref="D48:N48" si="11">D46+D47</f>
        <v>75</v>
      </c>
      <c r="E48" s="401">
        <f t="shared" si="11"/>
        <v>218</v>
      </c>
      <c r="F48" s="401">
        <f t="shared" si="11"/>
        <v>46</v>
      </c>
      <c r="G48" s="401">
        <f t="shared" si="11"/>
        <v>66</v>
      </c>
      <c r="H48" s="401">
        <f t="shared" si="11"/>
        <v>112</v>
      </c>
      <c r="I48" s="401">
        <f t="shared" si="11"/>
        <v>237</v>
      </c>
      <c r="J48" s="401">
        <f t="shared" si="11"/>
        <v>34</v>
      </c>
      <c r="K48" s="401">
        <f t="shared" si="11"/>
        <v>271</v>
      </c>
      <c r="L48" s="401">
        <f t="shared" si="11"/>
        <v>84</v>
      </c>
      <c r="M48" s="401">
        <f t="shared" si="11"/>
        <v>3</v>
      </c>
      <c r="N48" s="401">
        <f t="shared" si="11"/>
        <v>87</v>
      </c>
      <c r="O48" s="517" t="s">
        <v>68</v>
      </c>
      <c r="P48" s="1880"/>
    </row>
    <row r="49" spans="1:17" ht="39" customHeight="1">
      <c r="A49" s="1880" t="s">
        <v>1223</v>
      </c>
      <c r="B49" s="517" t="s">
        <v>998</v>
      </c>
      <c r="C49" s="404">
        <v>15</v>
      </c>
      <c r="D49" s="404">
        <v>27</v>
      </c>
      <c r="E49" s="404">
        <f>C49+D49</f>
        <v>42</v>
      </c>
      <c r="F49" s="404">
        <v>20</v>
      </c>
      <c r="G49" s="404">
        <v>32</v>
      </c>
      <c r="H49" s="404">
        <f>F49+G49</f>
        <v>52</v>
      </c>
      <c r="I49" s="404">
        <v>39</v>
      </c>
      <c r="J49" s="404">
        <v>29</v>
      </c>
      <c r="K49" s="404">
        <f>I49+J49</f>
        <v>68</v>
      </c>
      <c r="L49" s="404">
        <v>8</v>
      </c>
      <c r="M49" s="404">
        <v>2</v>
      </c>
      <c r="N49" s="404">
        <f>L49+M49</f>
        <v>10</v>
      </c>
      <c r="O49" s="517" t="s">
        <v>999</v>
      </c>
      <c r="P49" s="1880" t="s">
        <v>894</v>
      </c>
    </row>
    <row r="50" spans="1:17" ht="39" customHeight="1">
      <c r="A50" s="1880"/>
      <c r="B50" s="517" t="s">
        <v>1001</v>
      </c>
      <c r="C50" s="404">
        <v>8</v>
      </c>
      <c r="D50" s="404">
        <v>13</v>
      </c>
      <c r="E50" s="404">
        <f>C50+D50</f>
        <v>21</v>
      </c>
      <c r="F50" s="404">
        <v>10</v>
      </c>
      <c r="G50" s="404">
        <v>13</v>
      </c>
      <c r="H50" s="404">
        <f>F50+G50</f>
        <v>23</v>
      </c>
      <c r="I50" s="404">
        <v>67</v>
      </c>
      <c r="J50" s="404">
        <v>19</v>
      </c>
      <c r="K50" s="404">
        <f>I50+J50</f>
        <v>86</v>
      </c>
      <c r="L50" s="404">
        <v>2</v>
      </c>
      <c r="M50" s="404">
        <v>0</v>
      </c>
      <c r="N50" s="404">
        <f>L50+M50</f>
        <v>2</v>
      </c>
      <c r="O50" s="517" t="s">
        <v>1002</v>
      </c>
      <c r="P50" s="1880"/>
    </row>
    <row r="51" spans="1:17" ht="39" customHeight="1">
      <c r="A51" s="1880"/>
      <c r="B51" s="517" t="s">
        <v>750</v>
      </c>
      <c r="C51" s="401">
        <f>C49+C50</f>
        <v>23</v>
      </c>
      <c r="D51" s="401">
        <f t="shared" ref="D51:N51" si="12">D49+D50</f>
        <v>40</v>
      </c>
      <c r="E51" s="401">
        <f t="shared" si="12"/>
        <v>63</v>
      </c>
      <c r="F51" s="401">
        <f t="shared" si="12"/>
        <v>30</v>
      </c>
      <c r="G51" s="401">
        <f t="shared" si="12"/>
        <v>45</v>
      </c>
      <c r="H51" s="401">
        <f t="shared" si="12"/>
        <v>75</v>
      </c>
      <c r="I51" s="401">
        <f t="shared" si="12"/>
        <v>106</v>
      </c>
      <c r="J51" s="401">
        <f t="shared" si="12"/>
        <v>48</v>
      </c>
      <c r="K51" s="401">
        <f t="shared" si="12"/>
        <v>154</v>
      </c>
      <c r="L51" s="401">
        <f t="shared" si="12"/>
        <v>10</v>
      </c>
      <c r="M51" s="401">
        <f t="shared" si="12"/>
        <v>2</v>
      </c>
      <c r="N51" s="401">
        <f t="shared" si="12"/>
        <v>12</v>
      </c>
      <c r="O51" s="517" t="s">
        <v>68</v>
      </c>
      <c r="P51" s="1880"/>
    </row>
    <row r="52" spans="1:17" ht="39" customHeight="1">
      <c r="A52" s="1880" t="s">
        <v>750</v>
      </c>
      <c r="B52" s="517" t="s">
        <v>998</v>
      </c>
      <c r="C52" s="404">
        <f>C34+C37+C40+C43+C46+C49</f>
        <v>353</v>
      </c>
      <c r="D52" s="404">
        <f>D34+D37+D40+D43+D46+D49</f>
        <v>149</v>
      </c>
      <c r="E52" s="404">
        <f>C52+D52</f>
        <v>502</v>
      </c>
      <c r="F52" s="404">
        <f>F34+F37+F40+F43+F46+F49</f>
        <v>223</v>
      </c>
      <c r="G52" s="404">
        <f>G34+G37+G40+G43+G46+G49</f>
        <v>169</v>
      </c>
      <c r="H52" s="404">
        <f>F52+G52</f>
        <v>392</v>
      </c>
      <c r="I52" s="404">
        <f>I34+I37+I40+I43+I46+I49</f>
        <v>229</v>
      </c>
      <c r="J52" s="404">
        <f>J34+J37+J40+J43+J46+J49</f>
        <v>77</v>
      </c>
      <c r="K52" s="404">
        <f>I52+J52</f>
        <v>306</v>
      </c>
      <c r="L52" s="404">
        <f>L34+L37+L40+L43+L46+L49</f>
        <v>224</v>
      </c>
      <c r="M52" s="404">
        <f>M34+M37+M40+M43+M46+M49</f>
        <v>9</v>
      </c>
      <c r="N52" s="404">
        <f>L52+M52</f>
        <v>233</v>
      </c>
      <c r="O52" s="517" t="s">
        <v>999</v>
      </c>
      <c r="P52" s="1880" t="s">
        <v>68</v>
      </c>
    </row>
    <row r="53" spans="1:17" ht="39" customHeight="1">
      <c r="A53" s="1880"/>
      <c r="B53" s="517" t="s">
        <v>1001</v>
      </c>
      <c r="C53" s="404">
        <f>C35+C38+C41+C44+C47+C50</f>
        <v>252</v>
      </c>
      <c r="D53" s="404">
        <f>D35+D38+D41+D44+D47+D50</f>
        <v>188</v>
      </c>
      <c r="E53" s="404">
        <f>C53+D53</f>
        <v>440</v>
      </c>
      <c r="F53" s="404">
        <f>F35+F38+F41+F44+F47+F50</f>
        <v>97</v>
      </c>
      <c r="G53" s="404">
        <f>G35+G38+G41+G44+G47+G50</f>
        <v>150</v>
      </c>
      <c r="H53" s="404">
        <f>F53+G53</f>
        <v>247</v>
      </c>
      <c r="I53" s="404">
        <f>I35+I38+I41+I44+I47+I50</f>
        <v>416</v>
      </c>
      <c r="J53" s="404">
        <f>J35+J38+J41+J44+J47+J50</f>
        <v>74</v>
      </c>
      <c r="K53" s="404">
        <f>I53+J53</f>
        <v>490</v>
      </c>
      <c r="L53" s="404">
        <f>L35+L38+L41+L44+L47+L50</f>
        <v>121</v>
      </c>
      <c r="M53" s="404">
        <f>M35+M38+M41+M44+M47+M50</f>
        <v>9</v>
      </c>
      <c r="N53" s="404">
        <f>L53+M53</f>
        <v>130</v>
      </c>
      <c r="O53" s="517" t="s">
        <v>1002</v>
      </c>
      <c r="P53" s="1880"/>
    </row>
    <row r="54" spans="1:17" ht="39" customHeight="1">
      <c r="A54" s="1880"/>
      <c r="B54" s="517" t="s">
        <v>750</v>
      </c>
      <c r="C54" s="401">
        <f>C52+C53</f>
        <v>605</v>
      </c>
      <c r="D54" s="401">
        <f t="shared" ref="D54:N54" si="13">D52+D53</f>
        <v>337</v>
      </c>
      <c r="E54" s="401">
        <f t="shared" si="13"/>
        <v>942</v>
      </c>
      <c r="F54" s="401">
        <f t="shared" si="13"/>
        <v>320</v>
      </c>
      <c r="G54" s="401">
        <f t="shared" si="13"/>
        <v>319</v>
      </c>
      <c r="H54" s="401">
        <f t="shared" si="13"/>
        <v>639</v>
      </c>
      <c r="I54" s="401">
        <f t="shared" si="13"/>
        <v>645</v>
      </c>
      <c r="J54" s="401">
        <f t="shared" si="13"/>
        <v>151</v>
      </c>
      <c r="K54" s="401">
        <f t="shared" si="13"/>
        <v>796</v>
      </c>
      <c r="L54" s="401">
        <f t="shared" si="13"/>
        <v>345</v>
      </c>
      <c r="M54" s="401">
        <f t="shared" si="13"/>
        <v>18</v>
      </c>
      <c r="N54" s="401">
        <f t="shared" si="13"/>
        <v>363</v>
      </c>
      <c r="O54" s="517" t="s">
        <v>68</v>
      </c>
      <c r="P54" s="1880"/>
    </row>
    <row r="55" spans="1:17" ht="39" customHeight="1">
      <c r="A55" s="198" t="s">
        <v>1218</v>
      </c>
      <c r="B55" s="136"/>
      <c r="C55" s="136"/>
      <c r="D55" s="136"/>
      <c r="E55" s="136"/>
      <c r="F55" s="136"/>
      <c r="G55" s="136"/>
      <c r="H55" s="136"/>
      <c r="I55" s="136"/>
      <c r="J55" s="136"/>
      <c r="K55" s="136"/>
      <c r="L55" s="136"/>
      <c r="M55" s="136"/>
      <c r="N55" s="136"/>
      <c r="O55" s="136"/>
      <c r="P55" s="200" t="s">
        <v>1219</v>
      </c>
    </row>
    <row r="56" spans="1:17" ht="39" customHeight="1">
      <c r="A56" s="1887" t="s">
        <v>1008</v>
      </c>
      <c r="B56" s="1887" t="s">
        <v>990</v>
      </c>
      <c r="C56" s="1880" t="s">
        <v>54</v>
      </c>
      <c r="D56" s="1880"/>
      <c r="E56" s="1880" t="s">
        <v>1103</v>
      </c>
      <c r="F56" s="1880" t="s">
        <v>55</v>
      </c>
      <c r="G56" s="1880"/>
      <c r="H56" s="1880" t="s">
        <v>1104</v>
      </c>
      <c r="I56" s="1880" t="s">
        <v>202</v>
      </c>
      <c r="J56" s="1880"/>
      <c r="K56" s="1880" t="s">
        <v>56</v>
      </c>
      <c r="L56" s="1880" t="s">
        <v>57</v>
      </c>
      <c r="M56" s="1880"/>
      <c r="N56" s="1880" t="s">
        <v>1105</v>
      </c>
      <c r="O56" s="1880" t="s">
        <v>992</v>
      </c>
      <c r="P56" s="1880" t="s">
        <v>1130</v>
      </c>
      <c r="Q56" s="516"/>
    </row>
    <row r="57" spans="1:17" ht="39" customHeight="1">
      <c r="A57" s="1888"/>
      <c r="B57" s="1888"/>
      <c r="C57" s="1880" t="s">
        <v>451</v>
      </c>
      <c r="D57" s="1880"/>
      <c r="E57" s="1880"/>
      <c r="F57" s="1880" t="s">
        <v>455</v>
      </c>
      <c r="G57" s="1880"/>
      <c r="H57" s="1880"/>
      <c r="I57" s="1880" t="s">
        <v>56</v>
      </c>
      <c r="J57" s="1880"/>
      <c r="K57" s="1880"/>
      <c r="L57" s="1880" t="s">
        <v>491</v>
      </c>
      <c r="M57" s="1880"/>
      <c r="N57" s="1880"/>
      <c r="O57" s="1880"/>
      <c r="P57" s="1880"/>
      <c r="Q57" s="516"/>
    </row>
    <row r="58" spans="1:17" ht="39" customHeight="1">
      <c r="A58" s="1888"/>
      <c r="B58" s="1888"/>
      <c r="C58" s="517" t="s">
        <v>994</v>
      </c>
      <c r="D58" s="517" t="s">
        <v>995</v>
      </c>
      <c r="E58" s="517" t="s">
        <v>750</v>
      </c>
      <c r="F58" s="517" t="s">
        <v>994</v>
      </c>
      <c r="G58" s="517" t="s">
        <v>995</v>
      </c>
      <c r="H58" s="517" t="s">
        <v>750</v>
      </c>
      <c r="I58" s="517" t="s">
        <v>994</v>
      </c>
      <c r="J58" s="517" t="s">
        <v>995</v>
      </c>
      <c r="K58" s="517" t="s">
        <v>750</v>
      </c>
      <c r="L58" s="517" t="s">
        <v>994</v>
      </c>
      <c r="M58" s="517" t="s">
        <v>995</v>
      </c>
      <c r="N58" s="517" t="s">
        <v>750</v>
      </c>
      <c r="O58" s="1880"/>
      <c r="P58" s="1880"/>
      <c r="Q58" s="516"/>
    </row>
    <row r="59" spans="1:17" ht="39" customHeight="1">
      <c r="A59" s="1889"/>
      <c r="B59" s="1889"/>
      <c r="C59" s="517" t="s">
        <v>996</v>
      </c>
      <c r="D59" s="517" t="s">
        <v>997</v>
      </c>
      <c r="E59" s="517" t="s">
        <v>68</v>
      </c>
      <c r="F59" s="517" t="s">
        <v>996</v>
      </c>
      <c r="G59" s="517" t="s">
        <v>997</v>
      </c>
      <c r="H59" s="517" t="s">
        <v>68</v>
      </c>
      <c r="I59" s="517" t="s">
        <v>996</v>
      </c>
      <c r="J59" s="517" t="s">
        <v>997</v>
      </c>
      <c r="K59" s="517" t="s">
        <v>68</v>
      </c>
      <c r="L59" s="517" t="s">
        <v>996</v>
      </c>
      <c r="M59" s="517" t="s">
        <v>997</v>
      </c>
      <c r="N59" s="517" t="s">
        <v>68</v>
      </c>
      <c r="O59" s="1880"/>
      <c r="P59" s="1880"/>
      <c r="Q59" s="516"/>
    </row>
    <row r="60" spans="1:17" s="518" customFormat="1" ht="39" customHeight="1">
      <c r="A60" s="1880" t="s">
        <v>1220</v>
      </c>
      <c r="B60" s="517" t="s">
        <v>998</v>
      </c>
      <c r="C60" s="404">
        <v>3</v>
      </c>
      <c r="D60" s="404">
        <v>21</v>
      </c>
      <c r="E60" s="404">
        <f>C60+D60</f>
        <v>24</v>
      </c>
      <c r="F60" s="404">
        <v>131</v>
      </c>
      <c r="G60" s="404">
        <v>153</v>
      </c>
      <c r="H60" s="404">
        <f>F60+G60</f>
        <v>284</v>
      </c>
      <c r="I60" s="404">
        <v>32</v>
      </c>
      <c r="J60" s="404">
        <v>124</v>
      </c>
      <c r="K60" s="404">
        <f>I60+J60</f>
        <v>156</v>
      </c>
      <c r="L60" s="404">
        <v>21</v>
      </c>
      <c r="M60" s="404">
        <v>64</v>
      </c>
      <c r="N60" s="404">
        <f>L60+M60</f>
        <v>85</v>
      </c>
      <c r="O60" s="517" t="s">
        <v>999</v>
      </c>
      <c r="P60" s="1880" t="s">
        <v>1221</v>
      </c>
    </row>
    <row r="61" spans="1:17" s="518" customFormat="1" ht="39" customHeight="1">
      <c r="A61" s="1880"/>
      <c r="B61" s="517" t="s">
        <v>1001</v>
      </c>
      <c r="C61" s="404">
        <v>3</v>
      </c>
      <c r="D61" s="404">
        <v>21</v>
      </c>
      <c r="E61" s="404">
        <f>C61+D61</f>
        <v>24</v>
      </c>
      <c r="F61" s="404">
        <v>40</v>
      </c>
      <c r="G61" s="404">
        <v>88</v>
      </c>
      <c r="H61" s="404">
        <f>F61+G61</f>
        <v>128</v>
      </c>
      <c r="I61" s="404">
        <v>0</v>
      </c>
      <c r="J61" s="404">
        <v>55</v>
      </c>
      <c r="K61" s="404">
        <f>I61+J61</f>
        <v>55</v>
      </c>
      <c r="L61" s="404">
        <v>10</v>
      </c>
      <c r="M61" s="404">
        <v>83</v>
      </c>
      <c r="N61" s="404">
        <f>L61+M61</f>
        <v>93</v>
      </c>
      <c r="O61" s="517" t="s">
        <v>1002</v>
      </c>
      <c r="P61" s="1880"/>
    </row>
    <row r="62" spans="1:17" s="518" customFormat="1" ht="39" customHeight="1">
      <c r="A62" s="1880"/>
      <c r="B62" s="517" t="s">
        <v>750</v>
      </c>
      <c r="C62" s="401">
        <f>C60+C61</f>
        <v>6</v>
      </c>
      <c r="D62" s="401">
        <f t="shared" ref="D62:N62" si="14">D60+D61</f>
        <v>42</v>
      </c>
      <c r="E62" s="401">
        <f t="shared" si="14"/>
        <v>48</v>
      </c>
      <c r="F62" s="401">
        <f t="shared" si="14"/>
        <v>171</v>
      </c>
      <c r="G62" s="401">
        <f t="shared" si="14"/>
        <v>241</v>
      </c>
      <c r="H62" s="401">
        <f t="shared" si="14"/>
        <v>412</v>
      </c>
      <c r="I62" s="401">
        <f t="shared" si="14"/>
        <v>32</v>
      </c>
      <c r="J62" s="401">
        <f t="shared" si="14"/>
        <v>179</v>
      </c>
      <c r="K62" s="401">
        <f t="shared" si="14"/>
        <v>211</v>
      </c>
      <c r="L62" s="401">
        <f t="shared" si="14"/>
        <v>31</v>
      </c>
      <c r="M62" s="401">
        <f t="shared" si="14"/>
        <v>147</v>
      </c>
      <c r="N62" s="401">
        <f t="shared" si="14"/>
        <v>178</v>
      </c>
      <c r="O62" s="517" t="s">
        <v>68</v>
      </c>
      <c r="P62" s="1880"/>
    </row>
    <row r="63" spans="1:17" s="518" customFormat="1" ht="39" customHeight="1">
      <c r="A63" s="1880" t="s">
        <v>1020</v>
      </c>
      <c r="B63" s="517" t="s">
        <v>998</v>
      </c>
      <c r="C63" s="591">
        <v>15</v>
      </c>
      <c r="D63" s="591">
        <v>0</v>
      </c>
      <c r="E63" s="591">
        <f>C63+D63</f>
        <v>15</v>
      </c>
      <c r="F63" s="591">
        <v>122</v>
      </c>
      <c r="G63" s="591">
        <v>2</v>
      </c>
      <c r="H63" s="591">
        <f>F63+G63</f>
        <v>124</v>
      </c>
      <c r="I63" s="591">
        <v>39</v>
      </c>
      <c r="J63" s="591">
        <v>1</v>
      </c>
      <c r="K63" s="591">
        <f>I63+J63</f>
        <v>40</v>
      </c>
      <c r="L63" s="591">
        <v>5</v>
      </c>
      <c r="M63" s="591">
        <v>0</v>
      </c>
      <c r="N63" s="591">
        <f>L63+M63</f>
        <v>5</v>
      </c>
      <c r="O63" s="517" t="s">
        <v>999</v>
      </c>
      <c r="P63" s="1880" t="s">
        <v>172</v>
      </c>
    </row>
    <row r="64" spans="1:17" s="518" customFormat="1" ht="39" customHeight="1">
      <c r="A64" s="1880"/>
      <c r="B64" s="517" t="s">
        <v>1001</v>
      </c>
      <c r="C64" s="591">
        <v>13</v>
      </c>
      <c r="D64" s="591">
        <v>0</v>
      </c>
      <c r="E64" s="591">
        <f>C64+D64</f>
        <v>13</v>
      </c>
      <c r="F64" s="591">
        <v>24</v>
      </c>
      <c r="G64" s="591">
        <v>1</v>
      </c>
      <c r="H64" s="591">
        <f>F64+G64</f>
        <v>25</v>
      </c>
      <c r="I64" s="591">
        <v>24</v>
      </c>
      <c r="J64" s="591">
        <v>1</v>
      </c>
      <c r="K64" s="591">
        <f>I64+J64</f>
        <v>25</v>
      </c>
      <c r="L64" s="591">
        <v>11</v>
      </c>
      <c r="M64" s="591">
        <v>0</v>
      </c>
      <c r="N64" s="591">
        <f>L64+M64</f>
        <v>11</v>
      </c>
      <c r="O64" s="517" t="s">
        <v>1002</v>
      </c>
      <c r="P64" s="1880"/>
    </row>
    <row r="65" spans="1:16" s="518" customFormat="1" ht="39" customHeight="1">
      <c r="A65" s="1880"/>
      <c r="B65" s="517" t="s">
        <v>750</v>
      </c>
      <c r="C65" s="592">
        <f>C63+C64</f>
        <v>28</v>
      </c>
      <c r="D65" s="592">
        <f t="shared" ref="D65:N65" si="15">D63+D64</f>
        <v>0</v>
      </c>
      <c r="E65" s="592">
        <f t="shared" si="15"/>
        <v>28</v>
      </c>
      <c r="F65" s="592">
        <f t="shared" si="15"/>
        <v>146</v>
      </c>
      <c r="G65" s="592">
        <f t="shared" si="15"/>
        <v>3</v>
      </c>
      <c r="H65" s="592">
        <f t="shared" si="15"/>
        <v>149</v>
      </c>
      <c r="I65" s="592">
        <f t="shared" si="15"/>
        <v>63</v>
      </c>
      <c r="J65" s="592">
        <f t="shared" si="15"/>
        <v>2</v>
      </c>
      <c r="K65" s="592">
        <f t="shared" si="15"/>
        <v>65</v>
      </c>
      <c r="L65" s="592">
        <f t="shared" si="15"/>
        <v>16</v>
      </c>
      <c r="M65" s="592">
        <f t="shared" si="15"/>
        <v>0</v>
      </c>
      <c r="N65" s="592">
        <f t="shared" si="15"/>
        <v>16</v>
      </c>
      <c r="O65" s="517" t="s">
        <v>68</v>
      </c>
      <c r="P65" s="1880"/>
    </row>
    <row r="66" spans="1:16" s="518" customFormat="1" ht="39" customHeight="1">
      <c r="A66" s="1880" t="s">
        <v>862</v>
      </c>
      <c r="B66" s="517" t="s">
        <v>998</v>
      </c>
      <c r="C66" s="404">
        <v>0</v>
      </c>
      <c r="D66" s="404">
        <v>0</v>
      </c>
      <c r="E66" s="404">
        <f>C66+D66</f>
        <v>0</v>
      </c>
      <c r="F66" s="404">
        <v>0</v>
      </c>
      <c r="G66" s="404">
        <v>5</v>
      </c>
      <c r="H66" s="404">
        <f>F66+G66</f>
        <v>5</v>
      </c>
      <c r="I66" s="404">
        <v>2</v>
      </c>
      <c r="J66" s="404">
        <v>3</v>
      </c>
      <c r="K66" s="404">
        <f>I66+J66</f>
        <v>5</v>
      </c>
      <c r="L66" s="404">
        <v>0</v>
      </c>
      <c r="M66" s="404">
        <v>0</v>
      </c>
      <c r="N66" s="404">
        <f>L66+M66</f>
        <v>0</v>
      </c>
      <c r="O66" s="517" t="s">
        <v>999</v>
      </c>
      <c r="P66" s="1880" t="s">
        <v>1222</v>
      </c>
    </row>
    <row r="67" spans="1:16" s="518" customFormat="1" ht="39" customHeight="1">
      <c r="A67" s="1880"/>
      <c r="B67" s="517" t="s">
        <v>1001</v>
      </c>
      <c r="C67" s="404">
        <v>0</v>
      </c>
      <c r="D67" s="404">
        <v>0</v>
      </c>
      <c r="E67" s="404">
        <f>C67+D67</f>
        <v>0</v>
      </c>
      <c r="F67" s="404">
        <v>1</v>
      </c>
      <c r="G67" s="404">
        <v>4</v>
      </c>
      <c r="H67" s="404">
        <f>F67+G67</f>
        <v>5</v>
      </c>
      <c r="I67" s="404">
        <v>0</v>
      </c>
      <c r="J67" s="404">
        <v>1</v>
      </c>
      <c r="K67" s="404">
        <f>I67+J67</f>
        <v>1</v>
      </c>
      <c r="L67" s="404">
        <v>0</v>
      </c>
      <c r="M67" s="404">
        <v>0</v>
      </c>
      <c r="N67" s="404">
        <f>L67+M67</f>
        <v>0</v>
      </c>
      <c r="O67" s="517" t="s">
        <v>1002</v>
      </c>
      <c r="P67" s="1880"/>
    </row>
    <row r="68" spans="1:16" s="518" customFormat="1" ht="39" customHeight="1">
      <c r="A68" s="1880"/>
      <c r="B68" s="517" t="s">
        <v>750</v>
      </c>
      <c r="C68" s="401">
        <f>C66+C67</f>
        <v>0</v>
      </c>
      <c r="D68" s="401">
        <f t="shared" ref="D68:N68" si="16">D66+D67</f>
        <v>0</v>
      </c>
      <c r="E68" s="401">
        <f t="shared" si="16"/>
        <v>0</v>
      </c>
      <c r="F68" s="401">
        <f t="shared" si="16"/>
        <v>1</v>
      </c>
      <c r="G68" s="401">
        <f t="shared" si="16"/>
        <v>9</v>
      </c>
      <c r="H68" s="401">
        <f t="shared" si="16"/>
        <v>10</v>
      </c>
      <c r="I68" s="401">
        <f t="shared" si="16"/>
        <v>2</v>
      </c>
      <c r="J68" s="401">
        <f t="shared" si="16"/>
        <v>4</v>
      </c>
      <c r="K68" s="401">
        <f t="shared" si="16"/>
        <v>6</v>
      </c>
      <c r="L68" s="401">
        <f t="shared" si="16"/>
        <v>0</v>
      </c>
      <c r="M68" s="401">
        <f t="shared" si="16"/>
        <v>0</v>
      </c>
      <c r="N68" s="401">
        <f t="shared" si="16"/>
        <v>0</v>
      </c>
      <c r="O68" s="517" t="s">
        <v>68</v>
      </c>
      <c r="P68" s="1880"/>
    </row>
    <row r="69" spans="1:16" ht="39" customHeight="1">
      <c r="A69" s="1880" t="s">
        <v>1053</v>
      </c>
      <c r="B69" s="517" t="s">
        <v>998</v>
      </c>
      <c r="C69" s="404">
        <v>1</v>
      </c>
      <c r="D69" s="404">
        <v>1</v>
      </c>
      <c r="E69" s="404">
        <f>C69+D69</f>
        <v>2</v>
      </c>
      <c r="F69" s="404">
        <v>0</v>
      </c>
      <c r="G69" s="404">
        <v>9</v>
      </c>
      <c r="H69" s="404">
        <f>F69+G69</f>
        <v>9</v>
      </c>
      <c r="I69" s="404">
        <v>5</v>
      </c>
      <c r="J69" s="404">
        <v>8</v>
      </c>
      <c r="K69" s="404">
        <f>I69+J69</f>
        <v>13</v>
      </c>
      <c r="L69" s="404">
        <v>0</v>
      </c>
      <c r="M69" s="404">
        <v>2</v>
      </c>
      <c r="N69" s="404">
        <f>L69+M69</f>
        <v>2</v>
      </c>
      <c r="O69" s="517" t="s">
        <v>999</v>
      </c>
      <c r="P69" s="1880" t="s">
        <v>871</v>
      </c>
    </row>
    <row r="70" spans="1:16" ht="39" customHeight="1">
      <c r="A70" s="1880"/>
      <c r="B70" s="517" t="s">
        <v>1001</v>
      </c>
      <c r="C70" s="404">
        <v>0</v>
      </c>
      <c r="D70" s="404">
        <v>0</v>
      </c>
      <c r="E70" s="404">
        <f>C70+D70</f>
        <v>0</v>
      </c>
      <c r="F70" s="404">
        <v>2</v>
      </c>
      <c r="G70" s="404">
        <v>4</v>
      </c>
      <c r="H70" s="404">
        <f>F70+G70</f>
        <v>6</v>
      </c>
      <c r="I70" s="404">
        <v>0</v>
      </c>
      <c r="J70" s="404">
        <v>7</v>
      </c>
      <c r="K70" s="404">
        <f>I70+J70</f>
        <v>7</v>
      </c>
      <c r="L70" s="404">
        <v>1</v>
      </c>
      <c r="M70" s="404">
        <v>0</v>
      </c>
      <c r="N70" s="404">
        <f>L70+M70</f>
        <v>1</v>
      </c>
      <c r="O70" s="517" t="s">
        <v>1002</v>
      </c>
      <c r="P70" s="1880"/>
    </row>
    <row r="71" spans="1:16" ht="39" customHeight="1">
      <c r="A71" s="1880"/>
      <c r="B71" s="517" t="s">
        <v>750</v>
      </c>
      <c r="C71" s="401">
        <f>C69+C70</f>
        <v>1</v>
      </c>
      <c r="D71" s="401">
        <f t="shared" ref="D71:N71" si="17">D69+D70</f>
        <v>1</v>
      </c>
      <c r="E71" s="401">
        <f t="shared" si="17"/>
        <v>2</v>
      </c>
      <c r="F71" s="401">
        <f t="shared" si="17"/>
        <v>2</v>
      </c>
      <c r="G71" s="401">
        <f t="shared" si="17"/>
        <v>13</v>
      </c>
      <c r="H71" s="401">
        <f t="shared" si="17"/>
        <v>15</v>
      </c>
      <c r="I71" s="401">
        <f t="shared" si="17"/>
        <v>5</v>
      </c>
      <c r="J71" s="401">
        <f t="shared" si="17"/>
        <v>15</v>
      </c>
      <c r="K71" s="401">
        <f t="shared" si="17"/>
        <v>20</v>
      </c>
      <c r="L71" s="401">
        <f t="shared" si="17"/>
        <v>1</v>
      </c>
      <c r="M71" s="401">
        <f t="shared" si="17"/>
        <v>2</v>
      </c>
      <c r="N71" s="401">
        <f t="shared" si="17"/>
        <v>3</v>
      </c>
      <c r="O71" s="517" t="s">
        <v>68</v>
      </c>
      <c r="P71" s="1880"/>
    </row>
    <row r="72" spans="1:16" ht="39" customHeight="1">
      <c r="A72" s="1880" t="s">
        <v>1058</v>
      </c>
      <c r="B72" s="517" t="s">
        <v>998</v>
      </c>
      <c r="C72" s="404">
        <v>5</v>
      </c>
      <c r="D72" s="404">
        <v>13</v>
      </c>
      <c r="E72" s="404">
        <f>C72+D72</f>
        <v>18</v>
      </c>
      <c r="F72" s="404">
        <v>65</v>
      </c>
      <c r="G72" s="404">
        <v>7</v>
      </c>
      <c r="H72" s="404">
        <f>F72+G72</f>
        <v>72</v>
      </c>
      <c r="I72" s="404">
        <v>7</v>
      </c>
      <c r="J72" s="404">
        <v>20</v>
      </c>
      <c r="K72" s="404">
        <f>I72+J72</f>
        <v>27</v>
      </c>
      <c r="L72" s="404">
        <v>3</v>
      </c>
      <c r="M72" s="404">
        <v>32</v>
      </c>
      <c r="N72" s="404">
        <f>L72+M72</f>
        <v>35</v>
      </c>
      <c r="O72" s="517" t="s">
        <v>999</v>
      </c>
      <c r="P72" s="1880" t="s">
        <v>1213</v>
      </c>
    </row>
    <row r="73" spans="1:16" ht="39" customHeight="1">
      <c r="A73" s="1880"/>
      <c r="B73" s="517" t="s">
        <v>1001</v>
      </c>
      <c r="C73" s="404">
        <v>1</v>
      </c>
      <c r="D73" s="404">
        <v>23</v>
      </c>
      <c r="E73" s="404">
        <f>C73+D73</f>
        <v>24</v>
      </c>
      <c r="F73" s="404">
        <v>29</v>
      </c>
      <c r="G73" s="404">
        <v>18</v>
      </c>
      <c r="H73" s="404">
        <f>F73+G73</f>
        <v>47</v>
      </c>
      <c r="I73" s="404">
        <v>0</v>
      </c>
      <c r="J73" s="404">
        <v>34</v>
      </c>
      <c r="K73" s="404">
        <f>I73+J73</f>
        <v>34</v>
      </c>
      <c r="L73" s="404">
        <v>11</v>
      </c>
      <c r="M73" s="404">
        <v>39</v>
      </c>
      <c r="N73" s="404">
        <f>L73+M73</f>
        <v>50</v>
      </c>
      <c r="O73" s="517" t="s">
        <v>1002</v>
      </c>
      <c r="P73" s="1880"/>
    </row>
    <row r="74" spans="1:16" ht="39" customHeight="1">
      <c r="A74" s="1880"/>
      <c r="B74" s="517" t="s">
        <v>750</v>
      </c>
      <c r="C74" s="401">
        <f>C72+C73</f>
        <v>6</v>
      </c>
      <c r="D74" s="401">
        <f t="shared" ref="D74:N74" si="18">D72+D73</f>
        <v>36</v>
      </c>
      <c r="E74" s="401">
        <f t="shared" si="18"/>
        <v>42</v>
      </c>
      <c r="F74" s="401">
        <f t="shared" si="18"/>
        <v>94</v>
      </c>
      <c r="G74" s="401">
        <f t="shared" si="18"/>
        <v>25</v>
      </c>
      <c r="H74" s="401">
        <f t="shared" si="18"/>
        <v>119</v>
      </c>
      <c r="I74" s="401">
        <f t="shared" si="18"/>
        <v>7</v>
      </c>
      <c r="J74" s="401">
        <f t="shared" si="18"/>
        <v>54</v>
      </c>
      <c r="K74" s="401">
        <f t="shared" si="18"/>
        <v>61</v>
      </c>
      <c r="L74" s="401">
        <f t="shared" si="18"/>
        <v>14</v>
      </c>
      <c r="M74" s="401">
        <f t="shared" si="18"/>
        <v>71</v>
      </c>
      <c r="N74" s="401">
        <f t="shared" si="18"/>
        <v>85</v>
      </c>
      <c r="O74" s="517" t="s">
        <v>68</v>
      </c>
      <c r="P74" s="1880"/>
    </row>
    <row r="75" spans="1:16" ht="39" customHeight="1">
      <c r="A75" s="1880" t="s">
        <v>1223</v>
      </c>
      <c r="B75" s="517" t="s">
        <v>998</v>
      </c>
      <c r="C75" s="404">
        <v>1</v>
      </c>
      <c r="D75" s="404">
        <v>3</v>
      </c>
      <c r="E75" s="404">
        <f>C75+D75</f>
        <v>4</v>
      </c>
      <c r="F75" s="404">
        <v>30</v>
      </c>
      <c r="G75" s="404">
        <v>47</v>
      </c>
      <c r="H75" s="404">
        <f>F75+G75</f>
        <v>77</v>
      </c>
      <c r="I75" s="404">
        <v>38</v>
      </c>
      <c r="J75" s="404">
        <v>30</v>
      </c>
      <c r="K75" s="404">
        <f>I75+J75</f>
        <v>68</v>
      </c>
      <c r="L75" s="404">
        <v>4</v>
      </c>
      <c r="M75" s="404">
        <v>9</v>
      </c>
      <c r="N75" s="404">
        <f>L75+M75</f>
        <v>13</v>
      </c>
      <c r="O75" s="517" t="s">
        <v>999</v>
      </c>
      <c r="P75" s="1880" t="s">
        <v>894</v>
      </c>
    </row>
    <row r="76" spans="1:16" ht="39" customHeight="1">
      <c r="A76" s="1880"/>
      <c r="B76" s="517" t="s">
        <v>1001</v>
      </c>
      <c r="C76" s="404">
        <v>0</v>
      </c>
      <c r="D76" s="404">
        <v>0</v>
      </c>
      <c r="E76" s="404">
        <f>C76+D76</f>
        <v>0</v>
      </c>
      <c r="F76" s="404">
        <v>4</v>
      </c>
      <c r="G76" s="404">
        <v>7</v>
      </c>
      <c r="H76" s="404">
        <f>F76+G76</f>
        <v>11</v>
      </c>
      <c r="I76" s="404">
        <v>4</v>
      </c>
      <c r="J76" s="404">
        <v>8</v>
      </c>
      <c r="K76" s="404">
        <f>I76+J76</f>
        <v>12</v>
      </c>
      <c r="L76" s="404">
        <v>0</v>
      </c>
      <c r="M76" s="404">
        <v>1</v>
      </c>
      <c r="N76" s="404">
        <f>L76+M76</f>
        <v>1</v>
      </c>
      <c r="O76" s="517" t="s">
        <v>1002</v>
      </c>
      <c r="P76" s="1880"/>
    </row>
    <row r="77" spans="1:16" ht="39" customHeight="1">
      <c r="A77" s="1880"/>
      <c r="B77" s="517" t="s">
        <v>750</v>
      </c>
      <c r="C77" s="401">
        <f>C75+C76</f>
        <v>1</v>
      </c>
      <c r="D77" s="401">
        <f t="shared" ref="D77:N77" si="19">D75+D76</f>
        <v>3</v>
      </c>
      <c r="E77" s="401">
        <f t="shared" si="19"/>
        <v>4</v>
      </c>
      <c r="F77" s="401">
        <f t="shared" si="19"/>
        <v>34</v>
      </c>
      <c r="G77" s="401">
        <f t="shared" si="19"/>
        <v>54</v>
      </c>
      <c r="H77" s="401">
        <f t="shared" si="19"/>
        <v>88</v>
      </c>
      <c r="I77" s="401">
        <f t="shared" si="19"/>
        <v>42</v>
      </c>
      <c r="J77" s="401">
        <f t="shared" si="19"/>
        <v>38</v>
      </c>
      <c r="K77" s="401">
        <f t="shared" si="19"/>
        <v>80</v>
      </c>
      <c r="L77" s="401">
        <f t="shared" si="19"/>
        <v>4</v>
      </c>
      <c r="M77" s="401">
        <f t="shared" si="19"/>
        <v>10</v>
      </c>
      <c r="N77" s="401">
        <f t="shared" si="19"/>
        <v>14</v>
      </c>
      <c r="O77" s="517" t="s">
        <v>68</v>
      </c>
      <c r="P77" s="1880"/>
    </row>
    <row r="78" spans="1:16" ht="39" customHeight="1">
      <c r="A78" s="1880" t="s">
        <v>750</v>
      </c>
      <c r="B78" s="517" t="s">
        <v>998</v>
      </c>
      <c r="C78" s="404">
        <f>C60+C63+C66+C69+C72+C75</f>
        <v>25</v>
      </c>
      <c r="D78" s="404">
        <f>D60+D63+D66+D69+D72+D75</f>
        <v>38</v>
      </c>
      <c r="E78" s="404">
        <f>C78+D78</f>
        <v>63</v>
      </c>
      <c r="F78" s="404">
        <f>F60+F63+F66+F69+F72+F75</f>
        <v>348</v>
      </c>
      <c r="G78" s="404">
        <f>G60+G63+G66+G69+G72+G75</f>
        <v>223</v>
      </c>
      <c r="H78" s="404">
        <f>F78+G78</f>
        <v>571</v>
      </c>
      <c r="I78" s="404">
        <f>I60+I63+I66+I69+I72+I75</f>
        <v>123</v>
      </c>
      <c r="J78" s="404">
        <f>J60+J63+J66+J69+J72+J75</f>
        <v>186</v>
      </c>
      <c r="K78" s="404">
        <f>I78+J78</f>
        <v>309</v>
      </c>
      <c r="L78" s="404">
        <f>L60+L63+L66+L69+L72+L75</f>
        <v>33</v>
      </c>
      <c r="M78" s="404">
        <f>M60+M63+M66+M69+M72+M75</f>
        <v>107</v>
      </c>
      <c r="N78" s="404">
        <f>L78+M78</f>
        <v>140</v>
      </c>
      <c r="O78" s="517" t="s">
        <v>999</v>
      </c>
      <c r="P78" s="1880" t="s">
        <v>68</v>
      </c>
    </row>
    <row r="79" spans="1:16" ht="39" customHeight="1">
      <c r="A79" s="1880"/>
      <c r="B79" s="517" t="s">
        <v>1001</v>
      </c>
      <c r="C79" s="404">
        <f>C61+C64+C67+C70+C73+C76</f>
        <v>17</v>
      </c>
      <c r="D79" s="404">
        <f>D61+D64+D67+D70+D73+D76</f>
        <v>44</v>
      </c>
      <c r="E79" s="404">
        <f>C79+D79</f>
        <v>61</v>
      </c>
      <c r="F79" s="404">
        <f>F61+F64+F67+F70+F73+F76</f>
        <v>100</v>
      </c>
      <c r="G79" s="404">
        <f>G61+G64+G67+G70+G73+G76</f>
        <v>122</v>
      </c>
      <c r="H79" s="404">
        <f>F79+G79</f>
        <v>222</v>
      </c>
      <c r="I79" s="404">
        <f>I61+I64+I67+I70+I73+I76</f>
        <v>28</v>
      </c>
      <c r="J79" s="404">
        <f>J61+J64+J67+J70+J73+J76</f>
        <v>106</v>
      </c>
      <c r="K79" s="404">
        <f>I79+J79</f>
        <v>134</v>
      </c>
      <c r="L79" s="404">
        <f>L61+L64+L67+L70+L73+L76</f>
        <v>33</v>
      </c>
      <c r="M79" s="404">
        <f>M61+M64+M67+M70+M73+M76</f>
        <v>123</v>
      </c>
      <c r="N79" s="404">
        <f>L79+M79</f>
        <v>156</v>
      </c>
      <c r="O79" s="517" t="s">
        <v>1002</v>
      </c>
      <c r="P79" s="1880"/>
    </row>
    <row r="80" spans="1:16" ht="39" customHeight="1">
      <c r="A80" s="1880"/>
      <c r="B80" s="517" t="s">
        <v>750</v>
      </c>
      <c r="C80" s="401">
        <f>C78+C79</f>
        <v>42</v>
      </c>
      <c r="D80" s="401">
        <f t="shared" ref="D80:N80" si="20">D78+D79</f>
        <v>82</v>
      </c>
      <c r="E80" s="401">
        <f t="shared" si="20"/>
        <v>124</v>
      </c>
      <c r="F80" s="401">
        <f t="shared" si="20"/>
        <v>448</v>
      </c>
      <c r="G80" s="401">
        <f t="shared" si="20"/>
        <v>345</v>
      </c>
      <c r="H80" s="401">
        <f t="shared" si="20"/>
        <v>793</v>
      </c>
      <c r="I80" s="401">
        <f t="shared" si="20"/>
        <v>151</v>
      </c>
      <c r="J80" s="401">
        <f t="shared" si="20"/>
        <v>292</v>
      </c>
      <c r="K80" s="401">
        <f t="shared" si="20"/>
        <v>443</v>
      </c>
      <c r="L80" s="401">
        <f t="shared" si="20"/>
        <v>66</v>
      </c>
      <c r="M80" s="401">
        <f t="shared" si="20"/>
        <v>230</v>
      </c>
      <c r="N80" s="401">
        <f t="shared" si="20"/>
        <v>296</v>
      </c>
      <c r="O80" s="517" t="s">
        <v>68</v>
      </c>
      <c r="P80" s="1880"/>
    </row>
    <row r="81" spans="1:17" ht="39" customHeight="1">
      <c r="A81" s="198" t="s">
        <v>1218</v>
      </c>
      <c r="B81" s="136"/>
      <c r="C81" s="136"/>
      <c r="D81" s="136"/>
      <c r="E81" s="136"/>
      <c r="F81" s="136"/>
      <c r="G81" s="136"/>
      <c r="H81" s="136"/>
      <c r="I81" s="136"/>
      <c r="J81" s="136"/>
      <c r="K81" s="136"/>
      <c r="L81" s="136"/>
      <c r="M81" s="136"/>
      <c r="N81" s="136"/>
      <c r="O81" s="136"/>
      <c r="P81" s="200" t="s">
        <v>1219</v>
      </c>
    </row>
    <row r="82" spans="1:17" ht="39" customHeight="1">
      <c r="A82" s="1887" t="s">
        <v>1008</v>
      </c>
      <c r="B82" s="1887" t="s">
        <v>990</v>
      </c>
      <c r="C82" s="1880" t="s">
        <v>58</v>
      </c>
      <c r="D82" s="1880"/>
      <c r="E82" s="1880" t="s">
        <v>1106</v>
      </c>
      <c r="F82" s="1880" t="s">
        <v>104</v>
      </c>
      <c r="G82" s="1880"/>
      <c r="H82" s="1880" t="s">
        <v>1107</v>
      </c>
      <c r="I82" s="1880" t="s">
        <v>59</v>
      </c>
      <c r="J82" s="1880"/>
      <c r="K82" s="1880" t="s">
        <v>60</v>
      </c>
      <c r="L82" s="1880" t="s">
        <v>61</v>
      </c>
      <c r="M82" s="1880"/>
      <c r="N82" s="1880" t="s">
        <v>62</v>
      </c>
      <c r="O82" s="1880" t="s">
        <v>992</v>
      </c>
      <c r="P82" s="1880" t="s">
        <v>1130</v>
      </c>
      <c r="Q82" s="516"/>
    </row>
    <row r="83" spans="1:17" ht="39" customHeight="1">
      <c r="A83" s="1888"/>
      <c r="B83" s="1888"/>
      <c r="C83" s="1880" t="s">
        <v>465</v>
      </c>
      <c r="D83" s="1880"/>
      <c r="E83" s="1880"/>
      <c r="F83" s="1880" t="s">
        <v>203</v>
      </c>
      <c r="G83" s="1880"/>
      <c r="H83" s="1880"/>
      <c r="I83" s="1880" t="s">
        <v>60</v>
      </c>
      <c r="J83" s="1880"/>
      <c r="K83" s="1880"/>
      <c r="L83" s="1880" t="s">
        <v>62</v>
      </c>
      <c r="M83" s="1880"/>
      <c r="N83" s="1880"/>
      <c r="O83" s="1880"/>
      <c r="P83" s="1880"/>
      <c r="Q83" s="516"/>
    </row>
    <row r="84" spans="1:17" ht="39" customHeight="1">
      <c r="A84" s="1888"/>
      <c r="B84" s="1888"/>
      <c r="C84" s="517" t="s">
        <v>994</v>
      </c>
      <c r="D84" s="517" t="s">
        <v>995</v>
      </c>
      <c r="E84" s="517" t="s">
        <v>750</v>
      </c>
      <c r="F84" s="517" t="s">
        <v>994</v>
      </c>
      <c r="G84" s="517" t="s">
        <v>995</v>
      </c>
      <c r="H84" s="517" t="s">
        <v>750</v>
      </c>
      <c r="I84" s="517" t="s">
        <v>994</v>
      </c>
      <c r="J84" s="517" t="s">
        <v>995</v>
      </c>
      <c r="K84" s="517" t="s">
        <v>750</v>
      </c>
      <c r="L84" s="517" t="s">
        <v>994</v>
      </c>
      <c r="M84" s="517" t="s">
        <v>995</v>
      </c>
      <c r="N84" s="517" t="s">
        <v>750</v>
      </c>
      <c r="O84" s="1880"/>
      <c r="P84" s="1880"/>
      <c r="Q84" s="516"/>
    </row>
    <row r="85" spans="1:17" ht="39" customHeight="1">
      <c r="A85" s="1889"/>
      <c r="B85" s="1889"/>
      <c r="C85" s="517" t="s">
        <v>996</v>
      </c>
      <c r="D85" s="517" t="s">
        <v>997</v>
      </c>
      <c r="E85" s="517" t="s">
        <v>68</v>
      </c>
      <c r="F85" s="517" t="s">
        <v>996</v>
      </c>
      <c r="G85" s="517" t="s">
        <v>997</v>
      </c>
      <c r="H85" s="517" t="s">
        <v>68</v>
      </c>
      <c r="I85" s="517" t="s">
        <v>996</v>
      </c>
      <c r="J85" s="517" t="s">
        <v>997</v>
      </c>
      <c r="K85" s="517" t="s">
        <v>68</v>
      </c>
      <c r="L85" s="517" t="s">
        <v>996</v>
      </c>
      <c r="M85" s="517" t="s">
        <v>997</v>
      </c>
      <c r="N85" s="517" t="s">
        <v>68</v>
      </c>
      <c r="O85" s="1880"/>
      <c r="P85" s="1880"/>
      <c r="Q85" s="516"/>
    </row>
    <row r="86" spans="1:17" s="518" customFormat="1" ht="39" customHeight="1">
      <c r="A86" s="1880" t="s">
        <v>1220</v>
      </c>
      <c r="B86" s="517" t="s">
        <v>998</v>
      </c>
      <c r="C86" s="404">
        <v>5</v>
      </c>
      <c r="D86" s="404">
        <v>66</v>
      </c>
      <c r="E86" s="404">
        <f>C86+D86</f>
        <v>71</v>
      </c>
      <c r="F86" s="404">
        <v>11</v>
      </c>
      <c r="G86" s="404">
        <v>46</v>
      </c>
      <c r="H86" s="404">
        <f>F86+G86</f>
        <v>57</v>
      </c>
      <c r="I86" s="404">
        <v>91</v>
      </c>
      <c r="J86" s="404">
        <v>221</v>
      </c>
      <c r="K86" s="404">
        <f>I86+J86</f>
        <v>312</v>
      </c>
      <c r="L86" s="404">
        <v>2</v>
      </c>
      <c r="M86" s="404">
        <v>44</v>
      </c>
      <c r="N86" s="404">
        <f>L86+M86</f>
        <v>46</v>
      </c>
      <c r="O86" s="517" t="s">
        <v>999</v>
      </c>
      <c r="P86" s="1880" t="s">
        <v>1221</v>
      </c>
    </row>
    <row r="87" spans="1:17" s="518" customFormat="1" ht="39" customHeight="1">
      <c r="A87" s="1880"/>
      <c r="B87" s="517" t="s">
        <v>1001</v>
      </c>
      <c r="C87" s="404">
        <v>10</v>
      </c>
      <c r="D87" s="404">
        <v>45</v>
      </c>
      <c r="E87" s="404">
        <f>C87+D87</f>
        <v>55</v>
      </c>
      <c r="F87" s="404">
        <v>21</v>
      </c>
      <c r="G87" s="404">
        <v>48</v>
      </c>
      <c r="H87" s="404">
        <f>F87+G87</f>
        <v>69</v>
      </c>
      <c r="I87" s="404">
        <v>64</v>
      </c>
      <c r="J87" s="404">
        <v>138</v>
      </c>
      <c r="K87" s="404">
        <f>I87+J87</f>
        <v>202</v>
      </c>
      <c r="L87" s="404">
        <v>1</v>
      </c>
      <c r="M87" s="404">
        <v>40</v>
      </c>
      <c r="N87" s="404">
        <f>L87+M87</f>
        <v>41</v>
      </c>
      <c r="O87" s="517" t="s">
        <v>1002</v>
      </c>
      <c r="P87" s="1880"/>
    </row>
    <row r="88" spans="1:17" s="518" customFormat="1" ht="39" customHeight="1">
      <c r="A88" s="1880"/>
      <c r="B88" s="517" t="s">
        <v>750</v>
      </c>
      <c r="C88" s="401">
        <f>C86+C87</f>
        <v>15</v>
      </c>
      <c r="D88" s="401">
        <f t="shared" ref="D88:N88" si="21">D86+D87</f>
        <v>111</v>
      </c>
      <c r="E88" s="401">
        <f t="shared" si="21"/>
        <v>126</v>
      </c>
      <c r="F88" s="401">
        <f t="shared" si="21"/>
        <v>32</v>
      </c>
      <c r="G88" s="401">
        <f t="shared" si="21"/>
        <v>94</v>
      </c>
      <c r="H88" s="401">
        <f t="shared" si="21"/>
        <v>126</v>
      </c>
      <c r="I88" s="401">
        <f t="shared" si="21"/>
        <v>155</v>
      </c>
      <c r="J88" s="401">
        <f t="shared" si="21"/>
        <v>359</v>
      </c>
      <c r="K88" s="401">
        <f t="shared" si="21"/>
        <v>514</v>
      </c>
      <c r="L88" s="401">
        <f t="shared" si="21"/>
        <v>3</v>
      </c>
      <c r="M88" s="401">
        <f t="shared" si="21"/>
        <v>84</v>
      </c>
      <c r="N88" s="401">
        <f t="shared" si="21"/>
        <v>87</v>
      </c>
      <c r="O88" s="517" t="s">
        <v>68</v>
      </c>
      <c r="P88" s="1880"/>
    </row>
    <row r="89" spans="1:17" s="518" customFormat="1" ht="39" customHeight="1">
      <c r="A89" s="1880" t="s">
        <v>1020</v>
      </c>
      <c r="B89" s="517" t="s">
        <v>998</v>
      </c>
      <c r="C89" s="591">
        <v>51</v>
      </c>
      <c r="D89" s="591">
        <v>0</v>
      </c>
      <c r="E89" s="591">
        <f>C89+D89</f>
        <v>51</v>
      </c>
      <c r="F89" s="591">
        <v>11</v>
      </c>
      <c r="G89" s="591">
        <v>1</v>
      </c>
      <c r="H89" s="591">
        <f>F89+G89</f>
        <v>12</v>
      </c>
      <c r="I89" s="591">
        <v>116</v>
      </c>
      <c r="J89" s="591">
        <v>1</v>
      </c>
      <c r="K89" s="591">
        <f>I89+J89</f>
        <v>117</v>
      </c>
      <c r="L89" s="591">
        <v>2</v>
      </c>
      <c r="M89" s="591">
        <v>0</v>
      </c>
      <c r="N89" s="591">
        <f>L89+M89</f>
        <v>2</v>
      </c>
      <c r="O89" s="517" t="s">
        <v>999</v>
      </c>
      <c r="P89" s="1880" t="s">
        <v>172</v>
      </c>
    </row>
    <row r="90" spans="1:17" s="518" customFormat="1" ht="39" customHeight="1">
      <c r="A90" s="1880"/>
      <c r="B90" s="517" t="s">
        <v>1001</v>
      </c>
      <c r="C90" s="591">
        <v>52</v>
      </c>
      <c r="D90" s="591">
        <v>1</v>
      </c>
      <c r="E90" s="591">
        <f>C90+D90</f>
        <v>53</v>
      </c>
      <c r="F90" s="591">
        <v>8</v>
      </c>
      <c r="G90" s="591">
        <v>0</v>
      </c>
      <c r="H90" s="591">
        <f>F90+G90</f>
        <v>8</v>
      </c>
      <c r="I90" s="591">
        <v>81</v>
      </c>
      <c r="J90" s="591">
        <v>1</v>
      </c>
      <c r="K90" s="591">
        <f>I90+J90</f>
        <v>82</v>
      </c>
      <c r="L90" s="591">
        <v>2</v>
      </c>
      <c r="M90" s="591">
        <v>0</v>
      </c>
      <c r="N90" s="591">
        <f>L90+M90</f>
        <v>2</v>
      </c>
      <c r="O90" s="517" t="s">
        <v>1002</v>
      </c>
      <c r="P90" s="1880"/>
    </row>
    <row r="91" spans="1:17" s="518" customFormat="1" ht="39" customHeight="1">
      <c r="A91" s="1880"/>
      <c r="B91" s="517" t="s">
        <v>750</v>
      </c>
      <c r="C91" s="592">
        <f>C89+C90</f>
        <v>103</v>
      </c>
      <c r="D91" s="592">
        <f t="shared" ref="D91:N91" si="22">D89+D90</f>
        <v>1</v>
      </c>
      <c r="E91" s="592">
        <f t="shared" si="22"/>
        <v>104</v>
      </c>
      <c r="F91" s="592">
        <f t="shared" si="22"/>
        <v>19</v>
      </c>
      <c r="G91" s="592">
        <f t="shared" si="22"/>
        <v>1</v>
      </c>
      <c r="H91" s="592">
        <f t="shared" si="22"/>
        <v>20</v>
      </c>
      <c r="I91" s="592">
        <f t="shared" si="22"/>
        <v>197</v>
      </c>
      <c r="J91" s="592">
        <f t="shared" si="22"/>
        <v>2</v>
      </c>
      <c r="K91" s="592">
        <f t="shared" si="22"/>
        <v>199</v>
      </c>
      <c r="L91" s="592">
        <f t="shared" si="22"/>
        <v>4</v>
      </c>
      <c r="M91" s="592">
        <f t="shared" si="22"/>
        <v>0</v>
      </c>
      <c r="N91" s="592">
        <f t="shared" si="22"/>
        <v>4</v>
      </c>
      <c r="O91" s="517" t="s">
        <v>68</v>
      </c>
      <c r="P91" s="1880"/>
    </row>
    <row r="92" spans="1:17" s="518" customFormat="1" ht="39" customHeight="1">
      <c r="A92" s="1880" t="s">
        <v>862</v>
      </c>
      <c r="B92" s="517" t="s">
        <v>998</v>
      </c>
      <c r="C92" s="404">
        <v>0</v>
      </c>
      <c r="D92" s="404">
        <v>3</v>
      </c>
      <c r="E92" s="404">
        <f>C92+D92</f>
        <v>3</v>
      </c>
      <c r="F92" s="404">
        <v>0</v>
      </c>
      <c r="G92" s="404">
        <v>3</v>
      </c>
      <c r="H92" s="404">
        <f>F92+G92</f>
        <v>3</v>
      </c>
      <c r="I92" s="404">
        <v>0</v>
      </c>
      <c r="J92" s="404">
        <v>4</v>
      </c>
      <c r="K92" s="404">
        <f>I92+J92</f>
        <v>4</v>
      </c>
      <c r="L92" s="404">
        <v>0</v>
      </c>
      <c r="M92" s="404">
        <v>1</v>
      </c>
      <c r="N92" s="404">
        <f>L92+M92</f>
        <v>1</v>
      </c>
      <c r="O92" s="517" t="s">
        <v>999</v>
      </c>
      <c r="P92" s="1880" t="s">
        <v>1222</v>
      </c>
    </row>
    <row r="93" spans="1:17" s="518" customFormat="1" ht="39" customHeight="1">
      <c r="A93" s="1880"/>
      <c r="B93" s="517" t="s">
        <v>1001</v>
      </c>
      <c r="C93" s="404">
        <v>0</v>
      </c>
      <c r="D93" s="404">
        <v>4</v>
      </c>
      <c r="E93" s="404">
        <f>C93+D93</f>
        <v>4</v>
      </c>
      <c r="F93" s="404">
        <v>0</v>
      </c>
      <c r="G93" s="404">
        <v>0</v>
      </c>
      <c r="H93" s="404">
        <f>F93+G93</f>
        <v>0</v>
      </c>
      <c r="I93" s="404">
        <v>2</v>
      </c>
      <c r="J93" s="404">
        <v>2</v>
      </c>
      <c r="K93" s="404">
        <f>I93+J93</f>
        <v>4</v>
      </c>
      <c r="L93" s="404">
        <v>0</v>
      </c>
      <c r="M93" s="404">
        <v>3</v>
      </c>
      <c r="N93" s="404">
        <f>L93+M93</f>
        <v>3</v>
      </c>
      <c r="O93" s="517" t="s">
        <v>1002</v>
      </c>
      <c r="P93" s="1880"/>
    </row>
    <row r="94" spans="1:17" s="518" customFormat="1" ht="39" customHeight="1">
      <c r="A94" s="1880"/>
      <c r="B94" s="517" t="s">
        <v>750</v>
      </c>
      <c r="C94" s="401">
        <f>C92+C93</f>
        <v>0</v>
      </c>
      <c r="D94" s="401">
        <f t="shared" ref="D94:N94" si="23">D92+D93</f>
        <v>7</v>
      </c>
      <c r="E94" s="401">
        <f t="shared" si="23"/>
        <v>7</v>
      </c>
      <c r="F94" s="401">
        <f t="shared" si="23"/>
        <v>0</v>
      </c>
      <c r="G94" s="401">
        <f t="shared" si="23"/>
        <v>3</v>
      </c>
      <c r="H94" s="401">
        <f t="shared" si="23"/>
        <v>3</v>
      </c>
      <c r="I94" s="401">
        <f t="shared" si="23"/>
        <v>2</v>
      </c>
      <c r="J94" s="401">
        <f t="shared" si="23"/>
        <v>6</v>
      </c>
      <c r="K94" s="401">
        <f t="shared" si="23"/>
        <v>8</v>
      </c>
      <c r="L94" s="401">
        <f t="shared" si="23"/>
        <v>0</v>
      </c>
      <c r="M94" s="401">
        <f t="shared" si="23"/>
        <v>4</v>
      </c>
      <c r="N94" s="401">
        <f t="shared" si="23"/>
        <v>4</v>
      </c>
      <c r="O94" s="517" t="s">
        <v>68</v>
      </c>
      <c r="P94" s="1880"/>
    </row>
    <row r="95" spans="1:17" ht="39" customHeight="1">
      <c r="A95" s="1880" t="s">
        <v>1053</v>
      </c>
      <c r="B95" s="517" t="s">
        <v>998</v>
      </c>
      <c r="C95" s="404">
        <v>0</v>
      </c>
      <c r="D95" s="404">
        <v>2</v>
      </c>
      <c r="E95" s="404">
        <f>C95+D95</f>
        <v>2</v>
      </c>
      <c r="F95" s="404">
        <v>0</v>
      </c>
      <c r="G95" s="404">
        <v>2</v>
      </c>
      <c r="H95" s="404">
        <f>F95+G95</f>
        <v>2</v>
      </c>
      <c r="I95" s="404">
        <v>3</v>
      </c>
      <c r="J95" s="404">
        <v>7</v>
      </c>
      <c r="K95" s="404">
        <f>I95+J95</f>
        <v>10</v>
      </c>
      <c r="L95" s="404">
        <v>0</v>
      </c>
      <c r="M95" s="404">
        <v>3</v>
      </c>
      <c r="N95" s="404">
        <f>L95+M95</f>
        <v>3</v>
      </c>
      <c r="O95" s="517" t="s">
        <v>999</v>
      </c>
      <c r="P95" s="1880" t="s">
        <v>871</v>
      </c>
    </row>
    <row r="96" spans="1:17" ht="39" customHeight="1">
      <c r="A96" s="1880"/>
      <c r="B96" s="517" t="s">
        <v>1001</v>
      </c>
      <c r="C96" s="404">
        <v>0</v>
      </c>
      <c r="D96" s="404">
        <v>5</v>
      </c>
      <c r="E96" s="404">
        <f>C96+D96</f>
        <v>5</v>
      </c>
      <c r="F96" s="404">
        <v>0</v>
      </c>
      <c r="G96" s="404">
        <v>3</v>
      </c>
      <c r="H96" s="404">
        <f>F96+G96</f>
        <v>3</v>
      </c>
      <c r="I96" s="404">
        <v>6</v>
      </c>
      <c r="J96" s="404">
        <v>6</v>
      </c>
      <c r="K96" s="404">
        <f>I96+J96</f>
        <v>12</v>
      </c>
      <c r="L96" s="404">
        <v>0</v>
      </c>
      <c r="M96" s="404">
        <v>2</v>
      </c>
      <c r="N96" s="404">
        <f>L96+M96</f>
        <v>2</v>
      </c>
      <c r="O96" s="517" t="s">
        <v>1002</v>
      </c>
      <c r="P96" s="1880"/>
    </row>
    <row r="97" spans="1:17" ht="39" customHeight="1">
      <c r="A97" s="1880"/>
      <c r="B97" s="517" t="s">
        <v>750</v>
      </c>
      <c r="C97" s="401">
        <f>C95+C96</f>
        <v>0</v>
      </c>
      <c r="D97" s="401">
        <f t="shared" ref="D97:N97" si="24">D95+D96</f>
        <v>7</v>
      </c>
      <c r="E97" s="401">
        <f t="shared" si="24"/>
        <v>7</v>
      </c>
      <c r="F97" s="401">
        <f t="shared" si="24"/>
        <v>0</v>
      </c>
      <c r="G97" s="401">
        <f t="shared" si="24"/>
        <v>5</v>
      </c>
      <c r="H97" s="401">
        <f t="shared" si="24"/>
        <v>5</v>
      </c>
      <c r="I97" s="401">
        <f t="shared" si="24"/>
        <v>9</v>
      </c>
      <c r="J97" s="401">
        <f t="shared" si="24"/>
        <v>13</v>
      </c>
      <c r="K97" s="401">
        <f t="shared" si="24"/>
        <v>22</v>
      </c>
      <c r="L97" s="401">
        <f t="shared" si="24"/>
        <v>0</v>
      </c>
      <c r="M97" s="401">
        <f t="shared" si="24"/>
        <v>5</v>
      </c>
      <c r="N97" s="401">
        <f t="shared" si="24"/>
        <v>5</v>
      </c>
      <c r="O97" s="517" t="s">
        <v>68</v>
      </c>
      <c r="P97" s="1880"/>
    </row>
    <row r="98" spans="1:17" ht="39" customHeight="1">
      <c r="A98" s="1880" t="s">
        <v>1058</v>
      </c>
      <c r="B98" s="517" t="s">
        <v>998</v>
      </c>
      <c r="C98" s="404">
        <v>21</v>
      </c>
      <c r="D98" s="404">
        <v>14</v>
      </c>
      <c r="E98" s="404">
        <f>C98+D98</f>
        <v>35</v>
      </c>
      <c r="F98" s="404">
        <v>8</v>
      </c>
      <c r="G98" s="404">
        <v>10</v>
      </c>
      <c r="H98" s="404">
        <f>F98+G98</f>
        <v>18</v>
      </c>
      <c r="I98" s="404">
        <v>103</v>
      </c>
      <c r="J98" s="404">
        <v>31</v>
      </c>
      <c r="K98" s="404">
        <f>I98+J98</f>
        <v>134</v>
      </c>
      <c r="L98" s="404">
        <v>1</v>
      </c>
      <c r="M98" s="404">
        <v>8</v>
      </c>
      <c r="N98" s="404">
        <f>L98+M98</f>
        <v>9</v>
      </c>
      <c r="O98" s="517" t="s">
        <v>999</v>
      </c>
      <c r="P98" s="1880" t="s">
        <v>1213</v>
      </c>
    </row>
    <row r="99" spans="1:17" ht="39" customHeight="1">
      <c r="A99" s="1880"/>
      <c r="B99" s="517" t="s">
        <v>1001</v>
      </c>
      <c r="C99" s="404">
        <v>29</v>
      </c>
      <c r="D99" s="404">
        <v>30</v>
      </c>
      <c r="E99" s="404">
        <f>C99+D99</f>
        <v>59</v>
      </c>
      <c r="F99" s="404">
        <v>33</v>
      </c>
      <c r="G99" s="404">
        <v>8</v>
      </c>
      <c r="H99" s="404">
        <f>F99+G99</f>
        <v>41</v>
      </c>
      <c r="I99" s="404">
        <v>80</v>
      </c>
      <c r="J99" s="404">
        <v>40</v>
      </c>
      <c r="K99" s="404">
        <f>I99+J99</f>
        <v>120</v>
      </c>
      <c r="L99" s="404">
        <v>1</v>
      </c>
      <c r="M99" s="404">
        <v>16</v>
      </c>
      <c r="N99" s="404">
        <f>L99+M99</f>
        <v>17</v>
      </c>
      <c r="O99" s="517" t="s">
        <v>1002</v>
      </c>
      <c r="P99" s="1880"/>
    </row>
    <row r="100" spans="1:17" ht="39" customHeight="1">
      <c r="A100" s="1880"/>
      <c r="B100" s="517" t="s">
        <v>750</v>
      </c>
      <c r="C100" s="401">
        <f>C98+C99</f>
        <v>50</v>
      </c>
      <c r="D100" s="401">
        <f t="shared" ref="D100:N100" si="25">D98+D99</f>
        <v>44</v>
      </c>
      <c r="E100" s="401">
        <f t="shared" si="25"/>
        <v>94</v>
      </c>
      <c r="F100" s="401">
        <f t="shared" si="25"/>
        <v>41</v>
      </c>
      <c r="G100" s="401">
        <f t="shared" si="25"/>
        <v>18</v>
      </c>
      <c r="H100" s="401">
        <f t="shared" si="25"/>
        <v>59</v>
      </c>
      <c r="I100" s="401">
        <f t="shared" si="25"/>
        <v>183</v>
      </c>
      <c r="J100" s="401">
        <f t="shared" si="25"/>
        <v>71</v>
      </c>
      <c r="K100" s="401">
        <f t="shared" si="25"/>
        <v>254</v>
      </c>
      <c r="L100" s="401">
        <f t="shared" si="25"/>
        <v>2</v>
      </c>
      <c r="M100" s="401">
        <f t="shared" si="25"/>
        <v>24</v>
      </c>
      <c r="N100" s="401">
        <f t="shared" si="25"/>
        <v>26</v>
      </c>
      <c r="O100" s="517" t="s">
        <v>68</v>
      </c>
      <c r="P100" s="1880"/>
    </row>
    <row r="101" spans="1:17" ht="39" customHeight="1">
      <c r="A101" s="1880" t="s">
        <v>1223</v>
      </c>
      <c r="B101" s="517" t="s">
        <v>998</v>
      </c>
      <c r="C101" s="404">
        <v>0</v>
      </c>
      <c r="D101" s="404">
        <v>13</v>
      </c>
      <c r="E101" s="404">
        <f>C101+D101</f>
        <v>13</v>
      </c>
      <c r="F101" s="404">
        <v>0</v>
      </c>
      <c r="G101" s="404">
        <v>10</v>
      </c>
      <c r="H101" s="404">
        <f>F101+G101</f>
        <v>10</v>
      </c>
      <c r="I101" s="404">
        <v>40</v>
      </c>
      <c r="J101" s="404">
        <v>45</v>
      </c>
      <c r="K101" s="404">
        <f>I101+J101</f>
        <v>85</v>
      </c>
      <c r="L101" s="404">
        <v>1</v>
      </c>
      <c r="M101" s="404">
        <v>8</v>
      </c>
      <c r="N101" s="404">
        <f>L101+M101</f>
        <v>9</v>
      </c>
      <c r="O101" s="517" t="s">
        <v>999</v>
      </c>
      <c r="P101" s="1880" t="s">
        <v>894</v>
      </c>
    </row>
    <row r="102" spans="1:17" ht="39" customHeight="1">
      <c r="A102" s="1880"/>
      <c r="B102" s="517" t="s">
        <v>1001</v>
      </c>
      <c r="C102" s="404">
        <v>0</v>
      </c>
      <c r="D102" s="404">
        <v>2</v>
      </c>
      <c r="E102" s="404">
        <f>C102+D102</f>
        <v>2</v>
      </c>
      <c r="F102" s="404">
        <v>0</v>
      </c>
      <c r="G102" s="404">
        <v>4</v>
      </c>
      <c r="H102" s="404">
        <f>F102+G102</f>
        <v>4</v>
      </c>
      <c r="I102" s="404">
        <v>13</v>
      </c>
      <c r="J102" s="404">
        <v>12</v>
      </c>
      <c r="K102" s="404">
        <f>I102+J102</f>
        <v>25</v>
      </c>
      <c r="L102" s="404">
        <v>0</v>
      </c>
      <c r="M102" s="404">
        <v>2</v>
      </c>
      <c r="N102" s="404">
        <f>L102+M102</f>
        <v>2</v>
      </c>
      <c r="O102" s="517" t="s">
        <v>1002</v>
      </c>
      <c r="P102" s="1880"/>
    </row>
    <row r="103" spans="1:17" ht="39" customHeight="1">
      <c r="A103" s="1880"/>
      <c r="B103" s="517" t="s">
        <v>750</v>
      </c>
      <c r="C103" s="401">
        <f>C101+C102</f>
        <v>0</v>
      </c>
      <c r="D103" s="401">
        <f t="shared" ref="D103:N103" si="26">D101+D102</f>
        <v>15</v>
      </c>
      <c r="E103" s="401">
        <f t="shared" si="26"/>
        <v>15</v>
      </c>
      <c r="F103" s="401">
        <f t="shared" si="26"/>
        <v>0</v>
      </c>
      <c r="G103" s="401">
        <f t="shared" si="26"/>
        <v>14</v>
      </c>
      <c r="H103" s="401">
        <f t="shared" si="26"/>
        <v>14</v>
      </c>
      <c r="I103" s="401">
        <f t="shared" si="26"/>
        <v>53</v>
      </c>
      <c r="J103" s="401">
        <f t="shared" si="26"/>
        <v>57</v>
      </c>
      <c r="K103" s="401">
        <f t="shared" si="26"/>
        <v>110</v>
      </c>
      <c r="L103" s="401">
        <f t="shared" si="26"/>
        <v>1</v>
      </c>
      <c r="M103" s="401">
        <f t="shared" si="26"/>
        <v>10</v>
      </c>
      <c r="N103" s="401">
        <f t="shared" si="26"/>
        <v>11</v>
      </c>
      <c r="O103" s="517" t="s">
        <v>68</v>
      </c>
      <c r="P103" s="1880"/>
    </row>
    <row r="104" spans="1:17" ht="39" customHeight="1">
      <c r="A104" s="1880" t="s">
        <v>750</v>
      </c>
      <c r="B104" s="517" t="s">
        <v>998</v>
      </c>
      <c r="C104" s="404">
        <f>C86+C89+C92+C95+C98+C101</f>
        <v>77</v>
      </c>
      <c r="D104" s="404">
        <f>D86+D89+D92+D95+D98+D101</f>
        <v>98</v>
      </c>
      <c r="E104" s="404">
        <f>C104+D104</f>
        <v>175</v>
      </c>
      <c r="F104" s="404">
        <f>F86+F89+F92+F95+F98+F101</f>
        <v>30</v>
      </c>
      <c r="G104" s="404">
        <f>G86+G89+G92+G95+G98+G101</f>
        <v>72</v>
      </c>
      <c r="H104" s="404">
        <f>F104+G104</f>
        <v>102</v>
      </c>
      <c r="I104" s="404">
        <f>I86+I89+I92+I95+I98+I101</f>
        <v>353</v>
      </c>
      <c r="J104" s="404">
        <f>J86+J89+J92+J95+J98+J101</f>
        <v>309</v>
      </c>
      <c r="K104" s="404">
        <f>I104+J104</f>
        <v>662</v>
      </c>
      <c r="L104" s="404">
        <f>L86+L89+L92+L95+L98+L101</f>
        <v>6</v>
      </c>
      <c r="M104" s="404">
        <f>M86+M89+M92+M95+M98+M101</f>
        <v>64</v>
      </c>
      <c r="N104" s="404">
        <f>L104+M104</f>
        <v>70</v>
      </c>
      <c r="O104" s="517" t="s">
        <v>999</v>
      </c>
      <c r="P104" s="1880" t="s">
        <v>68</v>
      </c>
    </row>
    <row r="105" spans="1:17" ht="39" customHeight="1">
      <c r="A105" s="1880"/>
      <c r="B105" s="517" t="s">
        <v>1001</v>
      </c>
      <c r="C105" s="404">
        <f>C87+C90+C93+C96+C99+C102</f>
        <v>91</v>
      </c>
      <c r="D105" s="404">
        <f>D87+D90+D93+D96+D99+D102</f>
        <v>87</v>
      </c>
      <c r="E105" s="404">
        <f>C105+D105</f>
        <v>178</v>
      </c>
      <c r="F105" s="404">
        <f>F87+F90+F93+F96+F99+F102</f>
        <v>62</v>
      </c>
      <c r="G105" s="404">
        <f>G87+G90+G93+G96+G99+G102</f>
        <v>63</v>
      </c>
      <c r="H105" s="404">
        <f>F105+G105</f>
        <v>125</v>
      </c>
      <c r="I105" s="404">
        <f>I87+I90+I93+I96+I99+I102</f>
        <v>246</v>
      </c>
      <c r="J105" s="404">
        <f>J87+J90+J93+J96+J99+J102</f>
        <v>199</v>
      </c>
      <c r="K105" s="404">
        <f>I105+J105</f>
        <v>445</v>
      </c>
      <c r="L105" s="404">
        <f>L87+L90+L93+L96+L99+L102</f>
        <v>4</v>
      </c>
      <c r="M105" s="404">
        <f>M87+M90+M93+M96+M99+M102</f>
        <v>63</v>
      </c>
      <c r="N105" s="404">
        <f>L105+M105</f>
        <v>67</v>
      </c>
      <c r="O105" s="517" t="s">
        <v>1002</v>
      </c>
      <c r="P105" s="1880"/>
    </row>
    <row r="106" spans="1:17" ht="39" customHeight="1">
      <c r="A106" s="1880"/>
      <c r="B106" s="517" t="s">
        <v>750</v>
      </c>
      <c r="C106" s="401">
        <f>C104+C105</f>
        <v>168</v>
      </c>
      <c r="D106" s="401">
        <f t="shared" ref="D106:N106" si="27">D104+D105</f>
        <v>185</v>
      </c>
      <c r="E106" s="401">
        <f t="shared" si="27"/>
        <v>353</v>
      </c>
      <c r="F106" s="401">
        <f t="shared" si="27"/>
        <v>92</v>
      </c>
      <c r="G106" s="401">
        <f t="shared" si="27"/>
        <v>135</v>
      </c>
      <c r="H106" s="401">
        <f t="shared" si="27"/>
        <v>227</v>
      </c>
      <c r="I106" s="401">
        <f t="shared" si="27"/>
        <v>599</v>
      </c>
      <c r="J106" s="401">
        <f t="shared" si="27"/>
        <v>508</v>
      </c>
      <c r="K106" s="401">
        <f t="shared" si="27"/>
        <v>1107</v>
      </c>
      <c r="L106" s="401">
        <f t="shared" si="27"/>
        <v>10</v>
      </c>
      <c r="M106" s="401">
        <f t="shared" si="27"/>
        <v>127</v>
      </c>
      <c r="N106" s="401">
        <f t="shared" si="27"/>
        <v>137</v>
      </c>
      <c r="O106" s="517" t="s">
        <v>68</v>
      </c>
      <c r="P106" s="1880"/>
    </row>
    <row r="107" spans="1:17" ht="39" customHeight="1">
      <c r="A107" s="198" t="s">
        <v>1218</v>
      </c>
      <c r="B107" s="136"/>
      <c r="C107" s="136"/>
      <c r="D107" s="136"/>
      <c r="E107" s="136"/>
      <c r="F107" s="136"/>
      <c r="G107" s="136"/>
      <c r="H107" s="136"/>
      <c r="I107" s="136"/>
      <c r="J107" s="136"/>
      <c r="K107" s="136"/>
      <c r="L107" s="136"/>
      <c r="M107" s="136"/>
      <c r="N107" s="136"/>
      <c r="O107" s="136"/>
      <c r="P107" s="200" t="s">
        <v>1219</v>
      </c>
    </row>
    <row r="108" spans="1:17" ht="39" customHeight="1">
      <c r="A108" s="1887" t="s">
        <v>1008</v>
      </c>
      <c r="B108" s="1887" t="s">
        <v>990</v>
      </c>
      <c r="C108" s="1880" t="s">
        <v>105</v>
      </c>
      <c r="D108" s="1880"/>
      <c r="E108" s="1880" t="s">
        <v>1108</v>
      </c>
      <c r="F108" s="1880" t="s">
        <v>63</v>
      </c>
      <c r="G108" s="1880"/>
      <c r="H108" s="1880" t="s">
        <v>1109</v>
      </c>
      <c r="I108" s="1880" t="s">
        <v>64</v>
      </c>
      <c r="J108" s="1880"/>
      <c r="K108" s="1880" t="s">
        <v>65</v>
      </c>
      <c r="L108" s="1880" t="s">
        <v>66</v>
      </c>
      <c r="M108" s="1880"/>
      <c r="N108" s="1880" t="s">
        <v>67</v>
      </c>
      <c r="O108" s="1880" t="s">
        <v>992</v>
      </c>
      <c r="P108" s="1880" t="s">
        <v>1130</v>
      </c>
      <c r="Q108" s="516"/>
    </row>
    <row r="109" spans="1:17" ht="39" customHeight="1">
      <c r="A109" s="1888"/>
      <c r="B109" s="1888"/>
      <c r="C109" s="1880" t="s">
        <v>479</v>
      </c>
      <c r="D109" s="1880"/>
      <c r="E109" s="1880"/>
      <c r="F109" s="1880" t="s">
        <v>483</v>
      </c>
      <c r="G109" s="1880"/>
      <c r="H109" s="1880"/>
      <c r="I109" s="1880" t="s">
        <v>65</v>
      </c>
      <c r="J109" s="1880"/>
      <c r="K109" s="1880"/>
      <c r="L109" s="1880" t="s">
        <v>67</v>
      </c>
      <c r="M109" s="1880"/>
      <c r="N109" s="1880"/>
      <c r="O109" s="1880"/>
      <c r="P109" s="1880"/>
      <c r="Q109" s="516"/>
    </row>
    <row r="110" spans="1:17" ht="39" customHeight="1">
      <c r="A110" s="1888"/>
      <c r="B110" s="1888"/>
      <c r="C110" s="517" t="s">
        <v>994</v>
      </c>
      <c r="D110" s="517" t="s">
        <v>995</v>
      </c>
      <c r="E110" s="517" t="s">
        <v>750</v>
      </c>
      <c r="F110" s="517" t="s">
        <v>994</v>
      </c>
      <c r="G110" s="517" t="s">
        <v>995</v>
      </c>
      <c r="H110" s="517" t="s">
        <v>750</v>
      </c>
      <c r="I110" s="517" t="s">
        <v>994</v>
      </c>
      <c r="J110" s="517" t="s">
        <v>995</v>
      </c>
      <c r="K110" s="517" t="s">
        <v>750</v>
      </c>
      <c r="L110" s="517" t="s">
        <v>994</v>
      </c>
      <c r="M110" s="517" t="s">
        <v>995</v>
      </c>
      <c r="N110" s="517" t="s">
        <v>750</v>
      </c>
      <c r="O110" s="1880"/>
      <c r="P110" s="1880"/>
      <c r="Q110" s="516"/>
    </row>
    <row r="111" spans="1:17" ht="39" customHeight="1">
      <c r="A111" s="1889"/>
      <c r="B111" s="1889"/>
      <c r="C111" s="517" t="s">
        <v>996</v>
      </c>
      <c r="D111" s="517" t="s">
        <v>997</v>
      </c>
      <c r="E111" s="517" t="s">
        <v>68</v>
      </c>
      <c r="F111" s="517" t="s">
        <v>996</v>
      </c>
      <c r="G111" s="517" t="s">
        <v>997</v>
      </c>
      <c r="H111" s="517" t="s">
        <v>68</v>
      </c>
      <c r="I111" s="517" t="s">
        <v>996</v>
      </c>
      <c r="J111" s="517" t="s">
        <v>997</v>
      </c>
      <c r="K111" s="517" t="s">
        <v>68</v>
      </c>
      <c r="L111" s="517" t="s">
        <v>996</v>
      </c>
      <c r="M111" s="517" t="s">
        <v>997</v>
      </c>
      <c r="N111" s="517" t="s">
        <v>68</v>
      </c>
      <c r="O111" s="1880"/>
      <c r="P111" s="1880"/>
      <c r="Q111" s="516"/>
    </row>
    <row r="112" spans="1:17" s="518" customFormat="1" ht="39" customHeight="1">
      <c r="A112" s="1880" t="s">
        <v>1220</v>
      </c>
      <c r="B112" s="517" t="s">
        <v>998</v>
      </c>
      <c r="C112" s="404">
        <v>53</v>
      </c>
      <c r="D112" s="404">
        <v>112</v>
      </c>
      <c r="E112" s="404">
        <f>C112+D112</f>
        <v>165</v>
      </c>
      <c r="F112" s="404">
        <v>6</v>
      </c>
      <c r="G112" s="404">
        <v>30</v>
      </c>
      <c r="H112" s="404">
        <f>F112+G112</f>
        <v>36</v>
      </c>
      <c r="I112" s="404">
        <v>2</v>
      </c>
      <c r="J112" s="404">
        <v>15</v>
      </c>
      <c r="K112" s="404">
        <f>I112+J112</f>
        <v>17</v>
      </c>
      <c r="L112" s="404">
        <v>12</v>
      </c>
      <c r="M112" s="404">
        <v>33</v>
      </c>
      <c r="N112" s="404">
        <f>L112+M112</f>
        <v>45</v>
      </c>
      <c r="O112" s="517" t="s">
        <v>999</v>
      </c>
      <c r="P112" s="1880" t="s">
        <v>1221</v>
      </c>
    </row>
    <row r="113" spans="1:16" s="518" customFormat="1" ht="39" customHeight="1">
      <c r="A113" s="1880"/>
      <c r="B113" s="517" t="s">
        <v>1001</v>
      </c>
      <c r="C113" s="404">
        <v>13</v>
      </c>
      <c r="D113" s="404">
        <v>86</v>
      </c>
      <c r="E113" s="404">
        <f>C113+D113</f>
        <v>99</v>
      </c>
      <c r="F113" s="404">
        <v>1</v>
      </c>
      <c r="G113" s="404">
        <v>41</v>
      </c>
      <c r="H113" s="404">
        <f>F113+G113</f>
        <v>42</v>
      </c>
      <c r="I113" s="404">
        <v>0</v>
      </c>
      <c r="J113" s="404">
        <v>7</v>
      </c>
      <c r="K113" s="404">
        <f>I113+J113</f>
        <v>7</v>
      </c>
      <c r="L113" s="404">
        <v>22</v>
      </c>
      <c r="M113" s="404">
        <v>34</v>
      </c>
      <c r="N113" s="404">
        <f>L113+M113</f>
        <v>56</v>
      </c>
      <c r="O113" s="517" t="s">
        <v>1002</v>
      </c>
      <c r="P113" s="1880"/>
    </row>
    <row r="114" spans="1:16" s="518" customFormat="1" ht="39" customHeight="1">
      <c r="A114" s="1880"/>
      <c r="B114" s="517" t="s">
        <v>750</v>
      </c>
      <c r="C114" s="401">
        <f>C112+C113</f>
        <v>66</v>
      </c>
      <c r="D114" s="401">
        <f t="shared" ref="D114:N114" si="28">D112+D113</f>
        <v>198</v>
      </c>
      <c r="E114" s="401">
        <f t="shared" si="28"/>
        <v>264</v>
      </c>
      <c r="F114" s="401">
        <f t="shared" si="28"/>
        <v>7</v>
      </c>
      <c r="G114" s="401">
        <f t="shared" si="28"/>
        <v>71</v>
      </c>
      <c r="H114" s="401">
        <f t="shared" si="28"/>
        <v>78</v>
      </c>
      <c r="I114" s="401">
        <f t="shared" si="28"/>
        <v>2</v>
      </c>
      <c r="J114" s="401">
        <f t="shared" si="28"/>
        <v>22</v>
      </c>
      <c r="K114" s="401">
        <f t="shared" si="28"/>
        <v>24</v>
      </c>
      <c r="L114" s="401">
        <f t="shared" si="28"/>
        <v>34</v>
      </c>
      <c r="M114" s="401">
        <f t="shared" si="28"/>
        <v>67</v>
      </c>
      <c r="N114" s="401">
        <f t="shared" si="28"/>
        <v>101</v>
      </c>
      <c r="O114" s="517" t="s">
        <v>68</v>
      </c>
      <c r="P114" s="1880"/>
    </row>
    <row r="115" spans="1:16" s="518" customFormat="1" ht="39" customHeight="1">
      <c r="A115" s="1880" t="s">
        <v>1020</v>
      </c>
      <c r="B115" s="517" t="s">
        <v>998</v>
      </c>
      <c r="C115" s="591">
        <v>48</v>
      </c>
      <c r="D115" s="591">
        <v>0</v>
      </c>
      <c r="E115" s="591">
        <f>C115+D115</f>
        <v>48</v>
      </c>
      <c r="F115" s="591">
        <v>25</v>
      </c>
      <c r="G115" s="591">
        <v>0</v>
      </c>
      <c r="H115" s="591">
        <f>F115+G115</f>
        <v>25</v>
      </c>
      <c r="I115" s="591">
        <v>5</v>
      </c>
      <c r="J115" s="591">
        <v>2</v>
      </c>
      <c r="K115" s="591">
        <f>I115+J115</f>
        <v>7</v>
      </c>
      <c r="L115" s="591">
        <v>28</v>
      </c>
      <c r="M115" s="591">
        <v>1</v>
      </c>
      <c r="N115" s="591">
        <f>L115+M115</f>
        <v>29</v>
      </c>
      <c r="O115" s="517" t="s">
        <v>999</v>
      </c>
      <c r="P115" s="1880" t="s">
        <v>172</v>
      </c>
    </row>
    <row r="116" spans="1:16" s="518" customFormat="1" ht="39" customHeight="1">
      <c r="A116" s="1880"/>
      <c r="B116" s="517" t="s">
        <v>1001</v>
      </c>
      <c r="C116" s="591">
        <v>73</v>
      </c>
      <c r="D116" s="591">
        <v>0</v>
      </c>
      <c r="E116" s="591">
        <f>C116+D116</f>
        <v>73</v>
      </c>
      <c r="F116" s="591">
        <v>29</v>
      </c>
      <c r="G116" s="591">
        <v>0</v>
      </c>
      <c r="H116" s="591">
        <f>F116+G116</f>
        <v>29</v>
      </c>
      <c r="I116" s="591">
        <v>3</v>
      </c>
      <c r="J116" s="591">
        <v>0</v>
      </c>
      <c r="K116" s="591">
        <f>I116+J116</f>
        <v>3</v>
      </c>
      <c r="L116" s="591">
        <v>24</v>
      </c>
      <c r="M116" s="591">
        <v>0</v>
      </c>
      <c r="N116" s="591">
        <f>L116+M116</f>
        <v>24</v>
      </c>
      <c r="O116" s="517" t="s">
        <v>1002</v>
      </c>
      <c r="P116" s="1880"/>
    </row>
    <row r="117" spans="1:16" s="518" customFormat="1" ht="39" customHeight="1">
      <c r="A117" s="1880"/>
      <c r="B117" s="517" t="s">
        <v>750</v>
      </c>
      <c r="C117" s="592">
        <f>C115+C116</f>
        <v>121</v>
      </c>
      <c r="D117" s="592">
        <f t="shared" ref="D117:N117" si="29">D115+D116</f>
        <v>0</v>
      </c>
      <c r="E117" s="592">
        <f t="shared" si="29"/>
        <v>121</v>
      </c>
      <c r="F117" s="592">
        <f t="shared" si="29"/>
        <v>54</v>
      </c>
      <c r="G117" s="592">
        <f t="shared" si="29"/>
        <v>0</v>
      </c>
      <c r="H117" s="592">
        <f t="shared" si="29"/>
        <v>54</v>
      </c>
      <c r="I117" s="592">
        <f t="shared" si="29"/>
        <v>8</v>
      </c>
      <c r="J117" s="592">
        <f t="shared" si="29"/>
        <v>2</v>
      </c>
      <c r="K117" s="592">
        <f t="shared" si="29"/>
        <v>10</v>
      </c>
      <c r="L117" s="592">
        <f t="shared" si="29"/>
        <v>52</v>
      </c>
      <c r="M117" s="592">
        <f t="shared" si="29"/>
        <v>1</v>
      </c>
      <c r="N117" s="592">
        <f t="shared" si="29"/>
        <v>53</v>
      </c>
      <c r="O117" s="517" t="s">
        <v>68</v>
      </c>
      <c r="P117" s="1880"/>
    </row>
    <row r="118" spans="1:16" s="518" customFormat="1" ht="39" customHeight="1">
      <c r="A118" s="1880" t="s">
        <v>862</v>
      </c>
      <c r="B118" s="517" t="s">
        <v>998</v>
      </c>
      <c r="C118" s="404">
        <v>0</v>
      </c>
      <c r="D118" s="404">
        <v>0</v>
      </c>
      <c r="E118" s="404">
        <f>C118+D118</f>
        <v>0</v>
      </c>
      <c r="F118" s="404">
        <v>1</v>
      </c>
      <c r="G118" s="404">
        <v>1</v>
      </c>
      <c r="H118" s="404">
        <f>F118+G118</f>
        <v>2</v>
      </c>
      <c r="I118" s="404">
        <v>1</v>
      </c>
      <c r="J118" s="404">
        <v>1</v>
      </c>
      <c r="K118" s="404">
        <f>I118+J118</f>
        <v>2</v>
      </c>
      <c r="L118" s="404">
        <v>0</v>
      </c>
      <c r="M118" s="404">
        <v>0</v>
      </c>
      <c r="N118" s="404">
        <f>L118+M118</f>
        <v>0</v>
      </c>
      <c r="O118" s="517" t="s">
        <v>999</v>
      </c>
      <c r="P118" s="1880" t="s">
        <v>1222</v>
      </c>
    </row>
    <row r="119" spans="1:16" s="518" customFormat="1" ht="39" customHeight="1">
      <c r="A119" s="1880"/>
      <c r="B119" s="517" t="s">
        <v>1001</v>
      </c>
      <c r="C119" s="404">
        <v>0</v>
      </c>
      <c r="D119" s="404">
        <v>1</v>
      </c>
      <c r="E119" s="404">
        <f>C119+D119</f>
        <v>1</v>
      </c>
      <c r="F119" s="404">
        <v>0</v>
      </c>
      <c r="G119" s="404">
        <v>3</v>
      </c>
      <c r="H119" s="404">
        <f>F119+G119</f>
        <v>3</v>
      </c>
      <c r="I119" s="404">
        <v>0</v>
      </c>
      <c r="J119" s="404">
        <v>2</v>
      </c>
      <c r="K119" s="404">
        <f>I119+J119</f>
        <v>2</v>
      </c>
      <c r="L119" s="404">
        <v>1</v>
      </c>
      <c r="M119" s="404">
        <v>1</v>
      </c>
      <c r="N119" s="404">
        <f>L119+M119</f>
        <v>2</v>
      </c>
      <c r="O119" s="517" t="s">
        <v>1002</v>
      </c>
      <c r="P119" s="1880"/>
    </row>
    <row r="120" spans="1:16" s="518" customFormat="1" ht="39" customHeight="1">
      <c r="A120" s="1880"/>
      <c r="B120" s="517" t="s">
        <v>750</v>
      </c>
      <c r="C120" s="401">
        <f>C118+C119</f>
        <v>0</v>
      </c>
      <c r="D120" s="401">
        <f t="shared" ref="D120:N120" si="30">D118+D119</f>
        <v>1</v>
      </c>
      <c r="E120" s="401">
        <f t="shared" si="30"/>
        <v>1</v>
      </c>
      <c r="F120" s="401">
        <f t="shared" si="30"/>
        <v>1</v>
      </c>
      <c r="G120" s="401">
        <f t="shared" si="30"/>
        <v>4</v>
      </c>
      <c r="H120" s="401">
        <f t="shared" si="30"/>
        <v>5</v>
      </c>
      <c r="I120" s="401">
        <f t="shared" si="30"/>
        <v>1</v>
      </c>
      <c r="J120" s="401">
        <f t="shared" si="30"/>
        <v>3</v>
      </c>
      <c r="K120" s="401">
        <f t="shared" si="30"/>
        <v>4</v>
      </c>
      <c r="L120" s="401">
        <f t="shared" si="30"/>
        <v>1</v>
      </c>
      <c r="M120" s="401">
        <f t="shared" si="30"/>
        <v>1</v>
      </c>
      <c r="N120" s="401">
        <f t="shared" si="30"/>
        <v>2</v>
      </c>
      <c r="O120" s="517" t="s">
        <v>68</v>
      </c>
      <c r="P120" s="1880"/>
    </row>
    <row r="121" spans="1:16" ht="39" customHeight="1">
      <c r="A121" s="1880" t="s">
        <v>1053</v>
      </c>
      <c r="B121" s="517" t="s">
        <v>998</v>
      </c>
      <c r="C121" s="404">
        <v>1</v>
      </c>
      <c r="D121" s="404">
        <v>5</v>
      </c>
      <c r="E121" s="404">
        <f>C121+D121</f>
        <v>6</v>
      </c>
      <c r="F121" s="404">
        <v>0</v>
      </c>
      <c r="G121" s="404">
        <v>4</v>
      </c>
      <c r="H121" s="404">
        <f>F121+G121</f>
        <v>4</v>
      </c>
      <c r="I121" s="404">
        <v>0</v>
      </c>
      <c r="J121" s="404">
        <v>0</v>
      </c>
      <c r="K121" s="404">
        <f>I121+J121</f>
        <v>0</v>
      </c>
      <c r="L121" s="404">
        <v>1</v>
      </c>
      <c r="M121" s="404">
        <v>1</v>
      </c>
      <c r="N121" s="404">
        <f>L121+M121</f>
        <v>2</v>
      </c>
      <c r="O121" s="517" t="s">
        <v>999</v>
      </c>
      <c r="P121" s="1880" t="s">
        <v>871</v>
      </c>
    </row>
    <row r="122" spans="1:16" ht="39" customHeight="1">
      <c r="A122" s="1880"/>
      <c r="B122" s="517" t="s">
        <v>1001</v>
      </c>
      <c r="C122" s="404">
        <v>0</v>
      </c>
      <c r="D122" s="404">
        <v>3</v>
      </c>
      <c r="E122" s="404">
        <f>C122+D122</f>
        <v>3</v>
      </c>
      <c r="F122" s="404">
        <v>1</v>
      </c>
      <c r="G122" s="404">
        <v>2</v>
      </c>
      <c r="H122" s="404">
        <f>F122+G122</f>
        <v>3</v>
      </c>
      <c r="I122" s="404">
        <v>0</v>
      </c>
      <c r="J122" s="404">
        <v>0</v>
      </c>
      <c r="K122" s="404">
        <f>I122+J122</f>
        <v>0</v>
      </c>
      <c r="L122" s="404">
        <v>0</v>
      </c>
      <c r="M122" s="404">
        <v>1</v>
      </c>
      <c r="N122" s="404">
        <f>L122+M122</f>
        <v>1</v>
      </c>
      <c r="O122" s="517" t="s">
        <v>1002</v>
      </c>
      <c r="P122" s="1880"/>
    </row>
    <row r="123" spans="1:16" ht="39" customHeight="1">
      <c r="A123" s="1880"/>
      <c r="B123" s="517" t="s">
        <v>750</v>
      </c>
      <c r="C123" s="401">
        <f>C121+C122</f>
        <v>1</v>
      </c>
      <c r="D123" s="401">
        <f t="shared" ref="D123:N123" si="31">D121+D122</f>
        <v>8</v>
      </c>
      <c r="E123" s="401">
        <f t="shared" si="31"/>
        <v>9</v>
      </c>
      <c r="F123" s="401">
        <f t="shared" si="31"/>
        <v>1</v>
      </c>
      <c r="G123" s="401">
        <f t="shared" si="31"/>
        <v>6</v>
      </c>
      <c r="H123" s="401">
        <f t="shared" si="31"/>
        <v>7</v>
      </c>
      <c r="I123" s="401">
        <f t="shared" si="31"/>
        <v>0</v>
      </c>
      <c r="J123" s="401">
        <f t="shared" si="31"/>
        <v>0</v>
      </c>
      <c r="K123" s="401">
        <f t="shared" si="31"/>
        <v>0</v>
      </c>
      <c r="L123" s="401">
        <f t="shared" si="31"/>
        <v>1</v>
      </c>
      <c r="M123" s="401">
        <f t="shared" si="31"/>
        <v>2</v>
      </c>
      <c r="N123" s="401">
        <f t="shared" si="31"/>
        <v>3</v>
      </c>
      <c r="O123" s="517" t="s">
        <v>68</v>
      </c>
      <c r="P123" s="1880"/>
    </row>
    <row r="124" spans="1:16" ht="39" customHeight="1">
      <c r="A124" s="1880" t="s">
        <v>1058</v>
      </c>
      <c r="B124" s="517" t="s">
        <v>998</v>
      </c>
      <c r="C124" s="404">
        <v>26</v>
      </c>
      <c r="D124" s="404">
        <v>23</v>
      </c>
      <c r="E124" s="404">
        <f>C124+D124</f>
        <v>49</v>
      </c>
      <c r="F124" s="404">
        <v>8</v>
      </c>
      <c r="G124" s="404">
        <v>28</v>
      </c>
      <c r="H124" s="404">
        <f>F124+G124</f>
        <v>36</v>
      </c>
      <c r="I124" s="404">
        <v>5</v>
      </c>
      <c r="J124" s="404">
        <v>5</v>
      </c>
      <c r="K124" s="404">
        <f>I124+J124</f>
        <v>10</v>
      </c>
      <c r="L124" s="404">
        <v>6</v>
      </c>
      <c r="M124" s="404">
        <v>13</v>
      </c>
      <c r="N124" s="404">
        <f>L124+M124</f>
        <v>19</v>
      </c>
      <c r="O124" s="517" t="s">
        <v>999</v>
      </c>
      <c r="P124" s="1880" t="s">
        <v>1213</v>
      </c>
    </row>
    <row r="125" spans="1:16" ht="39" customHeight="1">
      <c r="A125" s="1880"/>
      <c r="B125" s="517" t="s">
        <v>1001</v>
      </c>
      <c r="C125" s="404">
        <v>2</v>
      </c>
      <c r="D125" s="404">
        <v>24</v>
      </c>
      <c r="E125" s="404">
        <f>C125+D125</f>
        <v>26</v>
      </c>
      <c r="F125" s="404">
        <v>18</v>
      </c>
      <c r="G125" s="404">
        <v>18</v>
      </c>
      <c r="H125" s="404">
        <f>F125+G125</f>
        <v>36</v>
      </c>
      <c r="I125" s="404">
        <v>1</v>
      </c>
      <c r="J125" s="404">
        <v>8</v>
      </c>
      <c r="K125" s="404">
        <f>I125+J125</f>
        <v>9</v>
      </c>
      <c r="L125" s="404">
        <v>7</v>
      </c>
      <c r="M125" s="404">
        <v>21</v>
      </c>
      <c r="N125" s="404">
        <f>L125+M125</f>
        <v>28</v>
      </c>
      <c r="O125" s="517" t="s">
        <v>1002</v>
      </c>
      <c r="P125" s="1880"/>
    </row>
    <row r="126" spans="1:16" ht="39" customHeight="1">
      <c r="A126" s="1880"/>
      <c r="B126" s="517" t="s">
        <v>750</v>
      </c>
      <c r="C126" s="401">
        <f>C124+C125</f>
        <v>28</v>
      </c>
      <c r="D126" s="401">
        <f t="shared" ref="D126:N126" si="32">D124+D125</f>
        <v>47</v>
      </c>
      <c r="E126" s="401">
        <f t="shared" si="32"/>
        <v>75</v>
      </c>
      <c r="F126" s="401">
        <f t="shared" si="32"/>
        <v>26</v>
      </c>
      <c r="G126" s="401">
        <f t="shared" si="32"/>
        <v>46</v>
      </c>
      <c r="H126" s="401">
        <f t="shared" si="32"/>
        <v>72</v>
      </c>
      <c r="I126" s="401">
        <f t="shared" si="32"/>
        <v>6</v>
      </c>
      <c r="J126" s="401">
        <f t="shared" si="32"/>
        <v>13</v>
      </c>
      <c r="K126" s="401">
        <f t="shared" si="32"/>
        <v>19</v>
      </c>
      <c r="L126" s="401">
        <f t="shared" si="32"/>
        <v>13</v>
      </c>
      <c r="M126" s="401">
        <f t="shared" si="32"/>
        <v>34</v>
      </c>
      <c r="N126" s="401">
        <f t="shared" si="32"/>
        <v>47</v>
      </c>
      <c r="O126" s="517" t="s">
        <v>68</v>
      </c>
      <c r="P126" s="1880"/>
    </row>
    <row r="127" spans="1:16" ht="39" customHeight="1">
      <c r="A127" s="1880" t="s">
        <v>1223</v>
      </c>
      <c r="B127" s="517" t="s">
        <v>998</v>
      </c>
      <c r="C127" s="404">
        <v>5</v>
      </c>
      <c r="D127" s="404">
        <v>12</v>
      </c>
      <c r="E127" s="404">
        <f>C127+D127</f>
        <v>17</v>
      </c>
      <c r="F127" s="404">
        <v>4</v>
      </c>
      <c r="G127" s="404">
        <v>13</v>
      </c>
      <c r="H127" s="404">
        <f>F127+G127</f>
        <v>17</v>
      </c>
      <c r="I127" s="404">
        <v>0</v>
      </c>
      <c r="J127" s="404">
        <v>8</v>
      </c>
      <c r="K127" s="404">
        <f>I127+J127</f>
        <v>8</v>
      </c>
      <c r="L127" s="404">
        <v>0</v>
      </c>
      <c r="M127" s="404">
        <v>14</v>
      </c>
      <c r="N127" s="404">
        <f>L127+M127</f>
        <v>14</v>
      </c>
      <c r="O127" s="517" t="s">
        <v>999</v>
      </c>
      <c r="P127" s="1880" t="s">
        <v>894</v>
      </c>
    </row>
    <row r="128" spans="1:16" ht="39" customHeight="1">
      <c r="A128" s="1880"/>
      <c r="B128" s="517" t="s">
        <v>1001</v>
      </c>
      <c r="C128" s="404">
        <v>2</v>
      </c>
      <c r="D128" s="404">
        <v>2</v>
      </c>
      <c r="E128" s="404">
        <f>C128+D128</f>
        <v>4</v>
      </c>
      <c r="F128" s="404">
        <v>0</v>
      </c>
      <c r="G128" s="404">
        <v>5</v>
      </c>
      <c r="H128" s="404">
        <f>F128+G128</f>
        <v>5</v>
      </c>
      <c r="I128" s="404">
        <v>1</v>
      </c>
      <c r="J128" s="404">
        <v>5</v>
      </c>
      <c r="K128" s="404">
        <f>I128+J128</f>
        <v>6</v>
      </c>
      <c r="L128" s="404">
        <v>0</v>
      </c>
      <c r="M128" s="404">
        <v>5</v>
      </c>
      <c r="N128" s="404">
        <f>L128+M128</f>
        <v>5</v>
      </c>
      <c r="O128" s="517" t="s">
        <v>1002</v>
      </c>
      <c r="P128" s="1880"/>
    </row>
    <row r="129" spans="1:21" ht="39" customHeight="1">
      <c r="A129" s="1880"/>
      <c r="B129" s="517" t="s">
        <v>750</v>
      </c>
      <c r="C129" s="401">
        <f>C127+C128</f>
        <v>7</v>
      </c>
      <c r="D129" s="401">
        <f t="shared" ref="D129:N129" si="33">D127+D128</f>
        <v>14</v>
      </c>
      <c r="E129" s="401">
        <f t="shared" si="33"/>
        <v>21</v>
      </c>
      <c r="F129" s="401">
        <f t="shared" si="33"/>
        <v>4</v>
      </c>
      <c r="G129" s="401">
        <f t="shared" si="33"/>
        <v>18</v>
      </c>
      <c r="H129" s="401">
        <f t="shared" si="33"/>
        <v>22</v>
      </c>
      <c r="I129" s="401">
        <f t="shared" si="33"/>
        <v>1</v>
      </c>
      <c r="J129" s="401">
        <f t="shared" si="33"/>
        <v>13</v>
      </c>
      <c r="K129" s="401">
        <f t="shared" si="33"/>
        <v>14</v>
      </c>
      <c r="L129" s="401">
        <f t="shared" si="33"/>
        <v>0</v>
      </c>
      <c r="M129" s="401">
        <f t="shared" si="33"/>
        <v>19</v>
      </c>
      <c r="N129" s="401">
        <f t="shared" si="33"/>
        <v>19</v>
      </c>
      <c r="O129" s="517" t="s">
        <v>68</v>
      </c>
      <c r="P129" s="1880"/>
    </row>
    <row r="130" spans="1:21" ht="39" customHeight="1">
      <c r="A130" s="1880" t="s">
        <v>750</v>
      </c>
      <c r="B130" s="517" t="s">
        <v>998</v>
      </c>
      <c r="C130" s="404">
        <f>C112+C115+C118+C121+C124+C127</f>
        <v>133</v>
      </c>
      <c r="D130" s="404">
        <f>D112+D115+D118+D121+D124+D127</f>
        <v>152</v>
      </c>
      <c r="E130" s="404">
        <f>C130+D130</f>
        <v>285</v>
      </c>
      <c r="F130" s="404">
        <f>F112+F115+F118+F121+F124+F127</f>
        <v>44</v>
      </c>
      <c r="G130" s="404">
        <f>G112+G115+G118+G121+G124+G127</f>
        <v>76</v>
      </c>
      <c r="H130" s="404">
        <f>F130+G130</f>
        <v>120</v>
      </c>
      <c r="I130" s="404">
        <f>I112+I115+I118+I121+I124+I127</f>
        <v>13</v>
      </c>
      <c r="J130" s="404">
        <f>J112+J115+J118+J121+J124+J127</f>
        <v>31</v>
      </c>
      <c r="K130" s="404">
        <f>I130+J130</f>
        <v>44</v>
      </c>
      <c r="L130" s="404">
        <f>L112+L115+L118+L121+L124+L127</f>
        <v>47</v>
      </c>
      <c r="M130" s="404">
        <f>M112+M115+M118+M121+M124+M127</f>
        <v>62</v>
      </c>
      <c r="N130" s="404">
        <f>L130+M130</f>
        <v>109</v>
      </c>
      <c r="O130" s="517" t="s">
        <v>999</v>
      </c>
      <c r="P130" s="1880" t="s">
        <v>68</v>
      </c>
    </row>
    <row r="131" spans="1:21" ht="39" customHeight="1">
      <c r="A131" s="1880"/>
      <c r="B131" s="517" t="s">
        <v>1001</v>
      </c>
      <c r="C131" s="404">
        <f>C113+C116+C119+C122+C125+C128</f>
        <v>90</v>
      </c>
      <c r="D131" s="404">
        <f>D113+D116+D119+D122+D125+D128</f>
        <v>116</v>
      </c>
      <c r="E131" s="404">
        <f>C131+D131</f>
        <v>206</v>
      </c>
      <c r="F131" s="404">
        <f>F113+F116+F119+F122+F125+F128</f>
        <v>49</v>
      </c>
      <c r="G131" s="404">
        <f>G113+G116+G119+G122+G125+G128</f>
        <v>69</v>
      </c>
      <c r="H131" s="404">
        <f>F131+G131</f>
        <v>118</v>
      </c>
      <c r="I131" s="404">
        <f>I113+I116+I119+I122+I125+I128</f>
        <v>5</v>
      </c>
      <c r="J131" s="404">
        <f>J113+J116+J119+J122+J125+J128</f>
        <v>22</v>
      </c>
      <c r="K131" s="404">
        <f>I131+J131</f>
        <v>27</v>
      </c>
      <c r="L131" s="404">
        <f>L113+L116+L119+L122+L125+L128</f>
        <v>54</v>
      </c>
      <c r="M131" s="404">
        <f>M113+M116+M119+M122+M125+M128</f>
        <v>62</v>
      </c>
      <c r="N131" s="404">
        <f>L131+M131</f>
        <v>116</v>
      </c>
      <c r="O131" s="517" t="s">
        <v>1002</v>
      </c>
      <c r="P131" s="1880"/>
    </row>
    <row r="132" spans="1:21" ht="39" customHeight="1">
      <c r="A132" s="1880"/>
      <c r="B132" s="517" t="s">
        <v>750</v>
      </c>
      <c r="C132" s="401">
        <f>C130+C131</f>
        <v>223</v>
      </c>
      <c r="D132" s="401">
        <f t="shared" ref="D132:N132" si="34">D130+D131</f>
        <v>268</v>
      </c>
      <c r="E132" s="401">
        <f t="shared" si="34"/>
        <v>491</v>
      </c>
      <c r="F132" s="401">
        <f t="shared" si="34"/>
        <v>93</v>
      </c>
      <c r="G132" s="401">
        <f t="shared" si="34"/>
        <v>145</v>
      </c>
      <c r="H132" s="401">
        <f t="shared" si="34"/>
        <v>238</v>
      </c>
      <c r="I132" s="401">
        <f t="shared" si="34"/>
        <v>18</v>
      </c>
      <c r="J132" s="401">
        <f t="shared" si="34"/>
        <v>53</v>
      </c>
      <c r="K132" s="401">
        <f t="shared" si="34"/>
        <v>71</v>
      </c>
      <c r="L132" s="401">
        <f t="shared" si="34"/>
        <v>101</v>
      </c>
      <c r="M132" s="401">
        <f t="shared" si="34"/>
        <v>124</v>
      </c>
      <c r="N132" s="401">
        <f t="shared" si="34"/>
        <v>225</v>
      </c>
      <c r="O132" s="517" t="s">
        <v>68</v>
      </c>
      <c r="P132" s="1880"/>
    </row>
    <row r="133" spans="1:21" ht="39" customHeight="1">
      <c r="A133" s="198" t="s">
        <v>1218</v>
      </c>
      <c r="B133" s="136"/>
      <c r="C133" s="136"/>
      <c r="D133" s="136"/>
      <c r="E133" s="136"/>
      <c r="F133" s="136"/>
      <c r="G133" s="136"/>
      <c r="H133" s="136"/>
      <c r="I133" s="136"/>
      <c r="J133" s="136"/>
      <c r="K133" s="136"/>
      <c r="L133" s="136"/>
      <c r="M133" s="136"/>
      <c r="N133" s="136"/>
      <c r="O133" s="136"/>
      <c r="P133" s="200" t="s">
        <v>1219</v>
      </c>
    </row>
    <row r="134" spans="1:21" ht="39" customHeight="1">
      <c r="A134" s="1887" t="s">
        <v>1008</v>
      </c>
      <c r="B134" s="1887" t="s">
        <v>990</v>
      </c>
      <c r="C134" s="1945" t="s">
        <v>106</v>
      </c>
      <c r="D134" s="1946"/>
      <c r="E134" s="1946"/>
      <c r="F134" s="1946"/>
      <c r="G134" s="1946"/>
      <c r="H134" s="1946"/>
      <c r="I134" s="1946"/>
      <c r="J134" s="1946"/>
      <c r="K134" s="1946"/>
      <c r="L134" s="1946"/>
      <c r="M134" s="1946"/>
      <c r="N134" s="1947"/>
      <c r="O134" s="1880" t="s">
        <v>992</v>
      </c>
      <c r="P134" s="1880" t="s">
        <v>1130</v>
      </c>
      <c r="Q134" s="516"/>
    </row>
    <row r="135" spans="1:21" ht="39" customHeight="1">
      <c r="A135" s="1888"/>
      <c r="B135" s="1888"/>
      <c r="C135" s="1945" t="s">
        <v>68</v>
      </c>
      <c r="D135" s="1946"/>
      <c r="E135" s="1946"/>
      <c r="F135" s="1946"/>
      <c r="G135" s="1946"/>
      <c r="H135" s="1946"/>
      <c r="I135" s="1946"/>
      <c r="J135" s="1946"/>
      <c r="K135" s="1946"/>
      <c r="L135" s="1946"/>
      <c r="M135" s="1946"/>
      <c r="N135" s="1947"/>
      <c r="O135" s="1880"/>
      <c r="P135" s="1880"/>
      <c r="Q135" s="516"/>
    </row>
    <row r="136" spans="1:21" ht="39" customHeight="1">
      <c r="A136" s="1888"/>
      <c r="B136" s="1888"/>
      <c r="C136" s="1948" t="s">
        <v>994</v>
      </c>
      <c r="D136" s="1949"/>
      <c r="E136" s="1949"/>
      <c r="F136" s="1950"/>
      <c r="G136" s="1948" t="s">
        <v>995</v>
      </c>
      <c r="H136" s="1949"/>
      <c r="I136" s="1949"/>
      <c r="J136" s="1950"/>
      <c r="K136" s="1948" t="s">
        <v>750</v>
      </c>
      <c r="L136" s="1949"/>
      <c r="M136" s="1949"/>
      <c r="N136" s="1950"/>
      <c r="O136" s="1880"/>
      <c r="P136" s="1880"/>
      <c r="Q136" s="516"/>
      <c r="R136" s="518"/>
      <c r="S136" s="518"/>
      <c r="T136" s="518"/>
      <c r="U136" s="518"/>
    </row>
    <row r="137" spans="1:21" ht="39" customHeight="1">
      <c r="A137" s="1889"/>
      <c r="B137" s="1889"/>
      <c r="C137" s="1948" t="s">
        <v>115</v>
      </c>
      <c r="D137" s="1949"/>
      <c r="E137" s="1949"/>
      <c r="F137" s="1950"/>
      <c r="G137" s="1948" t="s">
        <v>116</v>
      </c>
      <c r="H137" s="1949"/>
      <c r="I137" s="1949"/>
      <c r="J137" s="1950"/>
      <c r="K137" s="1948" t="s">
        <v>68</v>
      </c>
      <c r="L137" s="1949"/>
      <c r="M137" s="1949"/>
      <c r="N137" s="1950"/>
      <c r="O137" s="1880"/>
      <c r="P137" s="1880"/>
      <c r="Q137" s="516"/>
      <c r="R137" s="518"/>
      <c r="S137" s="518"/>
      <c r="T137" s="518"/>
      <c r="U137" s="518"/>
    </row>
    <row r="138" spans="1:21" s="518" customFormat="1" ht="39" customHeight="1">
      <c r="A138" s="1880" t="s">
        <v>1220</v>
      </c>
      <c r="B138" s="517" t="s">
        <v>998</v>
      </c>
      <c r="C138" s="1942">
        <f>C8+F8+I8+L8+C34+F34+I34+L34+C60+F60+I60+L60+C86+F86+I86+L86+C112+F112+I112+L112</f>
        <v>1263</v>
      </c>
      <c r="D138" s="1943"/>
      <c r="E138" s="1943"/>
      <c r="F138" s="1944"/>
      <c r="G138" s="1942">
        <f>D8+G8+J8+M8+D34+G34+J34+M34+D60+G60+J60+M60+D86+G86+J86+M86+D112+G112+J112+M112</f>
        <v>1438</v>
      </c>
      <c r="H138" s="1943"/>
      <c r="I138" s="1943"/>
      <c r="J138" s="1944"/>
      <c r="K138" s="1942">
        <f>C138+G138</f>
        <v>2701</v>
      </c>
      <c r="L138" s="1943"/>
      <c r="M138" s="1943"/>
      <c r="N138" s="1944"/>
      <c r="O138" s="517" t="s">
        <v>999</v>
      </c>
      <c r="P138" s="1880" t="s">
        <v>1221</v>
      </c>
    </row>
    <row r="139" spans="1:21" s="518" customFormat="1" ht="39" customHeight="1">
      <c r="A139" s="1880"/>
      <c r="B139" s="517" t="s">
        <v>1001</v>
      </c>
      <c r="C139" s="1942">
        <f>C9+F9+I9+L9+C35+F35+I35+L35+C61+F61+I61+L61+C87+F87+I87+L87+C113+F113+I113+L113</f>
        <v>856</v>
      </c>
      <c r="D139" s="1943"/>
      <c r="E139" s="1943"/>
      <c r="F139" s="1944"/>
      <c r="G139" s="1942">
        <f>D9+G9+J9+M9+D35+G35+J35+M35+D61+G61+J61+M61+D87+G87+J87+M87+D113+G113+J113+M113</f>
        <v>1254</v>
      </c>
      <c r="H139" s="1943"/>
      <c r="I139" s="1943"/>
      <c r="J139" s="1944"/>
      <c r="K139" s="1942">
        <f>C139+G139</f>
        <v>2110</v>
      </c>
      <c r="L139" s="1943"/>
      <c r="M139" s="1943"/>
      <c r="N139" s="1944"/>
      <c r="O139" s="517" t="s">
        <v>1002</v>
      </c>
      <c r="P139" s="1880"/>
    </row>
    <row r="140" spans="1:21" s="518" customFormat="1" ht="39" customHeight="1">
      <c r="A140" s="1880"/>
      <c r="B140" s="517" t="s">
        <v>750</v>
      </c>
      <c r="C140" s="1951">
        <f>C138+C139</f>
        <v>2119</v>
      </c>
      <c r="D140" s="1952"/>
      <c r="E140" s="1952"/>
      <c r="F140" s="1953"/>
      <c r="G140" s="1951">
        <f>G138+G139</f>
        <v>2692</v>
      </c>
      <c r="H140" s="1952"/>
      <c r="I140" s="1952"/>
      <c r="J140" s="1953"/>
      <c r="K140" s="1951">
        <f>K138+K139</f>
        <v>4811</v>
      </c>
      <c r="L140" s="1952"/>
      <c r="M140" s="1952"/>
      <c r="N140" s="1953"/>
      <c r="O140" s="517" t="s">
        <v>68</v>
      </c>
      <c r="P140" s="1880"/>
    </row>
    <row r="141" spans="1:21" s="518" customFormat="1" ht="39" customHeight="1">
      <c r="A141" s="1880" t="s">
        <v>1020</v>
      </c>
      <c r="B141" s="517" t="s">
        <v>998</v>
      </c>
      <c r="C141" s="1942">
        <f>C11+F11+I11+L11+C37+F37+I37+L37+C63+F63+I63+L63+C89+F89+I89+L89+C115+F115+I115+L115</f>
        <v>1396</v>
      </c>
      <c r="D141" s="1943"/>
      <c r="E141" s="1943"/>
      <c r="F141" s="1944"/>
      <c r="G141" s="1942">
        <f>D11+G11+J11+M11+D37+G37+J37+M37+D63+G63+J63+M63+D89+G89+J89+M89+D115+G115+J115+M115</f>
        <v>14</v>
      </c>
      <c r="H141" s="1943"/>
      <c r="I141" s="1943"/>
      <c r="J141" s="1944"/>
      <c r="K141" s="1942">
        <f>C141+G141</f>
        <v>1410</v>
      </c>
      <c r="L141" s="1943"/>
      <c r="M141" s="1943"/>
      <c r="N141" s="1944"/>
      <c r="O141" s="517" t="s">
        <v>999</v>
      </c>
      <c r="P141" s="1880" t="s">
        <v>172</v>
      </c>
    </row>
    <row r="142" spans="1:21" s="518" customFormat="1" ht="39" customHeight="1">
      <c r="A142" s="1880"/>
      <c r="B142" s="517" t="s">
        <v>1001</v>
      </c>
      <c r="C142" s="1942">
        <f>C12+F12+I12+L12+C38+F38+I38+L38+C64+F64+I64+L64+C90+F90+I90+L90+C116+F116+I116+L116</f>
        <v>992</v>
      </c>
      <c r="D142" s="1943"/>
      <c r="E142" s="1943"/>
      <c r="F142" s="1944"/>
      <c r="G142" s="1942">
        <f>D12+G12+J12+M12+D38+G38+J38+M38+D64+G64+J64+M64+D90+G90+J90+M90+D116+G116+J116+M116</f>
        <v>6</v>
      </c>
      <c r="H142" s="1943"/>
      <c r="I142" s="1943"/>
      <c r="J142" s="1944"/>
      <c r="K142" s="1942">
        <f>C142+G142</f>
        <v>998</v>
      </c>
      <c r="L142" s="1943"/>
      <c r="M142" s="1943"/>
      <c r="N142" s="1944"/>
      <c r="O142" s="517" t="s">
        <v>1002</v>
      </c>
      <c r="P142" s="1880"/>
    </row>
    <row r="143" spans="1:21" s="518" customFormat="1" ht="39" customHeight="1">
      <c r="A143" s="1880"/>
      <c r="B143" s="517" t="s">
        <v>750</v>
      </c>
      <c r="C143" s="1951">
        <f>C141+C142</f>
        <v>2388</v>
      </c>
      <c r="D143" s="1952"/>
      <c r="E143" s="1952"/>
      <c r="F143" s="1953"/>
      <c r="G143" s="1951">
        <f>G141+G142</f>
        <v>20</v>
      </c>
      <c r="H143" s="1952"/>
      <c r="I143" s="1952"/>
      <c r="J143" s="1953"/>
      <c r="K143" s="1951">
        <f>K141+K142</f>
        <v>2408</v>
      </c>
      <c r="L143" s="1952"/>
      <c r="M143" s="1952"/>
      <c r="N143" s="1953"/>
      <c r="O143" s="517" t="s">
        <v>68</v>
      </c>
      <c r="P143" s="1880"/>
    </row>
    <row r="144" spans="1:21" s="518" customFormat="1" ht="39" customHeight="1">
      <c r="A144" s="1880" t="s">
        <v>862</v>
      </c>
      <c r="B144" s="517" t="s">
        <v>998</v>
      </c>
      <c r="C144" s="1942">
        <f>C14+F14+I14+L14+C40+F40+I40+L40+C66+F66+I66+L66+C92+F92+I92+L92+C118+F118+I118+L118</f>
        <v>35</v>
      </c>
      <c r="D144" s="1943"/>
      <c r="E144" s="1943"/>
      <c r="F144" s="1944"/>
      <c r="G144" s="1942">
        <f>D14+G14+J14+M14+D40+G40+J40+M40+D66+G66+J66+M66+D92+G92+J92+M92+D118+G118+J118+M118</f>
        <v>32</v>
      </c>
      <c r="H144" s="1943"/>
      <c r="I144" s="1943"/>
      <c r="J144" s="1944"/>
      <c r="K144" s="1942">
        <f>C144+G144</f>
        <v>67</v>
      </c>
      <c r="L144" s="1943"/>
      <c r="M144" s="1943"/>
      <c r="N144" s="1944"/>
      <c r="O144" s="517" t="s">
        <v>999</v>
      </c>
      <c r="P144" s="1880" t="s">
        <v>1222</v>
      </c>
    </row>
    <row r="145" spans="1:16" s="518" customFormat="1" ht="39" customHeight="1">
      <c r="A145" s="1880"/>
      <c r="B145" s="517" t="s">
        <v>1001</v>
      </c>
      <c r="C145" s="1942">
        <f>C15+F15+I15+L15+C41+F41+I41+L41+C67+F67+I67+L67+C93+F93+I93+L93+C119+F119+I119+L119</f>
        <v>119</v>
      </c>
      <c r="D145" s="1943"/>
      <c r="E145" s="1943"/>
      <c r="F145" s="1944"/>
      <c r="G145" s="1942">
        <f>D15+G15+J15+M15+D41+G41+J41+M41+D67+G67+J67+M67+D93+G93+J93+M93+D119+G119+J119+M119</f>
        <v>43</v>
      </c>
      <c r="H145" s="1943"/>
      <c r="I145" s="1943"/>
      <c r="J145" s="1944"/>
      <c r="K145" s="1942">
        <f>C145+G145</f>
        <v>162</v>
      </c>
      <c r="L145" s="1943"/>
      <c r="M145" s="1943"/>
      <c r="N145" s="1944"/>
      <c r="O145" s="517" t="s">
        <v>1002</v>
      </c>
      <c r="P145" s="1880"/>
    </row>
    <row r="146" spans="1:16" s="518" customFormat="1" ht="39" customHeight="1">
      <c r="A146" s="1880"/>
      <c r="B146" s="517" t="s">
        <v>750</v>
      </c>
      <c r="C146" s="1951">
        <f>C144+C145</f>
        <v>154</v>
      </c>
      <c r="D146" s="1952"/>
      <c r="E146" s="1952"/>
      <c r="F146" s="1953"/>
      <c r="G146" s="1951">
        <f>G144+G145</f>
        <v>75</v>
      </c>
      <c r="H146" s="1952"/>
      <c r="I146" s="1952"/>
      <c r="J146" s="1953"/>
      <c r="K146" s="1951">
        <f>K144+K145</f>
        <v>229</v>
      </c>
      <c r="L146" s="1952"/>
      <c r="M146" s="1952"/>
      <c r="N146" s="1953"/>
      <c r="O146" s="517" t="s">
        <v>68</v>
      </c>
      <c r="P146" s="1880"/>
    </row>
    <row r="147" spans="1:16" ht="39" customHeight="1">
      <c r="A147" s="1880" t="s">
        <v>1053</v>
      </c>
      <c r="B147" s="517" t="s">
        <v>998</v>
      </c>
      <c r="C147" s="1942">
        <f>C17+F17+I17+L17+C43+F43+I43+L43+C69+F69+I69+L69+C95+F95+I95+L95+C121+F121+I121+L121</f>
        <v>74</v>
      </c>
      <c r="D147" s="1943"/>
      <c r="E147" s="1943"/>
      <c r="F147" s="1944"/>
      <c r="G147" s="1942">
        <f>D17+G17+J17+M17+D43+G43+J43+M43+D69+G69+J69+M69+D95+G95+J95+M95+D121+G121+J121+M121</f>
        <v>89</v>
      </c>
      <c r="H147" s="1943"/>
      <c r="I147" s="1943"/>
      <c r="J147" s="1944"/>
      <c r="K147" s="1942">
        <f>C147+G147</f>
        <v>163</v>
      </c>
      <c r="L147" s="1943"/>
      <c r="M147" s="1943"/>
      <c r="N147" s="1944"/>
      <c r="O147" s="517" t="s">
        <v>999</v>
      </c>
      <c r="P147" s="1880" t="s">
        <v>871</v>
      </c>
    </row>
    <row r="148" spans="1:16" ht="39" customHeight="1">
      <c r="A148" s="1880"/>
      <c r="B148" s="517" t="s">
        <v>1001</v>
      </c>
      <c r="C148" s="1942">
        <f>C18+F18+I18+L18+C44+F44+I44+L44+C70+F70+I70+L70+C96+F96+I96+L96+C122+F122+I122+L122</f>
        <v>141</v>
      </c>
      <c r="D148" s="1943"/>
      <c r="E148" s="1943"/>
      <c r="F148" s="1944"/>
      <c r="G148" s="1942">
        <f>D18+G18+J18+M18+D44+G44+J44+M44+D70+G70+J70+M70+D96+G96+J96+M96+D122+G122+J122+M122</f>
        <v>70</v>
      </c>
      <c r="H148" s="1943"/>
      <c r="I148" s="1943"/>
      <c r="J148" s="1944"/>
      <c r="K148" s="1942">
        <f>C148+G148</f>
        <v>211</v>
      </c>
      <c r="L148" s="1943"/>
      <c r="M148" s="1943"/>
      <c r="N148" s="1944"/>
      <c r="O148" s="517" t="s">
        <v>1002</v>
      </c>
      <c r="P148" s="1880"/>
    </row>
    <row r="149" spans="1:16" ht="39" customHeight="1">
      <c r="A149" s="1880"/>
      <c r="B149" s="517" t="s">
        <v>750</v>
      </c>
      <c r="C149" s="1951">
        <f>C147+C148</f>
        <v>215</v>
      </c>
      <c r="D149" s="1952"/>
      <c r="E149" s="1952"/>
      <c r="F149" s="1953"/>
      <c r="G149" s="1951">
        <f>G147+G148</f>
        <v>159</v>
      </c>
      <c r="H149" s="1952"/>
      <c r="I149" s="1952"/>
      <c r="J149" s="1953"/>
      <c r="K149" s="1951">
        <f>K147+K148</f>
        <v>374</v>
      </c>
      <c r="L149" s="1952"/>
      <c r="M149" s="1952"/>
      <c r="N149" s="1953"/>
      <c r="O149" s="517" t="s">
        <v>68</v>
      </c>
      <c r="P149" s="1880"/>
    </row>
    <row r="150" spans="1:16" ht="39" customHeight="1">
      <c r="A150" s="1880" t="s">
        <v>1058</v>
      </c>
      <c r="B150" s="517" t="s">
        <v>998</v>
      </c>
      <c r="C150" s="1942">
        <f>C20+F20+I20+L20+C46+F46+I46+L46+C72+F72+I72+L72+C98+F98+I98+L98+C124+F124+I124+L124</f>
        <v>834</v>
      </c>
      <c r="D150" s="1943"/>
      <c r="E150" s="1943"/>
      <c r="F150" s="1944"/>
      <c r="G150" s="1942">
        <f>D20+G20+J20+M20+D46+G46+J46+M46+D72+G72+J72+M72+D98+G98+J98+M98+D124+G124+J124+M124</f>
        <v>388</v>
      </c>
      <c r="H150" s="1943"/>
      <c r="I150" s="1943"/>
      <c r="J150" s="1944"/>
      <c r="K150" s="1942">
        <f>C150+G150</f>
        <v>1222</v>
      </c>
      <c r="L150" s="1943"/>
      <c r="M150" s="1943"/>
      <c r="N150" s="1944"/>
      <c r="O150" s="517" t="s">
        <v>999</v>
      </c>
      <c r="P150" s="1880" t="s">
        <v>1213</v>
      </c>
    </row>
    <row r="151" spans="1:16" ht="39" customHeight="1">
      <c r="A151" s="1880"/>
      <c r="B151" s="517" t="s">
        <v>1001</v>
      </c>
      <c r="C151" s="1942">
        <f>C21+F21+I21+L21+C47+F47+I47+L47+C73+F73+I73+L73+C99+F99+I99+L99+C125+F125+I125+L125</f>
        <v>896</v>
      </c>
      <c r="D151" s="1943"/>
      <c r="E151" s="1943"/>
      <c r="F151" s="1944"/>
      <c r="G151" s="1942">
        <f>D21+G21+J21+M21+D47+G47+J47+M47+D73+G73+J73+M73+D99+G99+J99+M99+D125+G125+J125+M125</f>
        <v>595</v>
      </c>
      <c r="H151" s="1943"/>
      <c r="I151" s="1943"/>
      <c r="J151" s="1944"/>
      <c r="K151" s="1942">
        <f>C151+G151</f>
        <v>1491</v>
      </c>
      <c r="L151" s="1943"/>
      <c r="M151" s="1943"/>
      <c r="N151" s="1944"/>
      <c r="O151" s="517" t="s">
        <v>1002</v>
      </c>
      <c r="P151" s="1880"/>
    </row>
    <row r="152" spans="1:16" ht="39" customHeight="1">
      <c r="A152" s="1880"/>
      <c r="B152" s="517" t="s">
        <v>750</v>
      </c>
      <c r="C152" s="1951">
        <f>C150+C151</f>
        <v>1730</v>
      </c>
      <c r="D152" s="1952"/>
      <c r="E152" s="1952"/>
      <c r="F152" s="1953"/>
      <c r="G152" s="1951">
        <f>G150+G151</f>
        <v>983</v>
      </c>
      <c r="H152" s="1952"/>
      <c r="I152" s="1952"/>
      <c r="J152" s="1953"/>
      <c r="K152" s="1951">
        <f>K150+K151</f>
        <v>2713</v>
      </c>
      <c r="L152" s="1952"/>
      <c r="M152" s="1952"/>
      <c r="N152" s="1953"/>
      <c r="O152" s="517" t="s">
        <v>68</v>
      </c>
      <c r="P152" s="1880"/>
    </row>
    <row r="153" spans="1:16" ht="39" customHeight="1">
      <c r="A153" s="1880" t="s">
        <v>1223</v>
      </c>
      <c r="B153" s="517" t="s">
        <v>998</v>
      </c>
      <c r="C153" s="1942">
        <f>C23+F23+I23+L23+C49+F49+I49+L49+C75+F75+I75+L75+C101+F101+I101+L101+C127+F127+I127+L127</f>
        <v>614</v>
      </c>
      <c r="D153" s="1943"/>
      <c r="E153" s="1943"/>
      <c r="F153" s="1944"/>
      <c r="G153" s="1942">
        <f>D23+G23+J23+M23+D49+G49+J49+M49+D75+G75+J75+M75+D101+G101+J101+M101+D127+G127+J127+M127</f>
        <v>392</v>
      </c>
      <c r="H153" s="1943"/>
      <c r="I153" s="1943"/>
      <c r="J153" s="1944"/>
      <c r="K153" s="1942">
        <f>C153+G153</f>
        <v>1006</v>
      </c>
      <c r="L153" s="1943"/>
      <c r="M153" s="1943"/>
      <c r="N153" s="1944"/>
      <c r="O153" s="517" t="s">
        <v>999</v>
      </c>
      <c r="P153" s="1880" t="s">
        <v>894</v>
      </c>
    </row>
    <row r="154" spans="1:16" ht="39" customHeight="1">
      <c r="A154" s="1880"/>
      <c r="B154" s="517" t="s">
        <v>1001</v>
      </c>
      <c r="C154" s="1942">
        <f>C24+F24+I24+L24+C50+F50+I50+L50+C76+F76+I76+L76+C102+F102+I102+L102+C128+F128+I128+L128</f>
        <v>423</v>
      </c>
      <c r="D154" s="1943"/>
      <c r="E154" s="1943"/>
      <c r="F154" s="1944"/>
      <c r="G154" s="1942">
        <f>D24+G24+J24+M24+D50+G50+J50+M50+D76+G76+J76+M76+D102+G102+J102+M102+D128+G128+J128+M128</f>
        <v>137</v>
      </c>
      <c r="H154" s="1943"/>
      <c r="I154" s="1943"/>
      <c r="J154" s="1944"/>
      <c r="K154" s="1942">
        <f>C154+G154</f>
        <v>560</v>
      </c>
      <c r="L154" s="1943"/>
      <c r="M154" s="1943"/>
      <c r="N154" s="1944"/>
      <c r="O154" s="517" t="s">
        <v>1002</v>
      </c>
      <c r="P154" s="1880"/>
    </row>
    <row r="155" spans="1:16" ht="39" customHeight="1">
      <c r="A155" s="1880"/>
      <c r="B155" s="517" t="s">
        <v>750</v>
      </c>
      <c r="C155" s="1951">
        <f>C153+C154</f>
        <v>1037</v>
      </c>
      <c r="D155" s="1952"/>
      <c r="E155" s="1952"/>
      <c r="F155" s="1953"/>
      <c r="G155" s="1951">
        <f>G153+G154</f>
        <v>529</v>
      </c>
      <c r="H155" s="1952"/>
      <c r="I155" s="1952"/>
      <c r="J155" s="1953"/>
      <c r="K155" s="1951">
        <f>K153+K154</f>
        <v>1566</v>
      </c>
      <c r="L155" s="1952"/>
      <c r="M155" s="1952"/>
      <c r="N155" s="1953"/>
      <c r="O155" s="517" t="s">
        <v>68</v>
      </c>
      <c r="P155" s="1880"/>
    </row>
    <row r="156" spans="1:16" ht="39" customHeight="1">
      <c r="A156" s="1880" t="s">
        <v>750</v>
      </c>
      <c r="B156" s="517" t="s">
        <v>998</v>
      </c>
      <c r="C156" s="1942">
        <f>C26+F26+I26+L26+C52+F52+I52+L52+C78+F78+I78+L78+C104+F104+I104+L104+C130+F130+I130+L130</f>
        <v>4216</v>
      </c>
      <c r="D156" s="1943"/>
      <c r="E156" s="1943"/>
      <c r="F156" s="1944"/>
      <c r="G156" s="1942">
        <f>D26+G26+J26+M26+D52+G52+J52+M52+D78+G78+J78+M78+D104+G104+J104+M104+D130+G130+J130+M130</f>
        <v>2353</v>
      </c>
      <c r="H156" s="1943"/>
      <c r="I156" s="1943"/>
      <c r="J156" s="1944"/>
      <c r="K156" s="1942">
        <f>C156+G156</f>
        <v>6569</v>
      </c>
      <c r="L156" s="1943"/>
      <c r="M156" s="1943"/>
      <c r="N156" s="1944"/>
      <c r="O156" s="517" t="s">
        <v>999</v>
      </c>
      <c r="P156" s="1880" t="s">
        <v>68</v>
      </c>
    </row>
    <row r="157" spans="1:16" ht="39" customHeight="1">
      <c r="A157" s="1880"/>
      <c r="B157" s="517" t="s">
        <v>1001</v>
      </c>
      <c r="C157" s="1942">
        <f>C27+F27+I27+L27+C53+F53+I53+L53+C79+F79+I79+L79+C105+F105+I105+L105+C131+F131+I131+L131</f>
        <v>3427</v>
      </c>
      <c r="D157" s="1943"/>
      <c r="E157" s="1943"/>
      <c r="F157" s="1944"/>
      <c r="G157" s="1942">
        <f>D27+G27+J27+M27+D53+G53+J53+M53+D79+G79+J79+M79+D105+G105+J105+M105+D131+G131+J131+M131</f>
        <v>2105</v>
      </c>
      <c r="H157" s="1943"/>
      <c r="I157" s="1943"/>
      <c r="J157" s="1944"/>
      <c r="K157" s="1942">
        <f>C157+G157</f>
        <v>5532</v>
      </c>
      <c r="L157" s="1943"/>
      <c r="M157" s="1943"/>
      <c r="N157" s="1944"/>
      <c r="O157" s="517" t="s">
        <v>1002</v>
      </c>
      <c r="P157" s="1880"/>
    </row>
    <row r="158" spans="1:16" ht="39" customHeight="1">
      <c r="A158" s="1880"/>
      <c r="B158" s="517" t="s">
        <v>750</v>
      </c>
      <c r="C158" s="1951">
        <f>C156+C157</f>
        <v>7643</v>
      </c>
      <c r="D158" s="1952"/>
      <c r="E158" s="1952"/>
      <c r="F158" s="1953"/>
      <c r="G158" s="1951">
        <f>G156+G157</f>
        <v>4458</v>
      </c>
      <c r="H158" s="1952"/>
      <c r="I158" s="1952"/>
      <c r="J158" s="1953"/>
      <c r="K158" s="1951">
        <f>K156+K157</f>
        <v>12101</v>
      </c>
      <c r="L158" s="1952"/>
      <c r="M158" s="1952"/>
      <c r="N158" s="1953"/>
      <c r="O158" s="517" t="s">
        <v>68</v>
      </c>
      <c r="P158" s="1880"/>
    </row>
  </sheetData>
  <mergeCells count="221">
    <mergeCell ref="P156:P158"/>
    <mergeCell ref="C157:F157"/>
    <mergeCell ref="G157:J157"/>
    <mergeCell ref="K157:N157"/>
    <mergeCell ref="C158:F158"/>
    <mergeCell ref="G158:J158"/>
    <mergeCell ref="K158:N158"/>
    <mergeCell ref="G155:J155"/>
    <mergeCell ref="K155:N155"/>
    <mergeCell ref="P153:P155"/>
    <mergeCell ref="A156:A158"/>
    <mergeCell ref="C156:F156"/>
    <mergeCell ref="G156:J156"/>
    <mergeCell ref="K156:N156"/>
    <mergeCell ref="K152:N152"/>
    <mergeCell ref="A153:A155"/>
    <mergeCell ref="C153:F153"/>
    <mergeCell ref="G153:J153"/>
    <mergeCell ref="K153:N153"/>
    <mergeCell ref="C154:F154"/>
    <mergeCell ref="G154:J154"/>
    <mergeCell ref="K154:N154"/>
    <mergeCell ref="C155:F155"/>
    <mergeCell ref="A150:A152"/>
    <mergeCell ref="C150:F150"/>
    <mergeCell ref="G150:J150"/>
    <mergeCell ref="K150:N150"/>
    <mergeCell ref="P150:P152"/>
    <mergeCell ref="C151:F151"/>
    <mergeCell ref="G151:J151"/>
    <mergeCell ref="K151:N151"/>
    <mergeCell ref="C152:F152"/>
    <mergeCell ref="G152:J152"/>
    <mergeCell ref="P147:P149"/>
    <mergeCell ref="C148:F148"/>
    <mergeCell ref="G148:J148"/>
    <mergeCell ref="K148:N148"/>
    <mergeCell ref="C149:F149"/>
    <mergeCell ref="G149:J149"/>
    <mergeCell ref="K149:N149"/>
    <mergeCell ref="A147:A149"/>
    <mergeCell ref="C147:F147"/>
    <mergeCell ref="G147:J147"/>
    <mergeCell ref="K147:N147"/>
    <mergeCell ref="K143:N143"/>
    <mergeCell ref="A144:A146"/>
    <mergeCell ref="C144:F144"/>
    <mergeCell ref="G144:J144"/>
    <mergeCell ref="K144:N144"/>
    <mergeCell ref="P144:P146"/>
    <mergeCell ref="C145:F145"/>
    <mergeCell ref="G145:J145"/>
    <mergeCell ref="K145:N145"/>
    <mergeCell ref="C146:F146"/>
    <mergeCell ref="A141:A143"/>
    <mergeCell ref="C141:F141"/>
    <mergeCell ref="G141:J141"/>
    <mergeCell ref="K141:N141"/>
    <mergeCell ref="P141:P143"/>
    <mergeCell ref="C142:F142"/>
    <mergeCell ref="G142:J142"/>
    <mergeCell ref="K142:N142"/>
    <mergeCell ref="C143:F143"/>
    <mergeCell ref="G143:J143"/>
    <mergeCell ref="G146:J146"/>
    <mergeCell ref="K146:N146"/>
    <mergeCell ref="A138:A140"/>
    <mergeCell ref="C138:F138"/>
    <mergeCell ref="G138:J138"/>
    <mergeCell ref="K138:N138"/>
    <mergeCell ref="A134:A137"/>
    <mergeCell ref="B134:B137"/>
    <mergeCell ref="C134:N134"/>
    <mergeCell ref="O134:O137"/>
    <mergeCell ref="P134:P137"/>
    <mergeCell ref="C135:N135"/>
    <mergeCell ref="C136:F136"/>
    <mergeCell ref="G136:J136"/>
    <mergeCell ref="K136:N136"/>
    <mergeCell ref="C137:F137"/>
    <mergeCell ref="P138:P140"/>
    <mergeCell ref="C139:F139"/>
    <mergeCell ref="G139:J139"/>
    <mergeCell ref="K139:N139"/>
    <mergeCell ref="C140:F140"/>
    <mergeCell ref="G140:J140"/>
    <mergeCell ref="K140:N140"/>
    <mergeCell ref="G137:J137"/>
    <mergeCell ref="K137:N137"/>
    <mergeCell ref="A124:A126"/>
    <mergeCell ref="P124:P126"/>
    <mergeCell ref="A127:A129"/>
    <mergeCell ref="P127:P129"/>
    <mergeCell ref="A130:A132"/>
    <mergeCell ref="P130:P132"/>
    <mergeCell ref="A115:A117"/>
    <mergeCell ref="P115:P117"/>
    <mergeCell ref="A118:A120"/>
    <mergeCell ref="P118:P120"/>
    <mergeCell ref="A121:A123"/>
    <mergeCell ref="P121:P123"/>
    <mergeCell ref="C109:E109"/>
    <mergeCell ref="F109:H109"/>
    <mergeCell ref="I109:K109"/>
    <mergeCell ref="L109:N109"/>
    <mergeCell ref="A112:A114"/>
    <mergeCell ref="P112:P114"/>
    <mergeCell ref="A104:A106"/>
    <mergeCell ref="P104:P106"/>
    <mergeCell ref="A108:A111"/>
    <mergeCell ref="B108:B111"/>
    <mergeCell ref="C108:E108"/>
    <mergeCell ref="F108:H108"/>
    <mergeCell ref="I108:K108"/>
    <mergeCell ref="L108:N108"/>
    <mergeCell ref="O108:O111"/>
    <mergeCell ref="P108:P111"/>
    <mergeCell ref="A95:A97"/>
    <mergeCell ref="P95:P97"/>
    <mergeCell ref="A98:A100"/>
    <mergeCell ref="P98:P100"/>
    <mergeCell ref="A101:A103"/>
    <mergeCell ref="P101:P103"/>
    <mergeCell ref="A86:A88"/>
    <mergeCell ref="P86:P88"/>
    <mergeCell ref="A89:A91"/>
    <mergeCell ref="P89:P91"/>
    <mergeCell ref="A92:A94"/>
    <mergeCell ref="P92:P94"/>
    <mergeCell ref="O82:O85"/>
    <mergeCell ref="P82:P85"/>
    <mergeCell ref="C83:E83"/>
    <mergeCell ref="F83:H83"/>
    <mergeCell ref="I83:K83"/>
    <mergeCell ref="L83:N83"/>
    <mergeCell ref="A82:A85"/>
    <mergeCell ref="B82:B85"/>
    <mergeCell ref="C82:E82"/>
    <mergeCell ref="F82:H82"/>
    <mergeCell ref="I82:K82"/>
    <mergeCell ref="L82:N82"/>
    <mergeCell ref="A72:A74"/>
    <mergeCell ref="P72:P74"/>
    <mergeCell ref="A75:A77"/>
    <mergeCell ref="P75:P77"/>
    <mergeCell ref="A78:A80"/>
    <mergeCell ref="P78:P80"/>
    <mergeCell ref="A63:A65"/>
    <mergeCell ref="P63:P65"/>
    <mergeCell ref="A66:A68"/>
    <mergeCell ref="P66:P68"/>
    <mergeCell ref="A69:A71"/>
    <mergeCell ref="P69:P71"/>
    <mergeCell ref="C57:E57"/>
    <mergeCell ref="F57:H57"/>
    <mergeCell ref="I57:K57"/>
    <mergeCell ref="L57:N57"/>
    <mergeCell ref="A60:A62"/>
    <mergeCell ref="P60:P62"/>
    <mergeCell ref="A52:A54"/>
    <mergeCell ref="P52:P54"/>
    <mergeCell ref="A56:A59"/>
    <mergeCell ref="B56:B59"/>
    <mergeCell ref="C56:E56"/>
    <mergeCell ref="F56:H56"/>
    <mergeCell ref="I56:K56"/>
    <mergeCell ref="L56:N56"/>
    <mergeCell ref="O56:O59"/>
    <mergeCell ref="P56:P59"/>
    <mergeCell ref="A43:A45"/>
    <mergeCell ref="P43:P45"/>
    <mergeCell ref="A46:A48"/>
    <mergeCell ref="P46:P48"/>
    <mergeCell ref="A49:A51"/>
    <mergeCell ref="P49:P51"/>
    <mergeCell ref="A34:A36"/>
    <mergeCell ref="P34:P36"/>
    <mergeCell ref="A37:A39"/>
    <mergeCell ref="P37:P39"/>
    <mergeCell ref="A40:A42"/>
    <mergeCell ref="P40:P42"/>
    <mergeCell ref="O30:O33"/>
    <mergeCell ref="P30:P33"/>
    <mergeCell ref="C31:E31"/>
    <mergeCell ref="F31:H31"/>
    <mergeCell ref="I31:K31"/>
    <mergeCell ref="L31:N31"/>
    <mergeCell ref="A30:A33"/>
    <mergeCell ref="B30:B33"/>
    <mergeCell ref="C30:E30"/>
    <mergeCell ref="F30:H30"/>
    <mergeCell ref="I30:K30"/>
    <mergeCell ref="L30:N30"/>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6" orientation="portrait" r:id="rId1"/>
  <rowBreaks count="5" manualBreakCount="5">
    <brk id="28" max="15" man="1"/>
    <brk id="54" max="15" man="1"/>
    <brk id="80" max="15" man="1"/>
    <brk id="106" max="15" man="1"/>
    <brk id="132" max="15" man="1"/>
  </rowBreaks>
  <colBreaks count="1" manualBreakCount="1">
    <brk id="16" max="104857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78"/>
  <sheetViews>
    <sheetView rightToLeft="1" view="pageBreakPreview" topLeftCell="A160"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3" width="9.26953125" style="491" bestFit="1" customWidth="1"/>
    <col min="4" max="5" width="10.7265625" style="491" bestFit="1" customWidth="1"/>
    <col min="6" max="14" width="9.26953125" style="491" bestFit="1" customWidth="1"/>
    <col min="15" max="15" width="13.1796875" style="491" customWidth="1"/>
    <col min="16" max="16" width="20.26953125" style="491" customWidth="1"/>
    <col min="17" max="16384" width="9.1796875" style="491"/>
  </cols>
  <sheetData>
    <row r="1" spans="1:17" ht="50.25" customHeight="1">
      <c r="A1" s="1715" t="s">
        <v>679</v>
      </c>
      <c r="B1" s="1716"/>
      <c r="C1" s="1716"/>
      <c r="D1" s="1716"/>
      <c r="E1" s="1716"/>
      <c r="F1" s="1716"/>
      <c r="G1" s="1716"/>
      <c r="H1" s="1716"/>
      <c r="I1" s="1716"/>
      <c r="J1" s="1716"/>
      <c r="K1" s="1716"/>
      <c r="L1" s="1716"/>
      <c r="M1" s="1716"/>
      <c r="N1" s="1716"/>
      <c r="O1" s="1716"/>
      <c r="P1" s="1955"/>
    </row>
    <row r="2" spans="1:17" ht="47.25" customHeight="1">
      <c r="A2" s="1717" t="s">
        <v>680</v>
      </c>
      <c r="B2" s="1718"/>
      <c r="C2" s="1718"/>
      <c r="D2" s="1718"/>
      <c r="E2" s="1718"/>
      <c r="F2" s="1718"/>
      <c r="G2" s="1718"/>
      <c r="H2" s="1718"/>
      <c r="I2" s="1718"/>
      <c r="J2" s="1718"/>
      <c r="K2" s="1718"/>
      <c r="L2" s="1718"/>
      <c r="M2" s="1718"/>
      <c r="N2" s="1718"/>
      <c r="O2" s="1718"/>
      <c r="P2" s="1833"/>
    </row>
    <row r="3" spans="1:17" ht="39" customHeight="1">
      <c r="A3" s="198" t="s">
        <v>1224</v>
      </c>
      <c r="B3" s="136"/>
      <c r="C3" s="136"/>
      <c r="D3" s="136"/>
      <c r="E3" s="136"/>
      <c r="F3" s="136"/>
      <c r="G3" s="136"/>
      <c r="H3" s="136"/>
      <c r="I3" s="136"/>
      <c r="J3" s="136"/>
      <c r="K3" s="136"/>
      <c r="L3" s="136"/>
      <c r="M3" s="136"/>
      <c r="N3" s="136"/>
      <c r="O3" s="136"/>
      <c r="P3" s="200" t="s">
        <v>1225</v>
      </c>
      <c r="Q3" s="492"/>
    </row>
    <row r="4" spans="1:17" ht="39" customHeight="1">
      <c r="A4" s="1956" t="s">
        <v>971</v>
      </c>
      <c r="B4" s="1956" t="s">
        <v>990</v>
      </c>
      <c r="C4" s="1954" t="s">
        <v>43</v>
      </c>
      <c r="D4" s="1954"/>
      <c r="E4" s="1954" t="s">
        <v>44</v>
      </c>
      <c r="F4" s="1954" t="s">
        <v>45</v>
      </c>
      <c r="G4" s="1954"/>
      <c r="H4" s="1954" t="s">
        <v>102</v>
      </c>
      <c r="I4" s="1954" t="s">
        <v>47</v>
      </c>
      <c r="J4" s="1954"/>
      <c r="K4" s="1954" t="s">
        <v>48</v>
      </c>
      <c r="L4" s="1954" t="s">
        <v>49</v>
      </c>
      <c r="M4" s="1954"/>
      <c r="N4" s="1954" t="s">
        <v>991</v>
      </c>
      <c r="O4" s="1954" t="s">
        <v>992</v>
      </c>
      <c r="P4" s="1954" t="s">
        <v>973</v>
      </c>
    </row>
    <row r="5" spans="1:17" ht="39" customHeight="1">
      <c r="A5" s="1957"/>
      <c r="B5" s="1957"/>
      <c r="C5" s="1954" t="s">
        <v>44</v>
      </c>
      <c r="D5" s="1954"/>
      <c r="E5" s="1954"/>
      <c r="F5" s="1954" t="s">
        <v>46</v>
      </c>
      <c r="G5" s="1954"/>
      <c r="H5" s="1954"/>
      <c r="I5" s="1954" t="s">
        <v>48</v>
      </c>
      <c r="J5" s="1954"/>
      <c r="K5" s="1954"/>
      <c r="L5" s="1954" t="s">
        <v>489</v>
      </c>
      <c r="M5" s="1954"/>
      <c r="N5" s="1954"/>
      <c r="O5" s="1954"/>
      <c r="P5" s="1954"/>
    </row>
    <row r="6" spans="1:17" ht="39" customHeight="1">
      <c r="A6" s="1957"/>
      <c r="B6" s="1957"/>
      <c r="C6" s="423" t="s">
        <v>994</v>
      </c>
      <c r="D6" s="423" t="s">
        <v>995</v>
      </c>
      <c r="E6" s="423" t="s">
        <v>750</v>
      </c>
      <c r="F6" s="423" t="s">
        <v>994</v>
      </c>
      <c r="G6" s="423" t="s">
        <v>995</v>
      </c>
      <c r="H6" s="423" t="s">
        <v>750</v>
      </c>
      <c r="I6" s="423" t="s">
        <v>994</v>
      </c>
      <c r="J6" s="423" t="s">
        <v>995</v>
      </c>
      <c r="K6" s="423" t="s">
        <v>750</v>
      </c>
      <c r="L6" s="423" t="s">
        <v>994</v>
      </c>
      <c r="M6" s="423" t="s">
        <v>995</v>
      </c>
      <c r="N6" s="423" t="s">
        <v>750</v>
      </c>
      <c r="O6" s="1954"/>
      <c r="P6" s="1954"/>
    </row>
    <row r="7" spans="1:17" ht="39" customHeight="1">
      <c r="A7" s="1958"/>
      <c r="B7" s="1958"/>
      <c r="C7" s="423" t="s">
        <v>996</v>
      </c>
      <c r="D7" s="423" t="s">
        <v>997</v>
      </c>
      <c r="E7" s="423" t="s">
        <v>68</v>
      </c>
      <c r="F7" s="423" t="s">
        <v>996</v>
      </c>
      <c r="G7" s="423" t="s">
        <v>997</v>
      </c>
      <c r="H7" s="423" t="s">
        <v>68</v>
      </c>
      <c r="I7" s="423" t="s">
        <v>996</v>
      </c>
      <c r="J7" s="423" t="s">
        <v>997</v>
      </c>
      <c r="K7" s="423" t="s">
        <v>68</v>
      </c>
      <c r="L7" s="423" t="s">
        <v>996</v>
      </c>
      <c r="M7" s="423" t="s">
        <v>997</v>
      </c>
      <c r="N7" s="423" t="s">
        <v>68</v>
      </c>
      <c r="O7" s="1954"/>
      <c r="P7" s="1954"/>
    </row>
    <row r="8" spans="1:17" s="494" customFormat="1" ht="39" customHeight="1">
      <c r="A8" s="1954" t="s">
        <v>976</v>
      </c>
      <c r="B8" s="423" t="s">
        <v>998</v>
      </c>
      <c r="C8" s="289">
        <v>346</v>
      </c>
      <c r="D8" s="289">
        <v>2956</v>
      </c>
      <c r="E8" s="289">
        <f>C8+D8</f>
        <v>3302</v>
      </c>
      <c r="F8" s="289">
        <v>13</v>
      </c>
      <c r="G8" s="289">
        <v>262</v>
      </c>
      <c r="H8" s="289">
        <f>F8+G8</f>
        <v>275</v>
      </c>
      <c r="I8" s="289">
        <v>214</v>
      </c>
      <c r="J8" s="289">
        <v>1796</v>
      </c>
      <c r="K8" s="289">
        <f>I8+J8</f>
        <v>2010</v>
      </c>
      <c r="L8" s="289">
        <v>9</v>
      </c>
      <c r="M8" s="289">
        <v>170</v>
      </c>
      <c r="N8" s="289">
        <f>L8+M8</f>
        <v>179</v>
      </c>
      <c r="O8" s="423" t="s">
        <v>999</v>
      </c>
      <c r="P8" s="1954" t="s">
        <v>1000</v>
      </c>
    </row>
    <row r="9" spans="1:17" s="494" customFormat="1" ht="39" customHeight="1">
      <c r="A9" s="1954"/>
      <c r="B9" s="423" t="s">
        <v>1001</v>
      </c>
      <c r="C9" s="289">
        <v>136</v>
      </c>
      <c r="D9" s="289">
        <v>1981</v>
      </c>
      <c r="E9" s="289">
        <f>C9+D9</f>
        <v>2117</v>
      </c>
      <c r="F9" s="289">
        <v>5</v>
      </c>
      <c r="G9" s="289">
        <v>124</v>
      </c>
      <c r="H9" s="289">
        <f>F9+G9</f>
        <v>129</v>
      </c>
      <c r="I9" s="289">
        <v>139</v>
      </c>
      <c r="J9" s="289">
        <v>916</v>
      </c>
      <c r="K9" s="289">
        <f>I9+J9</f>
        <v>1055</v>
      </c>
      <c r="L9" s="289">
        <v>0</v>
      </c>
      <c r="M9" s="289">
        <v>119</v>
      </c>
      <c r="N9" s="289">
        <f>L9+M9</f>
        <v>119</v>
      </c>
      <c r="O9" s="423" t="s">
        <v>1002</v>
      </c>
      <c r="P9" s="1954"/>
    </row>
    <row r="10" spans="1:17" s="494" customFormat="1" ht="39" customHeight="1">
      <c r="A10" s="1954"/>
      <c r="B10" s="423" t="s">
        <v>750</v>
      </c>
      <c r="C10" s="286">
        <f>C8+C9</f>
        <v>482</v>
      </c>
      <c r="D10" s="286">
        <f t="shared" ref="D10:N10" si="0">D8+D9</f>
        <v>4937</v>
      </c>
      <c r="E10" s="286">
        <f t="shared" si="0"/>
        <v>5419</v>
      </c>
      <c r="F10" s="286">
        <f t="shared" si="0"/>
        <v>18</v>
      </c>
      <c r="G10" s="286">
        <f t="shared" si="0"/>
        <v>386</v>
      </c>
      <c r="H10" s="286">
        <f t="shared" si="0"/>
        <v>404</v>
      </c>
      <c r="I10" s="286">
        <f t="shared" si="0"/>
        <v>353</v>
      </c>
      <c r="J10" s="286">
        <f t="shared" si="0"/>
        <v>2712</v>
      </c>
      <c r="K10" s="286">
        <f t="shared" si="0"/>
        <v>3065</v>
      </c>
      <c r="L10" s="286">
        <f t="shared" si="0"/>
        <v>9</v>
      </c>
      <c r="M10" s="286">
        <f t="shared" si="0"/>
        <v>289</v>
      </c>
      <c r="N10" s="286">
        <f t="shared" si="0"/>
        <v>298</v>
      </c>
      <c r="O10" s="423" t="s">
        <v>68</v>
      </c>
      <c r="P10" s="1954"/>
    </row>
    <row r="11" spans="1:17" s="494" customFormat="1" ht="39" customHeight="1">
      <c r="A11" s="1954" t="s">
        <v>977</v>
      </c>
      <c r="B11" s="423" t="s">
        <v>998</v>
      </c>
      <c r="C11" s="289">
        <v>62</v>
      </c>
      <c r="D11" s="289">
        <v>115</v>
      </c>
      <c r="E11" s="289">
        <f>C11+D11</f>
        <v>177</v>
      </c>
      <c r="F11" s="289">
        <v>10</v>
      </c>
      <c r="G11" s="289">
        <v>11</v>
      </c>
      <c r="H11" s="289">
        <f>F11+G11</f>
        <v>21</v>
      </c>
      <c r="I11" s="289">
        <v>25</v>
      </c>
      <c r="J11" s="289">
        <v>101</v>
      </c>
      <c r="K11" s="289">
        <f>I11+J11</f>
        <v>126</v>
      </c>
      <c r="L11" s="289">
        <v>3</v>
      </c>
      <c r="M11" s="289">
        <v>9</v>
      </c>
      <c r="N11" s="289">
        <f>L11+M11</f>
        <v>12</v>
      </c>
      <c r="O11" s="423" t="s">
        <v>999</v>
      </c>
      <c r="P11" s="1954" t="s">
        <v>172</v>
      </c>
    </row>
    <row r="12" spans="1:17" s="494" customFormat="1" ht="39" customHeight="1">
      <c r="A12" s="1954"/>
      <c r="B12" s="423" t="s">
        <v>1001</v>
      </c>
      <c r="C12" s="289">
        <v>87</v>
      </c>
      <c r="D12" s="289">
        <v>96</v>
      </c>
      <c r="E12" s="289">
        <f>C12+D12</f>
        <v>183</v>
      </c>
      <c r="F12" s="289">
        <v>10</v>
      </c>
      <c r="G12" s="289">
        <v>10</v>
      </c>
      <c r="H12" s="289">
        <f>F12+G12</f>
        <v>20</v>
      </c>
      <c r="I12" s="289">
        <v>68</v>
      </c>
      <c r="J12" s="289">
        <v>57</v>
      </c>
      <c r="K12" s="289">
        <f>I12+J12</f>
        <v>125</v>
      </c>
      <c r="L12" s="289">
        <v>1</v>
      </c>
      <c r="M12" s="289">
        <v>8</v>
      </c>
      <c r="N12" s="289">
        <f>L12+M12</f>
        <v>9</v>
      </c>
      <c r="O12" s="423" t="s">
        <v>1002</v>
      </c>
      <c r="P12" s="1954"/>
    </row>
    <row r="13" spans="1:17" s="494" customFormat="1" ht="39" customHeight="1">
      <c r="A13" s="1954"/>
      <c r="B13" s="423" t="s">
        <v>750</v>
      </c>
      <c r="C13" s="286">
        <f>C11+C12</f>
        <v>149</v>
      </c>
      <c r="D13" s="286">
        <f t="shared" ref="D13:N13" si="1">D11+D12</f>
        <v>211</v>
      </c>
      <c r="E13" s="286">
        <f t="shared" si="1"/>
        <v>360</v>
      </c>
      <c r="F13" s="286">
        <f t="shared" si="1"/>
        <v>20</v>
      </c>
      <c r="G13" s="286">
        <f t="shared" si="1"/>
        <v>21</v>
      </c>
      <c r="H13" s="286">
        <f t="shared" si="1"/>
        <v>41</v>
      </c>
      <c r="I13" s="286">
        <f t="shared" si="1"/>
        <v>93</v>
      </c>
      <c r="J13" s="286">
        <f t="shared" si="1"/>
        <v>158</v>
      </c>
      <c r="K13" s="286">
        <f t="shared" si="1"/>
        <v>251</v>
      </c>
      <c r="L13" s="286">
        <f t="shared" si="1"/>
        <v>4</v>
      </c>
      <c r="M13" s="286">
        <f t="shared" si="1"/>
        <v>17</v>
      </c>
      <c r="N13" s="286">
        <f t="shared" si="1"/>
        <v>21</v>
      </c>
      <c r="O13" s="423" t="s">
        <v>68</v>
      </c>
      <c r="P13" s="1954"/>
    </row>
    <row r="14" spans="1:17" s="494" customFormat="1" ht="39" customHeight="1">
      <c r="A14" s="1954" t="s">
        <v>978</v>
      </c>
      <c r="B14" s="423" t="s">
        <v>998</v>
      </c>
      <c r="C14" s="289">
        <f>C8+C11</f>
        <v>408</v>
      </c>
      <c r="D14" s="289">
        <f t="shared" ref="D14:N15" si="2">D8+D11</f>
        <v>3071</v>
      </c>
      <c r="E14" s="289">
        <f t="shared" si="2"/>
        <v>3479</v>
      </c>
      <c r="F14" s="289">
        <f t="shared" si="2"/>
        <v>23</v>
      </c>
      <c r="G14" s="289">
        <f t="shared" si="2"/>
        <v>273</v>
      </c>
      <c r="H14" s="289">
        <f t="shared" si="2"/>
        <v>296</v>
      </c>
      <c r="I14" s="289">
        <f t="shared" si="2"/>
        <v>239</v>
      </c>
      <c r="J14" s="289">
        <f t="shared" si="2"/>
        <v>1897</v>
      </c>
      <c r="K14" s="289">
        <f t="shared" si="2"/>
        <v>2136</v>
      </c>
      <c r="L14" s="289">
        <f t="shared" si="2"/>
        <v>12</v>
      </c>
      <c r="M14" s="289">
        <f t="shared" si="2"/>
        <v>179</v>
      </c>
      <c r="N14" s="289">
        <f t="shared" si="2"/>
        <v>191</v>
      </c>
      <c r="O14" s="423" t="s">
        <v>999</v>
      </c>
      <c r="P14" s="1954" t="s">
        <v>1003</v>
      </c>
    </row>
    <row r="15" spans="1:17" s="494" customFormat="1" ht="39" customHeight="1">
      <c r="A15" s="1954"/>
      <c r="B15" s="423" t="s">
        <v>1001</v>
      </c>
      <c r="C15" s="289">
        <f>C9+C12</f>
        <v>223</v>
      </c>
      <c r="D15" s="289">
        <f t="shared" si="2"/>
        <v>2077</v>
      </c>
      <c r="E15" s="289">
        <f t="shared" si="2"/>
        <v>2300</v>
      </c>
      <c r="F15" s="289">
        <f t="shared" si="2"/>
        <v>15</v>
      </c>
      <c r="G15" s="289">
        <f t="shared" si="2"/>
        <v>134</v>
      </c>
      <c r="H15" s="289">
        <f t="shared" si="2"/>
        <v>149</v>
      </c>
      <c r="I15" s="289">
        <f t="shared" si="2"/>
        <v>207</v>
      </c>
      <c r="J15" s="289">
        <f t="shared" si="2"/>
        <v>973</v>
      </c>
      <c r="K15" s="289">
        <f t="shared" si="2"/>
        <v>1180</v>
      </c>
      <c r="L15" s="289">
        <f t="shared" si="2"/>
        <v>1</v>
      </c>
      <c r="M15" s="289">
        <f t="shared" si="2"/>
        <v>127</v>
      </c>
      <c r="N15" s="289">
        <f t="shared" si="2"/>
        <v>128</v>
      </c>
      <c r="O15" s="423" t="s">
        <v>1002</v>
      </c>
      <c r="P15" s="1954"/>
    </row>
    <row r="16" spans="1:17" s="494" customFormat="1" ht="39" customHeight="1">
      <c r="A16" s="1954"/>
      <c r="B16" s="423" t="s">
        <v>750</v>
      </c>
      <c r="C16" s="286">
        <f>C14+C15</f>
        <v>631</v>
      </c>
      <c r="D16" s="286">
        <f t="shared" ref="D16:N16" si="3">D14+D15</f>
        <v>5148</v>
      </c>
      <c r="E16" s="286">
        <f t="shared" si="3"/>
        <v>5779</v>
      </c>
      <c r="F16" s="286">
        <f t="shared" si="3"/>
        <v>38</v>
      </c>
      <c r="G16" s="286">
        <f t="shared" si="3"/>
        <v>407</v>
      </c>
      <c r="H16" s="286">
        <f t="shared" si="3"/>
        <v>445</v>
      </c>
      <c r="I16" s="286">
        <f t="shared" si="3"/>
        <v>446</v>
      </c>
      <c r="J16" s="286">
        <f t="shared" si="3"/>
        <v>2870</v>
      </c>
      <c r="K16" s="286">
        <f t="shared" si="3"/>
        <v>3316</v>
      </c>
      <c r="L16" s="286">
        <f t="shared" si="3"/>
        <v>13</v>
      </c>
      <c r="M16" s="286">
        <f t="shared" si="3"/>
        <v>306</v>
      </c>
      <c r="N16" s="286">
        <f t="shared" si="3"/>
        <v>319</v>
      </c>
      <c r="O16" s="423" t="s">
        <v>68</v>
      </c>
      <c r="P16" s="1954"/>
    </row>
    <row r="17" spans="1:16" ht="39" customHeight="1">
      <c r="A17" s="1954" t="s">
        <v>980</v>
      </c>
      <c r="B17" s="423" t="s">
        <v>998</v>
      </c>
      <c r="C17" s="289">
        <v>284</v>
      </c>
      <c r="D17" s="289">
        <v>1428</v>
      </c>
      <c r="E17" s="289">
        <f>C17+D17</f>
        <v>1712</v>
      </c>
      <c r="F17" s="289">
        <v>54</v>
      </c>
      <c r="G17" s="289">
        <v>110</v>
      </c>
      <c r="H17" s="289">
        <f>F17+G17</f>
        <v>164</v>
      </c>
      <c r="I17" s="289">
        <v>199</v>
      </c>
      <c r="J17" s="289">
        <v>698</v>
      </c>
      <c r="K17" s="289">
        <f>I17+J17</f>
        <v>897</v>
      </c>
      <c r="L17" s="289">
        <v>21</v>
      </c>
      <c r="M17" s="289">
        <v>37</v>
      </c>
      <c r="N17" s="289">
        <f>L17+M17</f>
        <v>58</v>
      </c>
      <c r="O17" s="423" t="s">
        <v>999</v>
      </c>
      <c r="P17" s="1954" t="s">
        <v>178</v>
      </c>
    </row>
    <row r="18" spans="1:16" ht="39" customHeight="1">
      <c r="A18" s="1954"/>
      <c r="B18" s="423" t="s">
        <v>1001</v>
      </c>
      <c r="C18" s="289">
        <v>171</v>
      </c>
      <c r="D18" s="289">
        <v>8362</v>
      </c>
      <c r="E18" s="289">
        <f>C18+D18</f>
        <v>8533</v>
      </c>
      <c r="F18" s="289">
        <v>15</v>
      </c>
      <c r="G18" s="289">
        <v>409</v>
      </c>
      <c r="H18" s="289">
        <f>F18+G18</f>
        <v>424</v>
      </c>
      <c r="I18" s="289">
        <v>316</v>
      </c>
      <c r="J18" s="289">
        <v>4002</v>
      </c>
      <c r="K18" s="289">
        <f>I18+J18</f>
        <v>4318</v>
      </c>
      <c r="L18" s="289">
        <v>3</v>
      </c>
      <c r="M18" s="289">
        <v>279</v>
      </c>
      <c r="N18" s="289">
        <f>L18+M18</f>
        <v>282</v>
      </c>
      <c r="O18" s="423" t="s">
        <v>1002</v>
      </c>
      <c r="P18" s="1954"/>
    </row>
    <row r="19" spans="1:16" ht="39" customHeight="1">
      <c r="A19" s="1954"/>
      <c r="B19" s="423" t="s">
        <v>750</v>
      </c>
      <c r="C19" s="286">
        <f>C17+C18</f>
        <v>455</v>
      </c>
      <c r="D19" s="286">
        <f t="shared" ref="D19:N19" si="4">D17+D18</f>
        <v>9790</v>
      </c>
      <c r="E19" s="286">
        <f t="shared" si="4"/>
        <v>10245</v>
      </c>
      <c r="F19" s="286">
        <f t="shared" si="4"/>
        <v>69</v>
      </c>
      <c r="G19" s="286">
        <f t="shared" si="4"/>
        <v>519</v>
      </c>
      <c r="H19" s="286">
        <f t="shared" si="4"/>
        <v>588</v>
      </c>
      <c r="I19" s="286">
        <f t="shared" si="4"/>
        <v>515</v>
      </c>
      <c r="J19" s="286">
        <f t="shared" si="4"/>
        <v>4700</v>
      </c>
      <c r="K19" s="286">
        <f t="shared" si="4"/>
        <v>5215</v>
      </c>
      <c r="L19" s="286">
        <f t="shared" si="4"/>
        <v>24</v>
      </c>
      <c r="M19" s="286">
        <f t="shared" si="4"/>
        <v>316</v>
      </c>
      <c r="N19" s="286">
        <f t="shared" si="4"/>
        <v>340</v>
      </c>
      <c r="O19" s="423" t="s">
        <v>68</v>
      </c>
      <c r="P19" s="1954"/>
    </row>
    <row r="20" spans="1:16" ht="39" customHeight="1">
      <c r="A20" s="1954" t="s">
        <v>981</v>
      </c>
      <c r="B20" s="423" t="s">
        <v>998</v>
      </c>
      <c r="C20" s="289">
        <v>0</v>
      </c>
      <c r="D20" s="289">
        <v>0</v>
      </c>
      <c r="E20" s="289">
        <f>C20+D20</f>
        <v>0</v>
      </c>
      <c r="F20" s="289">
        <v>0</v>
      </c>
      <c r="G20" s="289">
        <v>0</v>
      </c>
      <c r="H20" s="289">
        <f>F20+G20</f>
        <v>0</v>
      </c>
      <c r="I20" s="289">
        <v>0</v>
      </c>
      <c r="J20" s="289">
        <v>0</v>
      </c>
      <c r="K20" s="289">
        <f>I20+J20</f>
        <v>0</v>
      </c>
      <c r="L20" s="289">
        <v>0</v>
      </c>
      <c r="M20" s="289">
        <v>0</v>
      </c>
      <c r="N20" s="289">
        <f>L20+M20</f>
        <v>0</v>
      </c>
      <c r="O20" s="423" t="s">
        <v>999</v>
      </c>
      <c r="P20" s="1954" t="s">
        <v>982</v>
      </c>
    </row>
    <row r="21" spans="1:16" ht="39" customHeight="1">
      <c r="A21" s="1954"/>
      <c r="B21" s="423" t="s">
        <v>1001</v>
      </c>
      <c r="C21" s="289">
        <v>2</v>
      </c>
      <c r="D21" s="289">
        <v>819</v>
      </c>
      <c r="E21" s="289">
        <f>C21+D21</f>
        <v>821</v>
      </c>
      <c r="F21" s="289">
        <v>1</v>
      </c>
      <c r="G21" s="289">
        <v>5</v>
      </c>
      <c r="H21" s="289">
        <f>F21+G21</f>
        <v>6</v>
      </c>
      <c r="I21" s="289">
        <v>1</v>
      </c>
      <c r="J21" s="289">
        <v>175</v>
      </c>
      <c r="K21" s="289">
        <f>I21+J21</f>
        <v>176</v>
      </c>
      <c r="L21" s="289">
        <v>0</v>
      </c>
      <c r="M21" s="289">
        <v>32</v>
      </c>
      <c r="N21" s="289">
        <f>L21+M21</f>
        <v>32</v>
      </c>
      <c r="O21" s="423" t="s">
        <v>1002</v>
      </c>
      <c r="P21" s="1954"/>
    </row>
    <row r="22" spans="1:16" ht="39" customHeight="1">
      <c r="A22" s="1954"/>
      <c r="B22" s="423" t="s">
        <v>750</v>
      </c>
      <c r="C22" s="286">
        <f>C20+C21</f>
        <v>2</v>
      </c>
      <c r="D22" s="286">
        <f t="shared" ref="D22:N22" si="5">D20+D21</f>
        <v>819</v>
      </c>
      <c r="E22" s="286">
        <f t="shared" si="5"/>
        <v>821</v>
      </c>
      <c r="F22" s="286">
        <f t="shared" si="5"/>
        <v>1</v>
      </c>
      <c r="G22" s="286">
        <f t="shared" si="5"/>
        <v>5</v>
      </c>
      <c r="H22" s="286">
        <f t="shared" si="5"/>
        <v>6</v>
      </c>
      <c r="I22" s="286">
        <f t="shared" si="5"/>
        <v>1</v>
      </c>
      <c r="J22" s="286">
        <f t="shared" si="5"/>
        <v>175</v>
      </c>
      <c r="K22" s="286">
        <f t="shared" si="5"/>
        <v>176</v>
      </c>
      <c r="L22" s="286">
        <f t="shared" si="5"/>
        <v>0</v>
      </c>
      <c r="M22" s="286">
        <f t="shared" si="5"/>
        <v>32</v>
      </c>
      <c r="N22" s="286">
        <f t="shared" si="5"/>
        <v>32</v>
      </c>
      <c r="O22" s="423" t="s">
        <v>68</v>
      </c>
      <c r="P22" s="1954"/>
    </row>
    <row r="23" spans="1:16" ht="39" customHeight="1">
      <c r="A23" s="1954" t="s">
        <v>983</v>
      </c>
      <c r="B23" s="423" t="s">
        <v>998</v>
      </c>
      <c r="C23" s="289">
        <f>C17+C20</f>
        <v>284</v>
      </c>
      <c r="D23" s="289">
        <f t="shared" ref="D23:N24" si="6">D17+D20</f>
        <v>1428</v>
      </c>
      <c r="E23" s="289">
        <f t="shared" si="6"/>
        <v>1712</v>
      </c>
      <c r="F23" s="289">
        <f t="shared" si="6"/>
        <v>54</v>
      </c>
      <c r="G23" s="289">
        <f t="shared" si="6"/>
        <v>110</v>
      </c>
      <c r="H23" s="289">
        <f t="shared" si="6"/>
        <v>164</v>
      </c>
      <c r="I23" s="289">
        <f t="shared" si="6"/>
        <v>199</v>
      </c>
      <c r="J23" s="289">
        <f t="shared" si="6"/>
        <v>698</v>
      </c>
      <c r="K23" s="289">
        <f t="shared" si="6"/>
        <v>897</v>
      </c>
      <c r="L23" s="289">
        <f t="shared" si="6"/>
        <v>21</v>
      </c>
      <c r="M23" s="289">
        <f t="shared" si="6"/>
        <v>37</v>
      </c>
      <c r="N23" s="289">
        <f t="shared" si="6"/>
        <v>58</v>
      </c>
      <c r="O23" s="423" t="s">
        <v>999</v>
      </c>
      <c r="P23" s="1954" t="s">
        <v>984</v>
      </c>
    </row>
    <row r="24" spans="1:16" ht="39" customHeight="1">
      <c r="A24" s="1954"/>
      <c r="B24" s="423" t="s">
        <v>1001</v>
      </c>
      <c r="C24" s="289">
        <f>C18+C21</f>
        <v>173</v>
      </c>
      <c r="D24" s="289">
        <f t="shared" si="6"/>
        <v>9181</v>
      </c>
      <c r="E24" s="289">
        <f t="shared" si="6"/>
        <v>9354</v>
      </c>
      <c r="F24" s="289">
        <f t="shared" si="6"/>
        <v>16</v>
      </c>
      <c r="G24" s="289">
        <f t="shared" si="6"/>
        <v>414</v>
      </c>
      <c r="H24" s="289">
        <f t="shared" si="6"/>
        <v>430</v>
      </c>
      <c r="I24" s="289">
        <f t="shared" si="6"/>
        <v>317</v>
      </c>
      <c r="J24" s="289">
        <f t="shared" si="6"/>
        <v>4177</v>
      </c>
      <c r="K24" s="289">
        <f t="shared" si="6"/>
        <v>4494</v>
      </c>
      <c r="L24" s="289">
        <f t="shared" si="6"/>
        <v>3</v>
      </c>
      <c r="M24" s="289">
        <f t="shared" si="6"/>
        <v>311</v>
      </c>
      <c r="N24" s="289">
        <f t="shared" si="6"/>
        <v>314</v>
      </c>
      <c r="O24" s="423" t="s">
        <v>1002</v>
      </c>
      <c r="P24" s="1954"/>
    </row>
    <row r="25" spans="1:16" ht="39" customHeight="1">
      <c r="A25" s="1954"/>
      <c r="B25" s="423" t="s">
        <v>750</v>
      </c>
      <c r="C25" s="286">
        <f>C23+C24</f>
        <v>457</v>
      </c>
      <c r="D25" s="286">
        <f t="shared" ref="D25:N25" si="7">D23+D24</f>
        <v>10609</v>
      </c>
      <c r="E25" s="286">
        <f t="shared" si="7"/>
        <v>11066</v>
      </c>
      <c r="F25" s="286">
        <f t="shared" si="7"/>
        <v>70</v>
      </c>
      <c r="G25" s="286">
        <f t="shared" si="7"/>
        <v>524</v>
      </c>
      <c r="H25" s="286">
        <f t="shared" si="7"/>
        <v>594</v>
      </c>
      <c r="I25" s="286">
        <f t="shared" si="7"/>
        <v>516</v>
      </c>
      <c r="J25" s="286">
        <f t="shared" si="7"/>
        <v>4875</v>
      </c>
      <c r="K25" s="286">
        <f t="shared" si="7"/>
        <v>5391</v>
      </c>
      <c r="L25" s="286">
        <f t="shared" si="7"/>
        <v>24</v>
      </c>
      <c r="M25" s="286">
        <f t="shared" si="7"/>
        <v>348</v>
      </c>
      <c r="N25" s="286">
        <f t="shared" si="7"/>
        <v>372</v>
      </c>
      <c r="O25" s="423" t="s">
        <v>68</v>
      </c>
      <c r="P25" s="1954"/>
    </row>
    <row r="26" spans="1:16" ht="39" customHeight="1">
      <c r="A26" s="1954" t="s">
        <v>985</v>
      </c>
      <c r="B26" s="423" t="s">
        <v>998</v>
      </c>
      <c r="C26" s="289">
        <v>229</v>
      </c>
      <c r="D26" s="289">
        <v>249</v>
      </c>
      <c r="E26" s="289">
        <f>C26+D26</f>
        <v>478</v>
      </c>
      <c r="F26" s="289">
        <v>18</v>
      </c>
      <c r="G26" s="289">
        <v>19</v>
      </c>
      <c r="H26" s="289">
        <f>F26+G26</f>
        <v>37</v>
      </c>
      <c r="I26" s="289">
        <v>93</v>
      </c>
      <c r="J26" s="289">
        <v>123</v>
      </c>
      <c r="K26" s="289">
        <f>I26+J26</f>
        <v>216</v>
      </c>
      <c r="L26" s="289">
        <v>1</v>
      </c>
      <c r="M26" s="289">
        <v>11</v>
      </c>
      <c r="N26" s="289">
        <f>L26+M26</f>
        <v>12</v>
      </c>
      <c r="O26" s="423" t="s">
        <v>999</v>
      </c>
      <c r="P26" s="1954" t="s">
        <v>1004</v>
      </c>
    </row>
    <row r="27" spans="1:16" ht="39" customHeight="1">
      <c r="A27" s="1954"/>
      <c r="B27" s="423" t="s">
        <v>1001</v>
      </c>
      <c r="C27" s="289">
        <v>319</v>
      </c>
      <c r="D27" s="289">
        <v>301</v>
      </c>
      <c r="E27" s="289">
        <f>C27+D27</f>
        <v>620</v>
      </c>
      <c r="F27" s="289">
        <v>31</v>
      </c>
      <c r="G27" s="289">
        <v>25</v>
      </c>
      <c r="H27" s="289">
        <f>F27+G27</f>
        <v>56</v>
      </c>
      <c r="I27" s="289">
        <v>212</v>
      </c>
      <c r="J27" s="289">
        <v>189</v>
      </c>
      <c r="K27" s="289">
        <f>I27+J27</f>
        <v>401</v>
      </c>
      <c r="L27" s="289">
        <v>7</v>
      </c>
      <c r="M27" s="289">
        <v>9</v>
      </c>
      <c r="N27" s="289">
        <f>L27+M27</f>
        <v>16</v>
      </c>
      <c r="O27" s="423" t="s">
        <v>1002</v>
      </c>
      <c r="P27" s="1954"/>
    </row>
    <row r="28" spans="1:16" ht="39" customHeight="1">
      <c r="A28" s="1954"/>
      <c r="B28" s="423" t="s">
        <v>750</v>
      </c>
      <c r="C28" s="286">
        <f>C26+C27</f>
        <v>548</v>
      </c>
      <c r="D28" s="286">
        <f t="shared" ref="D28:N28" si="8">D26+D27</f>
        <v>550</v>
      </c>
      <c r="E28" s="286">
        <f t="shared" si="8"/>
        <v>1098</v>
      </c>
      <c r="F28" s="286">
        <f t="shared" si="8"/>
        <v>49</v>
      </c>
      <c r="G28" s="286">
        <f t="shared" si="8"/>
        <v>44</v>
      </c>
      <c r="H28" s="286">
        <f t="shared" si="8"/>
        <v>93</v>
      </c>
      <c r="I28" s="286">
        <f t="shared" si="8"/>
        <v>305</v>
      </c>
      <c r="J28" s="286">
        <f t="shared" si="8"/>
        <v>312</v>
      </c>
      <c r="K28" s="286">
        <f t="shared" si="8"/>
        <v>617</v>
      </c>
      <c r="L28" s="286">
        <f t="shared" si="8"/>
        <v>8</v>
      </c>
      <c r="M28" s="286">
        <f t="shared" si="8"/>
        <v>20</v>
      </c>
      <c r="N28" s="286">
        <f t="shared" si="8"/>
        <v>28</v>
      </c>
      <c r="O28" s="423" t="s">
        <v>68</v>
      </c>
      <c r="P28" s="1954"/>
    </row>
    <row r="29" spans="1:16" ht="39" customHeight="1">
      <c r="A29" s="1954" t="s">
        <v>986</v>
      </c>
      <c r="B29" s="423" t="s">
        <v>998</v>
      </c>
      <c r="C29" s="289">
        <v>1686</v>
      </c>
      <c r="D29" s="289">
        <v>837</v>
      </c>
      <c r="E29" s="289">
        <f>C29+D29</f>
        <v>2523</v>
      </c>
      <c r="F29" s="289">
        <v>121</v>
      </c>
      <c r="G29" s="289">
        <v>58</v>
      </c>
      <c r="H29" s="289">
        <f>F29+G29</f>
        <v>179</v>
      </c>
      <c r="I29" s="289">
        <v>956</v>
      </c>
      <c r="J29" s="289">
        <v>604</v>
      </c>
      <c r="K29" s="289">
        <f>I29+J29</f>
        <v>1560</v>
      </c>
      <c r="L29" s="289">
        <v>110</v>
      </c>
      <c r="M29" s="289">
        <v>44</v>
      </c>
      <c r="N29" s="289">
        <f>L29+M29</f>
        <v>154</v>
      </c>
      <c r="O29" s="423" t="s">
        <v>999</v>
      </c>
      <c r="P29" s="1954" t="s">
        <v>1005</v>
      </c>
    </row>
    <row r="30" spans="1:16" ht="39" customHeight="1">
      <c r="A30" s="1954"/>
      <c r="B30" s="423" t="s">
        <v>1001</v>
      </c>
      <c r="C30" s="289">
        <v>2533</v>
      </c>
      <c r="D30" s="289">
        <v>1282</v>
      </c>
      <c r="E30" s="289">
        <f>C30+D30</f>
        <v>3815</v>
      </c>
      <c r="F30" s="289">
        <v>275</v>
      </c>
      <c r="G30" s="289">
        <v>42</v>
      </c>
      <c r="H30" s="289">
        <f>F30+G30</f>
        <v>317</v>
      </c>
      <c r="I30" s="289">
        <v>1745</v>
      </c>
      <c r="J30" s="289">
        <v>598</v>
      </c>
      <c r="K30" s="289">
        <f>I30+J30</f>
        <v>2343</v>
      </c>
      <c r="L30" s="289">
        <v>193</v>
      </c>
      <c r="M30" s="289">
        <v>53</v>
      </c>
      <c r="N30" s="289">
        <f>L30+M30</f>
        <v>246</v>
      </c>
      <c r="O30" s="423" t="s">
        <v>1002</v>
      </c>
      <c r="P30" s="1954"/>
    </row>
    <row r="31" spans="1:16" ht="39" customHeight="1">
      <c r="A31" s="1954"/>
      <c r="B31" s="423" t="s">
        <v>750</v>
      </c>
      <c r="C31" s="286">
        <f>C29+C30</f>
        <v>4219</v>
      </c>
      <c r="D31" s="286">
        <f t="shared" ref="D31:N31" si="9">D29+D30</f>
        <v>2119</v>
      </c>
      <c r="E31" s="286">
        <f t="shared" si="9"/>
        <v>6338</v>
      </c>
      <c r="F31" s="286">
        <f t="shared" si="9"/>
        <v>396</v>
      </c>
      <c r="G31" s="286">
        <f t="shared" si="9"/>
        <v>100</v>
      </c>
      <c r="H31" s="286">
        <f t="shared" si="9"/>
        <v>496</v>
      </c>
      <c r="I31" s="286">
        <f t="shared" si="9"/>
        <v>2701</v>
      </c>
      <c r="J31" s="286">
        <f t="shared" si="9"/>
        <v>1202</v>
      </c>
      <c r="K31" s="286">
        <f t="shared" si="9"/>
        <v>3903</v>
      </c>
      <c r="L31" s="286">
        <f t="shared" si="9"/>
        <v>303</v>
      </c>
      <c r="M31" s="286">
        <f t="shared" si="9"/>
        <v>97</v>
      </c>
      <c r="N31" s="286">
        <f t="shared" si="9"/>
        <v>400</v>
      </c>
      <c r="O31" s="423" t="s">
        <v>68</v>
      </c>
      <c r="P31" s="1954"/>
    </row>
    <row r="32" spans="1:16" ht="39" customHeight="1">
      <c r="A32" s="198" t="s">
        <v>1224</v>
      </c>
      <c r="B32" s="136"/>
      <c r="C32" s="136"/>
      <c r="D32" s="136"/>
      <c r="E32" s="136"/>
      <c r="F32" s="136"/>
      <c r="G32" s="136"/>
      <c r="H32" s="136"/>
      <c r="I32" s="136"/>
      <c r="J32" s="136"/>
      <c r="K32" s="136"/>
      <c r="L32" s="136"/>
      <c r="M32" s="136"/>
      <c r="N32" s="136"/>
      <c r="O32" s="136"/>
      <c r="P32" s="200" t="s">
        <v>1225</v>
      </c>
    </row>
    <row r="33" spans="1:16" ht="39" customHeight="1">
      <c r="A33" s="1956" t="s">
        <v>971</v>
      </c>
      <c r="B33" s="1956" t="s">
        <v>990</v>
      </c>
      <c r="C33" s="1954" t="s">
        <v>50</v>
      </c>
      <c r="D33" s="1954"/>
      <c r="E33" s="1954" t="s">
        <v>1100</v>
      </c>
      <c r="F33" s="1954" t="s">
        <v>51</v>
      </c>
      <c r="G33" s="1954"/>
      <c r="H33" s="1954" t="s">
        <v>1101</v>
      </c>
      <c r="I33" s="1954" t="s">
        <v>201</v>
      </c>
      <c r="J33" s="1954"/>
      <c r="K33" s="1954" t="s">
        <v>52</v>
      </c>
      <c r="L33" s="1954" t="s">
        <v>53</v>
      </c>
      <c r="M33" s="1954"/>
      <c r="N33" s="1954" t="s">
        <v>1102</v>
      </c>
      <c r="O33" s="1954" t="s">
        <v>992</v>
      </c>
      <c r="P33" s="1954" t="s">
        <v>973</v>
      </c>
    </row>
    <row r="34" spans="1:16" ht="39" customHeight="1">
      <c r="A34" s="1957"/>
      <c r="B34" s="1957"/>
      <c r="C34" s="1954" t="s">
        <v>435</v>
      </c>
      <c r="D34" s="1954"/>
      <c r="E34" s="1954"/>
      <c r="F34" s="1954" t="s">
        <v>490</v>
      </c>
      <c r="G34" s="1954"/>
      <c r="H34" s="1954"/>
      <c r="I34" s="1954" t="s">
        <v>52</v>
      </c>
      <c r="J34" s="1954"/>
      <c r="K34" s="1954"/>
      <c r="L34" s="1954" t="s">
        <v>447</v>
      </c>
      <c r="M34" s="1954"/>
      <c r="N34" s="1954"/>
      <c r="O34" s="1954"/>
      <c r="P34" s="1954"/>
    </row>
    <row r="35" spans="1:16" ht="39" customHeight="1">
      <c r="A35" s="1957"/>
      <c r="B35" s="1957"/>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954"/>
      <c r="P35" s="1954"/>
    </row>
    <row r="36" spans="1:16" ht="39" customHeight="1">
      <c r="A36" s="1958"/>
      <c r="B36" s="1958"/>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954"/>
      <c r="P36" s="1954"/>
    </row>
    <row r="37" spans="1:16" s="494" customFormat="1" ht="39" customHeight="1">
      <c r="A37" s="1954" t="s">
        <v>976</v>
      </c>
      <c r="B37" s="423" t="s">
        <v>998</v>
      </c>
      <c r="C37" s="289">
        <v>22</v>
      </c>
      <c r="D37" s="289">
        <v>504</v>
      </c>
      <c r="E37" s="289">
        <f>C37+D37</f>
        <v>526</v>
      </c>
      <c r="F37" s="289">
        <v>16</v>
      </c>
      <c r="G37" s="289">
        <v>260</v>
      </c>
      <c r="H37" s="289">
        <f>F37+G37</f>
        <v>276</v>
      </c>
      <c r="I37" s="289">
        <v>117</v>
      </c>
      <c r="J37" s="289">
        <v>1498</v>
      </c>
      <c r="K37" s="289">
        <f>I37+J37</f>
        <v>1615</v>
      </c>
      <c r="L37" s="289">
        <v>55</v>
      </c>
      <c r="M37" s="289">
        <v>353</v>
      </c>
      <c r="N37" s="289">
        <f>L37+M37</f>
        <v>408</v>
      </c>
      <c r="O37" s="423" t="s">
        <v>999</v>
      </c>
      <c r="P37" s="1954" t="s">
        <v>1000</v>
      </c>
    </row>
    <row r="38" spans="1:16" s="494" customFormat="1" ht="39" customHeight="1">
      <c r="A38" s="1954"/>
      <c r="B38" s="423" t="s">
        <v>1001</v>
      </c>
      <c r="C38" s="289">
        <v>7</v>
      </c>
      <c r="D38" s="289">
        <v>254</v>
      </c>
      <c r="E38" s="289">
        <f>C38+D38</f>
        <v>261</v>
      </c>
      <c r="F38" s="289">
        <v>2</v>
      </c>
      <c r="G38" s="289">
        <v>171</v>
      </c>
      <c r="H38" s="289">
        <f>F38+G38</f>
        <v>173</v>
      </c>
      <c r="I38" s="289">
        <v>71</v>
      </c>
      <c r="J38" s="289">
        <v>920</v>
      </c>
      <c r="K38" s="289">
        <f>I38+J38</f>
        <v>991</v>
      </c>
      <c r="L38" s="289">
        <v>14</v>
      </c>
      <c r="M38" s="289">
        <v>145</v>
      </c>
      <c r="N38" s="289">
        <f>L38+M38</f>
        <v>159</v>
      </c>
      <c r="O38" s="423" t="s">
        <v>1002</v>
      </c>
      <c r="P38" s="1954"/>
    </row>
    <row r="39" spans="1:16" s="494" customFormat="1" ht="39" customHeight="1">
      <c r="A39" s="1954"/>
      <c r="B39" s="423" t="s">
        <v>750</v>
      </c>
      <c r="C39" s="286">
        <f>C37+C38</f>
        <v>29</v>
      </c>
      <c r="D39" s="286">
        <f t="shared" ref="D39:N39" si="10">D37+D38</f>
        <v>758</v>
      </c>
      <c r="E39" s="286">
        <f t="shared" si="10"/>
        <v>787</v>
      </c>
      <c r="F39" s="286">
        <f t="shared" si="10"/>
        <v>18</v>
      </c>
      <c r="G39" s="286">
        <f t="shared" si="10"/>
        <v>431</v>
      </c>
      <c r="H39" s="286">
        <f t="shared" si="10"/>
        <v>449</v>
      </c>
      <c r="I39" s="286">
        <f t="shared" si="10"/>
        <v>188</v>
      </c>
      <c r="J39" s="286">
        <f t="shared" si="10"/>
        <v>2418</v>
      </c>
      <c r="K39" s="286">
        <f t="shared" si="10"/>
        <v>2606</v>
      </c>
      <c r="L39" s="286">
        <f t="shared" si="10"/>
        <v>69</v>
      </c>
      <c r="M39" s="286">
        <f t="shared" si="10"/>
        <v>498</v>
      </c>
      <c r="N39" s="286">
        <f t="shared" si="10"/>
        <v>567</v>
      </c>
      <c r="O39" s="423" t="s">
        <v>68</v>
      </c>
      <c r="P39" s="1954"/>
    </row>
    <row r="40" spans="1:16" s="494" customFormat="1" ht="39" customHeight="1">
      <c r="A40" s="1954" t="s">
        <v>977</v>
      </c>
      <c r="B40" s="423" t="s">
        <v>998</v>
      </c>
      <c r="C40" s="289">
        <v>5</v>
      </c>
      <c r="D40" s="289">
        <v>20</v>
      </c>
      <c r="E40" s="289">
        <f>C40+D40</f>
        <v>25</v>
      </c>
      <c r="F40" s="289">
        <v>1</v>
      </c>
      <c r="G40" s="289">
        <v>4</v>
      </c>
      <c r="H40" s="289">
        <f>F40+G40</f>
        <v>5</v>
      </c>
      <c r="I40" s="289">
        <v>6</v>
      </c>
      <c r="J40" s="289">
        <v>56</v>
      </c>
      <c r="K40" s="289">
        <f>I40+J40</f>
        <v>62</v>
      </c>
      <c r="L40" s="289">
        <v>5</v>
      </c>
      <c r="M40" s="289">
        <v>13</v>
      </c>
      <c r="N40" s="289">
        <f>L40+M40</f>
        <v>18</v>
      </c>
      <c r="O40" s="423" t="s">
        <v>999</v>
      </c>
      <c r="P40" s="1954" t="s">
        <v>172</v>
      </c>
    </row>
    <row r="41" spans="1:16" s="494" customFormat="1" ht="39" customHeight="1">
      <c r="A41" s="1954"/>
      <c r="B41" s="423" t="s">
        <v>1001</v>
      </c>
      <c r="C41" s="289">
        <v>6</v>
      </c>
      <c r="D41" s="289">
        <v>13</v>
      </c>
      <c r="E41" s="289">
        <f>C41+D41</f>
        <v>19</v>
      </c>
      <c r="F41" s="289">
        <v>1</v>
      </c>
      <c r="G41" s="289">
        <v>6</v>
      </c>
      <c r="H41" s="289">
        <f>F41+G41</f>
        <v>7</v>
      </c>
      <c r="I41" s="289">
        <v>26</v>
      </c>
      <c r="J41" s="289">
        <v>40</v>
      </c>
      <c r="K41" s="289">
        <f>I41+J41</f>
        <v>66</v>
      </c>
      <c r="L41" s="289">
        <v>6</v>
      </c>
      <c r="M41" s="289">
        <v>11</v>
      </c>
      <c r="N41" s="289">
        <f>L41+M41</f>
        <v>17</v>
      </c>
      <c r="O41" s="423" t="s">
        <v>1002</v>
      </c>
      <c r="P41" s="1954"/>
    </row>
    <row r="42" spans="1:16" s="494" customFormat="1" ht="39" customHeight="1">
      <c r="A42" s="1954"/>
      <c r="B42" s="423" t="s">
        <v>750</v>
      </c>
      <c r="C42" s="286">
        <f>C40+C41</f>
        <v>11</v>
      </c>
      <c r="D42" s="286">
        <f t="shared" ref="D42:N42" si="11">D40+D41</f>
        <v>33</v>
      </c>
      <c r="E42" s="286">
        <f t="shared" si="11"/>
        <v>44</v>
      </c>
      <c r="F42" s="286">
        <f t="shared" si="11"/>
        <v>2</v>
      </c>
      <c r="G42" s="286">
        <f t="shared" si="11"/>
        <v>10</v>
      </c>
      <c r="H42" s="286">
        <f t="shared" si="11"/>
        <v>12</v>
      </c>
      <c r="I42" s="286">
        <f t="shared" si="11"/>
        <v>32</v>
      </c>
      <c r="J42" s="286">
        <f t="shared" si="11"/>
        <v>96</v>
      </c>
      <c r="K42" s="286">
        <f t="shared" si="11"/>
        <v>128</v>
      </c>
      <c r="L42" s="286">
        <f t="shared" si="11"/>
        <v>11</v>
      </c>
      <c r="M42" s="286">
        <f t="shared" si="11"/>
        <v>24</v>
      </c>
      <c r="N42" s="286">
        <f t="shared" si="11"/>
        <v>35</v>
      </c>
      <c r="O42" s="423" t="s">
        <v>68</v>
      </c>
      <c r="P42" s="1954"/>
    </row>
    <row r="43" spans="1:16" s="494" customFormat="1" ht="39" customHeight="1">
      <c r="A43" s="1954" t="s">
        <v>978</v>
      </c>
      <c r="B43" s="423" t="s">
        <v>998</v>
      </c>
      <c r="C43" s="289">
        <f>C37+C40</f>
        <v>27</v>
      </c>
      <c r="D43" s="289">
        <f t="shared" ref="D43:N44" si="12">D37+D40</f>
        <v>524</v>
      </c>
      <c r="E43" s="289">
        <f t="shared" si="12"/>
        <v>551</v>
      </c>
      <c r="F43" s="289">
        <f t="shared" si="12"/>
        <v>17</v>
      </c>
      <c r="G43" s="289">
        <f t="shared" si="12"/>
        <v>264</v>
      </c>
      <c r="H43" s="289">
        <f t="shared" si="12"/>
        <v>281</v>
      </c>
      <c r="I43" s="289">
        <f t="shared" si="12"/>
        <v>123</v>
      </c>
      <c r="J43" s="289">
        <f t="shared" si="12"/>
        <v>1554</v>
      </c>
      <c r="K43" s="289">
        <f t="shared" si="12"/>
        <v>1677</v>
      </c>
      <c r="L43" s="289">
        <f t="shared" si="12"/>
        <v>60</v>
      </c>
      <c r="M43" s="289">
        <f t="shared" si="12"/>
        <v>366</v>
      </c>
      <c r="N43" s="289">
        <f t="shared" si="12"/>
        <v>426</v>
      </c>
      <c r="O43" s="423" t="s">
        <v>999</v>
      </c>
      <c r="P43" s="1954" t="s">
        <v>1003</v>
      </c>
    </row>
    <row r="44" spans="1:16" s="494" customFormat="1" ht="39" customHeight="1">
      <c r="A44" s="1954"/>
      <c r="B44" s="423" t="s">
        <v>1001</v>
      </c>
      <c r="C44" s="289">
        <f>C38+C41</f>
        <v>13</v>
      </c>
      <c r="D44" s="289">
        <f t="shared" si="12"/>
        <v>267</v>
      </c>
      <c r="E44" s="289">
        <f t="shared" si="12"/>
        <v>280</v>
      </c>
      <c r="F44" s="289">
        <f t="shared" si="12"/>
        <v>3</v>
      </c>
      <c r="G44" s="289">
        <f t="shared" si="12"/>
        <v>177</v>
      </c>
      <c r="H44" s="289">
        <f t="shared" si="12"/>
        <v>180</v>
      </c>
      <c r="I44" s="289">
        <f t="shared" si="12"/>
        <v>97</v>
      </c>
      <c r="J44" s="289">
        <f t="shared" si="12"/>
        <v>960</v>
      </c>
      <c r="K44" s="289">
        <f t="shared" si="12"/>
        <v>1057</v>
      </c>
      <c r="L44" s="289">
        <f t="shared" si="12"/>
        <v>20</v>
      </c>
      <c r="M44" s="289">
        <f t="shared" si="12"/>
        <v>156</v>
      </c>
      <c r="N44" s="289">
        <f t="shared" si="12"/>
        <v>176</v>
      </c>
      <c r="O44" s="423" t="s">
        <v>1002</v>
      </c>
      <c r="P44" s="1954"/>
    </row>
    <row r="45" spans="1:16" s="494" customFormat="1" ht="39" customHeight="1">
      <c r="A45" s="1954"/>
      <c r="B45" s="423" t="s">
        <v>750</v>
      </c>
      <c r="C45" s="286">
        <f>C43+C44</f>
        <v>40</v>
      </c>
      <c r="D45" s="286">
        <f t="shared" ref="D45:N45" si="13">D43+D44</f>
        <v>791</v>
      </c>
      <c r="E45" s="286">
        <f t="shared" si="13"/>
        <v>831</v>
      </c>
      <c r="F45" s="286">
        <f t="shared" si="13"/>
        <v>20</v>
      </c>
      <c r="G45" s="286">
        <f t="shared" si="13"/>
        <v>441</v>
      </c>
      <c r="H45" s="286">
        <f t="shared" si="13"/>
        <v>461</v>
      </c>
      <c r="I45" s="286">
        <f t="shared" si="13"/>
        <v>220</v>
      </c>
      <c r="J45" s="286">
        <f t="shared" si="13"/>
        <v>2514</v>
      </c>
      <c r="K45" s="286">
        <f t="shared" si="13"/>
        <v>2734</v>
      </c>
      <c r="L45" s="286">
        <f t="shared" si="13"/>
        <v>80</v>
      </c>
      <c r="M45" s="286">
        <f t="shared" si="13"/>
        <v>522</v>
      </c>
      <c r="N45" s="286">
        <f t="shared" si="13"/>
        <v>602</v>
      </c>
      <c r="O45" s="423" t="s">
        <v>68</v>
      </c>
      <c r="P45" s="1954"/>
    </row>
    <row r="46" spans="1:16" ht="39" customHeight="1">
      <c r="A46" s="1954" t="s">
        <v>980</v>
      </c>
      <c r="B46" s="423" t="s">
        <v>998</v>
      </c>
      <c r="C46" s="289">
        <v>66</v>
      </c>
      <c r="D46" s="289">
        <v>223</v>
      </c>
      <c r="E46" s="289">
        <f>C46+D46</f>
        <v>289</v>
      </c>
      <c r="F46" s="289">
        <v>50</v>
      </c>
      <c r="G46" s="289">
        <v>129</v>
      </c>
      <c r="H46" s="289">
        <f>F46+G46</f>
        <v>179</v>
      </c>
      <c r="I46" s="289">
        <v>122</v>
      </c>
      <c r="J46" s="289">
        <v>762</v>
      </c>
      <c r="K46" s="289">
        <f>I46+J46</f>
        <v>884</v>
      </c>
      <c r="L46" s="289">
        <v>59</v>
      </c>
      <c r="M46" s="289">
        <v>269</v>
      </c>
      <c r="N46" s="289">
        <f>L46+M46</f>
        <v>328</v>
      </c>
      <c r="O46" s="423" t="s">
        <v>999</v>
      </c>
      <c r="P46" s="1954" t="s">
        <v>178</v>
      </c>
    </row>
    <row r="47" spans="1:16" ht="39" customHeight="1">
      <c r="A47" s="1954"/>
      <c r="B47" s="423" t="s">
        <v>1001</v>
      </c>
      <c r="C47" s="289">
        <v>40</v>
      </c>
      <c r="D47" s="289">
        <v>903</v>
      </c>
      <c r="E47" s="289">
        <f>C47+D47</f>
        <v>943</v>
      </c>
      <c r="F47" s="289">
        <v>5</v>
      </c>
      <c r="G47" s="289">
        <v>694</v>
      </c>
      <c r="H47" s="289">
        <f>F47+G47</f>
        <v>699</v>
      </c>
      <c r="I47" s="289">
        <v>284</v>
      </c>
      <c r="J47" s="289">
        <v>3631</v>
      </c>
      <c r="K47" s="289">
        <f>I47+J47</f>
        <v>3915</v>
      </c>
      <c r="L47" s="289">
        <v>59</v>
      </c>
      <c r="M47" s="289">
        <v>1165</v>
      </c>
      <c r="N47" s="289">
        <f>L47+M47</f>
        <v>1224</v>
      </c>
      <c r="O47" s="423" t="s">
        <v>1002</v>
      </c>
      <c r="P47" s="1954"/>
    </row>
    <row r="48" spans="1:16" ht="39" customHeight="1">
      <c r="A48" s="1954"/>
      <c r="B48" s="423" t="s">
        <v>750</v>
      </c>
      <c r="C48" s="286">
        <f>C46+C47</f>
        <v>106</v>
      </c>
      <c r="D48" s="286">
        <f t="shared" ref="D48:N48" si="14">D46+D47</f>
        <v>1126</v>
      </c>
      <c r="E48" s="286">
        <f t="shared" si="14"/>
        <v>1232</v>
      </c>
      <c r="F48" s="286">
        <f t="shared" si="14"/>
        <v>55</v>
      </c>
      <c r="G48" s="286">
        <f t="shared" si="14"/>
        <v>823</v>
      </c>
      <c r="H48" s="286">
        <f t="shared" si="14"/>
        <v>878</v>
      </c>
      <c r="I48" s="286">
        <f t="shared" si="14"/>
        <v>406</v>
      </c>
      <c r="J48" s="286">
        <f t="shared" si="14"/>
        <v>4393</v>
      </c>
      <c r="K48" s="286">
        <f t="shared" si="14"/>
        <v>4799</v>
      </c>
      <c r="L48" s="286">
        <f t="shared" si="14"/>
        <v>118</v>
      </c>
      <c r="M48" s="286">
        <f t="shared" si="14"/>
        <v>1434</v>
      </c>
      <c r="N48" s="286">
        <f t="shared" si="14"/>
        <v>1552</v>
      </c>
      <c r="O48" s="423" t="s">
        <v>68</v>
      </c>
      <c r="P48" s="1954"/>
    </row>
    <row r="49" spans="1:16" ht="39" customHeight="1">
      <c r="A49" s="1954" t="s">
        <v>981</v>
      </c>
      <c r="B49" s="423" t="s">
        <v>998</v>
      </c>
      <c r="C49" s="289">
        <v>0</v>
      </c>
      <c r="D49" s="289">
        <v>0</v>
      </c>
      <c r="E49" s="289">
        <f>C49+D49</f>
        <v>0</v>
      </c>
      <c r="F49" s="289">
        <v>0</v>
      </c>
      <c r="G49" s="289">
        <v>0</v>
      </c>
      <c r="H49" s="289">
        <f>F49+G49</f>
        <v>0</v>
      </c>
      <c r="I49" s="289">
        <v>0</v>
      </c>
      <c r="J49" s="289">
        <v>0</v>
      </c>
      <c r="K49" s="289">
        <f>I49+J49</f>
        <v>0</v>
      </c>
      <c r="L49" s="289">
        <v>0</v>
      </c>
      <c r="M49" s="289">
        <v>0</v>
      </c>
      <c r="N49" s="289">
        <f>L49+M49</f>
        <v>0</v>
      </c>
      <c r="O49" s="423" t="s">
        <v>999</v>
      </c>
      <c r="P49" s="1954" t="s">
        <v>982</v>
      </c>
    </row>
    <row r="50" spans="1:16" ht="39" customHeight="1">
      <c r="A50" s="1954"/>
      <c r="B50" s="423" t="s">
        <v>1001</v>
      </c>
      <c r="C50" s="289">
        <v>0</v>
      </c>
      <c r="D50" s="289">
        <v>91</v>
      </c>
      <c r="E50" s="289">
        <f>C50+D50</f>
        <v>91</v>
      </c>
      <c r="F50" s="289">
        <v>1</v>
      </c>
      <c r="G50" s="289">
        <v>52</v>
      </c>
      <c r="H50" s="289">
        <f>F50+G50</f>
        <v>53</v>
      </c>
      <c r="I50" s="289">
        <v>4</v>
      </c>
      <c r="J50" s="289">
        <v>332</v>
      </c>
      <c r="K50" s="289">
        <f>I50+J50</f>
        <v>336</v>
      </c>
      <c r="L50" s="289">
        <v>0</v>
      </c>
      <c r="M50" s="289">
        <v>29</v>
      </c>
      <c r="N50" s="289">
        <f>L50+M50</f>
        <v>29</v>
      </c>
      <c r="O50" s="423" t="s">
        <v>1002</v>
      </c>
      <c r="P50" s="1954"/>
    </row>
    <row r="51" spans="1:16" ht="39" customHeight="1">
      <c r="A51" s="1954"/>
      <c r="B51" s="423" t="s">
        <v>750</v>
      </c>
      <c r="C51" s="286">
        <f>C49+C50</f>
        <v>0</v>
      </c>
      <c r="D51" s="286">
        <f t="shared" ref="D51:N51" si="15">D49+D50</f>
        <v>91</v>
      </c>
      <c r="E51" s="286">
        <f t="shared" si="15"/>
        <v>91</v>
      </c>
      <c r="F51" s="286">
        <f t="shared" si="15"/>
        <v>1</v>
      </c>
      <c r="G51" s="286">
        <f t="shared" si="15"/>
        <v>52</v>
      </c>
      <c r="H51" s="286">
        <f t="shared" si="15"/>
        <v>53</v>
      </c>
      <c r="I51" s="286">
        <f t="shared" si="15"/>
        <v>4</v>
      </c>
      <c r="J51" s="286">
        <f t="shared" si="15"/>
        <v>332</v>
      </c>
      <c r="K51" s="286">
        <f t="shared" si="15"/>
        <v>336</v>
      </c>
      <c r="L51" s="286">
        <f t="shared" si="15"/>
        <v>0</v>
      </c>
      <c r="M51" s="286">
        <f t="shared" si="15"/>
        <v>29</v>
      </c>
      <c r="N51" s="286">
        <f t="shared" si="15"/>
        <v>29</v>
      </c>
      <c r="O51" s="423" t="s">
        <v>68</v>
      </c>
      <c r="P51" s="1954"/>
    </row>
    <row r="52" spans="1:16" ht="39" customHeight="1">
      <c r="A52" s="1954" t="s">
        <v>983</v>
      </c>
      <c r="B52" s="423" t="s">
        <v>998</v>
      </c>
      <c r="C52" s="289">
        <f>C46+C49</f>
        <v>66</v>
      </c>
      <c r="D52" s="289">
        <f t="shared" ref="D52:N53" si="16">D46+D49</f>
        <v>223</v>
      </c>
      <c r="E52" s="289">
        <f t="shared" si="16"/>
        <v>289</v>
      </c>
      <c r="F52" s="289">
        <f t="shared" si="16"/>
        <v>50</v>
      </c>
      <c r="G52" s="289">
        <f t="shared" si="16"/>
        <v>129</v>
      </c>
      <c r="H52" s="289">
        <f t="shared" si="16"/>
        <v>179</v>
      </c>
      <c r="I52" s="289">
        <f t="shared" si="16"/>
        <v>122</v>
      </c>
      <c r="J52" s="289">
        <f t="shared" si="16"/>
        <v>762</v>
      </c>
      <c r="K52" s="289">
        <f t="shared" si="16"/>
        <v>884</v>
      </c>
      <c r="L52" s="289">
        <f t="shared" si="16"/>
        <v>59</v>
      </c>
      <c r="M52" s="289">
        <f t="shared" si="16"/>
        <v>269</v>
      </c>
      <c r="N52" s="289">
        <f t="shared" si="16"/>
        <v>328</v>
      </c>
      <c r="O52" s="423" t="s">
        <v>999</v>
      </c>
      <c r="P52" s="1954" t="s">
        <v>984</v>
      </c>
    </row>
    <row r="53" spans="1:16" ht="39" customHeight="1">
      <c r="A53" s="1954"/>
      <c r="B53" s="423" t="s">
        <v>1001</v>
      </c>
      <c r="C53" s="289">
        <f>C47+C50</f>
        <v>40</v>
      </c>
      <c r="D53" s="289">
        <f t="shared" si="16"/>
        <v>994</v>
      </c>
      <c r="E53" s="289">
        <f t="shared" si="16"/>
        <v>1034</v>
      </c>
      <c r="F53" s="289">
        <f t="shared" si="16"/>
        <v>6</v>
      </c>
      <c r="G53" s="289">
        <f t="shared" si="16"/>
        <v>746</v>
      </c>
      <c r="H53" s="289">
        <f t="shared" si="16"/>
        <v>752</v>
      </c>
      <c r="I53" s="289">
        <f t="shared" si="16"/>
        <v>288</v>
      </c>
      <c r="J53" s="289">
        <f t="shared" si="16"/>
        <v>3963</v>
      </c>
      <c r="K53" s="289">
        <f t="shared" si="16"/>
        <v>4251</v>
      </c>
      <c r="L53" s="289">
        <f t="shared" si="16"/>
        <v>59</v>
      </c>
      <c r="M53" s="289">
        <f t="shared" si="16"/>
        <v>1194</v>
      </c>
      <c r="N53" s="289">
        <f t="shared" si="16"/>
        <v>1253</v>
      </c>
      <c r="O53" s="423" t="s">
        <v>1002</v>
      </c>
      <c r="P53" s="1954"/>
    </row>
    <row r="54" spans="1:16" ht="39" customHeight="1">
      <c r="A54" s="1954"/>
      <c r="B54" s="423" t="s">
        <v>750</v>
      </c>
      <c r="C54" s="286">
        <f>C52+C53</f>
        <v>106</v>
      </c>
      <c r="D54" s="286">
        <f t="shared" ref="D54:N54" si="17">D52+D53</f>
        <v>1217</v>
      </c>
      <c r="E54" s="286">
        <f t="shared" si="17"/>
        <v>1323</v>
      </c>
      <c r="F54" s="286">
        <f t="shared" si="17"/>
        <v>56</v>
      </c>
      <c r="G54" s="286">
        <f t="shared" si="17"/>
        <v>875</v>
      </c>
      <c r="H54" s="286">
        <f t="shared" si="17"/>
        <v>931</v>
      </c>
      <c r="I54" s="286">
        <f t="shared" si="17"/>
        <v>410</v>
      </c>
      <c r="J54" s="286">
        <f t="shared" si="17"/>
        <v>4725</v>
      </c>
      <c r="K54" s="286">
        <f t="shared" si="17"/>
        <v>5135</v>
      </c>
      <c r="L54" s="286">
        <f t="shared" si="17"/>
        <v>118</v>
      </c>
      <c r="M54" s="286">
        <f t="shared" si="17"/>
        <v>1463</v>
      </c>
      <c r="N54" s="286">
        <f t="shared" si="17"/>
        <v>1581</v>
      </c>
      <c r="O54" s="423" t="s">
        <v>68</v>
      </c>
      <c r="P54" s="1954"/>
    </row>
    <row r="55" spans="1:16" ht="39" customHeight="1">
      <c r="A55" s="1954" t="s">
        <v>985</v>
      </c>
      <c r="B55" s="423" t="s">
        <v>998</v>
      </c>
      <c r="C55" s="289">
        <v>39</v>
      </c>
      <c r="D55" s="289">
        <v>53</v>
      </c>
      <c r="E55" s="289">
        <f>C55+D55</f>
        <v>92</v>
      </c>
      <c r="F55" s="289">
        <v>8</v>
      </c>
      <c r="G55" s="289">
        <v>14</v>
      </c>
      <c r="H55" s="289">
        <f>F55+G55</f>
        <v>22</v>
      </c>
      <c r="I55" s="289">
        <v>59</v>
      </c>
      <c r="J55" s="289">
        <v>126</v>
      </c>
      <c r="K55" s="289">
        <f>I55+J55</f>
        <v>185</v>
      </c>
      <c r="L55" s="289">
        <v>36</v>
      </c>
      <c r="M55" s="289">
        <v>45</v>
      </c>
      <c r="N55" s="289">
        <f>L55+M55</f>
        <v>81</v>
      </c>
      <c r="O55" s="423" t="s">
        <v>999</v>
      </c>
      <c r="P55" s="1954" t="s">
        <v>1004</v>
      </c>
    </row>
    <row r="56" spans="1:16" ht="39" customHeight="1">
      <c r="A56" s="1954"/>
      <c r="B56" s="423" t="s">
        <v>1001</v>
      </c>
      <c r="C56" s="289">
        <v>47</v>
      </c>
      <c r="D56" s="289">
        <v>33</v>
      </c>
      <c r="E56" s="289">
        <f>C56+D56</f>
        <v>80</v>
      </c>
      <c r="F56" s="289">
        <v>31</v>
      </c>
      <c r="G56" s="289">
        <v>10</v>
      </c>
      <c r="H56" s="289">
        <f>F56+G56</f>
        <v>41</v>
      </c>
      <c r="I56" s="289">
        <v>232</v>
      </c>
      <c r="J56" s="289">
        <v>100</v>
      </c>
      <c r="K56" s="289">
        <f>I56+J56</f>
        <v>332</v>
      </c>
      <c r="L56" s="289">
        <v>91</v>
      </c>
      <c r="M56" s="289">
        <v>19</v>
      </c>
      <c r="N56" s="289">
        <f>L56+M56</f>
        <v>110</v>
      </c>
      <c r="O56" s="423" t="s">
        <v>1002</v>
      </c>
      <c r="P56" s="1954"/>
    </row>
    <row r="57" spans="1:16" ht="39" customHeight="1">
      <c r="A57" s="1954"/>
      <c r="B57" s="423" t="s">
        <v>750</v>
      </c>
      <c r="C57" s="286">
        <f>C55+C56</f>
        <v>86</v>
      </c>
      <c r="D57" s="286">
        <f t="shared" ref="D57:N57" si="18">D55+D56</f>
        <v>86</v>
      </c>
      <c r="E57" s="286">
        <f t="shared" si="18"/>
        <v>172</v>
      </c>
      <c r="F57" s="286">
        <f t="shared" si="18"/>
        <v>39</v>
      </c>
      <c r="G57" s="286">
        <f t="shared" si="18"/>
        <v>24</v>
      </c>
      <c r="H57" s="286">
        <f t="shared" si="18"/>
        <v>63</v>
      </c>
      <c r="I57" s="286">
        <f t="shared" si="18"/>
        <v>291</v>
      </c>
      <c r="J57" s="286">
        <f t="shared" si="18"/>
        <v>226</v>
      </c>
      <c r="K57" s="286">
        <f t="shared" si="18"/>
        <v>517</v>
      </c>
      <c r="L57" s="286">
        <f t="shared" si="18"/>
        <v>127</v>
      </c>
      <c r="M57" s="286">
        <f t="shared" si="18"/>
        <v>64</v>
      </c>
      <c r="N57" s="286">
        <f t="shared" si="18"/>
        <v>191</v>
      </c>
      <c r="O57" s="423" t="s">
        <v>68</v>
      </c>
      <c r="P57" s="1954"/>
    </row>
    <row r="58" spans="1:16" ht="39" customHeight="1">
      <c r="A58" s="1954" t="s">
        <v>986</v>
      </c>
      <c r="B58" s="423" t="s">
        <v>998</v>
      </c>
      <c r="C58" s="289">
        <v>211</v>
      </c>
      <c r="D58" s="289">
        <v>122</v>
      </c>
      <c r="E58" s="289">
        <f>C58+D58</f>
        <v>333</v>
      </c>
      <c r="F58" s="289">
        <v>122</v>
      </c>
      <c r="G58" s="289">
        <v>49</v>
      </c>
      <c r="H58" s="289">
        <f>F58+G58</f>
        <v>171</v>
      </c>
      <c r="I58" s="289">
        <v>531</v>
      </c>
      <c r="J58" s="289">
        <v>317</v>
      </c>
      <c r="K58" s="289">
        <f>I58+J58</f>
        <v>848</v>
      </c>
      <c r="L58" s="289">
        <v>204</v>
      </c>
      <c r="M58" s="289">
        <v>132</v>
      </c>
      <c r="N58" s="289">
        <f>L58+M58</f>
        <v>336</v>
      </c>
      <c r="O58" s="423" t="s">
        <v>999</v>
      </c>
      <c r="P58" s="1954" t="s">
        <v>1005</v>
      </c>
    </row>
    <row r="59" spans="1:16" ht="39" customHeight="1">
      <c r="A59" s="1954"/>
      <c r="B59" s="423" t="s">
        <v>1001</v>
      </c>
      <c r="C59" s="289">
        <v>374</v>
      </c>
      <c r="D59" s="289">
        <v>103</v>
      </c>
      <c r="E59" s="289">
        <f>C59+D59</f>
        <v>477</v>
      </c>
      <c r="F59" s="289">
        <v>166</v>
      </c>
      <c r="G59" s="289">
        <v>73</v>
      </c>
      <c r="H59" s="289">
        <f>F59+G59</f>
        <v>239</v>
      </c>
      <c r="I59" s="289">
        <v>1621</v>
      </c>
      <c r="J59" s="289">
        <v>457</v>
      </c>
      <c r="K59" s="289">
        <f>I59+J59</f>
        <v>2078</v>
      </c>
      <c r="L59" s="289">
        <v>435</v>
      </c>
      <c r="M59" s="289">
        <v>129</v>
      </c>
      <c r="N59" s="289">
        <f>L59+M59</f>
        <v>564</v>
      </c>
      <c r="O59" s="423" t="s">
        <v>1002</v>
      </c>
      <c r="P59" s="1954"/>
    </row>
    <row r="60" spans="1:16" ht="39" customHeight="1">
      <c r="A60" s="1954"/>
      <c r="B60" s="423" t="s">
        <v>750</v>
      </c>
      <c r="C60" s="286">
        <f>C58+C59</f>
        <v>585</v>
      </c>
      <c r="D60" s="286">
        <f t="shared" ref="D60:N60" si="19">D58+D59</f>
        <v>225</v>
      </c>
      <c r="E60" s="286">
        <f t="shared" si="19"/>
        <v>810</v>
      </c>
      <c r="F60" s="286">
        <f t="shared" si="19"/>
        <v>288</v>
      </c>
      <c r="G60" s="286">
        <f t="shared" si="19"/>
        <v>122</v>
      </c>
      <c r="H60" s="286">
        <f t="shared" si="19"/>
        <v>410</v>
      </c>
      <c r="I60" s="286">
        <f t="shared" si="19"/>
        <v>2152</v>
      </c>
      <c r="J60" s="286">
        <f t="shared" si="19"/>
        <v>774</v>
      </c>
      <c r="K60" s="286">
        <f t="shared" si="19"/>
        <v>2926</v>
      </c>
      <c r="L60" s="286">
        <f t="shared" si="19"/>
        <v>639</v>
      </c>
      <c r="M60" s="286">
        <f t="shared" si="19"/>
        <v>261</v>
      </c>
      <c r="N60" s="286">
        <f t="shared" si="19"/>
        <v>900</v>
      </c>
      <c r="O60" s="423" t="s">
        <v>68</v>
      </c>
      <c r="P60" s="1954"/>
    </row>
    <row r="61" spans="1:16" ht="39" customHeight="1">
      <c r="A61" s="198" t="s">
        <v>1224</v>
      </c>
      <c r="B61" s="136"/>
      <c r="C61" s="136"/>
      <c r="D61" s="136"/>
      <c r="E61" s="136"/>
      <c r="F61" s="136"/>
      <c r="G61" s="136"/>
      <c r="H61" s="136"/>
      <c r="I61" s="136"/>
      <c r="J61" s="136"/>
      <c r="K61" s="136"/>
      <c r="L61" s="136"/>
      <c r="M61" s="136"/>
      <c r="N61" s="136"/>
      <c r="O61" s="136"/>
      <c r="P61" s="200" t="s">
        <v>1225</v>
      </c>
    </row>
    <row r="62" spans="1:16" ht="39" customHeight="1">
      <c r="A62" s="1956" t="s">
        <v>971</v>
      </c>
      <c r="B62" s="1956" t="s">
        <v>990</v>
      </c>
      <c r="C62" s="1954" t="s">
        <v>54</v>
      </c>
      <c r="D62" s="1954"/>
      <c r="E62" s="1954" t="s">
        <v>1103</v>
      </c>
      <c r="F62" s="1954" t="s">
        <v>55</v>
      </c>
      <c r="G62" s="1954"/>
      <c r="H62" s="1954" t="s">
        <v>1104</v>
      </c>
      <c r="I62" s="1954" t="s">
        <v>202</v>
      </c>
      <c r="J62" s="1954"/>
      <c r="K62" s="1954" t="s">
        <v>56</v>
      </c>
      <c r="L62" s="1954" t="s">
        <v>57</v>
      </c>
      <c r="M62" s="1954"/>
      <c r="N62" s="1954" t="s">
        <v>1105</v>
      </c>
      <c r="O62" s="1954" t="s">
        <v>992</v>
      </c>
      <c r="P62" s="1954" t="s">
        <v>973</v>
      </c>
    </row>
    <row r="63" spans="1:16" ht="39" customHeight="1">
      <c r="A63" s="1957"/>
      <c r="B63" s="1957"/>
      <c r="C63" s="1954" t="s">
        <v>451</v>
      </c>
      <c r="D63" s="1954"/>
      <c r="E63" s="1954"/>
      <c r="F63" s="1954" t="s">
        <v>455</v>
      </c>
      <c r="G63" s="1954"/>
      <c r="H63" s="1954"/>
      <c r="I63" s="1954" t="s">
        <v>56</v>
      </c>
      <c r="J63" s="1954"/>
      <c r="K63" s="1954"/>
      <c r="L63" s="1954" t="s">
        <v>491</v>
      </c>
      <c r="M63" s="1954"/>
      <c r="N63" s="1954"/>
      <c r="O63" s="1954"/>
      <c r="P63" s="1954"/>
    </row>
    <row r="64" spans="1:16" ht="39" customHeight="1">
      <c r="A64" s="1957"/>
      <c r="B64" s="1957"/>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954"/>
      <c r="P64" s="1954"/>
    </row>
    <row r="65" spans="1:16" ht="39" customHeight="1">
      <c r="A65" s="1958"/>
      <c r="B65" s="1958"/>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954"/>
      <c r="P65" s="1954"/>
    </row>
    <row r="66" spans="1:16" s="494" customFormat="1" ht="39" customHeight="1">
      <c r="A66" s="1954" t="s">
        <v>976</v>
      </c>
      <c r="B66" s="423" t="s">
        <v>998</v>
      </c>
      <c r="C66" s="289">
        <v>0</v>
      </c>
      <c r="D66" s="289">
        <v>74</v>
      </c>
      <c r="E66" s="289">
        <f>C66+D66</f>
        <v>74</v>
      </c>
      <c r="F66" s="289">
        <v>41</v>
      </c>
      <c r="G66" s="289">
        <v>386</v>
      </c>
      <c r="H66" s="289">
        <f>F66+G66</f>
        <v>427</v>
      </c>
      <c r="I66" s="593"/>
      <c r="J66" s="593"/>
      <c r="K66" s="593"/>
      <c r="L66" s="289">
        <v>15</v>
      </c>
      <c r="M66" s="289">
        <v>43</v>
      </c>
      <c r="N66" s="289">
        <f>L66+M66</f>
        <v>58</v>
      </c>
      <c r="O66" s="423" t="s">
        <v>999</v>
      </c>
      <c r="P66" s="1954" t="s">
        <v>1000</v>
      </c>
    </row>
    <row r="67" spans="1:16" s="494" customFormat="1" ht="39" customHeight="1">
      <c r="A67" s="1954"/>
      <c r="B67" s="423" t="s">
        <v>1001</v>
      </c>
      <c r="C67" s="289">
        <v>0</v>
      </c>
      <c r="D67" s="289">
        <v>51</v>
      </c>
      <c r="E67" s="289">
        <f>C67+D67</f>
        <v>51</v>
      </c>
      <c r="F67" s="289">
        <v>3</v>
      </c>
      <c r="G67" s="289">
        <v>228</v>
      </c>
      <c r="H67" s="289">
        <f>F67+G67</f>
        <v>231</v>
      </c>
      <c r="I67" s="593"/>
      <c r="J67" s="593"/>
      <c r="K67" s="593"/>
      <c r="L67" s="289">
        <v>6</v>
      </c>
      <c r="M67" s="289">
        <v>16</v>
      </c>
      <c r="N67" s="289">
        <f>L67+M67</f>
        <v>22</v>
      </c>
      <c r="O67" s="423" t="s">
        <v>1002</v>
      </c>
      <c r="P67" s="1954"/>
    </row>
    <row r="68" spans="1:16" s="494" customFormat="1" ht="39" customHeight="1">
      <c r="A68" s="1954"/>
      <c r="B68" s="423" t="s">
        <v>750</v>
      </c>
      <c r="C68" s="286">
        <f>C66+C67</f>
        <v>0</v>
      </c>
      <c r="D68" s="286">
        <f t="shared" ref="D68:N68" si="20">D66+D67</f>
        <v>125</v>
      </c>
      <c r="E68" s="286">
        <f t="shared" si="20"/>
        <v>125</v>
      </c>
      <c r="F68" s="286">
        <f t="shared" si="20"/>
        <v>44</v>
      </c>
      <c r="G68" s="286">
        <f t="shared" si="20"/>
        <v>614</v>
      </c>
      <c r="H68" s="286">
        <f t="shared" si="20"/>
        <v>658</v>
      </c>
      <c r="I68" s="593"/>
      <c r="J68" s="593"/>
      <c r="K68" s="593"/>
      <c r="L68" s="286">
        <f t="shared" si="20"/>
        <v>21</v>
      </c>
      <c r="M68" s="286">
        <f t="shared" si="20"/>
        <v>59</v>
      </c>
      <c r="N68" s="286">
        <f t="shared" si="20"/>
        <v>80</v>
      </c>
      <c r="O68" s="423" t="s">
        <v>68</v>
      </c>
      <c r="P68" s="1954"/>
    </row>
    <row r="69" spans="1:16" s="494" customFormat="1" ht="39" customHeight="1">
      <c r="A69" s="1954" t="s">
        <v>977</v>
      </c>
      <c r="B69" s="423" t="s">
        <v>998</v>
      </c>
      <c r="C69" s="289">
        <v>0</v>
      </c>
      <c r="D69" s="289">
        <v>4</v>
      </c>
      <c r="E69" s="289">
        <f>C69+D69</f>
        <v>4</v>
      </c>
      <c r="F69" s="289">
        <v>3</v>
      </c>
      <c r="G69" s="289">
        <v>14</v>
      </c>
      <c r="H69" s="289">
        <f>F69+G69</f>
        <v>17</v>
      </c>
      <c r="I69" s="593"/>
      <c r="J69" s="593"/>
      <c r="K69" s="593"/>
      <c r="L69" s="289">
        <v>3</v>
      </c>
      <c r="M69" s="289">
        <v>4</v>
      </c>
      <c r="N69" s="289">
        <f>L69+M69</f>
        <v>7</v>
      </c>
      <c r="O69" s="423" t="s">
        <v>999</v>
      </c>
      <c r="P69" s="1954" t="s">
        <v>172</v>
      </c>
    </row>
    <row r="70" spans="1:16" s="494" customFormat="1" ht="39" customHeight="1">
      <c r="A70" s="1954"/>
      <c r="B70" s="423" t="s">
        <v>1001</v>
      </c>
      <c r="C70" s="289">
        <v>0</v>
      </c>
      <c r="D70" s="289">
        <v>9</v>
      </c>
      <c r="E70" s="289">
        <f>C70+D70</f>
        <v>9</v>
      </c>
      <c r="F70" s="289">
        <v>4</v>
      </c>
      <c r="G70" s="289">
        <v>9</v>
      </c>
      <c r="H70" s="289">
        <f>F70+G70</f>
        <v>13</v>
      </c>
      <c r="I70" s="593"/>
      <c r="J70" s="593"/>
      <c r="K70" s="593"/>
      <c r="L70" s="289">
        <v>1</v>
      </c>
      <c r="M70" s="289">
        <v>0</v>
      </c>
      <c r="N70" s="289">
        <f>L70+M70</f>
        <v>1</v>
      </c>
      <c r="O70" s="423" t="s">
        <v>1002</v>
      </c>
      <c r="P70" s="1954"/>
    </row>
    <row r="71" spans="1:16" s="494" customFormat="1" ht="39" customHeight="1">
      <c r="A71" s="1954"/>
      <c r="B71" s="423" t="s">
        <v>750</v>
      </c>
      <c r="C71" s="286">
        <f>C69+C70</f>
        <v>0</v>
      </c>
      <c r="D71" s="286">
        <f t="shared" ref="D71:N71" si="21">D69+D70</f>
        <v>13</v>
      </c>
      <c r="E71" s="286">
        <f t="shared" si="21"/>
        <v>13</v>
      </c>
      <c r="F71" s="286">
        <f t="shared" si="21"/>
        <v>7</v>
      </c>
      <c r="G71" s="286">
        <f t="shared" si="21"/>
        <v>23</v>
      </c>
      <c r="H71" s="286">
        <f t="shared" si="21"/>
        <v>30</v>
      </c>
      <c r="I71" s="593"/>
      <c r="J71" s="593"/>
      <c r="K71" s="593"/>
      <c r="L71" s="286">
        <f t="shared" si="21"/>
        <v>4</v>
      </c>
      <c r="M71" s="286">
        <f t="shared" si="21"/>
        <v>4</v>
      </c>
      <c r="N71" s="286">
        <f t="shared" si="21"/>
        <v>8</v>
      </c>
      <c r="O71" s="423" t="s">
        <v>68</v>
      </c>
      <c r="P71" s="1954"/>
    </row>
    <row r="72" spans="1:16" s="494" customFormat="1" ht="39" customHeight="1">
      <c r="A72" s="1954" t="s">
        <v>978</v>
      </c>
      <c r="B72" s="423" t="s">
        <v>998</v>
      </c>
      <c r="C72" s="289">
        <f>C66+C69</f>
        <v>0</v>
      </c>
      <c r="D72" s="289">
        <f t="shared" ref="D72:N73" si="22">D66+D69</f>
        <v>78</v>
      </c>
      <c r="E72" s="289">
        <f t="shared" si="22"/>
        <v>78</v>
      </c>
      <c r="F72" s="289">
        <f t="shared" si="22"/>
        <v>44</v>
      </c>
      <c r="G72" s="289">
        <f t="shared" si="22"/>
        <v>400</v>
      </c>
      <c r="H72" s="289">
        <f t="shared" si="22"/>
        <v>444</v>
      </c>
      <c r="I72" s="593"/>
      <c r="J72" s="593"/>
      <c r="K72" s="593"/>
      <c r="L72" s="289">
        <f t="shared" si="22"/>
        <v>18</v>
      </c>
      <c r="M72" s="289">
        <f t="shared" si="22"/>
        <v>47</v>
      </c>
      <c r="N72" s="289">
        <f t="shared" si="22"/>
        <v>65</v>
      </c>
      <c r="O72" s="423" t="s">
        <v>999</v>
      </c>
      <c r="P72" s="1954" t="s">
        <v>1003</v>
      </c>
    </row>
    <row r="73" spans="1:16" s="494" customFormat="1" ht="39" customHeight="1">
      <c r="A73" s="1954"/>
      <c r="B73" s="423" t="s">
        <v>1001</v>
      </c>
      <c r="C73" s="289">
        <f>C67+C70</f>
        <v>0</v>
      </c>
      <c r="D73" s="289">
        <f t="shared" si="22"/>
        <v>60</v>
      </c>
      <c r="E73" s="289">
        <f t="shared" si="22"/>
        <v>60</v>
      </c>
      <c r="F73" s="289">
        <f t="shared" si="22"/>
        <v>7</v>
      </c>
      <c r="G73" s="289">
        <f t="shared" si="22"/>
        <v>237</v>
      </c>
      <c r="H73" s="289">
        <f t="shared" si="22"/>
        <v>244</v>
      </c>
      <c r="I73" s="593"/>
      <c r="J73" s="593"/>
      <c r="K73" s="593"/>
      <c r="L73" s="289">
        <f t="shared" si="22"/>
        <v>7</v>
      </c>
      <c r="M73" s="289">
        <f t="shared" si="22"/>
        <v>16</v>
      </c>
      <c r="N73" s="289">
        <f t="shared" si="22"/>
        <v>23</v>
      </c>
      <c r="O73" s="423" t="s">
        <v>1002</v>
      </c>
      <c r="P73" s="1954"/>
    </row>
    <row r="74" spans="1:16" s="494" customFormat="1" ht="39" customHeight="1">
      <c r="A74" s="1954"/>
      <c r="B74" s="423" t="s">
        <v>750</v>
      </c>
      <c r="C74" s="286">
        <f>C72+C73</f>
        <v>0</v>
      </c>
      <c r="D74" s="286">
        <f t="shared" ref="D74:N74" si="23">D72+D73</f>
        <v>138</v>
      </c>
      <c r="E74" s="286">
        <f t="shared" si="23"/>
        <v>138</v>
      </c>
      <c r="F74" s="286">
        <f t="shared" si="23"/>
        <v>51</v>
      </c>
      <c r="G74" s="286">
        <f t="shared" si="23"/>
        <v>637</v>
      </c>
      <c r="H74" s="286">
        <f t="shared" si="23"/>
        <v>688</v>
      </c>
      <c r="I74" s="593"/>
      <c r="J74" s="593"/>
      <c r="K74" s="593"/>
      <c r="L74" s="286">
        <f t="shared" si="23"/>
        <v>25</v>
      </c>
      <c r="M74" s="286">
        <f t="shared" si="23"/>
        <v>63</v>
      </c>
      <c r="N74" s="286">
        <f t="shared" si="23"/>
        <v>88</v>
      </c>
      <c r="O74" s="423" t="s">
        <v>68</v>
      </c>
      <c r="P74" s="1954"/>
    </row>
    <row r="75" spans="1:16" ht="39" customHeight="1">
      <c r="A75" s="1954" t="s">
        <v>980</v>
      </c>
      <c r="B75" s="423" t="s">
        <v>998</v>
      </c>
      <c r="C75" s="289">
        <v>21</v>
      </c>
      <c r="D75" s="289">
        <v>23</v>
      </c>
      <c r="E75" s="289">
        <f>C75+D75</f>
        <v>44</v>
      </c>
      <c r="F75" s="289">
        <v>68</v>
      </c>
      <c r="G75" s="289">
        <v>182</v>
      </c>
      <c r="H75" s="289">
        <f>F75+G75</f>
        <v>250</v>
      </c>
      <c r="I75" s="593"/>
      <c r="J75" s="593"/>
      <c r="K75" s="593"/>
      <c r="L75" s="289">
        <v>9</v>
      </c>
      <c r="M75" s="289">
        <v>14</v>
      </c>
      <c r="N75" s="289">
        <f>L75+M75</f>
        <v>23</v>
      </c>
      <c r="O75" s="423" t="s">
        <v>999</v>
      </c>
      <c r="P75" s="1954" t="s">
        <v>178</v>
      </c>
    </row>
    <row r="76" spans="1:16" ht="39" customHeight="1">
      <c r="A76" s="1954"/>
      <c r="B76" s="423" t="s">
        <v>1001</v>
      </c>
      <c r="C76" s="289">
        <v>1</v>
      </c>
      <c r="D76" s="289">
        <v>99</v>
      </c>
      <c r="E76" s="289">
        <f>C76+D76</f>
        <v>100</v>
      </c>
      <c r="F76" s="289">
        <v>25</v>
      </c>
      <c r="G76" s="289">
        <v>1035</v>
      </c>
      <c r="H76" s="289">
        <f>F76+G76</f>
        <v>1060</v>
      </c>
      <c r="I76" s="593"/>
      <c r="J76" s="593"/>
      <c r="K76" s="593"/>
      <c r="L76" s="289">
        <v>3</v>
      </c>
      <c r="M76" s="289">
        <v>46</v>
      </c>
      <c r="N76" s="289">
        <f>L76+M76</f>
        <v>49</v>
      </c>
      <c r="O76" s="423" t="s">
        <v>1002</v>
      </c>
      <c r="P76" s="1954"/>
    </row>
    <row r="77" spans="1:16" ht="39" customHeight="1">
      <c r="A77" s="1954"/>
      <c r="B77" s="423" t="s">
        <v>750</v>
      </c>
      <c r="C77" s="286">
        <f>C75+C76</f>
        <v>22</v>
      </c>
      <c r="D77" s="286">
        <f t="shared" ref="D77:N77" si="24">D75+D76</f>
        <v>122</v>
      </c>
      <c r="E77" s="286">
        <f t="shared" si="24"/>
        <v>144</v>
      </c>
      <c r="F77" s="286">
        <f t="shared" si="24"/>
        <v>93</v>
      </c>
      <c r="G77" s="286">
        <f t="shared" si="24"/>
        <v>1217</v>
      </c>
      <c r="H77" s="286">
        <f t="shared" si="24"/>
        <v>1310</v>
      </c>
      <c r="I77" s="593"/>
      <c r="J77" s="593"/>
      <c r="K77" s="593"/>
      <c r="L77" s="286">
        <f t="shared" si="24"/>
        <v>12</v>
      </c>
      <c r="M77" s="286">
        <f t="shared" si="24"/>
        <v>60</v>
      </c>
      <c r="N77" s="286">
        <f t="shared" si="24"/>
        <v>72</v>
      </c>
      <c r="O77" s="423" t="s">
        <v>68</v>
      </c>
      <c r="P77" s="1954"/>
    </row>
    <row r="78" spans="1:16" ht="39" customHeight="1">
      <c r="A78" s="1954" t="s">
        <v>981</v>
      </c>
      <c r="B78" s="423" t="s">
        <v>998</v>
      </c>
      <c r="C78" s="289">
        <v>0</v>
      </c>
      <c r="D78" s="289">
        <v>0</v>
      </c>
      <c r="E78" s="289">
        <f>C78+D78</f>
        <v>0</v>
      </c>
      <c r="F78" s="289">
        <v>0</v>
      </c>
      <c r="G78" s="289">
        <v>0</v>
      </c>
      <c r="H78" s="289">
        <f>F78+G78</f>
        <v>0</v>
      </c>
      <c r="I78" s="593"/>
      <c r="J78" s="593"/>
      <c r="K78" s="593"/>
      <c r="L78" s="289">
        <v>0</v>
      </c>
      <c r="M78" s="289">
        <v>0</v>
      </c>
      <c r="N78" s="289">
        <f>L78+M78</f>
        <v>0</v>
      </c>
      <c r="O78" s="423" t="s">
        <v>999</v>
      </c>
      <c r="P78" s="1954" t="s">
        <v>982</v>
      </c>
    </row>
    <row r="79" spans="1:16" ht="39" customHeight="1">
      <c r="A79" s="1954"/>
      <c r="B79" s="423" t="s">
        <v>1001</v>
      </c>
      <c r="C79" s="289">
        <v>1</v>
      </c>
      <c r="D79" s="289">
        <v>0</v>
      </c>
      <c r="E79" s="289">
        <f>C79+D79</f>
        <v>1</v>
      </c>
      <c r="F79" s="289">
        <v>0</v>
      </c>
      <c r="G79" s="289">
        <v>39</v>
      </c>
      <c r="H79" s="289">
        <f>F79+G79</f>
        <v>39</v>
      </c>
      <c r="I79" s="593"/>
      <c r="J79" s="593"/>
      <c r="K79" s="593"/>
      <c r="L79" s="289">
        <v>0</v>
      </c>
      <c r="M79" s="289">
        <v>1</v>
      </c>
      <c r="N79" s="289">
        <f>L79+M79</f>
        <v>1</v>
      </c>
      <c r="O79" s="423" t="s">
        <v>1002</v>
      </c>
      <c r="P79" s="1954"/>
    </row>
    <row r="80" spans="1:16" ht="39" customHeight="1">
      <c r="A80" s="1954"/>
      <c r="B80" s="423" t="s">
        <v>750</v>
      </c>
      <c r="C80" s="286">
        <f>C78+C79</f>
        <v>1</v>
      </c>
      <c r="D80" s="286">
        <f t="shared" ref="D80:N80" si="25">D78+D79</f>
        <v>0</v>
      </c>
      <c r="E80" s="286">
        <f t="shared" si="25"/>
        <v>1</v>
      </c>
      <c r="F80" s="286">
        <f t="shared" si="25"/>
        <v>0</v>
      </c>
      <c r="G80" s="286">
        <f t="shared" si="25"/>
        <v>39</v>
      </c>
      <c r="H80" s="286">
        <f t="shared" si="25"/>
        <v>39</v>
      </c>
      <c r="I80" s="593"/>
      <c r="J80" s="593"/>
      <c r="K80" s="593"/>
      <c r="L80" s="286">
        <f t="shared" si="25"/>
        <v>0</v>
      </c>
      <c r="M80" s="286">
        <f t="shared" si="25"/>
        <v>1</v>
      </c>
      <c r="N80" s="286">
        <f t="shared" si="25"/>
        <v>1</v>
      </c>
      <c r="O80" s="423" t="s">
        <v>68</v>
      </c>
      <c r="P80" s="1954"/>
    </row>
    <row r="81" spans="1:16" ht="39" customHeight="1">
      <c r="A81" s="1954" t="s">
        <v>983</v>
      </c>
      <c r="B81" s="423" t="s">
        <v>998</v>
      </c>
      <c r="C81" s="289">
        <f>C75+C78</f>
        <v>21</v>
      </c>
      <c r="D81" s="289">
        <f t="shared" ref="D81:N82" si="26">D75+D78</f>
        <v>23</v>
      </c>
      <c r="E81" s="289">
        <f t="shared" si="26"/>
        <v>44</v>
      </c>
      <c r="F81" s="289">
        <f t="shared" si="26"/>
        <v>68</v>
      </c>
      <c r="G81" s="289">
        <f t="shared" si="26"/>
        <v>182</v>
      </c>
      <c r="H81" s="289">
        <f t="shared" si="26"/>
        <v>250</v>
      </c>
      <c r="I81" s="593"/>
      <c r="J81" s="593"/>
      <c r="K81" s="593"/>
      <c r="L81" s="289">
        <f t="shared" si="26"/>
        <v>9</v>
      </c>
      <c r="M81" s="289">
        <f t="shared" si="26"/>
        <v>14</v>
      </c>
      <c r="N81" s="289">
        <f t="shared" si="26"/>
        <v>23</v>
      </c>
      <c r="O81" s="423" t="s">
        <v>999</v>
      </c>
      <c r="P81" s="1954" t="s">
        <v>984</v>
      </c>
    </row>
    <row r="82" spans="1:16" ht="39" customHeight="1">
      <c r="A82" s="1954"/>
      <c r="B82" s="423" t="s">
        <v>1001</v>
      </c>
      <c r="C82" s="289">
        <f>C76+C79</f>
        <v>2</v>
      </c>
      <c r="D82" s="289">
        <f t="shared" si="26"/>
        <v>99</v>
      </c>
      <c r="E82" s="289">
        <f t="shared" si="26"/>
        <v>101</v>
      </c>
      <c r="F82" s="289">
        <f t="shared" si="26"/>
        <v>25</v>
      </c>
      <c r="G82" s="289">
        <f t="shared" si="26"/>
        <v>1074</v>
      </c>
      <c r="H82" s="289">
        <f t="shared" si="26"/>
        <v>1099</v>
      </c>
      <c r="I82" s="593"/>
      <c r="J82" s="593"/>
      <c r="K82" s="593"/>
      <c r="L82" s="289">
        <f t="shared" si="26"/>
        <v>3</v>
      </c>
      <c r="M82" s="289">
        <f t="shared" si="26"/>
        <v>47</v>
      </c>
      <c r="N82" s="289">
        <f t="shared" si="26"/>
        <v>50</v>
      </c>
      <c r="O82" s="423" t="s">
        <v>1002</v>
      </c>
      <c r="P82" s="1954"/>
    </row>
    <row r="83" spans="1:16" ht="39" customHeight="1">
      <c r="A83" s="1954"/>
      <c r="B83" s="423" t="s">
        <v>750</v>
      </c>
      <c r="C83" s="286">
        <f>C81+C82</f>
        <v>23</v>
      </c>
      <c r="D83" s="286">
        <f t="shared" ref="D83:N83" si="27">D81+D82</f>
        <v>122</v>
      </c>
      <c r="E83" s="286">
        <f t="shared" si="27"/>
        <v>145</v>
      </c>
      <c r="F83" s="286">
        <f t="shared" si="27"/>
        <v>93</v>
      </c>
      <c r="G83" s="286">
        <f t="shared" si="27"/>
        <v>1256</v>
      </c>
      <c r="H83" s="286">
        <f t="shared" si="27"/>
        <v>1349</v>
      </c>
      <c r="I83" s="593"/>
      <c r="J83" s="593"/>
      <c r="K83" s="593"/>
      <c r="L83" s="286">
        <f t="shared" si="27"/>
        <v>12</v>
      </c>
      <c r="M83" s="286">
        <f t="shared" si="27"/>
        <v>61</v>
      </c>
      <c r="N83" s="286">
        <f t="shared" si="27"/>
        <v>73</v>
      </c>
      <c r="O83" s="423" t="s">
        <v>68</v>
      </c>
      <c r="P83" s="1954"/>
    </row>
    <row r="84" spans="1:16" ht="39" customHeight="1">
      <c r="A84" s="1954" t="s">
        <v>985</v>
      </c>
      <c r="B84" s="423" t="s">
        <v>998</v>
      </c>
      <c r="C84" s="289">
        <v>2</v>
      </c>
      <c r="D84" s="289">
        <v>8</v>
      </c>
      <c r="E84" s="289">
        <f>C84+D84</f>
        <v>10</v>
      </c>
      <c r="F84" s="289">
        <v>28</v>
      </c>
      <c r="G84" s="289">
        <v>13</v>
      </c>
      <c r="H84" s="289">
        <f>F84+G84</f>
        <v>41</v>
      </c>
      <c r="I84" s="593"/>
      <c r="J84" s="593"/>
      <c r="K84" s="593"/>
      <c r="L84" s="289">
        <v>13</v>
      </c>
      <c r="M84" s="289">
        <v>3</v>
      </c>
      <c r="N84" s="289">
        <f>L84+M84</f>
        <v>16</v>
      </c>
      <c r="O84" s="423" t="s">
        <v>999</v>
      </c>
      <c r="P84" s="1954" t="s">
        <v>1004</v>
      </c>
    </row>
    <row r="85" spans="1:16" ht="39" customHeight="1">
      <c r="A85" s="1954"/>
      <c r="B85" s="423" t="s">
        <v>1001</v>
      </c>
      <c r="C85" s="289">
        <v>1</v>
      </c>
      <c r="D85" s="289">
        <v>5</v>
      </c>
      <c r="E85" s="289">
        <f>C85+D85</f>
        <v>6</v>
      </c>
      <c r="F85" s="289">
        <v>85</v>
      </c>
      <c r="G85" s="289">
        <v>33</v>
      </c>
      <c r="H85" s="289">
        <f>F85+G85</f>
        <v>118</v>
      </c>
      <c r="I85" s="593"/>
      <c r="J85" s="593"/>
      <c r="K85" s="593"/>
      <c r="L85" s="289">
        <v>5</v>
      </c>
      <c r="M85" s="289">
        <v>6</v>
      </c>
      <c r="N85" s="289">
        <f>L85+M85</f>
        <v>11</v>
      </c>
      <c r="O85" s="423" t="s">
        <v>1002</v>
      </c>
      <c r="P85" s="1954"/>
    </row>
    <row r="86" spans="1:16" ht="39" customHeight="1">
      <c r="A86" s="1954"/>
      <c r="B86" s="423" t="s">
        <v>750</v>
      </c>
      <c r="C86" s="286">
        <f>C84+C85</f>
        <v>3</v>
      </c>
      <c r="D86" s="286">
        <f t="shared" ref="D86:N86" si="28">D84+D85</f>
        <v>13</v>
      </c>
      <c r="E86" s="286">
        <f t="shared" si="28"/>
        <v>16</v>
      </c>
      <c r="F86" s="286">
        <f t="shared" si="28"/>
        <v>113</v>
      </c>
      <c r="G86" s="286">
        <f t="shared" si="28"/>
        <v>46</v>
      </c>
      <c r="H86" s="286">
        <f t="shared" si="28"/>
        <v>159</v>
      </c>
      <c r="I86" s="593"/>
      <c r="J86" s="593"/>
      <c r="K86" s="593"/>
      <c r="L86" s="286">
        <f t="shared" si="28"/>
        <v>18</v>
      </c>
      <c r="M86" s="286">
        <f t="shared" si="28"/>
        <v>9</v>
      </c>
      <c r="N86" s="286">
        <f t="shared" si="28"/>
        <v>27</v>
      </c>
      <c r="O86" s="423" t="s">
        <v>68</v>
      </c>
      <c r="P86" s="1954"/>
    </row>
    <row r="87" spans="1:16" ht="39" customHeight="1">
      <c r="A87" s="1954" t="s">
        <v>986</v>
      </c>
      <c r="B87" s="423" t="s">
        <v>998</v>
      </c>
      <c r="C87" s="289">
        <v>25</v>
      </c>
      <c r="D87" s="289">
        <v>29</v>
      </c>
      <c r="E87" s="289">
        <f>C87+D87</f>
        <v>54</v>
      </c>
      <c r="F87" s="289">
        <v>292</v>
      </c>
      <c r="G87" s="289">
        <v>105</v>
      </c>
      <c r="H87" s="289">
        <f>F87+G87</f>
        <v>397</v>
      </c>
      <c r="I87" s="593"/>
      <c r="J87" s="593"/>
      <c r="K87" s="593"/>
      <c r="L87" s="289">
        <v>51</v>
      </c>
      <c r="M87" s="289">
        <v>20</v>
      </c>
      <c r="N87" s="289">
        <f>L87+M87</f>
        <v>71</v>
      </c>
      <c r="O87" s="423" t="s">
        <v>999</v>
      </c>
      <c r="P87" s="1954" t="s">
        <v>1005</v>
      </c>
    </row>
    <row r="88" spans="1:16" ht="39" customHeight="1">
      <c r="A88" s="1954"/>
      <c r="B88" s="423" t="s">
        <v>1001</v>
      </c>
      <c r="C88" s="289">
        <v>44</v>
      </c>
      <c r="D88" s="289">
        <v>18</v>
      </c>
      <c r="E88" s="289">
        <f>C88+D88</f>
        <v>62</v>
      </c>
      <c r="F88" s="289">
        <v>397</v>
      </c>
      <c r="G88" s="289">
        <v>86</v>
      </c>
      <c r="H88" s="289">
        <f>F88+G88</f>
        <v>483</v>
      </c>
      <c r="I88" s="593"/>
      <c r="J88" s="593"/>
      <c r="K88" s="593"/>
      <c r="L88" s="289">
        <v>45</v>
      </c>
      <c r="M88" s="289">
        <v>10</v>
      </c>
      <c r="N88" s="289">
        <f>L88+M88</f>
        <v>55</v>
      </c>
      <c r="O88" s="423" t="s">
        <v>1002</v>
      </c>
      <c r="P88" s="1954"/>
    </row>
    <row r="89" spans="1:16" ht="39" customHeight="1">
      <c r="A89" s="1954"/>
      <c r="B89" s="423" t="s">
        <v>750</v>
      </c>
      <c r="C89" s="286">
        <f>C87+C88</f>
        <v>69</v>
      </c>
      <c r="D89" s="286">
        <f t="shared" ref="D89:N89" si="29">D87+D88</f>
        <v>47</v>
      </c>
      <c r="E89" s="286">
        <f t="shared" si="29"/>
        <v>116</v>
      </c>
      <c r="F89" s="286">
        <f t="shared" si="29"/>
        <v>689</v>
      </c>
      <c r="G89" s="286">
        <f t="shared" si="29"/>
        <v>191</v>
      </c>
      <c r="H89" s="286">
        <f t="shared" si="29"/>
        <v>880</v>
      </c>
      <c r="I89" s="593"/>
      <c r="J89" s="593"/>
      <c r="K89" s="593"/>
      <c r="L89" s="286">
        <f t="shared" si="29"/>
        <v>96</v>
      </c>
      <c r="M89" s="286">
        <f t="shared" si="29"/>
        <v>30</v>
      </c>
      <c r="N89" s="286">
        <f t="shared" si="29"/>
        <v>126</v>
      </c>
      <c r="O89" s="423" t="s">
        <v>68</v>
      </c>
      <c r="P89" s="1954"/>
    </row>
    <row r="90" spans="1:16" ht="39" customHeight="1">
      <c r="A90" s="198" t="s">
        <v>1224</v>
      </c>
      <c r="B90" s="136"/>
      <c r="C90" s="136"/>
      <c r="D90" s="136"/>
      <c r="E90" s="136"/>
      <c r="F90" s="136"/>
      <c r="G90" s="136"/>
      <c r="H90" s="136"/>
      <c r="I90" s="136"/>
      <c r="J90" s="136"/>
      <c r="K90" s="136"/>
      <c r="L90" s="136"/>
      <c r="M90" s="136"/>
      <c r="N90" s="136"/>
      <c r="O90" s="136"/>
      <c r="P90" s="200" t="s">
        <v>1225</v>
      </c>
    </row>
    <row r="91" spans="1:16" ht="39" customHeight="1">
      <c r="A91" s="1956" t="s">
        <v>971</v>
      </c>
      <c r="B91" s="1956" t="s">
        <v>990</v>
      </c>
      <c r="C91" s="1954" t="s">
        <v>58</v>
      </c>
      <c r="D91" s="1954"/>
      <c r="E91" s="1954" t="s">
        <v>1106</v>
      </c>
      <c r="F91" s="1954" t="s">
        <v>104</v>
      </c>
      <c r="G91" s="1954"/>
      <c r="H91" s="1954" t="s">
        <v>1107</v>
      </c>
      <c r="I91" s="1954" t="s">
        <v>59</v>
      </c>
      <c r="J91" s="1954"/>
      <c r="K91" s="1954" t="s">
        <v>60</v>
      </c>
      <c r="L91" s="1954" t="s">
        <v>61</v>
      </c>
      <c r="M91" s="1954"/>
      <c r="N91" s="1954" t="s">
        <v>62</v>
      </c>
      <c r="O91" s="1954" t="s">
        <v>992</v>
      </c>
      <c r="P91" s="1954" t="s">
        <v>973</v>
      </c>
    </row>
    <row r="92" spans="1:16" ht="39" customHeight="1">
      <c r="A92" s="1957"/>
      <c r="B92" s="1957"/>
      <c r="C92" s="1954" t="s">
        <v>465</v>
      </c>
      <c r="D92" s="1954"/>
      <c r="E92" s="1954"/>
      <c r="F92" s="1954" t="s">
        <v>203</v>
      </c>
      <c r="G92" s="1954"/>
      <c r="H92" s="1954"/>
      <c r="I92" s="1954" t="s">
        <v>60</v>
      </c>
      <c r="J92" s="1954"/>
      <c r="K92" s="1954"/>
      <c r="L92" s="1954" t="s">
        <v>62</v>
      </c>
      <c r="M92" s="1954"/>
      <c r="N92" s="1954"/>
      <c r="O92" s="1954"/>
      <c r="P92" s="1954"/>
    </row>
    <row r="93" spans="1:16" ht="39" customHeight="1">
      <c r="A93" s="1957"/>
      <c r="B93" s="1957"/>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954"/>
      <c r="P93" s="1954"/>
    </row>
    <row r="94" spans="1:16" ht="39" customHeight="1">
      <c r="A94" s="1958"/>
      <c r="B94" s="1958"/>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954"/>
      <c r="P94" s="1954"/>
    </row>
    <row r="95" spans="1:16" s="494" customFormat="1" ht="39" customHeight="1">
      <c r="A95" s="1954" t="s">
        <v>976</v>
      </c>
      <c r="B95" s="423" t="s">
        <v>998</v>
      </c>
      <c r="C95" s="289">
        <v>4</v>
      </c>
      <c r="D95" s="289">
        <v>136</v>
      </c>
      <c r="E95" s="289">
        <f>C95+D95</f>
        <v>140</v>
      </c>
      <c r="F95" s="593"/>
      <c r="G95" s="593"/>
      <c r="H95" s="593"/>
      <c r="I95" s="289">
        <v>9</v>
      </c>
      <c r="J95" s="289">
        <v>157</v>
      </c>
      <c r="K95" s="289">
        <f>I95+J95</f>
        <v>166</v>
      </c>
      <c r="L95" s="289">
        <v>4</v>
      </c>
      <c r="M95" s="289">
        <v>71</v>
      </c>
      <c r="N95" s="289">
        <f>L95+M95</f>
        <v>75</v>
      </c>
      <c r="O95" s="423" t="s">
        <v>999</v>
      </c>
      <c r="P95" s="1954" t="s">
        <v>1000</v>
      </c>
    </row>
    <row r="96" spans="1:16" s="494" customFormat="1" ht="39" customHeight="1">
      <c r="A96" s="1954"/>
      <c r="B96" s="423" t="s">
        <v>1001</v>
      </c>
      <c r="C96" s="289">
        <v>1</v>
      </c>
      <c r="D96" s="289">
        <v>80</v>
      </c>
      <c r="E96" s="289">
        <f>C96+D96</f>
        <v>81</v>
      </c>
      <c r="F96" s="593"/>
      <c r="G96" s="593"/>
      <c r="H96" s="593"/>
      <c r="I96" s="289">
        <v>1</v>
      </c>
      <c r="J96" s="289">
        <v>65</v>
      </c>
      <c r="K96" s="289">
        <f>I96+J96</f>
        <v>66</v>
      </c>
      <c r="L96" s="289">
        <v>0</v>
      </c>
      <c r="M96" s="289">
        <v>52</v>
      </c>
      <c r="N96" s="289">
        <f>L96+M96</f>
        <v>52</v>
      </c>
      <c r="O96" s="423" t="s">
        <v>1002</v>
      </c>
      <c r="P96" s="1954"/>
    </row>
    <row r="97" spans="1:16" s="494" customFormat="1" ht="39" customHeight="1">
      <c r="A97" s="1954"/>
      <c r="B97" s="423" t="s">
        <v>750</v>
      </c>
      <c r="C97" s="286">
        <f>C95+C96</f>
        <v>5</v>
      </c>
      <c r="D97" s="286">
        <f t="shared" ref="D97:N97" si="30">D95+D96</f>
        <v>216</v>
      </c>
      <c r="E97" s="286">
        <f t="shared" si="30"/>
        <v>221</v>
      </c>
      <c r="F97" s="593"/>
      <c r="G97" s="593"/>
      <c r="H97" s="593"/>
      <c r="I97" s="286">
        <f t="shared" si="30"/>
        <v>10</v>
      </c>
      <c r="J97" s="286">
        <f t="shared" si="30"/>
        <v>222</v>
      </c>
      <c r="K97" s="286">
        <f t="shared" si="30"/>
        <v>232</v>
      </c>
      <c r="L97" s="286">
        <f t="shared" si="30"/>
        <v>4</v>
      </c>
      <c r="M97" s="286">
        <f t="shared" si="30"/>
        <v>123</v>
      </c>
      <c r="N97" s="286">
        <f t="shared" si="30"/>
        <v>127</v>
      </c>
      <c r="O97" s="423" t="s">
        <v>68</v>
      </c>
      <c r="P97" s="1954"/>
    </row>
    <row r="98" spans="1:16" s="494" customFormat="1" ht="39" customHeight="1">
      <c r="A98" s="1954" t="s">
        <v>977</v>
      </c>
      <c r="B98" s="423" t="s">
        <v>998</v>
      </c>
      <c r="C98" s="289">
        <v>1</v>
      </c>
      <c r="D98" s="289">
        <v>3</v>
      </c>
      <c r="E98" s="289">
        <f>C98+D98</f>
        <v>4</v>
      </c>
      <c r="F98" s="593"/>
      <c r="G98" s="593"/>
      <c r="H98" s="593"/>
      <c r="I98" s="289">
        <v>1</v>
      </c>
      <c r="J98" s="289">
        <v>1</v>
      </c>
      <c r="K98" s="289">
        <f>I98+J98</f>
        <v>2</v>
      </c>
      <c r="L98" s="289">
        <v>3</v>
      </c>
      <c r="M98" s="289">
        <v>5</v>
      </c>
      <c r="N98" s="289">
        <f>L98+M98</f>
        <v>8</v>
      </c>
      <c r="O98" s="423" t="s">
        <v>999</v>
      </c>
      <c r="P98" s="1954" t="s">
        <v>172</v>
      </c>
    </row>
    <row r="99" spans="1:16" s="494" customFormat="1" ht="39" customHeight="1">
      <c r="A99" s="1954"/>
      <c r="B99" s="423" t="s">
        <v>1001</v>
      </c>
      <c r="C99" s="289">
        <v>4</v>
      </c>
      <c r="D99" s="289">
        <v>4</v>
      </c>
      <c r="E99" s="289">
        <f>C99+D99</f>
        <v>8</v>
      </c>
      <c r="F99" s="593"/>
      <c r="G99" s="593"/>
      <c r="H99" s="593"/>
      <c r="I99" s="289">
        <v>1</v>
      </c>
      <c r="J99" s="289">
        <v>1</v>
      </c>
      <c r="K99" s="289">
        <f>I99+J99</f>
        <v>2</v>
      </c>
      <c r="L99" s="289">
        <v>0</v>
      </c>
      <c r="M99" s="289">
        <v>5</v>
      </c>
      <c r="N99" s="289">
        <f>L99+M99</f>
        <v>5</v>
      </c>
      <c r="O99" s="423" t="s">
        <v>1002</v>
      </c>
      <c r="P99" s="1954"/>
    </row>
    <row r="100" spans="1:16" s="494" customFormat="1" ht="39" customHeight="1">
      <c r="A100" s="1954"/>
      <c r="B100" s="423" t="s">
        <v>750</v>
      </c>
      <c r="C100" s="286">
        <f>C98+C99</f>
        <v>5</v>
      </c>
      <c r="D100" s="286">
        <f t="shared" ref="D100:N100" si="31">D98+D99</f>
        <v>7</v>
      </c>
      <c r="E100" s="286">
        <f t="shared" si="31"/>
        <v>12</v>
      </c>
      <c r="F100" s="593"/>
      <c r="G100" s="593"/>
      <c r="H100" s="593"/>
      <c r="I100" s="286">
        <f t="shared" si="31"/>
        <v>2</v>
      </c>
      <c r="J100" s="286">
        <f t="shared" si="31"/>
        <v>2</v>
      </c>
      <c r="K100" s="286">
        <f t="shared" si="31"/>
        <v>4</v>
      </c>
      <c r="L100" s="286">
        <f t="shared" si="31"/>
        <v>3</v>
      </c>
      <c r="M100" s="286">
        <f t="shared" si="31"/>
        <v>10</v>
      </c>
      <c r="N100" s="286">
        <f t="shared" si="31"/>
        <v>13</v>
      </c>
      <c r="O100" s="423" t="s">
        <v>68</v>
      </c>
      <c r="P100" s="1954"/>
    </row>
    <row r="101" spans="1:16" s="494" customFormat="1" ht="39" customHeight="1">
      <c r="A101" s="1954" t="s">
        <v>978</v>
      </c>
      <c r="B101" s="423" t="s">
        <v>998</v>
      </c>
      <c r="C101" s="289">
        <f>C95+C98</f>
        <v>5</v>
      </c>
      <c r="D101" s="289">
        <f t="shared" ref="D101:N102" si="32">D95+D98</f>
        <v>139</v>
      </c>
      <c r="E101" s="289">
        <f t="shared" si="32"/>
        <v>144</v>
      </c>
      <c r="F101" s="593"/>
      <c r="G101" s="593"/>
      <c r="H101" s="593"/>
      <c r="I101" s="289">
        <f t="shared" si="32"/>
        <v>10</v>
      </c>
      <c r="J101" s="289">
        <f t="shared" si="32"/>
        <v>158</v>
      </c>
      <c r="K101" s="289">
        <f t="shared" si="32"/>
        <v>168</v>
      </c>
      <c r="L101" s="289">
        <f t="shared" si="32"/>
        <v>7</v>
      </c>
      <c r="M101" s="289">
        <f t="shared" si="32"/>
        <v>76</v>
      </c>
      <c r="N101" s="289">
        <f t="shared" si="32"/>
        <v>83</v>
      </c>
      <c r="O101" s="423" t="s">
        <v>999</v>
      </c>
      <c r="P101" s="1954" t="s">
        <v>1003</v>
      </c>
    </row>
    <row r="102" spans="1:16" s="494" customFormat="1" ht="39" customHeight="1">
      <c r="A102" s="1954"/>
      <c r="B102" s="423" t="s">
        <v>1001</v>
      </c>
      <c r="C102" s="289">
        <f>C96+C99</f>
        <v>5</v>
      </c>
      <c r="D102" s="289">
        <f t="shared" si="32"/>
        <v>84</v>
      </c>
      <c r="E102" s="289">
        <f t="shared" si="32"/>
        <v>89</v>
      </c>
      <c r="F102" s="593"/>
      <c r="G102" s="593"/>
      <c r="H102" s="593"/>
      <c r="I102" s="289">
        <f t="shared" si="32"/>
        <v>2</v>
      </c>
      <c r="J102" s="289">
        <f t="shared" si="32"/>
        <v>66</v>
      </c>
      <c r="K102" s="289">
        <f t="shared" si="32"/>
        <v>68</v>
      </c>
      <c r="L102" s="289">
        <f t="shared" si="32"/>
        <v>0</v>
      </c>
      <c r="M102" s="289">
        <f t="shared" si="32"/>
        <v>57</v>
      </c>
      <c r="N102" s="289">
        <f t="shared" si="32"/>
        <v>57</v>
      </c>
      <c r="O102" s="423" t="s">
        <v>1002</v>
      </c>
      <c r="P102" s="1954"/>
    </row>
    <row r="103" spans="1:16" s="494" customFormat="1" ht="39" customHeight="1">
      <c r="A103" s="1954"/>
      <c r="B103" s="423" t="s">
        <v>750</v>
      </c>
      <c r="C103" s="286">
        <f>C101+C102</f>
        <v>10</v>
      </c>
      <c r="D103" s="286">
        <f t="shared" ref="D103:N103" si="33">D101+D102</f>
        <v>223</v>
      </c>
      <c r="E103" s="286">
        <f t="shared" si="33"/>
        <v>233</v>
      </c>
      <c r="F103" s="593"/>
      <c r="G103" s="593"/>
      <c r="H103" s="593"/>
      <c r="I103" s="286">
        <f t="shared" si="33"/>
        <v>12</v>
      </c>
      <c r="J103" s="286">
        <f t="shared" si="33"/>
        <v>224</v>
      </c>
      <c r="K103" s="286">
        <f t="shared" si="33"/>
        <v>236</v>
      </c>
      <c r="L103" s="286">
        <f t="shared" si="33"/>
        <v>7</v>
      </c>
      <c r="M103" s="286">
        <f t="shared" si="33"/>
        <v>133</v>
      </c>
      <c r="N103" s="286">
        <f t="shared" si="33"/>
        <v>140</v>
      </c>
      <c r="O103" s="423" t="s">
        <v>68</v>
      </c>
      <c r="P103" s="1954"/>
    </row>
    <row r="104" spans="1:16" ht="39" customHeight="1">
      <c r="A104" s="1954" t="s">
        <v>980</v>
      </c>
      <c r="B104" s="423" t="s">
        <v>998</v>
      </c>
      <c r="C104" s="289">
        <v>6</v>
      </c>
      <c r="D104" s="289">
        <v>56</v>
      </c>
      <c r="E104" s="289">
        <f>C104+D104</f>
        <v>62</v>
      </c>
      <c r="F104" s="593"/>
      <c r="G104" s="593"/>
      <c r="H104" s="593"/>
      <c r="I104" s="289">
        <v>13</v>
      </c>
      <c r="J104" s="289">
        <v>77</v>
      </c>
      <c r="K104" s="289">
        <f>I104+J104</f>
        <v>90</v>
      </c>
      <c r="L104" s="289">
        <v>26</v>
      </c>
      <c r="M104" s="289">
        <v>25</v>
      </c>
      <c r="N104" s="289">
        <f>L104+M104</f>
        <v>51</v>
      </c>
      <c r="O104" s="423" t="s">
        <v>999</v>
      </c>
      <c r="P104" s="1954" t="s">
        <v>178</v>
      </c>
    </row>
    <row r="105" spans="1:16" ht="39" customHeight="1">
      <c r="A105" s="1954"/>
      <c r="B105" s="423" t="s">
        <v>1001</v>
      </c>
      <c r="C105" s="289">
        <v>2</v>
      </c>
      <c r="D105" s="289">
        <v>259</v>
      </c>
      <c r="E105" s="289">
        <f>C105+D105</f>
        <v>261</v>
      </c>
      <c r="F105" s="593"/>
      <c r="G105" s="593"/>
      <c r="H105" s="593"/>
      <c r="I105" s="289">
        <v>1</v>
      </c>
      <c r="J105" s="289">
        <v>398</v>
      </c>
      <c r="K105" s="289">
        <f>I105+J105</f>
        <v>399</v>
      </c>
      <c r="L105" s="289">
        <v>0</v>
      </c>
      <c r="M105" s="289">
        <v>138</v>
      </c>
      <c r="N105" s="289">
        <f>L105+M105</f>
        <v>138</v>
      </c>
      <c r="O105" s="423" t="s">
        <v>1002</v>
      </c>
      <c r="P105" s="1954"/>
    </row>
    <row r="106" spans="1:16" ht="39" customHeight="1">
      <c r="A106" s="1954"/>
      <c r="B106" s="423" t="s">
        <v>750</v>
      </c>
      <c r="C106" s="286">
        <f>C104+C105</f>
        <v>8</v>
      </c>
      <c r="D106" s="286">
        <f t="shared" ref="D106:N106" si="34">D104+D105</f>
        <v>315</v>
      </c>
      <c r="E106" s="286">
        <f t="shared" si="34"/>
        <v>323</v>
      </c>
      <c r="F106" s="593"/>
      <c r="G106" s="593"/>
      <c r="H106" s="593"/>
      <c r="I106" s="286">
        <f t="shared" si="34"/>
        <v>14</v>
      </c>
      <c r="J106" s="286">
        <f t="shared" si="34"/>
        <v>475</v>
      </c>
      <c r="K106" s="286">
        <f t="shared" si="34"/>
        <v>489</v>
      </c>
      <c r="L106" s="286">
        <f t="shared" si="34"/>
        <v>26</v>
      </c>
      <c r="M106" s="286">
        <f t="shared" si="34"/>
        <v>163</v>
      </c>
      <c r="N106" s="286">
        <f t="shared" si="34"/>
        <v>189</v>
      </c>
      <c r="O106" s="423" t="s">
        <v>68</v>
      </c>
      <c r="P106" s="1954"/>
    </row>
    <row r="107" spans="1:16" ht="39" customHeight="1">
      <c r="A107" s="1954" t="s">
        <v>981</v>
      </c>
      <c r="B107" s="423" t="s">
        <v>998</v>
      </c>
      <c r="C107" s="289">
        <v>0</v>
      </c>
      <c r="D107" s="289">
        <v>0</v>
      </c>
      <c r="E107" s="289">
        <f>C107+D107</f>
        <v>0</v>
      </c>
      <c r="F107" s="593"/>
      <c r="G107" s="593"/>
      <c r="H107" s="593"/>
      <c r="I107" s="289">
        <v>0</v>
      </c>
      <c r="J107" s="289">
        <v>0</v>
      </c>
      <c r="K107" s="289">
        <f>I107+J107</f>
        <v>0</v>
      </c>
      <c r="L107" s="289">
        <v>0</v>
      </c>
      <c r="M107" s="289">
        <v>0</v>
      </c>
      <c r="N107" s="289">
        <f>L107+M107</f>
        <v>0</v>
      </c>
      <c r="O107" s="423" t="s">
        <v>999</v>
      </c>
      <c r="P107" s="1954" t="s">
        <v>982</v>
      </c>
    </row>
    <row r="108" spans="1:16" ht="39" customHeight="1">
      <c r="A108" s="1954"/>
      <c r="B108" s="423" t="s">
        <v>1001</v>
      </c>
      <c r="C108" s="289">
        <v>0</v>
      </c>
      <c r="D108" s="289">
        <v>7</v>
      </c>
      <c r="E108" s="289">
        <f>C108+D108</f>
        <v>7</v>
      </c>
      <c r="F108" s="593"/>
      <c r="G108" s="593"/>
      <c r="H108" s="593"/>
      <c r="I108" s="289">
        <v>0</v>
      </c>
      <c r="J108" s="289">
        <v>26</v>
      </c>
      <c r="K108" s="289">
        <f>I108+J108</f>
        <v>26</v>
      </c>
      <c r="L108" s="289">
        <v>1</v>
      </c>
      <c r="M108" s="289">
        <v>11</v>
      </c>
      <c r="N108" s="289">
        <f>L108+M108</f>
        <v>12</v>
      </c>
      <c r="O108" s="423" t="s">
        <v>1002</v>
      </c>
      <c r="P108" s="1954"/>
    </row>
    <row r="109" spans="1:16" ht="39" customHeight="1">
      <c r="A109" s="1954"/>
      <c r="B109" s="423" t="s">
        <v>750</v>
      </c>
      <c r="C109" s="286">
        <f>C107+C108</f>
        <v>0</v>
      </c>
      <c r="D109" s="286">
        <f t="shared" ref="D109:N109" si="35">D107+D108</f>
        <v>7</v>
      </c>
      <c r="E109" s="286">
        <f t="shared" si="35"/>
        <v>7</v>
      </c>
      <c r="F109" s="593"/>
      <c r="G109" s="593"/>
      <c r="H109" s="593"/>
      <c r="I109" s="286">
        <f t="shared" si="35"/>
        <v>0</v>
      </c>
      <c r="J109" s="286">
        <f t="shared" si="35"/>
        <v>26</v>
      </c>
      <c r="K109" s="286">
        <f t="shared" si="35"/>
        <v>26</v>
      </c>
      <c r="L109" s="286">
        <f t="shared" si="35"/>
        <v>1</v>
      </c>
      <c r="M109" s="286">
        <f t="shared" si="35"/>
        <v>11</v>
      </c>
      <c r="N109" s="286">
        <f t="shared" si="35"/>
        <v>12</v>
      </c>
      <c r="O109" s="423" t="s">
        <v>68</v>
      </c>
      <c r="P109" s="1954"/>
    </row>
    <row r="110" spans="1:16" ht="39" customHeight="1">
      <c r="A110" s="1954" t="s">
        <v>983</v>
      </c>
      <c r="B110" s="423" t="s">
        <v>998</v>
      </c>
      <c r="C110" s="289">
        <f>C104+C107</f>
        <v>6</v>
      </c>
      <c r="D110" s="289">
        <f t="shared" ref="D110:N111" si="36">D104+D107</f>
        <v>56</v>
      </c>
      <c r="E110" s="289">
        <f t="shared" si="36"/>
        <v>62</v>
      </c>
      <c r="F110" s="593"/>
      <c r="G110" s="593"/>
      <c r="H110" s="593"/>
      <c r="I110" s="289">
        <f t="shared" si="36"/>
        <v>13</v>
      </c>
      <c r="J110" s="289">
        <f t="shared" si="36"/>
        <v>77</v>
      </c>
      <c r="K110" s="289">
        <f t="shared" si="36"/>
        <v>90</v>
      </c>
      <c r="L110" s="289">
        <f t="shared" si="36"/>
        <v>26</v>
      </c>
      <c r="M110" s="289">
        <f t="shared" si="36"/>
        <v>25</v>
      </c>
      <c r="N110" s="289">
        <f t="shared" si="36"/>
        <v>51</v>
      </c>
      <c r="O110" s="423" t="s">
        <v>999</v>
      </c>
      <c r="P110" s="1954" t="s">
        <v>984</v>
      </c>
    </row>
    <row r="111" spans="1:16" ht="39" customHeight="1">
      <c r="A111" s="1954"/>
      <c r="B111" s="423" t="s">
        <v>1001</v>
      </c>
      <c r="C111" s="289">
        <f>C105+C108</f>
        <v>2</v>
      </c>
      <c r="D111" s="289">
        <f t="shared" si="36"/>
        <v>266</v>
      </c>
      <c r="E111" s="289">
        <f t="shared" si="36"/>
        <v>268</v>
      </c>
      <c r="F111" s="593"/>
      <c r="G111" s="593"/>
      <c r="H111" s="593"/>
      <c r="I111" s="289">
        <f t="shared" si="36"/>
        <v>1</v>
      </c>
      <c r="J111" s="289">
        <f t="shared" si="36"/>
        <v>424</v>
      </c>
      <c r="K111" s="289">
        <f t="shared" si="36"/>
        <v>425</v>
      </c>
      <c r="L111" s="289">
        <f t="shared" si="36"/>
        <v>1</v>
      </c>
      <c r="M111" s="289">
        <f t="shared" si="36"/>
        <v>149</v>
      </c>
      <c r="N111" s="289">
        <f t="shared" si="36"/>
        <v>150</v>
      </c>
      <c r="O111" s="423" t="s">
        <v>1002</v>
      </c>
      <c r="P111" s="1954"/>
    </row>
    <row r="112" spans="1:16" ht="39" customHeight="1">
      <c r="A112" s="1954"/>
      <c r="B112" s="423" t="s">
        <v>750</v>
      </c>
      <c r="C112" s="286">
        <f>C110+C111</f>
        <v>8</v>
      </c>
      <c r="D112" s="286">
        <f t="shared" ref="D112:N112" si="37">D110+D111</f>
        <v>322</v>
      </c>
      <c r="E112" s="286">
        <f t="shared" si="37"/>
        <v>330</v>
      </c>
      <c r="F112" s="593"/>
      <c r="G112" s="593"/>
      <c r="H112" s="593"/>
      <c r="I112" s="286">
        <f t="shared" si="37"/>
        <v>14</v>
      </c>
      <c r="J112" s="286">
        <f t="shared" si="37"/>
        <v>501</v>
      </c>
      <c r="K112" s="286">
        <f t="shared" si="37"/>
        <v>515</v>
      </c>
      <c r="L112" s="286">
        <f t="shared" si="37"/>
        <v>27</v>
      </c>
      <c r="M112" s="286">
        <f t="shared" si="37"/>
        <v>174</v>
      </c>
      <c r="N112" s="286">
        <f t="shared" si="37"/>
        <v>201</v>
      </c>
      <c r="O112" s="423" t="s">
        <v>68</v>
      </c>
      <c r="P112" s="1954"/>
    </row>
    <row r="113" spans="1:16" ht="39" customHeight="1">
      <c r="A113" s="1954" t="s">
        <v>985</v>
      </c>
      <c r="B113" s="423" t="s">
        <v>998</v>
      </c>
      <c r="C113" s="289">
        <v>7</v>
      </c>
      <c r="D113" s="289">
        <v>10</v>
      </c>
      <c r="E113" s="289">
        <f>C113+D113</f>
        <v>17</v>
      </c>
      <c r="F113" s="593"/>
      <c r="G113" s="593"/>
      <c r="H113" s="593"/>
      <c r="I113" s="289">
        <v>6</v>
      </c>
      <c r="J113" s="289">
        <v>8</v>
      </c>
      <c r="K113" s="289">
        <f>I113+J113</f>
        <v>14</v>
      </c>
      <c r="L113" s="289">
        <v>7</v>
      </c>
      <c r="M113" s="289">
        <v>7</v>
      </c>
      <c r="N113" s="289">
        <f>L113+M113</f>
        <v>14</v>
      </c>
      <c r="O113" s="423" t="s">
        <v>999</v>
      </c>
      <c r="P113" s="1954" t="s">
        <v>1004</v>
      </c>
    </row>
    <row r="114" spans="1:16" ht="39" customHeight="1">
      <c r="A114" s="1954"/>
      <c r="B114" s="423" t="s">
        <v>1001</v>
      </c>
      <c r="C114" s="289">
        <v>25</v>
      </c>
      <c r="D114" s="289">
        <v>4</v>
      </c>
      <c r="E114" s="289">
        <f>C114+D114</f>
        <v>29</v>
      </c>
      <c r="F114" s="593"/>
      <c r="G114" s="593"/>
      <c r="H114" s="593"/>
      <c r="I114" s="289">
        <v>11</v>
      </c>
      <c r="J114" s="289">
        <v>5</v>
      </c>
      <c r="K114" s="289">
        <f>I114+J114</f>
        <v>16</v>
      </c>
      <c r="L114" s="289">
        <v>0</v>
      </c>
      <c r="M114" s="289">
        <v>9</v>
      </c>
      <c r="N114" s="289">
        <f>L114+M114</f>
        <v>9</v>
      </c>
      <c r="O114" s="423" t="s">
        <v>1002</v>
      </c>
      <c r="P114" s="1954"/>
    </row>
    <row r="115" spans="1:16" ht="39" customHeight="1">
      <c r="A115" s="1954"/>
      <c r="B115" s="423" t="s">
        <v>750</v>
      </c>
      <c r="C115" s="286">
        <f>C113+C114</f>
        <v>32</v>
      </c>
      <c r="D115" s="286">
        <f t="shared" ref="D115:N115" si="38">D113+D114</f>
        <v>14</v>
      </c>
      <c r="E115" s="286">
        <f t="shared" si="38"/>
        <v>46</v>
      </c>
      <c r="F115" s="593"/>
      <c r="G115" s="593"/>
      <c r="H115" s="593"/>
      <c r="I115" s="286">
        <f t="shared" si="38"/>
        <v>17</v>
      </c>
      <c r="J115" s="286">
        <f t="shared" si="38"/>
        <v>13</v>
      </c>
      <c r="K115" s="286">
        <f t="shared" si="38"/>
        <v>30</v>
      </c>
      <c r="L115" s="286">
        <f t="shared" si="38"/>
        <v>7</v>
      </c>
      <c r="M115" s="286">
        <f t="shared" si="38"/>
        <v>16</v>
      </c>
      <c r="N115" s="286">
        <f t="shared" si="38"/>
        <v>23</v>
      </c>
      <c r="O115" s="423" t="s">
        <v>68</v>
      </c>
      <c r="P115" s="1954"/>
    </row>
    <row r="116" spans="1:16" ht="39" customHeight="1">
      <c r="A116" s="1954" t="s">
        <v>986</v>
      </c>
      <c r="B116" s="423" t="s">
        <v>998</v>
      </c>
      <c r="C116" s="289">
        <v>87</v>
      </c>
      <c r="D116" s="289">
        <v>20</v>
      </c>
      <c r="E116" s="289">
        <f>C116+D116</f>
        <v>107</v>
      </c>
      <c r="F116" s="593"/>
      <c r="G116" s="593"/>
      <c r="H116" s="593"/>
      <c r="I116" s="289">
        <v>81</v>
      </c>
      <c r="J116" s="289">
        <v>27</v>
      </c>
      <c r="K116" s="289">
        <f>I116+J116</f>
        <v>108</v>
      </c>
      <c r="L116" s="289">
        <v>78</v>
      </c>
      <c r="M116" s="289">
        <v>15</v>
      </c>
      <c r="N116" s="289">
        <f>L116+M116</f>
        <v>93</v>
      </c>
      <c r="O116" s="423" t="s">
        <v>999</v>
      </c>
      <c r="P116" s="1954" t="s">
        <v>1005</v>
      </c>
    </row>
    <row r="117" spans="1:16" ht="39" customHeight="1">
      <c r="A117" s="1954"/>
      <c r="B117" s="423" t="s">
        <v>1001</v>
      </c>
      <c r="C117" s="289">
        <v>153</v>
      </c>
      <c r="D117" s="289">
        <v>23</v>
      </c>
      <c r="E117" s="289">
        <f>C117+D117</f>
        <v>176</v>
      </c>
      <c r="F117" s="593"/>
      <c r="G117" s="593"/>
      <c r="H117" s="593"/>
      <c r="I117" s="289">
        <v>179</v>
      </c>
      <c r="J117" s="289">
        <v>42</v>
      </c>
      <c r="K117" s="289">
        <f>I117+J117</f>
        <v>221</v>
      </c>
      <c r="L117" s="289">
        <v>42</v>
      </c>
      <c r="M117" s="289">
        <v>33</v>
      </c>
      <c r="N117" s="289">
        <f>L117+M117</f>
        <v>75</v>
      </c>
      <c r="O117" s="423" t="s">
        <v>1002</v>
      </c>
      <c r="P117" s="1954"/>
    </row>
    <row r="118" spans="1:16" ht="39" customHeight="1">
      <c r="A118" s="1954"/>
      <c r="B118" s="423" t="s">
        <v>750</v>
      </c>
      <c r="C118" s="286">
        <f>C116+C117</f>
        <v>240</v>
      </c>
      <c r="D118" s="286">
        <f t="shared" ref="D118:N118" si="39">D116+D117</f>
        <v>43</v>
      </c>
      <c r="E118" s="286">
        <f t="shared" si="39"/>
        <v>283</v>
      </c>
      <c r="F118" s="593"/>
      <c r="G118" s="593"/>
      <c r="H118" s="593"/>
      <c r="I118" s="286">
        <f t="shared" si="39"/>
        <v>260</v>
      </c>
      <c r="J118" s="286">
        <f t="shared" si="39"/>
        <v>69</v>
      </c>
      <c r="K118" s="286">
        <f t="shared" si="39"/>
        <v>329</v>
      </c>
      <c r="L118" s="286">
        <f t="shared" si="39"/>
        <v>120</v>
      </c>
      <c r="M118" s="286">
        <f t="shared" si="39"/>
        <v>48</v>
      </c>
      <c r="N118" s="286">
        <f t="shared" si="39"/>
        <v>168</v>
      </c>
      <c r="O118" s="423" t="s">
        <v>68</v>
      </c>
      <c r="P118" s="1954"/>
    </row>
    <row r="119" spans="1:16" ht="39" customHeight="1">
      <c r="A119" s="198" t="s">
        <v>1224</v>
      </c>
      <c r="B119" s="136"/>
      <c r="C119" s="136"/>
      <c r="D119" s="136"/>
      <c r="E119" s="136"/>
      <c r="F119" s="136"/>
      <c r="G119" s="136"/>
      <c r="H119" s="136"/>
      <c r="I119" s="136"/>
      <c r="J119" s="136"/>
      <c r="K119" s="136"/>
      <c r="L119" s="136"/>
      <c r="M119" s="136"/>
      <c r="N119" s="136"/>
      <c r="O119" s="136"/>
      <c r="P119" s="200" t="s">
        <v>1225</v>
      </c>
    </row>
    <row r="120" spans="1:16" ht="39" customHeight="1">
      <c r="A120" s="1956" t="s">
        <v>971</v>
      </c>
      <c r="B120" s="1956" t="s">
        <v>990</v>
      </c>
      <c r="C120" s="1954" t="s">
        <v>105</v>
      </c>
      <c r="D120" s="1954"/>
      <c r="E120" s="1954" t="s">
        <v>1108</v>
      </c>
      <c r="F120" s="1954" t="s">
        <v>63</v>
      </c>
      <c r="G120" s="1954"/>
      <c r="H120" s="1954" t="s">
        <v>1109</v>
      </c>
      <c r="I120" s="1954" t="s">
        <v>64</v>
      </c>
      <c r="J120" s="1954"/>
      <c r="K120" s="1954" t="s">
        <v>65</v>
      </c>
      <c r="L120" s="1954" t="s">
        <v>66</v>
      </c>
      <c r="M120" s="1954"/>
      <c r="N120" s="1954" t="s">
        <v>67</v>
      </c>
      <c r="O120" s="1954" t="s">
        <v>992</v>
      </c>
      <c r="P120" s="1954" t="s">
        <v>973</v>
      </c>
    </row>
    <row r="121" spans="1:16" ht="39" customHeight="1">
      <c r="A121" s="1957"/>
      <c r="B121" s="1957"/>
      <c r="C121" s="1954" t="s">
        <v>479</v>
      </c>
      <c r="D121" s="1954"/>
      <c r="E121" s="1954"/>
      <c r="F121" s="1954" t="s">
        <v>483</v>
      </c>
      <c r="G121" s="1954"/>
      <c r="H121" s="1954"/>
      <c r="I121" s="1954" t="s">
        <v>65</v>
      </c>
      <c r="J121" s="1954"/>
      <c r="K121" s="1954"/>
      <c r="L121" s="1954" t="s">
        <v>67</v>
      </c>
      <c r="M121" s="1954"/>
      <c r="N121" s="1954"/>
      <c r="O121" s="1954"/>
      <c r="P121" s="1954"/>
    </row>
    <row r="122" spans="1:16" ht="39" customHeight="1">
      <c r="A122" s="1957"/>
      <c r="B122" s="1957"/>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954"/>
      <c r="P122" s="1954"/>
    </row>
    <row r="123" spans="1:16" ht="39" customHeight="1">
      <c r="A123" s="1958"/>
      <c r="B123" s="1958"/>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954"/>
      <c r="P123" s="1954"/>
    </row>
    <row r="124" spans="1:16" s="494" customFormat="1" ht="39" customHeight="1">
      <c r="A124" s="1954" t="s">
        <v>976</v>
      </c>
      <c r="B124" s="423" t="s">
        <v>998</v>
      </c>
      <c r="C124" s="593"/>
      <c r="D124" s="593"/>
      <c r="E124" s="593"/>
      <c r="F124" s="289">
        <v>0</v>
      </c>
      <c r="G124" s="289">
        <v>7</v>
      </c>
      <c r="H124" s="289">
        <f>F124+G124</f>
        <v>7</v>
      </c>
      <c r="I124" s="593"/>
      <c r="J124" s="593"/>
      <c r="K124" s="593"/>
      <c r="L124" s="593"/>
      <c r="M124" s="593"/>
      <c r="N124" s="593"/>
      <c r="O124" s="423" t="s">
        <v>999</v>
      </c>
      <c r="P124" s="1954" t="s">
        <v>1000</v>
      </c>
    </row>
    <row r="125" spans="1:16" s="494" customFormat="1" ht="39" customHeight="1">
      <c r="A125" s="1954"/>
      <c r="B125" s="423" t="s">
        <v>1001</v>
      </c>
      <c r="C125" s="593"/>
      <c r="D125" s="593"/>
      <c r="E125" s="593"/>
      <c r="F125" s="289">
        <v>0</v>
      </c>
      <c r="G125" s="289">
        <v>11</v>
      </c>
      <c r="H125" s="289">
        <f>F125+G125</f>
        <v>11</v>
      </c>
      <c r="I125" s="593"/>
      <c r="J125" s="593"/>
      <c r="K125" s="593"/>
      <c r="L125" s="593"/>
      <c r="M125" s="593"/>
      <c r="N125" s="593"/>
      <c r="O125" s="423" t="s">
        <v>1002</v>
      </c>
      <c r="P125" s="1954"/>
    </row>
    <row r="126" spans="1:16" s="494" customFormat="1" ht="39" customHeight="1">
      <c r="A126" s="1954"/>
      <c r="B126" s="423" t="s">
        <v>750</v>
      </c>
      <c r="C126" s="593"/>
      <c r="D126" s="593"/>
      <c r="E126" s="593"/>
      <c r="F126" s="286">
        <f>F124+F125</f>
        <v>0</v>
      </c>
      <c r="G126" s="286">
        <f>G124+G125</f>
        <v>18</v>
      </c>
      <c r="H126" s="286">
        <f>H124+H125</f>
        <v>18</v>
      </c>
      <c r="I126" s="593"/>
      <c r="J126" s="593"/>
      <c r="K126" s="593"/>
      <c r="L126" s="593"/>
      <c r="M126" s="593"/>
      <c r="N126" s="593"/>
      <c r="O126" s="423" t="s">
        <v>68</v>
      </c>
      <c r="P126" s="1954"/>
    </row>
    <row r="127" spans="1:16" s="494" customFormat="1" ht="39" customHeight="1">
      <c r="A127" s="1954" t="s">
        <v>977</v>
      </c>
      <c r="B127" s="423" t="s">
        <v>998</v>
      </c>
      <c r="C127" s="593"/>
      <c r="D127" s="593"/>
      <c r="E127" s="593"/>
      <c r="F127" s="289">
        <v>0</v>
      </c>
      <c r="G127" s="289">
        <v>0</v>
      </c>
      <c r="H127" s="289">
        <f>F127+G127</f>
        <v>0</v>
      </c>
      <c r="I127" s="593"/>
      <c r="J127" s="593"/>
      <c r="K127" s="593"/>
      <c r="L127" s="593"/>
      <c r="M127" s="593"/>
      <c r="N127" s="593"/>
      <c r="O127" s="423" t="s">
        <v>999</v>
      </c>
      <c r="P127" s="1954" t="s">
        <v>172</v>
      </c>
    </row>
    <row r="128" spans="1:16" s="494" customFormat="1" ht="39" customHeight="1">
      <c r="A128" s="1954"/>
      <c r="B128" s="423" t="s">
        <v>1001</v>
      </c>
      <c r="C128" s="593"/>
      <c r="D128" s="593"/>
      <c r="E128" s="593"/>
      <c r="F128" s="289">
        <v>0</v>
      </c>
      <c r="G128" s="289">
        <v>0</v>
      </c>
      <c r="H128" s="289">
        <f>F128+G128</f>
        <v>0</v>
      </c>
      <c r="I128" s="593"/>
      <c r="J128" s="593"/>
      <c r="K128" s="593"/>
      <c r="L128" s="593"/>
      <c r="M128" s="593"/>
      <c r="N128" s="593"/>
      <c r="O128" s="423" t="s">
        <v>1002</v>
      </c>
      <c r="P128" s="1954"/>
    </row>
    <row r="129" spans="1:16" s="494" customFormat="1" ht="39" customHeight="1">
      <c r="A129" s="1954"/>
      <c r="B129" s="423" t="s">
        <v>750</v>
      </c>
      <c r="C129" s="593"/>
      <c r="D129" s="593"/>
      <c r="E129" s="593"/>
      <c r="F129" s="286">
        <f>F127+F128</f>
        <v>0</v>
      </c>
      <c r="G129" s="286">
        <f>G127+G128</f>
        <v>0</v>
      </c>
      <c r="H129" s="286">
        <f>H127+H128</f>
        <v>0</v>
      </c>
      <c r="I129" s="593"/>
      <c r="J129" s="593"/>
      <c r="K129" s="593"/>
      <c r="L129" s="593"/>
      <c r="M129" s="593"/>
      <c r="N129" s="593"/>
      <c r="O129" s="423" t="s">
        <v>68</v>
      </c>
      <c r="P129" s="1954"/>
    </row>
    <row r="130" spans="1:16" s="494" customFormat="1" ht="39" customHeight="1">
      <c r="A130" s="1954" t="s">
        <v>978</v>
      </c>
      <c r="B130" s="423" t="s">
        <v>998</v>
      </c>
      <c r="C130" s="593"/>
      <c r="D130" s="593"/>
      <c r="E130" s="593"/>
      <c r="F130" s="289">
        <f t="shared" ref="F130:H131" si="40">F124+F127</f>
        <v>0</v>
      </c>
      <c r="G130" s="289">
        <f t="shared" si="40"/>
        <v>7</v>
      </c>
      <c r="H130" s="289">
        <f t="shared" si="40"/>
        <v>7</v>
      </c>
      <c r="I130" s="593"/>
      <c r="J130" s="593"/>
      <c r="K130" s="593"/>
      <c r="L130" s="593"/>
      <c r="M130" s="593"/>
      <c r="N130" s="593"/>
      <c r="O130" s="423" t="s">
        <v>999</v>
      </c>
      <c r="P130" s="1954" t="s">
        <v>1003</v>
      </c>
    </row>
    <row r="131" spans="1:16" s="494" customFormat="1" ht="39" customHeight="1">
      <c r="A131" s="1954"/>
      <c r="B131" s="423" t="s">
        <v>1001</v>
      </c>
      <c r="C131" s="593"/>
      <c r="D131" s="593"/>
      <c r="E131" s="593"/>
      <c r="F131" s="289">
        <f t="shared" si="40"/>
        <v>0</v>
      </c>
      <c r="G131" s="289">
        <f t="shared" si="40"/>
        <v>11</v>
      </c>
      <c r="H131" s="289">
        <f t="shared" si="40"/>
        <v>11</v>
      </c>
      <c r="I131" s="593"/>
      <c r="J131" s="593"/>
      <c r="K131" s="593"/>
      <c r="L131" s="593"/>
      <c r="M131" s="593"/>
      <c r="N131" s="593"/>
      <c r="O131" s="423" t="s">
        <v>1002</v>
      </c>
      <c r="P131" s="1954"/>
    </row>
    <row r="132" spans="1:16" s="494" customFormat="1" ht="39" customHeight="1">
      <c r="A132" s="1954"/>
      <c r="B132" s="423" t="s">
        <v>750</v>
      </c>
      <c r="C132" s="593"/>
      <c r="D132" s="593"/>
      <c r="E132" s="593"/>
      <c r="F132" s="286">
        <f>F130+F131</f>
        <v>0</v>
      </c>
      <c r="G132" s="286">
        <f>G130+G131</f>
        <v>18</v>
      </c>
      <c r="H132" s="286">
        <f>H130+H131</f>
        <v>18</v>
      </c>
      <c r="I132" s="593"/>
      <c r="J132" s="593"/>
      <c r="K132" s="593"/>
      <c r="L132" s="593"/>
      <c r="M132" s="593"/>
      <c r="N132" s="593"/>
      <c r="O132" s="423" t="s">
        <v>68</v>
      </c>
      <c r="P132" s="1954"/>
    </row>
    <row r="133" spans="1:16" ht="39" customHeight="1">
      <c r="A133" s="1954" t="s">
        <v>980</v>
      </c>
      <c r="B133" s="423" t="s">
        <v>998</v>
      </c>
      <c r="C133" s="593"/>
      <c r="D133" s="593"/>
      <c r="E133" s="593"/>
      <c r="F133" s="289">
        <v>1</v>
      </c>
      <c r="G133" s="289">
        <v>0</v>
      </c>
      <c r="H133" s="289">
        <f>F133+G133</f>
        <v>1</v>
      </c>
      <c r="I133" s="593"/>
      <c r="J133" s="593"/>
      <c r="K133" s="593"/>
      <c r="L133" s="593"/>
      <c r="M133" s="593"/>
      <c r="N133" s="593"/>
      <c r="O133" s="423" t="s">
        <v>999</v>
      </c>
      <c r="P133" s="1954" t="s">
        <v>178</v>
      </c>
    </row>
    <row r="134" spans="1:16" ht="39" customHeight="1">
      <c r="A134" s="1954"/>
      <c r="B134" s="423" t="s">
        <v>1001</v>
      </c>
      <c r="C134" s="593"/>
      <c r="D134" s="593"/>
      <c r="E134" s="593"/>
      <c r="F134" s="289">
        <v>1</v>
      </c>
      <c r="G134" s="289">
        <v>14</v>
      </c>
      <c r="H134" s="289">
        <f>F134+G134</f>
        <v>15</v>
      </c>
      <c r="I134" s="593"/>
      <c r="J134" s="593"/>
      <c r="K134" s="593"/>
      <c r="L134" s="593"/>
      <c r="M134" s="593"/>
      <c r="N134" s="593"/>
      <c r="O134" s="423" t="s">
        <v>1002</v>
      </c>
      <c r="P134" s="1954"/>
    </row>
    <row r="135" spans="1:16" ht="39" customHeight="1">
      <c r="A135" s="1954"/>
      <c r="B135" s="423" t="s">
        <v>750</v>
      </c>
      <c r="C135" s="593"/>
      <c r="D135" s="593"/>
      <c r="E135" s="593"/>
      <c r="F135" s="286">
        <f>F133+F134</f>
        <v>2</v>
      </c>
      <c r="G135" s="286">
        <f>G133+G134</f>
        <v>14</v>
      </c>
      <c r="H135" s="286">
        <f>H133+H134</f>
        <v>16</v>
      </c>
      <c r="I135" s="593"/>
      <c r="J135" s="593"/>
      <c r="K135" s="593"/>
      <c r="L135" s="593"/>
      <c r="M135" s="593"/>
      <c r="N135" s="593"/>
      <c r="O135" s="423" t="s">
        <v>68</v>
      </c>
      <c r="P135" s="1954"/>
    </row>
    <row r="136" spans="1:16" ht="39" customHeight="1">
      <c r="A136" s="1954" t="s">
        <v>981</v>
      </c>
      <c r="B136" s="423" t="s">
        <v>998</v>
      </c>
      <c r="C136" s="593"/>
      <c r="D136" s="593"/>
      <c r="E136" s="593"/>
      <c r="F136" s="289">
        <v>0</v>
      </c>
      <c r="G136" s="289">
        <v>0</v>
      </c>
      <c r="H136" s="289">
        <f>F136+G136</f>
        <v>0</v>
      </c>
      <c r="I136" s="593"/>
      <c r="J136" s="593"/>
      <c r="K136" s="593"/>
      <c r="L136" s="593"/>
      <c r="M136" s="593"/>
      <c r="N136" s="593"/>
      <c r="O136" s="423" t="s">
        <v>999</v>
      </c>
      <c r="P136" s="1954" t="s">
        <v>982</v>
      </c>
    </row>
    <row r="137" spans="1:16" ht="39" customHeight="1">
      <c r="A137" s="1954"/>
      <c r="B137" s="423" t="s">
        <v>1001</v>
      </c>
      <c r="C137" s="593"/>
      <c r="D137" s="593"/>
      <c r="E137" s="593"/>
      <c r="F137" s="289">
        <v>0</v>
      </c>
      <c r="G137" s="289">
        <v>2</v>
      </c>
      <c r="H137" s="289">
        <f>F137+G137</f>
        <v>2</v>
      </c>
      <c r="I137" s="593"/>
      <c r="J137" s="593"/>
      <c r="K137" s="593"/>
      <c r="L137" s="593"/>
      <c r="M137" s="593"/>
      <c r="N137" s="593"/>
      <c r="O137" s="423" t="s">
        <v>1002</v>
      </c>
      <c r="P137" s="1954"/>
    </row>
    <row r="138" spans="1:16" ht="39" customHeight="1">
      <c r="A138" s="1954"/>
      <c r="B138" s="423" t="s">
        <v>750</v>
      </c>
      <c r="C138" s="593"/>
      <c r="D138" s="593"/>
      <c r="E138" s="593"/>
      <c r="F138" s="286">
        <f>F136+F137</f>
        <v>0</v>
      </c>
      <c r="G138" s="286">
        <v>4</v>
      </c>
      <c r="H138" s="286">
        <f>H136+H137</f>
        <v>2</v>
      </c>
      <c r="I138" s="593"/>
      <c r="J138" s="593"/>
      <c r="K138" s="593"/>
      <c r="L138" s="593"/>
      <c r="M138" s="593"/>
      <c r="N138" s="593"/>
      <c r="O138" s="423" t="s">
        <v>68</v>
      </c>
      <c r="P138" s="1954"/>
    </row>
    <row r="139" spans="1:16" ht="39" customHeight="1">
      <c r="A139" s="1954" t="s">
        <v>983</v>
      </c>
      <c r="B139" s="423" t="s">
        <v>998</v>
      </c>
      <c r="C139" s="593"/>
      <c r="D139" s="593"/>
      <c r="E139" s="593"/>
      <c r="F139" s="289">
        <f t="shared" ref="F139:H140" si="41">F133+F136</f>
        <v>1</v>
      </c>
      <c r="G139" s="289">
        <f t="shared" si="41"/>
        <v>0</v>
      </c>
      <c r="H139" s="289">
        <f t="shared" si="41"/>
        <v>1</v>
      </c>
      <c r="I139" s="593"/>
      <c r="J139" s="593"/>
      <c r="K139" s="593"/>
      <c r="L139" s="593"/>
      <c r="M139" s="593"/>
      <c r="N139" s="593"/>
      <c r="O139" s="423" t="s">
        <v>999</v>
      </c>
      <c r="P139" s="1954" t="s">
        <v>984</v>
      </c>
    </row>
    <row r="140" spans="1:16" ht="39" customHeight="1">
      <c r="A140" s="1954"/>
      <c r="B140" s="423" t="s">
        <v>1001</v>
      </c>
      <c r="C140" s="593"/>
      <c r="D140" s="593"/>
      <c r="E140" s="593"/>
      <c r="F140" s="289">
        <f t="shared" si="41"/>
        <v>1</v>
      </c>
      <c r="G140" s="289">
        <f t="shared" si="41"/>
        <v>16</v>
      </c>
      <c r="H140" s="289">
        <f t="shared" si="41"/>
        <v>17</v>
      </c>
      <c r="I140" s="593"/>
      <c r="J140" s="593"/>
      <c r="K140" s="593"/>
      <c r="L140" s="593"/>
      <c r="M140" s="593"/>
      <c r="N140" s="593"/>
      <c r="O140" s="423" t="s">
        <v>1002</v>
      </c>
      <c r="P140" s="1954"/>
    </row>
    <row r="141" spans="1:16" ht="39" customHeight="1">
      <c r="A141" s="1954"/>
      <c r="B141" s="423" t="s">
        <v>750</v>
      </c>
      <c r="C141" s="593"/>
      <c r="D141" s="593"/>
      <c r="E141" s="593"/>
      <c r="F141" s="286">
        <f>F139+F140</f>
        <v>2</v>
      </c>
      <c r="G141" s="286">
        <f>G139+G140</f>
        <v>16</v>
      </c>
      <c r="H141" s="286">
        <f>H139+H140</f>
        <v>18</v>
      </c>
      <c r="I141" s="593"/>
      <c r="J141" s="593"/>
      <c r="K141" s="593"/>
      <c r="L141" s="593"/>
      <c r="M141" s="593"/>
      <c r="N141" s="593"/>
      <c r="O141" s="423" t="s">
        <v>68</v>
      </c>
      <c r="P141" s="1954"/>
    </row>
    <row r="142" spans="1:16" ht="39" customHeight="1">
      <c r="A142" s="1954" t="s">
        <v>985</v>
      </c>
      <c r="B142" s="423" t="s">
        <v>998</v>
      </c>
      <c r="C142" s="593"/>
      <c r="D142" s="593"/>
      <c r="E142" s="593"/>
      <c r="F142" s="289">
        <v>0</v>
      </c>
      <c r="G142" s="289">
        <v>0</v>
      </c>
      <c r="H142" s="289">
        <f>F142+G142</f>
        <v>0</v>
      </c>
      <c r="I142" s="593"/>
      <c r="J142" s="593"/>
      <c r="K142" s="593"/>
      <c r="L142" s="593"/>
      <c r="M142" s="593"/>
      <c r="N142" s="593"/>
      <c r="O142" s="423" t="s">
        <v>999</v>
      </c>
      <c r="P142" s="1954" t="s">
        <v>1004</v>
      </c>
    </row>
    <row r="143" spans="1:16" ht="39" customHeight="1">
      <c r="A143" s="1954"/>
      <c r="B143" s="423" t="s">
        <v>1001</v>
      </c>
      <c r="C143" s="593"/>
      <c r="D143" s="593"/>
      <c r="E143" s="593"/>
      <c r="F143" s="289">
        <v>6</v>
      </c>
      <c r="G143" s="289">
        <v>1</v>
      </c>
      <c r="H143" s="289">
        <f>F143+G143</f>
        <v>7</v>
      </c>
      <c r="I143" s="593"/>
      <c r="J143" s="593"/>
      <c r="K143" s="593"/>
      <c r="L143" s="593"/>
      <c r="M143" s="593"/>
      <c r="N143" s="593"/>
      <c r="O143" s="423" t="s">
        <v>1002</v>
      </c>
      <c r="P143" s="1954"/>
    </row>
    <row r="144" spans="1:16" ht="39" customHeight="1">
      <c r="A144" s="1954"/>
      <c r="B144" s="423" t="s">
        <v>750</v>
      </c>
      <c r="C144" s="593"/>
      <c r="D144" s="593"/>
      <c r="E144" s="593"/>
      <c r="F144" s="286">
        <f>F142+F143</f>
        <v>6</v>
      </c>
      <c r="G144" s="286">
        <f>G142+G143</f>
        <v>1</v>
      </c>
      <c r="H144" s="286">
        <f>H142+H143</f>
        <v>7</v>
      </c>
      <c r="I144" s="593"/>
      <c r="J144" s="593"/>
      <c r="K144" s="593"/>
      <c r="L144" s="593"/>
      <c r="M144" s="593"/>
      <c r="N144" s="593"/>
      <c r="O144" s="423" t="s">
        <v>68</v>
      </c>
      <c r="P144" s="1954"/>
    </row>
    <row r="145" spans="1:16" ht="39" customHeight="1">
      <c r="A145" s="1954" t="s">
        <v>986</v>
      </c>
      <c r="B145" s="423" t="s">
        <v>998</v>
      </c>
      <c r="C145" s="593"/>
      <c r="D145" s="593"/>
      <c r="E145" s="593"/>
      <c r="F145" s="289">
        <v>2</v>
      </c>
      <c r="G145" s="289">
        <v>2</v>
      </c>
      <c r="H145" s="289">
        <f>F145+G145</f>
        <v>4</v>
      </c>
      <c r="I145" s="593"/>
      <c r="J145" s="593"/>
      <c r="K145" s="593"/>
      <c r="L145" s="593"/>
      <c r="M145" s="593"/>
      <c r="N145" s="593"/>
      <c r="O145" s="423" t="s">
        <v>999</v>
      </c>
      <c r="P145" s="1954" t="s">
        <v>1005</v>
      </c>
    </row>
    <row r="146" spans="1:16" ht="39" customHeight="1">
      <c r="A146" s="1954"/>
      <c r="B146" s="423" t="s">
        <v>1001</v>
      </c>
      <c r="C146" s="593"/>
      <c r="D146" s="593"/>
      <c r="E146" s="593"/>
      <c r="F146" s="289">
        <v>19</v>
      </c>
      <c r="G146" s="289">
        <v>2</v>
      </c>
      <c r="H146" s="289">
        <f>F146+G146</f>
        <v>21</v>
      </c>
      <c r="I146" s="593"/>
      <c r="J146" s="593"/>
      <c r="K146" s="593"/>
      <c r="L146" s="593"/>
      <c r="M146" s="593"/>
      <c r="N146" s="593"/>
      <c r="O146" s="423" t="s">
        <v>1002</v>
      </c>
      <c r="P146" s="1954"/>
    </row>
    <row r="147" spans="1:16" ht="39" customHeight="1">
      <c r="A147" s="1954"/>
      <c r="B147" s="423" t="s">
        <v>750</v>
      </c>
      <c r="C147" s="593"/>
      <c r="D147" s="593"/>
      <c r="E147" s="593"/>
      <c r="F147" s="286">
        <f>F145+F146</f>
        <v>21</v>
      </c>
      <c r="G147" s="286">
        <f>G145+G146</f>
        <v>4</v>
      </c>
      <c r="H147" s="286">
        <f>H145+H146</f>
        <v>25</v>
      </c>
      <c r="I147" s="593"/>
      <c r="J147" s="593"/>
      <c r="K147" s="593"/>
      <c r="L147" s="593"/>
      <c r="M147" s="593"/>
      <c r="N147" s="593"/>
      <c r="O147" s="423" t="s">
        <v>68</v>
      </c>
      <c r="P147" s="1954"/>
    </row>
    <row r="148" spans="1:16" ht="39" customHeight="1">
      <c r="A148" s="198" t="s">
        <v>1224</v>
      </c>
      <c r="B148" s="136"/>
      <c r="C148" s="136"/>
      <c r="D148" s="136"/>
      <c r="E148" s="136"/>
      <c r="F148" s="136"/>
      <c r="G148" s="136"/>
      <c r="H148" s="136"/>
      <c r="I148" s="136"/>
      <c r="J148" s="136"/>
      <c r="K148" s="136"/>
      <c r="L148" s="136"/>
      <c r="M148" s="136"/>
      <c r="N148" s="136"/>
      <c r="O148" s="136"/>
      <c r="P148" s="200" t="s">
        <v>1225</v>
      </c>
    </row>
    <row r="149" spans="1:16" ht="39" customHeight="1">
      <c r="A149" s="1956" t="s">
        <v>971</v>
      </c>
      <c r="B149" s="1956" t="s">
        <v>990</v>
      </c>
      <c r="C149" s="1959" t="s">
        <v>106</v>
      </c>
      <c r="D149" s="1960"/>
      <c r="E149" s="1960"/>
      <c r="F149" s="1960"/>
      <c r="G149" s="1960"/>
      <c r="H149" s="1960"/>
      <c r="I149" s="1960"/>
      <c r="J149" s="1960"/>
      <c r="K149" s="1960"/>
      <c r="L149" s="1960"/>
      <c r="M149" s="1960"/>
      <c r="N149" s="1961"/>
      <c r="O149" s="1954" t="s">
        <v>992</v>
      </c>
      <c r="P149" s="1954" t="s">
        <v>973</v>
      </c>
    </row>
    <row r="150" spans="1:16" ht="39" customHeight="1">
      <c r="A150" s="1957"/>
      <c r="B150" s="1957"/>
      <c r="C150" s="1959" t="s">
        <v>68</v>
      </c>
      <c r="D150" s="1960"/>
      <c r="E150" s="1960"/>
      <c r="F150" s="1960"/>
      <c r="G150" s="1960"/>
      <c r="H150" s="1960"/>
      <c r="I150" s="1960"/>
      <c r="J150" s="1960"/>
      <c r="K150" s="1960"/>
      <c r="L150" s="1960"/>
      <c r="M150" s="1960"/>
      <c r="N150" s="1961"/>
      <c r="O150" s="1954"/>
      <c r="P150" s="1954"/>
    </row>
    <row r="151" spans="1:16" ht="39" customHeight="1">
      <c r="A151" s="1957"/>
      <c r="B151" s="1957"/>
      <c r="C151" s="1866" t="s">
        <v>994</v>
      </c>
      <c r="D151" s="1722"/>
      <c r="E151" s="1722"/>
      <c r="F151" s="1867"/>
      <c r="G151" s="1866" t="s">
        <v>995</v>
      </c>
      <c r="H151" s="1722"/>
      <c r="I151" s="1722"/>
      <c r="J151" s="1867"/>
      <c r="K151" s="1866" t="s">
        <v>750</v>
      </c>
      <c r="L151" s="1722"/>
      <c r="M151" s="1722"/>
      <c r="N151" s="1867"/>
      <c r="O151" s="1954"/>
      <c r="P151" s="1954"/>
    </row>
    <row r="152" spans="1:16" ht="39" customHeight="1">
      <c r="A152" s="1958"/>
      <c r="B152" s="1958"/>
      <c r="C152" s="1866" t="s">
        <v>115</v>
      </c>
      <c r="D152" s="1722"/>
      <c r="E152" s="1722"/>
      <c r="F152" s="1867"/>
      <c r="G152" s="1866" t="s">
        <v>116</v>
      </c>
      <c r="H152" s="1722"/>
      <c r="I152" s="1722"/>
      <c r="J152" s="1867"/>
      <c r="K152" s="1866" t="s">
        <v>68</v>
      </c>
      <c r="L152" s="1722"/>
      <c r="M152" s="1722"/>
      <c r="N152" s="1867"/>
      <c r="O152" s="1954"/>
      <c r="P152" s="1954"/>
    </row>
    <row r="153" spans="1:16" s="494" customFormat="1" ht="39" customHeight="1">
      <c r="A153" s="1954" t="s">
        <v>976</v>
      </c>
      <c r="B153" s="423" t="s">
        <v>998</v>
      </c>
      <c r="C153" s="1860">
        <f>C8+F8+I8+L8+C37+F37+I37+L37+C66+F66+I66+L66+C95+F95+I95+L95+C124+F124+I124+L124</f>
        <v>865</v>
      </c>
      <c r="D153" s="1861"/>
      <c r="E153" s="1861"/>
      <c r="F153" s="1862"/>
      <c r="G153" s="1860">
        <f>D8+G8+J8+M8+D37+G37+J37+M37+D66+G66+J66+M66+D95+G95+J95+M95+D124+G124+J124+M124</f>
        <v>8673</v>
      </c>
      <c r="H153" s="1861"/>
      <c r="I153" s="1861"/>
      <c r="J153" s="1862"/>
      <c r="K153" s="1860">
        <f>E8+H8+K8+N8+E37+H37+K37+N37+E66+H66+K66+N66+E95+H95+K95+N95+E124+H124+K124+N124</f>
        <v>9538</v>
      </c>
      <c r="L153" s="1861"/>
      <c r="M153" s="1861"/>
      <c r="N153" s="1862"/>
      <c r="O153" s="423" t="s">
        <v>999</v>
      </c>
      <c r="P153" s="1954" t="s">
        <v>1000</v>
      </c>
    </row>
    <row r="154" spans="1:16" s="494" customFormat="1" ht="39" customHeight="1">
      <c r="A154" s="1954"/>
      <c r="B154" s="423" t="s">
        <v>1001</v>
      </c>
      <c r="C154" s="1860">
        <f t="shared" ref="C154:C176" si="42">C9+F9+I9+L9+C38+F38+I38+L38+C67+F67+I67+L67+C96+F96+I96+L96+C125+F125+I125+L125</f>
        <v>385</v>
      </c>
      <c r="D154" s="1861"/>
      <c r="E154" s="1861"/>
      <c r="F154" s="1862"/>
      <c r="G154" s="1860">
        <f t="shared" ref="G154:G176" si="43">D9+G9+J9+M9+D38+G38+J38+M38+D67+G67+J67+M67+D96+G96+J96+M96+D125+G125+J125+M125</f>
        <v>5133</v>
      </c>
      <c r="H154" s="1861"/>
      <c r="I154" s="1861"/>
      <c r="J154" s="1862"/>
      <c r="K154" s="1860">
        <f t="shared" ref="K154:K176" si="44">E9+H9+K9+N9+E38+H38+K38+N38+E67+H67+K67+N67+E96+H96+K96+N96+E125+H125+K125+N125</f>
        <v>5518</v>
      </c>
      <c r="L154" s="1861"/>
      <c r="M154" s="1861"/>
      <c r="N154" s="1862"/>
      <c r="O154" s="423" t="s">
        <v>1002</v>
      </c>
      <c r="P154" s="1954"/>
    </row>
    <row r="155" spans="1:16" s="494" customFormat="1" ht="39" customHeight="1">
      <c r="A155" s="1954"/>
      <c r="B155" s="423" t="s">
        <v>750</v>
      </c>
      <c r="C155" s="1863">
        <f t="shared" si="42"/>
        <v>1250</v>
      </c>
      <c r="D155" s="1864"/>
      <c r="E155" s="1864"/>
      <c r="F155" s="1865"/>
      <c r="G155" s="1863">
        <f t="shared" si="43"/>
        <v>13806</v>
      </c>
      <c r="H155" s="1864"/>
      <c r="I155" s="1864"/>
      <c r="J155" s="1865"/>
      <c r="K155" s="1863">
        <f t="shared" si="44"/>
        <v>15056</v>
      </c>
      <c r="L155" s="1864"/>
      <c r="M155" s="1864"/>
      <c r="N155" s="1865"/>
      <c r="O155" s="423" t="s">
        <v>68</v>
      </c>
      <c r="P155" s="1954"/>
    </row>
    <row r="156" spans="1:16" s="494" customFormat="1" ht="39" customHeight="1">
      <c r="A156" s="1954" t="s">
        <v>977</v>
      </c>
      <c r="B156" s="423" t="s">
        <v>998</v>
      </c>
      <c r="C156" s="1860">
        <f t="shared" si="42"/>
        <v>128</v>
      </c>
      <c r="D156" s="1861"/>
      <c r="E156" s="1861"/>
      <c r="F156" s="1862"/>
      <c r="G156" s="1860">
        <f t="shared" si="43"/>
        <v>360</v>
      </c>
      <c r="H156" s="1861"/>
      <c r="I156" s="1861"/>
      <c r="J156" s="1862"/>
      <c r="K156" s="1860">
        <f t="shared" si="44"/>
        <v>488</v>
      </c>
      <c r="L156" s="1861"/>
      <c r="M156" s="1861"/>
      <c r="N156" s="1862"/>
      <c r="O156" s="423" t="s">
        <v>999</v>
      </c>
      <c r="P156" s="1954" t="s">
        <v>172</v>
      </c>
    </row>
    <row r="157" spans="1:16" s="494" customFormat="1" ht="39" customHeight="1">
      <c r="A157" s="1954"/>
      <c r="B157" s="423" t="s">
        <v>1001</v>
      </c>
      <c r="C157" s="1860">
        <f t="shared" si="42"/>
        <v>215</v>
      </c>
      <c r="D157" s="1861"/>
      <c r="E157" s="1861"/>
      <c r="F157" s="1862"/>
      <c r="G157" s="1860">
        <f t="shared" si="43"/>
        <v>269</v>
      </c>
      <c r="H157" s="1861"/>
      <c r="I157" s="1861"/>
      <c r="J157" s="1862"/>
      <c r="K157" s="1860">
        <f t="shared" si="44"/>
        <v>484</v>
      </c>
      <c r="L157" s="1861"/>
      <c r="M157" s="1861"/>
      <c r="N157" s="1862"/>
      <c r="O157" s="423" t="s">
        <v>1002</v>
      </c>
      <c r="P157" s="1954"/>
    </row>
    <row r="158" spans="1:16" s="494" customFormat="1" ht="39" customHeight="1">
      <c r="A158" s="1954"/>
      <c r="B158" s="423" t="s">
        <v>750</v>
      </c>
      <c r="C158" s="1863">
        <f t="shared" si="42"/>
        <v>343</v>
      </c>
      <c r="D158" s="1864"/>
      <c r="E158" s="1864"/>
      <c r="F158" s="1865"/>
      <c r="G158" s="1863">
        <f t="shared" si="43"/>
        <v>629</v>
      </c>
      <c r="H158" s="1864"/>
      <c r="I158" s="1864"/>
      <c r="J158" s="1865"/>
      <c r="K158" s="1863">
        <f t="shared" si="44"/>
        <v>972</v>
      </c>
      <c r="L158" s="1864"/>
      <c r="M158" s="1864"/>
      <c r="N158" s="1865"/>
      <c r="O158" s="423" t="s">
        <v>68</v>
      </c>
      <c r="P158" s="1954"/>
    </row>
    <row r="159" spans="1:16" s="494" customFormat="1" ht="39" customHeight="1">
      <c r="A159" s="1954" t="s">
        <v>978</v>
      </c>
      <c r="B159" s="423" t="s">
        <v>998</v>
      </c>
      <c r="C159" s="1860">
        <f t="shared" si="42"/>
        <v>993</v>
      </c>
      <c r="D159" s="1861"/>
      <c r="E159" s="1861"/>
      <c r="F159" s="1862"/>
      <c r="G159" s="1860">
        <f t="shared" si="43"/>
        <v>9033</v>
      </c>
      <c r="H159" s="1861"/>
      <c r="I159" s="1861"/>
      <c r="J159" s="1862"/>
      <c r="K159" s="1860">
        <f t="shared" si="44"/>
        <v>10026</v>
      </c>
      <c r="L159" s="1861"/>
      <c r="M159" s="1861"/>
      <c r="N159" s="1862"/>
      <c r="O159" s="423" t="s">
        <v>999</v>
      </c>
      <c r="P159" s="1954" t="s">
        <v>1003</v>
      </c>
    </row>
    <row r="160" spans="1:16" s="494" customFormat="1" ht="39" customHeight="1">
      <c r="A160" s="1954"/>
      <c r="B160" s="423" t="s">
        <v>1001</v>
      </c>
      <c r="C160" s="1860">
        <f t="shared" si="42"/>
        <v>600</v>
      </c>
      <c r="D160" s="1861"/>
      <c r="E160" s="1861"/>
      <c r="F160" s="1862"/>
      <c r="G160" s="1860">
        <f t="shared" si="43"/>
        <v>5402</v>
      </c>
      <c r="H160" s="1861"/>
      <c r="I160" s="1861"/>
      <c r="J160" s="1862"/>
      <c r="K160" s="1860">
        <f t="shared" si="44"/>
        <v>6002</v>
      </c>
      <c r="L160" s="1861"/>
      <c r="M160" s="1861"/>
      <c r="N160" s="1862"/>
      <c r="O160" s="423" t="s">
        <v>1002</v>
      </c>
      <c r="P160" s="1954"/>
    </row>
    <row r="161" spans="1:16" s="494" customFormat="1" ht="39" customHeight="1">
      <c r="A161" s="1954"/>
      <c r="B161" s="423" t="s">
        <v>750</v>
      </c>
      <c r="C161" s="1863">
        <f t="shared" si="42"/>
        <v>1593</v>
      </c>
      <c r="D161" s="1864"/>
      <c r="E161" s="1864"/>
      <c r="F161" s="1865"/>
      <c r="G161" s="1863">
        <f t="shared" si="43"/>
        <v>14435</v>
      </c>
      <c r="H161" s="1864"/>
      <c r="I161" s="1864"/>
      <c r="J161" s="1865"/>
      <c r="K161" s="1863">
        <f t="shared" si="44"/>
        <v>16028</v>
      </c>
      <c r="L161" s="1864"/>
      <c r="M161" s="1864"/>
      <c r="N161" s="1865"/>
      <c r="O161" s="423" t="s">
        <v>68</v>
      </c>
      <c r="P161" s="1954"/>
    </row>
    <row r="162" spans="1:16" ht="39" customHeight="1">
      <c r="A162" s="1954" t="s">
        <v>980</v>
      </c>
      <c r="B162" s="423" t="s">
        <v>998</v>
      </c>
      <c r="C162" s="1860">
        <f t="shared" si="42"/>
        <v>999</v>
      </c>
      <c r="D162" s="1861"/>
      <c r="E162" s="1861"/>
      <c r="F162" s="1862"/>
      <c r="G162" s="1860">
        <f t="shared" si="43"/>
        <v>4033</v>
      </c>
      <c r="H162" s="1861"/>
      <c r="I162" s="1861"/>
      <c r="J162" s="1862"/>
      <c r="K162" s="1860">
        <f t="shared" si="44"/>
        <v>5032</v>
      </c>
      <c r="L162" s="1861"/>
      <c r="M162" s="1861"/>
      <c r="N162" s="1862"/>
      <c r="O162" s="423" t="s">
        <v>999</v>
      </c>
      <c r="P162" s="1954" t="s">
        <v>178</v>
      </c>
    </row>
    <row r="163" spans="1:16" ht="39" customHeight="1">
      <c r="A163" s="1954"/>
      <c r="B163" s="423" t="s">
        <v>1001</v>
      </c>
      <c r="C163" s="1860">
        <f t="shared" si="42"/>
        <v>926</v>
      </c>
      <c r="D163" s="1861"/>
      <c r="E163" s="1861"/>
      <c r="F163" s="1862"/>
      <c r="G163" s="1860">
        <f t="shared" si="43"/>
        <v>21434</v>
      </c>
      <c r="H163" s="1861"/>
      <c r="I163" s="1861"/>
      <c r="J163" s="1862"/>
      <c r="K163" s="1860">
        <f t="shared" si="44"/>
        <v>22360</v>
      </c>
      <c r="L163" s="1861"/>
      <c r="M163" s="1861"/>
      <c r="N163" s="1862"/>
      <c r="O163" s="423" t="s">
        <v>1002</v>
      </c>
      <c r="P163" s="1954"/>
    </row>
    <row r="164" spans="1:16" ht="39" customHeight="1">
      <c r="A164" s="1954"/>
      <c r="B164" s="423" t="s">
        <v>750</v>
      </c>
      <c r="C164" s="1863">
        <f t="shared" si="42"/>
        <v>1925</v>
      </c>
      <c r="D164" s="1864"/>
      <c r="E164" s="1864"/>
      <c r="F164" s="1865"/>
      <c r="G164" s="1863">
        <f t="shared" si="43"/>
        <v>25467</v>
      </c>
      <c r="H164" s="1864"/>
      <c r="I164" s="1864"/>
      <c r="J164" s="1865"/>
      <c r="K164" s="1863">
        <f t="shared" si="44"/>
        <v>27392</v>
      </c>
      <c r="L164" s="1864"/>
      <c r="M164" s="1864"/>
      <c r="N164" s="1865"/>
      <c r="O164" s="423" t="s">
        <v>68</v>
      </c>
      <c r="P164" s="1954"/>
    </row>
    <row r="165" spans="1:16" ht="39" customHeight="1">
      <c r="A165" s="1954" t="s">
        <v>981</v>
      </c>
      <c r="B165" s="423" t="s">
        <v>998</v>
      </c>
      <c r="C165" s="1860">
        <f t="shared" si="42"/>
        <v>0</v>
      </c>
      <c r="D165" s="1861"/>
      <c r="E165" s="1861"/>
      <c r="F165" s="1862"/>
      <c r="G165" s="1860">
        <f t="shared" si="43"/>
        <v>0</v>
      </c>
      <c r="H165" s="1861"/>
      <c r="I165" s="1861"/>
      <c r="J165" s="1862"/>
      <c r="K165" s="1860">
        <f t="shared" si="44"/>
        <v>0</v>
      </c>
      <c r="L165" s="1861"/>
      <c r="M165" s="1861"/>
      <c r="N165" s="1862"/>
      <c r="O165" s="423" t="s">
        <v>999</v>
      </c>
      <c r="P165" s="1954" t="s">
        <v>982</v>
      </c>
    </row>
    <row r="166" spans="1:16" ht="39" customHeight="1">
      <c r="A166" s="1954"/>
      <c r="B166" s="423" t="s">
        <v>1001</v>
      </c>
      <c r="C166" s="1860">
        <f t="shared" si="42"/>
        <v>11</v>
      </c>
      <c r="D166" s="1861"/>
      <c r="E166" s="1861"/>
      <c r="F166" s="1862"/>
      <c r="G166" s="1860">
        <f t="shared" si="43"/>
        <v>1621</v>
      </c>
      <c r="H166" s="1861"/>
      <c r="I166" s="1861"/>
      <c r="J166" s="1862"/>
      <c r="K166" s="1860">
        <f t="shared" si="44"/>
        <v>1632</v>
      </c>
      <c r="L166" s="1861"/>
      <c r="M166" s="1861"/>
      <c r="N166" s="1862"/>
      <c r="O166" s="423" t="s">
        <v>1002</v>
      </c>
      <c r="P166" s="1954"/>
    </row>
    <row r="167" spans="1:16" ht="39" customHeight="1">
      <c r="A167" s="1954"/>
      <c r="B167" s="423" t="s">
        <v>750</v>
      </c>
      <c r="C167" s="1863">
        <f t="shared" si="42"/>
        <v>11</v>
      </c>
      <c r="D167" s="1864"/>
      <c r="E167" s="1864"/>
      <c r="F167" s="1865"/>
      <c r="G167" s="1863">
        <f t="shared" si="43"/>
        <v>1623</v>
      </c>
      <c r="H167" s="1864"/>
      <c r="I167" s="1864"/>
      <c r="J167" s="1865"/>
      <c r="K167" s="1863">
        <f t="shared" si="44"/>
        <v>1632</v>
      </c>
      <c r="L167" s="1864"/>
      <c r="M167" s="1864"/>
      <c r="N167" s="1865"/>
      <c r="O167" s="423" t="s">
        <v>68</v>
      </c>
      <c r="P167" s="1954"/>
    </row>
    <row r="168" spans="1:16" ht="39" customHeight="1">
      <c r="A168" s="1954" t="s">
        <v>983</v>
      </c>
      <c r="B168" s="423" t="s">
        <v>998</v>
      </c>
      <c r="C168" s="1860">
        <f t="shared" si="42"/>
        <v>999</v>
      </c>
      <c r="D168" s="1861"/>
      <c r="E168" s="1861"/>
      <c r="F168" s="1862"/>
      <c r="G168" s="1860">
        <f t="shared" si="43"/>
        <v>4033</v>
      </c>
      <c r="H168" s="1861"/>
      <c r="I168" s="1861"/>
      <c r="J168" s="1862"/>
      <c r="K168" s="1860">
        <f t="shared" si="44"/>
        <v>5032</v>
      </c>
      <c r="L168" s="1861"/>
      <c r="M168" s="1861"/>
      <c r="N168" s="1862"/>
      <c r="O168" s="423" t="s">
        <v>999</v>
      </c>
      <c r="P168" s="1954" t="s">
        <v>984</v>
      </c>
    </row>
    <row r="169" spans="1:16" ht="39" customHeight="1">
      <c r="A169" s="1954"/>
      <c r="B169" s="423" t="s">
        <v>1001</v>
      </c>
      <c r="C169" s="1860">
        <f t="shared" si="42"/>
        <v>937</v>
      </c>
      <c r="D169" s="1861"/>
      <c r="E169" s="1861"/>
      <c r="F169" s="1862"/>
      <c r="G169" s="1860">
        <f t="shared" si="43"/>
        <v>23055</v>
      </c>
      <c r="H169" s="1861"/>
      <c r="I169" s="1861"/>
      <c r="J169" s="1862"/>
      <c r="K169" s="1860">
        <f t="shared" si="44"/>
        <v>23992</v>
      </c>
      <c r="L169" s="1861"/>
      <c r="M169" s="1861"/>
      <c r="N169" s="1862"/>
      <c r="O169" s="423" t="s">
        <v>1002</v>
      </c>
      <c r="P169" s="1954"/>
    </row>
    <row r="170" spans="1:16" ht="39" customHeight="1">
      <c r="A170" s="1954"/>
      <c r="B170" s="423" t="s">
        <v>750</v>
      </c>
      <c r="C170" s="1863">
        <f t="shared" si="42"/>
        <v>1936</v>
      </c>
      <c r="D170" s="1864"/>
      <c r="E170" s="1864"/>
      <c r="F170" s="1865"/>
      <c r="G170" s="1863">
        <f t="shared" si="43"/>
        <v>27088</v>
      </c>
      <c r="H170" s="1864"/>
      <c r="I170" s="1864"/>
      <c r="J170" s="1865"/>
      <c r="K170" s="1863">
        <f t="shared" si="44"/>
        <v>29024</v>
      </c>
      <c r="L170" s="1864"/>
      <c r="M170" s="1864"/>
      <c r="N170" s="1865"/>
      <c r="O170" s="423" t="s">
        <v>68</v>
      </c>
      <c r="P170" s="1954"/>
    </row>
    <row r="171" spans="1:16" ht="39" customHeight="1">
      <c r="A171" s="1954" t="s">
        <v>985</v>
      </c>
      <c r="B171" s="423" t="s">
        <v>998</v>
      </c>
      <c r="C171" s="1860">
        <f t="shared" si="42"/>
        <v>546</v>
      </c>
      <c r="D171" s="1861"/>
      <c r="E171" s="1861"/>
      <c r="F171" s="1862"/>
      <c r="G171" s="1860">
        <f t="shared" si="43"/>
        <v>689</v>
      </c>
      <c r="H171" s="1861"/>
      <c r="I171" s="1861"/>
      <c r="J171" s="1862"/>
      <c r="K171" s="1860">
        <f t="shared" si="44"/>
        <v>1235</v>
      </c>
      <c r="L171" s="1861"/>
      <c r="M171" s="1861"/>
      <c r="N171" s="1862"/>
      <c r="O171" s="423" t="s">
        <v>999</v>
      </c>
      <c r="P171" s="1954" t="s">
        <v>1004</v>
      </c>
    </row>
    <row r="172" spans="1:16" ht="39" customHeight="1">
      <c r="A172" s="1954"/>
      <c r="B172" s="423" t="s">
        <v>1001</v>
      </c>
      <c r="C172" s="1860">
        <f t="shared" si="42"/>
        <v>1103</v>
      </c>
      <c r="D172" s="1861"/>
      <c r="E172" s="1861"/>
      <c r="F172" s="1862"/>
      <c r="G172" s="1860">
        <f t="shared" si="43"/>
        <v>749</v>
      </c>
      <c r="H172" s="1861"/>
      <c r="I172" s="1861"/>
      <c r="J172" s="1862"/>
      <c r="K172" s="1860">
        <f t="shared" si="44"/>
        <v>1852</v>
      </c>
      <c r="L172" s="1861"/>
      <c r="M172" s="1861"/>
      <c r="N172" s="1862"/>
      <c r="O172" s="423" t="s">
        <v>1002</v>
      </c>
      <c r="P172" s="1954"/>
    </row>
    <row r="173" spans="1:16" ht="39" customHeight="1">
      <c r="A173" s="1954"/>
      <c r="B173" s="423" t="s">
        <v>750</v>
      </c>
      <c r="C173" s="1863">
        <f t="shared" si="42"/>
        <v>1649</v>
      </c>
      <c r="D173" s="1864"/>
      <c r="E173" s="1864"/>
      <c r="F173" s="1865"/>
      <c r="G173" s="1863">
        <f t="shared" si="43"/>
        <v>1438</v>
      </c>
      <c r="H173" s="1864"/>
      <c r="I173" s="1864"/>
      <c r="J173" s="1865"/>
      <c r="K173" s="1863">
        <f t="shared" si="44"/>
        <v>3087</v>
      </c>
      <c r="L173" s="1864"/>
      <c r="M173" s="1864"/>
      <c r="N173" s="1865"/>
      <c r="O173" s="423" t="s">
        <v>68</v>
      </c>
      <c r="P173" s="1954"/>
    </row>
    <row r="174" spans="1:16" ht="39" customHeight="1">
      <c r="A174" s="1954" t="s">
        <v>986</v>
      </c>
      <c r="B174" s="423" t="s">
        <v>998</v>
      </c>
      <c r="C174" s="1860">
        <f t="shared" si="42"/>
        <v>4557</v>
      </c>
      <c r="D174" s="1861"/>
      <c r="E174" s="1861"/>
      <c r="F174" s="1862"/>
      <c r="G174" s="1860">
        <f t="shared" si="43"/>
        <v>2381</v>
      </c>
      <c r="H174" s="1861"/>
      <c r="I174" s="1861"/>
      <c r="J174" s="1862"/>
      <c r="K174" s="1860">
        <f t="shared" si="44"/>
        <v>6938</v>
      </c>
      <c r="L174" s="1861"/>
      <c r="M174" s="1861"/>
      <c r="N174" s="1862"/>
      <c r="O174" s="423" t="s">
        <v>999</v>
      </c>
      <c r="P174" s="1954" t="s">
        <v>1005</v>
      </c>
    </row>
    <row r="175" spans="1:16" ht="39" customHeight="1">
      <c r="A175" s="1954"/>
      <c r="B175" s="423" t="s">
        <v>1001</v>
      </c>
      <c r="C175" s="1860">
        <f t="shared" si="42"/>
        <v>8221</v>
      </c>
      <c r="D175" s="1861"/>
      <c r="E175" s="1861"/>
      <c r="F175" s="1862"/>
      <c r="G175" s="1860">
        <f t="shared" si="43"/>
        <v>2951</v>
      </c>
      <c r="H175" s="1861"/>
      <c r="I175" s="1861"/>
      <c r="J175" s="1862"/>
      <c r="K175" s="1860">
        <f t="shared" si="44"/>
        <v>11172</v>
      </c>
      <c r="L175" s="1861"/>
      <c r="M175" s="1861"/>
      <c r="N175" s="1862"/>
      <c r="O175" s="423" t="s">
        <v>1002</v>
      </c>
      <c r="P175" s="1954"/>
    </row>
    <row r="176" spans="1:16" ht="39" customHeight="1">
      <c r="A176" s="1954"/>
      <c r="B176" s="423" t="s">
        <v>750</v>
      </c>
      <c r="C176" s="1863">
        <f t="shared" si="42"/>
        <v>12778</v>
      </c>
      <c r="D176" s="1864"/>
      <c r="E176" s="1864"/>
      <c r="F176" s="1865"/>
      <c r="G176" s="1863">
        <f t="shared" si="43"/>
        <v>5332</v>
      </c>
      <c r="H176" s="1864"/>
      <c r="I176" s="1864"/>
      <c r="J176" s="1865"/>
      <c r="K176" s="1863">
        <f t="shared" si="44"/>
        <v>18110</v>
      </c>
      <c r="L176" s="1864"/>
      <c r="M176" s="1864"/>
      <c r="N176" s="1865"/>
      <c r="O176" s="423" t="s">
        <v>68</v>
      </c>
      <c r="P176" s="1954"/>
    </row>
    <row r="177" spans="1:16" ht="13.5" customHeight="1"/>
    <row r="178" spans="1:16" ht="27.75" customHeight="1">
      <c r="A178" s="594"/>
      <c r="B178" s="1962" t="s">
        <v>1226</v>
      </c>
      <c r="C178" s="1963"/>
      <c r="D178" s="1963"/>
      <c r="E178" s="1963"/>
      <c r="F178" s="1964"/>
      <c r="K178" s="1965" t="s">
        <v>1227</v>
      </c>
      <c r="L178" s="1966"/>
      <c r="M178" s="1966"/>
      <c r="N178" s="1966"/>
      <c r="O178" s="1967"/>
      <c r="P178" s="594"/>
    </row>
  </sheetData>
  <mergeCells count="244">
    <mergeCell ref="K176:N176"/>
    <mergeCell ref="B178:F178"/>
    <mergeCell ref="K178:O178"/>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view="pageBreakPreview" topLeftCell="A160" zoomScale="60" zoomScaleNormal="100" workbookViewId="0">
      <selection activeCell="D114" sqref="D114"/>
    </sheetView>
  </sheetViews>
  <sheetFormatPr defaultColWidth="9.1796875" defaultRowHeight="15.5"/>
  <cols>
    <col min="1" max="1" width="20.26953125" style="491" customWidth="1"/>
    <col min="2" max="2" width="13.1796875" style="491" customWidth="1"/>
    <col min="3" max="5" width="10.7265625" style="491" bestFit="1" customWidth="1"/>
    <col min="6" max="14" width="9.26953125" style="491" bestFit="1" customWidth="1"/>
    <col min="15" max="15" width="13.1796875" style="491" customWidth="1"/>
    <col min="16" max="16" width="20.26953125" style="491" customWidth="1"/>
    <col min="17" max="17" width="32" style="491" customWidth="1"/>
    <col min="18" max="16384" width="9.1796875" style="491"/>
  </cols>
  <sheetData>
    <row r="1" spans="1:18" ht="50.25" customHeight="1">
      <c r="A1" s="1853" t="s">
        <v>682</v>
      </c>
      <c r="B1" s="1854"/>
      <c r="C1" s="1854"/>
      <c r="D1" s="1854"/>
      <c r="E1" s="1854"/>
      <c r="F1" s="1854"/>
      <c r="G1" s="1854"/>
      <c r="H1" s="1854"/>
      <c r="I1" s="1854"/>
      <c r="J1" s="1854"/>
      <c r="K1" s="1854"/>
      <c r="L1" s="1854"/>
      <c r="M1" s="1854"/>
      <c r="N1" s="1854"/>
      <c r="O1" s="1854"/>
      <c r="P1" s="1855"/>
    </row>
    <row r="2" spans="1:18" ht="47.25" customHeight="1">
      <c r="A2" s="1856" t="s">
        <v>683</v>
      </c>
      <c r="B2" s="1857"/>
      <c r="C2" s="1857"/>
      <c r="D2" s="1857"/>
      <c r="E2" s="1857"/>
      <c r="F2" s="1857"/>
      <c r="G2" s="1857"/>
      <c r="H2" s="1857"/>
      <c r="I2" s="1857"/>
      <c r="J2" s="1857"/>
      <c r="K2" s="1857"/>
      <c r="L2" s="1857"/>
      <c r="M2" s="1857"/>
      <c r="N2" s="1857"/>
      <c r="O2" s="1857"/>
      <c r="P2" s="1858"/>
    </row>
    <row r="3" spans="1:18" ht="39" customHeight="1">
      <c r="A3" s="198" t="s">
        <v>1228</v>
      </c>
      <c r="B3" s="136"/>
      <c r="C3" s="136"/>
      <c r="D3" s="136"/>
      <c r="E3" s="136"/>
      <c r="F3" s="136"/>
      <c r="G3" s="136"/>
      <c r="H3" s="136"/>
      <c r="I3" s="136"/>
      <c r="J3" s="136"/>
      <c r="K3" s="136"/>
      <c r="L3" s="136"/>
      <c r="M3" s="136"/>
      <c r="N3" s="136"/>
      <c r="O3" s="136"/>
      <c r="P3" s="200" t="s">
        <v>1229</v>
      </c>
    </row>
    <row r="4" spans="1:18" s="493" customFormat="1" ht="39" customHeight="1">
      <c r="A4" s="1859" t="s">
        <v>971</v>
      </c>
      <c r="B4" s="1859" t="s">
        <v>990</v>
      </c>
      <c r="C4" s="1837" t="s">
        <v>43</v>
      </c>
      <c r="D4" s="1837"/>
      <c r="E4" s="1837" t="s">
        <v>44</v>
      </c>
      <c r="F4" s="1837" t="s">
        <v>45</v>
      </c>
      <c r="G4" s="1837"/>
      <c r="H4" s="1837" t="s">
        <v>102</v>
      </c>
      <c r="I4" s="1837" t="s">
        <v>47</v>
      </c>
      <c r="J4" s="1837"/>
      <c r="K4" s="1837" t="s">
        <v>48</v>
      </c>
      <c r="L4" s="1837" t="s">
        <v>49</v>
      </c>
      <c r="M4" s="1837"/>
      <c r="N4" s="1837" t="s">
        <v>991</v>
      </c>
      <c r="O4" s="1829" t="s">
        <v>992</v>
      </c>
      <c r="P4" s="1829" t="s">
        <v>973</v>
      </c>
      <c r="Q4" s="509"/>
    </row>
    <row r="5" spans="1:18" s="493" customFormat="1" ht="39" customHeight="1">
      <c r="A5" s="1834"/>
      <c r="B5" s="1834"/>
      <c r="C5" s="1837" t="s">
        <v>44</v>
      </c>
      <c r="D5" s="1837"/>
      <c r="E5" s="1837"/>
      <c r="F5" s="1837" t="s">
        <v>46</v>
      </c>
      <c r="G5" s="1837"/>
      <c r="H5" s="1837"/>
      <c r="I5" s="1837" t="s">
        <v>48</v>
      </c>
      <c r="J5" s="1837"/>
      <c r="K5" s="1837"/>
      <c r="L5" s="1837" t="s">
        <v>489</v>
      </c>
      <c r="M5" s="1837"/>
      <c r="N5" s="1837"/>
      <c r="O5" s="1829"/>
      <c r="P5" s="1829"/>
      <c r="Q5" s="509"/>
    </row>
    <row r="6" spans="1:18" ht="39" customHeight="1">
      <c r="A6" s="1834"/>
      <c r="B6" s="1834"/>
      <c r="C6" s="423" t="s">
        <v>994</v>
      </c>
      <c r="D6" s="423" t="s">
        <v>995</v>
      </c>
      <c r="E6" s="423" t="s">
        <v>750</v>
      </c>
      <c r="F6" s="423" t="s">
        <v>994</v>
      </c>
      <c r="G6" s="423" t="s">
        <v>995</v>
      </c>
      <c r="H6" s="423" t="s">
        <v>750</v>
      </c>
      <c r="I6" s="423" t="s">
        <v>994</v>
      </c>
      <c r="J6" s="423" t="s">
        <v>995</v>
      </c>
      <c r="K6" s="423" t="s">
        <v>750</v>
      </c>
      <c r="L6" s="423" t="s">
        <v>994</v>
      </c>
      <c r="M6" s="423" t="s">
        <v>995</v>
      </c>
      <c r="N6" s="423" t="s">
        <v>750</v>
      </c>
      <c r="O6" s="1829"/>
      <c r="P6" s="1829"/>
      <c r="Q6" s="492"/>
    </row>
    <row r="7" spans="1:18" ht="39" customHeight="1">
      <c r="A7" s="1835"/>
      <c r="B7" s="1835"/>
      <c r="C7" s="423" t="s">
        <v>996</v>
      </c>
      <c r="D7" s="423" t="s">
        <v>997</v>
      </c>
      <c r="E7" s="423" t="s">
        <v>68</v>
      </c>
      <c r="F7" s="423" t="s">
        <v>996</v>
      </c>
      <c r="G7" s="423" t="s">
        <v>997</v>
      </c>
      <c r="H7" s="423" t="s">
        <v>68</v>
      </c>
      <c r="I7" s="423" t="s">
        <v>996</v>
      </c>
      <c r="J7" s="423" t="s">
        <v>997</v>
      </c>
      <c r="K7" s="423" t="s">
        <v>68</v>
      </c>
      <c r="L7" s="423" t="s">
        <v>996</v>
      </c>
      <c r="M7" s="423" t="s">
        <v>997</v>
      </c>
      <c r="N7" s="423" t="s">
        <v>68</v>
      </c>
      <c r="O7" s="1829"/>
      <c r="P7" s="1829"/>
      <c r="Q7" s="492"/>
    </row>
    <row r="8" spans="1:18" s="494" customFormat="1" ht="39" customHeight="1">
      <c r="A8" s="1829" t="s">
        <v>976</v>
      </c>
      <c r="B8" s="423" t="s">
        <v>998</v>
      </c>
      <c r="C8" s="286">
        <v>155</v>
      </c>
      <c r="D8" s="286">
        <v>2273</v>
      </c>
      <c r="E8" s="286">
        <f>C8+D8</f>
        <v>2428</v>
      </c>
      <c r="F8" s="286">
        <v>42</v>
      </c>
      <c r="G8" s="286">
        <v>543</v>
      </c>
      <c r="H8" s="286">
        <f>F8+G8</f>
        <v>585</v>
      </c>
      <c r="I8" s="286">
        <v>197</v>
      </c>
      <c r="J8" s="286">
        <v>1583</v>
      </c>
      <c r="K8" s="286">
        <f>I8+J8</f>
        <v>1780</v>
      </c>
      <c r="L8" s="286">
        <v>8</v>
      </c>
      <c r="M8" s="286">
        <v>200</v>
      </c>
      <c r="N8" s="286">
        <f>L8+M8</f>
        <v>208</v>
      </c>
      <c r="O8" s="423" t="s">
        <v>999</v>
      </c>
      <c r="P8" s="1829" t="s">
        <v>1000</v>
      </c>
      <c r="R8" s="495"/>
    </row>
    <row r="9" spans="1:18" s="494" customFormat="1" ht="39" customHeight="1">
      <c r="A9" s="1829"/>
      <c r="B9" s="423" t="s">
        <v>1001</v>
      </c>
      <c r="C9" s="289">
        <v>96</v>
      </c>
      <c r="D9" s="289">
        <v>1889</v>
      </c>
      <c r="E9" s="289">
        <f>C9+D9</f>
        <v>1985</v>
      </c>
      <c r="F9" s="289">
        <v>17</v>
      </c>
      <c r="G9" s="289">
        <v>324</v>
      </c>
      <c r="H9" s="289">
        <f>F9+G9</f>
        <v>341</v>
      </c>
      <c r="I9" s="289">
        <v>157</v>
      </c>
      <c r="J9" s="289">
        <v>1105</v>
      </c>
      <c r="K9" s="289">
        <f>I9+J9</f>
        <v>1262</v>
      </c>
      <c r="L9" s="289">
        <v>1</v>
      </c>
      <c r="M9" s="289">
        <v>220</v>
      </c>
      <c r="N9" s="289">
        <f>L9+M9</f>
        <v>221</v>
      </c>
      <c r="O9" s="423" t="s">
        <v>1002</v>
      </c>
      <c r="P9" s="1829"/>
      <c r="R9" s="495"/>
    </row>
    <row r="10" spans="1:18" s="494" customFormat="1" ht="39" customHeight="1">
      <c r="A10" s="1829"/>
      <c r="B10" s="423" t="s">
        <v>750</v>
      </c>
      <c r="C10" s="286">
        <f>C8+C9</f>
        <v>251</v>
      </c>
      <c r="D10" s="286">
        <f t="shared" ref="D10:N10" si="0">D8+D9</f>
        <v>4162</v>
      </c>
      <c r="E10" s="286">
        <f t="shared" si="0"/>
        <v>4413</v>
      </c>
      <c r="F10" s="286">
        <f t="shared" si="0"/>
        <v>59</v>
      </c>
      <c r="G10" s="286">
        <f t="shared" si="0"/>
        <v>867</v>
      </c>
      <c r="H10" s="286">
        <f t="shared" si="0"/>
        <v>926</v>
      </c>
      <c r="I10" s="286">
        <f t="shared" si="0"/>
        <v>354</v>
      </c>
      <c r="J10" s="286">
        <f t="shared" si="0"/>
        <v>2688</v>
      </c>
      <c r="K10" s="286">
        <f t="shared" si="0"/>
        <v>3042</v>
      </c>
      <c r="L10" s="286">
        <f t="shared" si="0"/>
        <v>9</v>
      </c>
      <c r="M10" s="286">
        <f t="shared" si="0"/>
        <v>420</v>
      </c>
      <c r="N10" s="286">
        <f t="shared" si="0"/>
        <v>429</v>
      </c>
      <c r="O10" s="423" t="s">
        <v>68</v>
      </c>
      <c r="P10" s="1829"/>
      <c r="R10" s="495"/>
    </row>
    <row r="11" spans="1:18" s="494" customFormat="1" ht="39" customHeight="1">
      <c r="A11" s="1829" t="s">
        <v>977</v>
      </c>
      <c r="B11" s="423" t="s">
        <v>998</v>
      </c>
      <c r="C11" s="289">
        <v>758</v>
      </c>
      <c r="D11" s="289">
        <v>1745</v>
      </c>
      <c r="E11" s="289">
        <f>C11+D11</f>
        <v>2503</v>
      </c>
      <c r="F11" s="289">
        <v>110</v>
      </c>
      <c r="G11" s="289">
        <v>290</v>
      </c>
      <c r="H11" s="289">
        <f>F11+G11</f>
        <v>400</v>
      </c>
      <c r="I11" s="289">
        <v>226</v>
      </c>
      <c r="J11" s="289">
        <v>694</v>
      </c>
      <c r="K11" s="289">
        <f>I11+J11</f>
        <v>920</v>
      </c>
      <c r="L11" s="289">
        <v>94</v>
      </c>
      <c r="M11" s="289">
        <v>183</v>
      </c>
      <c r="N11" s="289">
        <f>L11+M11</f>
        <v>277</v>
      </c>
      <c r="O11" s="423" t="s">
        <v>999</v>
      </c>
      <c r="P11" s="1829" t="s">
        <v>172</v>
      </c>
      <c r="R11" s="495"/>
    </row>
    <row r="12" spans="1:18" s="494" customFormat="1" ht="39" customHeight="1">
      <c r="A12" s="1829"/>
      <c r="B12" s="423" t="s">
        <v>1001</v>
      </c>
      <c r="C12" s="286">
        <v>633</v>
      </c>
      <c r="D12" s="286">
        <v>1344</v>
      </c>
      <c r="E12" s="286">
        <f>C12+D12</f>
        <v>1977</v>
      </c>
      <c r="F12" s="286">
        <v>109</v>
      </c>
      <c r="G12" s="286">
        <v>168</v>
      </c>
      <c r="H12" s="286">
        <f>F12+G12</f>
        <v>277</v>
      </c>
      <c r="I12" s="286">
        <v>485</v>
      </c>
      <c r="J12" s="286">
        <v>494</v>
      </c>
      <c r="K12" s="286">
        <f>I12+J12</f>
        <v>979</v>
      </c>
      <c r="L12" s="286">
        <v>22</v>
      </c>
      <c r="M12" s="286">
        <v>182</v>
      </c>
      <c r="N12" s="286">
        <f>L12+M12</f>
        <v>204</v>
      </c>
      <c r="O12" s="423" t="s">
        <v>1002</v>
      </c>
      <c r="P12" s="1829"/>
      <c r="R12" s="495"/>
    </row>
    <row r="13" spans="1:18" s="494" customFormat="1" ht="39" customHeight="1">
      <c r="A13" s="1829"/>
      <c r="B13" s="423" t="s">
        <v>750</v>
      </c>
      <c r="C13" s="289">
        <f>C11+C12</f>
        <v>1391</v>
      </c>
      <c r="D13" s="289">
        <f t="shared" ref="D13:N13" si="1">D11+D12</f>
        <v>3089</v>
      </c>
      <c r="E13" s="289">
        <f t="shared" si="1"/>
        <v>4480</v>
      </c>
      <c r="F13" s="289">
        <f t="shared" si="1"/>
        <v>219</v>
      </c>
      <c r="G13" s="289">
        <f t="shared" si="1"/>
        <v>458</v>
      </c>
      <c r="H13" s="289">
        <f t="shared" si="1"/>
        <v>677</v>
      </c>
      <c r="I13" s="289">
        <f t="shared" si="1"/>
        <v>711</v>
      </c>
      <c r="J13" s="289">
        <f t="shared" si="1"/>
        <v>1188</v>
      </c>
      <c r="K13" s="289">
        <f t="shared" si="1"/>
        <v>1899</v>
      </c>
      <c r="L13" s="289">
        <f t="shared" si="1"/>
        <v>116</v>
      </c>
      <c r="M13" s="289">
        <f t="shared" si="1"/>
        <v>365</v>
      </c>
      <c r="N13" s="289">
        <f t="shared" si="1"/>
        <v>481</v>
      </c>
      <c r="O13" s="423" t="s">
        <v>68</v>
      </c>
      <c r="P13" s="1829"/>
      <c r="R13" s="495"/>
    </row>
    <row r="14" spans="1:18" s="494" customFormat="1" ht="39" customHeight="1">
      <c r="A14" s="1829" t="s">
        <v>978</v>
      </c>
      <c r="B14" s="423" t="s">
        <v>998</v>
      </c>
      <c r="C14" s="286">
        <f>C8+C11</f>
        <v>913</v>
      </c>
      <c r="D14" s="286">
        <f t="shared" ref="D14:N15" si="2">D8+D11</f>
        <v>4018</v>
      </c>
      <c r="E14" s="286">
        <f t="shared" si="2"/>
        <v>4931</v>
      </c>
      <c r="F14" s="286">
        <f t="shared" si="2"/>
        <v>152</v>
      </c>
      <c r="G14" s="286">
        <f t="shared" si="2"/>
        <v>833</v>
      </c>
      <c r="H14" s="286">
        <f t="shared" si="2"/>
        <v>985</v>
      </c>
      <c r="I14" s="286">
        <f t="shared" si="2"/>
        <v>423</v>
      </c>
      <c r="J14" s="286">
        <f t="shared" si="2"/>
        <v>2277</v>
      </c>
      <c r="K14" s="286">
        <f t="shared" si="2"/>
        <v>2700</v>
      </c>
      <c r="L14" s="286">
        <f t="shared" si="2"/>
        <v>102</v>
      </c>
      <c r="M14" s="286">
        <f t="shared" si="2"/>
        <v>383</v>
      </c>
      <c r="N14" s="286">
        <f t="shared" si="2"/>
        <v>485</v>
      </c>
      <c r="O14" s="423" t="s">
        <v>999</v>
      </c>
      <c r="P14" s="1829" t="s">
        <v>1003</v>
      </c>
      <c r="R14" s="495"/>
    </row>
    <row r="15" spans="1:18" s="494" customFormat="1" ht="39" customHeight="1">
      <c r="A15" s="1829"/>
      <c r="B15" s="423" t="s">
        <v>1001</v>
      </c>
      <c r="C15" s="289">
        <f>C9+C12</f>
        <v>729</v>
      </c>
      <c r="D15" s="289">
        <f t="shared" si="2"/>
        <v>3233</v>
      </c>
      <c r="E15" s="289">
        <f t="shared" si="2"/>
        <v>3962</v>
      </c>
      <c r="F15" s="289">
        <f t="shared" si="2"/>
        <v>126</v>
      </c>
      <c r="G15" s="289">
        <f t="shared" si="2"/>
        <v>492</v>
      </c>
      <c r="H15" s="289">
        <f t="shared" si="2"/>
        <v>618</v>
      </c>
      <c r="I15" s="289">
        <f t="shared" si="2"/>
        <v>642</v>
      </c>
      <c r="J15" s="289">
        <f t="shared" si="2"/>
        <v>1599</v>
      </c>
      <c r="K15" s="289">
        <f t="shared" si="2"/>
        <v>2241</v>
      </c>
      <c r="L15" s="289">
        <f t="shared" si="2"/>
        <v>23</v>
      </c>
      <c r="M15" s="289">
        <f t="shared" si="2"/>
        <v>402</v>
      </c>
      <c r="N15" s="289">
        <f t="shared" si="2"/>
        <v>425</v>
      </c>
      <c r="O15" s="423" t="s">
        <v>1002</v>
      </c>
      <c r="P15" s="1829"/>
      <c r="R15" s="495"/>
    </row>
    <row r="16" spans="1:18" s="494" customFormat="1" ht="39" customHeight="1">
      <c r="A16" s="1829"/>
      <c r="B16" s="423" t="s">
        <v>750</v>
      </c>
      <c r="C16" s="286">
        <f>C14+C15</f>
        <v>1642</v>
      </c>
      <c r="D16" s="286">
        <f t="shared" ref="D16:N16" si="3">D14+D15</f>
        <v>7251</v>
      </c>
      <c r="E16" s="286">
        <f t="shared" si="3"/>
        <v>8893</v>
      </c>
      <c r="F16" s="286">
        <f t="shared" si="3"/>
        <v>278</v>
      </c>
      <c r="G16" s="286">
        <f t="shared" si="3"/>
        <v>1325</v>
      </c>
      <c r="H16" s="286">
        <f t="shared" si="3"/>
        <v>1603</v>
      </c>
      <c r="I16" s="286">
        <f t="shared" si="3"/>
        <v>1065</v>
      </c>
      <c r="J16" s="286">
        <f t="shared" si="3"/>
        <v>3876</v>
      </c>
      <c r="K16" s="286">
        <f t="shared" si="3"/>
        <v>4941</v>
      </c>
      <c r="L16" s="286">
        <f t="shared" si="3"/>
        <v>125</v>
      </c>
      <c r="M16" s="286">
        <f t="shared" si="3"/>
        <v>785</v>
      </c>
      <c r="N16" s="286">
        <f t="shared" si="3"/>
        <v>910</v>
      </c>
      <c r="O16" s="423" t="s">
        <v>68</v>
      </c>
      <c r="P16" s="1829"/>
      <c r="R16" s="495"/>
    </row>
    <row r="17" spans="1:18" ht="39" customHeight="1">
      <c r="A17" s="1829" t="s">
        <v>980</v>
      </c>
      <c r="B17" s="423" t="s">
        <v>998</v>
      </c>
      <c r="C17" s="289">
        <v>144</v>
      </c>
      <c r="D17" s="289">
        <v>840</v>
      </c>
      <c r="E17" s="289">
        <f>C17+D17</f>
        <v>984</v>
      </c>
      <c r="F17" s="289">
        <v>67</v>
      </c>
      <c r="G17" s="289">
        <v>149</v>
      </c>
      <c r="H17" s="289">
        <f>F17+G17</f>
        <v>216</v>
      </c>
      <c r="I17" s="289">
        <v>144</v>
      </c>
      <c r="J17" s="289">
        <v>391</v>
      </c>
      <c r="K17" s="289">
        <f>I17+J17</f>
        <v>535</v>
      </c>
      <c r="L17" s="289">
        <v>4</v>
      </c>
      <c r="M17" s="289">
        <v>27</v>
      </c>
      <c r="N17" s="289">
        <f>L17+M17</f>
        <v>31</v>
      </c>
      <c r="O17" s="423" t="s">
        <v>999</v>
      </c>
      <c r="P17" s="1829" t="s">
        <v>178</v>
      </c>
      <c r="R17" s="510"/>
    </row>
    <row r="18" spans="1:18" ht="39" customHeight="1">
      <c r="A18" s="1829"/>
      <c r="B18" s="423" t="s">
        <v>1001</v>
      </c>
      <c r="C18" s="286">
        <v>104</v>
      </c>
      <c r="D18" s="286">
        <v>6990</v>
      </c>
      <c r="E18" s="286">
        <f>C18+D18</f>
        <v>7094</v>
      </c>
      <c r="F18" s="286">
        <v>31</v>
      </c>
      <c r="G18" s="286">
        <v>858</v>
      </c>
      <c r="H18" s="286">
        <f>F18+G18</f>
        <v>889</v>
      </c>
      <c r="I18" s="286">
        <v>173</v>
      </c>
      <c r="J18" s="286">
        <v>3416</v>
      </c>
      <c r="K18" s="286">
        <f>I18+J18</f>
        <v>3589</v>
      </c>
      <c r="L18" s="286">
        <v>5</v>
      </c>
      <c r="M18" s="286">
        <v>557</v>
      </c>
      <c r="N18" s="286">
        <f>L18+M18</f>
        <v>562</v>
      </c>
      <c r="O18" s="423" t="s">
        <v>1002</v>
      </c>
      <c r="P18" s="1829"/>
      <c r="R18" s="510"/>
    </row>
    <row r="19" spans="1:18" ht="39" customHeight="1">
      <c r="A19" s="1829"/>
      <c r="B19" s="423" t="s">
        <v>750</v>
      </c>
      <c r="C19" s="289">
        <f>C17+C18</f>
        <v>248</v>
      </c>
      <c r="D19" s="289">
        <f t="shared" ref="D19:N19" si="4">D17+D18</f>
        <v>7830</v>
      </c>
      <c r="E19" s="289">
        <f t="shared" si="4"/>
        <v>8078</v>
      </c>
      <c r="F19" s="289">
        <f t="shared" si="4"/>
        <v>98</v>
      </c>
      <c r="G19" s="289">
        <f t="shared" si="4"/>
        <v>1007</v>
      </c>
      <c r="H19" s="289">
        <f t="shared" si="4"/>
        <v>1105</v>
      </c>
      <c r="I19" s="289">
        <f t="shared" si="4"/>
        <v>317</v>
      </c>
      <c r="J19" s="289">
        <f t="shared" si="4"/>
        <v>3807</v>
      </c>
      <c r="K19" s="289">
        <f t="shared" si="4"/>
        <v>4124</v>
      </c>
      <c r="L19" s="289">
        <f t="shared" si="4"/>
        <v>9</v>
      </c>
      <c r="M19" s="289">
        <f t="shared" si="4"/>
        <v>584</v>
      </c>
      <c r="N19" s="289">
        <f t="shared" si="4"/>
        <v>593</v>
      </c>
      <c r="O19" s="423" t="s">
        <v>68</v>
      </c>
      <c r="P19" s="1829"/>
      <c r="R19" s="510"/>
    </row>
    <row r="20" spans="1:18" ht="39" customHeight="1">
      <c r="A20" s="1829" t="s">
        <v>981</v>
      </c>
      <c r="B20" s="423" t="s">
        <v>998</v>
      </c>
      <c r="C20" s="286">
        <v>0</v>
      </c>
      <c r="D20" s="286">
        <v>0</v>
      </c>
      <c r="E20" s="286">
        <f>C20+D20</f>
        <v>0</v>
      </c>
      <c r="F20" s="286">
        <v>0</v>
      </c>
      <c r="G20" s="286">
        <v>0</v>
      </c>
      <c r="H20" s="286">
        <f>F20+G20</f>
        <v>0</v>
      </c>
      <c r="I20" s="286">
        <v>0</v>
      </c>
      <c r="J20" s="286">
        <v>0</v>
      </c>
      <c r="K20" s="286">
        <f>I20+J20</f>
        <v>0</v>
      </c>
      <c r="L20" s="286">
        <v>0</v>
      </c>
      <c r="M20" s="286">
        <v>0</v>
      </c>
      <c r="N20" s="286">
        <f>L20+M20</f>
        <v>0</v>
      </c>
      <c r="O20" s="423" t="s">
        <v>999</v>
      </c>
      <c r="P20" s="1829" t="s">
        <v>982</v>
      </c>
      <c r="Q20" s="511"/>
      <c r="R20" s="510"/>
    </row>
    <row r="21" spans="1:18" ht="39" customHeight="1">
      <c r="A21" s="1829"/>
      <c r="B21" s="423" t="s">
        <v>1001</v>
      </c>
      <c r="C21" s="289">
        <v>1</v>
      </c>
      <c r="D21" s="289">
        <v>370</v>
      </c>
      <c r="E21" s="289">
        <f>C21+D21</f>
        <v>371</v>
      </c>
      <c r="F21" s="289">
        <v>0</v>
      </c>
      <c r="G21" s="289">
        <v>29</v>
      </c>
      <c r="H21" s="289">
        <f>F21+G21</f>
        <v>29</v>
      </c>
      <c r="I21" s="289">
        <v>4</v>
      </c>
      <c r="J21" s="289">
        <v>105</v>
      </c>
      <c r="K21" s="289">
        <f>I21+J21</f>
        <v>109</v>
      </c>
      <c r="L21" s="289">
        <v>0</v>
      </c>
      <c r="M21" s="289">
        <v>9</v>
      </c>
      <c r="N21" s="289">
        <f>L21+M21</f>
        <v>9</v>
      </c>
      <c r="O21" s="423" t="s">
        <v>1002</v>
      </c>
      <c r="P21" s="1829"/>
    </row>
    <row r="22" spans="1:18" ht="39" customHeight="1">
      <c r="A22" s="1829"/>
      <c r="B22" s="423" t="s">
        <v>750</v>
      </c>
      <c r="C22" s="286">
        <f>C20+C21</f>
        <v>1</v>
      </c>
      <c r="D22" s="286">
        <f t="shared" ref="D22:N22" si="5">D20+D21</f>
        <v>370</v>
      </c>
      <c r="E22" s="286">
        <f t="shared" si="5"/>
        <v>371</v>
      </c>
      <c r="F22" s="286">
        <f t="shared" si="5"/>
        <v>0</v>
      </c>
      <c r="G22" s="286">
        <f t="shared" si="5"/>
        <v>29</v>
      </c>
      <c r="H22" s="286">
        <f t="shared" si="5"/>
        <v>29</v>
      </c>
      <c r="I22" s="286">
        <f t="shared" si="5"/>
        <v>4</v>
      </c>
      <c r="J22" s="286">
        <f t="shared" si="5"/>
        <v>105</v>
      </c>
      <c r="K22" s="286">
        <f t="shared" si="5"/>
        <v>109</v>
      </c>
      <c r="L22" s="286">
        <f t="shared" si="5"/>
        <v>0</v>
      </c>
      <c r="M22" s="286">
        <f t="shared" si="5"/>
        <v>9</v>
      </c>
      <c r="N22" s="286">
        <f t="shared" si="5"/>
        <v>9</v>
      </c>
      <c r="O22" s="423" t="s">
        <v>68</v>
      </c>
      <c r="P22" s="1829"/>
    </row>
    <row r="23" spans="1:18" ht="39" customHeight="1">
      <c r="A23" s="1829" t="s">
        <v>983</v>
      </c>
      <c r="B23" s="423" t="s">
        <v>998</v>
      </c>
      <c r="C23" s="289">
        <f>C17+C20</f>
        <v>144</v>
      </c>
      <c r="D23" s="289">
        <f t="shared" ref="D23:N24" si="6">D17+D20</f>
        <v>840</v>
      </c>
      <c r="E23" s="289">
        <f t="shared" si="6"/>
        <v>984</v>
      </c>
      <c r="F23" s="289">
        <f t="shared" si="6"/>
        <v>67</v>
      </c>
      <c r="G23" s="289">
        <f t="shared" si="6"/>
        <v>149</v>
      </c>
      <c r="H23" s="289">
        <f t="shared" si="6"/>
        <v>216</v>
      </c>
      <c r="I23" s="289">
        <f t="shared" si="6"/>
        <v>144</v>
      </c>
      <c r="J23" s="289">
        <f t="shared" si="6"/>
        <v>391</v>
      </c>
      <c r="K23" s="289">
        <f t="shared" si="6"/>
        <v>535</v>
      </c>
      <c r="L23" s="289">
        <f t="shared" si="6"/>
        <v>4</v>
      </c>
      <c r="M23" s="289">
        <f t="shared" si="6"/>
        <v>27</v>
      </c>
      <c r="N23" s="289">
        <f t="shared" si="6"/>
        <v>31</v>
      </c>
      <c r="O23" s="423" t="s">
        <v>999</v>
      </c>
      <c r="P23" s="1829" t="s">
        <v>984</v>
      </c>
    </row>
    <row r="24" spans="1:18" ht="39" customHeight="1">
      <c r="A24" s="1829"/>
      <c r="B24" s="423" t="s">
        <v>1001</v>
      </c>
      <c r="C24" s="286">
        <f>C18+C21</f>
        <v>105</v>
      </c>
      <c r="D24" s="286">
        <f t="shared" si="6"/>
        <v>7360</v>
      </c>
      <c r="E24" s="286">
        <f t="shared" si="6"/>
        <v>7465</v>
      </c>
      <c r="F24" s="286">
        <f t="shared" si="6"/>
        <v>31</v>
      </c>
      <c r="G24" s="286">
        <f t="shared" si="6"/>
        <v>887</v>
      </c>
      <c r="H24" s="286">
        <f t="shared" si="6"/>
        <v>918</v>
      </c>
      <c r="I24" s="286">
        <f t="shared" si="6"/>
        <v>177</v>
      </c>
      <c r="J24" s="286">
        <f t="shared" si="6"/>
        <v>3521</v>
      </c>
      <c r="K24" s="286">
        <f t="shared" si="6"/>
        <v>3698</v>
      </c>
      <c r="L24" s="286">
        <f t="shared" si="6"/>
        <v>5</v>
      </c>
      <c r="M24" s="286">
        <f t="shared" si="6"/>
        <v>566</v>
      </c>
      <c r="N24" s="286">
        <f t="shared" si="6"/>
        <v>571</v>
      </c>
      <c r="O24" s="423" t="s">
        <v>1002</v>
      </c>
      <c r="P24" s="1829"/>
    </row>
    <row r="25" spans="1:18" ht="39" customHeight="1">
      <c r="A25" s="1829"/>
      <c r="B25" s="423" t="s">
        <v>750</v>
      </c>
      <c r="C25" s="289">
        <f>C23+C24</f>
        <v>249</v>
      </c>
      <c r="D25" s="289">
        <f t="shared" ref="D25:N25" si="7">D23+D24</f>
        <v>8200</v>
      </c>
      <c r="E25" s="289">
        <f t="shared" si="7"/>
        <v>8449</v>
      </c>
      <c r="F25" s="289">
        <f t="shared" si="7"/>
        <v>98</v>
      </c>
      <c r="G25" s="289">
        <f t="shared" si="7"/>
        <v>1036</v>
      </c>
      <c r="H25" s="289">
        <f t="shared" si="7"/>
        <v>1134</v>
      </c>
      <c r="I25" s="289">
        <f t="shared" si="7"/>
        <v>321</v>
      </c>
      <c r="J25" s="289">
        <f t="shared" si="7"/>
        <v>3912</v>
      </c>
      <c r="K25" s="289">
        <f t="shared" si="7"/>
        <v>4233</v>
      </c>
      <c r="L25" s="289">
        <f t="shared" si="7"/>
        <v>9</v>
      </c>
      <c r="M25" s="289">
        <f t="shared" si="7"/>
        <v>593</v>
      </c>
      <c r="N25" s="289">
        <f t="shared" si="7"/>
        <v>602</v>
      </c>
      <c r="O25" s="423" t="s">
        <v>68</v>
      </c>
      <c r="P25" s="1829"/>
    </row>
    <row r="26" spans="1:18" ht="39" customHeight="1">
      <c r="A26" s="1829" t="s">
        <v>985</v>
      </c>
      <c r="B26" s="423" t="s">
        <v>998</v>
      </c>
      <c r="C26" s="286">
        <v>62</v>
      </c>
      <c r="D26" s="286">
        <v>176</v>
      </c>
      <c r="E26" s="286">
        <f>C26+D26</f>
        <v>238</v>
      </c>
      <c r="F26" s="286">
        <v>0</v>
      </c>
      <c r="G26" s="286">
        <v>39</v>
      </c>
      <c r="H26" s="286">
        <f>F26+G26</f>
        <v>39</v>
      </c>
      <c r="I26" s="286">
        <v>36</v>
      </c>
      <c r="J26" s="286">
        <v>70</v>
      </c>
      <c r="K26" s="286">
        <f>I26+J26</f>
        <v>106</v>
      </c>
      <c r="L26" s="286">
        <v>1</v>
      </c>
      <c r="M26" s="286">
        <v>21</v>
      </c>
      <c r="N26" s="286">
        <f>L26+M26</f>
        <v>22</v>
      </c>
      <c r="O26" s="423" t="s">
        <v>999</v>
      </c>
      <c r="P26" s="1829" t="s">
        <v>1004</v>
      </c>
    </row>
    <row r="27" spans="1:18" ht="39" customHeight="1">
      <c r="A27" s="1829"/>
      <c r="B27" s="423" t="s">
        <v>1001</v>
      </c>
      <c r="C27" s="289">
        <v>108</v>
      </c>
      <c r="D27" s="289">
        <v>37</v>
      </c>
      <c r="E27" s="289">
        <f>C27+D27</f>
        <v>145</v>
      </c>
      <c r="F27" s="289">
        <v>14</v>
      </c>
      <c r="G27" s="289">
        <v>7</v>
      </c>
      <c r="H27" s="289">
        <f>F27+G27</f>
        <v>21</v>
      </c>
      <c r="I27" s="289">
        <v>62</v>
      </c>
      <c r="J27" s="289">
        <v>66</v>
      </c>
      <c r="K27" s="289">
        <f>I27+J27</f>
        <v>128</v>
      </c>
      <c r="L27" s="289">
        <v>4</v>
      </c>
      <c r="M27" s="289">
        <v>5</v>
      </c>
      <c r="N27" s="289">
        <f>L27+M27</f>
        <v>9</v>
      </c>
      <c r="O27" s="423" t="s">
        <v>1002</v>
      </c>
      <c r="P27" s="1829"/>
    </row>
    <row r="28" spans="1:18" ht="39" customHeight="1">
      <c r="A28" s="1829"/>
      <c r="B28" s="423" t="s">
        <v>750</v>
      </c>
      <c r="C28" s="286">
        <f>C26+C27</f>
        <v>170</v>
      </c>
      <c r="D28" s="286">
        <f t="shared" ref="D28:N28" si="8">D26+D27</f>
        <v>213</v>
      </c>
      <c r="E28" s="286">
        <f t="shared" si="8"/>
        <v>383</v>
      </c>
      <c r="F28" s="286">
        <f t="shared" si="8"/>
        <v>14</v>
      </c>
      <c r="G28" s="286">
        <f t="shared" si="8"/>
        <v>46</v>
      </c>
      <c r="H28" s="286">
        <f t="shared" si="8"/>
        <v>60</v>
      </c>
      <c r="I28" s="286">
        <f t="shared" si="8"/>
        <v>98</v>
      </c>
      <c r="J28" s="286">
        <f t="shared" si="8"/>
        <v>136</v>
      </c>
      <c r="K28" s="286">
        <f t="shared" si="8"/>
        <v>234</v>
      </c>
      <c r="L28" s="286">
        <f t="shared" si="8"/>
        <v>5</v>
      </c>
      <c r="M28" s="286">
        <f t="shared" si="8"/>
        <v>26</v>
      </c>
      <c r="N28" s="286">
        <f t="shared" si="8"/>
        <v>31</v>
      </c>
      <c r="O28" s="423" t="s">
        <v>68</v>
      </c>
      <c r="P28" s="1829"/>
    </row>
    <row r="29" spans="1:18" ht="39" customHeight="1">
      <c r="A29" s="1829" t="s">
        <v>986</v>
      </c>
      <c r="B29" s="423" t="s">
        <v>998</v>
      </c>
      <c r="C29" s="289">
        <v>1368</v>
      </c>
      <c r="D29" s="289">
        <v>1102</v>
      </c>
      <c r="E29" s="289">
        <f>C29+D29</f>
        <v>2470</v>
      </c>
      <c r="F29" s="289">
        <v>268</v>
      </c>
      <c r="G29" s="289">
        <v>227</v>
      </c>
      <c r="H29" s="289">
        <f>F29+G29</f>
        <v>495</v>
      </c>
      <c r="I29" s="289">
        <v>729</v>
      </c>
      <c r="J29" s="289">
        <v>504</v>
      </c>
      <c r="K29" s="289">
        <f>I29+J29</f>
        <v>1233</v>
      </c>
      <c r="L29" s="289">
        <v>159</v>
      </c>
      <c r="M29" s="289">
        <v>105</v>
      </c>
      <c r="N29" s="289">
        <f>L29+M29</f>
        <v>264</v>
      </c>
      <c r="O29" s="423" t="s">
        <v>999</v>
      </c>
      <c r="P29" s="1829" t="s">
        <v>1005</v>
      </c>
    </row>
    <row r="30" spans="1:18" ht="39" customHeight="1">
      <c r="A30" s="1829"/>
      <c r="B30" s="423" t="s">
        <v>1001</v>
      </c>
      <c r="C30" s="286">
        <v>3088</v>
      </c>
      <c r="D30" s="286">
        <v>1520</v>
      </c>
      <c r="E30" s="286">
        <f>C30+D30</f>
        <v>4608</v>
      </c>
      <c r="F30" s="286">
        <v>1199</v>
      </c>
      <c r="G30" s="286">
        <v>153</v>
      </c>
      <c r="H30" s="286">
        <f>F30+G30</f>
        <v>1352</v>
      </c>
      <c r="I30" s="286">
        <v>2449</v>
      </c>
      <c r="J30" s="286">
        <v>835</v>
      </c>
      <c r="K30" s="286">
        <f>I30+J30</f>
        <v>3284</v>
      </c>
      <c r="L30" s="286">
        <v>657</v>
      </c>
      <c r="M30" s="286">
        <v>95</v>
      </c>
      <c r="N30" s="286">
        <f>L30+M30</f>
        <v>752</v>
      </c>
      <c r="O30" s="423" t="s">
        <v>1002</v>
      </c>
      <c r="P30" s="1829"/>
    </row>
    <row r="31" spans="1:18" ht="39" customHeight="1">
      <c r="A31" s="1829"/>
      <c r="B31" s="423" t="s">
        <v>750</v>
      </c>
      <c r="C31" s="289">
        <f>C29+C30</f>
        <v>4456</v>
      </c>
      <c r="D31" s="289">
        <f t="shared" ref="D31:N31" si="9">D29+D30</f>
        <v>2622</v>
      </c>
      <c r="E31" s="289">
        <f t="shared" si="9"/>
        <v>7078</v>
      </c>
      <c r="F31" s="289">
        <f t="shared" si="9"/>
        <v>1467</v>
      </c>
      <c r="G31" s="289">
        <f t="shared" si="9"/>
        <v>380</v>
      </c>
      <c r="H31" s="289">
        <f t="shared" si="9"/>
        <v>1847</v>
      </c>
      <c r="I31" s="289">
        <f t="shared" si="9"/>
        <v>3178</v>
      </c>
      <c r="J31" s="289">
        <f t="shared" si="9"/>
        <v>1339</v>
      </c>
      <c r="K31" s="289">
        <f t="shared" si="9"/>
        <v>4517</v>
      </c>
      <c r="L31" s="289">
        <f t="shared" si="9"/>
        <v>816</v>
      </c>
      <c r="M31" s="289">
        <f t="shared" si="9"/>
        <v>200</v>
      </c>
      <c r="N31" s="289">
        <f t="shared" si="9"/>
        <v>1016</v>
      </c>
      <c r="O31" s="423" t="s">
        <v>68</v>
      </c>
      <c r="P31" s="1829"/>
    </row>
    <row r="32" spans="1:18" ht="39" customHeight="1">
      <c r="A32" s="198" t="s">
        <v>1228</v>
      </c>
      <c r="B32" s="136"/>
      <c r="C32" s="136"/>
      <c r="D32" s="136"/>
      <c r="E32" s="136"/>
      <c r="F32" s="136"/>
      <c r="G32" s="136"/>
      <c r="H32" s="136"/>
      <c r="I32" s="136"/>
      <c r="J32" s="136"/>
      <c r="K32" s="136"/>
      <c r="L32" s="136"/>
      <c r="M32" s="136"/>
      <c r="N32" s="136"/>
      <c r="O32" s="136"/>
      <c r="P32" s="200" t="s">
        <v>1229</v>
      </c>
    </row>
    <row r="33" spans="1:17" ht="39" customHeight="1">
      <c r="A33" s="1859" t="s">
        <v>971</v>
      </c>
      <c r="B33" s="1859" t="s">
        <v>990</v>
      </c>
      <c r="C33" s="1829" t="s">
        <v>50</v>
      </c>
      <c r="D33" s="1829"/>
      <c r="E33" s="1829" t="s">
        <v>1100</v>
      </c>
      <c r="F33" s="1829" t="s">
        <v>51</v>
      </c>
      <c r="G33" s="1829"/>
      <c r="H33" s="1829" t="s">
        <v>1101</v>
      </c>
      <c r="I33" s="1829" t="s">
        <v>201</v>
      </c>
      <c r="J33" s="1829"/>
      <c r="K33" s="1829" t="s">
        <v>52</v>
      </c>
      <c r="L33" s="1829" t="s">
        <v>53</v>
      </c>
      <c r="M33" s="1829"/>
      <c r="N33" s="1829" t="s">
        <v>1102</v>
      </c>
      <c r="O33" s="1829" t="s">
        <v>992</v>
      </c>
      <c r="P33" s="1829" t="s">
        <v>973</v>
      </c>
      <c r="Q33" s="492"/>
    </row>
    <row r="34" spans="1:17" ht="39" customHeight="1">
      <c r="A34" s="1834"/>
      <c r="B34" s="1834"/>
      <c r="C34" s="1829" t="s">
        <v>435</v>
      </c>
      <c r="D34" s="1829"/>
      <c r="E34" s="1829"/>
      <c r="F34" s="1829" t="s">
        <v>490</v>
      </c>
      <c r="G34" s="1829"/>
      <c r="H34" s="1829"/>
      <c r="I34" s="1829" t="s">
        <v>52</v>
      </c>
      <c r="J34" s="1829"/>
      <c r="K34" s="1829"/>
      <c r="L34" s="1829" t="s">
        <v>447</v>
      </c>
      <c r="M34" s="1829"/>
      <c r="N34" s="1829"/>
      <c r="O34" s="1829"/>
      <c r="P34" s="1829"/>
      <c r="Q34" s="492"/>
    </row>
    <row r="35" spans="1:17" ht="39" customHeight="1">
      <c r="A35" s="1834"/>
      <c r="B35" s="1834"/>
      <c r="C35" s="423" t="s">
        <v>994</v>
      </c>
      <c r="D35" s="423" t="s">
        <v>995</v>
      </c>
      <c r="E35" s="423" t="s">
        <v>750</v>
      </c>
      <c r="F35" s="423" t="s">
        <v>994</v>
      </c>
      <c r="G35" s="423" t="s">
        <v>995</v>
      </c>
      <c r="H35" s="423" t="s">
        <v>750</v>
      </c>
      <c r="I35" s="423" t="s">
        <v>994</v>
      </c>
      <c r="J35" s="423" t="s">
        <v>995</v>
      </c>
      <c r="K35" s="423" t="s">
        <v>750</v>
      </c>
      <c r="L35" s="423" t="s">
        <v>994</v>
      </c>
      <c r="M35" s="423" t="s">
        <v>995</v>
      </c>
      <c r="N35" s="423" t="s">
        <v>750</v>
      </c>
      <c r="O35" s="1829"/>
      <c r="P35" s="1829"/>
      <c r="Q35" s="492"/>
    </row>
    <row r="36" spans="1:17" ht="39" customHeight="1">
      <c r="A36" s="1835"/>
      <c r="B36" s="1835"/>
      <c r="C36" s="423" t="s">
        <v>996</v>
      </c>
      <c r="D36" s="423" t="s">
        <v>997</v>
      </c>
      <c r="E36" s="423" t="s">
        <v>68</v>
      </c>
      <c r="F36" s="423" t="s">
        <v>996</v>
      </c>
      <c r="G36" s="423" t="s">
        <v>997</v>
      </c>
      <c r="H36" s="423" t="s">
        <v>68</v>
      </c>
      <c r="I36" s="423" t="s">
        <v>996</v>
      </c>
      <c r="J36" s="423" t="s">
        <v>997</v>
      </c>
      <c r="K36" s="423" t="s">
        <v>68</v>
      </c>
      <c r="L36" s="423" t="s">
        <v>996</v>
      </c>
      <c r="M36" s="423" t="s">
        <v>997</v>
      </c>
      <c r="N36" s="423" t="s">
        <v>68</v>
      </c>
      <c r="O36" s="1829"/>
      <c r="P36" s="1829"/>
      <c r="Q36" s="492"/>
    </row>
    <row r="37" spans="1:17" s="494" customFormat="1" ht="39" customHeight="1">
      <c r="A37" s="1829" t="s">
        <v>976</v>
      </c>
      <c r="B37" s="423" t="s">
        <v>998</v>
      </c>
      <c r="C37" s="286">
        <v>23</v>
      </c>
      <c r="D37" s="286">
        <v>346</v>
      </c>
      <c r="E37" s="286">
        <f>C37+D37</f>
        <v>369</v>
      </c>
      <c r="F37" s="286">
        <v>3</v>
      </c>
      <c r="G37" s="286">
        <v>266</v>
      </c>
      <c r="H37" s="286">
        <f>F37+G37</f>
        <v>269</v>
      </c>
      <c r="I37" s="286">
        <v>278</v>
      </c>
      <c r="J37" s="286">
        <v>1512</v>
      </c>
      <c r="K37" s="286">
        <f>I37+J37</f>
        <v>1790</v>
      </c>
      <c r="L37" s="286">
        <v>5</v>
      </c>
      <c r="M37" s="286">
        <v>210</v>
      </c>
      <c r="N37" s="286">
        <f>L37+M37</f>
        <v>215</v>
      </c>
      <c r="O37" s="423" t="s">
        <v>999</v>
      </c>
      <c r="P37" s="1829" t="s">
        <v>1000</v>
      </c>
    </row>
    <row r="38" spans="1:17" s="494" customFormat="1" ht="39" customHeight="1">
      <c r="A38" s="1829"/>
      <c r="B38" s="423" t="s">
        <v>1001</v>
      </c>
      <c r="C38" s="289">
        <v>5</v>
      </c>
      <c r="D38" s="289">
        <v>300</v>
      </c>
      <c r="E38" s="289">
        <f>C38+D38</f>
        <v>305</v>
      </c>
      <c r="F38" s="289">
        <v>5</v>
      </c>
      <c r="G38" s="289">
        <v>238</v>
      </c>
      <c r="H38" s="289">
        <f>F38+G38</f>
        <v>243</v>
      </c>
      <c r="I38" s="289">
        <v>191</v>
      </c>
      <c r="J38" s="289">
        <v>892</v>
      </c>
      <c r="K38" s="289">
        <f>I38+J38</f>
        <v>1083</v>
      </c>
      <c r="L38" s="289">
        <v>3</v>
      </c>
      <c r="M38" s="289">
        <v>135</v>
      </c>
      <c r="N38" s="289">
        <f>L38+M38</f>
        <v>138</v>
      </c>
      <c r="O38" s="423" t="s">
        <v>1002</v>
      </c>
      <c r="P38" s="1829"/>
    </row>
    <row r="39" spans="1:17" s="494" customFormat="1" ht="39" customHeight="1">
      <c r="A39" s="1829"/>
      <c r="B39" s="423" t="s">
        <v>750</v>
      </c>
      <c r="C39" s="286">
        <f>C37+C38</f>
        <v>28</v>
      </c>
      <c r="D39" s="286">
        <f t="shared" ref="D39:N39" si="10">D37+D38</f>
        <v>646</v>
      </c>
      <c r="E39" s="286">
        <f t="shared" si="10"/>
        <v>674</v>
      </c>
      <c r="F39" s="286">
        <f t="shared" si="10"/>
        <v>8</v>
      </c>
      <c r="G39" s="286">
        <f t="shared" si="10"/>
        <v>504</v>
      </c>
      <c r="H39" s="286">
        <f t="shared" si="10"/>
        <v>512</v>
      </c>
      <c r="I39" s="286">
        <f t="shared" si="10"/>
        <v>469</v>
      </c>
      <c r="J39" s="286">
        <f t="shared" si="10"/>
        <v>2404</v>
      </c>
      <c r="K39" s="286">
        <f t="shared" si="10"/>
        <v>2873</v>
      </c>
      <c r="L39" s="286">
        <f t="shared" si="10"/>
        <v>8</v>
      </c>
      <c r="M39" s="286">
        <f t="shared" si="10"/>
        <v>345</v>
      </c>
      <c r="N39" s="286">
        <f t="shared" si="10"/>
        <v>353</v>
      </c>
      <c r="O39" s="423" t="s">
        <v>68</v>
      </c>
      <c r="P39" s="1829"/>
    </row>
    <row r="40" spans="1:17" s="494" customFormat="1" ht="39" customHeight="1">
      <c r="A40" s="1829" t="s">
        <v>977</v>
      </c>
      <c r="B40" s="423" t="s">
        <v>998</v>
      </c>
      <c r="C40" s="289">
        <v>138</v>
      </c>
      <c r="D40" s="289">
        <v>364</v>
      </c>
      <c r="E40" s="289">
        <f>C40+D40</f>
        <v>502</v>
      </c>
      <c r="F40" s="289">
        <v>117</v>
      </c>
      <c r="G40" s="289">
        <v>271</v>
      </c>
      <c r="H40" s="289">
        <f>F40+G40</f>
        <v>388</v>
      </c>
      <c r="I40" s="289">
        <v>260</v>
      </c>
      <c r="J40" s="289">
        <v>619</v>
      </c>
      <c r="K40" s="289">
        <f>I40+J40</f>
        <v>879</v>
      </c>
      <c r="L40" s="289">
        <v>84</v>
      </c>
      <c r="M40" s="289">
        <v>145</v>
      </c>
      <c r="N40" s="289">
        <f>L40+M40</f>
        <v>229</v>
      </c>
      <c r="O40" s="423" t="s">
        <v>999</v>
      </c>
      <c r="P40" s="1829" t="s">
        <v>172</v>
      </c>
    </row>
    <row r="41" spans="1:17" s="494" customFormat="1" ht="39" customHeight="1">
      <c r="A41" s="1829"/>
      <c r="B41" s="423" t="s">
        <v>1001</v>
      </c>
      <c r="C41" s="286">
        <v>124</v>
      </c>
      <c r="D41" s="286">
        <v>186</v>
      </c>
      <c r="E41" s="286">
        <f>C41+D41</f>
        <v>310</v>
      </c>
      <c r="F41" s="286">
        <v>80</v>
      </c>
      <c r="G41" s="286">
        <v>197</v>
      </c>
      <c r="H41" s="286">
        <f>F41+G41</f>
        <v>277</v>
      </c>
      <c r="I41" s="286">
        <v>341</v>
      </c>
      <c r="J41" s="286">
        <v>405</v>
      </c>
      <c r="K41" s="286">
        <f>I41+J41</f>
        <v>746</v>
      </c>
      <c r="L41" s="286">
        <v>78</v>
      </c>
      <c r="M41" s="286">
        <v>108</v>
      </c>
      <c r="N41" s="286">
        <f>L41+M41</f>
        <v>186</v>
      </c>
      <c r="O41" s="423" t="s">
        <v>1002</v>
      </c>
      <c r="P41" s="1829"/>
    </row>
    <row r="42" spans="1:17" s="494" customFormat="1" ht="39" customHeight="1">
      <c r="A42" s="1829"/>
      <c r="B42" s="423" t="s">
        <v>750</v>
      </c>
      <c r="C42" s="289">
        <f>C40+C41</f>
        <v>262</v>
      </c>
      <c r="D42" s="289">
        <f t="shared" ref="D42:N42" si="11">D40+D41</f>
        <v>550</v>
      </c>
      <c r="E42" s="289">
        <f t="shared" si="11"/>
        <v>812</v>
      </c>
      <c r="F42" s="289">
        <f t="shared" si="11"/>
        <v>197</v>
      </c>
      <c r="G42" s="289">
        <f t="shared" si="11"/>
        <v>468</v>
      </c>
      <c r="H42" s="289">
        <f t="shared" si="11"/>
        <v>665</v>
      </c>
      <c r="I42" s="289">
        <f t="shared" si="11"/>
        <v>601</v>
      </c>
      <c r="J42" s="289">
        <f t="shared" si="11"/>
        <v>1024</v>
      </c>
      <c r="K42" s="289">
        <f t="shared" si="11"/>
        <v>1625</v>
      </c>
      <c r="L42" s="289">
        <f t="shared" si="11"/>
        <v>162</v>
      </c>
      <c r="M42" s="289">
        <f t="shared" si="11"/>
        <v>253</v>
      </c>
      <c r="N42" s="289">
        <f t="shared" si="11"/>
        <v>415</v>
      </c>
      <c r="O42" s="423" t="s">
        <v>68</v>
      </c>
      <c r="P42" s="1829"/>
    </row>
    <row r="43" spans="1:17" s="494" customFormat="1" ht="39" customHeight="1">
      <c r="A43" s="1829" t="s">
        <v>978</v>
      </c>
      <c r="B43" s="423" t="s">
        <v>998</v>
      </c>
      <c r="C43" s="286">
        <f>C37+C40</f>
        <v>161</v>
      </c>
      <c r="D43" s="286">
        <f t="shared" ref="D43:N44" si="12">D37+D40</f>
        <v>710</v>
      </c>
      <c r="E43" s="286">
        <f t="shared" si="12"/>
        <v>871</v>
      </c>
      <c r="F43" s="286">
        <f t="shared" si="12"/>
        <v>120</v>
      </c>
      <c r="G43" s="286">
        <f t="shared" si="12"/>
        <v>537</v>
      </c>
      <c r="H43" s="286">
        <f t="shared" si="12"/>
        <v>657</v>
      </c>
      <c r="I43" s="286">
        <f t="shared" si="12"/>
        <v>538</v>
      </c>
      <c r="J43" s="286">
        <f t="shared" si="12"/>
        <v>2131</v>
      </c>
      <c r="K43" s="286">
        <f t="shared" si="12"/>
        <v>2669</v>
      </c>
      <c r="L43" s="286">
        <f t="shared" si="12"/>
        <v>89</v>
      </c>
      <c r="M43" s="286">
        <f t="shared" si="12"/>
        <v>355</v>
      </c>
      <c r="N43" s="286">
        <f t="shared" si="12"/>
        <v>444</v>
      </c>
      <c r="O43" s="423" t="s">
        <v>999</v>
      </c>
      <c r="P43" s="1829" t="s">
        <v>1003</v>
      </c>
    </row>
    <row r="44" spans="1:17" s="494" customFormat="1" ht="39" customHeight="1">
      <c r="A44" s="1829"/>
      <c r="B44" s="423" t="s">
        <v>1001</v>
      </c>
      <c r="C44" s="289">
        <f>C38+C41</f>
        <v>129</v>
      </c>
      <c r="D44" s="289">
        <f t="shared" si="12"/>
        <v>486</v>
      </c>
      <c r="E44" s="289">
        <f t="shared" si="12"/>
        <v>615</v>
      </c>
      <c r="F44" s="289">
        <f t="shared" si="12"/>
        <v>85</v>
      </c>
      <c r="G44" s="289">
        <f t="shared" si="12"/>
        <v>435</v>
      </c>
      <c r="H44" s="289">
        <f t="shared" si="12"/>
        <v>520</v>
      </c>
      <c r="I44" s="289">
        <f t="shared" si="12"/>
        <v>532</v>
      </c>
      <c r="J44" s="289">
        <f t="shared" si="12"/>
        <v>1297</v>
      </c>
      <c r="K44" s="289">
        <f t="shared" si="12"/>
        <v>1829</v>
      </c>
      <c r="L44" s="289">
        <f t="shared" si="12"/>
        <v>81</v>
      </c>
      <c r="M44" s="289">
        <f t="shared" si="12"/>
        <v>243</v>
      </c>
      <c r="N44" s="289">
        <f t="shared" si="12"/>
        <v>324</v>
      </c>
      <c r="O44" s="423" t="s">
        <v>1002</v>
      </c>
      <c r="P44" s="1829"/>
    </row>
    <row r="45" spans="1:17" s="494" customFormat="1" ht="39" customHeight="1">
      <c r="A45" s="1829"/>
      <c r="B45" s="423" t="s">
        <v>750</v>
      </c>
      <c r="C45" s="286">
        <f>C43+C44</f>
        <v>290</v>
      </c>
      <c r="D45" s="286">
        <f t="shared" ref="D45:N45" si="13">D43+D44</f>
        <v>1196</v>
      </c>
      <c r="E45" s="286">
        <f t="shared" si="13"/>
        <v>1486</v>
      </c>
      <c r="F45" s="286">
        <f t="shared" si="13"/>
        <v>205</v>
      </c>
      <c r="G45" s="286">
        <f t="shared" si="13"/>
        <v>972</v>
      </c>
      <c r="H45" s="286">
        <f t="shared" si="13"/>
        <v>1177</v>
      </c>
      <c r="I45" s="286">
        <f t="shared" si="13"/>
        <v>1070</v>
      </c>
      <c r="J45" s="286">
        <f t="shared" si="13"/>
        <v>3428</v>
      </c>
      <c r="K45" s="286">
        <f t="shared" si="13"/>
        <v>4498</v>
      </c>
      <c r="L45" s="286">
        <f t="shared" si="13"/>
        <v>170</v>
      </c>
      <c r="M45" s="286">
        <f t="shared" si="13"/>
        <v>598</v>
      </c>
      <c r="N45" s="286">
        <f t="shared" si="13"/>
        <v>768</v>
      </c>
      <c r="O45" s="423" t="s">
        <v>68</v>
      </c>
      <c r="P45" s="1829"/>
    </row>
    <row r="46" spans="1:17" ht="39" customHeight="1">
      <c r="A46" s="1829" t="s">
        <v>980</v>
      </c>
      <c r="B46" s="423" t="s">
        <v>998</v>
      </c>
      <c r="C46" s="289">
        <v>27</v>
      </c>
      <c r="D46" s="289">
        <v>78</v>
      </c>
      <c r="E46" s="289">
        <f>C46+D46</f>
        <v>105</v>
      </c>
      <c r="F46" s="289">
        <v>14</v>
      </c>
      <c r="G46" s="289">
        <v>76</v>
      </c>
      <c r="H46" s="289">
        <f>F46+G46</f>
        <v>90</v>
      </c>
      <c r="I46" s="289">
        <v>359</v>
      </c>
      <c r="J46" s="289">
        <v>1964</v>
      </c>
      <c r="K46" s="289">
        <f>I46+J46</f>
        <v>2323</v>
      </c>
      <c r="L46" s="289">
        <v>17</v>
      </c>
      <c r="M46" s="289">
        <v>71</v>
      </c>
      <c r="N46" s="289">
        <f>L46+M46</f>
        <v>88</v>
      </c>
      <c r="O46" s="423" t="s">
        <v>999</v>
      </c>
      <c r="P46" s="1829" t="s">
        <v>178</v>
      </c>
    </row>
    <row r="47" spans="1:17" ht="39" customHeight="1">
      <c r="A47" s="1829"/>
      <c r="B47" s="423" t="s">
        <v>1001</v>
      </c>
      <c r="C47" s="286">
        <v>35</v>
      </c>
      <c r="D47" s="286">
        <v>1017</v>
      </c>
      <c r="E47" s="286">
        <f>C47+D47</f>
        <v>1052</v>
      </c>
      <c r="F47" s="286">
        <v>5</v>
      </c>
      <c r="G47" s="286">
        <v>1054</v>
      </c>
      <c r="H47" s="286">
        <f>F47+G47</f>
        <v>1059</v>
      </c>
      <c r="I47" s="286">
        <v>513</v>
      </c>
      <c r="J47" s="286">
        <v>3720</v>
      </c>
      <c r="K47" s="286">
        <f>I47+J47</f>
        <v>4233</v>
      </c>
      <c r="L47" s="286">
        <v>37</v>
      </c>
      <c r="M47" s="286">
        <v>638</v>
      </c>
      <c r="N47" s="286">
        <f>L47+M47</f>
        <v>675</v>
      </c>
      <c r="O47" s="423" t="s">
        <v>1002</v>
      </c>
      <c r="P47" s="1829"/>
    </row>
    <row r="48" spans="1:17" ht="39" customHeight="1">
      <c r="A48" s="1829"/>
      <c r="B48" s="423" t="s">
        <v>750</v>
      </c>
      <c r="C48" s="289">
        <f>C46+C47</f>
        <v>62</v>
      </c>
      <c r="D48" s="289">
        <f t="shared" ref="D48:N48" si="14">D46+D47</f>
        <v>1095</v>
      </c>
      <c r="E48" s="289">
        <f t="shared" si="14"/>
        <v>1157</v>
      </c>
      <c r="F48" s="289">
        <f t="shared" si="14"/>
        <v>19</v>
      </c>
      <c r="G48" s="289">
        <f t="shared" si="14"/>
        <v>1130</v>
      </c>
      <c r="H48" s="289">
        <f t="shared" si="14"/>
        <v>1149</v>
      </c>
      <c r="I48" s="289">
        <f t="shared" si="14"/>
        <v>872</v>
      </c>
      <c r="J48" s="289">
        <f t="shared" si="14"/>
        <v>5684</v>
      </c>
      <c r="K48" s="289">
        <f t="shared" si="14"/>
        <v>6556</v>
      </c>
      <c r="L48" s="289">
        <f t="shared" si="14"/>
        <v>54</v>
      </c>
      <c r="M48" s="289">
        <f t="shared" si="14"/>
        <v>709</v>
      </c>
      <c r="N48" s="289">
        <f t="shared" si="14"/>
        <v>763</v>
      </c>
      <c r="O48" s="423" t="s">
        <v>68</v>
      </c>
      <c r="P48" s="1829"/>
    </row>
    <row r="49" spans="1:17" ht="39" customHeight="1">
      <c r="A49" s="1829" t="s">
        <v>981</v>
      </c>
      <c r="B49" s="423" t="s">
        <v>998</v>
      </c>
      <c r="C49" s="286">
        <v>0</v>
      </c>
      <c r="D49" s="286">
        <v>0</v>
      </c>
      <c r="E49" s="286">
        <f>C49+D49</f>
        <v>0</v>
      </c>
      <c r="F49" s="286">
        <v>0</v>
      </c>
      <c r="G49" s="286">
        <v>0</v>
      </c>
      <c r="H49" s="286">
        <f>F49+G49</f>
        <v>0</v>
      </c>
      <c r="I49" s="286">
        <v>0</v>
      </c>
      <c r="J49" s="286">
        <v>0</v>
      </c>
      <c r="K49" s="286">
        <f>I49+J49</f>
        <v>0</v>
      </c>
      <c r="L49" s="286">
        <v>0</v>
      </c>
      <c r="M49" s="286">
        <v>0</v>
      </c>
      <c r="N49" s="286">
        <f>L49+M49</f>
        <v>0</v>
      </c>
      <c r="O49" s="423" t="s">
        <v>999</v>
      </c>
      <c r="P49" s="1829" t="s">
        <v>982</v>
      </c>
      <c r="Q49" s="511"/>
    </row>
    <row r="50" spans="1:17" ht="39" customHeight="1">
      <c r="A50" s="1829"/>
      <c r="B50" s="423" t="s">
        <v>1001</v>
      </c>
      <c r="C50" s="289">
        <v>1</v>
      </c>
      <c r="D50" s="289">
        <v>29</v>
      </c>
      <c r="E50" s="289">
        <f>C50+D50</f>
        <v>30</v>
      </c>
      <c r="F50" s="289">
        <v>0</v>
      </c>
      <c r="G50" s="289">
        <v>55</v>
      </c>
      <c r="H50" s="289">
        <f>F50+G50</f>
        <v>55</v>
      </c>
      <c r="I50" s="289">
        <v>6</v>
      </c>
      <c r="J50" s="289">
        <v>55</v>
      </c>
      <c r="K50" s="289">
        <f>I50+J50</f>
        <v>61</v>
      </c>
      <c r="L50" s="289">
        <v>0</v>
      </c>
      <c r="M50" s="289">
        <v>29</v>
      </c>
      <c r="N50" s="289">
        <f>L50+M50</f>
        <v>29</v>
      </c>
      <c r="O50" s="423" t="s">
        <v>1002</v>
      </c>
      <c r="P50" s="1829"/>
    </row>
    <row r="51" spans="1:17" ht="39" customHeight="1">
      <c r="A51" s="1829"/>
      <c r="B51" s="423" t="s">
        <v>750</v>
      </c>
      <c r="C51" s="286">
        <f>C49+C50</f>
        <v>1</v>
      </c>
      <c r="D51" s="286">
        <f t="shared" ref="D51:N51" si="15">D49+D50</f>
        <v>29</v>
      </c>
      <c r="E51" s="286">
        <f t="shared" si="15"/>
        <v>30</v>
      </c>
      <c r="F51" s="286">
        <f t="shared" si="15"/>
        <v>0</v>
      </c>
      <c r="G51" s="286">
        <f t="shared" si="15"/>
        <v>55</v>
      </c>
      <c r="H51" s="286">
        <f t="shared" si="15"/>
        <v>55</v>
      </c>
      <c r="I51" s="286">
        <f t="shared" si="15"/>
        <v>6</v>
      </c>
      <c r="J51" s="286">
        <f t="shared" si="15"/>
        <v>55</v>
      </c>
      <c r="K51" s="286">
        <f t="shared" si="15"/>
        <v>61</v>
      </c>
      <c r="L51" s="286">
        <f t="shared" si="15"/>
        <v>0</v>
      </c>
      <c r="M51" s="286">
        <f t="shared" si="15"/>
        <v>29</v>
      </c>
      <c r="N51" s="286">
        <f t="shared" si="15"/>
        <v>29</v>
      </c>
      <c r="O51" s="423" t="s">
        <v>68</v>
      </c>
      <c r="P51" s="1829"/>
    </row>
    <row r="52" spans="1:17" ht="39" customHeight="1">
      <c r="A52" s="1829" t="s">
        <v>983</v>
      </c>
      <c r="B52" s="423" t="s">
        <v>998</v>
      </c>
      <c r="C52" s="289">
        <f>C46+C49</f>
        <v>27</v>
      </c>
      <c r="D52" s="289">
        <f t="shared" ref="D52:N53" si="16">D46+D49</f>
        <v>78</v>
      </c>
      <c r="E52" s="289">
        <f t="shared" si="16"/>
        <v>105</v>
      </c>
      <c r="F52" s="289">
        <f t="shared" si="16"/>
        <v>14</v>
      </c>
      <c r="G52" s="289">
        <f t="shared" si="16"/>
        <v>76</v>
      </c>
      <c r="H52" s="289">
        <f t="shared" si="16"/>
        <v>90</v>
      </c>
      <c r="I52" s="289">
        <f t="shared" si="16"/>
        <v>359</v>
      </c>
      <c r="J52" s="289">
        <f t="shared" si="16"/>
        <v>1964</v>
      </c>
      <c r="K52" s="289">
        <f t="shared" si="16"/>
        <v>2323</v>
      </c>
      <c r="L52" s="289">
        <f t="shared" si="16"/>
        <v>17</v>
      </c>
      <c r="M52" s="289">
        <f t="shared" si="16"/>
        <v>71</v>
      </c>
      <c r="N52" s="289">
        <f t="shared" si="16"/>
        <v>88</v>
      </c>
      <c r="O52" s="423" t="s">
        <v>999</v>
      </c>
      <c r="P52" s="1829" t="s">
        <v>984</v>
      </c>
    </row>
    <row r="53" spans="1:17" ht="39" customHeight="1">
      <c r="A53" s="1829"/>
      <c r="B53" s="423" t="s">
        <v>1001</v>
      </c>
      <c r="C53" s="286">
        <f>C47+C50</f>
        <v>36</v>
      </c>
      <c r="D53" s="286">
        <f t="shared" si="16"/>
        <v>1046</v>
      </c>
      <c r="E53" s="286">
        <f t="shared" si="16"/>
        <v>1082</v>
      </c>
      <c r="F53" s="286">
        <f t="shared" si="16"/>
        <v>5</v>
      </c>
      <c r="G53" s="286">
        <f t="shared" si="16"/>
        <v>1109</v>
      </c>
      <c r="H53" s="286">
        <f t="shared" si="16"/>
        <v>1114</v>
      </c>
      <c r="I53" s="286">
        <f t="shared" si="16"/>
        <v>519</v>
      </c>
      <c r="J53" s="286">
        <f t="shared" si="16"/>
        <v>3775</v>
      </c>
      <c r="K53" s="286">
        <f t="shared" si="16"/>
        <v>4294</v>
      </c>
      <c r="L53" s="286">
        <f t="shared" si="16"/>
        <v>37</v>
      </c>
      <c r="M53" s="286">
        <f t="shared" si="16"/>
        <v>667</v>
      </c>
      <c r="N53" s="286">
        <f t="shared" si="16"/>
        <v>704</v>
      </c>
      <c r="O53" s="423" t="s">
        <v>1002</v>
      </c>
      <c r="P53" s="1829"/>
    </row>
    <row r="54" spans="1:17" ht="39" customHeight="1">
      <c r="A54" s="1829"/>
      <c r="B54" s="423" t="s">
        <v>750</v>
      </c>
      <c r="C54" s="289">
        <f>C52+C53</f>
        <v>63</v>
      </c>
      <c r="D54" s="289">
        <f t="shared" ref="D54:N54" si="17">D52+D53</f>
        <v>1124</v>
      </c>
      <c r="E54" s="289">
        <f t="shared" si="17"/>
        <v>1187</v>
      </c>
      <c r="F54" s="289">
        <f t="shared" si="17"/>
        <v>19</v>
      </c>
      <c r="G54" s="289">
        <f t="shared" si="17"/>
        <v>1185</v>
      </c>
      <c r="H54" s="289">
        <f t="shared" si="17"/>
        <v>1204</v>
      </c>
      <c r="I54" s="289">
        <f t="shared" si="17"/>
        <v>878</v>
      </c>
      <c r="J54" s="289">
        <f t="shared" si="17"/>
        <v>5739</v>
      </c>
      <c r="K54" s="289">
        <f t="shared" si="17"/>
        <v>6617</v>
      </c>
      <c r="L54" s="289">
        <f t="shared" si="17"/>
        <v>54</v>
      </c>
      <c r="M54" s="289">
        <f t="shared" si="17"/>
        <v>738</v>
      </c>
      <c r="N54" s="289">
        <f t="shared" si="17"/>
        <v>792</v>
      </c>
      <c r="O54" s="423" t="s">
        <v>68</v>
      </c>
      <c r="P54" s="1829"/>
    </row>
    <row r="55" spans="1:17" ht="39" customHeight="1">
      <c r="A55" s="1829" t="s">
        <v>985</v>
      </c>
      <c r="B55" s="423" t="s">
        <v>998</v>
      </c>
      <c r="C55" s="286">
        <v>6</v>
      </c>
      <c r="D55" s="286">
        <v>35</v>
      </c>
      <c r="E55" s="286">
        <f>C55+D55</f>
        <v>41</v>
      </c>
      <c r="F55" s="286">
        <v>3</v>
      </c>
      <c r="G55" s="286">
        <v>26</v>
      </c>
      <c r="H55" s="286">
        <f>F55+G55</f>
        <v>29</v>
      </c>
      <c r="I55" s="286">
        <v>68</v>
      </c>
      <c r="J55" s="286">
        <v>144</v>
      </c>
      <c r="K55" s="286">
        <f>I55+J55</f>
        <v>212</v>
      </c>
      <c r="L55" s="286">
        <v>3</v>
      </c>
      <c r="M55" s="286">
        <v>17</v>
      </c>
      <c r="N55" s="286">
        <f>L55+M55</f>
        <v>20</v>
      </c>
      <c r="O55" s="423" t="s">
        <v>999</v>
      </c>
      <c r="P55" s="1829" t="s">
        <v>1004</v>
      </c>
    </row>
    <row r="56" spans="1:17" ht="39" customHeight="1">
      <c r="A56" s="1829"/>
      <c r="B56" s="423" t="s">
        <v>1001</v>
      </c>
      <c r="C56" s="289">
        <v>4</v>
      </c>
      <c r="D56" s="289">
        <v>7</v>
      </c>
      <c r="E56" s="289">
        <f>C56+D56</f>
        <v>11</v>
      </c>
      <c r="F56" s="289">
        <v>5</v>
      </c>
      <c r="G56" s="289">
        <v>2</v>
      </c>
      <c r="H56" s="289">
        <f>F56+G56</f>
        <v>7</v>
      </c>
      <c r="I56" s="289">
        <v>98</v>
      </c>
      <c r="J56" s="289">
        <v>28</v>
      </c>
      <c r="K56" s="289">
        <f>I56+J56</f>
        <v>126</v>
      </c>
      <c r="L56" s="289">
        <v>5</v>
      </c>
      <c r="M56" s="289">
        <v>3</v>
      </c>
      <c r="N56" s="289">
        <f>L56+M56</f>
        <v>8</v>
      </c>
      <c r="O56" s="423" t="s">
        <v>1002</v>
      </c>
      <c r="P56" s="1829"/>
    </row>
    <row r="57" spans="1:17" ht="39" customHeight="1">
      <c r="A57" s="1829"/>
      <c r="B57" s="423" t="s">
        <v>750</v>
      </c>
      <c r="C57" s="286">
        <f>C55+C56</f>
        <v>10</v>
      </c>
      <c r="D57" s="286">
        <f t="shared" ref="D57:N57" si="18">D55+D56</f>
        <v>42</v>
      </c>
      <c r="E57" s="286">
        <f t="shared" si="18"/>
        <v>52</v>
      </c>
      <c r="F57" s="286">
        <f t="shared" si="18"/>
        <v>8</v>
      </c>
      <c r="G57" s="286">
        <f t="shared" si="18"/>
        <v>28</v>
      </c>
      <c r="H57" s="286">
        <f t="shared" si="18"/>
        <v>36</v>
      </c>
      <c r="I57" s="286">
        <f t="shared" si="18"/>
        <v>166</v>
      </c>
      <c r="J57" s="286">
        <f t="shared" si="18"/>
        <v>172</v>
      </c>
      <c r="K57" s="286">
        <f t="shared" si="18"/>
        <v>338</v>
      </c>
      <c r="L57" s="286">
        <f t="shared" si="18"/>
        <v>8</v>
      </c>
      <c r="M57" s="286">
        <f t="shared" si="18"/>
        <v>20</v>
      </c>
      <c r="N57" s="286">
        <f t="shared" si="18"/>
        <v>28</v>
      </c>
      <c r="O57" s="423" t="s">
        <v>68</v>
      </c>
      <c r="P57" s="1829"/>
    </row>
    <row r="58" spans="1:17" ht="39" customHeight="1">
      <c r="A58" s="1829" t="s">
        <v>986</v>
      </c>
      <c r="B58" s="423" t="s">
        <v>998</v>
      </c>
      <c r="C58" s="289">
        <v>179</v>
      </c>
      <c r="D58" s="289">
        <v>190</v>
      </c>
      <c r="E58" s="289">
        <f>C58+D58</f>
        <v>369</v>
      </c>
      <c r="F58" s="289">
        <v>240</v>
      </c>
      <c r="G58" s="289">
        <v>165</v>
      </c>
      <c r="H58" s="289">
        <f>F58+G58</f>
        <v>405</v>
      </c>
      <c r="I58" s="289">
        <v>737</v>
      </c>
      <c r="J58" s="289">
        <v>527</v>
      </c>
      <c r="K58" s="289">
        <f>I58+J58</f>
        <v>1264</v>
      </c>
      <c r="L58" s="289">
        <v>86</v>
      </c>
      <c r="M58" s="289">
        <v>93</v>
      </c>
      <c r="N58" s="289">
        <f>L58+M58</f>
        <v>179</v>
      </c>
      <c r="O58" s="423" t="s">
        <v>999</v>
      </c>
      <c r="P58" s="1829" t="s">
        <v>1005</v>
      </c>
    </row>
    <row r="59" spans="1:17" ht="39" customHeight="1">
      <c r="A59" s="1829"/>
      <c r="B59" s="423" t="s">
        <v>1001</v>
      </c>
      <c r="C59" s="286">
        <v>553</v>
      </c>
      <c r="D59" s="286">
        <v>187</v>
      </c>
      <c r="E59" s="286">
        <f>C59+D59</f>
        <v>740</v>
      </c>
      <c r="F59" s="286">
        <v>504</v>
      </c>
      <c r="G59" s="286">
        <v>180</v>
      </c>
      <c r="H59" s="286">
        <f>F59+G59</f>
        <v>684</v>
      </c>
      <c r="I59" s="286">
        <v>1630</v>
      </c>
      <c r="J59" s="286">
        <v>715</v>
      </c>
      <c r="K59" s="286">
        <f>I59+J59</f>
        <v>2345</v>
      </c>
      <c r="L59" s="286">
        <v>354</v>
      </c>
      <c r="M59" s="286">
        <v>117</v>
      </c>
      <c r="N59" s="286">
        <f>L59+M59</f>
        <v>471</v>
      </c>
      <c r="O59" s="423" t="s">
        <v>1002</v>
      </c>
      <c r="P59" s="1829"/>
    </row>
    <row r="60" spans="1:17" ht="39" customHeight="1">
      <c r="A60" s="1829"/>
      <c r="B60" s="423" t="s">
        <v>750</v>
      </c>
      <c r="C60" s="289">
        <f>C58+C59</f>
        <v>732</v>
      </c>
      <c r="D60" s="289">
        <f t="shared" ref="D60:N60" si="19">D58+D59</f>
        <v>377</v>
      </c>
      <c r="E60" s="289">
        <f t="shared" si="19"/>
        <v>1109</v>
      </c>
      <c r="F60" s="289">
        <f t="shared" si="19"/>
        <v>744</v>
      </c>
      <c r="G60" s="289">
        <f t="shared" si="19"/>
        <v>345</v>
      </c>
      <c r="H60" s="289">
        <f t="shared" si="19"/>
        <v>1089</v>
      </c>
      <c r="I60" s="289">
        <f t="shared" si="19"/>
        <v>2367</v>
      </c>
      <c r="J60" s="289">
        <f t="shared" si="19"/>
        <v>1242</v>
      </c>
      <c r="K60" s="289">
        <f t="shared" si="19"/>
        <v>3609</v>
      </c>
      <c r="L60" s="289">
        <f t="shared" si="19"/>
        <v>440</v>
      </c>
      <c r="M60" s="289">
        <f t="shared" si="19"/>
        <v>210</v>
      </c>
      <c r="N60" s="289">
        <f t="shared" si="19"/>
        <v>650</v>
      </c>
      <c r="O60" s="423" t="s">
        <v>68</v>
      </c>
      <c r="P60" s="1829"/>
    </row>
    <row r="61" spans="1:17" ht="39" customHeight="1">
      <c r="A61" s="198" t="s">
        <v>1228</v>
      </c>
      <c r="B61" s="136"/>
      <c r="C61" s="136"/>
      <c r="D61" s="136"/>
      <c r="E61" s="136"/>
      <c r="F61" s="136"/>
      <c r="G61" s="136"/>
      <c r="H61" s="136"/>
      <c r="I61" s="136"/>
      <c r="J61" s="136"/>
      <c r="K61" s="136"/>
      <c r="L61" s="136"/>
      <c r="M61" s="136"/>
      <c r="N61" s="136"/>
      <c r="O61" s="136"/>
      <c r="P61" s="200" t="s">
        <v>1229</v>
      </c>
    </row>
    <row r="62" spans="1:17" s="493" customFormat="1" ht="39" customHeight="1">
      <c r="A62" s="1859" t="s">
        <v>971</v>
      </c>
      <c r="B62" s="1859" t="s">
        <v>990</v>
      </c>
      <c r="C62" s="1837" t="s">
        <v>54</v>
      </c>
      <c r="D62" s="1837"/>
      <c r="E62" s="1837" t="s">
        <v>1103</v>
      </c>
      <c r="F62" s="1837" t="s">
        <v>55</v>
      </c>
      <c r="G62" s="1837"/>
      <c r="H62" s="1837" t="s">
        <v>1104</v>
      </c>
      <c r="I62" s="1837" t="s">
        <v>202</v>
      </c>
      <c r="J62" s="1837"/>
      <c r="K62" s="1837" t="s">
        <v>56</v>
      </c>
      <c r="L62" s="1837" t="s">
        <v>57</v>
      </c>
      <c r="M62" s="1837"/>
      <c r="N62" s="1837" t="s">
        <v>1105</v>
      </c>
      <c r="O62" s="1829" t="s">
        <v>992</v>
      </c>
      <c r="P62" s="1829" t="s">
        <v>973</v>
      </c>
      <c r="Q62" s="509"/>
    </row>
    <row r="63" spans="1:17" s="493" customFormat="1" ht="39" customHeight="1">
      <c r="A63" s="1834"/>
      <c r="B63" s="1834"/>
      <c r="C63" s="1837" t="s">
        <v>451</v>
      </c>
      <c r="D63" s="1837"/>
      <c r="E63" s="1837"/>
      <c r="F63" s="1837" t="s">
        <v>455</v>
      </c>
      <c r="G63" s="1837"/>
      <c r="H63" s="1837"/>
      <c r="I63" s="1837" t="s">
        <v>56</v>
      </c>
      <c r="J63" s="1837"/>
      <c r="K63" s="1837"/>
      <c r="L63" s="1837" t="s">
        <v>491</v>
      </c>
      <c r="M63" s="1837"/>
      <c r="N63" s="1837"/>
      <c r="O63" s="1829"/>
      <c r="P63" s="1829"/>
      <c r="Q63" s="509"/>
    </row>
    <row r="64" spans="1:17" ht="39" customHeight="1">
      <c r="A64" s="1834"/>
      <c r="B64" s="1834"/>
      <c r="C64" s="423" t="s">
        <v>994</v>
      </c>
      <c r="D64" s="423" t="s">
        <v>995</v>
      </c>
      <c r="E64" s="423" t="s">
        <v>750</v>
      </c>
      <c r="F64" s="423" t="s">
        <v>994</v>
      </c>
      <c r="G64" s="423" t="s">
        <v>995</v>
      </c>
      <c r="H64" s="423" t="s">
        <v>750</v>
      </c>
      <c r="I64" s="423" t="s">
        <v>994</v>
      </c>
      <c r="J64" s="423" t="s">
        <v>995</v>
      </c>
      <c r="K64" s="423" t="s">
        <v>750</v>
      </c>
      <c r="L64" s="423" t="s">
        <v>994</v>
      </c>
      <c r="M64" s="423" t="s">
        <v>995</v>
      </c>
      <c r="N64" s="423" t="s">
        <v>750</v>
      </c>
      <c r="O64" s="1829"/>
      <c r="P64" s="1829"/>
      <c r="Q64" s="492"/>
    </row>
    <row r="65" spans="1:17" ht="39" customHeight="1">
      <c r="A65" s="1835"/>
      <c r="B65" s="1835"/>
      <c r="C65" s="423" t="s">
        <v>996</v>
      </c>
      <c r="D65" s="423" t="s">
        <v>997</v>
      </c>
      <c r="E65" s="423" t="s">
        <v>68</v>
      </c>
      <c r="F65" s="423" t="s">
        <v>996</v>
      </c>
      <c r="G65" s="423" t="s">
        <v>997</v>
      </c>
      <c r="H65" s="423" t="s">
        <v>68</v>
      </c>
      <c r="I65" s="423" t="s">
        <v>996</v>
      </c>
      <c r="J65" s="423" t="s">
        <v>997</v>
      </c>
      <c r="K65" s="423" t="s">
        <v>68</v>
      </c>
      <c r="L65" s="423" t="s">
        <v>996</v>
      </c>
      <c r="M65" s="423" t="s">
        <v>997</v>
      </c>
      <c r="N65" s="423" t="s">
        <v>68</v>
      </c>
      <c r="O65" s="1829"/>
      <c r="P65" s="1829"/>
      <c r="Q65" s="492"/>
    </row>
    <row r="66" spans="1:17" s="494" customFormat="1" ht="39" customHeight="1">
      <c r="A66" s="1829" t="s">
        <v>976</v>
      </c>
      <c r="B66" s="423" t="s">
        <v>998</v>
      </c>
      <c r="C66" s="286">
        <v>1</v>
      </c>
      <c r="D66" s="286">
        <v>85</v>
      </c>
      <c r="E66" s="286">
        <f>C66+D66</f>
        <v>86</v>
      </c>
      <c r="F66" s="286">
        <v>14</v>
      </c>
      <c r="G66" s="286">
        <v>372</v>
      </c>
      <c r="H66" s="286">
        <f>F66+G66</f>
        <v>386</v>
      </c>
      <c r="I66" s="286">
        <v>0</v>
      </c>
      <c r="J66" s="286">
        <v>60</v>
      </c>
      <c r="K66" s="286">
        <f>I66+J66</f>
        <v>60</v>
      </c>
      <c r="L66" s="286">
        <v>4</v>
      </c>
      <c r="M66" s="286">
        <v>201</v>
      </c>
      <c r="N66" s="286">
        <f>L66+M66</f>
        <v>205</v>
      </c>
      <c r="O66" s="423" t="s">
        <v>999</v>
      </c>
      <c r="P66" s="1829" t="s">
        <v>1000</v>
      </c>
    </row>
    <row r="67" spans="1:17" s="494" customFormat="1" ht="39" customHeight="1">
      <c r="A67" s="1829"/>
      <c r="B67" s="423" t="s">
        <v>1001</v>
      </c>
      <c r="C67" s="289">
        <v>0</v>
      </c>
      <c r="D67" s="289">
        <v>46</v>
      </c>
      <c r="E67" s="289">
        <f>C67+D67</f>
        <v>46</v>
      </c>
      <c r="F67" s="289">
        <v>3</v>
      </c>
      <c r="G67" s="289">
        <v>316</v>
      </c>
      <c r="H67" s="289">
        <f>F67+G67</f>
        <v>319</v>
      </c>
      <c r="I67" s="289">
        <v>0</v>
      </c>
      <c r="J67" s="289">
        <v>63</v>
      </c>
      <c r="K67" s="289">
        <f>I67+J67</f>
        <v>63</v>
      </c>
      <c r="L67" s="289">
        <v>0</v>
      </c>
      <c r="M67" s="289">
        <v>123</v>
      </c>
      <c r="N67" s="289">
        <f>L67+M67</f>
        <v>123</v>
      </c>
      <c r="O67" s="423" t="s">
        <v>1002</v>
      </c>
      <c r="P67" s="1829"/>
    </row>
    <row r="68" spans="1:17" s="494" customFormat="1" ht="39" customHeight="1">
      <c r="A68" s="1829"/>
      <c r="B68" s="423" t="s">
        <v>750</v>
      </c>
      <c r="C68" s="286">
        <f>C66+C67</f>
        <v>1</v>
      </c>
      <c r="D68" s="286">
        <f t="shared" ref="D68:N68" si="20">D66+D67</f>
        <v>131</v>
      </c>
      <c r="E68" s="286">
        <f t="shared" si="20"/>
        <v>132</v>
      </c>
      <c r="F68" s="286">
        <f t="shared" si="20"/>
        <v>17</v>
      </c>
      <c r="G68" s="286">
        <f t="shared" si="20"/>
        <v>688</v>
      </c>
      <c r="H68" s="286">
        <f t="shared" si="20"/>
        <v>705</v>
      </c>
      <c r="I68" s="286">
        <f t="shared" si="20"/>
        <v>0</v>
      </c>
      <c r="J68" s="286">
        <f t="shared" si="20"/>
        <v>123</v>
      </c>
      <c r="K68" s="286">
        <f t="shared" si="20"/>
        <v>123</v>
      </c>
      <c r="L68" s="286">
        <f t="shared" si="20"/>
        <v>4</v>
      </c>
      <c r="M68" s="286">
        <f t="shared" si="20"/>
        <v>324</v>
      </c>
      <c r="N68" s="286">
        <f t="shared" si="20"/>
        <v>328</v>
      </c>
      <c r="O68" s="423" t="s">
        <v>68</v>
      </c>
      <c r="P68" s="1829"/>
    </row>
    <row r="69" spans="1:17" s="494" customFormat="1" ht="39" customHeight="1">
      <c r="A69" s="1829" t="s">
        <v>977</v>
      </c>
      <c r="B69" s="423" t="s">
        <v>998</v>
      </c>
      <c r="C69" s="289">
        <v>15</v>
      </c>
      <c r="D69" s="289">
        <v>44</v>
      </c>
      <c r="E69" s="289">
        <f>C69+D69</f>
        <v>59</v>
      </c>
      <c r="F69" s="289">
        <v>138</v>
      </c>
      <c r="G69" s="289">
        <v>262</v>
      </c>
      <c r="H69" s="289">
        <f>F69+G69</f>
        <v>400</v>
      </c>
      <c r="I69" s="289">
        <v>10</v>
      </c>
      <c r="J69" s="289">
        <v>39</v>
      </c>
      <c r="K69" s="289">
        <f>I69+J69</f>
        <v>49</v>
      </c>
      <c r="L69" s="289">
        <v>42</v>
      </c>
      <c r="M69" s="289">
        <v>191</v>
      </c>
      <c r="N69" s="289">
        <f>L69+M69</f>
        <v>233</v>
      </c>
      <c r="O69" s="423" t="s">
        <v>999</v>
      </c>
      <c r="P69" s="1829" t="s">
        <v>172</v>
      </c>
    </row>
    <row r="70" spans="1:17" s="494" customFormat="1" ht="39" customHeight="1">
      <c r="A70" s="1829"/>
      <c r="B70" s="423" t="s">
        <v>1001</v>
      </c>
      <c r="C70" s="286">
        <v>6</v>
      </c>
      <c r="D70" s="286">
        <v>30</v>
      </c>
      <c r="E70" s="286">
        <f>C70+D70</f>
        <v>36</v>
      </c>
      <c r="F70" s="286">
        <v>128</v>
      </c>
      <c r="G70" s="286">
        <v>189</v>
      </c>
      <c r="H70" s="286">
        <f>F70+G70</f>
        <v>317</v>
      </c>
      <c r="I70" s="286">
        <v>1</v>
      </c>
      <c r="J70" s="286">
        <v>32</v>
      </c>
      <c r="K70" s="286">
        <f>I70+J70</f>
        <v>33</v>
      </c>
      <c r="L70" s="286">
        <v>44</v>
      </c>
      <c r="M70" s="286">
        <v>77</v>
      </c>
      <c r="N70" s="286">
        <f>L70+M70</f>
        <v>121</v>
      </c>
      <c r="O70" s="423" t="s">
        <v>1002</v>
      </c>
      <c r="P70" s="1829"/>
    </row>
    <row r="71" spans="1:17" s="494" customFormat="1" ht="39" customHeight="1">
      <c r="A71" s="1829"/>
      <c r="B71" s="423" t="s">
        <v>750</v>
      </c>
      <c r="C71" s="289">
        <f>C69+C70</f>
        <v>21</v>
      </c>
      <c r="D71" s="289">
        <f t="shared" ref="D71:N71" si="21">D69+D70</f>
        <v>74</v>
      </c>
      <c r="E71" s="289">
        <f t="shared" si="21"/>
        <v>95</v>
      </c>
      <c r="F71" s="289">
        <f t="shared" si="21"/>
        <v>266</v>
      </c>
      <c r="G71" s="289">
        <f t="shared" si="21"/>
        <v>451</v>
      </c>
      <c r="H71" s="289">
        <f t="shared" si="21"/>
        <v>717</v>
      </c>
      <c r="I71" s="289">
        <f t="shared" si="21"/>
        <v>11</v>
      </c>
      <c r="J71" s="289">
        <f t="shared" si="21"/>
        <v>71</v>
      </c>
      <c r="K71" s="289">
        <f t="shared" si="21"/>
        <v>82</v>
      </c>
      <c r="L71" s="289">
        <f t="shared" si="21"/>
        <v>86</v>
      </c>
      <c r="M71" s="289">
        <f t="shared" si="21"/>
        <v>268</v>
      </c>
      <c r="N71" s="289">
        <f t="shared" si="21"/>
        <v>354</v>
      </c>
      <c r="O71" s="423" t="s">
        <v>68</v>
      </c>
      <c r="P71" s="1829"/>
    </row>
    <row r="72" spans="1:17" s="494" customFormat="1" ht="39" customHeight="1">
      <c r="A72" s="1829" t="s">
        <v>978</v>
      </c>
      <c r="B72" s="423" t="s">
        <v>998</v>
      </c>
      <c r="C72" s="286">
        <f>C66+C69</f>
        <v>16</v>
      </c>
      <c r="D72" s="286">
        <f t="shared" ref="D72:N73" si="22">D66+D69</f>
        <v>129</v>
      </c>
      <c r="E72" s="286">
        <f t="shared" si="22"/>
        <v>145</v>
      </c>
      <c r="F72" s="286">
        <f t="shared" si="22"/>
        <v>152</v>
      </c>
      <c r="G72" s="286">
        <f t="shared" si="22"/>
        <v>634</v>
      </c>
      <c r="H72" s="286">
        <f t="shared" si="22"/>
        <v>786</v>
      </c>
      <c r="I72" s="286">
        <f t="shared" si="22"/>
        <v>10</v>
      </c>
      <c r="J72" s="286">
        <f t="shared" si="22"/>
        <v>99</v>
      </c>
      <c r="K72" s="286">
        <f t="shared" si="22"/>
        <v>109</v>
      </c>
      <c r="L72" s="286">
        <f t="shared" si="22"/>
        <v>46</v>
      </c>
      <c r="M72" s="286">
        <f t="shared" si="22"/>
        <v>392</v>
      </c>
      <c r="N72" s="286">
        <f t="shared" si="22"/>
        <v>438</v>
      </c>
      <c r="O72" s="423" t="s">
        <v>999</v>
      </c>
      <c r="P72" s="1829" t="s">
        <v>1003</v>
      </c>
    </row>
    <row r="73" spans="1:17" s="494" customFormat="1" ht="39" customHeight="1">
      <c r="A73" s="1829"/>
      <c r="B73" s="423" t="s">
        <v>1001</v>
      </c>
      <c r="C73" s="289">
        <f>C67+C70</f>
        <v>6</v>
      </c>
      <c r="D73" s="289">
        <f t="shared" si="22"/>
        <v>76</v>
      </c>
      <c r="E73" s="289">
        <f t="shared" si="22"/>
        <v>82</v>
      </c>
      <c r="F73" s="289">
        <f t="shared" si="22"/>
        <v>131</v>
      </c>
      <c r="G73" s="289">
        <f t="shared" si="22"/>
        <v>505</v>
      </c>
      <c r="H73" s="289">
        <f t="shared" si="22"/>
        <v>636</v>
      </c>
      <c r="I73" s="289">
        <f t="shared" si="22"/>
        <v>1</v>
      </c>
      <c r="J73" s="289">
        <f t="shared" si="22"/>
        <v>95</v>
      </c>
      <c r="K73" s="289">
        <f t="shared" si="22"/>
        <v>96</v>
      </c>
      <c r="L73" s="289">
        <f t="shared" si="22"/>
        <v>44</v>
      </c>
      <c r="M73" s="289">
        <f t="shared" si="22"/>
        <v>200</v>
      </c>
      <c r="N73" s="289">
        <f t="shared" si="22"/>
        <v>244</v>
      </c>
      <c r="O73" s="423" t="s">
        <v>1002</v>
      </c>
      <c r="P73" s="1829"/>
    </row>
    <row r="74" spans="1:17" s="494" customFormat="1" ht="39" customHeight="1">
      <c r="A74" s="1829"/>
      <c r="B74" s="423" t="s">
        <v>750</v>
      </c>
      <c r="C74" s="286">
        <f>C72+C73</f>
        <v>22</v>
      </c>
      <c r="D74" s="286">
        <f t="shared" ref="D74:N74" si="23">D72+D73</f>
        <v>205</v>
      </c>
      <c r="E74" s="286">
        <f t="shared" si="23"/>
        <v>227</v>
      </c>
      <c r="F74" s="286">
        <f t="shared" si="23"/>
        <v>283</v>
      </c>
      <c r="G74" s="286">
        <f t="shared" si="23"/>
        <v>1139</v>
      </c>
      <c r="H74" s="286">
        <f t="shared" si="23"/>
        <v>1422</v>
      </c>
      <c r="I74" s="286">
        <f t="shared" si="23"/>
        <v>11</v>
      </c>
      <c r="J74" s="286">
        <f t="shared" si="23"/>
        <v>194</v>
      </c>
      <c r="K74" s="286">
        <f t="shared" si="23"/>
        <v>205</v>
      </c>
      <c r="L74" s="286">
        <f t="shared" si="23"/>
        <v>90</v>
      </c>
      <c r="M74" s="286">
        <f t="shared" si="23"/>
        <v>592</v>
      </c>
      <c r="N74" s="286">
        <f t="shared" si="23"/>
        <v>682</v>
      </c>
      <c r="O74" s="423" t="s">
        <v>68</v>
      </c>
      <c r="P74" s="1829"/>
    </row>
    <row r="75" spans="1:17" ht="39" customHeight="1">
      <c r="A75" s="1829" t="s">
        <v>980</v>
      </c>
      <c r="B75" s="423" t="s">
        <v>998</v>
      </c>
      <c r="C75" s="289">
        <v>5</v>
      </c>
      <c r="D75" s="289">
        <v>15</v>
      </c>
      <c r="E75" s="289">
        <f>C75+D75</f>
        <v>20</v>
      </c>
      <c r="F75" s="289">
        <v>37</v>
      </c>
      <c r="G75" s="289">
        <v>54</v>
      </c>
      <c r="H75" s="289">
        <f>F75+G75</f>
        <v>91</v>
      </c>
      <c r="I75" s="289">
        <v>0</v>
      </c>
      <c r="J75" s="289">
        <v>2</v>
      </c>
      <c r="K75" s="289">
        <f>I75+J75</f>
        <v>2</v>
      </c>
      <c r="L75" s="289">
        <v>20</v>
      </c>
      <c r="M75" s="289">
        <v>95</v>
      </c>
      <c r="N75" s="289">
        <f>L75+M75</f>
        <v>115</v>
      </c>
      <c r="O75" s="423" t="s">
        <v>999</v>
      </c>
      <c r="P75" s="1829" t="s">
        <v>178</v>
      </c>
    </row>
    <row r="76" spans="1:17" ht="39" customHeight="1">
      <c r="A76" s="1829"/>
      <c r="B76" s="423" t="s">
        <v>1001</v>
      </c>
      <c r="C76" s="286">
        <v>3</v>
      </c>
      <c r="D76" s="286">
        <v>187</v>
      </c>
      <c r="E76" s="286">
        <f>C76+D76</f>
        <v>190</v>
      </c>
      <c r="F76" s="286">
        <v>17</v>
      </c>
      <c r="G76" s="286">
        <v>1123</v>
      </c>
      <c r="H76" s="286">
        <f>F76+G76</f>
        <v>1140</v>
      </c>
      <c r="I76" s="286">
        <v>3</v>
      </c>
      <c r="J76" s="286">
        <v>128</v>
      </c>
      <c r="K76" s="286">
        <f>I76+J76</f>
        <v>131</v>
      </c>
      <c r="L76" s="286">
        <v>10</v>
      </c>
      <c r="M76" s="286">
        <v>407</v>
      </c>
      <c r="N76" s="286">
        <f>L76+M76</f>
        <v>417</v>
      </c>
      <c r="O76" s="423" t="s">
        <v>1002</v>
      </c>
      <c r="P76" s="1829"/>
    </row>
    <row r="77" spans="1:17" ht="39" customHeight="1">
      <c r="A77" s="1829"/>
      <c r="B77" s="423" t="s">
        <v>750</v>
      </c>
      <c r="C77" s="289">
        <f>C75+C76</f>
        <v>8</v>
      </c>
      <c r="D77" s="289">
        <f t="shared" ref="D77:N77" si="24">D75+D76</f>
        <v>202</v>
      </c>
      <c r="E77" s="289">
        <f t="shared" si="24"/>
        <v>210</v>
      </c>
      <c r="F77" s="289">
        <f t="shared" si="24"/>
        <v>54</v>
      </c>
      <c r="G77" s="289">
        <f t="shared" si="24"/>
        <v>1177</v>
      </c>
      <c r="H77" s="289">
        <f t="shared" si="24"/>
        <v>1231</v>
      </c>
      <c r="I77" s="289">
        <f t="shared" si="24"/>
        <v>3</v>
      </c>
      <c r="J77" s="289">
        <f t="shared" si="24"/>
        <v>130</v>
      </c>
      <c r="K77" s="289">
        <f t="shared" si="24"/>
        <v>133</v>
      </c>
      <c r="L77" s="289">
        <f t="shared" si="24"/>
        <v>30</v>
      </c>
      <c r="M77" s="289">
        <f t="shared" si="24"/>
        <v>502</v>
      </c>
      <c r="N77" s="289">
        <f t="shared" si="24"/>
        <v>532</v>
      </c>
      <c r="O77" s="423" t="s">
        <v>68</v>
      </c>
      <c r="P77" s="1829"/>
    </row>
    <row r="78" spans="1:17" ht="39" customHeight="1">
      <c r="A78" s="1829" t="s">
        <v>981</v>
      </c>
      <c r="B78" s="423" t="s">
        <v>998</v>
      </c>
      <c r="C78" s="286">
        <v>0</v>
      </c>
      <c r="D78" s="286">
        <v>0</v>
      </c>
      <c r="E78" s="286">
        <f>C78+D78</f>
        <v>0</v>
      </c>
      <c r="F78" s="286">
        <v>0</v>
      </c>
      <c r="G78" s="286">
        <v>0</v>
      </c>
      <c r="H78" s="286">
        <f>F78+G78</f>
        <v>0</v>
      </c>
      <c r="I78" s="286">
        <v>0</v>
      </c>
      <c r="J78" s="286">
        <v>0</v>
      </c>
      <c r="K78" s="286">
        <f>I78+J78</f>
        <v>0</v>
      </c>
      <c r="L78" s="286">
        <v>0</v>
      </c>
      <c r="M78" s="286">
        <v>0</v>
      </c>
      <c r="N78" s="286">
        <f>L78+M78</f>
        <v>0</v>
      </c>
      <c r="O78" s="423" t="s">
        <v>999</v>
      </c>
      <c r="P78" s="1829" t="s">
        <v>982</v>
      </c>
    </row>
    <row r="79" spans="1:17" ht="39" customHeight="1">
      <c r="A79" s="1829"/>
      <c r="B79" s="423" t="s">
        <v>1001</v>
      </c>
      <c r="C79" s="289">
        <v>0</v>
      </c>
      <c r="D79" s="289">
        <v>5</v>
      </c>
      <c r="E79" s="289">
        <f>C79+D79</f>
        <v>5</v>
      </c>
      <c r="F79" s="289">
        <v>0</v>
      </c>
      <c r="G79" s="289">
        <v>19</v>
      </c>
      <c r="H79" s="289">
        <f>F79+G79</f>
        <v>19</v>
      </c>
      <c r="I79" s="289">
        <v>0</v>
      </c>
      <c r="J79" s="289">
        <v>4</v>
      </c>
      <c r="K79" s="289">
        <f>I79+J79</f>
        <v>4</v>
      </c>
      <c r="L79" s="289">
        <v>1</v>
      </c>
      <c r="M79" s="289">
        <v>5</v>
      </c>
      <c r="N79" s="289">
        <f>L79+M79</f>
        <v>6</v>
      </c>
      <c r="O79" s="423" t="s">
        <v>1002</v>
      </c>
      <c r="P79" s="1829"/>
    </row>
    <row r="80" spans="1:17" ht="39" customHeight="1">
      <c r="A80" s="1829"/>
      <c r="B80" s="423" t="s">
        <v>750</v>
      </c>
      <c r="C80" s="286">
        <f>C78+C79</f>
        <v>0</v>
      </c>
      <c r="D80" s="286">
        <f t="shared" ref="D80:N80" si="25">D78+D79</f>
        <v>5</v>
      </c>
      <c r="E80" s="286">
        <f t="shared" si="25"/>
        <v>5</v>
      </c>
      <c r="F80" s="286">
        <f t="shared" si="25"/>
        <v>0</v>
      </c>
      <c r="G80" s="286">
        <f t="shared" si="25"/>
        <v>19</v>
      </c>
      <c r="H80" s="286">
        <f t="shared" si="25"/>
        <v>19</v>
      </c>
      <c r="I80" s="286">
        <f t="shared" si="25"/>
        <v>0</v>
      </c>
      <c r="J80" s="286">
        <f t="shared" si="25"/>
        <v>4</v>
      </c>
      <c r="K80" s="286">
        <f t="shared" si="25"/>
        <v>4</v>
      </c>
      <c r="L80" s="286">
        <f t="shared" si="25"/>
        <v>1</v>
      </c>
      <c r="M80" s="286">
        <f t="shared" si="25"/>
        <v>5</v>
      </c>
      <c r="N80" s="286">
        <f t="shared" si="25"/>
        <v>6</v>
      </c>
      <c r="O80" s="423" t="s">
        <v>68</v>
      </c>
      <c r="P80" s="1829"/>
    </row>
    <row r="81" spans="1:17" ht="39" customHeight="1">
      <c r="A81" s="1829" t="s">
        <v>983</v>
      </c>
      <c r="B81" s="423" t="s">
        <v>998</v>
      </c>
      <c r="C81" s="289">
        <f>C75+C78</f>
        <v>5</v>
      </c>
      <c r="D81" s="289">
        <f t="shared" ref="D81:N82" si="26">D75+D78</f>
        <v>15</v>
      </c>
      <c r="E81" s="289">
        <f t="shared" si="26"/>
        <v>20</v>
      </c>
      <c r="F81" s="289">
        <f t="shared" si="26"/>
        <v>37</v>
      </c>
      <c r="G81" s="289">
        <f t="shared" si="26"/>
        <v>54</v>
      </c>
      <c r="H81" s="289">
        <f t="shared" si="26"/>
        <v>91</v>
      </c>
      <c r="I81" s="289">
        <f t="shared" si="26"/>
        <v>0</v>
      </c>
      <c r="J81" s="289">
        <f t="shared" si="26"/>
        <v>2</v>
      </c>
      <c r="K81" s="289">
        <f t="shared" si="26"/>
        <v>2</v>
      </c>
      <c r="L81" s="289">
        <f t="shared" si="26"/>
        <v>20</v>
      </c>
      <c r="M81" s="289">
        <f t="shared" si="26"/>
        <v>95</v>
      </c>
      <c r="N81" s="289">
        <f t="shared" si="26"/>
        <v>115</v>
      </c>
      <c r="O81" s="423" t="s">
        <v>999</v>
      </c>
      <c r="P81" s="1829" t="s">
        <v>984</v>
      </c>
    </row>
    <row r="82" spans="1:17" ht="39" customHeight="1">
      <c r="A82" s="1829"/>
      <c r="B82" s="423" t="s">
        <v>1001</v>
      </c>
      <c r="C82" s="286">
        <f>C76+C79</f>
        <v>3</v>
      </c>
      <c r="D82" s="286">
        <f t="shared" si="26"/>
        <v>192</v>
      </c>
      <c r="E82" s="286">
        <f t="shared" si="26"/>
        <v>195</v>
      </c>
      <c r="F82" s="286">
        <f t="shared" si="26"/>
        <v>17</v>
      </c>
      <c r="G82" s="286">
        <f t="shared" si="26"/>
        <v>1142</v>
      </c>
      <c r="H82" s="286">
        <f t="shared" si="26"/>
        <v>1159</v>
      </c>
      <c r="I82" s="286">
        <f t="shared" si="26"/>
        <v>3</v>
      </c>
      <c r="J82" s="286">
        <f t="shared" si="26"/>
        <v>132</v>
      </c>
      <c r="K82" s="286">
        <f t="shared" si="26"/>
        <v>135</v>
      </c>
      <c r="L82" s="286">
        <f t="shared" si="26"/>
        <v>11</v>
      </c>
      <c r="M82" s="286">
        <f t="shared" si="26"/>
        <v>412</v>
      </c>
      <c r="N82" s="286">
        <f t="shared" si="26"/>
        <v>423</v>
      </c>
      <c r="O82" s="423" t="s">
        <v>1002</v>
      </c>
      <c r="P82" s="1829"/>
    </row>
    <row r="83" spans="1:17" ht="39" customHeight="1">
      <c r="A83" s="1829"/>
      <c r="B83" s="423" t="s">
        <v>750</v>
      </c>
      <c r="C83" s="289">
        <f>C81+C82</f>
        <v>8</v>
      </c>
      <c r="D83" s="289">
        <f t="shared" ref="D83:N83" si="27">D81+D82</f>
        <v>207</v>
      </c>
      <c r="E83" s="289">
        <f t="shared" si="27"/>
        <v>215</v>
      </c>
      <c r="F83" s="289">
        <f t="shared" si="27"/>
        <v>54</v>
      </c>
      <c r="G83" s="289">
        <f t="shared" si="27"/>
        <v>1196</v>
      </c>
      <c r="H83" s="289">
        <f t="shared" si="27"/>
        <v>1250</v>
      </c>
      <c r="I83" s="289">
        <f t="shared" si="27"/>
        <v>3</v>
      </c>
      <c r="J83" s="289">
        <f t="shared" si="27"/>
        <v>134</v>
      </c>
      <c r="K83" s="289">
        <f t="shared" si="27"/>
        <v>137</v>
      </c>
      <c r="L83" s="289">
        <f t="shared" si="27"/>
        <v>31</v>
      </c>
      <c r="M83" s="289">
        <f t="shared" si="27"/>
        <v>507</v>
      </c>
      <c r="N83" s="289">
        <f t="shared" si="27"/>
        <v>538</v>
      </c>
      <c r="O83" s="423" t="s">
        <v>68</v>
      </c>
      <c r="P83" s="1829"/>
    </row>
    <row r="84" spans="1:17" ht="39" customHeight="1">
      <c r="A84" s="1829" t="s">
        <v>985</v>
      </c>
      <c r="B84" s="423" t="s">
        <v>998</v>
      </c>
      <c r="C84" s="286">
        <v>1</v>
      </c>
      <c r="D84" s="286">
        <v>9</v>
      </c>
      <c r="E84" s="286">
        <f>C84+D84</f>
        <v>10</v>
      </c>
      <c r="F84" s="286">
        <v>10</v>
      </c>
      <c r="G84" s="286">
        <v>44</v>
      </c>
      <c r="H84" s="286">
        <f>F84+G84</f>
        <v>54</v>
      </c>
      <c r="I84" s="286">
        <v>0</v>
      </c>
      <c r="J84" s="286">
        <v>2</v>
      </c>
      <c r="K84" s="286">
        <f>I84+J84</f>
        <v>2</v>
      </c>
      <c r="L84" s="286">
        <v>0</v>
      </c>
      <c r="M84" s="286">
        <v>25</v>
      </c>
      <c r="N84" s="286">
        <f>L84+M84</f>
        <v>25</v>
      </c>
      <c r="O84" s="423" t="s">
        <v>999</v>
      </c>
      <c r="P84" s="1829" t="s">
        <v>1004</v>
      </c>
    </row>
    <row r="85" spans="1:17" ht="39" customHeight="1">
      <c r="A85" s="1829"/>
      <c r="B85" s="423" t="s">
        <v>1001</v>
      </c>
      <c r="C85" s="289">
        <v>0</v>
      </c>
      <c r="D85" s="289">
        <v>0</v>
      </c>
      <c r="E85" s="289">
        <f>C85+D85</f>
        <v>0</v>
      </c>
      <c r="F85" s="289">
        <v>25</v>
      </c>
      <c r="G85" s="289">
        <v>11</v>
      </c>
      <c r="H85" s="289">
        <f>F85+G85</f>
        <v>36</v>
      </c>
      <c r="I85" s="289">
        <v>0</v>
      </c>
      <c r="J85" s="289">
        <v>1</v>
      </c>
      <c r="K85" s="289">
        <f>I85+J85</f>
        <v>1</v>
      </c>
      <c r="L85" s="289">
        <v>4</v>
      </c>
      <c r="M85" s="289">
        <v>1</v>
      </c>
      <c r="N85" s="289">
        <f>L85+M85</f>
        <v>5</v>
      </c>
      <c r="O85" s="423" t="s">
        <v>1002</v>
      </c>
      <c r="P85" s="1829"/>
    </row>
    <row r="86" spans="1:17" ht="39" customHeight="1">
      <c r="A86" s="1829"/>
      <c r="B86" s="423" t="s">
        <v>750</v>
      </c>
      <c r="C86" s="286">
        <f>C84+C85</f>
        <v>1</v>
      </c>
      <c r="D86" s="286">
        <f t="shared" ref="D86:N86" si="28">D84+D85</f>
        <v>9</v>
      </c>
      <c r="E86" s="286">
        <f t="shared" si="28"/>
        <v>10</v>
      </c>
      <c r="F86" s="286">
        <f t="shared" si="28"/>
        <v>35</v>
      </c>
      <c r="G86" s="286">
        <f t="shared" si="28"/>
        <v>55</v>
      </c>
      <c r="H86" s="286">
        <f t="shared" si="28"/>
        <v>90</v>
      </c>
      <c r="I86" s="286">
        <f t="shared" si="28"/>
        <v>0</v>
      </c>
      <c r="J86" s="286">
        <f t="shared" si="28"/>
        <v>3</v>
      </c>
      <c r="K86" s="286">
        <f t="shared" si="28"/>
        <v>3</v>
      </c>
      <c r="L86" s="286">
        <f t="shared" si="28"/>
        <v>4</v>
      </c>
      <c r="M86" s="286">
        <f t="shared" si="28"/>
        <v>26</v>
      </c>
      <c r="N86" s="286">
        <f t="shared" si="28"/>
        <v>30</v>
      </c>
      <c r="O86" s="423" t="s">
        <v>68</v>
      </c>
      <c r="P86" s="1829"/>
    </row>
    <row r="87" spans="1:17" ht="39" customHeight="1">
      <c r="A87" s="1829" t="s">
        <v>986</v>
      </c>
      <c r="B87" s="423" t="s">
        <v>998</v>
      </c>
      <c r="C87" s="289">
        <v>33</v>
      </c>
      <c r="D87" s="289">
        <v>43</v>
      </c>
      <c r="E87" s="289">
        <f>C87+D87</f>
        <v>76</v>
      </c>
      <c r="F87" s="289">
        <v>276</v>
      </c>
      <c r="G87" s="289">
        <v>201</v>
      </c>
      <c r="H87" s="289">
        <f>F87+G87</f>
        <v>477</v>
      </c>
      <c r="I87" s="289">
        <v>37</v>
      </c>
      <c r="J87" s="289">
        <v>39</v>
      </c>
      <c r="K87" s="289">
        <f>I87+J87</f>
        <v>76</v>
      </c>
      <c r="L87" s="289">
        <v>91</v>
      </c>
      <c r="M87" s="289">
        <v>96</v>
      </c>
      <c r="N87" s="289">
        <f>L87+M87</f>
        <v>187</v>
      </c>
      <c r="O87" s="423" t="s">
        <v>999</v>
      </c>
      <c r="P87" s="1829" t="s">
        <v>1005</v>
      </c>
    </row>
    <row r="88" spans="1:17" ht="39" customHeight="1">
      <c r="A88" s="1829"/>
      <c r="B88" s="423" t="s">
        <v>1001</v>
      </c>
      <c r="C88" s="286">
        <v>55</v>
      </c>
      <c r="D88" s="286">
        <v>42</v>
      </c>
      <c r="E88" s="286">
        <f>C88+D88</f>
        <v>97</v>
      </c>
      <c r="F88" s="286">
        <v>737</v>
      </c>
      <c r="G88" s="286">
        <v>230</v>
      </c>
      <c r="H88" s="286">
        <f>F88+G88</f>
        <v>967</v>
      </c>
      <c r="I88" s="286">
        <v>54</v>
      </c>
      <c r="J88" s="286">
        <v>35</v>
      </c>
      <c r="K88" s="286">
        <f>I88+J88</f>
        <v>89</v>
      </c>
      <c r="L88" s="286">
        <v>455</v>
      </c>
      <c r="M88" s="286">
        <v>68</v>
      </c>
      <c r="N88" s="286">
        <f>L88+M88</f>
        <v>523</v>
      </c>
      <c r="O88" s="423" t="s">
        <v>1002</v>
      </c>
      <c r="P88" s="1829"/>
    </row>
    <row r="89" spans="1:17" ht="39" customHeight="1">
      <c r="A89" s="1829"/>
      <c r="B89" s="423" t="s">
        <v>750</v>
      </c>
      <c r="C89" s="289">
        <f>C87+C88</f>
        <v>88</v>
      </c>
      <c r="D89" s="289">
        <f t="shared" ref="D89:N89" si="29">D87+D88</f>
        <v>85</v>
      </c>
      <c r="E89" s="289">
        <f t="shared" si="29"/>
        <v>173</v>
      </c>
      <c r="F89" s="289">
        <f t="shared" si="29"/>
        <v>1013</v>
      </c>
      <c r="G89" s="289">
        <f t="shared" si="29"/>
        <v>431</v>
      </c>
      <c r="H89" s="289">
        <f t="shared" si="29"/>
        <v>1444</v>
      </c>
      <c r="I89" s="289">
        <f t="shared" si="29"/>
        <v>91</v>
      </c>
      <c r="J89" s="289">
        <f t="shared" si="29"/>
        <v>74</v>
      </c>
      <c r="K89" s="289">
        <f t="shared" si="29"/>
        <v>165</v>
      </c>
      <c r="L89" s="289">
        <f t="shared" si="29"/>
        <v>546</v>
      </c>
      <c r="M89" s="289">
        <f t="shared" si="29"/>
        <v>164</v>
      </c>
      <c r="N89" s="289">
        <f t="shared" si="29"/>
        <v>710</v>
      </c>
      <c r="O89" s="423" t="s">
        <v>68</v>
      </c>
      <c r="P89" s="1829"/>
    </row>
    <row r="90" spans="1:17" ht="39" customHeight="1">
      <c r="A90" s="198" t="s">
        <v>1228</v>
      </c>
      <c r="B90" s="136"/>
      <c r="C90" s="136"/>
      <c r="D90" s="136"/>
      <c r="E90" s="136"/>
      <c r="F90" s="136"/>
      <c r="G90" s="136"/>
      <c r="H90" s="136"/>
      <c r="I90" s="136"/>
      <c r="J90" s="136"/>
      <c r="K90" s="136"/>
      <c r="L90" s="136"/>
      <c r="M90" s="136"/>
      <c r="N90" s="136"/>
      <c r="O90" s="136"/>
      <c r="P90" s="200" t="s">
        <v>1229</v>
      </c>
    </row>
    <row r="91" spans="1:17" s="493" customFormat="1" ht="39" customHeight="1">
      <c r="A91" s="1859" t="s">
        <v>971</v>
      </c>
      <c r="B91" s="1859" t="s">
        <v>990</v>
      </c>
      <c r="C91" s="1837" t="s">
        <v>58</v>
      </c>
      <c r="D91" s="1837"/>
      <c r="E91" s="1837" t="s">
        <v>1106</v>
      </c>
      <c r="F91" s="1837" t="s">
        <v>104</v>
      </c>
      <c r="G91" s="1837"/>
      <c r="H91" s="1837" t="s">
        <v>1107</v>
      </c>
      <c r="I91" s="1837" t="s">
        <v>59</v>
      </c>
      <c r="J91" s="1837"/>
      <c r="K91" s="1837" t="s">
        <v>60</v>
      </c>
      <c r="L91" s="1837" t="s">
        <v>61</v>
      </c>
      <c r="M91" s="1837"/>
      <c r="N91" s="1837" t="s">
        <v>62</v>
      </c>
      <c r="O91" s="1829" t="s">
        <v>992</v>
      </c>
      <c r="P91" s="1829" t="s">
        <v>973</v>
      </c>
      <c r="Q91" s="509"/>
    </row>
    <row r="92" spans="1:17" s="493" customFormat="1" ht="39" customHeight="1">
      <c r="A92" s="1834"/>
      <c r="B92" s="1834"/>
      <c r="C92" s="1837" t="s">
        <v>465</v>
      </c>
      <c r="D92" s="1837"/>
      <c r="E92" s="1837"/>
      <c r="F92" s="1837" t="s">
        <v>203</v>
      </c>
      <c r="G92" s="1837"/>
      <c r="H92" s="1837"/>
      <c r="I92" s="1837" t="s">
        <v>60</v>
      </c>
      <c r="J92" s="1837"/>
      <c r="K92" s="1837"/>
      <c r="L92" s="1837" t="s">
        <v>62</v>
      </c>
      <c r="M92" s="1837"/>
      <c r="N92" s="1837"/>
      <c r="O92" s="1829"/>
      <c r="P92" s="1829"/>
      <c r="Q92" s="509"/>
    </row>
    <row r="93" spans="1:17" ht="39" customHeight="1">
      <c r="A93" s="1834"/>
      <c r="B93" s="1834"/>
      <c r="C93" s="423" t="s">
        <v>994</v>
      </c>
      <c r="D93" s="423" t="s">
        <v>995</v>
      </c>
      <c r="E93" s="423" t="s">
        <v>750</v>
      </c>
      <c r="F93" s="423" t="s">
        <v>994</v>
      </c>
      <c r="G93" s="423" t="s">
        <v>995</v>
      </c>
      <c r="H93" s="423" t="s">
        <v>750</v>
      </c>
      <c r="I93" s="423" t="s">
        <v>994</v>
      </c>
      <c r="J93" s="423" t="s">
        <v>995</v>
      </c>
      <c r="K93" s="423" t="s">
        <v>750</v>
      </c>
      <c r="L93" s="423" t="s">
        <v>994</v>
      </c>
      <c r="M93" s="423" t="s">
        <v>995</v>
      </c>
      <c r="N93" s="423" t="s">
        <v>750</v>
      </c>
      <c r="O93" s="1829"/>
      <c r="P93" s="1829"/>
      <c r="Q93" s="492"/>
    </row>
    <row r="94" spans="1:17" ht="39" customHeight="1">
      <c r="A94" s="1835"/>
      <c r="B94" s="1835"/>
      <c r="C94" s="423" t="s">
        <v>996</v>
      </c>
      <c r="D94" s="423" t="s">
        <v>997</v>
      </c>
      <c r="E94" s="423" t="s">
        <v>68</v>
      </c>
      <c r="F94" s="423" t="s">
        <v>996</v>
      </c>
      <c r="G94" s="423" t="s">
        <v>997</v>
      </c>
      <c r="H94" s="423" t="s">
        <v>68</v>
      </c>
      <c r="I94" s="423" t="s">
        <v>996</v>
      </c>
      <c r="J94" s="423" t="s">
        <v>997</v>
      </c>
      <c r="K94" s="423" t="s">
        <v>68</v>
      </c>
      <c r="L94" s="423" t="s">
        <v>996</v>
      </c>
      <c r="M94" s="423" t="s">
        <v>997</v>
      </c>
      <c r="N94" s="423" t="s">
        <v>68</v>
      </c>
      <c r="O94" s="1829"/>
      <c r="P94" s="1829"/>
      <c r="Q94" s="492"/>
    </row>
    <row r="95" spans="1:17" s="494" customFormat="1" ht="39" customHeight="1">
      <c r="A95" s="1829" t="s">
        <v>976</v>
      </c>
      <c r="B95" s="423" t="s">
        <v>998</v>
      </c>
      <c r="C95" s="286">
        <v>3</v>
      </c>
      <c r="D95" s="286">
        <v>180</v>
      </c>
      <c r="E95" s="286">
        <f>C95+D95</f>
        <v>183</v>
      </c>
      <c r="F95" s="286">
        <v>1</v>
      </c>
      <c r="G95" s="286">
        <v>95</v>
      </c>
      <c r="H95" s="286">
        <f>F95+G95</f>
        <v>96</v>
      </c>
      <c r="I95" s="286">
        <v>8</v>
      </c>
      <c r="J95" s="286">
        <v>215</v>
      </c>
      <c r="K95" s="286">
        <f>I95+J95</f>
        <v>223</v>
      </c>
      <c r="L95" s="286">
        <v>1</v>
      </c>
      <c r="M95" s="286">
        <v>63</v>
      </c>
      <c r="N95" s="286">
        <f>L95+M95</f>
        <v>64</v>
      </c>
      <c r="O95" s="423" t="s">
        <v>999</v>
      </c>
      <c r="P95" s="1829" t="s">
        <v>1000</v>
      </c>
    </row>
    <row r="96" spans="1:17" s="494" customFormat="1" ht="39" customHeight="1">
      <c r="A96" s="1829"/>
      <c r="B96" s="423" t="s">
        <v>1001</v>
      </c>
      <c r="C96" s="289">
        <v>0</v>
      </c>
      <c r="D96" s="289">
        <v>123</v>
      </c>
      <c r="E96" s="289">
        <f>C96+D96</f>
        <v>123</v>
      </c>
      <c r="F96" s="289">
        <v>0</v>
      </c>
      <c r="G96" s="289">
        <v>64</v>
      </c>
      <c r="H96" s="289">
        <f>F96+G96</f>
        <v>64</v>
      </c>
      <c r="I96" s="289">
        <v>0</v>
      </c>
      <c r="J96" s="289">
        <v>230</v>
      </c>
      <c r="K96" s="289">
        <f>I96+J96</f>
        <v>230</v>
      </c>
      <c r="L96" s="289">
        <v>1</v>
      </c>
      <c r="M96" s="289">
        <v>70</v>
      </c>
      <c r="N96" s="289">
        <f>L96+M96</f>
        <v>71</v>
      </c>
      <c r="O96" s="423" t="s">
        <v>1002</v>
      </c>
      <c r="P96" s="1829"/>
    </row>
    <row r="97" spans="1:16" s="494" customFormat="1" ht="39" customHeight="1">
      <c r="A97" s="1829"/>
      <c r="B97" s="423" t="s">
        <v>750</v>
      </c>
      <c r="C97" s="286">
        <f>C95+C96</f>
        <v>3</v>
      </c>
      <c r="D97" s="286">
        <f t="shared" ref="D97:N97" si="30">D95+D96</f>
        <v>303</v>
      </c>
      <c r="E97" s="286">
        <f t="shared" si="30"/>
        <v>306</v>
      </c>
      <c r="F97" s="286">
        <f t="shared" si="30"/>
        <v>1</v>
      </c>
      <c r="G97" s="286">
        <f t="shared" si="30"/>
        <v>159</v>
      </c>
      <c r="H97" s="286">
        <f t="shared" si="30"/>
        <v>160</v>
      </c>
      <c r="I97" s="286">
        <f t="shared" si="30"/>
        <v>8</v>
      </c>
      <c r="J97" s="286">
        <f t="shared" si="30"/>
        <v>445</v>
      </c>
      <c r="K97" s="286">
        <f t="shared" si="30"/>
        <v>453</v>
      </c>
      <c r="L97" s="286">
        <f t="shared" si="30"/>
        <v>2</v>
      </c>
      <c r="M97" s="286">
        <f t="shared" si="30"/>
        <v>133</v>
      </c>
      <c r="N97" s="286">
        <f t="shared" si="30"/>
        <v>135</v>
      </c>
      <c r="O97" s="423" t="s">
        <v>68</v>
      </c>
      <c r="P97" s="1829"/>
    </row>
    <row r="98" spans="1:16" s="494" customFormat="1" ht="39" customHeight="1">
      <c r="A98" s="1829" t="s">
        <v>977</v>
      </c>
      <c r="B98" s="423" t="s">
        <v>998</v>
      </c>
      <c r="C98" s="289">
        <v>35</v>
      </c>
      <c r="D98" s="289">
        <v>92</v>
      </c>
      <c r="E98" s="289">
        <f>C98+D98</f>
        <v>127</v>
      </c>
      <c r="F98" s="289">
        <v>12</v>
      </c>
      <c r="G98" s="289">
        <v>61</v>
      </c>
      <c r="H98" s="289">
        <f>F98+G98</f>
        <v>73</v>
      </c>
      <c r="I98" s="289">
        <v>56</v>
      </c>
      <c r="J98" s="289">
        <v>102</v>
      </c>
      <c r="K98" s="289">
        <f>I98+J98</f>
        <v>158</v>
      </c>
      <c r="L98" s="289">
        <v>45</v>
      </c>
      <c r="M98" s="289">
        <v>101</v>
      </c>
      <c r="N98" s="289">
        <f>L98+M98</f>
        <v>146</v>
      </c>
      <c r="O98" s="423" t="s">
        <v>999</v>
      </c>
      <c r="P98" s="1829" t="s">
        <v>172</v>
      </c>
    </row>
    <row r="99" spans="1:16" s="494" customFormat="1" ht="39" customHeight="1">
      <c r="A99" s="1829"/>
      <c r="B99" s="423" t="s">
        <v>1001</v>
      </c>
      <c r="C99" s="286">
        <v>36</v>
      </c>
      <c r="D99" s="286">
        <v>77</v>
      </c>
      <c r="E99" s="286">
        <f>C99+D99</f>
        <v>113</v>
      </c>
      <c r="F99" s="286">
        <v>5</v>
      </c>
      <c r="G99" s="286">
        <v>23</v>
      </c>
      <c r="H99" s="286">
        <f>F99+G99</f>
        <v>28</v>
      </c>
      <c r="I99" s="286">
        <v>61</v>
      </c>
      <c r="J99" s="286">
        <v>135</v>
      </c>
      <c r="K99" s="286">
        <f>I99+J99</f>
        <v>196</v>
      </c>
      <c r="L99" s="286">
        <v>9</v>
      </c>
      <c r="M99" s="286">
        <v>63</v>
      </c>
      <c r="N99" s="286">
        <f>L99+M99</f>
        <v>72</v>
      </c>
      <c r="O99" s="423" t="s">
        <v>1002</v>
      </c>
      <c r="P99" s="1829"/>
    </row>
    <row r="100" spans="1:16" s="494" customFormat="1" ht="39" customHeight="1">
      <c r="A100" s="1829"/>
      <c r="B100" s="423" t="s">
        <v>750</v>
      </c>
      <c r="C100" s="289">
        <f>C98+C99</f>
        <v>71</v>
      </c>
      <c r="D100" s="289">
        <f t="shared" ref="D100:N100" si="31">D98+D99</f>
        <v>169</v>
      </c>
      <c r="E100" s="289">
        <f t="shared" si="31"/>
        <v>240</v>
      </c>
      <c r="F100" s="289">
        <f t="shared" si="31"/>
        <v>17</v>
      </c>
      <c r="G100" s="289">
        <f t="shared" si="31"/>
        <v>84</v>
      </c>
      <c r="H100" s="289">
        <f t="shared" si="31"/>
        <v>101</v>
      </c>
      <c r="I100" s="289">
        <f t="shared" si="31"/>
        <v>117</v>
      </c>
      <c r="J100" s="289">
        <f t="shared" si="31"/>
        <v>237</v>
      </c>
      <c r="K100" s="289">
        <f t="shared" si="31"/>
        <v>354</v>
      </c>
      <c r="L100" s="289">
        <f t="shared" si="31"/>
        <v>54</v>
      </c>
      <c r="M100" s="289">
        <f t="shared" si="31"/>
        <v>164</v>
      </c>
      <c r="N100" s="289">
        <f t="shared" si="31"/>
        <v>218</v>
      </c>
      <c r="O100" s="423" t="s">
        <v>68</v>
      </c>
      <c r="P100" s="1829"/>
    </row>
    <row r="101" spans="1:16" s="494" customFormat="1" ht="39" customHeight="1">
      <c r="A101" s="1829" t="s">
        <v>978</v>
      </c>
      <c r="B101" s="423" t="s">
        <v>998</v>
      </c>
      <c r="C101" s="286">
        <f>C95+C98</f>
        <v>38</v>
      </c>
      <c r="D101" s="286">
        <f t="shared" ref="D101:N102" si="32">D95+D98</f>
        <v>272</v>
      </c>
      <c r="E101" s="286">
        <f t="shared" si="32"/>
        <v>310</v>
      </c>
      <c r="F101" s="286">
        <f t="shared" si="32"/>
        <v>13</v>
      </c>
      <c r="G101" s="286">
        <f t="shared" si="32"/>
        <v>156</v>
      </c>
      <c r="H101" s="286">
        <f t="shared" si="32"/>
        <v>169</v>
      </c>
      <c r="I101" s="286">
        <f t="shared" si="32"/>
        <v>64</v>
      </c>
      <c r="J101" s="286">
        <f t="shared" si="32"/>
        <v>317</v>
      </c>
      <c r="K101" s="286">
        <f t="shared" si="32"/>
        <v>381</v>
      </c>
      <c r="L101" s="286">
        <f t="shared" si="32"/>
        <v>46</v>
      </c>
      <c r="M101" s="286">
        <f t="shared" si="32"/>
        <v>164</v>
      </c>
      <c r="N101" s="286">
        <f t="shared" si="32"/>
        <v>210</v>
      </c>
      <c r="O101" s="423" t="s">
        <v>999</v>
      </c>
      <c r="P101" s="1829" t="s">
        <v>1003</v>
      </c>
    </row>
    <row r="102" spans="1:16" s="494" customFormat="1" ht="39" customHeight="1">
      <c r="A102" s="1829"/>
      <c r="B102" s="423" t="s">
        <v>1001</v>
      </c>
      <c r="C102" s="289">
        <f>C96+C99</f>
        <v>36</v>
      </c>
      <c r="D102" s="289">
        <f t="shared" si="32"/>
        <v>200</v>
      </c>
      <c r="E102" s="289">
        <f t="shared" si="32"/>
        <v>236</v>
      </c>
      <c r="F102" s="289">
        <f t="shared" si="32"/>
        <v>5</v>
      </c>
      <c r="G102" s="289">
        <f t="shared" si="32"/>
        <v>87</v>
      </c>
      <c r="H102" s="289">
        <f t="shared" si="32"/>
        <v>92</v>
      </c>
      <c r="I102" s="289">
        <f t="shared" si="32"/>
        <v>61</v>
      </c>
      <c r="J102" s="289">
        <f t="shared" si="32"/>
        <v>365</v>
      </c>
      <c r="K102" s="289">
        <f t="shared" si="32"/>
        <v>426</v>
      </c>
      <c r="L102" s="289">
        <f t="shared" si="32"/>
        <v>10</v>
      </c>
      <c r="M102" s="289">
        <f t="shared" si="32"/>
        <v>133</v>
      </c>
      <c r="N102" s="289">
        <f t="shared" si="32"/>
        <v>143</v>
      </c>
      <c r="O102" s="423" t="s">
        <v>1002</v>
      </c>
      <c r="P102" s="1829"/>
    </row>
    <row r="103" spans="1:16" s="494" customFormat="1" ht="39" customHeight="1">
      <c r="A103" s="1829"/>
      <c r="B103" s="423" t="s">
        <v>750</v>
      </c>
      <c r="C103" s="286">
        <f>C101+C102</f>
        <v>74</v>
      </c>
      <c r="D103" s="286">
        <f t="shared" ref="D103:N103" si="33">D101+D102</f>
        <v>472</v>
      </c>
      <c r="E103" s="286">
        <f t="shared" si="33"/>
        <v>546</v>
      </c>
      <c r="F103" s="286">
        <f t="shared" si="33"/>
        <v>18</v>
      </c>
      <c r="G103" s="286">
        <f t="shared" si="33"/>
        <v>243</v>
      </c>
      <c r="H103" s="286">
        <f t="shared" si="33"/>
        <v>261</v>
      </c>
      <c r="I103" s="286">
        <f t="shared" si="33"/>
        <v>125</v>
      </c>
      <c r="J103" s="286">
        <f t="shared" si="33"/>
        <v>682</v>
      </c>
      <c r="K103" s="286">
        <f t="shared" si="33"/>
        <v>807</v>
      </c>
      <c r="L103" s="286">
        <f t="shared" si="33"/>
        <v>56</v>
      </c>
      <c r="M103" s="286">
        <f t="shared" si="33"/>
        <v>297</v>
      </c>
      <c r="N103" s="286">
        <f t="shared" si="33"/>
        <v>353</v>
      </c>
      <c r="O103" s="423" t="s">
        <v>68</v>
      </c>
      <c r="P103" s="1829"/>
    </row>
    <row r="104" spans="1:16" ht="39" customHeight="1">
      <c r="A104" s="1829" t="s">
        <v>980</v>
      </c>
      <c r="B104" s="423" t="s">
        <v>998</v>
      </c>
      <c r="C104" s="289">
        <v>5</v>
      </c>
      <c r="D104" s="289">
        <v>46</v>
      </c>
      <c r="E104" s="289">
        <f>C104+D104</f>
        <v>51</v>
      </c>
      <c r="F104" s="289">
        <v>12</v>
      </c>
      <c r="G104" s="289">
        <v>34</v>
      </c>
      <c r="H104" s="289">
        <f>F104+G104</f>
        <v>46</v>
      </c>
      <c r="I104" s="289">
        <v>40</v>
      </c>
      <c r="J104" s="289">
        <v>104</v>
      </c>
      <c r="K104" s="289">
        <f>I104+J104</f>
        <v>144</v>
      </c>
      <c r="L104" s="289">
        <v>30</v>
      </c>
      <c r="M104" s="289">
        <v>11</v>
      </c>
      <c r="N104" s="289">
        <f>L104+M104</f>
        <v>41</v>
      </c>
      <c r="O104" s="423" t="s">
        <v>999</v>
      </c>
      <c r="P104" s="1829" t="s">
        <v>178</v>
      </c>
    </row>
    <row r="105" spans="1:16" ht="39" customHeight="1">
      <c r="A105" s="1829"/>
      <c r="B105" s="423" t="s">
        <v>1001</v>
      </c>
      <c r="C105" s="286">
        <v>4</v>
      </c>
      <c r="D105" s="286">
        <v>419</v>
      </c>
      <c r="E105" s="286">
        <f>C105+D105</f>
        <v>423</v>
      </c>
      <c r="F105" s="286">
        <v>1</v>
      </c>
      <c r="G105" s="286">
        <v>170</v>
      </c>
      <c r="H105" s="286">
        <f>F105+G105</f>
        <v>171</v>
      </c>
      <c r="I105" s="286">
        <v>9</v>
      </c>
      <c r="J105" s="286">
        <v>384</v>
      </c>
      <c r="K105" s="286">
        <f>I105+J105</f>
        <v>393</v>
      </c>
      <c r="L105" s="286">
        <v>5</v>
      </c>
      <c r="M105" s="286">
        <v>232</v>
      </c>
      <c r="N105" s="286">
        <f>L105+M105</f>
        <v>237</v>
      </c>
      <c r="O105" s="423" t="s">
        <v>1002</v>
      </c>
      <c r="P105" s="1829"/>
    </row>
    <row r="106" spans="1:16" ht="39" customHeight="1">
      <c r="A106" s="1829"/>
      <c r="B106" s="423" t="s">
        <v>750</v>
      </c>
      <c r="C106" s="289">
        <f>C104+C105</f>
        <v>9</v>
      </c>
      <c r="D106" s="289">
        <f t="shared" ref="D106:N106" si="34">D104+D105</f>
        <v>465</v>
      </c>
      <c r="E106" s="289">
        <f t="shared" si="34"/>
        <v>474</v>
      </c>
      <c r="F106" s="289">
        <f t="shared" si="34"/>
        <v>13</v>
      </c>
      <c r="G106" s="289">
        <f t="shared" si="34"/>
        <v>204</v>
      </c>
      <c r="H106" s="289">
        <f t="shared" si="34"/>
        <v>217</v>
      </c>
      <c r="I106" s="289">
        <f t="shared" si="34"/>
        <v>49</v>
      </c>
      <c r="J106" s="289">
        <f t="shared" si="34"/>
        <v>488</v>
      </c>
      <c r="K106" s="289">
        <f t="shared" si="34"/>
        <v>537</v>
      </c>
      <c r="L106" s="289">
        <f t="shared" si="34"/>
        <v>35</v>
      </c>
      <c r="M106" s="289">
        <f t="shared" si="34"/>
        <v>243</v>
      </c>
      <c r="N106" s="289">
        <f t="shared" si="34"/>
        <v>278</v>
      </c>
      <c r="O106" s="423" t="s">
        <v>68</v>
      </c>
      <c r="P106" s="1829"/>
    </row>
    <row r="107" spans="1:16" ht="39" customHeight="1">
      <c r="A107" s="1829" t="s">
        <v>981</v>
      </c>
      <c r="B107" s="423" t="s">
        <v>998</v>
      </c>
      <c r="C107" s="286">
        <v>0</v>
      </c>
      <c r="D107" s="286">
        <v>0</v>
      </c>
      <c r="E107" s="286">
        <f>C107+D107</f>
        <v>0</v>
      </c>
      <c r="F107" s="286">
        <v>0</v>
      </c>
      <c r="G107" s="286">
        <v>0</v>
      </c>
      <c r="H107" s="286">
        <f>F107+G107</f>
        <v>0</v>
      </c>
      <c r="I107" s="286">
        <v>0</v>
      </c>
      <c r="J107" s="286">
        <v>0</v>
      </c>
      <c r="K107" s="286">
        <f>I107+J107</f>
        <v>0</v>
      </c>
      <c r="L107" s="286">
        <v>0</v>
      </c>
      <c r="M107" s="286">
        <v>0</v>
      </c>
      <c r="N107" s="286">
        <f>L107+M107</f>
        <v>0</v>
      </c>
      <c r="O107" s="423" t="s">
        <v>999</v>
      </c>
      <c r="P107" s="1829" t="s">
        <v>982</v>
      </c>
    </row>
    <row r="108" spans="1:16" ht="39" customHeight="1">
      <c r="A108" s="1829"/>
      <c r="B108" s="423" t="s">
        <v>1001</v>
      </c>
      <c r="C108" s="289">
        <v>0</v>
      </c>
      <c r="D108" s="289">
        <v>44</v>
      </c>
      <c r="E108" s="289">
        <f>C108+D108</f>
        <v>44</v>
      </c>
      <c r="F108" s="289">
        <v>0</v>
      </c>
      <c r="G108" s="289">
        <v>10</v>
      </c>
      <c r="H108" s="289">
        <f>F108+G108</f>
        <v>10</v>
      </c>
      <c r="I108" s="289">
        <v>1</v>
      </c>
      <c r="J108" s="289">
        <v>15</v>
      </c>
      <c r="K108" s="289">
        <f>I108+J108</f>
        <v>16</v>
      </c>
      <c r="L108" s="289">
        <v>1</v>
      </c>
      <c r="M108" s="289">
        <v>7</v>
      </c>
      <c r="N108" s="289">
        <f>L108+M108</f>
        <v>8</v>
      </c>
      <c r="O108" s="423" t="s">
        <v>1002</v>
      </c>
      <c r="P108" s="1829"/>
    </row>
    <row r="109" spans="1:16" ht="39" customHeight="1">
      <c r="A109" s="1829"/>
      <c r="B109" s="423" t="s">
        <v>750</v>
      </c>
      <c r="C109" s="286">
        <f>C107+C108</f>
        <v>0</v>
      </c>
      <c r="D109" s="286">
        <f t="shared" ref="D109:N109" si="35">D107+D108</f>
        <v>44</v>
      </c>
      <c r="E109" s="286">
        <f t="shared" si="35"/>
        <v>44</v>
      </c>
      <c r="F109" s="286">
        <f t="shared" si="35"/>
        <v>0</v>
      </c>
      <c r="G109" s="286">
        <f t="shared" si="35"/>
        <v>10</v>
      </c>
      <c r="H109" s="286">
        <f t="shared" si="35"/>
        <v>10</v>
      </c>
      <c r="I109" s="286">
        <f t="shared" si="35"/>
        <v>1</v>
      </c>
      <c r="J109" s="286">
        <f t="shared" si="35"/>
        <v>15</v>
      </c>
      <c r="K109" s="286">
        <f t="shared" si="35"/>
        <v>16</v>
      </c>
      <c r="L109" s="286">
        <f t="shared" si="35"/>
        <v>1</v>
      </c>
      <c r="M109" s="286">
        <f t="shared" si="35"/>
        <v>7</v>
      </c>
      <c r="N109" s="286">
        <f t="shared" si="35"/>
        <v>8</v>
      </c>
      <c r="O109" s="423" t="s">
        <v>68</v>
      </c>
      <c r="P109" s="1829"/>
    </row>
    <row r="110" spans="1:16" ht="39" customHeight="1">
      <c r="A110" s="1829" t="s">
        <v>983</v>
      </c>
      <c r="B110" s="423" t="s">
        <v>998</v>
      </c>
      <c r="C110" s="289">
        <f>C104+C107</f>
        <v>5</v>
      </c>
      <c r="D110" s="289">
        <f t="shared" ref="D110:N111" si="36">D104+D107</f>
        <v>46</v>
      </c>
      <c r="E110" s="289">
        <f t="shared" si="36"/>
        <v>51</v>
      </c>
      <c r="F110" s="289">
        <f t="shared" si="36"/>
        <v>12</v>
      </c>
      <c r="G110" s="289">
        <f t="shared" si="36"/>
        <v>34</v>
      </c>
      <c r="H110" s="289">
        <f t="shared" si="36"/>
        <v>46</v>
      </c>
      <c r="I110" s="289">
        <f t="shared" si="36"/>
        <v>40</v>
      </c>
      <c r="J110" s="289">
        <f t="shared" si="36"/>
        <v>104</v>
      </c>
      <c r="K110" s="289">
        <f t="shared" si="36"/>
        <v>144</v>
      </c>
      <c r="L110" s="289">
        <f t="shared" si="36"/>
        <v>30</v>
      </c>
      <c r="M110" s="289">
        <f t="shared" si="36"/>
        <v>11</v>
      </c>
      <c r="N110" s="289">
        <f t="shared" si="36"/>
        <v>41</v>
      </c>
      <c r="O110" s="423" t="s">
        <v>999</v>
      </c>
      <c r="P110" s="1829" t="s">
        <v>984</v>
      </c>
    </row>
    <row r="111" spans="1:16" ht="39" customHeight="1">
      <c r="A111" s="1829"/>
      <c r="B111" s="423" t="s">
        <v>1001</v>
      </c>
      <c r="C111" s="286">
        <f>C105+C108</f>
        <v>4</v>
      </c>
      <c r="D111" s="286">
        <f t="shared" si="36"/>
        <v>463</v>
      </c>
      <c r="E111" s="286">
        <f t="shared" si="36"/>
        <v>467</v>
      </c>
      <c r="F111" s="286">
        <f t="shared" si="36"/>
        <v>1</v>
      </c>
      <c r="G111" s="286">
        <f t="shared" si="36"/>
        <v>180</v>
      </c>
      <c r="H111" s="286">
        <f t="shared" si="36"/>
        <v>181</v>
      </c>
      <c r="I111" s="286">
        <f t="shared" si="36"/>
        <v>10</v>
      </c>
      <c r="J111" s="286">
        <f t="shared" si="36"/>
        <v>399</v>
      </c>
      <c r="K111" s="286">
        <f t="shared" si="36"/>
        <v>409</v>
      </c>
      <c r="L111" s="286">
        <f t="shared" si="36"/>
        <v>6</v>
      </c>
      <c r="M111" s="286">
        <f t="shared" si="36"/>
        <v>239</v>
      </c>
      <c r="N111" s="286">
        <f t="shared" si="36"/>
        <v>245</v>
      </c>
      <c r="O111" s="423" t="s">
        <v>1002</v>
      </c>
      <c r="P111" s="1829"/>
    </row>
    <row r="112" spans="1:16" ht="39" customHeight="1">
      <c r="A112" s="1829"/>
      <c r="B112" s="423" t="s">
        <v>750</v>
      </c>
      <c r="C112" s="289">
        <f>C110+C111</f>
        <v>9</v>
      </c>
      <c r="D112" s="289">
        <f t="shared" ref="D112:N112" si="37">D110+D111</f>
        <v>509</v>
      </c>
      <c r="E112" s="289">
        <f t="shared" si="37"/>
        <v>518</v>
      </c>
      <c r="F112" s="289">
        <f t="shared" si="37"/>
        <v>13</v>
      </c>
      <c r="G112" s="289">
        <f t="shared" si="37"/>
        <v>214</v>
      </c>
      <c r="H112" s="289">
        <f t="shared" si="37"/>
        <v>227</v>
      </c>
      <c r="I112" s="289">
        <f t="shared" si="37"/>
        <v>50</v>
      </c>
      <c r="J112" s="289">
        <f t="shared" si="37"/>
        <v>503</v>
      </c>
      <c r="K112" s="289">
        <f t="shared" si="37"/>
        <v>553</v>
      </c>
      <c r="L112" s="289">
        <f t="shared" si="37"/>
        <v>36</v>
      </c>
      <c r="M112" s="289">
        <f t="shared" si="37"/>
        <v>250</v>
      </c>
      <c r="N112" s="289">
        <f t="shared" si="37"/>
        <v>286</v>
      </c>
      <c r="O112" s="423" t="s">
        <v>68</v>
      </c>
      <c r="P112" s="1829"/>
    </row>
    <row r="113" spans="1:17" ht="39" customHeight="1">
      <c r="A113" s="1829" t="s">
        <v>985</v>
      </c>
      <c r="B113" s="423" t="s">
        <v>998</v>
      </c>
      <c r="C113" s="286">
        <v>0</v>
      </c>
      <c r="D113" s="286">
        <v>13</v>
      </c>
      <c r="E113" s="286">
        <f>C113+D113</f>
        <v>13</v>
      </c>
      <c r="F113" s="286">
        <v>0</v>
      </c>
      <c r="G113" s="286">
        <v>10</v>
      </c>
      <c r="H113" s="286">
        <f>F113+G113</f>
        <v>10</v>
      </c>
      <c r="I113" s="286">
        <v>4</v>
      </c>
      <c r="J113" s="286">
        <v>45</v>
      </c>
      <c r="K113" s="286">
        <f>I113+J113</f>
        <v>49</v>
      </c>
      <c r="L113" s="286">
        <v>0</v>
      </c>
      <c r="M113" s="286">
        <v>26</v>
      </c>
      <c r="N113" s="286">
        <f>L113+M113</f>
        <v>26</v>
      </c>
      <c r="O113" s="423" t="s">
        <v>999</v>
      </c>
      <c r="P113" s="1829" t="s">
        <v>1004</v>
      </c>
    </row>
    <row r="114" spans="1:17" ht="39" customHeight="1">
      <c r="A114" s="1829"/>
      <c r="B114" s="423" t="s">
        <v>1001</v>
      </c>
      <c r="C114" s="289">
        <v>1</v>
      </c>
      <c r="D114" s="289">
        <v>3</v>
      </c>
      <c r="E114" s="289">
        <f>C114+D114</f>
        <v>4</v>
      </c>
      <c r="F114" s="289">
        <v>6</v>
      </c>
      <c r="G114" s="289">
        <v>1</v>
      </c>
      <c r="H114" s="289">
        <f>F114+G114</f>
        <v>7</v>
      </c>
      <c r="I114" s="289">
        <v>14</v>
      </c>
      <c r="J114" s="289">
        <v>0</v>
      </c>
      <c r="K114" s="289">
        <f>I114+J114</f>
        <v>14</v>
      </c>
      <c r="L114" s="289">
        <v>1</v>
      </c>
      <c r="M114" s="289">
        <v>0</v>
      </c>
      <c r="N114" s="289">
        <f>L114+M114</f>
        <v>1</v>
      </c>
      <c r="O114" s="423" t="s">
        <v>1002</v>
      </c>
      <c r="P114" s="1829"/>
    </row>
    <row r="115" spans="1:17" ht="39" customHeight="1">
      <c r="A115" s="1829"/>
      <c r="B115" s="423" t="s">
        <v>750</v>
      </c>
      <c r="C115" s="286">
        <f>C113+C114</f>
        <v>1</v>
      </c>
      <c r="D115" s="286">
        <f t="shared" ref="D115:N115" si="38">D113+D114</f>
        <v>16</v>
      </c>
      <c r="E115" s="286">
        <f t="shared" si="38"/>
        <v>17</v>
      </c>
      <c r="F115" s="286">
        <f t="shared" si="38"/>
        <v>6</v>
      </c>
      <c r="G115" s="286">
        <f t="shared" si="38"/>
        <v>11</v>
      </c>
      <c r="H115" s="286">
        <f t="shared" si="38"/>
        <v>17</v>
      </c>
      <c r="I115" s="286">
        <f t="shared" si="38"/>
        <v>18</v>
      </c>
      <c r="J115" s="286">
        <f t="shared" si="38"/>
        <v>45</v>
      </c>
      <c r="K115" s="286">
        <f t="shared" si="38"/>
        <v>63</v>
      </c>
      <c r="L115" s="286">
        <f t="shared" si="38"/>
        <v>1</v>
      </c>
      <c r="M115" s="286">
        <f t="shared" si="38"/>
        <v>26</v>
      </c>
      <c r="N115" s="286">
        <f t="shared" si="38"/>
        <v>27</v>
      </c>
      <c r="O115" s="423" t="s">
        <v>68</v>
      </c>
      <c r="P115" s="1829"/>
    </row>
    <row r="116" spans="1:17" ht="39" customHeight="1">
      <c r="A116" s="1829" t="s">
        <v>986</v>
      </c>
      <c r="B116" s="423" t="s">
        <v>998</v>
      </c>
      <c r="C116" s="289">
        <v>115</v>
      </c>
      <c r="D116" s="289">
        <v>99</v>
      </c>
      <c r="E116" s="289">
        <f>C116+D116</f>
        <v>214</v>
      </c>
      <c r="F116" s="289">
        <v>24</v>
      </c>
      <c r="G116" s="289">
        <v>46</v>
      </c>
      <c r="H116" s="289">
        <f>F116+G116</f>
        <v>70</v>
      </c>
      <c r="I116" s="289">
        <v>146</v>
      </c>
      <c r="J116" s="289">
        <v>66</v>
      </c>
      <c r="K116" s="289">
        <f>I116+J116</f>
        <v>212</v>
      </c>
      <c r="L116" s="289">
        <v>116</v>
      </c>
      <c r="M116" s="289">
        <v>63</v>
      </c>
      <c r="N116" s="289">
        <f>L116+M116</f>
        <v>179</v>
      </c>
      <c r="O116" s="423" t="s">
        <v>999</v>
      </c>
      <c r="P116" s="1829" t="s">
        <v>1005</v>
      </c>
    </row>
    <row r="117" spans="1:17" ht="39" customHeight="1">
      <c r="A117" s="1829"/>
      <c r="B117" s="423" t="s">
        <v>1001</v>
      </c>
      <c r="C117" s="286">
        <v>327</v>
      </c>
      <c r="D117" s="286">
        <v>71</v>
      </c>
      <c r="E117" s="286">
        <f>C117+D117</f>
        <v>398</v>
      </c>
      <c r="F117" s="286">
        <v>142</v>
      </c>
      <c r="G117" s="286">
        <v>34</v>
      </c>
      <c r="H117" s="286">
        <f>F117+G117</f>
        <v>176</v>
      </c>
      <c r="I117" s="286">
        <v>698</v>
      </c>
      <c r="J117" s="286">
        <v>79</v>
      </c>
      <c r="K117" s="286">
        <f>I117+J117</f>
        <v>777</v>
      </c>
      <c r="L117" s="286">
        <v>62</v>
      </c>
      <c r="M117" s="286">
        <v>58</v>
      </c>
      <c r="N117" s="286">
        <f>L117+M117</f>
        <v>120</v>
      </c>
      <c r="O117" s="423" t="s">
        <v>1002</v>
      </c>
      <c r="P117" s="1829"/>
    </row>
    <row r="118" spans="1:17" ht="39" customHeight="1">
      <c r="A118" s="1829"/>
      <c r="B118" s="423" t="s">
        <v>750</v>
      </c>
      <c r="C118" s="289">
        <f>C116+C117</f>
        <v>442</v>
      </c>
      <c r="D118" s="289">
        <f t="shared" ref="D118:N118" si="39">D116+D117</f>
        <v>170</v>
      </c>
      <c r="E118" s="289">
        <f t="shared" si="39"/>
        <v>612</v>
      </c>
      <c r="F118" s="289">
        <f t="shared" si="39"/>
        <v>166</v>
      </c>
      <c r="G118" s="289">
        <f t="shared" si="39"/>
        <v>80</v>
      </c>
      <c r="H118" s="289">
        <f t="shared" si="39"/>
        <v>246</v>
      </c>
      <c r="I118" s="289">
        <f t="shared" si="39"/>
        <v>844</v>
      </c>
      <c r="J118" s="289">
        <f t="shared" si="39"/>
        <v>145</v>
      </c>
      <c r="K118" s="289">
        <f t="shared" si="39"/>
        <v>989</v>
      </c>
      <c r="L118" s="289">
        <f t="shared" si="39"/>
        <v>178</v>
      </c>
      <c r="M118" s="289">
        <f t="shared" si="39"/>
        <v>121</v>
      </c>
      <c r="N118" s="289">
        <f t="shared" si="39"/>
        <v>299</v>
      </c>
      <c r="O118" s="423" t="s">
        <v>68</v>
      </c>
      <c r="P118" s="1829"/>
    </row>
    <row r="119" spans="1:17" ht="39" customHeight="1">
      <c r="A119" s="198" t="s">
        <v>1228</v>
      </c>
      <c r="B119" s="136"/>
      <c r="C119" s="136"/>
      <c r="D119" s="136"/>
      <c r="E119" s="136"/>
      <c r="F119" s="136"/>
      <c r="G119" s="136"/>
      <c r="H119" s="136"/>
      <c r="I119" s="136"/>
      <c r="J119" s="136"/>
      <c r="K119" s="136"/>
      <c r="L119" s="136"/>
      <c r="M119" s="136"/>
      <c r="N119" s="136"/>
      <c r="O119" s="136"/>
      <c r="P119" s="200" t="s">
        <v>1229</v>
      </c>
    </row>
    <row r="120" spans="1:17" s="493" customFormat="1" ht="39" customHeight="1">
      <c r="A120" s="1859" t="s">
        <v>971</v>
      </c>
      <c r="B120" s="1859" t="s">
        <v>990</v>
      </c>
      <c r="C120" s="1837" t="s">
        <v>105</v>
      </c>
      <c r="D120" s="1837"/>
      <c r="E120" s="1837" t="s">
        <v>1108</v>
      </c>
      <c r="F120" s="1837" t="s">
        <v>63</v>
      </c>
      <c r="G120" s="1837"/>
      <c r="H120" s="1837" t="s">
        <v>1109</v>
      </c>
      <c r="I120" s="1837" t="s">
        <v>64</v>
      </c>
      <c r="J120" s="1837"/>
      <c r="K120" s="1837" t="s">
        <v>65</v>
      </c>
      <c r="L120" s="1837" t="s">
        <v>66</v>
      </c>
      <c r="M120" s="1837"/>
      <c r="N120" s="1837" t="s">
        <v>67</v>
      </c>
      <c r="O120" s="1829" t="s">
        <v>992</v>
      </c>
      <c r="P120" s="1829" t="s">
        <v>973</v>
      </c>
      <c r="Q120" s="509"/>
    </row>
    <row r="121" spans="1:17" s="493" customFormat="1" ht="39" customHeight="1">
      <c r="A121" s="1834"/>
      <c r="B121" s="1834"/>
      <c r="C121" s="1837" t="s">
        <v>479</v>
      </c>
      <c r="D121" s="1837"/>
      <c r="E121" s="1837"/>
      <c r="F121" s="1837" t="s">
        <v>483</v>
      </c>
      <c r="G121" s="1837"/>
      <c r="H121" s="1837"/>
      <c r="I121" s="1837" t="s">
        <v>65</v>
      </c>
      <c r="J121" s="1837"/>
      <c r="K121" s="1837"/>
      <c r="L121" s="1837" t="s">
        <v>67</v>
      </c>
      <c r="M121" s="1837"/>
      <c r="N121" s="1837"/>
      <c r="O121" s="1829"/>
      <c r="P121" s="1829"/>
      <c r="Q121" s="509"/>
    </row>
    <row r="122" spans="1:17" ht="39" customHeight="1">
      <c r="A122" s="1834"/>
      <c r="B122" s="1834"/>
      <c r="C122" s="423" t="s">
        <v>994</v>
      </c>
      <c r="D122" s="423" t="s">
        <v>995</v>
      </c>
      <c r="E122" s="423" t="s">
        <v>750</v>
      </c>
      <c r="F122" s="423" t="s">
        <v>994</v>
      </c>
      <c r="G122" s="423" t="s">
        <v>995</v>
      </c>
      <c r="H122" s="423" t="s">
        <v>750</v>
      </c>
      <c r="I122" s="423" t="s">
        <v>994</v>
      </c>
      <c r="J122" s="423" t="s">
        <v>995</v>
      </c>
      <c r="K122" s="423" t="s">
        <v>750</v>
      </c>
      <c r="L122" s="423" t="s">
        <v>994</v>
      </c>
      <c r="M122" s="423" t="s">
        <v>995</v>
      </c>
      <c r="N122" s="423" t="s">
        <v>750</v>
      </c>
      <c r="O122" s="1829"/>
      <c r="P122" s="1829"/>
      <c r="Q122" s="492"/>
    </row>
    <row r="123" spans="1:17" ht="39" customHeight="1">
      <c r="A123" s="1835"/>
      <c r="B123" s="1835"/>
      <c r="C123" s="423" t="s">
        <v>996</v>
      </c>
      <c r="D123" s="423" t="s">
        <v>997</v>
      </c>
      <c r="E123" s="423" t="s">
        <v>68</v>
      </c>
      <c r="F123" s="423" t="s">
        <v>996</v>
      </c>
      <c r="G123" s="423" t="s">
        <v>997</v>
      </c>
      <c r="H123" s="423" t="s">
        <v>68</v>
      </c>
      <c r="I123" s="423" t="s">
        <v>996</v>
      </c>
      <c r="J123" s="423" t="s">
        <v>997</v>
      </c>
      <c r="K123" s="423" t="s">
        <v>68</v>
      </c>
      <c r="L123" s="423" t="s">
        <v>996</v>
      </c>
      <c r="M123" s="423" t="s">
        <v>997</v>
      </c>
      <c r="N123" s="423" t="s">
        <v>68</v>
      </c>
      <c r="O123" s="1829"/>
      <c r="P123" s="1829"/>
      <c r="Q123" s="492"/>
    </row>
    <row r="124" spans="1:17" s="494" customFormat="1" ht="39" customHeight="1">
      <c r="A124" s="1829" t="s">
        <v>976</v>
      </c>
      <c r="B124" s="423" t="s">
        <v>998</v>
      </c>
      <c r="C124" s="286">
        <v>1</v>
      </c>
      <c r="D124" s="286">
        <v>36</v>
      </c>
      <c r="E124" s="286">
        <f>C124+D124</f>
        <v>37</v>
      </c>
      <c r="F124" s="286">
        <v>1</v>
      </c>
      <c r="G124" s="286">
        <v>65</v>
      </c>
      <c r="H124" s="286">
        <f>F124+G124</f>
        <v>66</v>
      </c>
      <c r="I124" s="286">
        <v>0</v>
      </c>
      <c r="J124" s="286">
        <v>35</v>
      </c>
      <c r="K124" s="286">
        <f>I124+J124</f>
        <v>35</v>
      </c>
      <c r="L124" s="286">
        <v>1</v>
      </c>
      <c r="M124" s="286">
        <v>44</v>
      </c>
      <c r="N124" s="286">
        <f>L124+M124</f>
        <v>45</v>
      </c>
      <c r="O124" s="423" t="s">
        <v>999</v>
      </c>
      <c r="P124" s="1829" t="s">
        <v>1000</v>
      </c>
    </row>
    <row r="125" spans="1:17" s="494" customFormat="1" ht="39" customHeight="1">
      <c r="A125" s="1829"/>
      <c r="B125" s="423" t="s">
        <v>1001</v>
      </c>
      <c r="C125" s="289">
        <v>0</v>
      </c>
      <c r="D125" s="289">
        <v>39</v>
      </c>
      <c r="E125" s="289">
        <f>C125+D125</f>
        <v>39</v>
      </c>
      <c r="F125" s="289">
        <v>1</v>
      </c>
      <c r="G125" s="289">
        <v>43</v>
      </c>
      <c r="H125" s="289">
        <f>F125+G125</f>
        <v>44</v>
      </c>
      <c r="I125" s="289">
        <v>0</v>
      </c>
      <c r="J125" s="289">
        <v>29</v>
      </c>
      <c r="K125" s="289">
        <f>I125+J125</f>
        <v>29</v>
      </c>
      <c r="L125" s="289">
        <v>0</v>
      </c>
      <c r="M125" s="289">
        <v>26</v>
      </c>
      <c r="N125" s="289">
        <f>L125+M125</f>
        <v>26</v>
      </c>
      <c r="O125" s="423" t="s">
        <v>1002</v>
      </c>
      <c r="P125" s="1829"/>
    </row>
    <row r="126" spans="1:17" s="494" customFormat="1" ht="39" customHeight="1">
      <c r="A126" s="1829"/>
      <c r="B126" s="423" t="s">
        <v>750</v>
      </c>
      <c r="C126" s="286">
        <f>C124+C125</f>
        <v>1</v>
      </c>
      <c r="D126" s="286">
        <f t="shared" ref="D126:N126" si="40">D124+D125</f>
        <v>75</v>
      </c>
      <c r="E126" s="286">
        <f t="shared" si="40"/>
        <v>76</v>
      </c>
      <c r="F126" s="286">
        <f t="shared" si="40"/>
        <v>2</v>
      </c>
      <c r="G126" s="286">
        <f t="shared" si="40"/>
        <v>108</v>
      </c>
      <c r="H126" s="286">
        <f t="shared" si="40"/>
        <v>110</v>
      </c>
      <c r="I126" s="286">
        <f t="shared" si="40"/>
        <v>0</v>
      </c>
      <c r="J126" s="286">
        <f t="shared" si="40"/>
        <v>64</v>
      </c>
      <c r="K126" s="286">
        <f t="shared" si="40"/>
        <v>64</v>
      </c>
      <c r="L126" s="286">
        <f t="shared" si="40"/>
        <v>1</v>
      </c>
      <c r="M126" s="286">
        <f t="shared" si="40"/>
        <v>70</v>
      </c>
      <c r="N126" s="286">
        <f t="shared" si="40"/>
        <v>71</v>
      </c>
      <c r="O126" s="423" t="s">
        <v>68</v>
      </c>
      <c r="P126" s="1829"/>
    </row>
    <row r="127" spans="1:17" s="494" customFormat="1" ht="39" customHeight="1">
      <c r="A127" s="1829" t="s">
        <v>977</v>
      </c>
      <c r="B127" s="423" t="s">
        <v>998</v>
      </c>
      <c r="C127" s="289">
        <v>14</v>
      </c>
      <c r="D127" s="289">
        <v>41</v>
      </c>
      <c r="E127" s="289">
        <f>C127+D127</f>
        <v>55</v>
      </c>
      <c r="F127" s="289">
        <v>37</v>
      </c>
      <c r="G127" s="289">
        <v>65</v>
      </c>
      <c r="H127" s="289">
        <f>F127+G127</f>
        <v>102</v>
      </c>
      <c r="I127" s="289">
        <v>19</v>
      </c>
      <c r="J127" s="289">
        <v>41</v>
      </c>
      <c r="K127" s="289">
        <f>I127+J127</f>
        <v>60</v>
      </c>
      <c r="L127" s="289">
        <v>10</v>
      </c>
      <c r="M127" s="289">
        <v>25</v>
      </c>
      <c r="N127" s="289">
        <f>L127+M127</f>
        <v>35</v>
      </c>
      <c r="O127" s="423" t="s">
        <v>999</v>
      </c>
      <c r="P127" s="1829" t="s">
        <v>172</v>
      </c>
    </row>
    <row r="128" spans="1:17" s="494" customFormat="1" ht="39" customHeight="1">
      <c r="A128" s="1829"/>
      <c r="B128" s="423" t="s">
        <v>1001</v>
      </c>
      <c r="C128" s="286">
        <v>9</v>
      </c>
      <c r="D128" s="286">
        <v>44</v>
      </c>
      <c r="E128" s="286">
        <f>C128+D128</f>
        <v>53</v>
      </c>
      <c r="F128" s="286">
        <v>8</v>
      </c>
      <c r="G128" s="286">
        <v>25</v>
      </c>
      <c r="H128" s="286">
        <f>F128+G128</f>
        <v>33</v>
      </c>
      <c r="I128" s="286">
        <v>6</v>
      </c>
      <c r="J128" s="286">
        <v>5</v>
      </c>
      <c r="K128" s="286">
        <f>I128+J128</f>
        <v>11</v>
      </c>
      <c r="L128" s="286">
        <v>3</v>
      </c>
      <c r="M128" s="286">
        <v>20</v>
      </c>
      <c r="N128" s="286">
        <f>L128+M128</f>
        <v>23</v>
      </c>
      <c r="O128" s="423" t="s">
        <v>1002</v>
      </c>
      <c r="P128" s="1829"/>
    </row>
    <row r="129" spans="1:16" s="494" customFormat="1" ht="39" customHeight="1">
      <c r="A129" s="1829"/>
      <c r="B129" s="423" t="s">
        <v>750</v>
      </c>
      <c r="C129" s="289">
        <f>C127+C128</f>
        <v>23</v>
      </c>
      <c r="D129" s="289">
        <f t="shared" ref="D129:N129" si="41">D127+D128</f>
        <v>85</v>
      </c>
      <c r="E129" s="289">
        <f t="shared" si="41"/>
        <v>108</v>
      </c>
      <c r="F129" s="289">
        <f t="shared" si="41"/>
        <v>45</v>
      </c>
      <c r="G129" s="289">
        <f t="shared" si="41"/>
        <v>90</v>
      </c>
      <c r="H129" s="289">
        <f t="shared" si="41"/>
        <v>135</v>
      </c>
      <c r="I129" s="289">
        <f t="shared" si="41"/>
        <v>25</v>
      </c>
      <c r="J129" s="289">
        <f t="shared" si="41"/>
        <v>46</v>
      </c>
      <c r="K129" s="289">
        <f t="shared" si="41"/>
        <v>71</v>
      </c>
      <c r="L129" s="289">
        <f t="shared" si="41"/>
        <v>13</v>
      </c>
      <c r="M129" s="289">
        <f t="shared" si="41"/>
        <v>45</v>
      </c>
      <c r="N129" s="289">
        <f t="shared" si="41"/>
        <v>58</v>
      </c>
      <c r="O129" s="423" t="s">
        <v>68</v>
      </c>
      <c r="P129" s="1829"/>
    </row>
    <row r="130" spans="1:16" s="494" customFormat="1" ht="39" customHeight="1">
      <c r="A130" s="1829" t="s">
        <v>978</v>
      </c>
      <c r="B130" s="423" t="s">
        <v>998</v>
      </c>
      <c r="C130" s="286">
        <f>C124+C127</f>
        <v>15</v>
      </c>
      <c r="D130" s="286">
        <f t="shared" ref="D130:N131" si="42">D124+D127</f>
        <v>77</v>
      </c>
      <c r="E130" s="286">
        <f t="shared" si="42"/>
        <v>92</v>
      </c>
      <c r="F130" s="286">
        <f t="shared" si="42"/>
        <v>38</v>
      </c>
      <c r="G130" s="286">
        <f t="shared" si="42"/>
        <v>130</v>
      </c>
      <c r="H130" s="286">
        <f t="shared" si="42"/>
        <v>168</v>
      </c>
      <c r="I130" s="286">
        <f t="shared" si="42"/>
        <v>19</v>
      </c>
      <c r="J130" s="286">
        <f t="shared" si="42"/>
        <v>76</v>
      </c>
      <c r="K130" s="286">
        <f t="shared" si="42"/>
        <v>95</v>
      </c>
      <c r="L130" s="286">
        <f t="shared" si="42"/>
        <v>11</v>
      </c>
      <c r="M130" s="286">
        <f t="shared" si="42"/>
        <v>69</v>
      </c>
      <c r="N130" s="286">
        <f t="shared" si="42"/>
        <v>80</v>
      </c>
      <c r="O130" s="423" t="s">
        <v>999</v>
      </c>
      <c r="P130" s="1829" t="s">
        <v>1003</v>
      </c>
    </row>
    <row r="131" spans="1:16" s="494" customFormat="1" ht="39" customHeight="1">
      <c r="A131" s="1829"/>
      <c r="B131" s="423" t="s">
        <v>1001</v>
      </c>
      <c r="C131" s="289">
        <f>C125+C128</f>
        <v>9</v>
      </c>
      <c r="D131" s="289">
        <f t="shared" si="42"/>
        <v>83</v>
      </c>
      <c r="E131" s="289">
        <f t="shared" si="42"/>
        <v>92</v>
      </c>
      <c r="F131" s="289">
        <f t="shared" si="42"/>
        <v>9</v>
      </c>
      <c r="G131" s="289">
        <f t="shared" si="42"/>
        <v>68</v>
      </c>
      <c r="H131" s="289">
        <f t="shared" si="42"/>
        <v>77</v>
      </c>
      <c r="I131" s="289">
        <f t="shared" si="42"/>
        <v>6</v>
      </c>
      <c r="J131" s="289">
        <f t="shared" si="42"/>
        <v>34</v>
      </c>
      <c r="K131" s="289">
        <f t="shared" si="42"/>
        <v>40</v>
      </c>
      <c r="L131" s="289">
        <f t="shared" si="42"/>
        <v>3</v>
      </c>
      <c r="M131" s="289">
        <f t="shared" si="42"/>
        <v>46</v>
      </c>
      <c r="N131" s="289">
        <f t="shared" si="42"/>
        <v>49</v>
      </c>
      <c r="O131" s="423" t="s">
        <v>1002</v>
      </c>
      <c r="P131" s="1829"/>
    </row>
    <row r="132" spans="1:16" s="494" customFormat="1" ht="39" customHeight="1">
      <c r="A132" s="1829"/>
      <c r="B132" s="423" t="s">
        <v>750</v>
      </c>
      <c r="C132" s="286">
        <f>C130+C131</f>
        <v>24</v>
      </c>
      <c r="D132" s="286">
        <f t="shared" ref="D132:N132" si="43">D130+D131</f>
        <v>160</v>
      </c>
      <c r="E132" s="286">
        <f t="shared" si="43"/>
        <v>184</v>
      </c>
      <c r="F132" s="286">
        <f t="shared" si="43"/>
        <v>47</v>
      </c>
      <c r="G132" s="286">
        <f t="shared" si="43"/>
        <v>198</v>
      </c>
      <c r="H132" s="286">
        <f t="shared" si="43"/>
        <v>245</v>
      </c>
      <c r="I132" s="286">
        <f t="shared" si="43"/>
        <v>25</v>
      </c>
      <c r="J132" s="286">
        <f t="shared" si="43"/>
        <v>110</v>
      </c>
      <c r="K132" s="286">
        <f t="shared" si="43"/>
        <v>135</v>
      </c>
      <c r="L132" s="286">
        <f t="shared" si="43"/>
        <v>14</v>
      </c>
      <c r="M132" s="286">
        <f t="shared" si="43"/>
        <v>115</v>
      </c>
      <c r="N132" s="286">
        <f t="shared" si="43"/>
        <v>129</v>
      </c>
      <c r="O132" s="423" t="s">
        <v>68</v>
      </c>
      <c r="P132" s="1829"/>
    </row>
    <row r="133" spans="1:16" ht="39" customHeight="1">
      <c r="A133" s="1829" t="s">
        <v>980</v>
      </c>
      <c r="B133" s="423" t="s">
        <v>998</v>
      </c>
      <c r="C133" s="289">
        <v>2</v>
      </c>
      <c r="D133" s="289">
        <v>2</v>
      </c>
      <c r="E133" s="289">
        <f>C133+D133</f>
        <v>4</v>
      </c>
      <c r="F133" s="289">
        <v>5</v>
      </c>
      <c r="G133" s="289">
        <v>4</v>
      </c>
      <c r="H133" s="289">
        <f>F133+G133</f>
        <v>9</v>
      </c>
      <c r="I133" s="289">
        <v>2</v>
      </c>
      <c r="J133" s="289">
        <v>4</v>
      </c>
      <c r="K133" s="289">
        <f>I133+J133</f>
        <v>6</v>
      </c>
      <c r="L133" s="289">
        <v>2</v>
      </c>
      <c r="M133" s="289">
        <v>5</v>
      </c>
      <c r="N133" s="289">
        <f>L133+M133</f>
        <v>7</v>
      </c>
      <c r="O133" s="423" t="s">
        <v>999</v>
      </c>
      <c r="P133" s="1829" t="s">
        <v>178</v>
      </c>
    </row>
    <row r="134" spans="1:16" ht="39" customHeight="1">
      <c r="A134" s="1829"/>
      <c r="B134" s="423" t="s">
        <v>1001</v>
      </c>
      <c r="C134" s="286">
        <v>2</v>
      </c>
      <c r="D134" s="286">
        <v>93</v>
      </c>
      <c r="E134" s="286">
        <f>C134+D134</f>
        <v>95</v>
      </c>
      <c r="F134" s="286">
        <v>0</v>
      </c>
      <c r="G134" s="286">
        <v>148</v>
      </c>
      <c r="H134" s="286">
        <f>F134+G134</f>
        <v>148</v>
      </c>
      <c r="I134" s="286">
        <v>3</v>
      </c>
      <c r="J134" s="286">
        <v>57</v>
      </c>
      <c r="K134" s="286">
        <f>I134+J134</f>
        <v>60</v>
      </c>
      <c r="L134" s="286">
        <v>1</v>
      </c>
      <c r="M134" s="286">
        <v>86</v>
      </c>
      <c r="N134" s="286">
        <f>L134+M134</f>
        <v>87</v>
      </c>
      <c r="O134" s="423" t="s">
        <v>1002</v>
      </c>
      <c r="P134" s="1829"/>
    </row>
    <row r="135" spans="1:16" ht="39" customHeight="1">
      <c r="A135" s="1829"/>
      <c r="B135" s="423" t="s">
        <v>750</v>
      </c>
      <c r="C135" s="289">
        <f>C133+C134</f>
        <v>4</v>
      </c>
      <c r="D135" s="289">
        <f t="shared" ref="D135:N135" si="44">D133+D134</f>
        <v>95</v>
      </c>
      <c r="E135" s="289">
        <f t="shared" si="44"/>
        <v>99</v>
      </c>
      <c r="F135" s="289">
        <f t="shared" si="44"/>
        <v>5</v>
      </c>
      <c r="G135" s="289">
        <f t="shared" si="44"/>
        <v>152</v>
      </c>
      <c r="H135" s="289">
        <f t="shared" si="44"/>
        <v>157</v>
      </c>
      <c r="I135" s="289">
        <f t="shared" si="44"/>
        <v>5</v>
      </c>
      <c r="J135" s="289">
        <f t="shared" si="44"/>
        <v>61</v>
      </c>
      <c r="K135" s="289">
        <f t="shared" si="44"/>
        <v>66</v>
      </c>
      <c r="L135" s="289">
        <f t="shared" si="44"/>
        <v>3</v>
      </c>
      <c r="M135" s="289">
        <f t="shared" si="44"/>
        <v>91</v>
      </c>
      <c r="N135" s="289">
        <f t="shared" si="44"/>
        <v>94</v>
      </c>
      <c r="O135" s="423" t="s">
        <v>68</v>
      </c>
      <c r="P135" s="1829"/>
    </row>
    <row r="136" spans="1:16" ht="39" customHeight="1">
      <c r="A136" s="1829" t="s">
        <v>981</v>
      </c>
      <c r="B136" s="423" t="s">
        <v>998</v>
      </c>
      <c r="C136" s="286">
        <v>0</v>
      </c>
      <c r="D136" s="286">
        <v>0</v>
      </c>
      <c r="E136" s="286">
        <f>C136+D136</f>
        <v>0</v>
      </c>
      <c r="F136" s="286">
        <v>0</v>
      </c>
      <c r="G136" s="286">
        <v>0</v>
      </c>
      <c r="H136" s="286">
        <f>F136+G136</f>
        <v>0</v>
      </c>
      <c r="I136" s="286">
        <v>0</v>
      </c>
      <c r="J136" s="286">
        <v>0</v>
      </c>
      <c r="K136" s="286">
        <f>I136+J136</f>
        <v>0</v>
      </c>
      <c r="L136" s="286">
        <v>0</v>
      </c>
      <c r="M136" s="286">
        <v>0</v>
      </c>
      <c r="N136" s="286">
        <f>L136+M136</f>
        <v>0</v>
      </c>
      <c r="O136" s="423" t="s">
        <v>999</v>
      </c>
      <c r="P136" s="1829" t="s">
        <v>982</v>
      </c>
    </row>
    <row r="137" spans="1:16" ht="39" customHeight="1">
      <c r="A137" s="1829"/>
      <c r="B137" s="423" t="s">
        <v>1001</v>
      </c>
      <c r="C137" s="289">
        <v>0</v>
      </c>
      <c r="D137" s="289">
        <v>5</v>
      </c>
      <c r="E137" s="289">
        <f>C137+D137</f>
        <v>5</v>
      </c>
      <c r="F137" s="289">
        <v>0</v>
      </c>
      <c r="G137" s="289">
        <v>4</v>
      </c>
      <c r="H137" s="289">
        <f>F137+G137</f>
        <v>4</v>
      </c>
      <c r="I137" s="289">
        <v>0</v>
      </c>
      <c r="J137" s="289">
        <v>5</v>
      </c>
      <c r="K137" s="289">
        <f>I137+J137</f>
        <v>5</v>
      </c>
      <c r="L137" s="289">
        <v>0</v>
      </c>
      <c r="M137" s="289">
        <v>1</v>
      </c>
      <c r="N137" s="289">
        <f>L137+M137</f>
        <v>1</v>
      </c>
      <c r="O137" s="423" t="s">
        <v>1002</v>
      </c>
      <c r="P137" s="1829"/>
    </row>
    <row r="138" spans="1:16" ht="39" customHeight="1">
      <c r="A138" s="1829"/>
      <c r="B138" s="423" t="s">
        <v>750</v>
      </c>
      <c r="C138" s="286">
        <f>C136+C137</f>
        <v>0</v>
      </c>
      <c r="D138" s="286">
        <f t="shared" ref="D138:N138" si="45">D136+D137</f>
        <v>5</v>
      </c>
      <c r="E138" s="286">
        <f t="shared" si="45"/>
        <v>5</v>
      </c>
      <c r="F138" s="286">
        <f t="shared" si="45"/>
        <v>0</v>
      </c>
      <c r="G138" s="286">
        <f t="shared" si="45"/>
        <v>4</v>
      </c>
      <c r="H138" s="286">
        <f t="shared" si="45"/>
        <v>4</v>
      </c>
      <c r="I138" s="286">
        <f t="shared" si="45"/>
        <v>0</v>
      </c>
      <c r="J138" s="286">
        <f t="shared" si="45"/>
        <v>5</v>
      </c>
      <c r="K138" s="286">
        <f t="shared" si="45"/>
        <v>5</v>
      </c>
      <c r="L138" s="286">
        <f t="shared" si="45"/>
        <v>0</v>
      </c>
      <c r="M138" s="286">
        <f t="shared" si="45"/>
        <v>1</v>
      </c>
      <c r="N138" s="286">
        <f t="shared" si="45"/>
        <v>1</v>
      </c>
      <c r="O138" s="423" t="s">
        <v>68</v>
      </c>
      <c r="P138" s="1829"/>
    </row>
    <row r="139" spans="1:16" ht="39" customHeight="1">
      <c r="A139" s="1829" t="s">
        <v>983</v>
      </c>
      <c r="B139" s="423" t="s">
        <v>998</v>
      </c>
      <c r="C139" s="289">
        <f>C133+C136</f>
        <v>2</v>
      </c>
      <c r="D139" s="289">
        <f t="shared" ref="D139:N140" si="46">D133+D136</f>
        <v>2</v>
      </c>
      <c r="E139" s="289">
        <f t="shared" si="46"/>
        <v>4</v>
      </c>
      <c r="F139" s="289">
        <f t="shared" si="46"/>
        <v>5</v>
      </c>
      <c r="G139" s="289">
        <f t="shared" si="46"/>
        <v>4</v>
      </c>
      <c r="H139" s="289">
        <f t="shared" si="46"/>
        <v>9</v>
      </c>
      <c r="I139" s="289">
        <f t="shared" si="46"/>
        <v>2</v>
      </c>
      <c r="J139" s="289">
        <f t="shared" si="46"/>
        <v>4</v>
      </c>
      <c r="K139" s="289">
        <f t="shared" si="46"/>
        <v>6</v>
      </c>
      <c r="L139" s="289">
        <f t="shared" si="46"/>
        <v>2</v>
      </c>
      <c r="M139" s="289">
        <f t="shared" si="46"/>
        <v>5</v>
      </c>
      <c r="N139" s="289">
        <f t="shared" si="46"/>
        <v>7</v>
      </c>
      <c r="O139" s="423" t="s">
        <v>999</v>
      </c>
      <c r="P139" s="1829" t="s">
        <v>984</v>
      </c>
    </row>
    <row r="140" spans="1:16" ht="39" customHeight="1">
      <c r="A140" s="1829"/>
      <c r="B140" s="423" t="s">
        <v>1001</v>
      </c>
      <c r="C140" s="286">
        <f>C134+C137</f>
        <v>2</v>
      </c>
      <c r="D140" s="286">
        <f t="shared" si="46"/>
        <v>98</v>
      </c>
      <c r="E140" s="286">
        <f t="shared" si="46"/>
        <v>100</v>
      </c>
      <c r="F140" s="286">
        <f t="shared" si="46"/>
        <v>0</v>
      </c>
      <c r="G140" s="286">
        <f t="shared" si="46"/>
        <v>152</v>
      </c>
      <c r="H140" s="286">
        <f t="shared" si="46"/>
        <v>152</v>
      </c>
      <c r="I140" s="286">
        <f t="shared" si="46"/>
        <v>3</v>
      </c>
      <c r="J140" s="286">
        <f t="shared" si="46"/>
        <v>62</v>
      </c>
      <c r="K140" s="286">
        <f t="shared" si="46"/>
        <v>65</v>
      </c>
      <c r="L140" s="286">
        <f t="shared" si="46"/>
        <v>1</v>
      </c>
      <c r="M140" s="286">
        <f t="shared" si="46"/>
        <v>87</v>
      </c>
      <c r="N140" s="286">
        <f t="shared" si="46"/>
        <v>88</v>
      </c>
      <c r="O140" s="423" t="s">
        <v>1002</v>
      </c>
      <c r="P140" s="1829"/>
    </row>
    <row r="141" spans="1:16" ht="39" customHeight="1">
      <c r="A141" s="1829"/>
      <c r="B141" s="423" t="s">
        <v>750</v>
      </c>
      <c r="C141" s="289">
        <f>C139+C140</f>
        <v>4</v>
      </c>
      <c r="D141" s="289">
        <f t="shared" ref="D141:N141" si="47">D139+D140</f>
        <v>100</v>
      </c>
      <c r="E141" s="289">
        <f t="shared" si="47"/>
        <v>104</v>
      </c>
      <c r="F141" s="289">
        <f t="shared" si="47"/>
        <v>5</v>
      </c>
      <c r="G141" s="289">
        <f t="shared" si="47"/>
        <v>156</v>
      </c>
      <c r="H141" s="289">
        <f t="shared" si="47"/>
        <v>161</v>
      </c>
      <c r="I141" s="289">
        <f t="shared" si="47"/>
        <v>5</v>
      </c>
      <c r="J141" s="289">
        <f t="shared" si="47"/>
        <v>66</v>
      </c>
      <c r="K141" s="289">
        <f t="shared" si="47"/>
        <v>71</v>
      </c>
      <c r="L141" s="289">
        <f t="shared" si="47"/>
        <v>3</v>
      </c>
      <c r="M141" s="289">
        <f t="shared" si="47"/>
        <v>92</v>
      </c>
      <c r="N141" s="289">
        <f t="shared" si="47"/>
        <v>95</v>
      </c>
      <c r="O141" s="423" t="s">
        <v>68</v>
      </c>
      <c r="P141" s="1829"/>
    </row>
    <row r="142" spans="1:16" ht="39" customHeight="1">
      <c r="A142" s="1829" t="s">
        <v>985</v>
      </c>
      <c r="B142" s="423" t="s">
        <v>998</v>
      </c>
      <c r="C142" s="286">
        <v>0</v>
      </c>
      <c r="D142" s="286">
        <v>5</v>
      </c>
      <c r="E142" s="286">
        <f>C142+D142</f>
        <v>5</v>
      </c>
      <c r="F142" s="286">
        <v>1</v>
      </c>
      <c r="G142" s="286">
        <v>14</v>
      </c>
      <c r="H142" s="286">
        <f>F142+G142</f>
        <v>15</v>
      </c>
      <c r="I142" s="286">
        <v>2</v>
      </c>
      <c r="J142" s="286">
        <v>2</v>
      </c>
      <c r="K142" s="286">
        <f>I142+J142</f>
        <v>4</v>
      </c>
      <c r="L142" s="286">
        <v>0</v>
      </c>
      <c r="M142" s="286">
        <v>4</v>
      </c>
      <c r="N142" s="286">
        <f>L142+M142</f>
        <v>4</v>
      </c>
      <c r="O142" s="423" t="s">
        <v>999</v>
      </c>
      <c r="P142" s="1829" t="s">
        <v>1004</v>
      </c>
    </row>
    <row r="143" spans="1:16" ht="39" customHeight="1">
      <c r="A143" s="1829"/>
      <c r="B143" s="423" t="s">
        <v>1001</v>
      </c>
      <c r="C143" s="289">
        <v>0</v>
      </c>
      <c r="D143" s="289">
        <v>1</v>
      </c>
      <c r="E143" s="289">
        <f>C143+D143</f>
        <v>1</v>
      </c>
      <c r="F143" s="289">
        <v>8</v>
      </c>
      <c r="G143" s="289">
        <v>0</v>
      </c>
      <c r="H143" s="289">
        <f>F143+G143</f>
        <v>8</v>
      </c>
      <c r="I143" s="289">
        <v>3</v>
      </c>
      <c r="J143" s="289">
        <v>3</v>
      </c>
      <c r="K143" s="289">
        <f>I143+J143</f>
        <v>6</v>
      </c>
      <c r="L143" s="289">
        <v>0</v>
      </c>
      <c r="M143" s="289">
        <v>0</v>
      </c>
      <c r="N143" s="289">
        <f>L143+M143</f>
        <v>0</v>
      </c>
      <c r="O143" s="423" t="s">
        <v>1002</v>
      </c>
      <c r="P143" s="1829"/>
    </row>
    <row r="144" spans="1:16" ht="39" customHeight="1">
      <c r="A144" s="1829"/>
      <c r="B144" s="423" t="s">
        <v>750</v>
      </c>
      <c r="C144" s="286">
        <f>C142+C143</f>
        <v>0</v>
      </c>
      <c r="D144" s="286">
        <f t="shared" ref="D144:N144" si="48">D142+D143</f>
        <v>6</v>
      </c>
      <c r="E144" s="286">
        <f t="shared" si="48"/>
        <v>6</v>
      </c>
      <c r="F144" s="286">
        <f t="shared" si="48"/>
        <v>9</v>
      </c>
      <c r="G144" s="286">
        <f t="shared" si="48"/>
        <v>14</v>
      </c>
      <c r="H144" s="286">
        <f t="shared" si="48"/>
        <v>23</v>
      </c>
      <c r="I144" s="286">
        <f t="shared" si="48"/>
        <v>5</v>
      </c>
      <c r="J144" s="286">
        <f t="shared" si="48"/>
        <v>5</v>
      </c>
      <c r="K144" s="286">
        <f t="shared" si="48"/>
        <v>10</v>
      </c>
      <c r="L144" s="286">
        <f t="shared" si="48"/>
        <v>0</v>
      </c>
      <c r="M144" s="286">
        <f t="shared" si="48"/>
        <v>4</v>
      </c>
      <c r="N144" s="286">
        <f t="shared" si="48"/>
        <v>4</v>
      </c>
      <c r="O144" s="423" t="s">
        <v>68</v>
      </c>
      <c r="P144" s="1829"/>
    </row>
    <row r="145" spans="1:21" ht="39" customHeight="1">
      <c r="A145" s="1829" t="s">
        <v>986</v>
      </c>
      <c r="B145" s="423" t="s">
        <v>998</v>
      </c>
      <c r="C145" s="289">
        <v>43</v>
      </c>
      <c r="D145" s="289">
        <v>17</v>
      </c>
      <c r="E145" s="289">
        <f>C145+D145</f>
        <v>60</v>
      </c>
      <c r="F145" s="289">
        <v>37</v>
      </c>
      <c r="G145" s="289">
        <v>45</v>
      </c>
      <c r="H145" s="289">
        <f>F145+G145</f>
        <v>82</v>
      </c>
      <c r="I145" s="289">
        <v>15</v>
      </c>
      <c r="J145" s="289">
        <v>14</v>
      </c>
      <c r="K145" s="289">
        <f>I145+J145</f>
        <v>29</v>
      </c>
      <c r="L145" s="289">
        <v>17</v>
      </c>
      <c r="M145" s="289">
        <v>21</v>
      </c>
      <c r="N145" s="289">
        <f>L145+M145</f>
        <v>38</v>
      </c>
      <c r="O145" s="423" t="s">
        <v>999</v>
      </c>
      <c r="P145" s="1829" t="s">
        <v>1005</v>
      </c>
    </row>
    <row r="146" spans="1:21" ht="39" customHeight="1">
      <c r="A146" s="1829"/>
      <c r="B146" s="423" t="s">
        <v>1001</v>
      </c>
      <c r="C146" s="286">
        <v>100</v>
      </c>
      <c r="D146" s="286">
        <v>26</v>
      </c>
      <c r="E146" s="286">
        <f>C146+D146</f>
        <v>126</v>
      </c>
      <c r="F146" s="286">
        <v>122</v>
      </c>
      <c r="G146" s="286">
        <v>35</v>
      </c>
      <c r="H146" s="286">
        <f>F146+G146</f>
        <v>157</v>
      </c>
      <c r="I146" s="286">
        <v>56</v>
      </c>
      <c r="J146" s="286">
        <v>2</v>
      </c>
      <c r="K146" s="286">
        <f>I146+J146</f>
        <v>58</v>
      </c>
      <c r="L146" s="286">
        <v>39</v>
      </c>
      <c r="M146" s="286">
        <v>16</v>
      </c>
      <c r="N146" s="286">
        <f>L146+M146</f>
        <v>55</v>
      </c>
      <c r="O146" s="423" t="s">
        <v>1002</v>
      </c>
      <c r="P146" s="1829"/>
    </row>
    <row r="147" spans="1:21" ht="39" customHeight="1">
      <c r="A147" s="1829"/>
      <c r="B147" s="423" t="s">
        <v>750</v>
      </c>
      <c r="C147" s="289">
        <f>C145+C146</f>
        <v>143</v>
      </c>
      <c r="D147" s="289">
        <f t="shared" ref="D147:N147" si="49">D145+D146</f>
        <v>43</v>
      </c>
      <c r="E147" s="289">
        <f t="shared" si="49"/>
        <v>186</v>
      </c>
      <c r="F147" s="289">
        <f t="shared" si="49"/>
        <v>159</v>
      </c>
      <c r="G147" s="289">
        <f t="shared" si="49"/>
        <v>80</v>
      </c>
      <c r="H147" s="289">
        <f t="shared" si="49"/>
        <v>239</v>
      </c>
      <c r="I147" s="289">
        <f t="shared" si="49"/>
        <v>71</v>
      </c>
      <c r="J147" s="289">
        <f t="shared" si="49"/>
        <v>16</v>
      </c>
      <c r="K147" s="289">
        <f t="shared" si="49"/>
        <v>87</v>
      </c>
      <c r="L147" s="289">
        <f t="shared" si="49"/>
        <v>56</v>
      </c>
      <c r="M147" s="289">
        <f t="shared" si="49"/>
        <v>37</v>
      </c>
      <c r="N147" s="289">
        <f t="shared" si="49"/>
        <v>93</v>
      </c>
      <c r="O147" s="423" t="s">
        <v>68</v>
      </c>
      <c r="P147" s="1829"/>
    </row>
    <row r="148" spans="1:21" ht="39" customHeight="1">
      <c r="A148" s="198" t="s">
        <v>1228</v>
      </c>
      <c r="B148" s="136"/>
      <c r="C148" s="136"/>
      <c r="D148" s="136"/>
      <c r="E148" s="136"/>
      <c r="F148" s="136"/>
      <c r="G148" s="136"/>
      <c r="H148" s="136"/>
      <c r="I148" s="136"/>
      <c r="J148" s="136"/>
      <c r="K148" s="136"/>
      <c r="L148" s="136"/>
      <c r="M148" s="136"/>
      <c r="N148" s="136"/>
      <c r="O148" s="136"/>
      <c r="P148" s="200" t="s">
        <v>1229</v>
      </c>
    </row>
    <row r="149" spans="1:21" s="493" customFormat="1" ht="39" customHeight="1">
      <c r="A149" s="1859" t="s">
        <v>971</v>
      </c>
      <c r="B149" s="1859" t="s">
        <v>990</v>
      </c>
      <c r="C149" s="1868" t="s">
        <v>106</v>
      </c>
      <c r="D149" s="1869"/>
      <c r="E149" s="1869"/>
      <c r="F149" s="1869"/>
      <c r="G149" s="1869"/>
      <c r="H149" s="1869"/>
      <c r="I149" s="1869"/>
      <c r="J149" s="1869"/>
      <c r="K149" s="1869"/>
      <c r="L149" s="1869"/>
      <c r="M149" s="1869"/>
      <c r="N149" s="1870"/>
      <c r="O149" s="1859" t="s">
        <v>992</v>
      </c>
      <c r="P149" s="1859" t="s">
        <v>973</v>
      </c>
      <c r="Q149" s="509"/>
    </row>
    <row r="150" spans="1:21" s="493" customFormat="1" ht="39" customHeight="1">
      <c r="A150" s="1834"/>
      <c r="B150" s="1834"/>
      <c r="C150" s="1868" t="s">
        <v>68</v>
      </c>
      <c r="D150" s="1869"/>
      <c r="E150" s="1869"/>
      <c r="F150" s="1869"/>
      <c r="G150" s="1869"/>
      <c r="H150" s="1869"/>
      <c r="I150" s="1869"/>
      <c r="J150" s="1869"/>
      <c r="K150" s="1869"/>
      <c r="L150" s="1869"/>
      <c r="M150" s="1869"/>
      <c r="N150" s="1870"/>
      <c r="O150" s="1834"/>
      <c r="P150" s="1834"/>
      <c r="Q150" s="509"/>
    </row>
    <row r="151" spans="1:21" ht="39" customHeight="1">
      <c r="A151" s="1834"/>
      <c r="B151" s="1834"/>
      <c r="C151" s="1866" t="s">
        <v>994</v>
      </c>
      <c r="D151" s="1722"/>
      <c r="E151" s="1722"/>
      <c r="F151" s="1867"/>
      <c r="G151" s="1866" t="s">
        <v>995</v>
      </c>
      <c r="H151" s="1722"/>
      <c r="I151" s="1722"/>
      <c r="J151" s="1867"/>
      <c r="K151" s="1866" t="s">
        <v>750</v>
      </c>
      <c r="L151" s="1722"/>
      <c r="M151" s="1722"/>
      <c r="N151" s="1867"/>
      <c r="O151" s="1834"/>
      <c r="P151" s="1834"/>
      <c r="Q151" s="492"/>
      <c r="R151" s="494"/>
      <c r="S151" s="494"/>
      <c r="T151" s="494"/>
      <c r="U151" s="494"/>
    </row>
    <row r="152" spans="1:21" ht="39" customHeight="1">
      <c r="A152" s="1835"/>
      <c r="B152" s="1835"/>
      <c r="C152" s="1866" t="s">
        <v>115</v>
      </c>
      <c r="D152" s="1722"/>
      <c r="E152" s="1722"/>
      <c r="F152" s="1867"/>
      <c r="G152" s="1866" t="s">
        <v>116</v>
      </c>
      <c r="H152" s="1722"/>
      <c r="I152" s="1722"/>
      <c r="J152" s="1867"/>
      <c r="K152" s="1866" t="s">
        <v>68</v>
      </c>
      <c r="L152" s="1722"/>
      <c r="M152" s="1722"/>
      <c r="N152" s="1867"/>
      <c r="O152" s="1835"/>
      <c r="P152" s="1835"/>
      <c r="Q152" s="492"/>
      <c r="R152" s="494"/>
      <c r="S152" s="494"/>
      <c r="T152" s="494"/>
      <c r="U152" s="494"/>
    </row>
    <row r="153" spans="1:21" s="494" customFormat="1" ht="39" customHeight="1">
      <c r="A153" s="1859" t="s">
        <v>976</v>
      </c>
      <c r="B153" s="423" t="s">
        <v>998</v>
      </c>
      <c r="C153" s="1860">
        <f>C8+F8+I8+L8+C37+F37+I37+L37+C66+F66+I66+L66+C95+F95+I95+L95+C124+F124+I124+L124</f>
        <v>746</v>
      </c>
      <c r="D153" s="1861"/>
      <c r="E153" s="1861"/>
      <c r="F153" s="1862"/>
      <c r="G153" s="1860">
        <f>D8+G8+J8+M8+D37+G37+J37+M37+D66+G66+J66+M66+D95+G95+J95+M95+D124+G124+J124+M124</f>
        <v>8384</v>
      </c>
      <c r="H153" s="1861"/>
      <c r="I153" s="1861"/>
      <c r="J153" s="1862"/>
      <c r="K153" s="1860">
        <f>E8+H8+K8+N8+E37+H37+K37+N37+E66+H66+K66+N66+E95+H95+K95+N95+E124+H124+K124+N124</f>
        <v>9130</v>
      </c>
      <c r="L153" s="1861"/>
      <c r="M153" s="1861"/>
      <c r="N153" s="1862"/>
      <c r="O153" s="423" t="s">
        <v>999</v>
      </c>
      <c r="P153" s="1859" t="s">
        <v>1000</v>
      </c>
      <c r="Q153" s="495"/>
    </row>
    <row r="154" spans="1:21" s="494" customFormat="1" ht="39" customHeight="1">
      <c r="A154" s="1834"/>
      <c r="B154" s="423" t="s">
        <v>1001</v>
      </c>
      <c r="C154" s="1860">
        <f t="shared" ref="C154:C176" si="50">C9+F9+I9+L9+C38+F38+I38+L38+C67+F67+I67+L67+C96+F96+I96+L96+C125+F125+I125+L125</f>
        <v>480</v>
      </c>
      <c r="D154" s="1861"/>
      <c r="E154" s="1861"/>
      <c r="F154" s="1862"/>
      <c r="G154" s="1860">
        <f t="shared" ref="G154:G176" si="51">D9+G9+J9+M9+D38+G38+J38+M38+D67+G67+J67+M67+D96+G96+J96+M96+D125+G125+J125+M125</f>
        <v>6275</v>
      </c>
      <c r="H154" s="1861"/>
      <c r="I154" s="1861"/>
      <c r="J154" s="1862"/>
      <c r="K154" s="1860">
        <f t="shared" ref="K154:K176" si="52">E9+H9+K9+N9+E38+H38+K38+N38+E67+H67+K67+N67+E96+H96+K96+N96+E125+H125+K125+N125</f>
        <v>6755</v>
      </c>
      <c r="L154" s="1861"/>
      <c r="M154" s="1861"/>
      <c r="N154" s="1862"/>
      <c r="O154" s="423" t="s">
        <v>1002</v>
      </c>
      <c r="P154" s="1834"/>
    </row>
    <row r="155" spans="1:21" s="494" customFormat="1" ht="39" customHeight="1">
      <c r="A155" s="1835"/>
      <c r="B155" s="423" t="s">
        <v>750</v>
      </c>
      <c r="C155" s="1863">
        <f t="shared" si="50"/>
        <v>1226</v>
      </c>
      <c r="D155" s="1864"/>
      <c r="E155" s="1864"/>
      <c r="F155" s="1865"/>
      <c r="G155" s="1863">
        <f t="shared" si="51"/>
        <v>14659</v>
      </c>
      <c r="H155" s="1864"/>
      <c r="I155" s="1864"/>
      <c r="J155" s="1865"/>
      <c r="K155" s="1863">
        <f t="shared" si="52"/>
        <v>15885</v>
      </c>
      <c r="L155" s="1864"/>
      <c r="M155" s="1864"/>
      <c r="N155" s="1865"/>
      <c r="O155" s="423" t="s">
        <v>68</v>
      </c>
      <c r="P155" s="1835"/>
    </row>
    <row r="156" spans="1:21" s="494" customFormat="1" ht="39" customHeight="1">
      <c r="A156" s="1859" t="s">
        <v>977</v>
      </c>
      <c r="B156" s="423" t="s">
        <v>998</v>
      </c>
      <c r="C156" s="1860">
        <f t="shared" si="50"/>
        <v>2220</v>
      </c>
      <c r="D156" s="1861"/>
      <c r="E156" s="1861"/>
      <c r="F156" s="1862"/>
      <c r="G156" s="1860">
        <f t="shared" si="51"/>
        <v>5375</v>
      </c>
      <c r="H156" s="1861"/>
      <c r="I156" s="1861"/>
      <c r="J156" s="1862"/>
      <c r="K156" s="1860">
        <f t="shared" si="52"/>
        <v>7595</v>
      </c>
      <c r="L156" s="1861"/>
      <c r="M156" s="1861"/>
      <c r="N156" s="1862"/>
      <c r="O156" s="423" t="s">
        <v>999</v>
      </c>
      <c r="P156" s="1859" t="s">
        <v>172</v>
      </c>
    </row>
    <row r="157" spans="1:21" s="494" customFormat="1" ht="39" customHeight="1">
      <c r="A157" s="1834"/>
      <c r="B157" s="423" t="s">
        <v>1001</v>
      </c>
      <c r="C157" s="1860">
        <f t="shared" si="50"/>
        <v>2188</v>
      </c>
      <c r="D157" s="1861"/>
      <c r="E157" s="1861"/>
      <c r="F157" s="1862"/>
      <c r="G157" s="1860">
        <f t="shared" si="51"/>
        <v>3804</v>
      </c>
      <c r="H157" s="1861"/>
      <c r="I157" s="1861"/>
      <c r="J157" s="1862"/>
      <c r="K157" s="1860">
        <f t="shared" si="52"/>
        <v>5992</v>
      </c>
      <c r="L157" s="1861"/>
      <c r="M157" s="1861"/>
      <c r="N157" s="1862"/>
      <c r="O157" s="423" t="s">
        <v>1002</v>
      </c>
      <c r="P157" s="1834"/>
    </row>
    <row r="158" spans="1:21" s="494" customFormat="1" ht="39" customHeight="1">
      <c r="A158" s="1835"/>
      <c r="B158" s="423" t="s">
        <v>750</v>
      </c>
      <c r="C158" s="1863">
        <f t="shared" si="50"/>
        <v>4408</v>
      </c>
      <c r="D158" s="1864"/>
      <c r="E158" s="1864"/>
      <c r="F158" s="1865"/>
      <c r="G158" s="1863">
        <f t="shared" si="51"/>
        <v>9179</v>
      </c>
      <c r="H158" s="1864"/>
      <c r="I158" s="1864"/>
      <c r="J158" s="1865"/>
      <c r="K158" s="1863">
        <f t="shared" si="52"/>
        <v>13587</v>
      </c>
      <c r="L158" s="1864"/>
      <c r="M158" s="1864"/>
      <c r="N158" s="1865"/>
      <c r="O158" s="423" t="s">
        <v>68</v>
      </c>
      <c r="P158" s="1835"/>
    </row>
    <row r="159" spans="1:21" s="494" customFormat="1" ht="39" customHeight="1">
      <c r="A159" s="1859" t="s">
        <v>978</v>
      </c>
      <c r="B159" s="423" t="s">
        <v>998</v>
      </c>
      <c r="C159" s="1860">
        <f t="shared" si="50"/>
        <v>2966</v>
      </c>
      <c r="D159" s="1861"/>
      <c r="E159" s="1861"/>
      <c r="F159" s="1862"/>
      <c r="G159" s="1860">
        <f t="shared" si="51"/>
        <v>13759</v>
      </c>
      <c r="H159" s="1861"/>
      <c r="I159" s="1861"/>
      <c r="J159" s="1862"/>
      <c r="K159" s="1860">
        <f t="shared" si="52"/>
        <v>16725</v>
      </c>
      <c r="L159" s="1861"/>
      <c r="M159" s="1861"/>
      <c r="N159" s="1862"/>
      <c r="O159" s="423" t="s">
        <v>999</v>
      </c>
      <c r="P159" s="1859" t="s">
        <v>1003</v>
      </c>
    </row>
    <row r="160" spans="1:21" s="494" customFormat="1" ht="39" customHeight="1">
      <c r="A160" s="1834"/>
      <c r="B160" s="423" t="s">
        <v>1001</v>
      </c>
      <c r="C160" s="1860">
        <f t="shared" si="50"/>
        <v>2668</v>
      </c>
      <c r="D160" s="1861"/>
      <c r="E160" s="1861"/>
      <c r="F160" s="1862"/>
      <c r="G160" s="1860">
        <f t="shared" si="51"/>
        <v>10079</v>
      </c>
      <c r="H160" s="1861"/>
      <c r="I160" s="1861"/>
      <c r="J160" s="1862"/>
      <c r="K160" s="1860">
        <f t="shared" si="52"/>
        <v>12747</v>
      </c>
      <c r="L160" s="1861"/>
      <c r="M160" s="1861"/>
      <c r="N160" s="1862"/>
      <c r="O160" s="423" t="s">
        <v>1002</v>
      </c>
      <c r="P160" s="1834"/>
    </row>
    <row r="161" spans="1:17" s="494" customFormat="1" ht="39" customHeight="1">
      <c r="A161" s="1835"/>
      <c r="B161" s="423" t="s">
        <v>750</v>
      </c>
      <c r="C161" s="1863">
        <f t="shared" si="50"/>
        <v>5634</v>
      </c>
      <c r="D161" s="1864"/>
      <c r="E161" s="1864"/>
      <c r="F161" s="1865"/>
      <c r="G161" s="1863">
        <f t="shared" si="51"/>
        <v>23838</v>
      </c>
      <c r="H161" s="1864"/>
      <c r="I161" s="1864"/>
      <c r="J161" s="1865"/>
      <c r="K161" s="1863">
        <f t="shared" si="52"/>
        <v>29472</v>
      </c>
      <c r="L161" s="1864"/>
      <c r="M161" s="1864"/>
      <c r="N161" s="1865"/>
      <c r="O161" s="423" t="s">
        <v>68</v>
      </c>
      <c r="P161" s="1835"/>
    </row>
    <row r="162" spans="1:17" ht="39" customHeight="1">
      <c r="A162" s="1859" t="s">
        <v>980</v>
      </c>
      <c r="B162" s="423" t="s">
        <v>998</v>
      </c>
      <c r="C162" s="1860">
        <f t="shared" si="50"/>
        <v>936</v>
      </c>
      <c r="D162" s="1861"/>
      <c r="E162" s="1861"/>
      <c r="F162" s="1862"/>
      <c r="G162" s="1860">
        <f t="shared" si="51"/>
        <v>3972</v>
      </c>
      <c r="H162" s="1861"/>
      <c r="I162" s="1861"/>
      <c r="J162" s="1862"/>
      <c r="K162" s="1860">
        <f t="shared" si="52"/>
        <v>4908</v>
      </c>
      <c r="L162" s="1861"/>
      <c r="M162" s="1861"/>
      <c r="N162" s="1862"/>
      <c r="O162" s="423" t="s">
        <v>999</v>
      </c>
      <c r="P162" s="1859" t="s">
        <v>178</v>
      </c>
    </row>
    <row r="163" spans="1:17" ht="39" customHeight="1">
      <c r="A163" s="1834"/>
      <c r="B163" s="423" t="s">
        <v>1001</v>
      </c>
      <c r="C163" s="1860">
        <f t="shared" si="50"/>
        <v>961</v>
      </c>
      <c r="D163" s="1861"/>
      <c r="E163" s="1861"/>
      <c r="F163" s="1862"/>
      <c r="G163" s="1860">
        <f t="shared" si="51"/>
        <v>21684</v>
      </c>
      <c r="H163" s="1861"/>
      <c r="I163" s="1861"/>
      <c r="J163" s="1862"/>
      <c r="K163" s="1860">
        <f t="shared" si="52"/>
        <v>22645</v>
      </c>
      <c r="L163" s="1861"/>
      <c r="M163" s="1861"/>
      <c r="N163" s="1862"/>
      <c r="O163" s="423" t="s">
        <v>1002</v>
      </c>
      <c r="P163" s="1834"/>
    </row>
    <row r="164" spans="1:17" ht="39" customHeight="1">
      <c r="A164" s="1835"/>
      <c r="B164" s="423" t="s">
        <v>750</v>
      </c>
      <c r="C164" s="1863">
        <f t="shared" si="50"/>
        <v>1897</v>
      </c>
      <c r="D164" s="1864"/>
      <c r="E164" s="1864"/>
      <c r="F164" s="1865"/>
      <c r="G164" s="1863">
        <f t="shared" si="51"/>
        <v>25656</v>
      </c>
      <c r="H164" s="1864"/>
      <c r="I164" s="1864"/>
      <c r="J164" s="1865"/>
      <c r="K164" s="1863">
        <f t="shared" si="52"/>
        <v>27553</v>
      </c>
      <c r="L164" s="1864"/>
      <c r="M164" s="1864"/>
      <c r="N164" s="1865"/>
      <c r="O164" s="423" t="s">
        <v>68</v>
      </c>
      <c r="P164" s="1835"/>
    </row>
    <row r="165" spans="1:17" ht="39" customHeight="1">
      <c r="A165" s="1859" t="s">
        <v>981</v>
      </c>
      <c r="B165" s="423" t="s">
        <v>998</v>
      </c>
      <c r="C165" s="1860">
        <f t="shared" si="50"/>
        <v>0</v>
      </c>
      <c r="D165" s="1861"/>
      <c r="E165" s="1861"/>
      <c r="F165" s="1862"/>
      <c r="G165" s="1860">
        <f t="shared" si="51"/>
        <v>0</v>
      </c>
      <c r="H165" s="1861"/>
      <c r="I165" s="1861"/>
      <c r="J165" s="1862"/>
      <c r="K165" s="1860">
        <f t="shared" si="52"/>
        <v>0</v>
      </c>
      <c r="L165" s="1861"/>
      <c r="M165" s="1861"/>
      <c r="N165" s="1862"/>
      <c r="O165" s="423" t="s">
        <v>999</v>
      </c>
      <c r="P165" s="1859" t="s">
        <v>982</v>
      </c>
      <c r="Q165" s="511"/>
    </row>
    <row r="166" spans="1:17" ht="39" customHeight="1">
      <c r="A166" s="1834"/>
      <c r="B166" s="423" t="s">
        <v>1001</v>
      </c>
      <c r="C166" s="1860">
        <f t="shared" si="50"/>
        <v>15</v>
      </c>
      <c r="D166" s="1861"/>
      <c r="E166" s="1861"/>
      <c r="F166" s="1862"/>
      <c r="G166" s="1860">
        <f t="shared" si="51"/>
        <v>805</v>
      </c>
      <c r="H166" s="1861"/>
      <c r="I166" s="1861"/>
      <c r="J166" s="1862"/>
      <c r="K166" s="1860">
        <f t="shared" si="52"/>
        <v>820</v>
      </c>
      <c r="L166" s="1861"/>
      <c r="M166" s="1861"/>
      <c r="N166" s="1862"/>
      <c r="O166" s="423" t="s">
        <v>1002</v>
      </c>
      <c r="P166" s="1834"/>
    </row>
    <row r="167" spans="1:17" ht="39" customHeight="1">
      <c r="A167" s="1835"/>
      <c r="B167" s="423" t="s">
        <v>750</v>
      </c>
      <c r="C167" s="1863">
        <f t="shared" si="50"/>
        <v>15</v>
      </c>
      <c r="D167" s="1864"/>
      <c r="E167" s="1864"/>
      <c r="F167" s="1865"/>
      <c r="G167" s="1863">
        <f t="shared" si="51"/>
        <v>805</v>
      </c>
      <c r="H167" s="1864"/>
      <c r="I167" s="1864"/>
      <c r="J167" s="1865"/>
      <c r="K167" s="1863">
        <f t="shared" si="52"/>
        <v>820</v>
      </c>
      <c r="L167" s="1864"/>
      <c r="M167" s="1864"/>
      <c r="N167" s="1865"/>
      <c r="O167" s="423" t="s">
        <v>68</v>
      </c>
      <c r="P167" s="1835"/>
    </row>
    <row r="168" spans="1:17" ht="39" customHeight="1">
      <c r="A168" s="1859" t="s">
        <v>983</v>
      </c>
      <c r="B168" s="423" t="s">
        <v>998</v>
      </c>
      <c r="C168" s="1860">
        <f t="shared" si="50"/>
        <v>936</v>
      </c>
      <c r="D168" s="1861"/>
      <c r="E168" s="1861"/>
      <c r="F168" s="1862"/>
      <c r="G168" s="1860">
        <f t="shared" si="51"/>
        <v>3972</v>
      </c>
      <c r="H168" s="1861"/>
      <c r="I168" s="1861"/>
      <c r="J168" s="1862"/>
      <c r="K168" s="1860">
        <f t="shared" si="52"/>
        <v>4908</v>
      </c>
      <c r="L168" s="1861"/>
      <c r="M168" s="1861"/>
      <c r="N168" s="1862"/>
      <c r="O168" s="423" t="s">
        <v>999</v>
      </c>
      <c r="P168" s="1859" t="s">
        <v>984</v>
      </c>
    </row>
    <row r="169" spans="1:17" ht="39" customHeight="1">
      <c r="A169" s="1834"/>
      <c r="B169" s="423" t="s">
        <v>1001</v>
      </c>
      <c r="C169" s="1860">
        <f t="shared" si="50"/>
        <v>976</v>
      </c>
      <c r="D169" s="1861"/>
      <c r="E169" s="1861"/>
      <c r="F169" s="1862"/>
      <c r="G169" s="1860">
        <f t="shared" si="51"/>
        <v>22489</v>
      </c>
      <c r="H169" s="1861"/>
      <c r="I169" s="1861"/>
      <c r="J169" s="1862"/>
      <c r="K169" s="1860">
        <f t="shared" si="52"/>
        <v>23465</v>
      </c>
      <c r="L169" s="1861"/>
      <c r="M169" s="1861"/>
      <c r="N169" s="1862"/>
      <c r="O169" s="423" t="s">
        <v>1002</v>
      </c>
      <c r="P169" s="1834"/>
    </row>
    <row r="170" spans="1:17" ht="39" customHeight="1">
      <c r="A170" s="1835"/>
      <c r="B170" s="423" t="s">
        <v>750</v>
      </c>
      <c r="C170" s="1863">
        <f t="shared" si="50"/>
        <v>1912</v>
      </c>
      <c r="D170" s="1864"/>
      <c r="E170" s="1864"/>
      <c r="F170" s="1865"/>
      <c r="G170" s="1863">
        <f t="shared" si="51"/>
        <v>26461</v>
      </c>
      <c r="H170" s="1864"/>
      <c r="I170" s="1864"/>
      <c r="J170" s="1865"/>
      <c r="K170" s="1863">
        <f t="shared" si="52"/>
        <v>28373</v>
      </c>
      <c r="L170" s="1864"/>
      <c r="M170" s="1864"/>
      <c r="N170" s="1865"/>
      <c r="O170" s="423" t="s">
        <v>68</v>
      </c>
      <c r="P170" s="1835"/>
    </row>
    <row r="171" spans="1:17" ht="39" customHeight="1">
      <c r="A171" s="1859" t="s">
        <v>985</v>
      </c>
      <c r="B171" s="423" t="s">
        <v>998</v>
      </c>
      <c r="C171" s="1860">
        <f t="shared" si="50"/>
        <v>197</v>
      </c>
      <c r="D171" s="1861"/>
      <c r="E171" s="1861"/>
      <c r="F171" s="1862"/>
      <c r="G171" s="1860">
        <f t="shared" si="51"/>
        <v>727</v>
      </c>
      <c r="H171" s="1861"/>
      <c r="I171" s="1861"/>
      <c r="J171" s="1862"/>
      <c r="K171" s="1860">
        <f t="shared" si="52"/>
        <v>924</v>
      </c>
      <c r="L171" s="1861"/>
      <c r="M171" s="1861"/>
      <c r="N171" s="1862"/>
      <c r="O171" s="423" t="s">
        <v>999</v>
      </c>
      <c r="P171" s="1859" t="s">
        <v>1004</v>
      </c>
    </row>
    <row r="172" spans="1:17" ht="39" customHeight="1">
      <c r="A172" s="1834"/>
      <c r="B172" s="423" t="s">
        <v>1001</v>
      </c>
      <c r="C172" s="1860">
        <f t="shared" si="50"/>
        <v>362</v>
      </c>
      <c r="D172" s="1861"/>
      <c r="E172" s="1861"/>
      <c r="F172" s="1862"/>
      <c r="G172" s="1860">
        <f t="shared" si="51"/>
        <v>176</v>
      </c>
      <c r="H172" s="1861"/>
      <c r="I172" s="1861"/>
      <c r="J172" s="1862"/>
      <c r="K172" s="1860">
        <f t="shared" si="52"/>
        <v>538</v>
      </c>
      <c r="L172" s="1861"/>
      <c r="M172" s="1861"/>
      <c r="N172" s="1862"/>
      <c r="O172" s="423" t="s">
        <v>1002</v>
      </c>
      <c r="P172" s="1834"/>
    </row>
    <row r="173" spans="1:17" ht="39" customHeight="1">
      <c r="A173" s="1835"/>
      <c r="B173" s="423" t="s">
        <v>750</v>
      </c>
      <c r="C173" s="1863">
        <f t="shared" si="50"/>
        <v>559</v>
      </c>
      <c r="D173" s="1864"/>
      <c r="E173" s="1864"/>
      <c r="F173" s="1865"/>
      <c r="G173" s="1863">
        <f t="shared" si="51"/>
        <v>903</v>
      </c>
      <c r="H173" s="1864"/>
      <c r="I173" s="1864"/>
      <c r="J173" s="1865"/>
      <c r="K173" s="1863">
        <f t="shared" si="52"/>
        <v>1462</v>
      </c>
      <c r="L173" s="1864"/>
      <c r="M173" s="1864"/>
      <c r="N173" s="1865"/>
      <c r="O173" s="423" t="s">
        <v>68</v>
      </c>
      <c r="P173" s="1835"/>
    </row>
    <row r="174" spans="1:17" ht="39" customHeight="1">
      <c r="A174" s="1859" t="s">
        <v>986</v>
      </c>
      <c r="B174" s="423" t="s">
        <v>998</v>
      </c>
      <c r="C174" s="1860">
        <f t="shared" si="50"/>
        <v>4716</v>
      </c>
      <c r="D174" s="1861"/>
      <c r="E174" s="1861"/>
      <c r="F174" s="1862"/>
      <c r="G174" s="1860">
        <f t="shared" si="51"/>
        <v>3663</v>
      </c>
      <c r="H174" s="1861"/>
      <c r="I174" s="1861"/>
      <c r="J174" s="1862"/>
      <c r="K174" s="1860">
        <f t="shared" si="52"/>
        <v>8379</v>
      </c>
      <c r="L174" s="1861"/>
      <c r="M174" s="1861"/>
      <c r="N174" s="1862"/>
      <c r="O174" s="423" t="s">
        <v>999</v>
      </c>
      <c r="P174" s="1859" t="s">
        <v>1005</v>
      </c>
    </row>
    <row r="175" spans="1:17" ht="39" customHeight="1">
      <c r="A175" s="1834"/>
      <c r="B175" s="423" t="s">
        <v>1001</v>
      </c>
      <c r="C175" s="1860">
        <f t="shared" si="50"/>
        <v>13281</v>
      </c>
      <c r="D175" s="1861"/>
      <c r="E175" s="1861"/>
      <c r="F175" s="1862"/>
      <c r="G175" s="1860">
        <f t="shared" si="51"/>
        <v>4498</v>
      </c>
      <c r="H175" s="1861"/>
      <c r="I175" s="1861"/>
      <c r="J175" s="1862"/>
      <c r="K175" s="1860">
        <f t="shared" si="52"/>
        <v>17779</v>
      </c>
      <c r="L175" s="1861"/>
      <c r="M175" s="1861"/>
      <c r="N175" s="1862"/>
      <c r="O175" s="423" t="s">
        <v>1002</v>
      </c>
      <c r="P175" s="1834"/>
    </row>
    <row r="176" spans="1:17" ht="39" customHeight="1">
      <c r="A176" s="1835"/>
      <c r="B176" s="423" t="s">
        <v>750</v>
      </c>
      <c r="C176" s="1863">
        <f t="shared" si="50"/>
        <v>17997</v>
      </c>
      <c r="D176" s="1864"/>
      <c r="E176" s="1864"/>
      <c r="F176" s="1865"/>
      <c r="G176" s="1863">
        <f t="shared" si="51"/>
        <v>8161</v>
      </c>
      <c r="H176" s="1864"/>
      <c r="I176" s="1864"/>
      <c r="J176" s="1865"/>
      <c r="K176" s="1863">
        <f t="shared" si="52"/>
        <v>26158</v>
      </c>
      <c r="L176" s="1864"/>
      <c r="M176" s="1864"/>
      <c r="N176" s="1865"/>
      <c r="O176" s="423" t="s">
        <v>68</v>
      </c>
      <c r="P176" s="1835"/>
    </row>
  </sheetData>
  <mergeCells count="242">
    <mergeCell ref="K176:N176"/>
    <mergeCell ref="A174:A176"/>
    <mergeCell ref="C174:F174"/>
    <mergeCell ref="G174:J174"/>
    <mergeCell ref="K174:N174"/>
    <mergeCell ref="P174:P176"/>
    <mergeCell ref="C175:F175"/>
    <mergeCell ref="G175:J175"/>
    <mergeCell ref="K175:N175"/>
    <mergeCell ref="C176:F176"/>
    <mergeCell ref="G176:J176"/>
    <mergeCell ref="P171:P173"/>
    <mergeCell ref="C172:F172"/>
    <mergeCell ref="G172:J172"/>
    <mergeCell ref="K172:N172"/>
    <mergeCell ref="C173:F173"/>
    <mergeCell ref="G173:J173"/>
    <mergeCell ref="K173:N173"/>
    <mergeCell ref="G170:J170"/>
    <mergeCell ref="K170:N170"/>
    <mergeCell ref="P168:P170"/>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P153:P155"/>
    <mergeCell ref="C154:F154"/>
    <mergeCell ref="A162:A164"/>
    <mergeCell ref="C162:F162"/>
    <mergeCell ref="G162:J162"/>
    <mergeCell ref="K162:N162"/>
    <mergeCell ref="K158:N158"/>
    <mergeCell ref="A159:A161"/>
    <mergeCell ref="C159:F159"/>
    <mergeCell ref="G159:J159"/>
    <mergeCell ref="K159:N159"/>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P145:P147"/>
    <mergeCell ref="A149:A152"/>
    <mergeCell ref="B149:B152"/>
    <mergeCell ref="C149:N149"/>
    <mergeCell ref="O149:O152"/>
    <mergeCell ref="P149:P152"/>
    <mergeCell ref="C150:N150"/>
    <mergeCell ref="C151:F151"/>
    <mergeCell ref="G151:J151"/>
    <mergeCell ref="K152:N152"/>
    <mergeCell ref="G154:J154"/>
    <mergeCell ref="K154:N154"/>
    <mergeCell ref="C155:F155"/>
    <mergeCell ref="G155:J155"/>
    <mergeCell ref="K155:N155"/>
    <mergeCell ref="K151:N151"/>
    <mergeCell ref="C152:F152"/>
    <mergeCell ref="G152:J152"/>
    <mergeCell ref="A136:A138"/>
    <mergeCell ref="A145:A147"/>
    <mergeCell ref="A153:A155"/>
    <mergeCell ref="C153:F153"/>
    <mergeCell ref="G153:J153"/>
    <mergeCell ref="K153:N153"/>
    <mergeCell ref="P136:P138"/>
    <mergeCell ref="A139:A141"/>
    <mergeCell ref="P139:P141"/>
    <mergeCell ref="A142:A144"/>
    <mergeCell ref="P142:P144"/>
    <mergeCell ref="A127:A129"/>
    <mergeCell ref="P127:P129"/>
    <mergeCell ref="A130:A132"/>
    <mergeCell ref="P130:P132"/>
    <mergeCell ref="A133:A135"/>
    <mergeCell ref="P133:P135"/>
    <mergeCell ref="C121:E121"/>
    <mergeCell ref="F121:H121"/>
    <mergeCell ref="I121:K121"/>
    <mergeCell ref="L121:N121"/>
    <mergeCell ref="A124:A126"/>
    <mergeCell ref="P124:P126"/>
    <mergeCell ref="A116:A118"/>
    <mergeCell ref="P116:P118"/>
    <mergeCell ref="A120:A123"/>
    <mergeCell ref="B120:B123"/>
    <mergeCell ref="C120:E120"/>
    <mergeCell ref="F120:H120"/>
    <mergeCell ref="I120:K120"/>
    <mergeCell ref="L120:N120"/>
    <mergeCell ref="O120:O123"/>
    <mergeCell ref="P120:P123"/>
    <mergeCell ref="A107:A109"/>
    <mergeCell ref="P107:P109"/>
    <mergeCell ref="A110:A112"/>
    <mergeCell ref="P110:P112"/>
    <mergeCell ref="A113:A115"/>
    <mergeCell ref="P113:P115"/>
    <mergeCell ref="A98:A100"/>
    <mergeCell ref="P98:P100"/>
    <mergeCell ref="A101:A103"/>
    <mergeCell ref="P101:P103"/>
    <mergeCell ref="A104:A106"/>
    <mergeCell ref="P104:P106"/>
    <mergeCell ref="C92:E92"/>
    <mergeCell ref="F92:H92"/>
    <mergeCell ref="I92:K92"/>
    <mergeCell ref="L92:N92"/>
    <mergeCell ref="A95:A97"/>
    <mergeCell ref="P95:P97"/>
    <mergeCell ref="A87:A89"/>
    <mergeCell ref="P87:P89"/>
    <mergeCell ref="A91:A94"/>
    <mergeCell ref="B91:B94"/>
    <mergeCell ref="C91:E91"/>
    <mergeCell ref="F91:H91"/>
    <mergeCell ref="I91:K91"/>
    <mergeCell ref="L91:N91"/>
    <mergeCell ref="O91:O94"/>
    <mergeCell ref="P91:P94"/>
    <mergeCell ref="A78:A80"/>
    <mergeCell ref="P78:P80"/>
    <mergeCell ref="A81:A83"/>
    <mergeCell ref="P81:P83"/>
    <mergeCell ref="A84:A86"/>
    <mergeCell ref="P84:P86"/>
    <mergeCell ref="A69:A71"/>
    <mergeCell ref="P69:P71"/>
    <mergeCell ref="A72:A74"/>
    <mergeCell ref="P72:P74"/>
    <mergeCell ref="A75:A77"/>
    <mergeCell ref="P75:P77"/>
    <mergeCell ref="C63:E63"/>
    <mergeCell ref="F63:H63"/>
    <mergeCell ref="I63:K63"/>
    <mergeCell ref="L63:N63"/>
    <mergeCell ref="A66:A68"/>
    <mergeCell ref="P66:P68"/>
    <mergeCell ref="A58:A60"/>
    <mergeCell ref="P58:P60"/>
    <mergeCell ref="A62:A65"/>
    <mergeCell ref="B62:B65"/>
    <mergeCell ref="C62:E62"/>
    <mergeCell ref="F62:H62"/>
    <mergeCell ref="I62:K62"/>
    <mergeCell ref="L62:N62"/>
    <mergeCell ref="O62:O65"/>
    <mergeCell ref="P62:P65"/>
    <mergeCell ref="A49:A51"/>
    <mergeCell ref="P49:P51"/>
    <mergeCell ref="A52:A54"/>
    <mergeCell ref="P52:P54"/>
    <mergeCell ref="A55:A57"/>
    <mergeCell ref="P55:P57"/>
    <mergeCell ref="A40:A42"/>
    <mergeCell ref="P40:P42"/>
    <mergeCell ref="A43:A45"/>
    <mergeCell ref="P43:P45"/>
    <mergeCell ref="A46:A48"/>
    <mergeCell ref="P46:P48"/>
    <mergeCell ref="C34:E34"/>
    <mergeCell ref="F34:H34"/>
    <mergeCell ref="I34:K34"/>
    <mergeCell ref="L34:N34"/>
    <mergeCell ref="A37:A39"/>
    <mergeCell ref="P37:P39"/>
    <mergeCell ref="A29:A31"/>
    <mergeCell ref="P29:P31"/>
    <mergeCell ref="A33:A36"/>
    <mergeCell ref="B33:B36"/>
    <mergeCell ref="C33:E33"/>
    <mergeCell ref="F33:H33"/>
    <mergeCell ref="I33:K33"/>
    <mergeCell ref="L33:N33"/>
    <mergeCell ref="O33:O36"/>
    <mergeCell ref="P33:P36"/>
    <mergeCell ref="A20:A22"/>
    <mergeCell ref="P20:P22"/>
    <mergeCell ref="A23:A25"/>
    <mergeCell ref="P23:P25"/>
    <mergeCell ref="A26:A28"/>
    <mergeCell ref="P26:P28"/>
    <mergeCell ref="A11:A13"/>
    <mergeCell ref="P11:P13"/>
    <mergeCell ref="A14:A16"/>
    <mergeCell ref="P14:P16"/>
    <mergeCell ref="A17:A19"/>
    <mergeCell ref="P17:P19"/>
    <mergeCell ref="C5:E5"/>
    <mergeCell ref="F5:H5"/>
    <mergeCell ref="I5:K5"/>
    <mergeCell ref="L5:N5"/>
    <mergeCell ref="A8:A10"/>
    <mergeCell ref="P8:P10"/>
    <mergeCell ref="A1:P1"/>
    <mergeCell ref="A2:P2"/>
    <mergeCell ref="A4:A7"/>
    <mergeCell ref="B4:B7"/>
    <mergeCell ref="C4:E4"/>
    <mergeCell ref="F4:H4"/>
    <mergeCell ref="I4:K4"/>
    <mergeCell ref="L4:N4"/>
    <mergeCell ref="O4:O7"/>
    <mergeCell ref="P4:P7"/>
  </mergeCells>
  <pageMargins left="0.25" right="0.25" top="0.75" bottom="0.75" header="0.3" footer="0.3"/>
  <pageSetup paperSize="9" scale="54" orientation="portrait" r:id="rId1"/>
  <rowBreaks count="5" manualBreakCount="5">
    <brk id="31" max="15" man="1"/>
    <brk id="60" max="15" man="1"/>
    <brk id="89" max="15" man="1"/>
    <brk id="118" max="15" man="1"/>
    <brk id="147" max="15"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31"/>
  <sheetViews>
    <sheetView showGridLines="0" rightToLeft="1" view="pageBreakPreview" zoomScale="60" zoomScaleNormal="100" workbookViewId="0">
      <selection activeCell="D114" sqref="D114"/>
    </sheetView>
  </sheetViews>
  <sheetFormatPr defaultColWidth="8.81640625" defaultRowHeight="15.5"/>
  <cols>
    <col min="1" max="1" width="21.7265625" style="610" customWidth="1"/>
    <col min="2" max="2" width="13.7265625" style="295" customWidth="1"/>
    <col min="3" max="11" width="9.7265625" style="441" customWidth="1"/>
    <col min="12" max="14" width="12.54296875" style="441" bestFit="1" customWidth="1"/>
    <col min="15" max="15" width="13.7265625" style="295" customWidth="1"/>
    <col min="16" max="16" width="21.7265625" style="610" customWidth="1"/>
    <col min="17" max="20" width="8.81640625" style="595"/>
    <col min="21" max="208" width="8.81640625" style="441"/>
    <col min="209" max="209" width="10.26953125" style="441" customWidth="1"/>
    <col min="210" max="210" width="7.26953125" style="441" customWidth="1"/>
    <col min="211" max="240" width="6.7265625" style="441" customWidth="1"/>
    <col min="241" max="464" width="8.81640625" style="441"/>
    <col min="465" max="465" width="10.26953125" style="441" customWidth="1"/>
    <col min="466" max="466" width="7.26953125" style="441" customWidth="1"/>
    <col min="467" max="496" width="6.7265625" style="441" customWidth="1"/>
    <col min="497" max="720" width="8.81640625" style="441"/>
    <col min="721" max="721" width="10.26953125" style="441" customWidth="1"/>
    <col min="722" max="722" width="7.26953125" style="441" customWidth="1"/>
    <col min="723" max="752" width="6.7265625" style="441" customWidth="1"/>
    <col min="753" max="976" width="8.81640625" style="441"/>
    <col min="977" max="977" width="10.26953125" style="441" customWidth="1"/>
    <col min="978" max="978" width="7.26953125" style="441" customWidth="1"/>
    <col min="979" max="1008" width="6.7265625" style="441" customWidth="1"/>
    <col min="1009" max="1232" width="8.81640625" style="441"/>
    <col min="1233" max="1233" width="10.26953125" style="441" customWidth="1"/>
    <col min="1234" max="1234" width="7.26953125" style="441" customWidth="1"/>
    <col min="1235" max="1264" width="6.7265625" style="441" customWidth="1"/>
    <col min="1265" max="1488" width="8.81640625" style="441"/>
    <col min="1489" max="1489" width="10.26953125" style="441" customWidth="1"/>
    <col min="1490" max="1490" width="7.26953125" style="441" customWidth="1"/>
    <col min="1491" max="1520" width="6.7265625" style="441" customWidth="1"/>
    <col min="1521" max="1744" width="8.81640625" style="441"/>
    <col min="1745" max="1745" width="10.26953125" style="441" customWidth="1"/>
    <col min="1746" max="1746" width="7.26953125" style="441" customWidth="1"/>
    <col min="1747" max="1776" width="6.7265625" style="441" customWidth="1"/>
    <col min="1777" max="2000" width="8.81640625" style="441"/>
    <col min="2001" max="2001" width="10.26953125" style="441" customWidth="1"/>
    <col min="2002" max="2002" width="7.26953125" style="441" customWidth="1"/>
    <col min="2003" max="2032" width="6.7265625" style="441" customWidth="1"/>
    <col min="2033" max="2256" width="8.81640625" style="441"/>
    <col min="2257" max="2257" width="10.26953125" style="441" customWidth="1"/>
    <col min="2258" max="2258" width="7.26953125" style="441" customWidth="1"/>
    <col min="2259" max="2288" width="6.7265625" style="441" customWidth="1"/>
    <col min="2289" max="2512" width="8.81640625" style="441"/>
    <col min="2513" max="2513" width="10.26953125" style="441" customWidth="1"/>
    <col min="2514" max="2514" width="7.26953125" style="441" customWidth="1"/>
    <col min="2515" max="2544" width="6.7265625" style="441" customWidth="1"/>
    <col min="2545" max="2768" width="8.81640625" style="441"/>
    <col min="2769" max="2769" width="10.26953125" style="441" customWidth="1"/>
    <col min="2770" max="2770" width="7.26953125" style="441" customWidth="1"/>
    <col min="2771" max="2800" width="6.7265625" style="441" customWidth="1"/>
    <col min="2801" max="3024" width="8.81640625" style="441"/>
    <col min="3025" max="3025" width="10.26953125" style="441" customWidth="1"/>
    <col min="3026" max="3026" width="7.26953125" style="441" customWidth="1"/>
    <col min="3027" max="3056" width="6.7265625" style="441" customWidth="1"/>
    <col min="3057" max="3280" width="8.81640625" style="441"/>
    <col min="3281" max="3281" width="10.26953125" style="441" customWidth="1"/>
    <col min="3282" max="3282" width="7.26953125" style="441" customWidth="1"/>
    <col min="3283" max="3312" width="6.7265625" style="441" customWidth="1"/>
    <col min="3313" max="3536" width="8.81640625" style="441"/>
    <col min="3537" max="3537" width="10.26953125" style="441" customWidth="1"/>
    <col min="3538" max="3538" width="7.26953125" style="441" customWidth="1"/>
    <col min="3539" max="3568" width="6.7265625" style="441" customWidth="1"/>
    <col min="3569" max="3792" width="8.81640625" style="441"/>
    <col min="3793" max="3793" width="10.26953125" style="441" customWidth="1"/>
    <col min="3794" max="3794" width="7.26953125" style="441" customWidth="1"/>
    <col min="3795" max="3824" width="6.7265625" style="441" customWidth="1"/>
    <col min="3825" max="4048" width="8.81640625" style="441"/>
    <col min="4049" max="4049" width="10.26953125" style="441" customWidth="1"/>
    <col min="4050" max="4050" width="7.26953125" style="441" customWidth="1"/>
    <col min="4051" max="4080" width="6.7265625" style="441" customWidth="1"/>
    <col min="4081" max="4304" width="8.81640625" style="441"/>
    <col min="4305" max="4305" width="10.26953125" style="441" customWidth="1"/>
    <col min="4306" max="4306" width="7.26953125" style="441" customWidth="1"/>
    <col min="4307" max="4336" width="6.7265625" style="441" customWidth="1"/>
    <col min="4337" max="4560" width="8.81640625" style="441"/>
    <col min="4561" max="4561" width="10.26953125" style="441" customWidth="1"/>
    <col min="4562" max="4562" width="7.26953125" style="441" customWidth="1"/>
    <col min="4563" max="4592" width="6.7265625" style="441" customWidth="1"/>
    <col min="4593" max="4816" width="8.81640625" style="441"/>
    <col min="4817" max="4817" width="10.26953125" style="441" customWidth="1"/>
    <col min="4818" max="4818" width="7.26953125" style="441" customWidth="1"/>
    <col min="4819" max="4848" width="6.7265625" style="441" customWidth="1"/>
    <col min="4849" max="5072" width="8.81640625" style="441"/>
    <col min="5073" max="5073" width="10.26953125" style="441" customWidth="1"/>
    <col min="5074" max="5074" width="7.26953125" style="441" customWidth="1"/>
    <col min="5075" max="5104" width="6.7265625" style="441" customWidth="1"/>
    <col min="5105" max="5328" width="8.81640625" style="441"/>
    <col min="5329" max="5329" width="10.26953125" style="441" customWidth="1"/>
    <col min="5330" max="5330" width="7.26953125" style="441" customWidth="1"/>
    <col min="5331" max="5360" width="6.7265625" style="441" customWidth="1"/>
    <col min="5361" max="5584" width="8.81640625" style="441"/>
    <col min="5585" max="5585" width="10.26953125" style="441" customWidth="1"/>
    <col min="5586" max="5586" width="7.26953125" style="441" customWidth="1"/>
    <col min="5587" max="5616" width="6.7265625" style="441" customWidth="1"/>
    <col min="5617" max="5840" width="8.81640625" style="441"/>
    <col min="5841" max="5841" width="10.26953125" style="441" customWidth="1"/>
    <col min="5842" max="5842" width="7.26953125" style="441" customWidth="1"/>
    <col min="5843" max="5872" width="6.7265625" style="441" customWidth="1"/>
    <col min="5873" max="6096" width="8.81640625" style="441"/>
    <col min="6097" max="6097" width="10.26953125" style="441" customWidth="1"/>
    <col min="6098" max="6098" width="7.26953125" style="441" customWidth="1"/>
    <col min="6099" max="6128" width="6.7265625" style="441" customWidth="1"/>
    <col min="6129" max="6352" width="8.81640625" style="441"/>
    <col min="6353" max="6353" width="10.26953125" style="441" customWidth="1"/>
    <col min="6354" max="6354" width="7.26953125" style="441" customWidth="1"/>
    <col min="6355" max="6384" width="6.7265625" style="441" customWidth="1"/>
    <col min="6385" max="6608" width="8.81640625" style="441"/>
    <col min="6609" max="6609" width="10.26953125" style="441" customWidth="1"/>
    <col min="6610" max="6610" width="7.26953125" style="441" customWidth="1"/>
    <col min="6611" max="6640" width="6.7265625" style="441" customWidth="1"/>
    <col min="6641" max="6864" width="8.81640625" style="441"/>
    <col min="6865" max="6865" width="10.26953125" style="441" customWidth="1"/>
    <col min="6866" max="6866" width="7.26953125" style="441" customWidth="1"/>
    <col min="6867" max="6896" width="6.7265625" style="441" customWidth="1"/>
    <col min="6897" max="7120" width="8.81640625" style="441"/>
    <col min="7121" max="7121" width="10.26953125" style="441" customWidth="1"/>
    <col min="7122" max="7122" width="7.26953125" style="441" customWidth="1"/>
    <col min="7123" max="7152" width="6.7265625" style="441" customWidth="1"/>
    <col min="7153" max="7376" width="8.81640625" style="441"/>
    <col min="7377" max="7377" width="10.26953125" style="441" customWidth="1"/>
    <col min="7378" max="7378" width="7.26953125" style="441" customWidth="1"/>
    <col min="7379" max="7408" width="6.7265625" style="441" customWidth="1"/>
    <col min="7409" max="7632" width="8.81640625" style="441"/>
    <col min="7633" max="7633" width="10.26953125" style="441" customWidth="1"/>
    <col min="7634" max="7634" width="7.26953125" style="441" customWidth="1"/>
    <col min="7635" max="7664" width="6.7265625" style="441" customWidth="1"/>
    <col min="7665" max="7888" width="8.81640625" style="441"/>
    <col min="7889" max="7889" width="10.26953125" style="441" customWidth="1"/>
    <col min="7890" max="7890" width="7.26953125" style="441" customWidth="1"/>
    <col min="7891" max="7920" width="6.7265625" style="441" customWidth="1"/>
    <col min="7921" max="8144" width="8.81640625" style="441"/>
    <col min="8145" max="8145" width="10.26953125" style="441" customWidth="1"/>
    <col min="8146" max="8146" width="7.26953125" style="441" customWidth="1"/>
    <col min="8147" max="8176" width="6.7265625" style="441" customWidth="1"/>
    <col min="8177" max="8400" width="8.81640625" style="441"/>
    <col min="8401" max="8401" width="10.26953125" style="441" customWidth="1"/>
    <col min="8402" max="8402" width="7.26953125" style="441" customWidth="1"/>
    <col min="8403" max="8432" width="6.7265625" style="441" customWidth="1"/>
    <col min="8433" max="8656" width="8.81640625" style="441"/>
    <col min="8657" max="8657" width="10.26953125" style="441" customWidth="1"/>
    <col min="8658" max="8658" width="7.26953125" style="441" customWidth="1"/>
    <col min="8659" max="8688" width="6.7265625" style="441" customWidth="1"/>
    <col min="8689" max="8912" width="8.81640625" style="441"/>
    <col min="8913" max="8913" width="10.26953125" style="441" customWidth="1"/>
    <col min="8914" max="8914" width="7.26953125" style="441" customWidth="1"/>
    <col min="8915" max="8944" width="6.7265625" style="441" customWidth="1"/>
    <col min="8945" max="9168" width="8.81640625" style="441"/>
    <col min="9169" max="9169" width="10.26953125" style="441" customWidth="1"/>
    <col min="9170" max="9170" width="7.26953125" style="441" customWidth="1"/>
    <col min="9171" max="9200" width="6.7265625" style="441" customWidth="1"/>
    <col min="9201" max="9424" width="8.81640625" style="441"/>
    <col min="9425" max="9425" width="10.26953125" style="441" customWidth="1"/>
    <col min="9426" max="9426" width="7.26953125" style="441" customWidth="1"/>
    <col min="9427" max="9456" width="6.7265625" style="441" customWidth="1"/>
    <col min="9457" max="9680" width="8.81640625" style="441"/>
    <col min="9681" max="9681" width="10.26953125" style="441" customWidth="1"/>
    <col min="9682" max="9682" width="7.26953125" style="441" customWidth="1"/>
    <col min="9683" max="9712" width="6.7265625" style="441" customWidth="1"/>
    <col min="9713" max="9936" width="8.81640625" style="441"/>
    <col min="9937" max="9937" width="10.26953125" style="441" customWidth="1"/>
    <col min="9938" max="9938" width="7.26953125" style="441" customWidth="1"/>
    <col min="9939" max="9968" width="6.7265625" style="441" customWidth="1"/>
    <col min="9969" max="10192" width="8.81640625" style="441"/>
    <col min="10193" max="10193" width="10.26953125" style="441" customWidth="1"/>
    <col min="10194" max="10194" width="7.26953125" style="441" customWidth="1"/>
    <col min="10195" max="10224" width="6.7265625" style="441" customWidth="1"/>
    <col min="10225" max="10448" width="8.81640625" style="441"/>
    <col min="10449" max="10449" width="10.26953125" style="441" customWidth="1"/>
    <col min="10450" max="10450" width="7.26953125" style="441" customWidth="1"/>
    <col min="10451" max="10480" width="6.7265625" style="441" customWidth="1"/>
    <col min="10481" max="10704" width="8.81640625" style="441"/>
    <col min="10705" max="10705" width="10.26953125" style="441" customWidth="1"/>
    <col min="10706" max="10706" width="7.26953125" style="441" customWidth="1"/>
    <col min="10707" max="10736" width="6.7265625" style="441" customWidth="1"/>
    <col min="10737" max="10960" width="8.81640625" style="441"/>
    <col min="10961" max="10961" width="10.26953125" style="441" customWidth="1"/>
    <col min="10962" max="10962" width="7.26953125" style="441" customWidth="1"/>
    <col min="10963" max="10992" width="6.7265625" style="441" customWidth="1"/>
    <col min="10993" max="11216" width="8.81640625" style="441"/>
    <col min="11217" max="11217" width="10.26953125" style="441" customWidth="1"/>
    <col min="11218" max="11218" width="7.26953125" style="441" customWidth="1"/>
    <col min="11219" max="11248" width="6.7265625" style="441" customWidth="1"/>
    <col min="11249" max="11472" width="8.81640625" style="441"/>
    <col min="11473" max="11473" width="10.26953125" style="441" customWidth="1"/>
    <col min="11474" max="11474" width="7.26953125" style="441" customWidth="1"/>
    <col min="11475" max="11504" width="6.7265625" style="441" customWidth="1"/>
    <col min="11505" max="11728" width="8.81640625" style="441"/>
    <col min="11729" max="11729" width="10.26953125" style="441" customWidth="1"/>
    <col min="11730" max="11730" width="7.26953125" style="441" customWidth="1"/>
    <col min="11731" max="11760" width="6.7265625" style="441" customWidth="1"/>
    <col min="11761" max="11984" width="8.81640625" style="441"/>
    <col min="11985" max="11985" width="10.26953125" style="441" customWidth="1"/>
    <col min="11986" max="11986" width="7.26953125" style="441" customWidth="1"/>
    <col min="11987" max="12016" width="6.7265625" style="441" customWidth="1"/>
    <col min="12017" max="12240" width="8.81640625" style="441"/>
    <col min="12241" max="12241" width="10.26953125" style="441" customWidth="1"/>
    <col min="12242" max="12242" width="7.26953125" style="441" customWidth="1"/>
    <col min="12243" max="12272" width="6.7265625" style="441" customWidth="1"/>
    <col min="12273" max="12496" width="8.81640625" style="441"/>
    <col min="12497" max="12497" width="10.26953125" style="441" customWidth="1"/>
    <col min="12498" max="12498" width="7.26953125" style="441" customWidth="1"/>
    <col min="12499" max="12528" width="6.7265625" style="441" customWidth="1"/>
    <col min="12529" max="12752" width="8.81640625" style="441"/>
    <col min="12753" max="12753" width="10.26953125" style="441" customWidth="1"/>
    <col min="12754" max="12754" width="7.26953125" style="441" customWidth="1"/>
    <col min="12755" max="12784" width="6.7265625" style="441" customWidth="1"/>
    <col min="12785" max="13008" width="8.81640625" style="441"/>
    <col min="13009" max="13009" width="10.26953125" style="441" customWidth="1"/>
    <col min="13010" max="13010" width="7.26953125" style="441" customWidth="1"/>
    <col min="13011" max="13040" width="6.7265625" style="441" customWidth="1"/>
    <col min="13041" max="13264" width="8.81640625" style="441"/>
    <col min="13265" max="13265" width="10.26953125" style="441" customWidth="1"/>
    <col min="13266" max="13266" width="7.26953125" style="441" customWidth="1"/>
    <col min="13267" max="13296" width="6.7265625" style="441" customWidth="1"/>
    <col min="13297" max="13520" width="8.81640625" style="441"/>
    <col min="13521" max="13521" width="10.26953125" style="441" customWidth="1"/>
    <col min="13522" max="13522" width="7.26953125" style="441" customWidth="1"/>
    <col min="13523" max="13552" width="6.7265625" style="441" customWidth="1"/>
    <col min="13553" max="13776" width="8.81640625" style="441"/>
    <col min="13777" max="13777" width="10.26953125" style="441" customWidth="1"/>
    <col min="13778" max="13778" width="7.26953125" style="441" customWidth="1"/>
    <col min="13779" max="13808" width="6.7265625" style="441" customWidth="1"/>
    <col min="13809" max="14032" width="8.81640625" style="441"/>
    <col min="14033" max="14033" width="10.26953125" style="441" customWidth="1"/>
    <col min="14034" max="14034" width="7.26953125" style="441" customWidth="1"/>
    <col min="14035" max="14064" width="6.7265625" style="441" customWidth="1"/>
    <col min="14065" max="14288" width="8.81640625" style="441"/>
    <col min="14289" max="14289" width="10.26953125" style="441" customWidth="1"/>
    <col min="14290" max="14290" width="7.26953125" style="441" customWidth="1"/>
    <col min="14291" max="14320" width="6.7265625" style="441" customWidth="1"/>
    <col min="14321" max="14544" width="8.81640625" style="441"/>
    <col min="14545" max="14545" width="10.26953125" style="441" customWidth="1"/>
    <col min="14546" max="14546" width="7.26953125" style="441" customWidth="1"/>
    <col min="14547" max="14576" width="6.7265625" style="441" customWidth="1"/>
    <col min="14577" max="14800" width="8.81640625" style="441"/>
    <col min="14801" max="14801" width="10.26953125" style="441" customWidth="1"/>
    <col min="14802" max="14802" width="7.26953125" style="441" customWidth="1"/>
    <col min="14803" max="14832" width="6.7265625" style="441" customWidth="1"/>
    <col min="14833" max="15056" width="8.81640625" style="441"/>
    <col min="15057" max="15057" width="10.26953125" style="441" customWidth="1"/>
    <col min="15058" max="15058" width="7.26953125" style="441" customWidth="1"/>
    <col min="15059" max="15088" width="6.7265625" style="441" customWidth="1"/>
    <col min="15089" max="15312" width="8.81640625" style="441"/>
    <col min="15313" max="15313" width="10.26953125" style="441" customWidth="1"/>
    <col min="15314" max="15314" width="7.26953125" style="441" customWidth="1"/>
    <col min="15315" max="15344" width="6.7265625" style="441" customWidth="1"/>
    <col min="15345" max="15568" width="8.81640625" style="441"/>
    <col min="15569" max="15569" width="10.26953125" style="441" customWidth="1"/>
    <col min="15570" max="15570" width="7.26953125" style="441" customWidth="1"/>
    <col min="15571" max="15600" width="6.7265625" style="441" customWidth="1"/>
    <col min="15601" max="15824" width="8.81640625" style="441"/>
    <col min="15825" max="15825" width="10.26953125" style="441" customWidth="1"/>
    <col min="15826" max="15826" width="7.26953125" style="441" customWidth="1"/>
    <col min="15827" max="15856" width="6.7265625" style="441" customWidth="1"/>
    <col min="15857" max="16080" width="8.81640625" style="441"/>
    <col min="16081" max="16081" width="10.26953125" style="441" customWidth="1"/>
    <col min="16082" max="16082" width="7.26953125" style="441" customWidth="1"/>
    <col min="16083" max="16112" width="6.7265625" style="441" customWidth="1"/>
    <col min="16113" max="16384" width="8.81640625" style="441"/>
  </cols>
  <sheetData>
    <row r="1" spans="1:32" ht="33" customHeight="1">
      <c r="A1" s="1830" t="s">
        <v>685</v>
      </c>
      <c r="B1" s="1831"/>
      <c r="C1" s="1831"/>
      <c r="D1" s="1831"/>
      <c r="E1" s="1831"/>
      <c r="F1" s="1831"/>
      <c r="G1" s="1831"/>
      <c r="H1" s="1831"/>
      <c r="I1" s="1831"/>
      <c r="J1" s="1831"/>
      <c r="K1" s="1831"/>
      <c r="L1" s="1831"/>
      <c r="M1" s="1831"/>
      <c r="N1" s="1831"/>
      <c r="O1" s="1831"/>
      <c r="P1" s="1831"/>
    </row>
    <row r="2" spans="1:32" ht="33" customHeight="1">
      <c r="A2" s="1717" t="s">
        <v>686</v>
      </c>
      <c r="B2" s="1718"/>
      <c r="C2" s="1718"/>
      <c r="D2" s="1718"/>
      <c r="E2" s="1718"/>
      <c r="F2" s="1718"/>
      <c r="G2" s="1718"/>
      <c r="H2" s="1718"/>
      <c r="I2" s="1718"/>
      <c r="J2" s="1718"/>
      <c r="K2" s="1718"/>
      <c r="L2" s="1718"/>
      <c r="M2" s="1718"/>
      <c r="N2" s="1718"/>
      <c r="O2" s="1718"/>
      <c r="P2" s="1718"/>
    </row>
    <row r="3" spans="1:32" ht="33" customHeight="1">
      <c r="A3" s="198" t="s">
        <v>1230</v>
      </c>
      <c r="B3" s="136"/>
      <c r="C3" s="136"/>
      <c r="D3" s="136"/>
      <c r="E3" s="136"/>
      <c r="F3" s="136"/>
      <c r="G3" s="136"/>
      <c r="H3" s="136"/>
      <c r="I3" s="136"/>
      <c r="J3" s="136"/>
      <c r="K3" s="136"/>
      <c r="L3" s="136"/>
      <c r="M3" s="136"/>
      <c r="N3" s="136"/>
      <c r="O3" s="136"/>
      <c r="P3" s="200" t="s">
        <v>1231</v>
      </c>
    </row>
    <row r="4" spans="1:32" s="449" customFormat="1" ht="23.15" customHeight="1">
      <c r="A4" s="1968" t="s">
        <v>1196</v>
      </c>
      <c r="B4" s="1971" t="s">
        <v>990</v>
      </c>
      <c r="C4" s="1974" t="s">
        <v>822</v>
      </c>
      <c r="D4" s="1975"/>
      <c r="E4" s="1976"/>
      <c r="F4" s="1974" t="s">
        <v>1232</v>
      </c>
      <c r="G4" s="1975"/>
      <c r="H4" s="1976"/>
      <c r="I4" s="1974" t="s">
        <v>893</v>
      </c>
      <c r="J4" s="1975"/>
      <c r="K4" s="1976"/>
      <c r="L4" s="1974" t="s">
        <v>750</v>
      </c>
      <c r="M4" s="1975"/>
      <c r="N4" s="1976"/>
      <c r="O4" s="1971" t="s">
        <v>992</v>
      </c>
      <c r="P4" s="1968" t="s">
        <v>973</v>
      </c>
      <c r="Q4" s="596"/>
      <c r="R4" s="596"/>
      <c r="S4" s="596"/>
      <c r="T4" s="596"/>
      <c r="U4" s="596"/>
      <c r="V4" s="596"/>
      <c r="W4" s="596"/>
      <c r="X4" s="596"/>
      <c r="Y4" s="596"/>
      <c r="Z4" s="596"/>
      <c r="AA4" s="596"/>
      <c r="AB4" s="596"/>
      <c r="AC4" s="596"/>
      <c r="AD4" s="596"/>
      <c r="AE4" s="596"/>
      <c r="AF4" s="596"/>
    </row>
    <row r="5" spans="1:32" s="449" customFormat="1" ht="56.25" customHeight="1">
      <c r="A5" s="1969"/>
      <c r="B5" s="1972"/>
      <c r="C5" s="1977" t="s">
        <v>740</v>
      </c>
      <c r="D5" s="1978"/>
      <c r="E5" s="1979"/>
      <c r="F5" s="1977" t="s">
        <v>1233</v>
      </c>
      <c r="G5" s="1978"/>
      <c r="H5" s="1979"/>
      <c r="I5" s="1977" t="s">
        <v>894</v>
      </c>
      <c r="J5" s="1978"/>
      <c r="K5" s="1979"/>
      <c r="L5" s="1977" t="s">
        <v>68</v>
      </c>
      <c r="M5" s="1978"/>
      <c r="N5" s="1979"/>
      <c r="O5" s="1972"/>
      <c r="P5" s="1969"/>
      <c r="Q5" s="596"/>
      <c r="R5" s="596"/>
      <c r="S5" s="596"/>
      <c r="T5" s="596"/>
      <c r="U5" s="596"/>
      <c r="V5" s="596"/>
      <c r="W5" s="596"/>
      <c r="X5" s="596"/>
      <c r="Y5" s="596"/>
      <c r="Z5" s="596"/>
      <c r="AA5" s="596"/>
      <c r="AB5" s="596"/>
      <c r="AC5" s="596"/>
      <c r="AD5" s="596"/>
      <c r="AE5" s="596"/>
      <c r="AF5" s="596"/>
    </row>
    <row r="6" spans="1:32" ht="27" customHeight="1">
      <c r="A6" s="1969"/>
      <c r="B6" s="1972"/>
      <c r="C6" s="597" t="s">
        <v>994</v>
      </c>
      <c r="D6" s="597" t="s">
        <v>995</v>
      </c>
      <c r="E6" s="597" t="s">
        <v>750</v>
      </c>
      <c r="F6" s="597" t="s">
        <v>994</v>
      </c>
      <c r="G6" s="597" t="s">
        <v>995</v>
      </c>
      <c r="H6" s="597" t="s">
        <v>750</v>
      </c>
      <c r="I6" s="597" t="s">
        <v>994</v>
      </c>
      <c r="J6" s="597" t="s">
        <v>995</v>
      </c>
      <c r="K6" s="597" t="s">
        <v>750</v>
      </c>
      <c r="L6" s="597" t="s">
        <v>994</v>
      </c>
      <c r="M6" s="597" t="s">
        <v>995</v>
      </c>
      <c r="N6" s="597" t="s">
        <v>750</v>
      </c>
      <c r="O6" s="1972"/>
      <c r="P6" s="1969"/>
      <c r="U6" s="595"/>
      <c r="V6" s="595"/>
      <c r="W6" s="595"/>
      <c r="X6" s="595"/>
      <c r="Y6" s="595"/>
      <c r="Z6" s="595"/>
      <c r="AA6" s="595"/>
      <c r="AB6" s="595"/>
      <c r="AC6" s="595"/>
      <c r="AD6" s="595"/>
      <c r="AE6" s="595"/>
      <c r="AF6" s="595"/>
    </row>
    <row r="7" spans="1:32" ht="23.15" customHeight="1">
      <c r="A7" s="1970"/>
      <c r="B7" s="1973"/>
      <c r="C7" s="598" t="s">
        <v>996</v>
      </c>
      <c r="D7" s="598" t="s">
        <v>997</v>
      </c>
      <c r="E7" s="598" t="s">
        <v>68</v>
      </c>
      <c r="F7" s="598" t="s">
        <v>996</v>
      </c>
      <c r="G7" s="598" t="s">
        <v>997</v>
      </c>
      <c r="H7" s="598" t="s">
        <v>68</v>
      </c>
      <c r="I7" s="598" t="s">
        <v>996</v>
      </c>
      <c r="J7" s="598" t="s">
        <v>997</v>
      </c>
      <c r="K7" s="598" t="s">
        <v>68</v>
      </c>
      <c r="L7" s="598" t="s">
        <v>996</v>
      </c>
      <c r="M7" s="598" t="s">
        <v>997</v>
      </c>
      <c r="N7" s="598" t="s">
        <v>68</v>
      </c>
      <c r="O7" s="1973"/>
      <c r="P7" s="1970"/>
      <c r="U7" s="595"/>
      <c r="V7" s="595"/>
      <c r="W7" s="595"/>
      <c r="X7" s="595"/>
      <c r="Y7" s="595"/>
      <c r="Z7" s="595"/>
      <c r="AA7" s="595"/>
      <c r="AB7" s="595"/>
      <c r="AC7" s="595"/>
      <c r="AD7" s="595"/>
      <c r="AE7" s="595"/>
      <c r="AF7" s="595"/>
    </row>
    <row r="8" spans="1:32" ht="41.15" customHeight="1">
      <c r="A8" s="1940" t="s">
        <v>976</v>
      </c>
      <c r="B8" s="584" t="s">
        <v>998</v>
      </c>
      <c r="C8" s="599">
        <v>865</v>
      </c>
      <c r="D8" s="600">
        <v>8673</v>
      </c>
      <c r="E8" s="601">
        <f>C8+D8</f>
        <v>9538</v>
      </c>
      <c r="F8" s="599">
        <v>746</v>
      </c>
      <c r="G8" s="599">
        <v>8384</v>
      </c>
      <c r="H8" s="601">
        <f>F8+G8</f>
        <v>9130</v>
      </c>
      <c r="I8" s="599">
        <v>1307</v>
      </c>
      <c r="J8" s="599">
        <v>3283</v>
      </c>
      <c r="K8" s="601">
        <f>I8+J8</f>
        <v>4590</v>
      </c>
      <c r="L8" s="602">
        <f>C8+F8+I8</f>
        <v>2918</v>
      </c>
      <c r="M8" s="602">
        <f t="shared" ref="M8:N23" si="0">D8+G8+J8</f>
        <v>20340</v>
      </c>
      <c r="N8" s="602">
        <f t="shared" si="0"/>
        <v>23258</v>
      </c>
      <c r="O8" s="584" t="s">
        <v>999</v>
      </c>
      <c r="P8" s="1940" t="s">
        <v>1000</v>
      </c>
      <c r="Q8" s="603"/>
      <c r="R8" s="604"/>
      <c r="S8" s="604"/>
      <c r="T8" s="605"/>
      <c r="U8" s="605"/>
      <c r="V8" s="605"/>
      <c r="W8" s="595"/>
      <c r="X8" s="605"/>
      <c r="Y8" s="605"/>
      <c r="Z8" s="595"/>
      <c r="AA8" s="595"/>
      <c r="AB8" s="605"/>
      <c r="AC8" s="605"/>
      <c r="AD8" s="595"/>
      <c r="AE8" s="595"/>
      <c r="AF8" s="595"/>
    </row>
    <row r="9" spans="1:32" ht="41.15" customHeight="1">
      <c r="A9" s="1940"/>
      <c r="B9" s="584" t="s">
        <v>1234</v>
      </c>
      <c r="C9" s="606">
        <v>385</v>
      </c>
      <c r="D9" s="607">
        <v>5133</v>
      </c>
      <c r="E9" s="608">
        <f>C9+D9</f>
        <v>5518</v>
      </c>
      <c r="F9" s="606">
        <v>480</v>
      </c>
      <c r="G9" s="606">
        <v>6275</v>
      </c>
      <c r="H9" s="608">
        <f>F9+G9</f>
        <v>6755</v>
      </c>
      <c r="I9" s="606">
        <v>531</v>
      </c>
      <c r="J9" s="606">
        <v>2915</v>
      </c>
      <c r="K9" s="608">
        <f>I9+J9</f>
        <v>3446</v>
      </c>
      <c r="L9" s="602">
        <f t="shared" ref="L9:N31" si="1">C9+F9+I9</f>
        <v>1396</v>
      </c>
      <c r="M9" s="602">
        <f t="shared" si="0"/>
        <v>14323</v>
      </c>
      <c r="N9" s="602">
        <f t="shared" si="0"/>
        <v>15719</v>
      </c>
      <c r="O9" s="584" t="s">
        <v>1002</v>
      </c>
      <c r="P9" s="1940"/>
      <c r="Q9" s="603"/>
      <c r="R9" s="604"/>
      <c r="S9" s="604"/>
      <c r="T9" s="605"/>
      <c r="U9" s="605"/>
      <c r="V9" s="605"/>
      <c r="W9" s="595"/>
      <c r="X9" s="605"/>
      <c r="Y9" s="605"/>
      <c r="Z9" s="595"/>
      <c r="AA9" s="595"/>
      <c r="AB9" s="605"/>
      <c r="AC9" s="605"/>
      <c r="AD9" s="595"/>
      <c r="AE9" s="595"/>
      <c r="AF9" s="595"/>
    </row>
    <row r="10" spans="1:32" ht="41.15" customHeight="1">
      <c r="A10" s="1940"/>
      <c r="B10" s="584" t="s">
        <v>750</v>
      </c>
      <c r="C10" s="609">
        <v>1250</v>
      </c>
      <c r="D10" s="609">
        <v>13806</v>
      </c>
      <c r="E10" s="609">
        <f t="shared" ref="E10:K10" si="2">E8+E9</f>
        <v>15056</v>
      </c>
      <c r="F10" s="609">
        <v>1226</v>
      </c>
      <c r="G10" s="609">
        <v>14659</v>
      </c>
      <c r="H10" s="609">
        <f t="shared" si="2"/>
        <v>15885</v>
      </c>
      <c r="I10" s="609">
        <v>1838</v>
      </c>
      <c r="J10" s="609">
        <v>6198</v>
      </c>
      <c r="K10" s="609">
        <f t="shared" si="2"/>
        <v>8036</v>
      </c>
      <c r="L10" s="602">
        <f t="shared" si="1"/>
        <v>4314</v>
      </c>
      <c r="M10" s="602">
        <f t="shared" si="0"/>
        <v>34663</v>
      </c>
      <c r="N10" s="602">
        <f t="shared" si="0"/>
        <v>38977</v>
      </c>
      <c r="O10" s="584" t="s">
        <v>68</v>
      </c>
      <c r="P10" s="1940"/>
      <c r="Q10" s="603"/>
      <c r="R10" s="604"/>
      <c r="S10" s="604"/>
      <c r="T10" s="605"/>
      <c r="U10" s="605"/>
      <c r="V10" s="605"/>
      <c r="W10" s="595"/>
      <c r="X10" s="605"/>
      <c r="Y10" s="605"/>
      <c r="Z10" s="595"/>
      <c r="AA10" s="595"/>
      <c r="AB10" s="605"/>
      <c r="AC10" s="605"/>
      <c r="AD10" s="595"/>
      <c r="AE10" s="595"/>
      <c r="AF10" s="595"/>
    </row>
    <row r="11" spans="1:32" ht="41.15" customHeight="1">
      <c r="A11" s="1940" t="s">
        <v>977</v>
      </c>
      <c r="B11" s="584" t="s">
        <v>998</v>
      </c>
      <c r="C11" s="599">
        <v>128</v>
      </c>
      <c r="D11" s="600">
        <v>360</v>
      </c>
      <c r="E11" s="601">
        <f>C11+D11</f>
        <v>488</v>
      </c>
      <c r="F11" s="599">
        <v>2220</v>
      </c>
      <c r="G11" s="599">
        <v>5375</v>
      </c>
      <c r="H11" s="601">
        <f>F11+G11</f>
        <v>7595</v>
      </c>
      <c r="I11" s="599">
        <v>1471</v>
      </c>
      <c r="J11" s="599">
        <v>1537</v>
      </c>
      <c r="K11" s="601">
        <f>I11+J11</f>
        <v>3008</v>
      </c>
      <c r="L11" s="602">
        <f t="shared" si="1"/>
        <v>3819</v>
      </c>
      <c r="M11" s="602">
        <f t="shared" si="0"/>
        <v>7272</v>
      </c>
      <c r="N11" s="602">
        <f t="shared" si="0"/>
        <v>11091</v>
      </c>
      <c r="O11" s="584" t="s">
        <v>999</v>
      </c>
      <c r="P11" s="1940" t="s">
        <v>172</v>
      </c>
      <c r="Q11" s="603"/>
      <c r="R11" s="604"/>
      <c r="S11" s="604"/>
      <c r="T11" s="605"/>
      <c r="U11" s="605"/>
      <c r="V11" s="605"/>
      <c r="W11" s="595"/>
      <c r="X11" s="605"/>
      <c r="Y11" s="605"/>
      <c r="Z11" s="595"/>
      <c r="AA11" s="595"/>
      <c r="AB11" s="605"/>
      <c r="AC11" s="605"/>
      <c r="AD11" s="595"/>
      <c r="AE11" s="595"/>
      <c r="AF11" s="595"/>
    </row>
    <row r="12" spans="1:32" ht="41.15" customHeight="1">
      <c r="A12" s="1940"/>
      <c r="B12" s="584" t="s">
        <v>1234</v>
      </c>
      <c r="C12" s="606">
        <v>215</v>
      </c>
      <c r="D12" s="607">
        <v>269</v>
      </c>
      <c r="E12" s="608">
        <f>C12+D12</f>
        <v>484</v>
      </c>
      <c r="F12" s="606">
        <v>2188</v>
      </c>
      <c r="G12" s="606">
        <v>3804</v>
      </c>
      <c r="H12" s="608">
        <f>F12+G12</f>
        <v>5992</v>
      </c>
      <c r="I12" s="606">
        <v>1165</v>
      </c>
      <c r="J12" s="606">
        <v>1504</v>
      </c>
      <c r="K12" s="608">
        <f>I12+J12</f>
        <v>2669</v>
      </c>
      <c r="L12" s="602">
        <f t="shared" si="1"/>
        <v>3568</v>
      </c>
      <c r="M12" s="602">
        <f t="shared" si="0"/>
        <v>5577</v>
      </c>
      <c r="N12" s="602">
        <f t="shared" si="0"/>
        <v>9145</v>
      </c>
      <c r="O12" s="584" t="s">
        <v>1002</v>
      </c>
      <c r="P12" s="1940"/>
      <c r="Q12" s="603"/>
      <c r="R12" s="604"/>
      <c r="S12" s="604"/>
      <c r="T12" s="605"/>
      <c r="U12" s="605"/>
      <c r="V12" s="605"/>
      <c r="W12" s="595"/>
      <c r="X12" s="605"/>
      <c r="Y12" s="605"/>
      <c r="Z12" s="595"/>
      <c r="AA12" s="595"/>
      <c r="AB12" s="605"/>
      <c r="AC12" s="605"/>
      <c r="AD12" s="595"/>
      <c r="AE12" s="595"/>
      <c r="AF12" s="595"/>
    </row>
    <row r="13" spans="1:32" ht="41.15" customHeight="1">
      <c r="A13" s="1940"/>
      <c r="B13" s="584" t="s">
        <v>750</v>
      </c>
      <c r="C13" s="609">
        <v>343</v>
      </c>
      <c r="D13" s="609">
        <v>629</v>
      </c>
      <c r="E13" s="609">
        <f>E11+E12</f>
        <v>972</v>
      </c>
      <c r="F13" s="609">
        <v>4408</v>
      </c>
      <c r="G13" s="609">
        <v>9179</v>
      </c>
      <c r="H13" s="609">
        <f>H11+H12</f>
        <v>13587</v>
      </c>
      <c r="I13" s="609">
        <v>2636</v>
      </c>
      <c r="J13" s="609">
        <v>3041</v>
      </c>
      <c r="K13" s="609">
        <f>K11+K12</f>
        <v>5677</v>
      </c>
      <c r="L13" s="602">
        <f t="shared" si="1"/>
        <v>7387</v>
      </c>
      <c r="M13" s="602">
        <f t="shared" si="0"/>
        <v>12849</v>
      </c>
      <c r="N13" s="602">
        <f t="shared" si="0"/>
        <v>20236</v>
      </c>
      <c r="O13" s="584" t="s">
        <v>68</v>
      </c>
      <c r="P13" s="1940"/>
      <c r="Q13" s="603"/>
      <c r="R13" s="604"/>
      <c r="S13" s="604"/>
      <c r="T13" s="605"/>
      <c r="U13" s="605"/>
      <c r="V13" s="605"/>
      <c r="W13" s="595"/>
      <c r="X13" s="605"/>
      <c r="Y13" s="605"/>
      <c r="Z13" s="595"/>
      <c r="AA13" s="595"/>
      <c r="AB13" s="605"/>
      <c r="AC13" s="605"/>
      <c r="AD13" s="595"/>
      <c r="AE13" s="595"/>
      <c r="AF13" s="595"/>
    </row>
    <row r="14" spans="1:32" ht="41.15" customHeight="1">
      <c r="A14" s="1940" t="s">
        <v>978</v>
      </c>
      <c r="B14" s="584" t="s">
        <v>998</v>
      </c>
      <c r="C14" s="599">
        <v>993</v>
      </c>
      <c r="D14" s="599">
        <v>9033</v>
      </c>
      <c r="E14" s="601">
        <f>C14+D14</f>
        <v>10026</v>
      </c>
      <c r="F14" s="599">
        <v>2966</v>
      </c>
      <c r="G14" s="599">
        <v>13759</v>
      </c>
      <c r="H14" s="601">
        <f>F14+G14</f>
        <v>16725</v>
      </c>
      <c r="I14" s="599">
        <v>2778</v>
      </c>
      <c r="J14" s="599">
        <v>4820</v>
      </c>
      <c r="K14" s="601">
        <f>I14+J14</f>
        <v>7598</v>
      </c>
      <c r="L14" s="602">
        <f t="shared" si="1"/>
        <v>6737</v>
      </c>
      <c r="M14" s="602">
        <f t="shared" si="0"/>
        <v>27612</v>
      </c>
      <c r="N14" s="602">
        <f t="shared" si="0"/>
        <v>34349</v>
      </c>
      <c r="O14" s="584" t="s">
        <v>999</v>
      </c>
      <c r="P14" s="1940" t="s">
        <v>1003</v>
      </c>
      <c r="Q14" s="603"/>
      <c r="R14" s="604"/>
      <c r="S14" s="604"/>
      <c r="T14" s="605"/>
      <c r="U14" s="605"/>
      <c r="V14" s="605"/>
      <c r="W14" s="595"/>
      <c r="X14" s="605"/>
      <c r="Y14" s="605"/>
      <c r="Z14" s="595"/>
      <c r="AA14" s="595"/>
      <c r="AB14" s="605"/>
      <c r="AC14" s="605"/>
      <c r="AD14" s="595"/>
      <c r="AE14" s="595"/>
      <c r="AF14" s="595"/>
    </row>
    <row r="15" spans="1:32" ht="41.15" customHeight="1">
      <c r="A15" s="1940"/>
      <c r="B15" s="584" t="s">
        <v>1234</v>
      </c>
      <c r="C15" s="599">
        <v>600</v>
      </c>
      <c r="D15" s="599">
        <v>5402</v>
      </c>
      <c r="E15" s="608">
        <f>C15+D15</f>
        <v>6002</v>
      </c>
      <c r="F15" s="599">
        <v>2668</v>
      </c>
      <c r="G15" s="599">
        <v>10079</v>
      </c>
      <c r="H15" s="608">
        <f>F15+G15</f>
        <v>12747</v>
      </c>
      <c r="I15" s="599">
        <v>1696</v>
      </c>
      <c r="J15" s="599">
        <v>4419</v>
      </c>
      <c r="K15" s="608">
        <f>I15+J15</f>
        <v>6115</v>
      </c>
      <c r="L15" s="602">
        <f t="shared" si="1"/>
        <v>4964</v>
      </c>
      <c r="M15" s="602">
        <f t="shared" si="0"/>
        <v>19900</v>
      </c>
      <c r="N15" s="602">
        <f t="shared" si="0"/>
        <v>24864</v>
      </c>
      <c r="O15" s="584" t="s">
        <v>1002</v>
      </c>
      <c r="P15" s="1940"/>
      <c r="Q15" s="603"/>
      <c r="R15" s="604"/>
      <c r="S15" s="604"/>
      <c r="T15" s="605"/>
      <c r="U15" s="605"/>
      <c r="V15" s="605"/>
      <c r="W15" s="595"/>
      <c r="X15" s="605"/>
      <c r="Y15" s="605"/>
      <c r="Z15" s="595"/>
      <c r="AA15" s="595"/>
      <c r="AB15" s="605"/>
      <c r="AC15" s="605"/>
      <c r="AD15" s="595"/>
      <c r="AE15" s="595"/>
      <c r="AF15" s="595"/>
    </row>
    <row r="16" spans="1:32" ht="41.15" customHeight="1">
      <c r="A16" s="1940"/>
      <c r="B16" s="584" t="s">
        <v>750</v>
      </c>
      <c r="C16" s="609">
        <v>1593</v>
      </c>
      <c r="D16" s="609">
        <v>14435</v>
      </c>
      <c r="E16" s="609">
        <f>E14+E15</f>
        <v>16028</v>
      </c>
      <c r="F16" s="609">
        <v>5634</v>
      </c>
      <c r="G16" s="609">
        <v>23838</v>
      </c>
      <c r="H16" s="609">
        <f>H14+H15</f>
        <v>29472</v>
      </c>
      <c r="I16" s="609">
        <v>4474</v>
      </c>
      <c r="J16" s="609">
        <v>9239</v>
      </c>
      <c r="K16" s="609">
        <f>K14+K15</f>
        <v>13713</v>
      </c>
      <c r="L16" s="602">
        <f t="shared" si="1"/>
        <v>11701</v>
      </c>
      <c r="M16" s="602">
        <f t="shared" si="0"/>
        <v>47512</v>
      </c>
      <c r="N16" s="602">
        <f t="shared" si="0"/>
        <v>59213</v>
      </c>
      <c r="O16" s="584" t="s">
        <v>68</v>
      </c>
      <c r="P16" s="1940"/>
      <c r="Q16" s="603"/>
      <c r="R16" s="604"/>
      <c r="S16" s="604"/>
      <c r="T16" s="605"/>
      <c r="U16" s="605"/>
      <c r="V16" s="605"/>
      <c r="W16" s="595"/>
      <c r="X16" s="605"/>
      <c r="Y16" s="605"/>
      <c r="Z16" s="595"/>
      <c r="AA16" s="595"/>
      <c r="AB16" s="605"/>
      <c r="AC16" s="605"/>
      <c r="AD16" s="595"/>
      <c r="AE16" s="595"/>
      <c r="AF16" s="595"/>
    </row>
    <row r="17" spans="1:32" ht="41.15" customHeight="1">
      <c r="A17" s="1940" t="s">
        <v>980</v>
      </c>
      <c r="B17" s="584" t="s">
        <v>998</v>
      </c>
      <c r="C17" s="599">
        <v>999</v>
      </c>
      <c r="D17" s="600">
        <v>4033</v>
      </c>
      <c r="E17" s="601">
        <f>C17+D17</f>
        <v>5032</v>
      </c>
      <c r="F17" s="599">
        <v>936</v>
      </c>
      <c r="G17" s="599">
        <v>3972</v>
      </c>
      <c r="H17" s="601">
        <f>F17+G17</f>
        <v>4908</v>
      </c>
      <c r="I17" s="599">
        <v>3703</v>
      </c>
      <c r="J17" s="599">
        <v>3643</v>
      </c>
      <c r="K17" s="601">
        <f>I17+J17</f>
        <v>7346</v>
      </c>
      <c r="L17" s="602">
        <f t="shared" si="1"/>
        <v>5638</v>
      </c>
      <c r="M17" s="602">
        <f t="shared" si="0"/>
        <v>11648</v>
      </c>
      <c r="N17" s="602">
        <f t="shared" si="0"/>
        <v>17286</v>
      </c>
      <c r="O17" s="584" t="s">
        <v>999</v>
      </c>
      <c r="P17" s="1940" t="s">
        <v>178</v>
      </c>
      <c r="Q17" s="603"/>
      <c r="R17" s="604"/>
      <c r="S17" s="604"/>
      <c r="T17" s="605"/>
      <c r="U17" s="605"/>
      <c r="V17" s="605"/>
      <c r="W17" s="595"/>
      <c r="X17" s="605"/>
      <c r="Y17" s="605"/>
      <c r="Z17" s="595"/>
      <c r="AA17" s="595"/>
      <c r="AB17" s="605"/>
      <c r="AC17" s="605"/>
      <c r="AD17" s="595"/>
      <c r="AE17" s="595"/>
      <c r="AF17" s="595"/>
    </row>
    <row r="18" spans="1:32" ht="41.15" customHeight="1">
      <c r="A18" s="1940"/>
      <c r="B18" s="584" t="s">
        <v>1234</v>
      </c>
      <c r="C18" s="606">
        <v>926</v>
      </c>
      <c r="D18" s="607">
        <v>21434</v>
      </c>
      <c r="E18" s="608">
        <f>C18+D18</f>
        <v>22360</v>
      </c>
      <c r="F18" s="606">
        <v>961</v>
      </c>
      <c r="G18" s="606">
        <v>21684</v>
      </c>
      <c r="H18" s="608">
        <f>F18+G18</f>
        <v>22645</v>
      </c>
      <c r="I18" s="606">
        <v>989</v>
      </c>
      <c r="J18" s="606">
        <v>14183</v>
      </c>
      <c r="K18" s="608">
        <f>I18+J18</f>
        <v>15172</v>
      </c>
      <c r="L18" s="602">
        <f t="shared" si="1"/>
        <v>2876</v>
      </c>
      <c r="M18" s="602">
        <f t="shared" si="0"/>
        <v>57301</v>
      </c>
      <c r="N18" s="602">
        <f t="shared" si="0"/>
        <v>60177</v>
      </c>
      <c r="O18" s="584" t="s">
        <v>1002</v>
      </c>
      <c r="P18" s="1940"/>
      <c r="Q18" s="603"/>
      <c r="R18" s="604"/>
      <c r="S18" s="604"/>
      <c r="T18" s="605"/>
      <c r="U18" s="605"/>
      <c r="V18" s="605"/>
      <c r="W18" s="595"/>
      <c r="X18" s="605"/>
      <c r="Y18" s="605"/>
      <c r="Z18" s="595"/>
      <c r="AA18" s="595"/>
      <c r="AB18" s="605"/>
      <c r="AC18" s="605"/>
      <c r="AD18" s="595"/>
      <c r="AE18" s="595"/>
      <c r="AF18" s="595"/>
    </row>
    <row r="19" spans="1:32" ht="41.15" customHeight="1">
      <c r="A19" s="1940"/>
      <c r="B19" s="584" t="s">
        <v>750</v>
      </c>
      <c r="C19" s="609">
        <v>1925</v>
      </c>
      <c r="D19" s="609">
        <v>25467</v>
      </c>
      <c r="E19" s="609">
        <f>E17+E18</f>
        <v>27392</v>
      </c>
      <c r="F19" s="609">
        <v>1897</v>
      </c>
      <c r="G19" s="609">
        <v>25656</v>
      </c>
      <c r="H19" s="609">
        <f>H17+H18</f>
        <v>27553</v>
      </c>
      <c r="I19" s="609">
        <v>4692</v>
      </c>
      <c r="J19" s="609">
        <v>17826</v>
      </c>
      <c r="K19" s="609">
        <f>K17+K18</f>
        <v>22518</v>
      </c>
      <c r="L19" s="602">
        <f t="shared" si="1"/>
        <v>8514</v>
      </c>
      <c r="M19" s="602">
        <f t="shared" si="0"/>
        <v>68949</v>
      </c>
      <c r="N19" s="602">
        <f t="shared" si="0"/>
        <v>77463</v>
      </c>
      <c r="O19" s="584" t="s">
        <v>68</v>
      </c>
      <c r="P19" s="1940"/>
      <c r="R19" s="604"/>
      <c r="S19" s="604"/>
      <c r="T19" s="605"/>
      <c r="U19" s="605"/>
      <c r="V19" s="605"/>
      <c r="W19" s="595"/>
      <c r="X19" s="605"/>
      <c r="Y19" s="605"/>
      <c r="Z19" s="595"/>
      <c r="AA19" s="595"/>
      <c r="AB19" s="605"/>
      <c r="AC19" s="605"/>
      <c r="AD19" s="595"/>
      <c r="AE19" s="595"/>
      <c r="AF19" s="595"/>
    </row>
    <row r="20" spans="1:32" ht="41.15" customHeight="1">
      <c r="A20" s="1940" t="s">
        <v>981</v>
      </c>
      <c r="B20" s="584" t="s">
        <v>998</v>
      </c>
      <c r="C20" s="599">
        <v>0</v>
      </c>
      <c r="D20" s="600">
        <v>0</v>
      </c>
      <c r="E20" s="601">
        <f>C20+D20</f>
        <v>0</v>
      </c>
      <c r="F20" s="599">
        <v>0</v>
      </c>
      <c r="G20" s="599">
        <v>0</v>
      </c>
      <c r="H20" s="601">
        <f>F20+G20</f>
        <v>0</v>
      </c>
      <c r="I20" s="599">
        <v>0</v>
      </c>
      <c r="J20" s="599">
        <v>0</v>
      </c>
      <c r="K20" s="601">
        <f>I20+J20</f>
        <v>0</v>
      </c>
      <c r="L20" s="602">
        <f t="shared" si="1"/>
        <v>0</v>
      </c>
      <c r="M20" s="602">
        <f t="shared" si="0"/>
        <v>0</v>
      </c>
      <c r="N20" s="602">
        <f t="shared" si="0"/>
        <v>0</v>
      </c>
      <c r="O20" s="584" t="s">
        <v>999</v>
      </c>
      <c r="P20" s="1940" t="s">
        <v>982</v>
      </c>
      <c r="R20" s="604"/>
      <c r="S20" s="604"/>
      <c r="T20" s="605"/>
      <c r="U20" s="605"/>
      <c r="V20" s="605"/>
      <c r="W20" s="595"/>
      <c r="X20" s="605"/>
      <c r="Y20" s="605"/>
      <c r="Z20" s="595"/>
      <c r="AA20" s="595"/>
      <c r="AB20" s="605"/>
      <c r="AC20" s="605"/>
      <c r="AD20" s="595"/>
      <c r="AE20" s="595"/>
      <c r="AF20" s="595"/>
    </row>
    <row r="21" spans="1:32" ht="41.15" customHeight="1">
      <c r="A21" s="1940"/>
      <c r="B21" s="584" t="s">
        <v>1234</v>
      </c>
      <c r="C21" s="606">
        <v>11</v>
      </c>
      <c r="D21" s="607">
        <v>1621</v>
      </c>
      <c r="E21" s="608">
        <f>C21+D21</f>
        <v>1632</v>
      </c>
      <c r="F21" s="606">
        <v>15</v>
      </c>
      <c r="G21" s="606">
        <v>805</v>
      </c>
      <c r="H21" s="608">
        <f>F21+G21</f>
        <v>820</v>
      </c>
      <c r="I21" s="606">
        <v>18</v>
      </c>
      <c r="J21" s="606">
        <v>339</v>
      </c>
      <c r="K21" s="608">
        <f>I21+J21</f>
        <v>357</v>
      </c>
      <c r="L21" s="602">
        <f t="shared" si="1"/>
        <v>44</v>
      </c>
      <c r="M21" s="602">
        <f t="shared" si="0"/>
        <v>2765</v>
      </c>
      <c r="N21" s="602">
        <f t="shared" si="0"/>
        <v>2809</v>
      </c>
      <c r="O21" s="584" t="s">
        <v>1002</v>
      </c>
      <c r="P21" s="1940"/>
      <c r="R21" s="604"/>
      <c r="S21" s="604"/>
      <c r="T21" s="605"/>
      <c r="U21" s="605"/>
      <c r="V21" s="605"/>
      <c r="W21" s="595"/>
      <c r="X21" s="605"/>
      <c r="Y21" s="605"/>
      <c r="Z21" s="595"/>
      <c r="AA21" s="595"/>
      <c r="AB21" s="605"/>
      <c r="AC21" s="605"/>
      <c r="AD21" s="595"/>
      <c r="AE21" s="595"/>
      <c r="AF21" s="595"/>
    </row>
    <row r="22" spans="1:32" ht="41.15" customHeight="1">
      <c r="A22" s="1940"/>
      <c r="B22" s="584" t="s">
        <v>750</v>
      </c>
      <c r="C22" s="609">
        <v>11</v>
      </c>
      <c r="D22" s="609">
        <v>1623</v>
      </c>
      <c r="E22" s="609">
        <f>E20+E21</f>
        <v>1632</v>
      </c>
      <c r="F22" s="609">
        <v>15</v>
      </c>
      <c r="G22" s="609">
        <v>805</v>
      </c>
      <c r="H22" s="609">
        <f>H20+H21</f>
        <v>820</v>
      </c>
      <c r="I22" s="609">
        <v>18</v>
      </c>
      <c r="J22" s="609">
        <v>337</v>
      </c>
      <c r="K22" s="609">
        <f>K20+K21</f>
        <v>357</v>
      </c>
      <c r="L22" s="602">
        <f t="shared" si="1"/>
        <v>44</v>
      </c>
      <c r="M22" s="602">
        <f t="shared" si="0"/>
        <v>2765</v>
      </c>
      <c r="N22" s="602">
        <f t="shared" si="0"/>
        <v>2809</v>
      </c>
      <c r="O22" s="584" t="s">
        <v>68</v>
      </c>
      <c r="P22" s="1940"/>
      <c r="R22" s="604"/>
      <c r="S22" s="604"/>
      <c r="T22" s="605"/>
      <c r="U22" s="605"/>
      <c r="V22" s="605"/>
      <c r="W22" s="595"/>
      <c r="X22" s="605"/>
      <c r="Y22" s="605"/>
      <c r="Z22" s="595"/>
      <c r="AA22" s="595"/>
      <c r="AB22" s="605"/>
      <c r="AC22" s="605"/>
      <c r="AD22" s="595"/>
      <c r="AE22" s="595"/>
      <c r="AF22" s="595"/>
    </row>
    <row r="23" spans="1:32" ht="41.15" customHeight="1">
      <c r="A23" s="1940" t="s">
        <v>983</v>
      </c>
      <c r="B23" s="584" t="s">
        <v>998</v>
      </c>
      <c r="C23" s="599">
        <v>999</v>
      </c>
      <c r="D23" s="599">
        <v>4033</v>
      </c>
      <c r="E23" s="601">
        <f>C23+D23</f>
        <v>5032</v>
      </c>
      <c r="F23" s="599">
        <v>936</v>
      </c>
      <c r="G23" s="599">
        <v>3972</v>
      </c>
      <c r="H23" s="601">
        <f>F23+G23</f>
        <v>4908</v>
      </c>
      <c r="I23" s="599">
        <v>3703</v>
      </c>
      <c r="J23" s="599">
        <v>3643</v>
      </c>
      <c r="K23" s="601">
        <f>I23+J23</f>
        <v>7346</v>
      </c>
      <c r="L23" s="602">
        <f t="shared" si="1"/>
        <v>5638</v>
      </c>
      <c r="M23" s="602">
        <f t="shared" si="0"/>
        <v>11648</v>
      </c>
      <c r="N23" s="602">
        <f t="shared" si="0"/>
        <v>17286</v>
      </c>
      <c r="O23" s="584" t="s">
        <v>999</v>
      </c>
      <c r="P23" s="1940" t="s">
        <v>984</v>
      </c>
      <c r="R23" s="604"/>
      <c r="S23" s="604"/>
      <c r="T23" s="605"/>
      <c r="U23" s="605"/>
      <c r="V23" s="605"/>
      <c r="W23" s="595"/>
      <c r="X23" s="605"/>
      <c r="Y23" s="605"/>
      <c r="Z23" s="595"/>
      <c r="AA23" s="595"/>
      <c r="AB23" s="605"/>
      <c r="AC23" s="605"/>
      <c r="AD23" s="595"/>
      <c r="AE23" s="595"/>
      <c r="AF23" s="595"/>
    </row>
    <row r="24" spans="1:32" ht="41.15" customHeight="1">
      <c r="A24" s="1940"/>
      <c r="B24" s="584" t="s">
        <v>1234</v>
      </c>
      <c r="C24" s="599">
        <v>937</v>
      </c>
      <c r="D24" s="599">
        <v>23055</v>
      </c>
      <c r="E24" s="608">
        <f>C24+D24</f>
        <v>23992</v>
      </c>
      <c r="F24" s="599">
        <v>976</v>
      </c>
      <c r="G24" s="599">
        <v>22489</v>
      </c>
      <c r="H24" s="608">
        <f>F24+G24</f>
        <v>23465</v>
      </c>
      <c r="I24" s="599">
        <v>1007</v>
      </c>
      <c r="J24" s="599">
        <v>14522</v>
      </c>
      <c r="K24" s="608">
        <f>I24+J24</f>
        <v>15529</v>
      </c>
      <c r="L24" s="602">
        <f t="shared" si="1"/>
        <v>2920</v>
      </c>
      <c r="M24" s="602">
        <f t="shared" si="1"/>
        <v>60066</v>
      </c>
      <c r="N24" s="602">
        <f t="shared" si="1"/>
        <v>62986</v>
      </c>
      <c r="O24" s="584" t="s">
        <v>1002</v>
      </c>
      <c r="P24" s="1940"/>
      <c r="R24" s="604"/>
      <c r="S24" s="604"/>
      <c r="T24" s="605"/>
      <c r="U24" s="605"/>
      <c r="V24" s="605"/>
      <c r="W24" s="595"/>
      <c r="X24" s="605"/>
      <c r="Y24" s="605"/>
      <c r="Z24" s="595"/>
      <c r="AA24" s="595"/>
      <c r="AB24" s="605"/>
      <c r="AC24" s="605"/>
      <c r="AD24" s="595"/>
      <c r="AE24" s="595"/>
      <c r="AF24" s="595"/>
    </row>
    <row r="25" spans="1:32" ht="41.15" customHeight="1">
      <c r="A25" s="1940"/>
      <c r="B25" s="584" t="s">
        <v>750</v>
      </c>
      <c r="C25" s="609">
        <v>1936</v>
      </c>
      <c r="D25" s="609">
        <v>27088</v>
      </c>
      <c r="E25" s="609">
        <f>E23+E24</f>
        <v>29024</v>
      </c>
      <c r="F25" s="609">
        <v>1912</v>
      </c>
      <c r="G25" s="609">
        <v>26461</v>
      </c>
      <c r="H25" s="609">
        <f>H23+H24</f>
        <v>28373</v>
      </c>
      <c r="I25" s="609">
        <v>4710</v>
      </c>
      <c r="J25" s="609">
        <v>18165</v>
      </c>
      <c r="K25" s="609">
        <f>K23+K24</f>
        <v>22875</v>
      </c>
      <c r="L25" s="602">
        <f t="shared" si="1"/>
        <v>8558</v>
      </c>
      <c r="M25" s="602">
        <f t="shared" si="1"/>
        <v>71714</v>
      </c>
      <c r="N25" s="602">
        <f t="shared" si="1"/>
        <v>80272</v>
      </c>
      <c r="O25" s="584" t="s">
        <v>68</v>
      </c>
      <c r="P25" s="1940"/>
      <c r="R25" s="604"/>
      <c r="S25" s="604"/>
      <c r="T25" s="605"/>
      <c r="U25" s="605"/>
      <c r="V25" s="605"/>
      <c r="W25" s="595"/>
      <c r="X25" s="605"/>
      <c r="Y25" s="605"/>
      <c r="Z25" s="595"/>
      <c r="AA25" s="595"/>
      <c r="AB25" s="605"/>
      <c r="AC25" s="605"/>
      <c r="AD25" s="595"/>
      <c r="AE25" s="595"/>
      <c r="AF25" s="595"/>
    </row>
    <row r="26" spans="1:32" ht="41.15" customHeight="1">
      <c r="A26" s="1940" t="s">
        <v>985</v>
      </c>
      <c r="B26" s="584" t="s">
        <v>998</v>
      </c>
      <c r="C26" s="599">
        <v>546</v>
      </c>
      <c r="D26" s="600">
        <v>689</v>
      </c>
      <c r="E26" s="601">
        <f>C26+D26</f>
        <v>1235</v>
      </c>
      <c r="F26" s="599">
        <v>197</v>
      </c>
      <c r="G26" s="599">
        <v>727</v>
      </c>
      <c r="H26" s="601">
        <f>F26+G26</f>
        <v>924</v>
      </c>
      <c r="I26" s="599">
        <v>5651</v>
      </c>
      <c r="J26" s="599">
        <v>20550</v>
      </c>
      <c r="K26" s="601">
        <f>I26+J26</f>
        <v>26201</v>
      </c>
      <c r="L26" s="602">
        <f t="shared" si="1"/>
        <v>6394</v>
      </c>
      <c r="M26" s="602">
        <f t="shared" si="1"/>
        <v>21966</v>
      </c>
      <c r="N26" s="602">
        <f t="shared" si="1"/>
        <v>28360</v>
      </c>
      <c r="O26" s="584" t="s">
        <v>999</v>
      </c>
      <c r="P26" s="1940" t="s">
        <v>1004</v>
      </c>
      <c r="R26" s="604"/>
      <c r="S26" s="604"/>
      <c r="T26" s="605"/>
      <c r="U26" s="605"/>
      <c r="V26" s="605"/>
      <c r="W26" s="595"/>
      <c r="X26" s="605"/>
      <c r="Y26" s="605"/>
      <c r="Z26" s="595"/>
      <c r="AA26" s="595"/>
      <c r="AB26" s="605"/>
      <c r="AC26" s="605"/>
      <c r="AD26" s="595"/>
      <c r="AE26" s="595"/>
      <c r="AF26" s="595"/>
    </row>
    <row r="27" spans="1:32" ht="41.15" customHeight="1">
      <c r="A27" s="1940"/>
      <c r="B27" s="584" t="s">
        <v>1234</v>
      </c>
      <c r="C27" s="606">
        <v>1103</v>
      </c>
      <c r="D27" s="607">
        <v>749</v>
      </c>
      <c r="E27" s="608">
        <f>C27+D27</f>
        <v>1852</v>
      </c>
      <c r="F27" s="606">
        <v>362</v>
      </c>
      <c r="G27" s="606">
        <v>176</v>
      </c>
      <c r="H27" s="608">
        <f>F27+G27</f>
        <v>538</v>
      </c>
      <c r="I27" s="606">
        <v>5129</v>
      </c>
      <c r="J27" s="606">
        <v>1070</v>
      </c>
      <c r="K27" s="608">
        <f>I27+J27</f>
        <v>6199</v>
      </c>
      <c r="L27" s="602">
        <f t="shared" si="1"/>
        <v>6594</v>
      </c>
      <c r="M27" s="602">
        <f t="shared" si="1"/>
        <v>1995</v>
      </c>
      <c r="N27" s="602">
        <f t="shared" si="1"/>
        <v>8589</v>
      </c>
      <c r="O27" s="584" t="s">
        <v>1002</v>
      </c>
      <c r="P27" s="1940"/>
      <c r="R27" s="604"/>
      <c r="S27" s="604"/>
      <c r="T27" s="605"/>
      <c r="U27" s="605"/>
      <c r="V27" s="605"/>
      <c r="W27" s="595"/>
      <c r="X27" s="605"/>
      <c r="Y27" s="605"/>
      <c r="Z27" s="595"/>
      <c r="AA27" s="595"/>
      <c r="AB27" s="605"/>
      <c r="AC27" s="605"/>
      <c r="AD27" s="595"/>
      <c r="AE27" s="595"/>
      <c r="AF27" s="595"/>
    </row>
    <row r="28" spans="1:32" ht="41.15" customHeight="1">
      <c r="A28" s="1940"/>
      <c r="B28" s="584" t="s">
        <v>750</v>
      </c>
      <c r="C28" s="609">
        <v>1649</v>
      </c>
      <c r="D28" s="609">
        <v>1438</v>
      </c>
      <c r="E28" s="609">
        <f>E26+E27</f>
        <v>3087</v>
      </c>
      <c r="F28" s="609">
        <v>559</v>
      </c>
      <c r="G28" s="609">
        <v>903</v>
      </c>
      <c r="H28" s="609">
        <f>H26+H27</f>
        <v>1462</v>
      </c>
      <c r="I28" s="609">
        <v>10780</v>
      </c>
      <c r="J28" s="609">
        <v>21620</v>
      </c>
      <c r="K28" s="609">
        <f>K26+K27</f>
        <v>32400</v>
      </c>
      <c r="L28" s="602">
        <f t="shared" si="1"/>
        <v>12988</v>
      </c>
      <c r="M28" s="602">
        <f t="shared" si="1"/>
        <v>23961</v>
      </c>
      <c r="N28" s="602">
        <f t="shared" si="1"/>
        <v>36949</v>
      </c>
      <c r="O28" s="584" t="s">
        <v>68</v>
      </c>
      <c r="P28" s="1940"/>
      <c r="R28" s="604"/>
      <c r="S28" s="604"/>
      <c r="T28" s="605"/>
      <c r="U28" s="605"/>
      <c r="V28" s="605"/>
      <c r="W28" s="595"/>
      <c r="X28" s="605"/>
      <c r="Y28" s="605"/>
      <c r="Z28" s="595"/>
      <c r="AA28" s="595"/>
      <c r="AB28" s="605"/>
      <c r="AC28" s="605"/>
      <c r="AD28" s="595"/>
      <c r="AE28" s="595"/>
      <c r="AF28" s="595"/>
    </row>
    <row r="29" spans="1:32" ht="41.15" customHeight="1">
      <c r="A29" s="1940" t="s">
        <v>986</v>
      </c>
      <c r="B29" s="584" t="s">
        <v>998</v>
      </c>
      <c r="C29" s="599">
        <v>4557</v>
      </c>
      <c r="D29" s="600">
        <v>2381</v>
      </c>
      <c r="E29" s="601">
        <f>C29+D29</f>
        <v>6938</v>
      </c>
      <c r="F29" s="599">
        <v>4716</v>
      </c>
      <c r="G29" s="599">
        <v>3663</v>
      </c>
      <c r="H29" s="601">
        <f>F29+G29</f>
        <v>8379</v>
      </c>
      <c r="I29" s="599">
        <v>15853</v>
      </c>
      <c r="J29" s="599">
        <v>5144</v>
      </c>
      <c r="K29" s="601">
        <f>I29+J29</f>
        <v>20997</v>
      </c>
      <c r="L29" s="602">
        <f t="shared" si="1"/>
        <v>25126</v>
      </c>
      <c r="M29" s="602">
        <f t="shared" si="1"/>
        <v>11188</v>
      </c>
      <c r="N29" s="602">
        <f t="shared" si="1"/>
        <v>36314</v>
      </c>
      <c r="O29" s="584" t="s">
        <v>999</v>
      </c>
      <c r="P29" s="1940" t="s">
        <v>1005</v>
      </c>
      <c r="R29" s="604"/>
      <c r="S29" s="604"/>
      <c r="T29" s="605"/>
      <c r="U29" s="605"/>
      <c r="V29" s="605"/>
      <c r="W29" s="595"/>
      <c r="X29" s="605"/>
      <c r="Y29" s="605"/>
      <c r="Z29" s="595"/>
      <c r="AA29" s="595"/>
      <c r="AB29" s="605"/>
      <c r="AC29" s="605"/>
      <c r="AD29" s="595"/>
      <c r="AE29" s="595"/>
      <c r="AF29" s="595"/>
    </row>
    <row r="30" spans="1:32" ht="41.15" customHeight="1">
      <c r="A30" s="1940"/>
      <c r="B30" s="584" t="s">
        <v>1234</v>
      </c>
      <c r="C30" s="606">
        <v>8221</v>
      </c>
      <c r="D30" s="607">
        <v>2951</v>
      </c>
      <c r="E30" s="608">
        <f>C30+D30</f>
        <v>11172</v>
      </c>
      <c r="F30" s="606">
        <v>13281</v>
      </c>
      <c r="G30" s="606">
        <v>4498</v>
      </c>
      <c r="H30" s="608">
        <f>F30+G30</f>
        <v>17779</v>
      </c>
      <c r="I30" s="606">
        <v>18996</v>
      </c>
      <c r="J30" s="606">
        <v>3045</v>
      </c>
      <c r="K30" s="608">
        <f>I30+J30</f>
        <v>22041</v>
      </c>
      <c r="L30" s="602">
        <f t="shared" si="1"/>
        <v>40498</v>
      </c>
      <c r="M30" s="602">
        <f t="shared" si="1"/>
        <v>10494</v>
      </c>
      <c r="N30" s="602">
        <f t="shared" si="1"/>
        <v>50992</v>
      </c>
      <c r="O30" s="584" t="s">
        <v>1002</v>
      </c>
      <c r="P30" s="1940"/>
      <c r="R30" s="604"/>
      <c r="S30" s="604"/>
      <c r="T30" s="605"/>
      <c r="U30" s="605"/>
      <c r="V30" s="605"/>
      <c r="W30" s="595"/>
      <c r="X30" s="605"/>
      <c r="Y30" s="605"/>
      <c r="Z30" s="595"/>
      <c r="AA30" s="595"/>
      <c r="AB30" s="605"/>
      <c r="AC30" s="605"/>
      <c r="AD30" s="595"/>
      <c r="AE30" s="595"/>
      <c r="AF30" s="595"/>
    </row>
    <row r="31" spans="1:32" ht="41.15" customHeight="1">
      <c r="A31" s="1940"/>
      <c r="B31" s="584" t="s">
        <v>750</v>
      </c>
      <c r="C31" s="609">
        <v>12778</v>
      </c>
      <c r="D31" s="609">
        <v>5332</v>
      </c>
      <c r="E31" s="609">
        <f>E29+E30</f>
        <v>18110</v>
      </c>
      <c r="F31" s="609">
        <v>17997</v>
      </c>
      <c r="G31" s="609">
        <v>8161</v>
      </c>
      <c r="H31" s="609">
        <f>H29+H30</f>
        <v>26158</v>
      </c>
      <c r="I31" s="609">
        <v>34849</v>
      </c>
      <c r="J31" s="609">
        <v>8189</v>
      </c>
      <c r="K31" s="609">
        <f>K29+K30</f>
        <v>43038</v>
      </c>
      <c r="L31" s="602">
        <f t="shared" si="1"/>
        <v>65624</v>
      </c>
      <c r="M31" s="602">
        <f t="shared" si="1"/>
        <v>21682</v>
      </c>
      <c r="N31" s="602">
        <f t="shared" si="1"/>
        <v>87306</v>
      </c>
      <c r="O31" s="584" t="s">
        <v>68</v>
      </c>
      <c r="P31" s="1940"/>
      <c r="R31" s="604"/>
      <c r="S31" s="604"/>
      <c r="T31" s="605"/>
      <c r="U31" s="605"/>
      <c r="V31" s="605"/>
      <c r="W31" s="595"/>
      <c r="X31" s="605"/>
      <c r="Y31" s="605"/>
      <c r="Z31" s="595"/>
      <c r="AA31" s="595"/>
      <c r="AB31" s="605"/>
      <c r="AC31" s="605"/>
      <c r="AD31" s="595"/>
      <c r="AE31" s="595"/>
      <c r="AF31" s="595"/>
    </row>
  </sheetData>
  <dataConsolidate link="1">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30">
    <mergeCell ref="A29:A31"/>
    <mergeCell ref="P29:P31"/>
    <mergeCell ref="A20:A22"/>
    <mergeCell ref="P20:P22"/>
    <mergeCell ref="A23:A25"/>
    <mergeCell ref="P23:P25"/>
    <mergeCell ref="A26:A28"/>
    <mergeCell ref="P26:P28"/>
    <mergeCell ref="A11:A13"/>
    <mergeCell ref="P11:P13"/>
    <mergeCell ref="A14:A16"/>
    <mergeCell ref="P14:P16"/>
    <mergeCell ref="A17:A19"/>
    <mergeCell ref="P17:P19"/>
    <mergeCell ref="P8:P10"/>
    <mergeCell ref="A1:P1"/>
    <mergeCell ref="A2:P2"/>
    <mergeCell ref="A4:A7"/>
    <mergeCell ref="B4:B7"/>
    <mergeCell ref="C4:E4"/>
    <mergeCell ref="F4:H4"/>
    <mergeCell ref="I4:K4"/>
    <mergeCell ref="L4:N4"/>
    <mergeCell ref="O4:O7"/>
    <mergeCell ref="P4:P7"/>
    <mergeCell ref="C5:E5"/>
    <mergeCell ref="F5:H5"/>
    <mergeCell ref="I5:K5"/>
    <mergeCell ref="L5:N5"/>
    <mergeCell ref="A8:A10"/>
  </mergeCells>
  <printOptions horizontalCentered="1" verticalCentered="1"/>
  <pageMargins left="0.74803149606299213" right="0.74803149606299213" top="0.98425196850393704" bottom="0.98425196850393704" header="0.51181102362204722" footer="0.51181102362204722"/>
  <pageSetup paperSize="9" scale="37" orientation="landscape" r:id="rId17"/>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8"/>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25.7265625" style="625" customWidth="1"/>
    <col min="2" max="2" width="9.7265625" style="611" customWidth="1"/>
    <col min="3" max="3" width="25.7265625" style="611" customWidth="1"/>
    <col min="4" max="4" width="4.81640625" style="611" customWidth="1"/>
    <col min="5" max="5" width="25.7265625" style="611" customWidth="1"/>
    <col min="6" max="6" width="9.7265625" style="611" customWidth="1"/>
    <col min="7" max="7" width="25.7265625" style="611" customWidth="1"/>
    <col min="8" max="239" width="8.81640625" style="611"/>
    <col min="240" max="240" width="25.81640625" style="611" customWidth="1"/>
    <col min="241" max="241" width="29.1796875" style="611" customWidth="1"/>
    <col min="242" max="246" width="12.81640625" style="611" customWidth="1"/>
    <col min="247" max="495" width="8.81640625" style="611"/>
    <col min="496" max="496" width="25.81640625" style="611" customWidth="1"/>
    <col min="497" max="497" width="29.1796875" style="611" customWidth="1"/>
    <col min="498" max="502" width="12.81640625" style="611" customWidth="1"/>
    <col min="503" max="751" width="8.81640625" style="611"/>
    <col min="752" max="752" width="25.81640625" style="611" customWidth="1"/>
    <col min="753" max="753" width="29.1796875" style="611" customWidth="1"/>
    <col min="754" max="758" width="12.81640625" style="611" customWidth="1"/>
    <col min="759" max="1007" width="8.81640625" style="611"/>
    <col min="1008" max="1008" width="25.81640625" style="611" customWidth="1"/>
    <col min="1009" max="1009" width="29.1796875" style="611" customWidth="1"/>
    <col min="1010" max="1014" width="12.81640625" style="611" customWidth="1"/>
    <col min="1015" max="1263" width="8.81640625" style="611"/>
    <col min="1264" max="1264" width="25.81640625" style="611" customWidth="1"/>
    <col min="1265" max="1265" width="29.1796875" style="611" customWidth="1"/>
    <col min="1266" max="1270" width="12.81640625" style="611" customWidth="1"/>
    <col min="1271" max="1519" width="8.81640625" style="611"/>
    <col min="1520" max="1520" width="25.81640625" style="611" customWidth="1"/>
    <col min="1521" max="1521" width="29.1796875" style="611" customWidth="1"/>
    <col min="1522" max="1526" width="12.81640625" style="611" customWidth="1"/>
    <col min="1527" max="1775" width="8.81640625" style="611"/>
    <col min="1776" max="1776" width="25.81640625" style="611" customWidth="1"/>
    <col min="1777" max="1777" width="29.1796875" style="611" customWidth="1"/>
    <col min="1778" max="1782" width="12.81640625" style="611" customWidth="1"/>
    <col min="1783" max="2031" width="8.81640625" style="611"/>
    <col min="2032" max="2032" width="25.81640625" style="611" customWidth="1"/>
    <col min="2033" max="2033" width="29.1796875" style="611" customWidth="1"/>
    <col min="2034" max="2038" width="12.81640625" style="611" customWidth="1"/>
    <col min="2039" max="2287" width="8.81640625" style="611"/>
    <col min="2288" max="2288" width="25.81640625" style="611" customWidth="1"/>
    <col min="2289" max="2289" width="29.1796875" style="611" customWidth="1"/>
    <col min="2290" max="2294" width="12.81640625" style="611" customWidth="1"/>
    <col min="2295" max="2543" width="8.81640625" style="611"/>
    <col min="2544" max="2544" width="25.81640625" style="611" customWidth="1"/>
    <col min="2545" max="2545" width="29.1796875" style="611" customWidth="1"/>
    <col min="2546" max="2550" width="12.81640625" style="611" customWidth="1"/>
    <col min="2551" max="2799" width="8.81640625" style="611"/>
    <col min="2800" max="2800" width="25.81640625" style="611" customWidth="1"/>
    <col min="2801" max="2801" width="29.1796875" style="611" customWidth="1"/>
    <col min="2802" max="2806" width="12.81640625" style="611" customWidth="1"/>
    <col min="2807" max="3055" width="8.81640625" style="611"/>
    <col min="3056" max="3056" width="25.81640625" style="611" customWidth="1"/>
    <col min="3057" max="3057" width="29.1796875" style="611" customWidth="1"/>
    <col min="3058" max="3062" width="12.81640625" style="611" customWidth="1"/>
    <col min="3063" max="3311" width="8.81640625" style="611"/>
    <col min="3312" max="3312" width="25.81640625" style="611" customWidth="1"/>
    <col min="3313" max="3313" width="29.1796875" style="611" customWidth="1"/>
    <col min="3314" max="3318" width="12.81640625" style="611" customWidth="1"/>
    <col min="3319" max="3567" width="8.81640625" style="611"/>
    <col min="3568" max="3568" width="25.81640625" style="611" customWidth="1"/>
    <col min="3569" max="3569" width="29.1796875" style="611" customWidth="1"/>
    <col min="3570" max="3574" width="12.81640625" style="611" customWidth="1"/>
    <col min="3575" max="3823" width="8.81640625" style="611"/>
    <col min="3824" max="3824" width="25.81640625" style="611" customWidth="1"/>
    <col min="3825" max="3825" width="29.1796875" style="611" customWidth="1"/>
    <col min="3826" max="3830" width="12.81640625" style="611" customWidth="1"/>
    <col min="3831" max="4079" width="8.81640625" style="611"/>
    <col min="4080" max="4080" width="25.81640625" style="611" customWidth="1"/>
    <col min="4081" max="4081" width="29.1796875" style="611" customWidth="1"/>
    <col min="4082" max="4086" width="12.81640625" style="611" customWidth="1"/>
    <col min="4087" max="4335" width="8.81640625" style="611"/>
    <col min="4336" max="4336" width="25.81640625" style="611" customWidth="1"/>
    <col min="4337" max="4337" width="29.1796875" style="611" customWidth="1"/>
    <col min="4338" max="4342" width="12.81640625" style="611" customWidth="1"/>
    <col min="4343" max="4591" width="8.81640625" style="611"/>
    <col min="4592" max="4592" width="25.81640625" style="611" customWidth="1"/>
    <col min="4593" max="4593" width="29.1796875" style="611" customWidth="1"/>
    <col min="4594" max="4598" width="12.81640625" style="611" customWidth="1"/>
    <col min="4599" max="4847" width="8.81640625" style="611"/>
    <col min="4848" max="4848" width="25.81640625" style="611" customWidth="1"/>
    <col min="4849" max="4849" width="29.1796875" style="611" customWidth="1"/>
    <col min="4850" max="4854" width="12.81640625" style="611" customWidth="1"/>
    <col min="4855" max="5103" width="8.81640625" style="611"/>
    <col min="5104" max="5104" width="25.81640625" style="611" customWidth="1"/>
    <col min="5105" max="5105" width="29.1796875" style="611" customWidth="1"/>
    <col min="5106" max="5110" width="12.81640625" style="611" customWidth="1"/>
    <col min="5111" max="5359" width="8.81640625" style="611"/>
    <col min="5360" max="5360" width="25.81640625" style="611" customWidth="1"/>
    <col min="5361" max="5361" width="29.1796875" style="611" customWidth="1"/>
    <col min="5362" max="5366" width="12.81640625" style="611" customWidth="1"/>
    <col min="5367" max="5615" width="8.81640625" style="611"/>
    <col min="5616" max="5616" width="25.81640625" style="611" customWidth="1"/>
    <col min="5617" max="5617" width="29.1796875" style="611" customWidth="1"/>
    <col min="5618" max="5622" width="12.81640625" style="611" customWidth="1"/>
    <col min="5623" max="5871" width="8.81640625" style="611"/>
    <col min="5872" max="5872" width="25.81640625" style="611" customWidth="1"/>
    <col min="5873" max="5873" width="29.1796875" style="611" customWidth="1"/>
    <col min="5874" max="5878" width="12.81640625" style="611" customWidth="1"/>
    <col min="5879" max="6127" width="8.81640625" style="611"/>
    <col min="6128" max="6128" width="25.81640625" style="611" customWidth="1"/>
    <col min="6129" max="6129" width="29.1796875" style="611" customWidth="1"/>
    <col min="6130" max="6134" width="12.81640625" style="611" customWidth="1"/>
    <col min="6135" max="6383" width="8.81640625" style="611"/>
    <col min="6384" max="6384" width="25.81640625" style="611" customWidth="1"/>
    <col min="6385" max="6385" width="29.1796875" style="611" customWidth="1"/>
    <col min="6386" max="6390" width="12.81640625" style="611" customWidth="1"/>
    <col min="6391" max="6639" width="8.81640625" style="611"/>
    <col min="6640" max="6640" width="25.81640625" style="611" customWidth="1"/>
    <col min="6641" max="6641" width="29.1796875" style="611" customWidth="1"/>
    <col min="6642" max="6646" width="12.81640625" style="611" customWidth="1"/>
    <col min="6647" max="6895" width="8.81640625" style="611"/>
    <col min="6896" max="6896" width="25.81640625" style="611" customWidth="1"/>
    <col min="6897" max="6897" width="29.1796875" style="611" customWidth="1"/>
    <col min="6898" max="6902" width="12.81640625" style="611" customWidth="1"/>
    <col min="6903" max="7151" width="8.81640625" style="611"/>
    <col min="7152" max="7152" width="25.81640625" style="611" customWidth="1"/>
    <col min="7153" max="7153" width="29.1796875" style="611" customWidth="1"/>
    <col min="7154" max="7158" width="12.81640625" style="611" customWidth="1"/>
    <col min="7159" max="7407" width="8.81640625" style="611"/>
    <col min="7408" max="7408" width="25.81640625" style="611" customWidth="1"/>
    <col min="7409" max="7409" width="29.1796875" style="611" customWidth="1"/>
    <col min="7410" max="7414" width="12.81640625" style="611" customWidth="1"/>
    <col min="7415" max="7663" width="8.81640625" style="611"/>
    <col min="7664" max="7664" width="25.81640625" style="611" customWidth="1"/>
    <col min="7665" max="7665" width="29.1796875" style="611" customWidth="1"/>
    <col min="7666" max="7670" width="12.81640625" style="611" customWidth="1"/>
    <col min="7671" max="7919" width="8.81640625" style="611"/>
    <col min="7920" max="7920" width="25.81640625" style="611" customWidth="1"/>
    <col min="7921" max="7921" width="29.1796875" style="611" customWidth="1"/>
    <col min="7922" max="7926" width="12.81640625" style="611" customWidth="1"/>
    <col min="7927" max="8175" width="8.81640625" style="611"/>
    <col min="8176" max="8176" width="25.81640625" style="611" customWidth="1"/>
    <col min="8177" max="8177" width="29.1796875" style="611" customWidth="1"/>
    <col min="8178" max="8182" width="12.81640625" style="611" customWidth="1"/>
    <col min="8183" max="8431" width="8.81640625" style="611"/>
    <col min="8432" max="8432" width="25.81640625" style="611" customWidth="1"/>
    <col min="8433" max="8433" width="29.1796875" style="611" customWidth="1"/>
    <col min="8434" max="8438" width="12.81640625" style="611" customWidth="1"/>
    <col min="8439" max="8687" width="8.81640625" style="611"/>
    <col min="8688" max="8688" width="25.81640625" style="611" customWidth="1"/>
    <col min="8689" max="8689" width="29.1796875" style="611" customWidth="1"/>
    <col min="8690" max="8694" width="12.81640625" style="611" customWidth="1"/>
    <col min="8695" max="8943" width="8.81640625" style="611"/>
    <col min="8944" max="8944" width="25.81640625" style="611" customWidth="1"/>
    <col min="8945" max="8945" width="29.1796875" style="611" customWidth="1"/>
    <col min="8946" max="8950" width="12.81640625" style="611" customWidth="1"/>
    <col min="8951" max="9199" width="8.81640625" style="611"/>
    <col min="9200" max="9200" width="25.81640625" style="611" customWidth="1"/>
    <col min="9201" max="9201" width="29.1796875" style="611" customWidth="1"/>
    <col min="9202" max="9206" width="12.81640625" style="611" customWidth="1"/>
    <col min="9207" max="9455" width="8.81640625" style="611"/>
    <col min="9456" max="9456" width="25.81640625" style="611" customWidth="1"/>
    <col min="9457" max="9457" width="29.1796875" style="611" customWidth="1"/>
    <col min="9458" max="9462" width="12.81640625" style="611" customWidth="1"/>
    <col min="9463" max="9711" width="8.81640625" style="611"/>
    <col min="9712" max="9712" width="25.81640625" style="611" customWidth="1"/>
    <col min="9713" max="9713" width="29.1796875" style="611" customWidth="1"/>
    <col min="9714" max="9718" width="12.81640625" style="611" customWidth="1"/>
    <col min="9719" max="9967" width="8.81640625" style="611"/>
    <col min="9968" max="9968" width="25.81640625" style="611" customWidth="1"/>
    <col min="9969" max="9969" width="29.1796875" style="611" customWidth="1"/>
    <col min="9970" max="9974" width="12.81640625" style="611" customWidth="1"/>
    <col min="9975" max="10223" width="8.81640625" style="611"/>
    <col min="10224" max="10224" width="25.81640625" style="611" customWidth="1"/>
    <col min="10225" max="10225" width="29.1796875" style="611" customWidth="1"/>
    <col min="10226" max="10230" width="12.81640625" style="611" customWidth="1"/>
    <col min="10231" max="10479" width="8.81640625" style="611"/>
    <col min="10480" max="10480" width="25.81640625" style="611" customWidth="1"/>
    <col min="10481" max="10481" width="29.1796875" style="611" customWidth="1"/>
    <col min="10482" max="10486" width="12.81640625" style="611" customWidth="1"/>
    <col min="10487" max="10735" width="8.81640625" style="611"/>
    <col min="10736" max="10736" width="25.81640625" style="611" customWidth="1"/>
    <col min="10737" max="10737" width="29.1796875" style="611" customWidth="1"/>
    <col min="10738" max="10742" width="12.81640625" style="611" customWidth="1"/>
    <col min="10743" max="10991" width="8.81640625" style="611"/>
    <col min="10992" max="10992" width="25.81640625" style="611" customWidth="1"/>
    <col min="10993" max="10993" width="29.1796875" style="611" customWidth="1"/>
    <col min="10994" max="10998" width="12.81640625" style="611" customWidth="1"/>
    <col min="10999" max="11247" width="8.81640625" style="611"/>
    <col min="11248" max="11248" width="25.81640625" style="611" customWidth="1"/>
    <col min="11249" max="11249" width="29.1796875" style="611" customWidth="1"/>
    <col min="11250" max="11254" width="12.81640625" style="611" customWidth="1"/>
    <col min="11255" max="11503" width="8.81640625" style="611"/>
    <col min="11504" max="11504" width="25.81640625" style="611" customWidth="1"/>
    <col min="11505" max="11505" width="29.1796875" style="611" customWidth="1"/>
    <col min="11506" max="11510" width="12.81640625" style="611" customWidth="1"/>
    <col min="11511" max="11759" width="8.81640625" style="611"/>
    <col min="11760" max="11760" width="25.81640625" style="611" customWidth="1"/>
    <col min="11761" max="11761" width="29.1796875" style="611" customWidth="1"/>
    <col min="11762" max="11766" width="12.81640625" style="611" customWidth="1"/>
    <col min="11767" max="12015" width="8.81640625" style="611"/>
    <col min="12016" max="12016" width="25.81640625" style="611" customWidth="1"/>
    <col min="12017" max="12017" width="29.1796875" style="611" customWidth="1"/>
    <col min="12018" max="12022" width="12.81640625" style="611" customWidth="1"/>
    <col min="12023" max="12271" width="8.81640625" style="611"/>
    <col min="12272" max="12272" width="25.81640625" style="611" customWidth="1"/>
    <col min="12273" max="12273" width="29.1796875" style="611" customWidth="1"/>
    <col min="12274" max="12278" width="12.81640625" style="611" customWidth="1"/>
    <col min="12279" max="12527" width="8.81640625" style="611"/>
    <col min="12528" max="12528" width="25.81640625" style="611" customWidth="1"/>
    <col min="12529" max="12529" width="29.1796875" style="611" customWidth="1"/>
    <col min="12530" max="12534" width="12.81640625" style="611" customWidth="1"/>
    <col min="12535" max="12783" width="8.81640625" style="611"/>
    <col min="12784" max="12784" width="25.81640625" style="611" customWidth="1"/>
    <col min="12785" max="12785" width="29.1796875" style="611" customWidth="1"/>
    <col min="12786" max="12790" width="12.81640625" style="611" customWidth="1"/>
    <col min="12791" max="13039" width="8.81640625" style="611"/>
    <col min="13040" max="13040" width="25.81640625" style="611" customWidth="1"/>
    <col min="13041" max="13041" width="29.1796875" style="611" customWidth="1"/>
    <col min="13042" max="13046" width="12.81640625" style="611" customWidth="1"/>
    <col min="13047" max="13295" width="8.81640625" style="611"/>
    <col min="13296" max="13296" width="25.81640625" style="611" customWidth="1"/>
    <col min="13297" max="13297" width="29.1796875" style="611" customWidth="1"/>
    <col min="13298" max="13302" width="12.81640625" style="611" customWidth="1"/>
    <col min="13303" max="13551" width="8.81640625" style="611"/>
    <col min="13552" max="13552" width="25.81640625" style="611" customWidth="1"/>
    <col min="13553" max="13553" width="29.1796875" style="611" customWidth="1"/>
    <col min="13554" max="13558" width="12.81640625" style="611" customWidth="1"/>
    <col min="13559" max="13807" width="8.81640625" style="611"/>
    <col min="13808" max="13808" width="25.81640625" style="611" customWidth="1"/>
    <col min="13809" max="13809" width="29.1796875" style="611" customWidth="1"/>
    <col min="13810" max="13814" width="12.81640625" style="611" customWidth="1"/>
    <col min="13815" max="14063" width="8.81640625" style="611"/>
    <col min="14064" max="14064" width="25.81640625" style="611" customWidth="1"/>
    <col min="14065" max="14065" width="29.1796875" style="611" customWidth="1"/>
    <col min="14066" max="14070" width="12.81640625" style="611" customWidth="1"/>
    <col min="14071" max="14319" width="8.81640625" style="611"/>
    <col min="14320" max="14320" width="25.81640625" style="611" customWidth="1"/>
    <col min="14321" max="14321" width="29.1796875" style="611" customWidth="1"/>
    <col min="14322" max="14326" width="12.81640625" style="611" customWidth="1"/>
    <col min="14327" max="14575" width="8.81640625" style="611"/>
    <col min="14576" max="14576" width="25.81640625" style="611" customWidth="1"/>
    <col min="14577" max="14577" width="29.1796875" style="611" customWidth="1"/>
    <col min="14578" max="14582" width="12.81640625" style="611" customWidth="1"/>
    <col min="14583" max="14831" width="8.81640625" style="611"/>
    <col min="14832" max="14832" width="25.81640625" style="611" customWidth="1"/>
    <col min="14833" max="14833" width="29.1796875" style="611" customWidth="1"/>
    <col min="14834" max="14838" width="12.81640625" style="611" customWidth="1"/>
    <col min="14839" max="15087" width="8.81640625" style="611"/>
    <col min="15088" max="15088" width="25.81640625" style="611" customWidth="1"/>
    <col min="15089" max="15089" width="29.1796875" style="611" customWidth="1"/>
    <col min="15090" max="15094" width="12.81640625" style="611" customWidth="1"/>
    <col min="15095" max="15343" width="8.81640625" style="611"/>
    <col min="15344" max="15344" width="25.81640625" style="611" customWidth="1"/>
    <col min="15345" max="15345" width="29.1796875" style="611" customWidth="1"/>
    <col min="15346" max="15350" width="12.81640625" style="611" customWidth="1"/>
    <col min="15351" max="15599" width="8.81640625" style="611"/>
    <col min="15600" max="15600" width="25.81640625" style="611" customWidth="1"/>
    <col min="15601" max="15601" width="29.1796875" style="611" customWidth="1"/>
    <col min="15602" max="15606" width="12.81640625" style="611" customWidth="1"/>
    <col min="15607" max="15855" width="8.81640625" style="611"/>
    <col min="15856" max="15856" width="25.81640625" style="611" customWidth="1"/>
    <col min="15857" max="15857" width="29.1796875" style="611" customWidth="1"/>
    <col min="15858" max="15862" width="12.81640625" style="611" customWidth="1"/>
    <col min="15863" max="16111" width="8.81640625" style="611"/>
    <col min="16112" max="16112" width="25.81640625" style="611" customWidth="1"/>
    <col min="16113" max="16113" width="29.1796875" style="611" customWidth="1"/>
    <col min="16114" max="16118" width="12.81640625" style="611" customWidth="1"/>
    <col min="16119" max="16384" width="8.81640625" style="611"/>
  </cols>
  <sheetData>
    <row r="1" spans="1:7" ht="24.75" customHeight="1">
      <c r="A1" s="1715" t="s">
        <v>688</v>
      </c>
      <c r="B1" s="1716"/>
      <c r="C1" s="1716"/>
      <c r="D1" s="1716"/>
      <c r="E1" s="1716"/>
      <c r="F1" s="1716"/>
      <c r="G1" s="1716"/>
    </row>
    <row r="2" spans="1:7" ht="21" customHeight="1">
      <c r="A2" s="1717" t="s">
        <v>689</v>
      </c>
      <c r="B2" s="1718"/>
      <c r="C2" s="1718"/>
      <c r="D2" s="1718"/>
      <c r="E2" s="1718"/>
      <c r="F2" s="1718"/>
      <c r="G2" s="1718"/>
    </row>
    <row r="3" spans="1:7" ht="21" customHeight="1">
      <c r="A3" s="197" t="s">
        <v>1235</v>
      </c>
      <c r="B3" s="136"/>
      <c r="C3" s="200"/>
      <c r="D3" s="200"/>
      <c r="E3" s="198"/>
      <c r="F3" s="136"/>
      <c r="G3" s="201" t="s">
        <v>1236</v>
      </c>
    </row>
    <row r="4" spans="1:7" s="613" customFormat="1" ht="39" customHeight="1">
      <c r="A4" s="433" t="s">
        <v>1008</v>
      </c>
      <c r="B4" s="612" t="s">
        <v>1237</v>
      </c>
      <c r="C4" s="433" t="s">
        <v>1010</v>
      </c>
      <c r="D4" s="1980"/>
      <c r="E4" s="433" t="s">
        <v>1008</v>
      </c>
      <c r="F4" s="612" t="s">
        <v>1237</v>
      </c>
      <c r="G4" s="433" t="s">
        <v>1010</v>
      </c>
    </row>
    <row r="5" spans="1:7" ht="25" customHeight="1">
      <c r="A5" s="614" t="s">
        <v>169</v>
      </c>
      <c r="B5" s="615"/>
      <c r="C5" s="616" t="s">
        <v>170</v>
      </c>
      <c r="D5" s="1981"/>
      <c r="E5" s="617" t="s">
        <v>1062</v>
      </c>
      <c r="F5" s="618">
        <v>25</v>
      </c>
      <c r="G5" s="619" t="s">
        <v>1063</v>
      </c>
    </row>
    <row r="6" spans="1:7" ht="15" customHeight="1">
      <c r="A6" s="617" t="s">
        <v>1238</v>
      </c>
      <c r="B6" s="618">
        <v>463</v>
      </c>
      <c r="C6" s="619" t="s">
        <v>871</v>
      </c>
      <c r="D6" s="1981"/>
      <c r="E6" s="617" t="s">
        <v>1239</v>
      </c>
      <c r="F6" s="620">
        <v>11</v>
      </c>
      <c r="G6" s="619" t="s">
        <v>1240</v>
      </c>
    </row>
    <row r="7" spans="1:7" ht="15" customHeight="1">
      <c r="A7" s="617" t="s">
        <v>1241</v>
      </c>
      <c r="B7" s="620">
        <v>436</v>
      </c>
      <c r="C7" s="619" t="s">
        <v>1242</v>
      </c>
      <c r="D7" s="1981"/>
      <c r="E7" s="617" t="s">
        <v>1243</v>
      </c>
      <c r="F7" s="618">
        <v>21</v>
      </c>
      <c r="G7" s="619" t="s">
        <v>1029</v>
      </c>
    </row>
    <row r="8" spans="1:7" ht="15" customHeight="1">
      <c r="A8" s="617" t="s">
        <v>1244</v>
      </c>
      <c r="B8" s="618">
        <v>339</v>
      </c>
      <c r="C8" s="619" t="s">
        <v>1213</v>
      </c>
      <c r="D8" s="1981"/>
      <c r="E8" s="617" t="s">
        <v>1245</v>
      </c>
      <c r="F8" s="620">
        <v>12</v>
      </c>
      <c r="G8" s="619" t="s">
        <v>1246</v>
      </c>
    </row>
    <row r="9" spans="1:7" ht="15" customHeight="1">
      <c r="A9" s="617" t="s">
        <v>1247</v>
      </c>
      <c r="B9" s="620">
        <v>173</v>
      </c>
      <c r="C9" s="619" t="s">
        <v>1248</v>
      </c>
      <c r="D9" s="1981"/>
      <c r="E9" s="617" t="s">
        <v>1249</v>
      </c>
      <c r="F9" s="618">
        <v>10</v>
      </c>
      <c r="G9" s="619" t="s">
        <v>1250</v>
      </c>
    </row>
    <row r="10" spans="1:7" ht="15" customHeight="1">
      <c r="A10" s="617" t="s">
        <v>1251</v>
      </c>
      <c r="B10" s="618">
        <v>111</v>
      </c>
      <c r="C10" s="619" t="s">
        <v>1022</v>
      </c>
      <c r="D10" s="1981"/>
      <c r="E10" s="617" t="s">
        <v>1252</v>
      </c>
      <c r="F10" s="620">
        <v>4</v>
      </c>
      <c r="G10" s="619" t="s">
        <v>1253</v>
      </c>
    </row>
    <row r="11" spans="1:7" ht="15" customHeight="1">
      <c r="A11" s="617" t="s">
        <v>1254</v>
      </c>
      <c r="B11" s="620">
        <v>231</v>
      </c>
      <c r="C11" s="619" t="s">
        <v>1255</v>
      </c>
      <c r="D11" s="1981"/>
      <c r="E11" s="617" t="s">
        <v>1256</v>
      </c>
      <c r="F11" s="618">
        <v>11</v>
      </c>
      <c r="G11" s="619" t="s">
        <v>1257</v>
      </c>
    </row>
    <row r="12" spans="1:7" ht="15" customHeight="1">
      <c r="A12" s="617" t="s">
        <v>1258</v>
      </c>
      <c r="B12" s="618">
        <v>193</v>
      </c>
      <c r="C12" s="619" t="s">
        <v>1259</v>
      </c>
      <c r="D12" s="1981"/>
      <c r="E12" s="617" t="s">
        <v>1260</v>
      </c>
      <c r="F12" s="620">
        <v>1</v>
      </c>
      <c r="G12" s="619" t="s">
        <v>1261</v>
      </c>
    </row>
    <row r="13" spans="1:7" ht="15" customHeight="1">
      <c r="A13" s="617" t="s">
        <v>1262</v>
      </c>
      <c r="B13" s="620">
        <v>102</v>
      </c>
      <c r="C13" s="619" t="s">
        <v>1263</v>
      </c>
      <c r="D13" s="1981"/>
      <c r="E13" s="617" t="s">
        <v>1264</v>
      </c>
      <c r="F13" s="618">
        <v>9</v>
      </c>
      <c r="G13" s="619" t="s">
        <v>1265</v>
      </c>
    </row>
    <row r="14" spans="1:7" ht="15" customHeight="1">
      <c r="A14" s="617" t="s">
        <v>1266</v>
      </c>
      <c r="B14" s="618">
        <v>38</v>
      </c>
      <c r="C14" s="619" t="s">
        <v>1071</v>
      </c>
      <c r="D14" s="1981"/>
      <c r="E14" s="617" t="s">
        <v>1267</v>
      </c>
      <c r="F14" s="620">
        <v>17</v>
      </c>
      <c r="G14" s="619" t="s">
        <v>1268</v>
      </c>
    </row>
    <row r="15" spans="1:7" ht="15" customHeight="1">
      <c r="A15" s="617" t="s">
        <v>1269</v>
      </c>
      <c r="B15" s="620">
        <v>83</v>
      </c>
      <c r="C15" s="619" t="s">
        <v>1159</v>
      </c>
      <c r="D15" s="1981"/>
      <c r="E15" s="617" t="s">
        <v>1270</v>
      </c>
      <c r="F15" s="618">
        <v>2</v>
      </c>
      <c r="G15" s="619" t="s">
        <v>1057</v>
      </c>
    </row>
    <row r="16" spans="1:7" ht="15" customHeight="1">
      <c r="A16" s="617" t="s">
        <v>1271</v>
      </c>
      <c r="B16" s="618">
        <v>29</v>
      </c>
      <c r="C16" s="619" t="s">
        <v>1272</v>
      </c>
      <c r="D16" s="1981"/>
      <c r="E16" s="617" t="s">
        <v>1273</v>
      </c>
      <c r="F16" s="620">
        <v>5</v>
      </c>
      <c r="G16" s="619" t="s">
        <v>1274</v>
      </c>
    </row>
    <row r="17" spans="1:7" ht="15" customHeight="1">
      <c r="A17" s="617" t="s">
        <v>1275</v>
      </c>
      <c r="B17" s="620">
        <v>60</v>
      </c>
      <c r="C17" s="619" t="s">
        <v>1055</v>
      </c>
      <c r="D17" s="1981"/>
      <c r="E17" s="617" t="s">
        <v>1276</v>
      </c>
      <c r="F17" s="618">
        <v>3</v>
      </c>
      <c r="G17" s="619" t="s">
        <v>1277</v>
      </c>
    </row>
    <row r="18" spans="1:7" ht="15" customHeight="1">
      <c r="A18" s="617" t="s">
        <v>1278</v>
      </c>
      <c r="B18" s="618">
        <v>91</v>
      </c>
      <c r="C18" s="619" t="s">
        <v>1279</v>
      </c>
      <c r="D18" s="1981"/>
      <c r="E18" s="617" t="s">
        <v>1280</v>
      </c>
      <c r="F18" s="620">
        <v>9</v>
      </c>
      <c r="G18" s="619" t="s">
        <v>1281</v>
      </c>
    </row>
    <row r="19" spans="1:7" ht="15" customHeight="1">
      <c r="A19" s="617" t="s">
        <v>1282</v>
      </c>
      <c r="B19" s="620">
        <v>42</v>
      </c>
      <c r="C19" s="619" t="s">
        <v>1025</v>
      </c>
      <c r="D19" s="1981"/>
      <c r="E19" s="617" t="s">
        <v>1283</v>
      </c>
      <c r="F19" s="618">
        <v>7</v>
      </c>
      <c r="G19" s="619" t="s">
        <v>1284</v>
      </c>
    </row>
    <row r="20" spans="1:7" ht="15" customHeight="1">
      <c r="A20" s="617" t="s">
        <v>1285</v>
      </c>
      <c r="B20" s="618">
        <v>35</v>
      </c>
      <c r="C20" s="619" t="s">
        <v>1035</v>
      </c>
      <c r="D20" s="1981"/>
      <c r="E20" s="617" t="s">
        <v>1286</v>
      </c>
      <c r="F20" s="620">
        <v>3</v>
      </c>
      <c r="G20" s="619" t="s">
        <v>1287</v>
      </c>
    </row>
    <row r="21" spans="1:7" ht="15" customHeight="1">
      <c r="A21" s="617" t="s">
        <v>1288</v>
      </c>
      <c r="B21" s="620">
        <v>43</v>
      </c>
      <c r="C21" s="619" t="s">
        <v>1289</v>
      </c>
      <c r="D21" s="1981"/>
      <c r="E21" s="617" t="s">
        <v>1290</v>
      </c>
      <c r="F21" s="620">
        <v>5</v>
      </c>
      <c r="G21" s="619" t="s">
        <v>1291</v>
      </c>
    </row>
    <row r="22" spans="1:7" ht="15" customHeight="1">
      <c r="A22" s="617" t="s">
        <v>1066</v>
      </c>
      <c r="B22" s="618">
        <v>8</v>
      </c>
      <c r="C22" s="619" t="s">
        <v>1067</v>
      </c>
      <c r="D22" s="1981"/>
      <c r="E22" s="621" t="s">
        <v>1292</v>
      </c>
      <c r="F22" s="622">
        <f>SUM(B6:B27,F5:F21)</f>
        <v>2784</v>
      </c>
      <c r="G22" s="621" t="s">
        <v>1293</v>
      </c>
    </row>
    <row r="23" spans="1:7" ht="15" customHeight="1">
      <c r="A23" s="617" t="s">
        <v>1294</v>
      </c>
      <c r="B23" s="620">
        <v>43</v>
      </c>
      <c r="C23" s="619" t="s">
        <v>960</v>
      </c>
      <c r="D23" s="1981"/>
      <c r="E23" s="623" t="s">
        <v>1295</v>
      </c>
      <c r="F23" s="618">
        <v>156</v>
      </c>
      <c r="G23" s="623" t="s">
        <v>172</v>
      </c>
    </row>
    <row r="24" spans="1:7" ht="15" customHeight="1">
      <c r="A24" s="617" t="s">
        <v>1296</v>
      </c>
      <c r="B24" s="618">
        <v>54</v>
      </c>
      <c r="C24" s="619" t="s">
        <v>1297</v>
      </c>
      <c r="D24" s="1981"/>
      <c r="E24" s="623" t="s">
        <v>980</v>
      </c>
      <c r="F24" s="618">
        <v>1053</v>
      </c>
      <c r="G24" s="623" t="s">
        <v>178</v>
      </c>
    </row>
    <row r="25" spans="1:7" ht="15" customHeight="1">
      <c r="A25" s="617" t="s">
        <v>1298</v>
      </c>
      <c r="B25" s="620">
        <v>45</v>
      </c>
      <c r="C25" s="619" t="s">
        <v>1040</v>
      </c>
      <c r="D25" s="1982"/>
      <c r="E25" s="623" t="s">
        <v>1299</v>
      </c>
      <c r="F25" s="620">
        <v>234</v>
      </c>
      <c r="G25" s="623" t="s">
        <v>174</v>
      </c>
    </row>
    <row r="26" spans="1:7" ht="15" customHeight="1">
      <c r="A26" s="617" t="s">
        <v>1300</v>
      </c>
      <c r="B26" s="618">
        <v>4</v>
      </c>
      <c r="C26" s="619" t="s">
        <v>1301</v>
      </c>
      <c r="D26" s="624"/>
      <c r="E26" s="623" t="s">
        <v>1302</v>
      </c>
      <c r="F26" s="618">
        <v>359</v>
      </c>
      <c r="G26" s="623" t="s">
        <v>182</v>
      </c>
    </row>
    <row r="27" spans="1:7" ht="15" customHeight="1">
      <c r="A27" s="617" t="s">
        <v>1303</v>
      </c>
      <c r="B27" s="620">
        <v>6</v>
      </c>
      <c r="C27" s="619" t="s">
        <v>1304</v>
      </c>
      <c r="D27" s="624"/>
      <c r="E27" s="623" t="s">
        <v>1305</v>
      </c>
      <c r="F27" s="620">
        <v>79</v>
      </c>
      <c r="G27" s="623" t="s">
        <v>1306</v>
      </c>
    </row>
    <row r="28" spans="1:7" ht="19" customHeight="1"/>
  </sheetData>
  <mergeCells count="3">
    <mergeCell ref="A1:G1"/>
    <mergeCell ref="A2:G2"/>
    <mergeCell ref="D4:D25"/>
  </mergeCells>
  <printOptions horizontalCentered="1" verticalCentered="1"/>
  <pageMargins left="0.7" right="0.7" top="0.75" bottom="0.75" header="0.3" footer="0.3"/>
  <pageSetup paperSize="9" fitToHeight="0" orientation="landscape" horizontalDpi="1200" verticalDpi="1200"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25.7265625" style="625" customWidth="1"/>
    <col min="2" max="2" width="9.7265625" style="611" customWidth="1"/>
    <col min="3" max="3" width="25.7265625" style="611" customWidth="1"/>
    <col min="4" max="4" width="4.81640625" style="611" customWidth="1"/>
    <col min="5" max="5" width="25.7265625" style="611" customWidth="1"/>
    <col min="6" max="6" width="9.7265625" style="611" customWidth="1"/>
    <col min="7" max="7" width="25.7265625" style="611" customWidth="1"/>
    <col min="8" max="239" width="8.81640625" style="611"/>
    <col min="240" max="240" width="25.81640625" style="611" customWidth="1"/>
    <col min="241" max="241" width="29.1796875" style="611" customWidth="1"/>
    <col min="242" max="246" width="12.81640625" style="611" customWidth="1"/>
    <col min="247" max="495" width="8.81640625" style="611"/>
    <col min="496" max="496" width="25.81640625" style="611" customWidth="1"/>
    <col min="497" max="497" width="29.1796875" style="611" customWidth="1"/>
    <col min="498" max="502" width="12.81640625" style="611" customWidth="1"/>
    <col min="503" max="751" width="8.81640625" style="611"/>
    <col min="752" max="752" width="25.81640625" style="611" customWidth="1"/>
    <col min="753" max="753" width="29.1796875" style="611" customWidth="1"/>
    <col min="754" max="758" width="12.81640625" style="611" customWidth="1"/>
    <col min="759" max="1007" width="8.81640625" style="611"/>
    <col min="1008" max="1008" width="25.81640625" style="611" customWidth="1"/>
    <col min="1009" max="1009" width="29.1796875" style="611" customWidth="1"/>
    <col min="1010" max="1014" width="12.81640625" style="611" customWidth="1"/>
    <col min="1015" max="1263" width="8.81640625" style="611"/>
    <col min="1264" max="1264" width="25.81640625" style="611" customWidth="1"/>
    <col min="1265" max="1265" width="29.1796875" style="611" customWidth="1"/>
    <col min="1266" max="1270" width="12.81640625" style="611" customWidth="1"/>
    <col min="1271" max="1519" width="8.81640625" style="611"/>
    <col min="1520" max="1520" width="25.81640625" style="611" customWidth="1"/>
    <col min="1521" max="1521" width="29.1796875" style="611" customWidth="1"/>
    <col min="1522" max="1526" width="12.81640625" style="611" customWidth="1"/>
    <col min="1527" max="1775" width="8.81640625" style="611"/>
    <col min="1776" max="1776" width="25.81640625" style="611" customWidth="1"/>
    <col min="1777" max="1777" width="29.1796875" style="611" customWidth="1"/>
    <col min="1778" max="1782" width="12.81640625" style="611" customWidth="1"/>
    <col min="1783" max="2031" width="8.81640625" style="611"/>
    <col min="2032" max="2032" width="25.81640625" style="611" customWidth="1"/>
    <col min="2033" max="2033" width="29.1796875" style="611" customWidth="1"/>
    <col min="2034" max="2038" width="12.81640625" style="611" customWidth="1"/>
    <col min="2039" max="2287" width="8.81640625" style="611"/>
    <col min="2288" max="2288" width="25.81640625" style="611" customWidth="1"/>
    <col min="2289" max="2289" width="29.1796875" style="611" customWidth="1"/>
    <col min="2290" max="2294" width="12.81640625" style="611" customWidth="1"/>
    <col min="2295" max="2543" width="8.81640625" style="611"/>
    <col min="2544" max="2544" width="25.81640625" style="611" customWidth="1"/>
    <col min="2545" max="2545" width="29.1796875" style="611" customWidth="1"/>
    <col min="2546" max="2550" width="12.81640625" style="611" customWidth="1"/>
    <col min="2551" max="2799" width="8.81640625" style="611"/>
    <col min="2800" max="2800" width="25.81640625" style="611" customWidth="1"/>
    <col min="2801" max="2801" width="29.1796875" style="611" customWidth="1"/>
    <col min="2802" max="2806" width="12.81640625" style="611" customWidth="1"/>
    <col min="2807" max="3055" width="8.81640625" style="611"/>
    <col min="3056" max="3056" width="25.81640625" style="611" customWidth="1"/>
    <col min="3057" max="3057" width="29.1796875" style="611" customWidth="1"/>
    <col min="3058" max="3062" width="12.81640625" style="611" customWidth="1"/>
    <col min="3063" max="3311" width="8.81640625" style="611"/>
    <col min="3312" max="3312" width="25.81640625" style="611" customWidth="1"/>
    <col min="3313" max="3313" width="29.1796875" style="611" customWidth="1"/>
    <col min="3314" max="3318" width="12.81640625" style="611" customWidth="1"/>
    <col min="3319" max="3567" width="8.81640625" style="611"/>
    <col min="3568" max="3568" width="25.81640625" style="611" customWidth="1"/>
    <col min="3569" max="3569" width="29.1796875" style="611" customWidth="1"/>
    <col min="3570" max="3574" width="12.81640625" style="611" customWidth="1"/>
    <col min="3575" max="3823" width="8.81640625" style="611"/>
    <col min="3824" max="3824" width="25.81640625" style="611" customWidth="1"/>
    <col min="3825" max="3825" width="29.1796875" style="611" customWidth="1"/>
    <col min="3826" max="3830" width="12.81640625" style="611" customWidth="1"/>
    <col min="3831" max="4079" width="8.81640625" style="611"/>
    <col min="4080" max="4080" width="25.81640625" style="611" customWidth="1"/>
    <col min="4081" max="4081" width="29.1796875" style="611" customWidth="1"/>
    <col min="4082" max="4086" width="12.81640625" style="611" customWidth="1"/>
    <col min="4087" max="4335" width="8.81640625" style="611"/>
    <col min="4336" max="4336" width="25.81640625" style="611" customWidth="1"/>
    <col min="4337" max="4337" width="29.1796875" style="611" customWidth="1"/>
    <col min="4338" max="4342" width="12.81640625" style="611" customWidth="1"/>
    <col min="4343" max="4591" width="8.81640625" style="611"/>
    <col min="4592" max="4592" width="25.81640625" style="611" customWidth="1"/>
    <col min="4593" max="4593" width="29.1796875" style="611" customWidth="1"/>
    <col min="4594" max="4598" width="12.81640625" style="611" customWidth="1"/>
    <col min="4599" max="4847" width="8.81640625" style="611"/>
    <col min="4848" max="4848" width="25.81640625" style="611" customWidth="1"/>
    <col min="4849" max="4849" width="29.1796875" style="611" customWidth="1"/>
    <col min="4850" max="4854" width="12.81640625" style="611" customWidth="1"/>
    <col min="4855" max="5103" width="8.81640625" style="611"/>
    <col min="5104" max="5104" width="25.81640625" style="611" customWidth="1"/>
    <col min="5105" max="5105" width="29.1796875" style="611" customWidth="1"/>
    <col min="5106" max="5110" width="12.81640625" style="611" customWidth="1"/>
    <col min="5111" max="5359" width="8.81640625" style="611"/>
    <col min="5360" max="5360" width="25.81640625" style="611" customWidth="1"/>
    <col min="5361" max="5361" width="29.1796875" style="611" customWidth="1"/>
    <col min="5362" max="5366" width="12.81640625" style="611" customWidth="1"/>
    <col min="5367" max="5615" width="8.81640625" style="611"/>
    <col min="5616" max="5616" width="25.81640625" style="611" customWidth="1"/>
    <col min="5617" max="5617" width="29.1796875" style="611" customWidth="1"/>
    <col min="5618" max="5622" width="12.81640625" style="611" customWidth="1"/>
    <col min="5623" max="5871" width="8.81640625" style="611"/>
    <col min="5872" max="5872" width="25.81640625" style="611" customWidth="1"/>
    <col min="5873" max="5873" width="29.1796875" style="611" customWidth="1"/>
    <col min="5874" max="5878" width="12.81640625" style="611" customWidth="1"/>
    <col min="5879" max="6127" width="8.81640625" style="611"/>
    <col min="6128" max="6128" width="25.81640625" style="611" customWidth="1"/>
    <col min="6129" max="6129" width="29.1796875" style="611" customWidth="1"/>
    <col min="6130" max="6134" width="12.81640625" style="611" customWidth="1"/>
    <col min="6135" max="6383" width="8.81640625" style="611"/>
    <col min="6384" max="6384" width="25.81640625" style="611" customWidth="1"/>
    <col min="6385" max="6385" width="29.1796875" style="611" customWidth="1"/>
    <col min="6386" max="6390" width="12.81640625" style="611" customWidth="1"/>
    <col min="6391" max="6639" width="8.81640625" style="611"/>
    <col min="6640" max="6640" width="25.81640625" style="611" customWidth="1"/>
    <col min="6641" max="6641" width="29.1796875" style="611" customWidth="1"/>
    <col min="6642" max="6646" width="12.81640625" style="611" customWidth="1"/>
    <col min="6647" max="6895" width="8.81640625" style="611"/>
    <col min="6896" max="6896" width="25.81640625" style="611" customWidth="1"/>
    <col min="6897" max="6897" width="29.1796875" style="611" customWidth="1"/>
    <col min="6898" max="6902" width="12.81640625" style="611" customWidth="1"/>
    <col min="6903" max="7151" width="8.81640625" style="611"/>
    <col min="7152" max="7152" width="25.81640625" style="611" customWidth="1"/>
    <col min="7153" max="7153" width="29.1796875" style="611" customWidth="1"/>
    <col min="7154" max="7158" width="12.81640625" style="611" customWidth="1"/>
    <col min="7159" max="7407" width="8.81640625" style="611"/>
    <col min="7408" max="7408" width="25.81640625" style="611" customWidth="1"/>
    <col min="7409" max="7409" width="29.1796875" style="611" customWidth="1"/>
    <col min="7410" max="7414" width="12.81640625" style="611" customWidth="1"/>
    <col min="7415" max="7663" width="8.81640625" style="611"/>
    <col min="7664" max="7664" width="25.81640625" style="611" customWidth="1"/>
    <col min="7665" max="7665" width="29.1796875" style="611" customWidth="1"/>
    <col min="7666" max="7670" width="12.81640625" style="611" customWidth="1"/>
    <col min="7671" max="7919" width="8.81640625" style="611"/>
    <col min="7920" max="7920" width="25.81640625" style="611" customWidth="1"/>
    <col min="7921" max="7921" width="29.1796875" style="611" customWidth="1"/>
    <col min="7922" max="7926" width="12.81640625" style="611" customWidth="1"/>
    <col min="7927" max="8175" width="8.81640625" style="611"/>
    <col min="8176" max="8176" width="25.81640625" style="611" customWidth="1"/>
    <col min="8177" max="8177" width="29.1796875" style="611" customWidth="1"/>
    <col min="8178" max="8182" width="12.81640625" style="611" customWidth="1"/>
    <col min="8183" max="8431" width="8.81640625" style="611"/>
    <col min="8432" max="8432" width="25.81640625" style="611" customWidth="1"/>
    <col min="8433" max="8433" width="29.1796875" style="611" customWidth="1"/>
    <col min="8434" max="8438" width="12.81640625" style="611" customWidth="1"/>
    <col min="8439" max="8687" width="8.81640625" style="611"/>
    <col min="8688" max="8688" width="25.81640625" style="611" customWidth="1"/>
    <col min="8689" max="8689" width="29.1796875" style="611" customWidth="1"/>
    <col min="8690" max="8694" width="12.81640625" style="611" customWidth="1"/>
    <col min="8695" max="8943" width="8.81640625" style="611"/>
    <col min="8944" max="8944" width="25.81640625" style="611" customWidth="1"/>
    <col min="8945" max="8945" width="29.1796875" style="611" customWidth="1"/>
    <col min="8946" max="8950" width="12.81640625" style="611" customWidth="1"/>
    <col min="8951" max="9199" width="8.81640625" style="611"/>
    <col min="9200" max="9200" width="25.81640625" style="611" customWidth="1"/>
    <col min="9201" max="9201" width="29.1796875" style="611" customWidth="1"/>
    <col min="9202" max="9206" width="12.81640625" style="611" customWidth="1"/>
    <col min="9207" max="9455" width="8.81640625" style="611"/>
    <col min="9456" max="9456" width="25.81640625" style="611" customWidth="1"/>
    <col min="9457" max="9457" width="29.1796875" style="611" customWidth="1"/>
    <col min="9458" max="9462" width="12.81640625" style="611" customWidth="1"/>
    <col min="9463" max="9711" width="8.81640625" style="611"/>
    <col min="9712" max="9712" width="25.81640625" style="611" customWidth="1"/>
    <col min="9713" max="9713" width="29.1796875" style="611" customWidth="1"/>
    <col min="9714" max="9718" width="12.81640625" style="611" customWidth="1"/>
    <col min="9719" max="9967" width="8.81640625" style="611"/>
    <col min="9968" max="9968" width="25.81640625" style="611" customWidth="1"/>
    <col min="9969" max="9969" width="29.1796875" style="611" customWidth="1"/>
    <col min="9970" max="9974" width="12.81640625" style="611" customWidth="1"/>
    <col min="9975" max="10223" width="8.81640625" style="611"/>
    <col min="10224" max="10224" width="25.81640625" style="611" customWidth="1"/>
    <col min="10225" max="10225" width="29.1796875" style="611" customWidth="1"/>
    <col min="10226" max="10230" width="12.81640625" style="611" customWidth="1"/>
    <col min="10231" max="10479" width="8.81640625" style="611"/>
    <col min="10480" max="10480" width="25.81640625" style="611" customWidth="1"/>
    <col min="10481" max="10481" width="29.1796875" style="611" customWidth="1"/>
    <col min="10482" max="10486" width="12.81640625" style="611" customWidth="1"/>
    <col min="10487" max="10735" width="8.81640625" style="611"/>
    <col min="10736" max="10736" width="25.81640625" style="611" customWidth="1"/>
    <col min="10737" max="10737" width="29.1796875" style="611" customWidth="1"/>
    <col min="10738" max="10742" width="12.81640625" style="611" customWidth="1"/>
    <col min="10743" max="10991" width="8.81640625" style="611"/>
    <col min="10992" max="10992" width="25.81640625" style="611" customWidth="1"/>
    <col min="10993" max="10993" width="29.1796875" style="611" customWidth="1"/>
    <col min="10994" max="10998" width="12.81640625" style="611" customWidth="1"/>
    <col min="10999" max="11247" width="8.81640625" style="611"/>
    <col min="11248" max="11248" width="25.81640625" style="611" customWidth="1"/>
    <col min="11249" max="11249" width="29.1796875" style="611" customWidth="1"/>
    <col min="11250" max="11254" width="12.81640625" style="611" customWidth="1"/>
    <col min="11255" max="11503" width="8.81640625" style="611"/>
    <col min="11504" max="11504" width="25.81640625" style="611" customWidth="1"/>
    <col min="11505" max="11505" width="29.1796875" style="611" customWidth="1"/>
    <col min="11506" max="11510" width="12.81640625" style="611" customWidth="1"/>
    <col min="11511" max="11759" width="8.81640625" style="611"/>
    <col min="11760" max="11760" width="25.81640625" style="611" customWidth="1"/>
    <col min="11761" max="11761" width="29.1796875" style="611" customWidth="1"/>
    <col min="11762" max="11766" width="12.81640625" style="611" customWidth="1"/>
    <col min="11767" max="12015" width="8.81640625" style="611"/>
    <col min="12016" max="12016" width="25.81640625" style="611" customWidth="1"/>
    <col min="12017" max="12017" width="29.1796875" style="611" customWidth="1"/>
    <col min="12018" max="12022" width="12.81640625" style="611" customWidth="1"/>
    <col min="12023" max="12271" width="8.81640625" style="611"/>
    <col min="12272" max="12272" width="25.81640625" style="611" customWidth="1"/>
    <col min="12273" max="12273" width="29.1796875" style="611" customWidth="1"/>
    <col min="12274" max="12278" width="12.81640625" style="611" customWidth="1"/>
    <col min="12279" max="12527" width="8.81640625" style="611"/>
    <col min="12528" max="12528" width="25.81640625" style="611" customWidth="1"/>
    <col min="12529" max="12529" width="29.1796875" style="611" customWidth="1"/>
    <col min="12530" max="12534" width="12.81640625" style="611" customWidth="1"/>
    <col min="12535" max="12783" width="8.81640625" style="611"/>
    <col min="12784" max="12784" width="25.81640625" style="611" customWidth="1"/>
    <col min="12785" max="12785" width="29.1796875" style="611" customWidth="1"/>
    <col min="12786" max="12790" width="12.81640625" style="611" customWidth="1"/>
    <col min="12791" max="13039" width="8.81640625" style="611"/>
    <col min="13040" max="13040" width="25.81640625" style="611" customWidth="1"/>
    <col min="13041" max="13041" width="29.1796875" style="611" customWidth="1"/>
    <col min="13042" max="13046" width="12.81640625" style="611" customWidth="1"/>
    <col min="13047" max="13295" width="8.81640625" style="611"/>
    <col min="13296" max="13296" width="25.81640625" style="611" customWidth="1"/>
    <col min="13297" max="13297" width="29.1796875" style="611" customWidth="1"/>
    <col min="13298" max="13302" width="12.81640625" style="611" customWidth="1"/>
    <col min="13303" max="13551" width="8.81640625" style="611"/>
    <col min="13552" max="13552" width="25.81640625" style="611" customWidth="1"/>
    <col min="13553" max="13553" width="29.1796875" style="611" customWidth="1"/>
    <col min="13554" max="13558" width="12.81640625" style="611" customWidth="1"/>
    <col min="13559" max="13807" width="8.81640625" style="611"/>
    <col min="13808" max="13808" width="25.81640625" style="611" customWidth="1"/>
    <col min="13809" max="13809" width="29.1796875" style="611" customWidth="1"/>
    <col min="13810" max="13814" width="12.81640625" style="611" customWidth="1"/>
    <col min="13815" max="14063" width="8.81640625" style="611"/>
    <col min="14064" max="14064" width="25.81640625" style="611" customWidth="1"/>
    <col min="14065" max="14065" width="29.1796875" style="611" customWidth="1"/>
    <col min="14066" max="14070" width="12.81640625" style="611" customWidth="1"/>
    <col min="14071" max="14319" width="8.81640625" style="611"/>
    <col min="14320" max="14320" width="25.81640625" style="611" customWidth="1"/>
    <col min="14321" max="14321" width="29.1796875" style="611" customWidth="1"/>
    <col min="14322" max="14326" width="12.81640625" style="611" customWidth="1"/>
    <col min="14327" max="14575" width="8.81640625" style="611"/>
    <col min="14576" max="14576" width="25.81640625" style="611" customWidth="1"/>
    <col min="14577" max="14577" width="29.1796875" style="611" customWidth="1"/>
    <col min="14578" max="14582" width="12.81640625" style="611" customWidth="1"/>
    <col min="14583" max="14831" width="8.81640625" style="611"/>
    <col min="14832" max="14832" width="25.81640625" style="611" customWidth="1"/>
    <col min="14833" max="14833" width="29.1796875" style="611" customWidth="1"/>
    <col min="14834" max="14838" width="12.81640625" style="611" customWidth="1"/>
    <col min="14839" max="15087" width="8.81640625" style="611"/>
    <col min="15088" max="15088" width="25.81640625" style="611" customWidth="1"/>
    <col min="15089" max="15089" width="29.1796875" style="611" customWidth="1"/>
    <col min="15090" max="15094" width="12.81640625" style="611" customWidth="1"/>
    <col min="15095" max="15343" width="8.81640625" style="611"/>
    <col min="15344" max="15344" width="25.81640625" style="611" customWidth="1"/>
    <col min="15345" max="15345" width="29.1796875" style="611" customWidth="1"/>
    <col min="15346" max="15350" width="12.81640625" style="611" customWidth="1"/>
    <col min="15351" max="15599" width="8.81640625" style="611"/>
    <col min="15600" max="15600" width="25.81640625" style="611" customWidth="1"/>
    <col min="15601" max="15601" width="29.1796875" style="611" customWidth="1"/>
    <col min="15602" max="15606" width="12.81640625" style="611" customWidth="1"/>
    <col min="15607" max="15855" width="8.81640625" style="611"/>
    <col min="15856" max="15856" width="25.81640625" style="611" customWidth="1"/>
    <col min="15857" max="15857" width="29.1796875" style="611" customWidth="1"/>
    <col min="15858" max="15862" width="12.81640625" style="611" customWidth="1"/>
    <col min="15863" max="16111" width="8.81640625" style="611"/>
    <col min="16112" max="16112" width="25.81640625" style="611" customWidth="1"/>
    <col min="16113" max="16113" width="29.1796875" style="611" customWidth="1"/>
    <col min="16114" max="16118" width="12.81640625" style="611" customWidth="1"/>
    <col min="16119" max="16384" width="8.81640625" style="611"/>
  </cols>
  <sheetData>
    <row r="1" spans="1:7" ht="24.75" customHeight="1">
      <c r="A1" s="1715" t="s">
        <v>691</v>
      </c>
      <c r="B1" s="1716"/>
      <c r="C1" s="1716"/>
      <c r="D1" s="1716"/>
      <c r="E1" s="1716"/>
      <c r="F1" s="1716"/>
      <c r="G1" s="1716"/>
    </row>
    <row r="2" spans="1:7" ht="21" customHeight="1">
      <c r="A2" s="1717" t="s">
        <v>692</v>
      </c>
      <c r="B2" s="1718"/>
      <c r="C2" s="1718"/>
      <c r="D2" s="1718"/>
      <c r="E2" s="1718"/>
      <c r="F2" s="1718"/>
      <c r="G2" s="1718"/>
    </row>
    <row r="3" spans="1:7" ht="21" customHeight="1">
      <c r="A3" s="197" t="s">
        <v>1307</v>
      </c>
      <c r="B3" s="136"/>
      <c r="C3" s="200"/>
      <c r="D3" s="200"/>
      <c r="E3" s="198"/>
      <c r="F3" s="136"/>
      <c r="G3" s="201" t="s">
        <v>1308</v>
      </c>
    </row>
    <row r="4" spans="1:7" s="613" customFormat="1" ht="39" customHeight="1">
      <c r="A4" s="433" t="s">
        <v>1008</v>
      </c>
      <c r="B4" s="612" t="s">
        <v>1237</v>
      </c>
      <c r="C4" s="433" t="s">
        <v>1010</v>
      </c>
      <c r="D4" s="1980"/>
      <c r="E4" s="433" t="s">
        <v>1008</v>
      </c>
      <c r="F4" s="612" t="s">
        <v>1237</v>
      </c>
      <c r="G4" s="433" t="s">
        <v>1010</v>
      </c>
    </row>
    <row r="5" spans="1:7" ht="25" customHeight="1">
      <c r="A5" s="614" t="s">
        <v>169</v>
      </c>
      <c r="B5" s="615"/>
      <c r="C5" s="616" t="s">
        <v>170</v>
      </c>
      <c r="D5" s="1981"/>
      <c r="E5" s="617" t="s">
        <v>1276</v>
      </c>
      <c r="F5" s="618">
        <v>5</v>
      </c>
      <c r="G5" s="619" t="s">
        <v>1277</v>
      </c>
    </row>
    <row r="6" spans="1:7" ht="19" customHeight="1">
      <c r="A6" s="617" t="s">
        <v>1278</v>
      </c>
      <c r="B6" s="618">
        <v>29</v>
      </c>
      <c r="C6" s="619" t="s">
        <v>1279</v>
      </c>
      <c r="D6" s="1981"/>
      <c r="E6" s="617" t="s">
        <v>1309</v>
      </c>
      <c r="F6" s="620">
        <v>5</v>
      </c>
      <c r="G6" s="619" t="s">
        <v>1310</v>
      </c>
    </row>
    <row r="7" spans="1:7" ht="19" customHeight="1">
      <c r="A7" s="617" t="s">
        <v>1251</v>
      </c>
      <c r="B7" s="620">
        <v>24</v>
      </c>
      <c r="C7" s="619" t="s">
        <v>1022</v>
      </c>
      <c r="D7" s="1981"/>
      <c r="E7" s="617" t="s">
        <v>1294</v>
      </c>
      <c r="F7" s="618">
        <v>5</v>
      </c>
      <c r="G7" s="619" t="s">
        <v>960</v>
      </c>
    </row>
    <row r="8" spans="1:7" ht="19" customHeight="1">
      <c r="A8" s="617" t="s">
        <v>1303</v>
      </c>
      <c r="B8" s="618">
        <v>22</v>
      </c>
      <c r="C8" s="619" t="s">
        <v>1304</v>
      </c>
      <c r="D8" s="1981"/>
      <c r="E8" s="617" t="s">
        <v>1296</v>
      </c>
      <c r="F8" s="620">
        <v>5</v>
      </c>
      <c r="G8" s="619" t="s">
        <v>1297</v>
      </c>
    </row>
    <row r="9" spans="1:7" ht="19" customHeight="1">
      <c r="A9" s="617" t="s">
        <v>1298</v>
      </c>
      <c r="B9" s="620">
        <v>22</v>
      </c>
      <c r="C9" s="619" t="s">
        <v>1040</v>
      </c>
      <c r="D9" s="1981"/>
      <c r="E9" s="617" t="s">
        <v>1311</v>
      </c>
      <c r="F9" s="618">
        <v>4</v>
      </c>
      <c r="G9" s="619" t="s">
        <v>1312</v>
      </c>
    </row>
    <row r="10" spans="1:7" ht="19" customHeight="1">
      <c r="A10" s="617" t="s">
        <v>1238</v>
      </c>
      <c r="B10" s="618">
        <v>18</v>
      </c>
      <c r="C10" s="619" t="s">
        <v>871</v>
      </c>
      <c r="D10" s="1981"/>
      <c r="E10" s="617" t="s">
        <v>1267</v>
      </c>
      <c r="F10" s="620">
        <v>4</v>
      </c>
      <c r="G10" s="619" t="s">
        <v>1268</v>
      </c>
    </row>
    <row r="11" spans="1:7" ht="19" customHeight="1">
      <c r="A11" s="617" t="s">
        <v>1262</v>
      </c>
      <c r="B11" s="620">
        <v>15</v>
      </c>
      <c r="C11" s="619" t="s">
        <v>1263</v>
      </c>
      <c r="D11" s="1981"/>
      <c r="E11" s="617" t="s">
        <v>1313</v>
      </c>
      <c r="F11" s="618">
        <v>3</v>
      </c>
      <c r="G11" s="619" t="s">
        <v>1314</v>
      </c>
    </row>
    <row r="12" spans="1:7" ht="19" customHeight="1">
      <c r="A12" s="617" t="s">
        <v>1254</v>
      </c>
      <c r="B12" s="618">
        <v>14</v>
      </c>
      <c r="C12" s="619" t="s">
        <v>1255</v>
      </c>
      <c r="D12" s="1981"/>
      <c r="E12" s="617" t="s">
        <v>1244</v>
      </c>
      <c r="F12" s="620">
        <v>3</v>
      </c>
      <c r="G12" s="619" t="s">
        <v>1213</v>
      </c>
    </row>
    <row r="13" spans="1:7" ht="19" customHeight="1">
      <c r="A13" s="617" t="s">
        <v>1288</v>
      </c>
      <c r="B13" s="620">
        <v>10</v>
      </c>
      <c r="C13" s="619" t="s">
        <v>1289</v>
      </c>
      <c r="D13" s="1981"/>
      <c r="E13" s="617" t="s">
        <v>1315</v>
      </c>
      <c r="F13" s="618">
        <v>3</v>
      </c>
      <c r="G13" s="619" t="s">
        <v>1316</v>
      </c>
    </row>
    <row r="14" spans="1:7" ht="19" customHeight="1">
      <c r="A14" s="617" t="s">
        <v>1285</v>
      </c>
      <c r="B14" s="618">
        <v>10</v>
      </c>
      <c r="C14" s="619" t="s">
        <v>1035</v>
      </c>
      <c r="D14" s="1981"/>
      <c r="E14" s="617" t="s">
        <v>1266</v>
      </c>
      <c r="F14" s="620">
        <v>3</v>
      </c>
      <c r="G14" s="619" t="s">
        <v>1071</v>
      </c>
    </row>
    <row r="15" spans="1:7" ht="19" customHeight="1">
      <c r="A15" s="617" t="s">
        <v>1269</v>
      </c>
      <c r="B15" s="620">
        <v>10</v>
      </c>
      <c r="C15" s="619" t="s">
        <v>1159</v>
      </c>
      <c r="D15" s="1981"/>
      <c r="E15" s="617" t="s">
        <v>1317</v>
      </c>
      <c r="F15" s="618">
        <v>1</v>
      </c>
      <c r="G15" s="619" t="s">
        <v>1318</v>
      </c>
    </row>
    <row r="16" spans="1:7" ht="19" customHeight="1">
      <c r="A16" s="617" t="s">
        <v>1247</v>
      </c>
      <c r="B16" s="618">
        <v>10</v>
      </c>
      <c r="C16" s="619" t="s">
        <v>1248</v>
      </c>
      <c r="D16" s="1981"/>
      <c r="E16" s="617" t="s">
        <v>1319</v>
      </c>
      <c r="F16" s="620">
        <v>1</v>
      </c>
      <c r="G16" s="619" t="s">
        <v>1320</v>
      </c>
    </row>
    <row r="17" spans="1:7" ht="19" customHeight="1">
      <c r="A17" s="617" t="s">
        <v>1062</v>
      </c>
      <c r="B17" s="620">
        <v>9</v>
      </c>
      <c r="C17" s="619" t="s">
        <v>1063</v>
      </c>
      <c r="D17" s="1981"/>
      <c r="E17" s="617" t="s">
        <v>1321</v>
      </c>
      <c r="F17" s="618">
        <v>1</v>
      </c>
      <c r="G17" s="619" t="s">
        <v>1322</v>
      </c>
    </row>
    <row r="18" spans="1:7" ht="19" customHeight="1">
      <c r="A18" s="617" t="s">
        <v>1282</v>
      </c>
      <c r="B18" s="618">
        <v>8</v>
      </c>
      <c r="C18" s="619" t="s">
        <v>1025</v>
      </c>
      <c r="D18" s="1981"/>
      <c r="E18" s="617" t="s">
        <v>1270</v>
      </c>
      <c r="F18" s="620">
        <v>1</v>
      </c>
      <c r="G18" s="619" t="s">
        <v>1057</v>
      </c>
    </row>
    <row r="19" spans="1:7" ht="19" customHeight="1">
      <c r="A19" s="617" t="s">
        <v>1243</v>
      </c>
      <c r="B19" s="620">
        <v>8</v>
      </c>
      <c r="C19" s="619" t="s">
        <v>1029</v>
      </c>
      <c r="D19" s="1981"/>
      <c r="E19" s="617" t="s">
        <v>1256</v>
      </c>
      <c r="F19" s="618">
        <v>1</v>
      </c>
      <c r="G19" s="619" t="s">
        <v>1257</v>
      </c>
    </row>
    <row r="20" spans="1:7" ht="19" customHeight="1">
      <c r="A20" s="617" t="s">
        <v>1241</v>
      </c>
      <c r="B20" s="618">
        <v>8</v>
      </c>
      <c r="C20" s="619" t="s">
        <v>1242</v>
      </c>
      <c r="D20" s="1981"/>
      <c r="E20" s="621" t="s">
        <v>1292</v>
      </c>
      <c r="F20" s="622">
        <f>SUM(B6:B25,F5:F19)</f>
        <v>291</v>
      </c>
      <c r="G20" s="621" t="s">
        <v>1293</v>
      </c>
    </row>
    <row r="21" spans="1:7" ht="19" customHeight="1">
      <c r="A21" s="617" t="s">
        <v>1275</v>
      </c>
      <c r="B21" s="620">
        <v>7</v>
      </c>
      <c r="C21" s="619" t="s">
        <v>1055</v>
      </c>
      <c r="D21" s="1981"/>
      <c r="E21" s="623" t="s">
        <v>1295</v>
      </c>
      <c r="F21" s="620">
        <v>43</v>
      </c>
      <c r="G21" s="623" t="s">
        <v>172</v>
      </c>
    </row>
    <row r="22" spans="1:7" ht="19" customHeight="1">
      <c r="A22" s="617" t="s">
        <v>1290</v>
      </c>
      <c r="B22" s="618">
        <v>6</v>
      </c>
      <c r="C22" s="619" t="s">
        <v>1291</v>
      </c>
      <c r="D22" s="1981"/>
      <c r="E22" s="623" t="s">
        <v>980</v>
      </c>
      <c r="F22" s="618">
        <v>39</v>
      </c>
      <c r="G22" s="623" t="s">
        <v>178</v>
      </c>
    </row>
    <row r="23" spans="1:7" ht="19" customHeight="1">
      <c r="A23" s="617" t="s">
        <v>1066</v>
      </c>
      <c r="B23" s="620">
        <v>6</v>
      </c>
      <c r="C23" s="619" t="s">
        <v>1067</v>
      </c>
      <c r="D23" s="1981"/>
      <c r="E23" s="623" t="s">
        <v>1299</v>
      </c>
      <c r="F23" s="620">
        <v>7</v>
      </c>
      <c r="G23" s="623" t="s">
        <v>174</v>
      </c>
    </row>
    <row r="24" spans="1:7" ht="19" customHeight="1">
      <c r="A24" s="617" t="s">
        <v>1264</v>
      </c>
      <c r="B24" s="618">
        <v>5</v>
      </c>
      <c r="C24" s="619" t="s">
        <v>1265</v>
      </c>
      <c r="D24" s="1981"/>
      <c r="E24" s="623" t="s">
        <v>1302</v>
      </c>
      <c r="F24" s="618">
        <v>72</v>
      </c>
      <c r="G24" s="623" t="s">
        <v>182</v>
      </c>
    </row>
    <row r="25" spans="1:7" ht="19" customHeight="1">
      <c r="A25" s="617" t="s">
        <v>1271</v>
      </c>
      <c r="B25" s="620">
        <v>5</v>
      </c>
      <c r="C25" s="619" t="s">
        <v>1272</v>
      </c>
      <c r="D25" s="1982"/>
      <c r="E25" s="623" t="s">
        <v>1305</v>
      </c>
      <c r="F25" s="620">
        <v>28</v>
      </c>
      <c r="G25" s="623" t="s">
        <v>1306</v>
      </c>
    </row>
    <row r="26" spans="1:7" ht="19" customHeight="1"/>
  </sheetData>
  <mergeCells count="3">
    <mergeCell ref="A1:G1"/>
    <mergeCell ref="A2:G2"/>
    <mergeCell ref="D4:D25"/>
  </mergeCells>
  <printOptions horizontalCentered="1" verticalCentered="1"/>
  <pageMargins left="0.7" right="0.7" top="0.75" bottom="0.75" header="0.3" footer="0.3"/>
  <pageSetup paperSize="9" fitToHeight="0" orientation="landscape" horizontalDpi="1200" verticalDpi="1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U94"/>
  <sheetViews>
    <sheetView showGridLines="0" rightToLeft="1" view="pageBreakPreview" zoomScale="75" zoomScaleNormal="100" zoomScaleSheetLayoutView="75" workbookViewId="0">
      <selection activeCell="D114" sqref="D114"/>
    </sheetView>
  </sheetViews>
  <sheetFormatPr defaultColWidth="8.81640625" defaultRowHeight="21" customHeight="1"/>
  <cols>
    <col min="1" max="1" width="47.7265625" style="625" customWidth="1"/>
    <col min="2" max="2" width="28" style="611" customWidth="1"/>
    <col min="3" max="3" width="47.7265625" style="611" customWidth="1"/>
    <col min="4" max="4" width="8.81640625" style="611"/>
    <col min="5" max="5" width="8.1796875" style="611" customWidth="1"/>
    <col min="6" max="6" width="47.7265625" style="611" customWidth="1"/>
    <col min="7" max="248" width="8.81640625" style="611"/>
    <col min="249" max="249" width="25.81640625" style="611" customWidth="1"/>
    <col min="250" max="250" width="29.1796875" style="611" customWidth="1"/>
    <col min="251" max="255" width="12.81640625" style="611" customWidth="1"/>
    <col min="256" max="504" width="8.81640625" style="611"/>
    <col min="505" max="505" width="25.81640625" style="611" customWidth="1"/>
    <col min="506" max="506" width="29.1796875" style="611" customWidth="1"/>
    <col min="507" max="511" width="12.81640625" style="611" customWidth="1"/>
    <col min="512" max="760" width="8.81640625" style="611"/>
    <col min="761" max="761" width="25.81640625" style="611" customWidth="1"/>
    <col min="762" max="762" width="29.1796875" style="611" customWidth="1"/>
    <col min="763" max="767" width="12.81640625" style="611" customWidth="1"/>
    <col min="768" max="1016" width="8.81640625" style="611"/>
    <col min="1017" max="1017" width="25.81640625" style="611" customWidth="1"/>
    <col min="1018" max="1018" width="29.1796875" style="611" customWidth="1"/>
    <col min="1019" max="1023" width="12.81640625" style="611" customWidth="1"/>
    <col min="1024" max="1272" width="8.81640625" style="611"/>
    <col min="1273" max="1273" width="25.81640625" style="611" customWidth="1"/>
    <col min="1274" max="1274" width="29.1796875" style="611" customWidth="1"/>
    <col min="1275" max="1279" width="12.81640625" style="611" customWidth="1"/>
    <col min="1280" max="1528" width="8.81640625" style="611"/>
    <col min="1529" max="1529" width="25.81640625" style="611" customWidth="1"/>
    <col min="1530" max="1530" width="29.1796875" style="611" customWidth="1"/>
    <col min="1531" max="1535" width="12.81640625" style="611" customWidth="1"/>
    <col min="1536" max="1784" width="8.81640625" style="611"/>
    <col min="1785" max="1785" width="25.81640625" style="611" customWidth="1"/>
    <col min="1786" max="1786" width="29.1796875" style="611" customWidth="1"/>
    <col min="1787" max="1791" width="12.81640625" style="611" customWidth="1"/>
    <col min="1792" max="2040" width="8.81640625" style="611"/>
    <col min="2041" max="2041" width="25.81640625" style="611" customWidth="1"/>
    <col min="2042" max="2042" width="29.1796875" style="611" customWidth="1"/>
    <col min="2043" max="2047" width="12.81640625" style="611" customWidth="1"/>
    <col min="2048" max="2296" width="8.81640625" style="611"/>
    <col min="2297" max="2297" width="25.81640625" style="611" customWidth="1"/>
    <col min="2298" max="2298" width="29.1796875" style="611" customWidth="1"/>
    <col min="2299" max="2303" width="12.81640625" style="611" customWidth="1"/>
    <col min="2304" max="2552" width="8.81640625" style="611"/>
    <col min="2553" max="2553" width="25.81640625" style="611" customWidth="1"/>
    <col min="2554" max="2554" width="29.1796875" style="611" customWidth="1"/>
    <col min="2555" max="2559" width="12.81640625" style="611" customWidth="1"/>
    <col min="2560" max="2808" width="8.81640625" style="611"/>
    <col min="2809" max="2809" width="25.81640625" style="611" customWidth="1"/>
    <col min="2810" max="2810" width="29.1796875" style="611" customWidth="1"/>
    <col min="2811" max="2815" width="12.81640625" style="611" customWidth="1"/>
    <col min="2816" max="3064" width="8.81640625" style="611"/>
    <col min="3065" max="3065" width="25.81640625" style="611" customWidth="1"/>
    <col min="3066" max="3066" width="29.1796875" style="611" customWidth="1"/>
    <col min="3067" max="3071" width="12.81640625" style="611" customWidth="1"/>
    <col min="3072" max="3320" width="8.81640625" style="611"/>
    <col min="3321" max="3321" width="25.81640625" style="611" customWidth="1"/>
    <col min="3322" max="3322" width="29.1796875" style="611" customWidth="1"/>
    <col min="3323" max="3327" width="12.81640625" style="611" customWidth="1"/>
    <col min="3328" max="3576" width="8.81640625" style="611"/>
    <col min="3577" max="3577" width="25.81640625" style="611" customWidth="1"/>
    <col min="3578" max="3578" width="29.1796875" style="611" customWidth="1"/>
    <col min="3579" max="3583" width="12.81640625" style="611" customWidth="1"/>
    <col min="3584" max="3832" width="8.81640625" style="611"/>
    <col min="3833" max="3833" width="25.81640625" style="611" customWidth="1"/>
    <col min="3834" max="3834" width="29.1796875" style="611" customWidth="1"/>
    <col min="3835" max="3839" width="12.81640625" style="611" customWidth="1"/>
    <col min="3840" max="4088" width="8.81640625" style="611"/>
    <col min="4089" max="4089" width="25.81640625" style="611" customWidth="1"/>
    <col min="4090" max="4090" width="29.1796875" style="611" customWidth="1"/>
    <col min="4091" max="4095" width="12.81640625" style="611" customWidth="1"/>
    <col min="4096" max="4344" width="8.81640625" style="611"/>
    <col min="4345" max="4345" width="25.81640625" style="611" customWidth="1"/>
    <col min="4346" max="4346" width="29.1796875" style="611" customWidth="1"/>
    <col min="4347" max="4351" width="12.81640625" style="611" customWidth="1"/>
    <col min="4352" max="4600" width="8.81640625" style="611"/>
    <col min="4601" max="4601" width="25.81640625" style="611" customWidth="1"/>
    <col min="4602" max="4602" width="29.1796875" style="611" customWidth="1"/>
    <col min="4603" max="4607" width="12.81640625" style="611" customWidth="1"/>
    <col min="4608" max="4856" width="8.81640625" style="611"/>
    <col min="4857" max="4857" width="25.81640625" style="611" customWidth="1"/>
    <col min="4858" max="4858" width="29.1796875" style="611" customWidth="1"/>
    <col min="4859" max="4863" width="12.81640625" style="611" customWidth="1"/>
    <col min="4864" max="5112" width="8.81640625" style="611"/>
    <col min="5113" max="5113" width="25.81640625" style="611" customWidth="1"/>
    <col min="5114" max="5114" width="29.1796875" style="611" customWidth="1"/>
    <col min="5115" max="5119" width="12.81640625" style="611" customWidth="1"/>
    <col min="5120" max="5368" width="8.81640625" style="611"/>
    <col min="5369" max="5369" width="25.81640625" style="611" customWidth="1"/>
    <col min="5370" max="5370" width="29.1796875" style="611" customWidth="1"/>
    <col min="5371" max="5375" width="12.81640625" style="611" customWidth="1"/>
    <col min="5376" max="5624" width="8.81640625" style="611"/>
    <col min="5625" max="5625" width="25.81640625" style="611" customWidth="1"/>
    <col min="5626" max="5626" width="29.1796875" style="611" customWidth="1"/>
    <col min="5627" max="5631" width="12.81640625" style="611" customWidth="1"/>
    <col min="5632" max="5880" width="8.81640625" style="611"/>
    <col min="5881" max="5881" width="25.81640625" style="611" customWidth="1"/>
    <col min="5882" max="5882" width="29.1796875" style="611" customWidth="1"/>
    <col min="5883" max="5887" width="12.81640625" style="611" customWidth="1"/>
    <col min="5888" max="6136" width="8.81640625" style="611"/>
    <col min="6137" max="6137" width="25.81640625" style="611" customWidth="1"/>
    <col min="6138" max="6138" width="29.1796875" style="611" customWidth="1"/>
    <col min="6139" max="6143" width="12.81640625" style="611" customWidth="1"/>
    <col min="6144" max="6392" width="8.81640625" style="611"/>
    <col min="6393" max="6393" width="25.81640625" style="611" customWidth="1"/>
    <col min="6394" max="6394" width="29.1796875" style="611" customWidth="1"/>
    <col min="6395" max="6399" width="12.81640625" style="611" customWidth="1"/>
    <col min="6400" max="6648" width="8.81640625" style="611"/>
    <col min="6649" max="6649" width="25.81640625" style="611" customWidth="1"/>
    <col min="6650" max="6650" width="29.1796875" style="611" customWidth="1"/>
    <col min="6651" max="6655" width="12.81640625" style="611" customWidth="1"/>
    <col min="6656" max="6904" width="8.81640625" style="611"/>
    <col min="6905" max="6905" width="25.81640625" style="611" customWidth="1"/>
    <col min="6906" max="6906" width="29.1796875" style="611" customWidth="1"/>
    <col min="6907" max="6911" width="12.81640625" style="611" customWidth="1"/>
    <col min="6912" max="7160" width="8.81640625" style="611"/>
    <col min="7161" max="7161" width="25.81640625" style="611" customWidth="1"/>
    <col min="7162" max="7162" width="29.1796875" style="611" customWidth="1"/>
    <col min="7163" max="7167" width="12.81640625" style="611" customWidth="1"/>
    <col min="7168" max="7416" width="8.81640625" style="611"/>
    <col min="7417" max="7417" width="25.81640625" style="611" customWidth="1"/>
    <col min="7418" max="7418" width="29.1796875" style="611" customWidth="1"/>
    <col min="7419" max="7423" width="12.81640625" style="611" customWidth="1"/>
    <col min="7424" max="7672" width="8.81640625" style="611"/>
    <col min="7673" max="7673" width="25.81640625" style="611" customWidth="1"/>
    <col min="7674" max="7674" width="29.1796875" style="611" customWidth="1"/>
    <col min="7675" max="7679" width="12.81640625" style="611" customWidth="1"/>
    <col min="7680" max="7928" width="8.81640625" style="611"/>
    <col min="7929" max="7929" width="25.81640625" style="611" customWidth="1"/>
    <col min="7930" max="7930" width="29.1796875" style="611" customWidth="1"/>
    <col min="7931" max="7935" width="12.81640625" style="611" customWidth="1"/>
    <col min="7936" max="8184" width="8.81640625" style="611"/>
    <col min="8185" max="8185" width="25.81640625" style="611" customWidth="1"/>
    <col min="8186" max="8186" width="29.1796875" style="611" customWidth="1"/>
    <col min="8187" max="8191" width="12.81640625" style="611" customWidth="1"/>
    <col min="8192" max="8440" width="8.81640625" style="611"/>
    <col min="8441" max="8441" width="25.81640625" style="611" customWidth="1"/>
    <col min="8442" max="8442" width="29.1796875" style="611" customWidth="1"/>
    <col min="8443" max="8447" width="12.81640625" style="611" customWidth="1"/>
    <col min="8448" max="8696" width="8.81640625" style="611"/>
    <col min="8697" max="8697" width="25.81640625" style="611" customWidth="1"/>
    <col min="8698" max="8698" width="29.1796875" style="611" customWidth="1"/>
    <col min="8699" max="8703" width="12.81640625" style="611" customWidth="1"/>
    <col min="8704" max="8952" width="8.81640625" style="611"/>
    <col min="8953" max="8953" width="25.81640625" style="611" customWidth="1"/>
    <col min="8954" max="8954" width="29.1796875" style="611" customWidth="1"/>
    <col min="8955" max="8959" width="12.81640625" style="611" customWidth="1"/>
    <col min="8960" max="9208" width="8.81640625" style="611"/>
    <col min="9209" max="9209" width="25.81640625" style="611" customWidth="1"/>
    <col min="9210" max="9210" width="29.1796875" style="611" customWidth="1"/>
    <col min="9211" max="9215" width="12.81640625" style="611" customWidth="1"/>
    <col min="9216" max="9464" width="8.81640625" style="611"/>
    <col min="9465" max="9465" width="25.81640625" style="611" customWidth="1"/>
    <col min="9466" max="9466" width="29.1796875" style="611" customWidth="1"/>
    <col min="9467" max="9471" width="12.81640625" style="611" customWidth="1"/>
    <col min="9472" max="9720" width="8.81640625" style="611"/>
    <col min="9721" max="9721" width="25.81640625" style="611" customWidth="1"/>
    <col min="9722" max="9722" width="29.1796875" style="611" customWidth="1"/>
    <col min="9723" max="9727" width="12.81640625" style="611" customWidth="1"/>
    <col min="9728" max="9976" width="8.81640625" style="611"/>
    <col min="9977" max="9977" width="25.81640625" style="611" customWidth="1"/>
    <col min="9978" max="9978" width="29.1796875" style="611" customWidth="1"/>
    <col min="9979" max="9983" width="12.81640625" style="611" customWidth="1"/>
    <col min="9984" max="10232" width="8.81640625" style="611"/>
    <col min="10233" max="10233" width="25.81640625" style="611" customWidth="1"/>
    <col min="10234" max="10234" width="29.1796875" style="611" customWidth="1"/>
    <col min="10235" max="10239" width="12.81640625" style="611" customWidth="1"/>
    <col min="10240" max="10488" width="8.81640625" style="611"/>
    <col min="10489" max="10489" width="25.81640625" style="611" customWidth="1"/>
    <col min="10490" max="10490" width="29.1796875" style="611" customWidth="1"/>
    <col min="10491" max="10495" width="12.81640625" style="611" customWidth="1"/>
    <col min="10496" max="10744" width="8.81640625" style="611"/>
    <col min="10745" max="10745" width="25.81640625" style="611" customWidth="1"/>
    <col min="10746" max="10746" width="29.1796875" style="611" customWidth="1"/>
    <col min="10747" max="10751" width="12.81640625" style="611" customWidth="1"/>
    <col min="10752" max="11000" width="8.81640625" style="611"/>
    <col min="11001" max="11001" width="25.81640625" style="611" customWidth="1"/>
    <col min="11002" max="11002" width="29.1796875" style="611" customWidth="1"/>
    <col min="11003" max="11007" width="12.81640625" style="611" customWidth="1"/>
    <col min="11008" max="11256" width="8.81640625" style="611"/>
    <col min="11257" max="11257" width="25.81640625" style="611" customWidth="1"/>
    <col min="11258" max="11258" width="29.1796875" style="611" customWidth="1"/>
    <col min="11259" max="11263" width="12.81640625" style="611" customWidth="1"/>
    <col min="11264" max="11512" width="8.81640625" style="611"/>
    <col min="11513" max="11513" width="25.81640625" style="611" customWidth="1"/>
    <col min="11514" max="11514" width="29.1796875" style="611" customWidth="1"/>
    <col min="11515" max="11519" width="12.81640625" style="611" customWidth="1"/>
    <col min="11520" max="11768" width="8.81640625" style="611"/>
    <col min="11769" max="11769" width="25.81640625" style="611" customWidth="1"/>
    <col min="11770" max="11770" width="29.1796875" style="611" customWidth="1"/>
    <col min="11771" max="11775" width="12.81640625" style="611" customWidth="1"/>
    <col min="11776" max="12024" width="8.81640625" style="611"/>
    <col min="12025" max="12025" width="25.81640625" style="611" customWidth="1"/>
    <col min="12026" max="12026" width="29.1796875" style="611" customWidth="1"/>
    <col min="12027" max="12031" width="12.81640625" style="611" customWidth="1"/>
    <col min="12032" max="12280" width="8.81640625" style="611"/>
    <col min="12281" max="12281" width="25.81640625" style="611" customWidth="1"/>
    <col min="12282" max="12282" width="29.1796875" style="611" customWidth="1"/>
    <col min="12283" max="12287" width="12.81640625" style="611" customWidth="1"/>
    <col min="12288" max="12536" width="8.81640625" style="611"/>
    <col min="12537" max="12537" width="25.81640625" style="611" customWidth="1"/>
    <col min="12538" max="12538" width="29.1796875" style="611" customWidth="1"/>
    <col min="12539" max="12543" width="12.81640625" style="611" customWidth="1"/>
    <col min="12544" max="12792" width="8.81640625" style="611"/>
    <col min="12793" max="12793" width="25.81640625" style="611" customWidth="1"/>
    <col min="12794" max="12794" width="29.1796875" style="611" customWidth="1"/>
    <col min="12795" max="12799" width="12.81640625" style="611" customWidth="1"/>
    <col min="12800" max="13048" width="8.81640625" style="611"/>
    <col min="13049" max="13049" width="25.81640625" style="611" customWidth="1"/>
    <col min="13050" max="13050" width="29.1796875" style="611" customWidth="1"/>
    <col min="13051" max="13055" width="12.81640625" style="611" customWidth="1"/>
    <col min="13056" max="13304" width="8.81640625" style="611"/>
    <col min="13305" max="13305" width="25.81640625" style="611" customWidth="1"/>
    <col min="13306" max="13306" width="29.1796875" style="611" customWidth="1"/>
    <col min="13307" max="13311" width="12.81640625" style="611" customWidth="1"/>
    <col min="13312" max="13560" width="8.81640625" style="611"/>
    <col min="13561" max="13561" width="25.81640625" style="611" customWidth="1"/>
    <col min="13562" max="13562" width="29.1796875" style="611" customWidth="1"/>
    <col min="13563" max="13567" width="12.81640625" style="611" customWidth="1"/>
    <col min="13568" max="13816" width="8.81640625" style="611"/>
    <col min="13817" max="13817" width="25.81640625" style="611" customWidth="1"/>
    <col min="13818" max="13818" width="29.1796875" style="611" customWidth="1"/>
    <col min="13819" max="13823" width="12.81640625" style="611" customWidth="1"/>
    <col min="13824" max="14072" width="8.81640625" style="611"/>
    <col min="14073" max="14073" width="25.81640625" style="611" customWidth="1"/>
    <col min="14074" max="14074" width="29.1796875" style="611" customWidth="1"/>
    <col min="14075" max="14079" width="12.81640625" style="611" customWidth="1"/>
    <col min="14080" max="14328" width="8.81640625" style="611"/>
    <col min="14329" max="14329" width="25.81640625" style="611" customWidth="1"/>
    <col min="14330" max="14330" width="29.1796875" style="611" customWidth="1"/>
    <col min="14331" max="14335" width="12.81640625" style="611" customWidth="1"/>
    <col min="14336" max="14584" width="8.81640625" style="611"/>
    <col min="14585" max="14585" width="25.81640625" style="611" customWidth="1"/>
    <col min="14586" max="14586" width="29.1796875" style="611" customWidth="1"/>
    <col min="14587" max="14591" width="12.81640625" style="611" customWidth="1"/>
    <col min="14592" max="14840" width="8.81640625" style="611"/>
    <col min="14841" max="14841" width="25.81640625" style="611" customWidth="1"/>
    <col min="14842" max="14842" width="29.1796875" style="611" customWidth="1"/>
    <col min="14843" max="14847" width="12.81640625" style="611" customWidth="1"/>
    <col min="14848" max="15096" width="8.81640625" style="611"/>
    <col min="15097" max="15097" width="25.81640625" style="611" customWidth="1"/>
    <col min="15098" max="15098" width="29.1796875" style="611" customWidth="1"/>
    <col min="15099" max="15103" width="12.81640625" style="611" customWidth="1"/>
    <col min="15104" max="15352" width="8.81640625" style="611"/>
    <col min="15353" max="15353" width="25.81640625" style="611" customWidth="1"/>
    <col min="15354" max="15354" width="29.1796875" style="611" customWidth="1"/>
    <col min="15355" max="15359" width="12.81640625" style="611" customWidth="1"/>
    <col min="15360" max="15608" width="8.81640625" style="611"/>
    <col min="15609" max="15609" width="25.81640625" style="611" customWidth="1"/>
    <col min="15610" max="15610" width="29.1796875" style="611" customWidth="1"/>
    <col min="15611" max="15615" width="12.81640625" style="611" customWidth="1"/>
    <col min="15616" max="15864" width="8.81640625" style="611"/>
    <col min="15865" max="15865" width="25.81640625" style="611" customWidth="1"/>
    <col min="15866" max="15866" width="29.1796875" style="611" customWidth="1"/>
    <col min="15867" max="15871" width="12.81640625" style="611" customWidth="1"/>
    <col min="15872" max="16120" width="8.81640625" style="611"/>
    <col min="16121" max="16121" width="25.81640625" style="611" customWidth="1"/>
    <col min="16122" max="16122" width="29.1796875" style="611" customWidth="1"/>
    <col min="16123" max="16127" width="12.81640625" style="611" customWidth="1"/>
    <col min="16128" max="16384" width="8.81640625" style="611"/>
  </cols>
  <sheetData>
    <row r="1" spans="1:3" s="626" customFormat="1" ht="24.75" customHeight="1">
      <c r="A1" s="1725" t="s">
        <v>694</v>
      </c>
      <c r="B1" s="1725"/>
      <c r="C1" s="1725"/>
    </row>
    <row r="2" spans="1:3" s="626" customFormat="1" ht="28.5" customHeight="1">
      <c r="A2" s="1726" t="s">
        <v>695</v>
      </c>
      <c r="B2" s="1726"/>
      <c r="C2" s="1726"/>
    </row>
    <row r="3" spans="1:3" ht="21" customHeight="1">
      <c r="A3" s="197" t="s">
        <v>1323</v>
      </c>
      <c r="B3" s="136"/>
      <c r="C3" s="201" t="s">
        <v>1324</v>
      </c>
    </row>
    <row r="4" spans="1:3" s="613" customFormat="1" ht="39" customHeight="1">
      <c r="A4" s="433" t="s">
        <v>1325</v>
      </c>
      <c r="B4" s="612" t="s">
        <v>1237</v>
      </c>
      <c r="C4" s="433" t="s">
        <v>1326</v>
      </c>
    </row>
    <row r="5" spans="1:3" ht="25" customHeight="1">
      <c r="A5" s="627" t="s">
        <v>1327</v>
      </c>
      <c r="B5" s="620">
        <v>120</v>
      </c>
      <c r="C5" s="628" t="s">
        <v>1328</v>
      </c>
    </row>
    <row r="6" spans="1:3" ht="19" customHeight="1">
      <c r="A6" s="627" t="s">
        <v>327</v>
      </c>
      <c r="B6" s="618">
        <v>254</v>
      </c>
      <c r="C6" s="628" t="s">
        <v>418</v>
      </c>
    </row>
    <row r="7" spans="1:3" ht="19" customHeight="1">
      <c r="A7" s="627" t="s">
        <v>328</v>
      </c>
      <c r="B7" s="620">
        <v>143</v>
      </c>
      <c r="C7" s="628" t="s">
        <v>419</v>
      </c>
    </row>
    <row r="8" spans="1:3" ht="19" customHeight="1">
      <c r="A8" s="627" t="s">
        <v>329</v>
      </c>
      <c r="B8" s="618">
        <v>157</v>
      </c>
      <c r="C8" s="628" t="s">
        <v>420</v>
      </c>
    </row>
    <row r="9" spans="1:3" ht="19" customHeight="1">
      <c r="A9" s="627" t="s">
        <v>792</v>
      </c>
      <c r="B9" s="620">
        <f>B6+B7+B8</f>
        <v>554</v>
      </c>
      <c r="C9" s="628" t="s">
        <v>793</v>
      </c>
    </row>
    <row r="10" spans="1:3" ht="19" customHeight="1">
      <c r="A10" s="627" t="s">
        <v>333</v>
      </c>
      <c r="B10" s="618">
        <v>604</v>
      </c>
      <c r="C10" s="628" t="s">
        <v>423</v>
      </c>
    </row>
    <row r="11" spans="1:3" ht="19" customHeight="1">
      <c r="A11" s="627" t="s">
        <v>339</v>
      </c>
      <c r="B11" s="620">
        <v>175</v>
      </c>
      <c r="C11" s="628" t="s">
        <v>429</v>
      </c>
    </row>
    <row r="12" spans="1:3" ht="19" customHeight="1">
      <c r="A12" s="627" t="s">
        <v>340</v>
      </c>
      <c r="B12" s="618">
        <v>264</v>
      </c>
      <c r="C12" s="628" t="s">
        <v>430</v>
      </c>
    </row>
    <row r="13" spans="1:3" ht="19" customHeight="1">
      <c r="A13" s="627" t="s">
        <v>800</v>
      </c>
      <c r="B13" s="620">
        <f>B11+B12</f>
        <v>439</v>
      </c>
      <c r="C13" s="628" t="s">
        <v>801</v>
      </c>
    </row>
    <row r="14" spans="1:3" ht="19" customHeight="1">
      <c r="A14" s="627" t="s">
        <v>344</v>
      </c>
      <c r="B14" s="618">
        <v>237</v>
      </c>
      <c r="C14" s="628" t="s">
        <v>434</v>
      </c>
    </row>
    <row r="15" spans="1:3" ht="19" customHeight="1">
      <c r="A15" s="627" t="s">
        <v>348</v>
      </c>
      <c r="B15" s="620">
        <v>206</v>
      </c>
      <c r="C15" s="628" t="s">
        <v>438</v>
      </c>
    </row>
    <row r="16" spans="1:3" ht="19" customHeight="1">
      <c r="A16" s="627" t="s">
        <v>352</v>
      </c>
      <c r="B16" s="618">
        <v>206</v>
      </c>
      <c r="C16" s="628" t="s">
        <v>442</v>
      </c>
    </row>
    <row r="17" spans="1:8" ht="19" customHeight="1">
      <c r="A17" s="627" t="s">
        <v>356</v>
      </c>
      <c r="B17" s="620">
        <v>404</v>
      </c>
      <c r="C17" s="628" t="s">
        <v>446</v>
      </c>
    </row>
    <row r="18" spans="1:8" ht="19" customHeight="1">
      <c r="A18" s="627" t="s">
        <v>360</v>
      </c>
      <c r="B18" s="618">
        <v>119</v>
      </c>
      <c r="C18" s="628" t="s">
        <v>450</v>
      </c>
    </row>
    <row r="19" spans="1:8" ht="19" customHeight="1">
      <c r="A19" s="627" t="s">
        <v>364</v>
      </c>
      <c r="B19" s="620">
        <v>79</v>
      </c>
      <c r="C19" s="628" t="s">
        <v>454</v>
      </c>
    </row>
    <row r="20" spans="1:8" ht="19" customHeight="1">
      <c r="A20" s="627" t="s">
        <v>368</v>
      </c>
      <c r="B20" s="618">
        <v>458</v>
      </c>
      <c r="C20" s="628" t="s">
        <v>458</v>
      </c>
    </row>
    <row r="21" spans="1:8" ht="19" customHeight="1">
      <c r="A21" s="627" t="s">
        <v>374</v>
      </c>
      <c r="B21" s="620">
        <v>189</v>
      </c>
      <c r="C21" s="628" t="s">
        <v>464</v>
      </c>
    </row>
    <row r="22" spans="1:8" ht="19" customHeight="1">
      <c r="A22" s="627" t="s">
        <v>377</v>
      </c>
      <c r="B22" s="618">
        <v>190</v>
      </c>
      <c r="C22" s="628" t="s">
        <v>468</v>
      </c>
    </row>
    <row r="23" spans="1:8" ht="19" customHeight="1">
      <c r="A23" s="627" t="s">
        <v>492</v>
      </c>
      <c r="B23" s="620">
        <v>162</v>
      </c>
      <c r="C23" s="628" t="s">
        <v>471</v>
      </c>
    </row>
    <row r="24" spans="1:8" ht="19" customHeight="1">
      <c r="A24" s="627" t="s">
        <v>382</v>
      </c>
      <c r="B24" s="618">
        <v>429</v>
      </c>
      <c r="C24" s="628" t="s">
        <v>474</v>
      </c>
    </row>
    <row r="25" spans="1:8" ht="19" customHeight="1">
      <c r="A25" s="627" t="s">
        <v>386</v>
      </c>
      <c r="B25" s="620">
        <v>81</v>
      </c>
      <c r="C25" s="628" t="s">
        <v>478</v>
      </c>
    </row>
    <row r="26" spans="1:8" ht="19" customHeight="1">
      <c r="A26" s="627" t="s">
        <v>390</v>
      </c>
      <c r="B26" s="618">
        <v>108</v>
      </c>
      <c r="C26" s="628" t="s">
        <v>482</v>
      </c>
    </row>
    <row r="27" spans="1:8" ht="19" customHeight="1">
      <c r="A27" s="627" t="s">
        <v>394</v>
      </c>
      <c r="B27" s="620">
        <v>80</v>
      </c>
      <c r="C27" s="628" t="s">
        <v>486</v>
      </c>
    </row>
    <row r="28" spans="1:8" s="632" customFormat="1" ht="24" customHeight="1">
      <c r="A28" s="629" t="s">
        <v>967</v>
      </c>
      <c r="B28" s="630">
        <f>B5+B9+B10+B13+B14+B15+B16+B17+B18+B19+B20+B21+B22+B23+B24+B25+B26+B27</f>
        <v>4665</v>
      </c>
      <c r="C28" s="631" t="s">
        <v>68</v>
      </c>
      <c r="H28" s="633"/>
    </row>
    <row r="29" spans="1:8" s="634" customFormat="1" ht="15.5">
      <c r="A29" s="611"/>
      <c r="B29" s="611"/>
      <c r="C29" s="611"/>
      <c r="H29" s="635"/>
    </row>
    <row r="30" spans="1:8" s="634" customFormat="1" ht="15.5">
      <c r="A30" s="611"/>
      <c r="B30" s="611"/>
      <c r="C30" s="611"/>
      <c r="H30" s="635"/>
    </row>
    <row r="31" spans="1:8" s="634" customFormat="1" ht="15.5">
      <c r="A31" s="611"/>
      <c r="B31" s="611"/>
      <c r="C31" s="611"/>
      <c r="H31" s="635"/>
    </row>
    <row r="32" spans="1:8" s="634" customFormat="1" ht="15.5">
      <c r="A32" s="611"/>
      <c r="B32" s="611"/>
      <c r="C32" s="611"/>
      <c r="H32" s="635"/>
    </row>
    <row r="33" spans="1:47" s="634" customFormat="1" ht="15.5">
      <c r="A33" s="611"/>
      <c r="B33" s="611"/>
      <c r="C33" s="611"/>
      <c r="H33" s="635"/>
    </row>
    <row r="34" spans="1:47" s="634" customFormat="1" ht="15.5">
      <c r="A34" s="611"/>
      <c r="B34" s="611"/>
      <c r="C34" s="611"/>
      <c r="H34" s="635"/>
    </row>
    <row r="35" spans="1:47" s="634" customFormat="1" ht="15.5">
      <c r="A35" s="611"/>
      <c r="B35" s="611"/>
      <c r="C35" s="611"/>
    </row>
    <row r="36" spans="1:47" s="634" customFormat="1" ht="15.5">
      <c r="A36" s="611"/>
      <c r="B36" s="611"/>
      <c r="C36" s="611"/>
      <c r="H36" s="635"/>
    </row>
    <row r="37" spans="1:47" s="634" customFormat="1" ht="15.5">
      <c r="A37" s="611"/>
      <c r="B37" s="611"/>
      <c r="C37" s="611"/>
    </row>
    <row r="38" spans="1:47" s="634" customFormat="1" ht="15.5">
      <c r="A38" s="611"/>
      <c r="B38" s="611"/>
      <c r="C38" s="611"/>
    </row>
    <row r="39" spans="1:47" s="634" customFormat="1" ht="15.5">
      <c r="A39" s="611"/>
      <c r="B39" s="611"/>
      <c r="C39" s="611"/>
    </row>
    <row r="40" spans="1:47" s="634" customFormat="1" ht="15.5">
      <c r="A40" s="611"/>
      <c r="B40" s="611"/>
      <c r="C40" s="611"/>
    </row>
    <row r="41" spans="1:47" s="636" customFormat="1" ht="15.5">
      <c r="A41" s="611"/>
      <c r="B41" s="611"/>
      <c r="C41" s="611"/>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row>
    <row r="42" spans="1:47" s="634" customFormat="1" ht="15.5">
      <c r="A42" s="611"/>
      <c r="B42" s="611"/>
      <c r="C42" s="611"/>
      <c r="H42" s="635"/>
    </row>
    <row r="43" spans="1:47" s="634" customFormat="1" ht="15.5">
      <c r="A43" s="611"/>
      <c r="B43" s="611"/>
      <c r="C43" s="611"/>
      <c r="H43" s="635"/>
    </row>
    <row r="44" spans="1:47" s="634" customFormat="1" ht="15.5">
      <c r="A44" s="611"/>
      <c r="B44" s="611"/>
      <c r="C44" s="611"/>
      <c r="H44" s="635"/>
    </row>
    <row r="45" spans="1:47" s="634" customFormat="1" ht="15.5">
      <c r="A45" s="611"/>
      <c r="B45" s="611"/>
      <c r="C45" s="611"/>
      <c r="H45" s="635"/>
    </row>
    <row r="46" spans="1:47" s="634" customFormat="1" ht="15.5">
      <c r="A46" s="611"/>
      <c r="B46" s="611"/>
      <c r="C46" s="611"/>
      <c r="H46" s="635"/>
    </row>
    <row r="47" spans="1:47" s="634" customFormat="1" ht="15.5">
      <c r="A47" s="611"/>
      <c r="B47" s="611"/>
      <c r="C47" s="611"/>
      <c r="H47" s="635"/>
    </row>
    <row r="48" spans="1:47" s="634" customFormat="1" ht="15.5">
      <c r="A48" s="611"/>
      <c r="B48" s="611"/>
      <c r="C48" s="611"/>
      <c r="H48" s="635"/>
    </row>
    <row r="49" spans="1:8" s="634" customFormat="1" ht="15.5">
      <c r="A49" s="611"/>
      <c r="B49" s="611"/>
      <c r="C49" s="637"/>
      <c r="H49" s="635"/>
    </row>
    <row r="50" spans="1:8" s="634" customFormat="1" ht="15.5">
      <c r="A50" s="611"/>
      <c r="B50" s="611"/>
      <c r="C50" s="611"/>
      <c r="H50" s="635"/>
    </row>
    <row r="51" spans="1:8" s="634" customFormat="1" ht="15.5">
      <c r="A51" s="611"/>
      <c r="B51" s="611"/>
      <c r="C51" s="611"/>
      <c r="H51" s="635"/>
    </row>
    <row r="52" spans="1:8" ht="19" customHeight="1">
      <c r="A52" s="611"/>
    </row>
    <row r="53" spans="1:8" ht="19" customHeight="1">
      <c r="A53" s="611"/>
    </row>
    <row r="54" spans="1:8" ht="19" customHeight="1">
      <c r="A54" s="611"/>
    </row>
    <row r="55" spans="1:8" ht="19" customHeight="1"/>
    <row r="56" spans="1:8" ht="19" customHeight="1"/>
    <row r="57" spans="1:8" ht="19" customHeight="1"/>
    <row r="58" spans="1:8" ht="19" customHeight="1"/>
    <row r="59" spans="1:8" ht="19" customHeight="1"/>
    <row r="60" spans="1:8" ht="19" customHeight="1"/>
    <row r="61" spans="1:8" ht="19" customHeight="1"/>
    <row r="62" spans="1:8" ht="19" customHeight="1"/>
    <row r="63" spans="1:8" ht="19" customHeight="1"/>
    <row r="64" spans="1:8" ht="19" customHeight="1"/>
    <row r="65" spans="4:7" ht="19" customHeight="1"/>
    <row r="66" spans="4:7" ht="19" customHeight="1"/>
    <row r="67" spans="4:7" ht="19" customHeight="1"/>
    <row r="68" spans="4:7" ht="19" customHeight="1"/>
    <row r="69" spans="4:7" ht="19" customHeight="1"/>
    <row r="70" spans="4:7" ht="19" customHeight="1"/>
    <row r="71" spans="4:7" ht="19" customHeight="1"/>
    <row r="72" spans="4:7" ht="19" customHeight="1">
      <c r="D72" s="637"/>
      <c r="E72" s="637"/>
      <c r="F72" s="637"/>
      <c r="G72" s="637"/>
    </row>
    <row r="73" spans="4:7" ht="29.15" customHeight="1"/>
    <row r="74" spans="4:7" ht="19" customHeight="1"/>
    <row r="75" spans="4:7" ht="19" customHeight="1"/>
    <row r="76" spans="4:7" ht="19" customHeight="1"/>
    <row r="77" spans="4:7" ht="19" customHeight="1"/>
    <row r="78" spans="4:7" ht="19" customHeight="1"/>
    <row r="79" spans="4:7" ht="21" customHeight="1">
      <c r="F79" s="638"/>
    </row>
    <row r="80" spans="4:7" ht="21" customHeight="1">
      <c r="F80" s="638"/>
    </row>
    <row r="81" spans="6:6" ht="21" customHeight="1">
      <c r="F81" s="639"/>
    </row>
    <row r="82" spans="6:6" ht="21" customHeight="1">
      <c r="F82" s="640"/>
    </row>
    <row r="83" spans="6:6" ht="21" customHeight="1">
      <c r="F83" s="640"/>
    </row>
    <row r="84" spans="6:6" ht="21" customHeight="1">
      <c r="F84" s="640"/>
    </row>
    <row r="85" spans="6:6" ht="21" customHeight="1">
      <c r="F85" s="640"/>
    </row>
    <row r="86" spans="6:6" ht="21" customHeight="1">
      <c r="F86" s="640"/>
    </row>
    <row r="87" spans="6:6" ht="21" customHeight="1">
      <c r="F87" s="640"/>
    </row>
    <row r="88" spans="6:6" ht="21" customHeight="1">
      <c r="F88" s="640"/>
    </row>
    <row r="89" spans="6:6" ht="21" customHeight="1">
      <c r="F89" s="640"/>
    </row>
    <row r="90" spans="6:6" ht="21" customHeight="1">
      <c r="F90" s="640"/>
    </row>
    <row r="91" spans="6:6" ht="21" customHeight="1">
      <c r="F91" s="640"/>
    </row>
    <row r="92" spans="6:6" ht="21" customHeight="1">
      <c r="F92" s="640"/>
    </row>
    <row r="93" spans="6:6" ht="21" customHeight="1">
      <c r="F93" s="640"/>
    </row>
    <row r="94" spans="6:6" ht="21" customHeight="1">
      <c r="F94" s="641"/>
    </row>
  </sheetData>
  <mergeCells count="2">
    <mergeCell ref="A1:C1"/>
    <mergeCell ref="A2:C2"/>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24"/>
  <sheetViews>
    <sheetView showGridLines="0" rightToLeft="1" view="pageBreakPreview" zoomScaleNormal="100" zoomScaleSheetLayoutView="100" workbookViewId="0">
      <selection sqref="A1:J1"/>
    </sheetView>
  </sheetViews>
  <sheetFormatPr defaultColWidth="9.1796875" defaultRowHeight="15.5"/>
  <cols>
    <col min="1" max="1" width="28.453125" style="34" customWidth="1"/>
    <col min="2" max="10" width="13.7265625" style="34" customWidth="1"/>
    <col min="11" max="16384" width="9.1796875" style="34"/>
  </cols>
  <sheetData>
    <row r="1" spans="1:11" ht="40.5" customHeight="1">
      <c r="A1" s="1707" t="s">
        <v>525</v>
      </c>
      <c r="B1" s="1708"/>
      <c r="C1" s="1708"/>
      <c r="D1" s="1708"/>
      <c r="E1" s="1708"/>
      <c r="F1" s="1708"/>
      <c r="G1" s="1708"/>
      <c r="H1" s="1708"/>
      <c r="I1" s="1708"/>
      <c r="J1" s="1709"/>
    </row>
    <row r="2" spans="1:11" ht="31.5" customHeight="1">
      <c r="A2" s="1699" t="s">
        <v>526</v>
      </c>
      <c r="B2" s="1700"/>
      <c r="C2" s="1700"/>
      <c r="D2" s="1700"/>
      <c r="E2" s="1700"/>
      <c r="F2" s="1700"/>
      <c r="G2" s="1700"/>
      <c r="H2" s="1700"/>
      <c r="I2" s="1700"/>
      <c r="J2" s="1710"/>
    </row>
    <row r="3" spans="1:11" ht="16" thickBot="1">
      <c r="A3" s="137" t="s">
        <v>97</v>
      </c>
      <c r="B3" s="67"/>
      <c r="C3" s="67"/>
      <c r="D3" s="67"/>
      <c r="E3" s="67"/>
      <c r="F3" s="67"/>
      <c r="G3" s="67"/>
      <c r="H3" s="67"/>
      <c r="I3" s="67"/>
      <c r="J3" s="67" t="s">
        <v>98</v>
      </c>
    </row>
    <row r="4" spans="1:11" ht="21" customHeight="1">
      <c r="A4" s="1711" t="s">
        <v>72</v>
      </c>
      <c r="B4" s="1713" t="s">
        <v>73</v>
      </c>
      <c r="C4" s="1713"/>
      <c r="D4" s="1714"/>
      <c r="E4" s="1713" t="s">
        <v>74</v>
      </c>
      <c r="F4" s="1713"/>
      <c r="G4" s="1714"/>
      <c r="H4" s="1713" t="s">
        <v>75</v>
      </c>
      <c r="I4" s="1713"/>
      <c r="J4" s="1714"/>
    </row>
    <row r="5" spans="1:11" ht="21" customHeight="1">
      <c r="A5" s="1712"/>
      <c r="B5" s="48" t="s">
        <v>76</v>
      </c>
      <c r="C5" s="48" t="s">
        <v>77</v>
      </c>
      <c r="D5" s="49" t="s">
        <v>78</v>
      </c>
      <c r="E5" s="48" t="s">
        <v>76</v>
      </c>
      <c r="F5" s="48" t="s">
        <v>77</v>
      </c>
      <c r="G5" s="49" t="s">
        <v>78</v>
      </c>
      <c r="H5" s="48" t="s">
        <v>76</v>
      </c>
      <c r="I5" s="48" t="s">
        <v>77</v>
      </c>
      <c r="J5" s="49" t="s">
        <v>78</v>
      </c>
    </row>
    <row r="6" spans="1:11" ht="21" customHeight="1">
      <c r="A6" s="50" t="s">
        <v>79</v>
      </c>
      <c r="B6" s="44">
        <v>1087847</v>
      </c>
      <c r="C6" s="44">
        <v>1055985</v>
      </c>
      <c r="D6" s="44">
        <f>SUM(B6:C6)</f>
        <v>2143832</v>
      </c>
      <c r="E6" s="44">
        <v>197277</v>
      </c>
      <c r="F6" s="44">
        <v>187201</v>
      </c>
      <c r="G6" s="44">
        <f>SUM(E6:F6)</f>
        <v>384478</v>
      </c>
      <c r="H6" s="44">
        <f>B6+E6</f>
        <v>1285124</v>
      </c>
      <c r="I6" s="44">
        <f>C6+F6</f>
        <v>1243186</v>
      </c>
      <c r="J6" s="44">
        <f>SUM(H6:I6)</f>
        <v>2528310</v>
      </c>
      <c r="K6" s="45"/>
    </row>
    <row r="7" spans="1:11" ht="21" customHeight="1">
      <c r="A7" s="50" t="s">
        <v>80</v>
      </c>
      <c r="B7" s="46">
        <v>1157068</v>
      </c>
      <c r="C7" s="46">
        <v>1129170</v>
      </c>
      <c r="D7" s="46">
        <f t="shared" ref="D7:D23" si="0">SUM(B7:C7)</f>
        <v>2286238</v>
      </c>
      <c r="E7" s="46">
        <v>259922</v>
      </c>
      <c r="F7" s="46">
        <v>248058</v>
      </c>
      <c r="G7" s="46">
        <f t="shared" ref="G7:G23" si="1">SUM(E7:F7)</f>
        <v>507980</v>
      </c>
      <c r="H7" s="46">
        <f t="shared" ref="H7:I22" si="2">B7+E7</f>
        <v>1416990</v>
      </c>
      <c r="I7" s="46">
        <f t="shared" si="2"/>
        <v>1377228</v>
      </c>
      <c r="J7" s="46">
        <f t="shared" ref="J7:J23" si="3">SUM(H7:I7)</f>
        <v>2794218</v>
      </c>
      <c r="K7" s="47"/>
    </row>
    <row r="8" spans="1:11" ht="21" customHeight="1">
      <c r="A8" s="50" t="s">
        <v>81</v>
      </c>
      <c r="B8" s="44">
        <v>1084262</v>
      </c>
      <c r="C8" s="44">
        <v>1055819</v>
      </c>
      <c r="D8" s="44">
        <f t="shared" si="0"/>
        <v>2140081</v>
      </c>
      <c r="E8" s="44">
        <v>231544</v>
      </c>
      <c r="F8" s="44">
        <v>219486</v>
      </c>
      <c r="G8" s="44">
        <f t="shared" si="1"/>
        <v>451030</v>
      </c>
      <c r="H8" s="44">
        <f t="shared" si="2"/>
        <v>1315806</v>
      </c>
      <c r="I8" s="44">
        <f t="shared" si="2"/>
        <v>1275305</v>
      </c>
      <c r="J8" s="44">
        <f t="shared" si="3"/>
        <v>2591111</v>
      </c>
    </row>
    <row r="9" spans="1:11" ht="21" customHeight="1">
      <c r="A9" s="50" t="s">
        <v>82</v>
      </c>
      <c r="B9" s="46">
        <v>966963</v>
      </c>
      <c r="C9" s="46">
        <v>949776</v>
      </c>
      <c r="D9" s="46">
        <f t="shared" si="0"/>
        <v>1916739</v>
      </c>
      <c r="E9" s="46">
        <v>181546</v>
      </c>
      <c r="F9" s="46">
        <v>169151</v>
      </c>
      <c r="G9" s="46">
        <f t="shared" si="1"/>
        <v>350697</v>
      </c>
      <c r="H9" s="46">
        <f t="shared" si="2"/>
        <v>1148509</v>
      </c>
      <c r="I9" s="46">
        <f t="shared" si="2"/>
        <v>1118927</v>
      </c>
      <c r="J9" s="46">
        <f t="shared" si="3"/>
        <v>2267436</v>
      </c>
    </row>
    <row r="10" spans="1:11" ht="21" customHeight="1">
      <c r="A10" s="50" t="s">
        <v>83</v>
      </c>
      <c r="B10" s="44">
        <v>872446</v>
      </c>
      <c r="C10" s="44">
        <v>859680</v>
      </c>
      <c r="D10" s="44">
        <f t="shared" si="0"/>
        <v>1732126</v>
      </c>
      <c r="E10" s="44">
        <v>871174</v>
      </c>
      <c r="F10" s="44">
        <v>214671</v>
      </c>
      <c r="G10" s="44">
        <f t="shared" si="1"/>
        <v>1085845</v>
      </c>
      <c r="H10" s="44">
        <f t="shared" si="2"/>
        <v>1743620</v>
      </c>
      <c r="I10" s="44">
        <f t="shared" si="2"/>
        <v>1074351</v>
      </c>
      <c r="J10" s="44">
        <f t="shared" si="3"/>
        <v>2817971</v>
      </c>
    </row>
    <row r="11" spans="1:11" ht="21" customHeight="1">
      <c r="A11" s="50" t="s">
        <v>84</v>
      </c>
      <c r="B11" s="46">
        <v>863032</v>
      </c>
      <c r="C11" s="46">
        <v>852315</v>
      </c>
      <c r="D11" s="46">
        <f t="shared" si="0"/>
        <v>1715347</v>
      </c>
      <c r="E11" s="46">
        <v>1815803</v>
      </c>
      <c r="F11" s="46">
        <v>426494</v>
      </c>
      <c r="G11" s="46">
        <f t="shared" si="1"/>
        <v>2242297</v>
      </c>
      <c r="H11" s="46">
        <f t="shared" si="2"/>
        <v>2678835</v>
      </c>
      <c r="I11" s="46">
        <f t="shared" si="2"/>
        <v>1278809</v>
      </c>
      <c r="J11" s="46">
        <f t="shared" si="3"/>
        <v>3957644</v>
      </c>
    </row>
    <row r="12" spans="1:11" ht="21" customHeight="1">
      <c r="A12" s="50" t="s">
        <v>85</v>
      </c>
      <c r="B12" s="44">
        <v>791258</v>
      </c>
      <c r="C12" s="44">
        <v>783524</v>
      </c>
      <c r="D12" s="44">
        <f t="shared" si="0"/>
        <v>1574782</v>
      </c>
      <c r="E12" s="44">
        <v>1954040</v>
      </c>
      <c r="F12" s="44">
        <v>499927</v>
      </c>
      <c r="G12" s="44">
        <f t="shared" si="1"/>
        <v>2453967</v>
      </c>
      <c r="H12" s="44">
        <f t="shared" si="2"/>
        <v>2745298</v>
      </c>
      <c r="I12" s="44">
        <f t="shared" si="2"/>
        <v>1283451</v>
      </c>
      <c r="J12" s="44">
        <f t="shared" si="3"/>
        <v>4028749</v>
      </c>
    </row>
    <row r="13" spans="1:11" ht="21" customHeight="1">
      <c r="A13" s="50" t="s">
        <v>86</v>
      </c>
      <c r="B13" s="46">
        <v>702459</v>
      </c>
      <c r="C13" s="46">
        <v>700730</v>
      </c>
      <c r="D13" s="46">
        <f t="shared" si="0"/>
        <v>1403189</v>
      </c>
      <c r="E13" s="46">
        <v>1877261</v>
      </c>
      <c r="F13" s="46">
        <v>488401</v>
      </c>
      <c r="G13" s="46">
        <f t="shared" si="1"/>
        <v>2365662</v>
      </c>
      <c r="H13" s="46">
        <f t="shared" si="2"/>
        <v>2579720</v>
      </c>
      <c r="I13" s="46">
        <f t="shared" si="2"/>
        <v>1189131</v>
      </c>
      <c r="J13" s="46">
        <f t="shared" si="3"/>
        <v>3768851</v>
      </c>
    </row>
    <row r="14" spans="1:11" ht="21" customHeight="1">
      <c r="A14" s="50" t="s">
        <v>87</v>
      </c>
      <c r="B14" s="44">
        <v>568760</v>
      </c>
      <c r="C14" s="44">
        <v>573587</v>
      </c>
      <c r="D14" s="44">
        <f t="shared" si="0"/>
        <v>1142347</v>
      </c>
      <c r="E14" s="44">
        <v>1413935</v>
      </c>
      <c r="F14" s="44">
        <v>331915</v>
      </c>
      <c r="G14" s="44">
        <f t="shared" si="1"/>
        <v>1745850</v>
      </c>
      <c r="H14" s="44">
        <f t="shared" si="2"/>
        <v>1982695</v>
      </c>
      <c r="I14" s="44">
        <f t="shared" si="2"/>
        <v>905502</v>
      </c>
      <c r="J14" s="44">
        <f t="shared" si="3"/>
        <v>2888197</v>
      </c>
    </row>
    <row r="15" spans="1:11" ht="21" customHeight="1">
      <c r="A15" s="50" t="s">
        <v>88</v>
      </c>
      <c r="B15" s="46">
        <v>408869</v>
      </c>
      <c r="C15" s="46">
        <v>425289</v>
      </c>
      <c r="D15" s="46">
        <f t="shared" si="0"/>
        <v>834158</v>
      </c>
      <c r="E15" s="46">
        <v>930656</v>
      </c>
      <c r="F15" s="46">
        <v>202010</v>
      </c>
      <c r="G15" s="46">
        <f t="shared" si="1"/>
        <v>1132666</v>
      </c>
      <c r="H15" s="46">
        <f t="shared" si="2"/>
        <v>1339525</v>
      </c>
      <c r="I15" s="46">
        <f t="shared" si="2"/>
        <v>627299</v>
      </c>
      <c r="J15" s="46">
        <f t="shared" si="3"/>
        <v>1966824</v>
      </c>
    </row>
    <row r="16" spans="1:11" ht="21" customHeight="1">
      <c r="A16" s="50" t="s">
        <v>89</v>
      </c>
      <c r="B16" s="44">
        <v>328231</v>
      </c>
      <c r="C16" s="44">
        <v>355753</v>
      </c>
      <c r="D16" s="44">
        <f t="shared" si="0"/>
        <v>683984</v>
      </c>
      <c r="E16" s="44">
        <v>631814</v>
      </c>
      <c r="F16" s="44">
        <v>126752</v>
      </c>
      <c r="G16" s="44">
        <f t="shared" si="1"/>
        <v>758566</v>
      </c>
      <c r="H16" s="44">
        <f t="shared" si="2"/>
        <v>960045</v>
      </c>
      <c r="I16" s="44">
        <f t="shared" si="2"/>
        <v>482505</v>
      </c>
      <c r="J16" s="44">
        <f t="shared" si="3"/>
        <v>1442550</v>
      </c>
    </row>
    <row r="17" spans="1:10" ht="21" customHeight="1">
      <c r="A17" s="50" t="s">
        <v>90</v>
      </c>
      <c r="B17" s="46">
        <v>267228</v>
      </c>
      <c r="C17" s="46">
        <v>288326</v>
      </c>
      <c r="D17" s="46">
        <f t="shared" si="0"/>
        <v>555554</v>
      </c>
      <c r="E17" s="46">
        <v>413623</v>
      </c>
      <c r="F17" s="46">
        <v>77536</v>
      </c>
      <c r="G17" s="46">
        <f t="shared" si="1"/>
        <v>491159</v>
      </c>
      <c r="H17" s="46">
        <f t="shared" si="2"/>
        <v>680851</v>
      </c>
      <c r="I17" s="46">
        <f t="shared" si="2"/>
        <v>365862</v>
      </c>
      <c r="J17" s="46">
        <f t="shared" si="3"/>
        <v>1046713</v>
      </c>
    </row>
    <row r="18" spans="1:10" ht="21" customHeight="1">
      <c r="A18" s="50" t="s">
        <v>91</v>
      </c>
      <c r="B18" s="44">
        <v>200014</v>
      </c>
      <c r="C18" s="44">
        <v>217625</v>
      </c>
      <c r="D18" s="44">
        <f t="shared" si="0"/>
        <v>417639</v>
      </c>
      <c r="E18" s="44">
        <v>214882</v>
      </c>
      <c r="F18" s="44">
        <v>50577</v>
      </c>
      <c r="G18" s="44">
        <f t="shared" si="1"/>
        <v>265459</v>
      </c>
      <c r="H18" s="44">
        <f t="shared" si="2"/>
        <v>414896</v>
      </c>
      <c r="I18" s="44">
        <f t="shared" si="2"/>
        <v>268202</v>
      </c>
      <c r="J18" s="44">
        <f t="shared" si="3"/>
        <v>683098</v>
      </c>
    </row>
    <row r="19" spans="1:10" ht="21" customHeight="1">
      <c r="A19" s="50" t="s">
        <v>92</v>
      </c>
      <c r="B19" s="46">
        <v>138708</v>
      </c>
      <c r="C19" s="46">
        <v>141697</v>
      </c>
      <c r="D19" s="46">
        <f t="shared" si="0"/>
        <v>280405</v>
      </c>
      <c r="E19" s="46">
        <v>94804</v>
      </c>
      <c r="F19" s="46">
        <v>28489</v>
      </c>
      <c r="G19" s="46">
        <f t="shared" si="1"/>
        <v>123293</v>
      </c>
      <c r="H19" s="46">
        <f t="shared" si="2"/>
        <v>233512</v>
      </c>
      <c r="I19" s="46">
        <f t="shared" si="2"/>
        <v>170186</v>
      </c>
      <c r="J19" s="46">
        <f t="shared" si="3"/>
        <v>403698</v>
      </c>
    </row>
    <row r="20" spans="1:10" ht="21" customHeight="1">
      <c r="A20" s="50" t="s">
        <v>93</v>
      </c>
      <c r="B20" s="44">
        <v>79384</v>
      </c>
      <c r="C20" s="44">
        <v>85375</v>
      </c>
      <c r="D20" s="44">
        <f t="shared" si="0"/>
        <v>164759</v>
      </c>
      <c r="E20" s="44">
        <v>37938</v>
      </c>
      <c r="F20" s="44">
        <v>15587</v>
      </c>
      <c r="G20" s="44">
        <f t="shared" si="1"/>
        <v>53525</v>
      </c>
      <c r="H20" s="44">
        <f t="shared" si="2"/>
        <v>117322</v>
      </c>
      <c r="I20" s="44">
        <f t="shared" si="2"/>
        <v>100962</v>
      </c>
      <c r="J20" s="44">
        <f t="shared" si="3"/>
        <v>218284</v>
      </c>
    </row>
    <row r="21" spans="1:10" ht="21" customHeight="1">
      <c r="A21" s="50" t="s">
        <v>94</v>
      </c>
      <c r="B21" s="46">
        <v>55598</v>
      </c>
      <c r="C21" s="46">
        <v>57535</v>
      </c>
      <c r="D21" s="46">
        <f t="shared" si="0"/>
        <v>113133</v>
      </c>
      <c r="E21" s="46">
        <v>14710</v>
      </c>
      <c r="F21" s="46">
        <v>8310</v>
      </c>
      <c r="G21" s="46">
        <f t="shared" si="1"/>
        <v>23020</v>
      </c>
      <c r="H21" s="46">
        <f t="shared" si="2"/>
        <v>70308</v>
      </c>
      <c r="I21" s="46">
        <f t="shared" si="2"/>
        <v>65845</v>
      </c>
      <c r="J21" s="46">
        <f t="shared" si="3"/>
        <v>136153</v>
      </c>
    </row>
    <row r="22" spans="1:10" ht="21" customHeight="1">
      <c r="A22" s="51" t="s">
        <v>95</v>
      </c>
      <c r="B22" s="44">
        <v>69295</v>
      </c>
      <c r="C22" s="44">
        <v>72321</v>
      </c>
      <c r="D22" s="44">
        <f t="shared" si="0"/>
        <v>141616</v>
      </c>
      <c r="E22" s="44">
        <v>12583</v>
      </c>
      <c r="F22" s="44">
        <v>8725</v>
      </c>
      <c r="G22" s="44">
        <f t="shared" si="1"/>
        <v>21308</v>
      </c>
      <c r="H22" s="44">
        <f t="shared" si="2"/>
        <v>81878</v>
      </c>
      <c r="I22" s="44">
        <f t="shared" si="2"/>
        <v>81046</v>
      </c>
      <c r="J22" s="44">
        <f t="shared" si="3"/>
        <v>162924</v>
      </c>
    </row>
    <row r="23" spans="1:10" ht="21" customHeight="1" thickBot="1">
      <c r="A23" s="52" t="s">
        <v>96</v>
      </c>
      <c r="B23" s="53">
        <f>SUM(B6:B22)</f>
        <v>9641422</v>
      </c>
      <c r="C23" s="53">
        <f t="shared" ref="C23:I23" si="4">SUM(C6:C22)</f>
        <v>9604507</v>
      </c>
      <c r="D23" s="53">
        <f t="shared" si="0"/>
        <v>19245929</v>
      </c>
      <c r="E23" s="53">
        <f t="shared" si="4"/>
        <v>11153512</v>
      </c>
      <c r="F23" s="53">
        <f t="shared" si="4"/>
        <v>3303290</v>
      </c>
      <c r="G23" s="53">
        <f t="shared" si="1"/>
        <v>14456802</v>
      </c>
      <c r="H23" s="53">
        <f t="shared" si="4"/>
        <v>20794934</v>
      </c>
      <c r="I23" s="53">
        <f t="shared" si="4"/>
        <v>12907797</v>
      </c>
      <c r="J23" s="53">
        <f t="shared" si="3"/>
        <v>33702731</v>
      </c>
    </row>
    <row r="24" spans="1:10" ht="15" customHeight="1">
      <c r="A24" s="1703" t="s">
        <v>39</v>
      </c>
      <c r="B24" s="1704"/>
      <c r="C24" s="1704"/>
      <c r="D24" s="1704"/>
      <c r="E24" s="1705" t="s">
        <v>40</v>
      </c>
      <c r="F24" s="1705"/>
      <c r="G24" s="1705"/>
      <c r="H24" s="1705"/>
      <c r="I24" s="1705"/>
      <c r="J24" s="1706"/>
    </row>
  </sheetData>
  <mergeCells count="8">
    <mergeCell ref="A24:D24"/>
    <mergeCell ref="E24:J24"/>
    <mergeCell ref="A1:J1"/>
    <mergeCell ref="A2:J2"/>
    <mergeCell ref="A4:A5"/>
    <mergeCell ref="B4:D4"/>
    <mergeCell ref="E4:G4"/>
    <mergeCell ref="H4:J4"/>
  </mergeCells>
  <conditionalFormatting sqref="A1:A2 A23:C23 K6:K7 E23:F23 H23:I23">
    <cfRule type="cellIs" dxfId="26" priority="19" stopIfTrue="1" operator="lessThan">
      <formula>0</formula>
    </cfRule>
  </conditionalFormatting>
  <conditionalFormatting sqref="B4:D5">
    <cfRule type="cellIs" dxfId="25" priority="21" stopIfTrue="1" operator="lessThan">
      <formula>0</formula>
    </cfRule>
  </conditionalFormatting>
  <conditionalFormatting sqref="A6:A22">
    <cfRule type="cellIs" dxfId="24" priority="20" stopIfTrue="1" operator="lessThan">
      <formula>0</formula>
    </cfRule>
  </conditionalFormatting>
  <conditionalFormatting sqref="A4">
    <cfRule type="cellIs" dxfId="23" priority="18" stopIfTrue="1" operator="lessThan">
      <formula>0</formula>
    </cfRule>
  </conditionalFormatting>
  <conditionalFormatting sqref="E4:G5">
    <cfRule type="cellIs" dxfId="22" priority="17" stopIfTrue="1" operator="lessThan">
      <formula>0</formula>
    </cfRule>
  </conditionalFormatting>
  <conditionalFormatting sqref="H4:J5">
    <cfRule type="cellIs" dxfId="21" priority="16" stopIfTrue="1" operator="lessThan">
      <formula>0</formula>
    </cfRule>
  </conditionalFormatting>
  <conditionalFormatting sqref="B6">
    <cfRule type="cellIs" dxfId="20" priority="15" stopIfTrue="1" operator="lessThan">
      <formula>0</formula>
    </cfRule>
  </conditionalFormatting>
  <conditionalFormatting sqref="B7">
    <cfRule type="cellIs" dxfId="19" priority="14" stopIfTrue="1" operator="lessThan">
      <formula>0</formula>
    </cfRule>
  </conditionalFormatting>
  <conditionalFormatting sqref="J6 J8 J10 J12 J14 J16 J18 J20 J22">
    <cfRule type="cellIs" dxfId="18" priority="5" stopIfTrue="1" operator="lessThan">
      <formula>0</formula>
    </cfRule>
  </conditionalFormatting>
  <conditionalFormatting sqref="C6 C8 C10 C12 C14 C16 C18 C20 C22 E22:F22 E20:F20 E18:F18 E16:F16 E14:F14 E12:F12 E10:F10 E8:F8 H8:I8 H10:I10 H12:I12 H14:I14 H16:I16 H18:I18 H20:I20 H22:I22 E6:F6 H6:I6">
    <cfRule type="cellIs" dxfId="17" priority="13" stopIfTrue="1" operator="lessThan">
      <formula>0</formula>
    </cfRule>
  </conditionalFormatting>
  <conditionalFormatting sqref="C7 C9 C11 C13 C15 C17 C19 C21 E21:F21 E19:F19 E17:F17 E15:F15 E13:F13 E11:F11 E9:F9 E7:F7 H7:I7 H9:I9 H11:I11 H13:I13 H15:I15 H17:I17 H19:I19 H21:I21">
    <cfRule type="cellIs" dxfId="16" priority="12" stopIfTrue="1" operator="lessThan">
      <formula>0</formula>
    </cfRule>
  </conditionalFormatting>
  <conditionalFormatting sqref="B8 B10 B12 B14 B16 B18 B20 B22">
    <cfRule type="cellIs" dxfId="15" priority="11" stopIfTrue="1" operator="lessThan">
      <formula>0</formula>
    </cfRule>
  </conditionalFormatting>
  <conditionalFormatting sqref="B9 B11 B13 B15 B17 B19 B21">
    <cfRule type="cellIs" dxfId="14" priority="10" stopIfTrue="1" operator="lessThan">
      <formula>0</formula>
    </cfRule>
  </conditionalFormatting>
  <conditionalFormatting sqref="D6 D8 D10 D12 D14 D16 D18 D20 D22">
    <cfRule type="cellIs" dxfId="13" priority="9" stopIfTrue="1" operator="lessThan">
      <formula>0</formula>
    </cfRule>
  </conditionalFormatting>
  <conditionalFormatting sqref="D7 D9 D11 D13 D15 D17 D19 D21">
    <cfRule type="cellIs" dxfId="12" priority="8" stopIfTrue="1" operator="lessThan">
      <formula>0</formula>
    </cfRule>
  </conditionalFormatting>
  <conditionalFormatting sqref="G6 G8 G10 G12 G14 G16 G18 G20 G22">
    <cfRule type="cellIs" dxfId="11" priority="7" stopIfTrue="1" operator="lessThan">
      <formula>0</formula>
    </cfRule>
  </conditionalFormatting>
  <conditionalFormatting sqref="G7 G9 G11 G13 G15 G17 G19 G21">
    <cfRule type="cellIs" dxfId="10" priority="6" stopIfTrue="1" operator="lessThan">
      <formula>0</formula>
    </cfRule>
  </conditionalFormatting>
  <conditionalFormatting sqref="J7 J9 J11 J13 J15 J17 J19 J21">
    <cfRule type="cellIs" dxfId="9" priority="4" stopIfTrue="1" operator="lessThan">
      <formula>0</formula>
    </cfRule>
  </conditionalFormatting>
  <conditionalFormatting sqref="D23">
    <cfRule type="cellIs" dxfId="8" priority="3" stopIfTrue="1" operator="lessThan">
      <formula>0</formula>
    </cfRule>
  </conditionalFormatting>
  <conditionalFormatting sqref="G23">
    <cfRule type="cellIs" dxfId="7" priority="2" stopIfTrue="1" operator="lessThan">
      <formula>0</formula>
    </cfRule>
  </conditionalFormatting>
  <conditionalFormatting sqref="J23">
    <cfRule type="cellIs" dxfId="6"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88" orientation="landscape"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X56"/>
  <sheetViews>
    <sheetView rightToLeft="1" view="pageBreakPreview" zoomScale="60" zoomScaleNormal="110" workbookViewId="0">
      <selection activeCell="D114" sqref="D114"/>
    </sheetView>
  </sheetViews>
  <sheetFormatPr defaultColWidth="9.1796875" defaultRowHeight="15.5"/>
  <cols>
    <col min="1" max="1" width="47.7265625" style="634" customWidth="1"/>
    <col min="2" max="2" width="17" style="634" customWidth="1"/>
    <col min="3" max="3" width="47.7265625" style="634" customWidth="1"/>
    <col min="4" max="4" width="8.81640625" style="634" customWidth="1"/>
    <col min="5" max="5" width="36.453125" style="634" customWidth="1"/>
    <col min="6" max="10" width="9.1796875" style="634"/>
    <col min="11" max="11" width="9.1796875" style="635"/>
    <col min="12" max="12" width="12.81640625" style="634" customWidth="1"/>
    <col min="13" max="16384" width="9.1796875" style="634"/>
  </cols>
  <sheetData>
    <row r="1" spans="1:11" s="626" customFormat="1" ht="24.75" customHeight="1">
      <c r="A1" s="1725" t="s">
        <v>697</v>
      </c>
      <c r="B1" s="1725"/>
      <c r="C1" s="1725"/>
    </row>
    <row r="2" spans="1:11" s="626" customFormat="1" ht="28.5" customHeight="1">
      <c r="A2" s="1726" t="s">
        <v>698</v>
      </c>
      <c r="B2" s="1726"/>
      <c r="C2" s="1726"/>
    </row>
    <row r="3" spans="1:11" s="611" customFormat="1" ht="21" customHeight="1">
      <c r="A3" s="197" t="s">
        <v>1329</v>
      </c>
      <c r="B3" s="136"/>
      <c r="C3" s="201" t="s">
        <v>1330</v>
      </c>
    </row>
    <row r="4" spans="1:11" s="632" customFormat="1" ht="39" customHeight="1">
      <c r="A4" s="433" t="s">
        <v>1331</v>
      </c>
      <c r="B4" s="612" t="s">
        <v>1237</v>
      </c>
      <c r="C4" s="433" t="s">
        <v>1332</v>
      </c>
      <c r="K4" s="633"/>
    </row>
    <row r="5" spans="1:11">
      <c r="A5" s="627" t="s">
        <v>1333</v>
      </c>
      <c r="B5" s="620">
        <v>160</v>
      </c>
      <c r="C5" s="628" t="s">
        <v>1334</v>
      </c>
    </row>
    <row r="6" spans="1:11">
      <c r="A6" s="627" t="s">
        <v>1335</v>
      </c>
      <c r="B6" s="618">
        <v>129</v>
      </c>
      <c r="C6" s="628" t="s">
        <v>1336</v>
      </c>
    </row>
    <row r="7" spans="1:11">
      <c r="A7" s="627" t="s">
        <v>1337</v>
      </c>
      <c r="B7" s="620">
        <v>55</v>
      </c>
      <c r="C7" s="628" t="s">
        <v>1338</v>
      </c>
    </row>
    <row r="8" spans="1:11">
      <c r="A8" s="627" t="s">
        <v>1339</v>
      </c>
      <c r="B8" s="618">
        <v>45</v>
      </c>
      <c r="C8" s="628" t="s">
        <v>1340</v>
      </c>
    </row>
    <row r="9" spans="1:11">
      <c r="A9" s="627" t="s">
        <v>1341</v>
      </c>
      <c r="B9" s="620">
        <v>42</v>
      </c>
      <c r="C9" s="628" t="s">
        <v>1342</v>
      </c>
    </row>
    <row r="10" spans="1:11">
      <c r="A10" s="627" t="s">
        <v>1343</v>
      </c>
      <c r="B10" s="618">
        <v>11</v>
      </c>
      <c r="C10" s="628" t="s">
        <v>1344</v>
      </c>
    </row>
    <row r="11" spans="1:11">
      <c r="A11" s="627" t="s">
        <v>1345</v>
      </c>
      <c r="B11" s="620">
        <v>11</v>
      </c>
      <c r="C11" s="628" t="s">
        <v>1346</v>
      </c>
    </row>
    <row r="12" spans="1:11">
      <c r="A12" s="627" t="s">
        <v>1347</v>
      </c>
      <c r="B12" s="618">
        <v>9</v>
      </c>
      <c r="C12" s="628" t="s">
        <v>1348</v>
      </c>
    </row>
    <row r="13" spans="1:11">
      <c r="A13" s="627" t="s">
        <v>1349</v>
      </c>
      <c r="B13" s="620">
        <v>5</v>
      </c>
      <c r="C13" s="628" t="s">
        <v>1350</v>
      </c>
    </row>
    <row r="14" spans="1:11">
      <c r="A14" s="627" t="s">
        <v>1351</v>
      </c>
      <c r="B14" s="618">
        <v>3</v>
      </c>
      <c r="C14" s="628" t="s">
        <v>1352</v>
      </c>
    </row>
    <row r="15" spans="1:11">
      <c r="A15" s="627" t="s">
        <v>1353</v>
      </c>
      <c r="B15" s="620">
        <v>2</v>
      </c>
      <c r="C15" s="628" t="s">
        <v>1354</v>
      </c>
    </row>
    <row r="16" spans="1:11">
      <c r="A16" s="627" t="s">
        <v>1355</v>
      </c>
      <c r="B16" s="618">
        <v>2</v>
      </c>
      <c r="C16" s="628" t="s">
        <v>1356</v>
      </c>
    </row>
    <row r="17" spans="1:11">
      <c r="A17" s="627" t="s">
        <v>893</v>
      </c>
      <c r="B17" s="620">
        <v>6</v>
      </c>
      <c r="C17" s="628" t="s">
        <v>894</v>
      </c>
    </row>
    <row r="18" spans="1:11" s="645" customFormat="1" ht="27.75" customHeight="1">
      <c r="A18" s="642" t="s">
        <v>106</v>
      </c>
      <c r="B18" s="643">
        <f>SUM(B5:B17)</f>
        <v>480</v>
      </c>
      <c r="C18" s="644" t="s">
        <v>933</v>
      </c>
      <c r="K18" s="646"/>
    </row>
    <row r="19" spans="1:11" s="632" customFormat="1" ht="37.5" customHeight="1">
      <c r="A19" s="433" t="s">
        <v>1325</v>
      </c>
      <c r="B19" s="612" t="s">
        <v>1237</v>
      </c>
      <c r="C19" s="433" t="s">
        <v>1326</v>
      </c>
      <c r="K19" s="633"/>
    </row>
    <row r="20" spans="1:11">
      <c r="A20" s="627" t="s">
        <v>1327</v>
      </c>
      <c r="B20" s="620">
        <v>45</v>
      </c>
      <c r="C20" s="628" t="s">
        <v>1328</v>
      </c>
    </row>
    <row r="21" spans="1:11">
      <c r="A21" s="627" t="s">
        <v>327</v>
      </c>
      <c r="B21" s="618">
        <v>35</v>
      </c>
      <c r="C21" s="628" t="s">
        <v>418</v>
      </c>
    </row>
    <row r="22" spans="1:11">
      <c r="A22" s="627" t="s">
        <v>328</v>
      </c>
      <c r="B22" s="620">
        <v>50</v>
      </c>
      <c r="C22" s="628" t="s">
        <v>419</v>
      </c>
    </row>
    <row r="23" spans="1:11">
      <c r="A23" s="627" t="s">
        <v>329</v>
      </c>
      <c r="B23" s="618">
        <v>31</v>
      </c>
      <c r="C23" s="628" t="s">
        <v>420</v>
      </c>
    </row>
    <row r="24" spans="1:11">
      <c r="A24" s="627" t="s">
        <v>792</v>
      </c>
      <c r="B24" s="620">
        <f>B21+B22+B23</f>
        <v>116</v>
      </c>
      <c r="C24" s="628" t="s">
        <v>793</v>
      </c>
    </row>
    <row r="25" spans="1:11">
      <c r="A25" s="627" t="s">
        <v>333</v>
      </c>
      <c r="B25" s="618">
        <v>30</v>
      </c>
      <c r="C25" s="628" t="s">
        <v>423</v>
      </c>
    </row>
    <row r="26" spans="1:11">
      <c r="A26" s="627" t="s">
        <v>339</v>
      </c>
      <c r="B26" s="620">
        <v>18</v>
      </c>
      <c r="C26" s="628" t="s">
        <v>429</v>
      </c>
    </row>
    <row r="27" spans="1:11">
      <c r="A27" s="627" t="s">
        <v>340</v>
      </c>
      <c r="B27" s="618">
        <v>25</v>
      </c>
      <c r="C27" s="628" t="s">
        <v>430</v>
      </c>
      <c r="K27" s="634"/>
    </row>
    <row r="28" spans="1:11">
      <c r="A28" s="627" t="s">
        <v>800</v>
      </c>
      <c r="B28" s="620">
        <f>B26+B27</f>
        <v>43</v>
      </c>
      <c r="C28" s="628" t="s">
        <v>801</v>
      </c>
    </row>
    <row r="29" spans="1:11">
      <c r="A29" s="627" t="s">
        <v>344</v>
      </c>
      <c r="B29" s="618">
        <v>12</v>
      </c>
      <c r="C29" s="628" t="s">
        <v>434</v>
      </c>
      <c r="K29" s="634"/>
    </row>
    <row r="30" spans="1:11">
      <c r="A30" s="627" t="s">
        <v>348</v>
      </c>
      <c r="B30" s="620">
        <v>10</v>
      </c>
      <c r="C30" s="628" t="s">
        <v>438</v>
      </c>
      <c r="K30" s="634"/>
    </row>
    <row r="31" spans="1:11">
      <c r="A31" s="627" t="s">
        <v>352</v>
      </c>
      <c r="B31" s="618">
        <v>29</v>
      </c>
      <c r="C31" s="628" t="s">
        <v>442</v>
      </c>
      <c r="K31" s="634"/>
    </row>
    <row r="32" spans="1:11">
      <c r="A32" s="627" t="s">
        <v>356</v>
      </c>
      <c r="B32" s="620">
        <v>48</v>
      </c>
      <c r="C32" s="628" t="s">
        <v>446</v>
      </c>
      <c r="K32" s="634"/>
    </row>
    <row r="33" spans="1:50" s="636" customFormat="1">
      <c r="A33" s="627" t="s">
        <v>360</v>
      </c>
      <c r="B33" s="618">
        <v>24</v>
      </c>
      <c r="C33" s="628" t="s">
        <v>450</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row>
    <row r="34" spans="1:50">
      <c r="A34" s="627" t="s">
        <v>364</v>
      </c>
      <c r="B34" s="620">
        <v>8</v>
      </c>
      <c r="C34" s="628" t="s">
        <v>454</v>
      </c>
    </row>
    <row r="35" spans="1:50">
      <c r="A35" s="627" t="s">
        <v>368</v>
      </c>
      <c r="B35" s="618">
        <v>18</v>
      </c>
      <c r="C35" s="628" t="s">
        <v>458</v>
      </c>
    </row>
    <row r="36" spans="1:50">
      <c r="A36" s="627" t="s">
        <v>374</v>
      </c>
      <c r="B36" s="620">
        <v>12</v>
      </c>
      <c r="C36" s="628" t="s">
        <v>464</v>
      </c>
    </row>
    <row r="37" spans="1:50">
      <c r="A37" s="627" t="s">
        <v>377</v>
      </c>
      <c r="B37" s="618">
        <v>16</v>
      </c>
      <c r="C37" s="628" t="s">
        <v>468</v>
      </c>
    </row>
    <row r="38" spans="1:50">
      <c r="A38" s="627" t="s">
        <v>492</v>
      </c>
      <c r="B38" s="620">
        <v>18</v>
      </c>
      <c r="C38" s="628" t="s">
        <v>471</v>
      </c>
    </row>
    <row r="39" spans="1:50">
      <c r="A39" s="627" t="s">
        <v>382</v>
      </c>
      <c r="B39" s="618">
        <v>20</v>
      </c>
      <c r="C39" s="628" t="s">
        <v>474</v>
      </c>
    </row>
    <row r="40" spans="1:50">
      <c r="A40" s="627" t="s">
        <v>386</v>
      </c>
      <c r="B40" s="620">
        <v>16</v>
      </c>
      <c r="C40" s="628" t="s">
        <v>478</v>
      </c>
    </row>
    <row r="41" spans="1:50" ht="18.5">
      <c r="A41" s="627" t="s">
        <v>390</v>
      </c>
      <c r="B41" s="618">
        <v>9</v>
      </c>
      <c r="C41" s="628" t="s">
        <v>482</v>
      </c>
      <c r="E41" s="645"/>
    </row>
    <row r="42" spans="1:50">
      <c r="A42" s="627" t="s">
        <v>394</v>
      </c>
      <c r="B42" s="620">
        <v>6</v>
      </c>
      <c r="C42" s="628" t="s">
        <v>486</v>
      </c>
    </row>
    <row r="43" spans="1:50" s="645" customFormat="1" ht="27.75" customHeight="1">
      <c r="A43" s="642" t="s">
        <v>106</v>
      </c>
      <c r="B43" s="643">
        <f>B20+B24+B25+B28+B29+B30+B31+B32+B33+B34+B35+B36+B37+B38+B39+B40+B41+B42</f>
        <v>480</v>
      </c>
      <c r="C43" s="644" t="s">
        <v>68</v>
      </c>
      <c r="E43" s="634"/>
      <c r="K43" s="646"/>
    </row>
    <row r="56" spans="11:11">
      <c r="K56" s="634"/>
    </row>
  </sheetData>
  <mergeCells count="2">
    <mergeCell ref="A1:C1"/>
    <mergeCell ref="A2:C2"/>
  </mergeCells>
  <printOptions horizontalCentered="1"/>
  <pageMargins left="0.7" right="0.7" top="0.75" bottom="0.75" header="0.3" footer="0.3"/>
  <pageSetup paperSize="9" scale="79" orientation="portrait"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47"/>
  <sheetViews>
    <sheetView showGridLines="0" rightToLeft="1" view="pageBreakPreview" topLeftCell="A4" zoomScale="50" zoomScaleNormal="90" zoomScaleSheetLayoutView="50" workbookViewId="0">
      <selection activeCell="D114" sqref="D114"/>
    </sheetView>
  </sheetViews>
  <sheetFormatPr defaultColWidth="6.7265625" defaultRowHeight="55" customHeight="1"/>
  <cols>
    <col min="1" max="1" width="77.7265625" style="651" customWidth="1"/>
    <col min="2" max="3" width="23.7265625" style="651" customWidth="1"/>
    <col min="4" max="4" width="77.7265625" style="660" customWidth="1"/>
    <col min="5" max="5" width="19.453125" style="651" customWidth="1"/>
    <col min="6" max="10" width="13.7265625" style="651" customWidth="1"/>
    <col min="11" max="236" width="6.7265625" style="651"/>
    <col min="237" max="237" width="41.7265625" style="651" customWidth="1"/>
    <col min="238" max="238" width="48.81640625" style="651" customWidth="1"/>
    <col min="239" max="239" width="33.26953125" style="651" customWidth="1"/>
    <col min="240" max="492" width="6.7265625" style="651"/>
    <col min="493" max="493" width="41.7265625" style="651" customWidth="1"/>
    <col min="494" max="494" width="48.81640625" style="651" customWidth="1"/>
    <col min="495" max="495" width="33.26953125" style="651" customWidth="1"/>
    <col min="496" max="748" width="6.7265625" style="651"/>
    <col min="749" max="749" width="41.7265625" style="651" customWidth="1"/>
    <col min="750" max="750" width="48.81640625" style="651" customWidth="1"/>
    <col min="751" max="751" width="33.26953125" style="651" customWidth="1"/>
    <col min="752" max="1004" width="6.7265625" style="651"/>
    <col min="1005" max="1005" width="41.7265625" style="651" customWidth="1"/>
    <col min="1006" max="1006" width="48.81640625" style="651" customWidth="1"/>
    <col min="1007" max="1007" width="33.26953125" style="651" customWidth="1"/>
    <col min="1008" max="1260" width="6.7265625" style="651"/>
    <col min="1261" max="1261" width="41.7265625" style="651" customWidth="1"/>
    <col min="1262" max="1262" width="48.81640625" style="651" customWidth="1"/>
    <col min="1263" max="1263" width="33.26953125" style="651" customWidth="1"/>
    <col min="1264" max="1516" width="6.7265625" style="651"/>
    <col min="1517" max="1517" width="41.7265625" style="651" customWidth="1"/>
    <col min="1518" max="1518" width="48.81640625" style="651" customWidth="1"/>
    <col min="1519" max="1519" width="33.26953125" style="651" customWidth="1"/>
    <col min="1520" max="1772" width="6.7265625" style="651"/>
    <col min="1773" max="1773" width="41.7265625" style="651" customWidth="1"/>
    <col min="1774" max="1774" width="48.81640625" style="651" customWidth="1"/>
    <col min="1775" max="1775" width="33.26953125" style="651" customWidth="1"/>
    <col min="1776" max="2028" width="6.7265625" style="651"/>
    <col min="2029" max="2029" width="41.7265625" style="651" customWidth="1"/>
    <col min="2030" max="2030" width="48.81640625" style="651" customWidth="1"/>
    <col min="2031" max="2031" width="33.26953125" style="651" customWidth="1"/>
    <col min="2032" max="2284" width="6.7265625" style="651"/>
    <col min="2285" max="2285" width="41.7265625" style="651" customWidth="1"/>
    <col min="2286" max="2286" width="48.81640625" style="651" customWidth="1"/>
    <col min="2287" max="2287" width="33.26953125" style="651" customWidth="1"/>
    <col min="2288" max="2540" width="6.7265625" style="651"/>
    <col min="2541" max="2541" width="41.7265625" style="651" customWidth="1"/>
    <col min="2542" max="2542" width="48.81640625" style="651" customWidth="1"/>
    <col min="2543" max="2543" width="33.26953125" style="651" customWidth="1"/>
    <col min="2544" max="2796" width="6.7265625" style="651"/>
    <col min="2797" max="2797" width="41.7265625" style="651" customWidth="1"/>
    <col min="2798" max="2798" width="48.81640625" style="651" customWidth="1"/>
    <col min="2799" max="2799" width="33.26953125" style="651" customWidth="1"/>
    <col min="2800" max="3052" width="6.7265625" style="651"/>
    <col min="3053" max="3053" width="41.7265625" style="651" customWidth="1"/>
    <col min="3054" max="3054" width="48.81640625" style="651" customWidth="1"/>
    <col min="3055" max="3055" width="33.26953125" style="651" customWidth="1"/>
    <col min="3056" max="3308" width="6.7265625" style="651"/>
    <col min="3309" max="3309" width="41.7265625" style="651" customWidth="1"/>
    <col min="3310" max="3310" width="48.81640625" style="651" customWidth="1"/>
    <col min="3311" max="3311" width="33.26953125" style="651" customWidth="1"/>
    <col min="3312" max="3564" width="6.7265625" style="651"/>
    <col min="3565" max="3565" width="41.7265625" style="651" customWidth="1"/>
    <col min="3566" max="3566" width="48.81640625" style="651" customWidth="1"/>
    <col min="3567" max="3567" width="33.26953125" style="651" customWidth="1"/>
    <col min="3568" max="3820" width="6.7265625" style="651"/>
    <col min="3821" max="3821" width="41.7265625" style="651" customWidth="1"/>
    <col min="3822" max="3822" width="48.81640625" style="651" customWidth="1"/>
    <col min="3823" max="3823" width="33.26953125" style="651" customWidth="1"/>
    <col min="3824" max="4076" width="6.7265625" style="651"/>
    <col min="4077" max="4077" width="41.7265625" style="651" customWidth="1"/>
    <col min="4078" max="4078" width="48.81640625" style="651" customWidth="1"/>
    <col min="4079" max="4079" width="33.26953125" style="651" customWidth="1"/>
    <col min="4080" max="4332" width="6.7265625" style="651"/>
    <col min="4333" max="4333" width="41.7265625" style="651" customWidth="1"/>
    <col min="4334" max="4334" width="48.81640625" style="651" customWidth="1"/>
    <col min="4335" max="4335" width="33.26953125" style="651" customWidth="1"/>
    <col min="4336" max="4588" width="6.7265625" style="651"/>
    <col min="4589" max="4589" width="41.7265625" style="651" customWidth="1"/>
    <col min="4590" max="4590" width="48.81640625" style="651" customWidth="1"/>
    <col min="4591" max="4591" width="33.26953125" style="651" customWidth="1"/>
    <col min="4592" max="4844" width="6.7265625" style="651"/>
    <col min="4845" max="4845" width="41.7265625" style="651" customWidth="1"/>
    <col min="4846" max="4846" width="48.81640625" style="651" customWidth="1"/>
    <col min="4847" max="4847" width="33.26953125" style="651" customWidth="1"/>
    <col min="4848" max="5100" width="6.7265625" style="651"/>
    <col min="5101" max="5101" width="41.7265625" style="651" customWidth="1"/>
    <col min="5102" max="5102" width="48.81640625" style="651" customWidth="1"/>
    <col min="5103" max="5103" width="33.26953125" style="651" customWidth="1"/>
    <col min="5104" max="5356" width="6.7265625" style="651"/>
    <col min="5357" max="5357" width="41.7265625" style="651" customWidth="1"/>
    <col min="5358" max="5358" width="48.81640625" style="651" customWidth="1"/>
    <col min="5359" max="5359" width="33.26953125" style="651" customWidth="1"/>
    <col min="5360" max="5612" width="6.7265625" style="651"/>
    <col min="5613" max="5613" width="41.7265625" style="651" customWidth="1"/>
    <col min="5614" max="5614" width="48.81640625" style="651" customWidth="1"/>
    <col min="5615" max="5615" width="33.26953125" style="651" customWidth="1"/>
    <col min="5616" max="5868" width="6.7265625" style="651"/>
    <col min="5869" max="5869" width="41.7265625" style="651" customWidth="1"/>
    <col min="5870" max="5870" width="48.81640625" style="651" customWidth="1"/>
    <col min="5871" max="5871" width="33.26953125" style="651" customWidth="1"/>
    <col min="5872" max="6124" width="6.7265625" style="651"/>
    <col min="6125" max="6125" width="41.7265625" style="651" customWidth="1"/>
    <col min="6126" max="6126" width="48.81640625" style="651" customWidth="1"/>
    <col min="6127" max="6127" width="33.26953125" style="651" customWidth="1"/>
    <col min="6128" max="6380" width="6.7265625" style="651"/>
    <col min="6381" max="6381" width="41.7265625" style="651" customWidth="1"/>
    <col min="6382" max="6382" width="48.81640625" style="651" customWidth="1"/>
    <col min="6383" max="6383" width="33.26953125" style="651" customWidth="1"/>
    <col min="6384" max="6636" width="6.7265625" style="651"/>
    <col min="6637" max="6637" width="41.7265625" style="651" customWidth="1"/>
    <col min="6638" max="6638" width="48.81640625" style="651" customWidth="1"/>
    <col min="6639" max="6639" width="33.26953125" style="651" customWidth="1"/>
    <col min="6640" max="6892" width="6.7265625" style="651"/>
    <col min="6893" max="6893" width="41.7265625" style="651" customWidth="1"/>
    <col min="6894" max="6894" width="48.81640625" style="651" customWidth="1"/>
    <col min="6895" max="6895" width="33.26953125" style="651" customWidth="1"/>
    <col min="6896" max="7148" width="6.7265625" style="651"/>
    <col min="7149" max="7149" width="41.7265625" style="651" customWidth="1"/>
    <col min="7150" max="7150" width="48.81640625" style="651" customWidth="1"/>
    <col min="7151" max="7151" width="33.26953125" style="651" customWidth="1"/>
    <col min="7152" max="7404" width="6.7265625" style="651"/>
    <col min="7405" max="7405" width="41.7265625" style="651" customWidth="1"/>
    <col min="7406" max="7406" width="48.81640625" style="651" customWidth="1"/>
    <col min="7407" max="7407" width="33.26953125" style="651" customWidth="1"/>
    <col min="7408" max="7660" width="6.7265625" style="651"/>
    <col min="7661" max="7661" width="41.7265625" style="651" customWidth="1"/>
    <col min="7662" max="7662" width="48.81640625" style="651" customWidth="1"/>
    <col min="7663" max="7663" width="33.26953125" style="651" customWidth="1"/>
    <col min="7664" max="7916" width="6.7265625" style="651"/>
    <col min="7917" max="7917" width="41.7265625" style="651" customWidth="1"/>
    <col min="7918" max="7918" width="48.81640625" style="651" customWidth="1"/>
    <col min="7919" max="7919" width="33.26953125" style="651" customWidth="1"/>
    <col min="7920" max="8172" width="6.7265625" style="651"/>
    <col min="8173" max="8173" width="41.7265625" style="651" customWidth="1"/>
    <col min="8174" max="8174" width="48.81640625" style="651" customWidth="1"/>
    <col min="8175" max="8175" width="33.26953125" style="651" customWidth="1"/>
    <col min="8176" max="8428" width="6.7265625" style="651"/>
    <col min="8429" max="8429" width="41.7265625" style="651" customWidth="1"/>
    <col min="8430" max="8430" width="48.81640625" style="651" customWidth="1"/>
    <col min="8431" max="8431" width="33.26953125" style="651" customWidth="1"/>
    <col min="8432" max="8684" width="6.7265625" style="651"/>
    <col min="8685" max="8685" width="41.7265625" style="651" customWidth="1"/>
    <col min="8686" max="8686" width="48.81640625" style="651" customWidth="1"/>
    <col min="8687" max="8687" width="33.26953125" style="651" customWidth="1"/>
    <col min="8688" max="8940" width="6.7265625" style="651"/>
    <col min="8941" max="8941" width="41.7265625" style="651" customWidth="1"/>
    <col min="8942" max="8942" width="48.81640625" style="651" customWidth="1"/>
    <col min="8943" max="8943" width="33.26953125" style="651" customWidth="1"/>
    <col min="8944" max="9196" width="6.7265625" style="651"/>
    <col min="9197" max="9197" width="41.7265625" style="651" customWidth="1"/>
    <col min="9198" max="9198" width="48.81640625" style="651" customWidth="1"/>
    <col min="9199" max="9199" width="33.26953125" style="651" customWidth="1"/>
    <col min="9200" max="9452" width="6.7265625" style="651"/>
    <col min="9453" max="9453" width="41.7265625" style="651" customWidth="1"/>
    <col min="9454" max="9454" width="48.81640625" style="651" customWidth="1"/>
    <col min="9455" max="9455" width="33.26953125" style="651" customWidth="1"/>
    <col min="9456" max="9708" width="6.7265625" style="651"/>
    <col min="9709" max="9709" width="41.7265625" style="651" customWidth="1"/>
    <col min="9710" max="9710" width="48.81640625" style="651" customWidth="1"/>
    <col min="9711" max="9711" width="33.26953125" style="651" customWidth="1"/>
    <col min="9712" max="9964" width="6.7265625" style="651"/>
    <col min="9965" max="9965" width="41.7265625" style="651" customWidth="1"/>
    <col min="9966" max="9966" width="48.81640625" style="651" customWidth="1"/>
    <col min="9967" max="9967" width="33.26953125" style="651" customWidth="1"/>
    <col min="9968" max="10220" width="6.7265625" style="651"/>
    <col min="10221" max="10221" width="41.7265625" style="651" customWidth="1"/>
    <col min="10222" max="10222" width="48.81640625" style="651" customWidth="1"/>
    <col min="10223" max="10223" width="33.26953125" style="651" customWidth="1"/>
    <col min="10224" max="10476" width="6.7265625" style="651"/>
    <col min="10477" max="10477" width="41.7265625" style="651" customWidth="1"/>
    <col min="10478" max="10478" width="48.81640625" style="651" customWidth="1"/>
    <col min="10479" max="10479" width="33.26953125" style="651" customWidth="1"/>
    <col min="10480" max="10732" width="6.7265625" style="651"/>
    <col min="10733" max="10733" width="41.7265625" style="651" customWidth="1"/>
    <col min="10734" max="10734" width="48.81640625" style="651" customWidth="1"/>
    <col min="10735" max="10735" width="33.26953125" style="651" customWidth="1"/>
    <col min="10736" max="10988" width="6.7265625" style="651"/>
    <col min="10989" max="10989" width="41.7265625" style="651" customWidth="1"/>
    <col min="10990" max="10990" width="48.81640625" style="651" customWidth="1"/>
    <col min="10991" max="10991" width="33.26953125" style="651" customWidth="1"/>
    <col min="10992" max="11244" width="6.7265625" style="651"/>
    <col min="11245" max="11245" width="41.7265625" style="651" customWidth="1"/>
    <col min="11246" max="11246" width="48.81640625" style="651" customWidth="1"/>
    <col min="11247" max="11247" width="33.26953125" style="651" customWidth="1"/>
    <col min="11248" max="11500" width="6.7265625" style="651"/>
    <col min="11501" max="11501" width="41.7265625" style="651" customWidth="1"/>
    <col min="11502" max="11502" width="48.81640625" style="651" customWidth="1"/>
    <col min="11503" max="11503" width="33.26953125" style="651" customWidth="1"/>
    <col min="11504" max="11756" width="6.7265625" style="651"/>
    <col min="11757" max="11757" width="41.7265625" style="651" customWidth="1"/>
    <col min="11758" max="11758" width="48.81640625" style="651" customWidth="1"/>
    <col min="11759" max="11759" width="33.26953125" style="651" customWidth="1"/>
    <col min="11760" max="12012" width="6.7265625" style="651"/>
    <col min="12013" max="12013" width="41.7265625" style="651" customWidth="1"/>
    <col min="12014" max="12014" width="48.81640625" style="651" customWidth="1"/>
    <col min="12015" max="12015" width="33.26953125" style="651" customWidth="1"/>
    <col min="12016" max="12268" width="6.7265625" style="651"/>
    <col min="12269" max="12269" width="41.7265625" style="651" customWidth="1"/>
    <col min="12270" max="12270" width="48.81640625" style="651" customWidth="1"/>
    <col min="12271" max="12271" width="33.26953125" style="651" customWidth="1"/>
    <col min="12272" max="12524" width="6.7265625" style="651"/>
    <col min="12525" max="12525" width="41.7265625" style="651" customWidth="1"/>
    <col min="12526" max="12526" width="48.81640625" style="651" customWidth="1"/>
    <col min="12527" max="12527" width="33.26953125" style="651" customWidth="1"/>
    <col min="12528" max="12780" width="6.7265625" style="651"/>
    <col min="12781" max="12781" width="41.7265625" style="651" customWidth="1"/>
    <col min="12782" max="12782" width="48.81640625" style="651" customWidth="1"/>
    <col min="12783" max="12783" width="33.26953125" style="651" customWidth="1"/>
    <col min="12784" max="13036" width="6.7265625" style="651"/>
    <col min="13037" max="13037" width="41.7265625" style="651" customWidth="1"/>
    <col min="13038" max="13038" width="48.81640625" style="651" customWidth="1"/>
    <col min="13039" max="13039" width="33.26953125" style="651" customWidth="1"/>
    <col min="13040" max="13292" width="6.7265625" style="651"/>
    <col min="13293" max="13293" width="41.7265625" style="651" customWidth="1"/>
    <col min="13294" max="13294" width="48.81640625" style="651" customWidth="1"/>
    <col min="13295" max="13295" width="33.26953125" style="651" customWidth="1"/>
    <col min="13296" max="13548" width="6.7265625" style="651"/>
    <col min="13549" max="13549" width="41.7265625" style="651" customWidth="1"/>
    <col min="13550" max="13550" width="48.81640625" style="651" customWidth="1"/>
    <col min="13551" max="13551" width="33.26953125" style="651" customWidth="1"/>
    <col min="13552" max="13804" width="6.7265625" style="651"/>
    <col min="13805" max="13805" width="41.7265625" style="651" customWidth="1"/>
    <col min="13806" max="13806" width="48.81640625" style="651" customWidth="1"/>
    <col min="13807" max="13807" width="33.26953125" style="651" customWidth="1"/>
    <col min="13808" max="14060" width="6.7265625" style="651"/>
    <col min="14061" max="14061" width="41.7265625" style="651" customWidth="1"/>
    <col min="14062" max="14062" width="48.81640625" style="651" customWidth="1"/>
    <col min="14063" max="14063" width="33.26953125" style="651" customWidth="1"/>
    <col min="14064" max="14316" width="6.7265625" style="651"/>
    <col min="14317" max="14317" width="41.7265625" style="651" customWidth="1"/>
    <col min="14318" max="14318" width="48.81640625" style="651" customWidth="1"/>
    <col min="14319" max="14319" width="33.26953125" style="651" customWidth="1"/>
    <col min="14320" max="14572" width="6.7265625" style="651"/>
    <col min="14573" max="14573" width="41.7265625" style="651" customWidth="1"/>
    <col min="14574" max="14574" width="48.81640625" style="651" customWidth="1"/>
    <col min="14575" max="14575" width="33.26953125" style="651" customWidth="1"/>
    <col min="14576" max="14828" width="6.7265625" style="651"/>
    <col min="14829" max="14829" width="41.7265625" style="651" customWidth="1"/>
    <col min="14830" max="14830" width="48.81640625" style="651" customWidth="1"/>
    <col min="14831" max="14831" width="33.26953125" style="651" customWidth="1"/>
    <col min="14832" max="15084" width="6.7265625" style="651"/>
    <col min="15085" max="15085" width="41.7265625" style="651" customWidth="1"/>
    <col min="15086" max="15086" width="48.81640625" style="651" customWidth="1"/>
    <col min="15087" max="15087" width="33.26953125" style="651" customWidth="1"/>
    <col min="15088" max="15340" width="6.7265625" style="651"/>
    <col min="15341" max="15341" width="41.7265625" style="651" customWidth="1"/>
    <col min="15342" max="15342" width="48.81640625" style="651" customWidth="1"/>
    <col min="15343" max="15343" width="33.26953125" style="651" customWidth="1"/>
    <col min="15344" max="15596" width="6.7265625" style="651"/>
    <col min="15597" max="15597" width="41.7265625" style="651" customWidth="1"/>
    <col min="15598" max="15598" width="48.81640625" style="651" customWidth="1"/>
    <col min="15599" max="15599" width="33.26953125" style="651" customWidth="1"/>
    <col min="15600" max="15852" width="6.7265625" style="651"/>
    <col min="15853" max="15853" width="41.7265625" style="651" customWidth="1"/>
    <col min="15854" max="15854" width="48.81640625" style="651" customWidth="1"/>
    <col min="15855" max="15855" width="33.26953125" style="651" customWidth="1"/>
    <col min="15856" max="16108" width="6.7265625" style="651"/>
    <col min="16109" max="16109" width="41.7265625" style="651" customWidth="1"/>
    <col min="16110" max="16110" width="48.81640625" style="651" customWidth="1"/>
    <col min="16111" max="16111" width="33.26953125" style="651" customWidth="1"/>
    <col min="16112" max="16384" width="6.7265625" style="651"/>
  </cols>
  <sheetData>
    <row r="1" spans="1:4" s="647" customFormat="1" ht="33" customHeight="1">
      <c r="A1" s="1725" t="s">
        <v>700</v>
      </c>
      <c r="B1" s="1725"/>
      <c r="C1" s="1725"/>
      <c r="D1" s="1725"/>
    </row>
    <row r="2" spans="1:4" s="647" customFormat="1" ht="33" customHeight="1">
      <c r="A2" s="1726" t="s">
        <v>701</v>
      </c>
      <c r="B2" s="1726"/>
      <c r="C2" s="1726"/>
      <c r="D2" s="1726"/>
    </row>
    <row r="3" spans="1:4" ht="21.75" customHeight="1">
      <c r="A3" s="648" t="s">
        <v>1357</v>
      </c>
      <c r="B3" s="649"/>
      <c r="C3" s="649"/>
      <c r="D3" s="650" t="s">
        <v>1358</v>
      </c>
    </row>
    <row r="4" spans="1:4" s="647" customFormat="1" ht="33" customHeight="1">
      <c r="A4" s="1983" t="s">
        <v>1359</v>
      </c>
      <c r="B4" s="652" t="s">
        <v>1360</v>
      </c>
      <c r="C4" s="652" t="s">
        <v>1361</v>
      </c>
      <c r="D4" s="1983" t="s">
        <v>1362</v>
      </c>
    </row>
    <row r="5" spans="1:4" s="647" customFormat="1" ht="33" customHeight="1">
      <c r="A5" s="1983"/>
      <c r="B5" s="653" t="s">
        <v>1363</v>
      </c>
      <c r="C5" s="653" t="s">
        <v>1364</v>
      </c>
      <c r="D5" s="1983"/>
    </row>
    <row r="6" spans="1:4" ht="21" customHeight="1">
      <c r="A6" s="654" t="s">
        <v>1365</v>
      </c>
      <c r="B6" s="655">
        <v>1310</v>
      </c>
      <c r="C6" s="655">
        <v>15133</v>
      </c>
      <c r="D6" s="656" t="s">
        <v>1366</v>
      </c>
    </row>
    <row r="7" spans="1:4" ht="21" customHeight="1">
      <c r="A7" s="654" t="s">
        <v>1367</v>
      </c>
      <c r="B7" s="657">
        <v>780</v>
      </c>
      <c r="C7" s="657">
        <v>6514</v>
      </c>
      <c r="D7" s="656" t="s">
        <v>1368</v>
      </c>
    </row>
    <row r="8" spans="1:4" ht="21" customHeight="1">
      <c r="A8" s="654" t="s">
        <v>1369</v>
      </c>
      <c r="B8" s="655">
        <v>2</v>
      </c>
      <c r="C8" s="655">
        <v>24</v>
      </c>
      <c r="D8" s="656" t="s">
        <v>1370</v>
      </c>
    </row>
    <row r="9" spans="1:4" ht="21" customHeight="1">
      <c r="A9" s="654" t="s">
        <v>1371</v>
      </c>
      <c r="B9" s="657">
        <v>409</v>
      </c>
      <c r="C9" s="657">
        <v>4572</v>
      </c>
      <c r="D9" s="656" t="s">
        <v>1372</v>
      </c>
    </row>
    <row r="10" spans="1:4" ht="21" customHeight="1">
      <c r="A10" s="654" t="s">
        <v>1373</v>
      </c>
      <c r="B10" s="655">
        <v>2</v>
      </c>
      <c r="C10" s="655">
        <v>24</v>
      </c>
      <c r="D10" s="656" t="s">
        <v>1374</v>
      </c>
    </row>
    <row r="11" spans="1:4" ht="21" customHeight="1">
      <c r="A11" s="654" t="s">
        <v>1375</v>
      </c>
      <c r="B11" s="657">
        <v>276</v>
      </c>
      <c r="C11" s="657">
        <v>3016</v>
      </c>
      <c r="D11" s="656" t="s">
        <v>1376</v>
      </c>
    </row>
    <row r="12" spans="1:4" ht="21" customHeight="1">
      <c r="A12" s="654" t="s">
        <v>1377</v>
      </c>
      <c r="B12" s="655">
        <v>6</v>
      </c>
      <c r="C12" s="655">
        <v>175</v>
      </c>
      <c r="D12" s="656" t="s">
        <v>1378</v>
      </c>
    </row>
    <row r="13" spans="1:4" ht="21" customHeight="1">
      <c r="A13" s="654" t="s">
        <v>1379</v>
      </c>
      <c r="B13" s="657">
        <v>256</v>
      </c>
      <c r="C13" s="657">
        <v>2167</v>
      </c>
      <c r="D13" s="656" t="s">
        <v>1380</v>
      </c>
    </row>
    <row r="14" spans="1:4" ht="21" customHeight="1">
      <c r="A14" s="654" t="s">
        <v>1381</v>
      </c>
      <c r="B14" s="655">
        <v>12</v>
      </c>
      <c r="C14" s="655">
        <v>206</v>
      </c>
      <c r="D14" s="656" t="s">
        <v>1382</v>
      </c>
    </row>
    <row r="15" spans="1:4" ht="21" customHeight="1">
      <c r="A15" s="654" t="s">
        <v>1383</v>
      </c>
      <c r="B15" s="657">
        <v>99</v>
      </c>
      <c r="C15" s="657">
        <v>2990</v>
      </c>
      <c r="D15" s="656" t="s">
        <v>1384</v>
      </c>
    </row>
    <row r="16" spans="1:4" ht="36" customHeight="1">
      <c r="A16" s="654" t="s">
        <v>1385</v>
      </c>
      <c r="B16" s="655">
        <v>18</v>
      </c>
      <c r="C16" s="655">
        <v>456</v>
      </c>
      <c r="D16" s="656" t="s">
        <v>1386</v>
      </c>
    </row>
    <row r="17" spans="1:4" ht="21" customHeight="1">
      <c r="A17" s="654" t="s">
        <v>1387</v>
      </c>
      <c r="B17" s="657">
        <v>36</v>
      </c>
      <c r="C17" s="657">
        <v>466</v>
      </c>
      <c r="D17" s="656" t="s">
        <v>1388</v>
      </c>
    </row>
    <row r="18" spans="1:4" ht="21" customHeight="1">
      <c r="A18" s="654" t="s">
        <v>1389</v>
      </c>
      <c r="B18" s="655">
        <v>17.5</v>
      </c>
      <c r="C18" s="655">
        <v>379</v>
      </c>
      <c r="D18" s="656" t="s">
        <v>1390</v>
      </c>
    </row>
    <row r="19" spans="1:4" ht="21" customHeight="1">
      <c r="A19" s="654" t="s">
        <v>1391</v>
      </c>
      <c r="B19" s="657">
        <v>12</v>
      </c>
      <c r="C19" s="657">
        <v>231</v>
      </c>
      <c r="D19" s="656" t="s">
        <v>1392</v>
      </c>
    </row>
    <row r="20" spans="1:4" ht="21" customHeight="1">
      <c r="A20" s="654" t="s">
        <v>1393</v>
      </c>
      <c r="B20" s="655">
        <v>21.5</v>
      </c>
      <c r="C20" s="655">
        <v>359</v>
      </c>
      <c r="D20" s="656" t="s">
        <v>1394</v>
      </c>
    </row>
    <row r="21" spans="1:4" ht="21" customHeight="1">
      <c r="A21" s="654" t="s">
        <v>1395</v>
      </c>
      <c r="B21" s="657">
        <v>1</v>
      </c>
      <c r="C21" s="657">
        <v>10</v>
      </c>
      <c r="D21" s="656" t="s">
        <v>1396</v>
      </c>
    </row>
    <row r="22" spans="1:4" ht="21" customHeight="1">
      <c r="A22" s="654" t="s">
        <v>1397</v>
      </c>
      <c r="B22" s="655">
        <v>13</v>
      </c>
      <c r="C22" s="655">
        <v>529</v>
      </c>
      <c r="D22" s="656" t="s">
        <v>1398</v>
      </c>
    </row>
    <row r="23" spans="1:4" ht="21" customHeight="1">
      <c r="A23" s="654" t="s">
        <v>1399</v>
      </c>
      <c r="B23" s="657">
        <v>38</v>
      </c>
      <c r="C23" s="657">
        <v>276</v>
      </c>
      <c r="D23" s="656" t="s">
        <v>1400</v>
      </c>
    </row>
    <row r="24" spans="1:4" ht="21" customHeight="1">
      <c r="A24" s="654" t="s">
        <v>1401</v>
      </c>
      <c r="B24" s="655">
        <v>14</v>
      </c>
      <c r="C24" s="655">
        <v>161</v>
      </c>
      <c r="D24" s="656" t="s">
        <v>1402</v>
      </c>
    </row>
    <row r="25" spans="1:4" ht="21" customHeight="1">
      <c r="A25" s="654" t="s">
        <v>1403</v>
      </c>
      <c r="B25" s="657">
        <v>2</v>
      </c>
      <c r="C25" s="657">
        <v>45</v>
      </c>
      <c r="D25" s="656" t="s">
        <v>1404</v>
      </c>
    </row>
    <row r="26" spans="1:4" ht="21" customHeight="1">
      <c r="A26" s="654" t="s">
        <v>1405</v>
      </c>
      <c r="B26" s="655">
        <v>4</v>
      </c>
      <c r="C26" s="655">
        <v>48</v>
      </c>
      <c r="D26" s="656" t="s">
        <v>1406</v>
      </c>
    </row>
    <row r="27" spans="1:4" ht="21" customHeight="1">
      <c r="A27" s="654" t="s">
        <v>1407</v>
      </c>
      <c r="B27" s="657">
        <v>4</v>
      </c>
      <c r="C27" s="657">
        <v>72</v>
      </c>
      <c r="D27" s="656" t="s">
        <v>1408</v>
      </c>
    </row>
    <row r="28" spans="1:4" ht="21" customHeight="1">
      <c r="A28" s="654" t="s">
        <v>1409</v>
      </c>
      <c r="B28" s="655">
        <v>25</v>
      </c>
      <c r="C28" s="655">
        <v>540</v>
      </c>
      <c r="D28" s="656" t="s">
        <v>1410</v>
      </c>
    </row>
    <row r="29" spans="1:4" ht="21" customHeight="1">
      <c r="A29" s="654" t="s">
        <v>1411</v>
      </c>
      <c r="B29" s="657">
        <v>1</v>
      </c>
      <c r="C29" s="657">
        <v>15</v>
      </c>
      <c r="D29" s="656" t="s">
        <v>1412</v>
      </c>
    </row>
    <row r="30" spans="1:4" ht="21" customHeight="1">
      <c r="A30" s="654" t="s">
        <v>1413</v>
      </c>
      <c r="B30" s="655">
        <v>7</v>
      </c>
      <c r="C30" s="655">
        <v>124</v>
      </c>
      <c r="D30" s="656" t="s">
        <v>1414</v>
      </c>
    </row>
    <row r="31" spans="1:4" ht="21" customHeight="1">
      <c r="A31" s="654" t="s">
        <v>1415</v>
      </c>
      <c r="B31" s="657">
        <v>13</v>
      </c>
      <c r="C31" s="657">
        <v>389</v>
      </c>
      <c r="D31" s="656" t="s">
        <v>1416</v>
      </c>
    </row>
    <row r="32" spans="1:4" ht="21" customHeight="1">
      <c r="A32" s="654" t="s">
        <v>1417</v>
      </c>
      <c r="B32" s="655">
        <v>8</v>
      </c>
      <c r="C32" s="655">
        <v>98</v>
      </c>
      <c r="D32" s="656" t="s">
        <v>1418</v>
      </c>
    </row>
    <row r="33" spans="1:4" ht="21" customHeight="1">
      <c r="A33" s="654" t="s">
        <v>1419</v>
      </c>
      <c r="B33" s="657">
        <v>5</v>
      </c>
      <c r="C33" s="657">
        <v>129</v>
      </c>
      <c r="D33" s="656" t="s">
        <v>1420</v>
      </c>
    </row>
    <row r="34" spans="1:4" ht="21" customHeight="1">
      <c r="A34" s="654" t="s">
        <v>1421</v>
      </c>
      <c r="B34" s="655">
        <v>1</v>
      </c>
      <c r="C34" s="655">
        <v>25</v>
      </c>
      <c r="D34" s="656" t="s">
        <v>1422</v>
      </c>
    </row>
    <row r="35" spans="1:4" ht="21" customHeight="1">
      <c r="A35" s="654" t="s">
        <v>1423</v>
      </c>
      <c r="B35" s="657">
        <v>1</v>
      </c>
      <c r="C35" s="657">
        <v>21</v>
      </c>
      <c r="D35" s="656" t="s">
        <v>1424</v>
      </c>
    </row>
    <row r="36" spans="1:4" ht="21" customHeight="1">
      <c r="A36" s="654" t="s">
        <v>1425</v>
      </c>
      <c r="B36" s="655">
        <v>1</v>
      </c>
      <c r="C36" s="655">
        <v>24</v>
      </c>
      <c r="D36" s="656" t="s">
        <v>1426</v>
      </c>
    </row>
    <row r="37" spans="1:4" ht="21" customHeight="1">
      <c r="A37" s="654" t="s">
        <v>1427</v>
      </c>
      <c r="B37" s="657">
        <v>1</v>
      </c>
      <c r="C37" s="657">
        <v>49</v>
      </c>
      <c r="D37" s="656" t="s">
        <v>1428</v>
      </c>
    </row>
    <row r="38" spans="1:4" ht="21" customHeight="1">
      <c r="A38" s="654" t="s">
        <v>1429</v>
      </c>
      <c r="B38" s="655">
        <v>20</v>
      </c>
      <c r="C38" s="655">
        <v>300</v>
      </c>
      <c r="D38" s="656" t="s">
        <v>1430</v>
      </c>
    </row>
    <row r="39" spans="1:4" ht="21" customHeight="1">
      <c r="A39" s="654" t="s">
        <v>1431</v>
      </c>
      <c r="B39" s="657">
        <v>1</v>
      </c>
      <c r="C39" s="657">
        <v>50</v>
      </c>
      <c r="D39" s="656" t="s">
        <v>1432</v>
      </c>
    </row>
    <row r="40" spans="1:4" ht="21" customHeight="1">
      <c r="A40" s="654" t="s">
        <v>1433</v>
      </c>
      <c r="B40" s="655">
        <v>1</v>
      </c>
      <c r="C40" s="655">
        <v>20</v>
      </c>
      <c r="D40" s="656" t="s">
        <v>1434</v>
      </c>
    </row>
    <row r="41" spans="1:4" ht="21" customHeight="1">
      <c r="A41" s="654" t="s">
        <v>1435</v>
      </c>
      <c r="B41" s="657">
        <v>2</v>
      </c>
      <c r="C41" s="657">
        <v>36</v>
      </c>
      <c r="D41" s="656" t="s">
        <v>1436</v>
      </c>
    </row>
    <row r="42" spans="1:4" ht="21" customHeight="1">
      <c r="A42" s="654" t="s">
        <v>1437</v>
      </c>
      <c r="B42" s="655">
        <v>21</v>
      </c>
      <c r="C42" s="655">
        <v>631</v>
      </c>
      <c r="D42" s="656" t="s">
        <v>1438</v>
      </c>
    </row>
    <row r="43" spans="1:4" ht="21" customHeight="1">
      <c r="A43" s="654" t="s">
        <v>1439</v>
      </c>
      <c r="B43" s="657">
        <v>1</v>
      </c>
      <c r="C43" s="657">
        <v>25</v>
      </c>
      <c r="D43" s="656" t="s">
        <v>1440</v>
      </c>
    </row>
    <row r="44" spans="1:4" ht="21" customHeight="1">
      <c r="A44" s="654" t="s">
        <v>1441</v>
      </c>
      <c r="B44" s="655">
        <v>2</v>
      </c>
      <c r="C44" s="655">
        <v>70</v>
      </c>
      <c r="D44" s="656" t="s">
        <v>1442</v>
      </c>
    </row>
    <row r="45" spans="1:4" ht="21" customHeight="1">
      <c r="A45" s="654" t="s">
        <v>1443</v>
      </c>
      <c r="B45" s="657">
        <v>1</v>
      </c>
      <c r="C45" s="657">
        <v>31</v>
      </c>
      <c r="D45" s="656" t="s">
        <v>1444</v>
      </c>
    </row>
    <row r="46" spans="1:4" ht="21" customHeight="1">
      <c r="A46" s="654" t="s">
        <v>1445</v>
      </c>
      <c r="B46" s="655">
        <v>1</v>
      </c>
      <c r="C46" s="655">
        <v>43</v>
      </c>
      <c r="D46" s="656" t="s">
        <v>1446</v>
      </c>
    </row>
    <row r="47" spans="1:4" s="659" customFormat="1" ht="21" customHeight="1">
      <c r="A47" s="629" t="s">
        <v>106</v>
      </c>
      <c r="B47" s="658">
        <f>SUM(B6:B46)</f>
        <v>3446</v>
      </c>
      <c r="C47" s="658">
        <f>SUM(C6:C46)</f>
        <v>40473</v>
      </c>
      <c r="D47" s="631" t="s">
        <v>68</v>
      </c>
    </row>
  </sheetData>
  <dataConsolidate link="1"/>
  <mergeCells count="4">
    <mergeCell ref="A1:D1"/>
    <mergeCell ref="A2:D2"/>
    <mergeCell ref="A4:A5"/>
    <mergeCell ref="D4:D5"/>
  </mergeCells>
  <printOptions horizontalCentered="1" verticalCentered="1"/>
  <pageMargins left="0" right="0" top="0.15748031496062992" bottom="0.19685039370078741" header="0.11811023622047245" footer="0.11811023622047245"/>
  <pageSetup paperSize="9" scale="53"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36"/>
  <sheetViews>
    <sheetView rightToLeft="1" view="pageBreakPreview"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31.54296875" style="669" customWidth="1"/>
    <col min="9" max="9" width="11" style="669" customWidth="1"/>
    <col min="10" max="16384" width="9.1796875" style="669"/>
  </cols>
  <sheetData>
    <row r="1" spans="1:7" s="661" customFormat="1" ht="29.25" customHeight="1">
      <c r="A1" s="1725" t="s">
        <v>1447</v>
      </c>
      <c r="B1" s="1725"/>
      <c r="C1" s="1725"/>
      <c r="D1" s="1725"/>
      <c r="E1" s="1725"/>
      <c r="F1" s="1725"/>
      <c r="G1" s="1725"/>
    </row>
    <row r="2" spans="1:7" s="661" customFormat="1" ht="33" customHeight="1">
      <c r="A2" s="1726" t="s">
        <v>1448</v>
      </c>
      <c r="B2" s="1726"/>
      <c r="C2" s="1726"/>
      <c r="D2" s="1726"/>
      <c r="E2" s="1726"/>
      <c r="F2" s="1726"/>
      <c r="G2" s="1726"/>
    </row>
    <row r="3" spans="1:7" s="441" customFormat="1" ht="26.25" customHeight="1">
      <c r="A3" s="662" t="s">
        <v>1449</v>
      </c>
      <c r="B3" s="1985"/>
      <c r="C3" s="1985"/>
      <c r="D3" s="1985"/>
      <c r="E3" s="1985"/>
      <c r="F3" s="1985"/>
      <c r="G3" s="663" t="s">
        <v>1450</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9.25" customHeight="1">
      <c r="A8" s="666" t="s">
        <v>1453</v>
      </c>
      <c r="B8" s="667"/>
      <c r="C8" s="667"/>
      <c r="D8" s="667"/>
      <c r="E8" s="667"/>
      <c r="F8" s="667"/>
      <c r="G8" s="668" t="s">
        <v>1454</v>
      </c>
    </row>
    <row r="9" spans="1:7" ht="21" customHeight="1">
      <c r="A9" s="670" t="s">
        <v>1455</v>
      </c>
      <c r="B9" s="671">
        <v>880</v>
      </c>
      <c r="C9" s="671">
        <v>580</v>
      </c>
      <c r="D9" s="671">
        <v>16</v>
      </c>
      <c r="E9" s="671">
        <v>9</v>
      </c>
      <c r="F9" s="671">
        <f>SUM(B9:E9)</f>
        <v>1485</v>
      </c>
      <c r="G9" s="670" t="s">
        <v>1456</v>
      </c>
    </row>
    <row r="10" spans="1:7" ht="21" customHeight="1">
      <c r="A10" s="670" t="s">
        <v>1457</v>
      </c>
      <c r="B10" s="672">
        <v>675</v>
      </c>
      <c r="C10" s="672">
        <v>401</v>
      </c>
      <c r="D10" s="672">
        <v>6</v>
      </c>
      <c r="E10" s="672">
        <v>3</v>
      </c>
      <c r="F10" s="672">
        <f>SUM(B10:E10)</f>
        <v>1085</v>
      </c>
      <c r="G10" s="670" t="s">
        <v>1458</v>
      </c>
    </row>
    <row r="11" spans="1:7" ht="21" customHeight="1">
      <c r="A11" s="670" t="s">
        <v>1459</v>
      </c>
      <c r="B11" s="671">
        <v>0</v>
      </c>
      <c r="C11" s="671">
        <v>488</v>
      </c>
      <c r="D11" s="671">
        <v>0</v>
      </c>
      <c r="E11" s="671">
        <v>5</v>
      </c>
      <c r="F11" s="671">
        <f t="shared" ref="F11:F33" si="0">SUM(B11:E11)</f>
        <v>493</v>
      </c>
      <c r="G11" s="670" t="s">
        <v>1460</v>
      </c>
    </row>
    <row r="12" spans="1:7" ht="21" customHeight="1">
      <c r="A12" s="670" t="s">
        <v>1461</v>
      </c>
      <c r="B12" s="672">
        <v>1537</v>
      </c>
      <c r="C12" s="672">
        <v>1003</v>
      </c>
      <c r="D12" s="672">
        <v>1</v>
      </c>
      <c r="E12" s="672">
        <v>0</v>
      </c>
      <c r="F12" s="672">
        <f t="shared" si="0"/>
        <v>2541</v>
      </c>
      <c r="G12" s="670" t="s">
        <v>1462</v>
      </c>
    </row>
    <row r="13" spans="1:7" ht="21" customHeight="1">
      <c r="A13" s="670" t="s">
        <v>1463</v>
      </c>
      <c r="B13" s="671">
        <v>261</v>
      </c>
      <c r="C13" s="671">
        <v>66</v>
      </c>
      <c r="D13" s="671">
        <v>1</v>
      </c>
      <c r="E13" s="671">
        <v>0</v>
      </c>
      <c r="F13" s="671">
        <f t="shared" si="0"/>
        <v>328</v>
      </c>
      <c r="G13" s="670" t="s">
        <v>1464</v>
      </c>
    </row>
    <row r="14" spans="1:7" ht="21" customHeight="1">
      <c r="A14" s="670" t="s">
        <v>1465</v>
      </c>
      <c r="B14" s="672">
        <v>351</v>
      </c>
      <c r="C14" s="672">
        <v>212</v>
      </c>
      <c r="D14" s="672">
        <v>2</v>
      </c>
      <c r="E14" s="672">
        <v>0</v>
      </c>
      <c r="F14" s="672">
        <f t="shared" si="0"/>
        <v>565</v>
      </c>
      <c r="G14" s="670" t="s">
        <v>1466</v>
      </c>
    </row>
    <row r="15" spans="1:7" ht="21" customHeight="1">
      <c r="A15" s="670" t="s">
        <v>1467</v>
      </c>
      <c r="B15" s="671">
        <v>167</v>
      </c>
      <c r="C15" s="671">
        <v>26</v>
      </c>
      <c r="D15" s="671">
        <v>6</v>
      </c>
      <c r="E15" s="671">
        <v>0</v>
      </c>
      <c r="F15" s="671">
        <f t="shared" si="0"/>
        <v>199</v>
      </c>
      <c r="G15" s="670" t="s">
        <v>1468</v>
      </c>
    </row>
    <row r="16" spans="1:7" ht="21" customHeight="1">
      <c r="A16" s="670" t="s">
        <v>1469</v>
      </c>
      <c r="B16" s="672">
        <v>157</v>
      </c>
      <c r="C16" s="672">
        <v>0</v>
      </c>
      <c r="D16" s="672">
        <v>6</v>
      </c>
      <c r="E16" s="672">
        <v>0</v>
      </c>
      <c r="F16" s="672">
        <f t="shared" si="0"/>
        <v>163</v>
      </c>
      <c r="G16" s="670" t="s">
        <v>1470</v>
      </c>
    </row>
    <row r="17" spans="1:7" ht="21" customHeight="1">
      <c r="A17" s="670" t="s">
        <v>1471</v>
      </c>
      <c r="B17" s="671">
        <v>1549</v>
      </c>
      <c r="C17" s="671">
        <v>1686</v>
      </c>
      <c r="D17" s="671">
        <v>48</v>
      </c>
      <c r="E17" s="671">
        <v>40</v>
      </c>
      <c r="F17" s="671">
        <f t="shared" si="0"/>
        <v>3323</v>
      </c>
      <c r="G17" s="670" t="s">
        <v>1472</v>
      </c>
    </row>
    <row r="18" spans="1:7" ht="21" customHeight="1">
      <c r="A18" s="670" t="s">
        <v>1473</v>
      </c>
      <c r="B18" s="672">
        <v>453</v>
      </c>
      <c r="C18" s="672">
        <v>497</v>
      </c>
      <c r="D18" s="672">
        <v>0</v>
      </c>
      <c r="E18" s="672">
        <v>0</v>
      </c>
      <c r="F18" s="672">
        <f t="shared" si="0"/>
        <v>950</v>
      </c>
      <c r="G18" s="670" t="s">
        <v>1474</v>
      </c>
    </row>
    <row r="19" spans="1:7" ht="21" customHeight="1">
      <c r="A19" s="670" t="s">
        <v>1475</v>
      </c>
      <c r="B19" s="671">
        <v>1293</v>
      </c>
      <c r="C19" s="671">
        <v>1405</v>
      </c>
      <c r="D19" s="671">
        <v>29</v>
      </c>
      <c r="E19" s="671">
        <v>19</v>
      </c>
      <c r="F19" s="671">
        <f t="shared" si="0"/>
        <v>2746</v>
      </c>
      <c r="G19" s="670" t="s">
        <v>1476</v>
      </c>
    </row>
    <row r="20" spans="1:7" ht="21" customHeight="1">
      <c r="A20" s="670" t="s">
        <v>1477</v>
      </c>
      <c r="B20" s="672">
        <v>613</v>
      </c>
      <c r="C20" s="672">
        <v>670</v>
      </c>
      <c r="D20" s="672">
        <v>2</v>
      </c>
      <c r="E20" s="672">
        <v>2</v>
      </c>
      <c r="F20" s="672">
        <f t="shared" si="0"/>
        <v>1287</v>
      </c>
      <c r="G20" s="670" t="s">
        <v>1478</v>
      </c>
    </row>
    <row r="21" spans="1:7" ht="21" customHeight="1">
      <c r="A21" s="670" t="s">
        <v>1479</v>
      </c>
      <c r="B21" s="671">
        <v>732</v>
      </c>
      <c r="C21" s="671">
        <v>769</v>
      </c>
      <c r="D21" s="671">
        <v>8</v>
      </c>
      <c r="E21" s="671">
        <v>11</v>
      </c>
      <c r="F21" s="671">
        <f t="shared" si="0"/>
        <v>1520</v>
      </c>
      <c r="G21" s="670" t="s">
        <v>1480</v>
      </c>
    </row>
    <row r="22" spans="1:7" ht="21" customHeight="1">
      <c r="A22" s="670" t="s">
        <v>1481</v>
      </c>
      <c r="B22" s="672">
        <v>732</v>
      </c>
      <c r="C22" s="672">
        <v>616</v>
      </c>
      <c r="D22" s="672">
        <v>1</v>
      </c>
      <c r="E22" s="672">
        <v>0</v>
      </c>
      <c r="F22" s="672">
        <f t="shared" si="0"/>
        <v>1349</v>
      </c>
      <c r="G22" s="670" t="s">
        <v>1482</v>
      </c>
    </row>
    <row r="23" spans="1:7" ht="21" customHeight="1">
      <c r="A23" s="670" t="s">
        <v>1483</v>
      </c>
      <c r="B23" s="671">
        <v>567</v>
      </c>
      <c r="C23" s="671">
        <v>571</v>
      </c>
      <c r="D23" s="671">
        <v>6</v>
      </c>
      <c r="E23" s="671">
        <v>8</v>
      </c>
      <c r="F23" s="671">
        <f t="shared" si="0"/>
        <v>1152</v>
      </c>
      <c r="G23" s="670" t="s">
        <v>1484</v>
      </c>
    </row>
    <row r="24" spans="1:7" ht="21" customHeight="1">
      <c r="A24" s="670" t="s">
        <v>1485</v>
      </c>
      <c r="B24" s="672">
        <v>817</v>
      </c>
      <c r="C24" s="672">
        <v>823</v>
      </c>
      <c r="D24" s="672">
        <v>3</v>
      </c>
      <c r="E24" s="672">
        <v>2</v>
      </c>
      <c r="F24" s="672">
        <f t="shared" si="0"/>
        <v>1645</v>
      </c>
      <c r="G24" s="670" t="s">
        <v>1486</v>
      </c>
    </row>
    <row r="25" spans="1:7" ht="21" customHeight="1">
      <c r="A25" s="670" t="s">
        <v>1487</v>
      </c>
      <c r="B25" s="671">
        <v>774</v>
      </c>
      <c r="C25" s="671">
        <v>570</v>
      </c>
      <c r="D25" s="671">
        <v>1</v>
      </c>
      <c r="E25" s="671">
        <v>0</v>
      </c>
      <c r="F25" s="671">
        <f t="shared" si="0"/>
        <v>1345</v>
      </c>
      <c r="G25" s="670" t="s">
        <v>1488</v>
      </c>
    </row>
    <row r="26" spans="1:7" ht="21" customHeight="1">
      <c r="A26" s="670" t="s">
        <v>1489</v>
      </c>
      <c r="B26" s="672">
        <v>264</v>
      </c>
      <c r="C26" s="672">
        <v>226</v>
      </c>
      <c r="D26" s="672">
        <v>0</v>
      </c>
      <c r="E26" s="672">
        <v>0</v>
      </c>
      <c r="F26" s="672">
        <f t="shared" si="0"/>
        <v>490</v>
      </c>
      <c r="G26" s="670" t="s">
        <v>1490</v>
      </c>
    </row>
    <row r="27" spans="1:7" ht="21" customHeight="1">
      <c r="A27" s="670" t="s">
        <v>1491</v>
      </c>
      <c r="B27" s="671">
        <v>463</v>
      </c>
      <c r="C27" s="671">
        <v>546</v>
      </c>
      <c r="D27" s="671">
        <v>3</v>
      </c>
      <c r="E27" s="671">
        <v>1</v>
      </c>
      <c r="F27" s="671">
        <f t="shared" si="0"/>
        <v>1013</v>
      </c>
      <c r="G27" s="670" t="s">
        <v>1492</v>
      </c>
    </row>
    <row r="28" spans="1:7" ht="21" customHeight="1">
      <c r="A28" s="670" t="s">
        <v>1493</v>
      </c>
      <c r="B28" s="672">
        <v>263</v>
      </c>
      <c r="C28" s="672">
        <v>265</v>
      </c>
      <c r="D28" s="672">
        <v>0</v>
      </c>
      <c r="E28" s="672">
        <v>0</v>
      </c>
      <c r="F28" s="672">
        <f t="shared" si="0"/>
        <v>528</v>
      </c>
      <c r="G28" s="670" t="s">
        <v>1494</v>
      </c>
    </row>
    <row r="29" spans="1:7" ht="21" customHeight="1">
      <c r="A29" s="670" t="s">
        <v>1495</v>
      </c>
      <c r="B29" s="671">
        <v>468</v>
      </c>
      <c r="C29" s="671">
        <v>450</v>
      </c>
      <c r="D29" s="671">
        <v>0</v>
      </c>
      <c r="E29" s="671">
        <v>0</v>
      </c>
      <c r="F29" s="671">
        <f t="shared" si="0"/>
        <v>918</v>
      </c>
      <c r="G29" s="670" t="s">
        <v>1496</v>
      </c>
    </row>
    <row r="30" spans="1:7" ht="21" customHeight="1">
      <c r="A30" s="670" t="s">
        <v>1497</v>
      </c>
      <c r="B30" s="672">
        <v>431</v>
      </c>
      <c r="C30" s="672">
        <v>425</v>
      </c>
      <c r="D30" s="672">
        <v>0</v>
      </c>
      <c r="E30" s="672">
        <v>0</v>
      </c>
      <c r="F30" s="672">
        <f t="shared" si="0"/>
        <v>856</v>
      </c>
      <c r="G30" s="670" t="s">
        <v>1498</v>
      </c>
    </row>
    <row r="31" spans="1:7" ht="21" customHeight="1">
      <c r="A31" s="670" t="s">
        <v>1499</v>
      </c>
      <c r="B31" s="671">
        <v>220</v>
      </c>
      <c r="C31" s="671">
        <v>208</v>
      </c>
      <c r="D31" s="671">
        <v>0</v>
      </c>
      <c r="E31" s="671">
        <v>1</v>
      </c>
      <c r="F31" s="671">
        <f t="shared" si="0"/>
        <v>429</v>
      </c>
      <c r="G31" s="670" t="s">
        <v>1500</v>
      </c>
    </row>
    <row r="32" spans="1:7" ht="21" customHeight="1">
      <c r="A32" s="670" t="s">
        <v>1501</v>
      </c>
      <c r="B32" s="672">
        <v>412</v>
      </c>
      <c r="C32" s="672">
        <v>277</v>
      </c>
      <c r="D32" s="672">
        <v>0</v>
      </c>
      <c r="E32" s="672">
        <v>0</v>
      </c>
      <c r="F32" s="672">
        <f t="shared" si="0"/>
        <v>689</v>
      </c>
      <c r="G32" s="670" t="s">
        <v>1502</v>
      </c>
    </row>
    <row r="33" spans="1:7" ht="21" customHeight="1">
      <c r="A33" s="670" t="s">
        <v>1503</v>
      </c>
      <c r="B33" s="671">
        <v>319</v>
      </c>
      <c r="C33" s="671">
        <v>315</v>
      </c>
      <c r="D33" s="671">
        <v>1</v>
      </c>
      <c r="E33" s="671">
        <v>0</v>
      </c>
      <c r="F33" s="671">
        <f t="shared" si="0"/>
        <v>635</v>
      </c>
      <c r="G33" s="670" t="s">
        <v>1504</v>
      </c>
    </row>
    <row r="34" spans="1:7" ht="29.25" customHeight="1">
      <c r="A34" s="666" t="s">
        <v>1505</v>
      </c>
      <c r="B34" s="667"/>
      <c r="C34" s="667"/>
      <c r="D34" s="667"/>
      <c r="E34" s="667"/>
      <c r="F34" s="667"/>
      <c r="G34" s="668" t="s">
        <v>1506</v>
      </c>
    </row>
    <row r="35" spans="1:7" ht="21" customHeight="1">
      <c r="A35" s="670" t="s">
        <v>1455</v>
      </c>
      <c r="B35" s="671">
        <v>180</v>
      </c>
      <c r="C35" s="671">
        <v>137</v>
      </c>
      <c r="D35" s="671">
        <v>4</v>
      </c>
      <c r="E35" s="671">
        <v>4</v>
      </c>
      <c r="F35" s="671">
        <f>SUM(B35:E35)</f>
        <v>325</v>
      </c>
      <c r="G35" s="670" t="s">
        <v>1456</v>
      </c>
    </row>
    <row r="36" spans="1:7" ht="21" customHeight="1">
      <c r="A36" s="670" t="s">
        <v>1459</v>
      </c>
      <c r="B36" s="672">
        <v>0</v>
      </c>
      <c r="C36" s="672">
        <v>32</v>
      </c>
      <c r="D36" s="672">
        <v>0</v>
      </c>
      <c r="E36" s="672">
        <v>1</v>
      </c>
      <c r="F36" s="672">
        <f t="shared" ref="F36:F52" si="1">SUM(B36:E36)</f>
        <v>33</v>
      </c>
      <c r="G36" s="670" t="s">
        <v>1460</v>
      </c>
    </row>
    <row r="37" spans="1:7" ht="21" customHeight="1">
      <c r="A37" s="670" t="s">
        <v>1461</v>
      </c>
      <c r="B37" s="671">
        <v>158</v>
      </c>
      <c r="C37" s="671">
        <v>161</v>
      </c>
      <c r="D37" s="671">
        <v>0</v>
      </c>
      <c r="E37" s="671">
        <v>0</v>
      </c>
      <c r="F37" s="671">
        <f t="shared" si="1"/>
        <v>319</v>
      </c>
      <c r="G37" s="670" t="s">
        <v>1462</v>
      </c>
    </row>
    <row r="38" spans="1:7" ht="21" customHeight="1">
      <c r="A38" s="670" t="s">
        <v>1463</v>
      </c>
      <c r="B38" s="672">
        <v>75</v>
      </c>
      <c r="C38" s="672">
        <v>26</v>
      </c>
      <c r="D38" s="672">
        <v>2</v>
      </c>
      <c r="E38" s="672">
        <v>0</v>
      </c>
      <c r="F38" s="672">
        <f t="shared" si="1"/>
        <v>103</v>
      </c>
      <c r="G38" s="670" t="s">
        <v>1464</v>
      </c>
    </row>
    <row r="39" spans="1:7" ht="21" customHeight="1">
      <c r="A39" s="670" t="s">
        <v>1465</v>
      </c>
      <c r="B39" s="671">
        <v>76</v>
      </c>
      <c r="C39" s="671">
        <v>100</v>
      </c>
      <c r="D39" s="671">
        <v>0</v>
      </c>
      <c r="E39" s="671">
        <v>0</v>
      </c>
      <c r="F39" s="671">
        <f t="shared" si="1"/>
        <v>176</v>
      </c>
      <c r="G39" s="670" t="s">
        <v>1466</v>
      </c>
    </row>
    <row r="40" spans="1:7" ht="21" customHeight="1">
      <c r="A40" s="670" t="s">
        <v>1471</v>
      </c>
      <c r="B40" s="672">
        <v>364</v>
      </c>
      <c r="C40" s="672">
        <v>392</v>
      </c>
      <c r="D40" s="672">
        <v>11</v>
      </c>
      <c r="E40" s="672">
        <v>11</v>
      </c>
      <c r="F40" s="672">
        <f t="shared" si="1"/>
        <v>778</v>
      </c>
      <c r="G40" s="670" t="s">
        <v>1472</v>
      </c>
    </row>
    <row r="41" spans="1:7" ht="21" customHeight="1">
      <c r="A41" s="670" t="s">
        <v>1475</v>
      </c>
      <c r="B41" s="671">
        <v>153</v>
      </c>
      <c r="C41" s="671">
        <v>194</v>
      </c>
      <c r="D41" s="671">
        <v>4</v>
      </c>
      <c r="E41" s="671">
        <v>3</v>
      </c>
      <c r="F41" s="671">
        <f t="shared" si="1"/>
        <v>354</v>
      </c>
      <c r="G41" s="670" t="s">
        <v>1476</v>
      </c>
    </row>
    <row r="42" spans="1:7" ht="21" customHeight="1">
      <c r="A42" s="670" t="s">
        <v>1477</v>
      </c>
      <c r="B42" s="672">
        <v>62</v>
      </c>
      <c r="C42" s="672">
        <v>59</v>
      </c>
      <c r="D42" s="672">
        <v>0</v>
      </c>
      <c r="E42" s="672">
        <v>1</v>
      </c>
      <c r="F42" s="672">
        <f t="shared" si="1"/>
        <v>122</v>
      </c>
      <c r="G42" s="670" t="s">
        <v>1478</v>
      </c>
    </row>
    <row r="43" spans="1:7" ht="21" customHeight="1">
      <c r="A43" s="670" t="s">
        <v>1479</v>
      </c>
      <c r="B43" s="671">
        <v>88</v>
      </c>
      <c r="C43" s="671">
        <v>119</v>
      </c>
      <c r="D43" s="671">
        <v>3</v>
      </c>
      <c r="E43" s="671">
        <v>4</v>
      </c>
      <c r="F43" s="671">
        <f t="shared" si="1"/>
        <v>214</v>
      </c>
      <c r="G43" s="670" t="s">
        <v>1480</v>
      </c>
    </row>
    <row r="44" spans="1:7" ht="21" customHeight="1">
      <c r="A44" s="670" t="s">
        <v>1481</v>
      </c>
      <c r="B44" s="672">
        <v>140</v>
      </c>
      <c r="C44" s="672">
        <v>80</v>
      </c>
      <c r="D44" s="672">
        <v>1</v>
      </c>
      <c r="E44" s="672">
        <v>1</v>
      </c>
      <c r="F44" s="672">
        <f t="shared" si="1"/>
        <v>222</v>
      </c>
      <c r="G44" s="670" t="s">
        <v>1482</v>
      </c>
    </row>
    <row r="45" spans="1:7" ht="21" customHeight="1">
      <c r="A45" s="670" t="s">
        <v>1483</v>
      </c>
      <c r="B45" s="671">
        <v>137</v>
      </c>
      <c r="C45" s="671">
        <v>159</v>
      </c>
      <c r="D45" s="671">
        <v>2</v>
      </c>
      <c r="E45" s="671">
        <v>0</v>
      </c>
      <c r="F45" s="671">
        <f t="shared" si="1"/>
        <v>298</v>
      </c>
      <c r="G45" s="670" t="s">
        <v>1484</v>
      </c>
    </row>
    <row r="46" spans="1:7" ht="21" customHeight="1">
      <c r="A46" s="670" t="s">
        <v>1485</v>
      </c>
      <c r="B46" s="672">
        <v>144</v>
      </c>
      <c r="C46" s="672">
        <v>0</v>
      </c>
      <c r="D46" s="672">
        <v>2</v>
      </c>
      <c r="E46" s="672">
        <v>0</v>
      </c>
      <c r="F46" s="672">
        <f t="shared" si="1"/>
        <v>146</v>
      </c>
      <c r="G46" s="670" t="s">
        <v>1486</v>
      </c>
    </row>
    <row r="47" spans="1:7" ht="21" customHeight="1">
      <c r="A47" s="670" t="s">
        <v>1487</v>
      </c>
      <c r="B47" s="671">
        <v>287</v>
      </c>
      <c r="C47" s="671">
        <v>277</v>
      </c>
      <c r="D47" s="671">
        <v>0</v>
      </c>
      <c r="E47" s="671">
        <v>0</v>
      </c>
      <c r="F47" s="671">
        <f t="shared" si="1"/>
        <v>564</v>
      </c>
      <c r="G47" s="670" t="s">
        <v>1488</v>
      </c>
    </row>
    <row r="48" spans="1:7" ht="21" customHeight="1">
      <c r="A48" s="670" t="s">
        <v>1493</v>
      </c>
      <c r="B48" s="672">
        <v>135</v>
      </c>
      <c r="C48" s="672">
        <v>138</v>
      </c>
      <c r="D48" s="672">
        <v>0</v>
      </c>
      <c r="E48" s="672">
        <v>0</v>
      </c>
      <c r="F48" s="672">
        <f t="shared" si="1"/>
        <v>273</v>
      </c>
      <c r="G48" s="670" t="s">
        <v>1494</v>
      </c>
    </row>
    <row r="49" spans="1:7" ht="21" customHeight="1">
      <c r="A49" s="670" t="s">
        <v>1497</v>
      </c>
      <c r="B49" s="671">
        <v>132</v>
      </c>
      <c r="C49" s="671">
        <v>151</v>
      </c>
      <c r="D49" s="671">
        <v>1</v>
      </c>
      <c r="E49" s="671">
        <v>2</v>
      </c>
      <c r="F49" s="671">
        <f t="shared" si="1"/>
        <v>286</v>
      </c>
      <c r="G49" s="670" t="s">
        <v>1498</v>
      </c>
    </row>
    <row r="50" spans="1:7" ht="21" customHeight="1">
      <c r="A50" s="670" t="s">
        <v>1499</v>
      </c>
      <c r="B50" s="672">
        <v>100</v>
      </c>
      <c r="C50" s="672">
        <v>42</v>
      </c>
      <c r="D50" s="672">
        <v>2</v>
      </c>
      <c r="E50" s="672">
        <v>0</v>
      </c>
      <c r="F50" s="672">
        <f t="shared" si="1"/>
        <v>144</v>
      </c>
      <c r="G50" s="670" t="s">
        <v>1500</v>
      </c>
    </row>
    <row r="51" spans="1:7" ht="21" customHeight="1">
      <c r="A51" s="670" t="s">
        <v>1501</v>
      </c>
      <c r="B51" s="671">
        <v>161</v>
      </c>
      <c r="C51" s="671">
        <v>0</v>
      </c>
      <c r="D51" s="671">
        <v>0</v>
      </c>
      <c r="E51" s="671">
        <v>0</v>
      </c>
      <c r="F51" s="671">
        <f t="shared" si="1"/>
        <v>161</v>
      </c>
      <c r="G51" s="670" t="s">
        <v>1502</v>
      </c>
    </row>
    <row r="52" spans="1:7" ht="21" customHeight="1">
      <c r="A52" s="670" t="s">
        <v>1503</v>
      </c>
      <c r="B52" s="672">
        <v>46</v>
      </c>
      <c r="C52" s="672">
        <v>113</v>
      </c>
      <c r="D52" s="672">
        <v>0</v>
      </c>
      <c r="E52" s="672">
        <v>0</v>
      </c>
      <c r="F52" s="672">
        <f t="shared" si="1"/>
        <v>159</v>
      </c>
      <c r="G52" s="670" t="s">
        <v>1504</v>
      </c>
    </row>
    <row r="53" spans="1:7" ht="29.25" customHeight="1">
      <c r="A53" s="666" t="s">
        <v>1507</v>
      </c>
      <c r="B53" s="667"/>
      <c r="C53" s="667"/>
      <c r="D53" s="667"/>
      <c r="E53" s="667"/>
      <c r="F53" s="667"/>
      <c r="G53" s="668" t="s">
        <v>1508</v>
      </c>
    </row>
    <row r="54" spans="1:7" ht="21" customHeight="1">
      <c r="A54" s="670" t="s">
        <v>1455</v>
      </c>
      <c r="B54" s="671">
        <v>290</v>
      </c>
      <c r="C54" s="671">
        <v>289</v>
      </c>
      <c r="D54" s="671">
        <v>8</v>
      </c>
      <c r="E54" s="671">
        <v>7</v>
      </c>
      <c r="F54" s="671">
        <f>SUM(B54:E54)</f>
        <v>594</v>
      </c>
      <c r="G54" s="670" t="s">
        <v>1456</v>
      </c>
    </row>
    <row r="55" spans="1:7" ht="21" customHeight="1">
      <c r="A55" s="670" t="s">
        <v>1459</v>
      </c>
      <c r="B55" s="672">
        <v>0</v>
      </c>
      <c r="C55" s="672">
        <v>466</v>
      </c>
      <c r="D55" s="672">
        <v>0</v>
      </c>
      <c r="E55" s="672">
        <v>9</v>
      </c>
      <c r="F55" s="672">
        <f t="shared" ref="F55:F74" si="2">SUM(B55:E55)</f>
        <v>475</v>
      </c>
      <c r="G55" s="670" t="s">
        <v>1460</v>
      </c>
    </row>
    <row r="56" spans="1:7" ht="21" customHeight="1">
      <c r="A56" s="670" t="s">
        <v>1461</v>
      </c>
      <c r="B56" s="671">
        <v>106</v>
      </c>
      <c r="C56" s="671">
        <v>125</v>
      </c>
      <c r="D56" s="671">
        <v>0</v>
      </c>
      <c r="E56" s="671">
        <v>0</v>
      </c>
      <c r="F56" s="671">
        <f t="shared" si="2"/>
        <v>231</v>
      </c>
      <c r="G56" s="670" t="s">
        <v>1462</v>
      </c>
    </row>
    <row r="57" spans="1:7" ht="21" customHeight="1">
      <c r="A57" s="670" t="s">
        <v>1463</v>
      </c>
      <c r="B57" s="672">
        <v>521</v>
      </c>
      <c r="C57" s="672">
        <v>261</v>
      </c>
      <c r="D57" s="672">
        <v>4</v>
      </c>
      <c r="E57" s="672">
        <v>0</v>
      </c>
      <c r="F57" s="672">
        <f t="shared" si="2"/>
        <v>786</v>
      </c>
      <c r="G57" s="670" t="s">
        <v>1464</v>
      </c>
    </row>
    <row r="58" spans="1:7" ht="21" customHeight="1">
      <c r="A58" s="670" t="s">
        <v>1509</v>
      </c>
      <c r="B58" s="671">
        <v>112</v>
      </c>
      <c r="C58" s="671">
        <v>177</v>
      </c>
      <c r="D58" s="671">
        <v>0</v>
      </c>
      <c r="E58" s="671">
        <v>0</v>
      </c>
      <c r="F58" s="671">
        <f t="shared" si="2"/>
        <v>289</v>
      </c>
      <c r="G58" s="670" t="s">
        <v>1510</v>
      </c>
    </row>
    <row r="59" spans="1:7" ht="21" customHeight="1">
      <c r="A59" s="670" t="s">
        <v>1471</v>
      </c>
      <c r="B59" s="672">
        <v>375</v>
      </c>
      <c r="C59" s="672">
        <v>437</v>
      </c>
      <c r="D59" s="672">
        <v>15</v>
      </c>
      <c r="E59" s="672">
        <v>12</v>
      </c>
      <c r="F59" s="672">
        <f t="shared" si="2"/>
        <v>839</v>
      </c>
      <c r="G59" s="670" t="s">
        <v>1472</v>
      </c>
    </row>
    <row r="60" spans="1:7" ht="21" customHeight="1">
      <c r="A60" s="670" t="s">
        <v>1475</v>
      </c>
      <c r="B60" s="671">
        <v>569</v>
      </c>
      <c r="C60" s="671">
        <v>576</v>
      </c>
      <c r="D60" s="671">
        <v>7</v>
      </c>
      <c r="E60" s="671">
        <v>12</v>
      </c>
      <c r="F60" s="671">
        <f t="shared" si="2"/>
        <v>1164</v>
      </c>
      <c r="G60" s="670" t="s">
        <v>1476</v>
      </c>
    </row>
    <row r="61" spans="1:7" ht="21" customHeight="1">
      <c r="A61" s="670" t="s">
        <v>1477</v>
      </c>
      <c r="B61" s="672">
        <v>414</v>
      </c>
      <c r="C61" s="672">
        <v>517</v>
      </c>
      <c r="D61" s="672">
        <v>1</v>
      </c>
      <c r="E61" s="672">
        <v>0</v>
      </c>
      <c r="F61" s="672">
        <f t="shared" si="2"/>
        <v>932</v>
      </c>
      <c r="G61" s="670" t="s">
        <v>1478</v>
      </c>
    </row>
    <row r="62" spans="1:7" ht="21" customHeight="1">
      <c r="A62" s="670" t="s">
        <v>1479</v>
      </c>
      <c r="B62" s="671">
        <v>287</v>
      </c>
      <c r="C62" s="671">
        <v>484</v>
      </c>
      <c r="D62" s="671">
        <v>2</v>
      </c>
      <c r="E62" s="671">
        <v>3</v>
      </c>
      <c r="F62" s="671">
        <f t="shared" si="2"/>
        <v>776</v>
      </c>
      <c r="G62" s="670" t="s">
        <v>1480</v>
      </c>
    </row>
    <row r="63" spans="1:7" ht="21" customHeight="1">
      <c r="A63" s="670" t="s">
        <v>1481</v>
      </c>
      <c r="B63" s="672">
        <v>365</v>
      </c>
      <c r="C63" s="672">
        <v>506</v>
      </c>
      <c r="D63" s="672">
        <v>1</v>
      </c>
      <c r="E63" s="672">
        <v>0</v>
      </c>
      <c r="F63" s="672">
        <f t="shared" si="2"/>
        <v>872</v>
      </c>
      <c r="G63" s="670" t="s">
        <v>1482</v>
      </c>
    </row>
    <row r="64" spans="1:7" ht="21" customHeight="1">
      <c r="A64" s="670" t="s">
        <v>1483</v>
      </c>
      <c r="B64" s="671">
        <v>141</v>
      </c>
      <c r="C64" s="671">
        <v>177</v>
      </c>
      <c r="D64" s="671">
        <v>0</v>
      </c>
      <c r="E64" s="671">
        <v>0</v>
      </c>
      <c r="F64" s="671">
        <f t="shared" si="2"/>
        <v>318</v>
      </c>
      <c r="G64" s="670" t="s">
        <v>1484</v>
      </c>
    </row>
    <row r="65" spans="1:7" ht="21" customHeight="1">
      <c r="A65" s="670" t="s">
        <v>1485</v>
      </c>
      <c r="B65" s="672">
        <v>231</v>
      </c>
      <c r="C65" s="672">
        <v>360</v>
      </c>
      <c r="D65" s="672">
        <v>0</v>
      </c>
      <c r="E65" s="672">
        <v>0</v>
      </c>
      <c r="F65" s="672">
        <f t="shared" si="2"/>
        <v>591</v>
      </c>
      <c r="G65" s="670" t="s">
        <v>1486</v>
      </c>
    </row>
    <row r="66" spans="1:7" ht="21" customHeight="1">
      <c r="A66" s="670" t="s">
        <v>1487</v>
      </c>
      <c r="B66" s="671">
        <v>485</v>
      </c>
      <c r="C66" s="671">
        <v>577</v>
      </c>
      <c r="D66" s="671">
        <v>0</v>
      </c>
      <c r="E66" s="671">
        <v>0</v>
      </c>
      <c r="F66" s="671">
        <f t="shared" si="2"/>
        <v>1062</v>
      </c>
      <c r="G66" s="670" t="s">
        <v>1488</v>
      </c>
    </row>
    <row r="67" spans="1:7" ht="21" customHeight="1">
      <c r="A67" s="670" t="s">
        <v>1511</v>
      </c>
      <c r="B67" s="672">
        <v>188</v>
      </c>
      <c r="C67" s="672">
        <v>312</v>
      </c>
      <c r="D67" s="672">
        <v>1</v>
      </c>
      <c r="E67" s="672">
        <v>1</v>
      </c>
      <c r="F67" s="672">
        <f t="shared" si="2"/>
        <v>502</v>
      </c>
      <c r="G67" s="670" t="s">
        <v>1512</v>
      </c>
    </row>
    <row r="68" spans="1:7" ht="21" customHeight="1">
      <c r="A68" s="670" t="s">
        <v>1491</v>
      </c>
      <c r="B68" s="671">
        <v>188</v>
      </c>
      <c r="C68" s="671">
        <v>284</v>
      </c>
      <c r="D68" s="671">
        <v>0</v>
      </c>
      <c r="E68" s="671">
        <v>1</v>
      </c>
      <c r="F68" s="671">
        <f t="shared" si="2"/>
        <v>473</v>
      </c>
      <c r="G68" s="670" t="s">
        <v>1492</v>
      </c>
    </row>
    <row r="69" spans="1:7" ht="21" customHeight="1">
      <c r="A69" s="670" t="s">
        <v>1493</v>
      </c>
      <c r="B69" s="672">
        <v>243</v>
      </c>
      <c r="C69" s="672">
        <v>365</v>
      </c>
      <c r="D69" s="672">
        <v>1</v>
      </c>
      <c r="E69" s="672">
        <v>0</v>
      </c>
      <c r="F69" s="672">
        <f t="shared" si="2"/>
        <v>609</v>
      </c>
      <c r="G69" s="670" t="s">
        <v>1494</v>
      </c>
    </row>
    <row r="70" spans="1:7" ht="21" customHeight="1">
      <c r="A70" s="670" t="s">
        <v>1495</v>
      </c>
      <c r="B70" s="671">
        <v>120</v>
      </c>
      <c r="C70" s="671">
        <v>173</v>
      </c>
      <c r="D70" s="671">
        <v>0</v>
      </c>
      <c r="E70" s="671">
        <v>0</v>
      </c>
      <c r="F70" s="671">
        <f t="shared" si="2"/>
        <v>293</v>
      </c>
      <c r="G70" s="670" t="s">
        <v>1496</v>
      </c>
    </row>
    <row r="71" spans="1:7" ht="21" customHeight="1">
      <c r="A71" s="670" t="s">
        <v>1497</v>
      </c>
      <c r="B71" s="672">
        <v>337</v>
      </c>
      <c r="C71" s="672">
        <v>427</v>
      </c>
      <c r="D71" s="672">
        <v>0</v>
      </c>
      <c r="E71" s="672">
        <v>1</v>
      </c>
      <c r="F71" s="672">
        <f t="shared" si="2"/>
        <v>765</v>
      </c>
      <c r="G71" s="670" t="s">
        <v>1498</v>
      </c>
    </row>
    <row r="72" spans="1:7" ht="21" customHeight="1">
      <c r="A72" s="670" t="s">
        <v>1499</v>
      </c>
      <c r="B72" s="671">
        <v>148</v>
      </c>
      <c r="C72" s="671">
        <v>71</v>
      </c>
      <c r="D72" s="671">
        <v>0</v>
      </c>
      <c r="E72" s="671">
        <v>0</v>
      </c>
      <c r="F72" s="671">
        <f t="shared" si="2"/>
        <v>219</v>
      </c>
      <c r="G72" s="670" t="s">
        <v>1500</v>
      </c>
    </row>
    <row r="73" spans="1:7" ht="21" customHeight="1">
      <c r="A73" s="670" t="s">
        <v>1501</v>
      </c>
      <c r="B73" s="672">
        <v>276</v>
      </c>
      <c r="C73" s="672">
        <v>221</v>
      </c>
      <c r="D73" s="672">
        <v>0</v>
      </c>
      <c r="E73" s="672">
        <v>0</v>
      </c>
      <c r="F73" s="672">
        <f t="shared" si="2"/>
        <v>497</v>
      </c>
      <c r="G73" s="670" t="s">
        <v>1502</v>
      </c>
    </row>
    <row r="74" spans="1:7" ht="21" customHeight="1">
      <c r="A74" s="670" t="s">
        <v>1503</v>
      </c>
      <c r="B74" s="671">
        <v>129</v>
      </c>
      <c r="C74" s="671">
        <v>258</v>
      </c>
      <c r="D74" s="671">
        <v>2</v>
      </c>
      <c r="E74" s="671">
        <v>1</v>
      </c>
      <c r="F74" s="671">
        <f t="shared" si="2"/>
        <v>390</v>
      </c>
      <c r="G74" s="670" t="s">
        <v>1504</v>
      </c>
    </row>
    <row r="75" spans="1:7" ht="29.25" customHeight="1">
      <c r="A75" s="666" t="s">
        <v>1513</v>
      </c>
      <c r="B75" s="667"/>
      <c r="C75" s="667"/>
      <c r="D75" s="667"/>
      <c r="E75" s="667"/>
      <c r="F75" s="667"/>
      <c r="G75" s="668" t="s">
        <v>1514</v>
      </c>
    </row>
    <row r="76" spans="1:7" ht="21" customHeight="1">
      <c r="A76" s="670" t="s">
        <v>1455</v>
      </c>
      <c r="B76" s="671">
        <v>696</v>
      </c>
      <c r="C76" s="671">
        <v>713</v>
      </c>
      <c r="D76" s="671">
        <v>16</v>
      </c>
      <c r="E76" s="671">
        <v>20</v>
      </c>
      <c r="F76" s="671">
        <f t="shared" ref="F76:F94" si="3">SUM(B76:E76)</f>
        <v>1445</v>
      </c>
      <c r="G76" s="670" t="s">
        <v>1456</v>
      </c>
    </row>
    <row r="77" spans="1:7" ht="21" customHeight="1">
      <c r="A77" s="670" t="s">
        <v>1459</v>
      </c>
      <c r="B77" s="672">
        <v>0</v>
      </c>
      <c r="C77" s="672">
        <v>1446</v>
      </c>
      <c r="D77" s="672">
        <v>0</v>
      </c>
      <c r="E77" s="672">
        <v>11</v>
      </c>
      <c r="F77" s="672">
        <f t="shared" si="3"/>
        <v>1457</v>
      </c>
      <c r="G77" s="670" t="s">
        <v>1460</v>
      </c>
    </row>
    <row r="78" spans="1:7" ht="21" customHeight="1">
      <c r="A78" s="670" t="s">
        <v>1457</v>
      </c>
      <c r="B78" s="671">
        <v>0</v>
      </c>
      <c r="C78" s="671">
        <v>54</v>
      </c>
      <c r="D78" s="671">
        <v>0</v>
      </c>
      <c r="E78" s="671">
        <v>0</v>
      </c>
      <c r="F78" s="671">
        <f>SUM(B78:E78)</f>
        <v>54</v>
      </c>
      <c r="G78" s="670" t="s">
        <v>1458</v>
      </c>
    </row>
    <row r="79" spans="1:7" ht="21" customHeight="1">
      <c r="A79" s="670" t="s">
        <v>1461</v>
      </c>
      <c r="B79" s="672">
        <v>0</v>
      </c>
      <c r="C79" s="672">
        <v>1226</v>
      </c>
      <c r="D79" s="672">
        <v>0</v>
      </c>
      <c r="E79" s="672">
        <v>0</v>
      </c>
      <c r="F79" s="672">
        <f t="shared" si="3"/>
        <v>1226</v>
      </c>
      <c r="G79" s="670" t="s">
        <v>1462</v>
      </c>
    </row>
    <row r="80" spans="1:7" ht="21" customHeight="1">
      <c r="A80" s="670" t="s">
        <v>1471</v>
      </c>
      <c r="B80" s="671">
        <v>263</v>
      </c>
      <c r="C80" s="671">
        <v>754</v>
      </c>
      <c r="D80" s="671">
        <v>5</v>
      </c>
      <c r="E80" s="671">
        <v>19</v>
      </c>
      <c r="F80" s="671">
        <f t="shared" si="3"/>
        <v>1041</v>
      </c>
      <c r="G80" s="670" t="s">
        <v>1472</v>
      </c>
    </row>
    <row r="81" spans="1:7" ht="21" customHeight="1">
      <c r="A81" s="670" t="s">
        <v>1475</v>
      </c>
      <c r="B81" s="672">
        <v>304</v>
      </c>
      <c r="C81" s="672">
        <v>752</v>
      </c>
      <c r="D81" s="672">
        <v>2</v>
      </c>
      <c r="E81" s="672">
        <v>19</v>
      </c>
      <c r="F81" s="672">
        <f t="shared" si="3"/>
        <v>1077</v>
      </c>
      <c r="G81" s="670" t="s">
        <v>1476</v>
      </c>
    </row>
    <row r="82" spans="1:7" ht="21" customHeight="1">
      <c r="A82" s="670" t="s">
        <v>1477</v>
      </c>
      <c r="B82" s="671">
        <v>425</v>
      </c>
      <c r="C82" s="671">
        <v>550</v>
      </c>
      <c r="D82" s="671">
        <v>0</v>
      </c>
      <c r="E82" s="671">
        <v>1</v>
      </c>
      <c r="F82" s="671">
        <f t="shared" si="3"/>
        <v>976</v>
      </c>
      <c r="G82" s="670" t="s">
        <v>1478</v>
      </c>
    </row>
    <row r="83" spans="1:7" ht="21" customHeight="1">
      <c r="A83" s="670" t="s">
        <v>1479</v>
      </c>
      <c r="B83" s="672">
        <v>231</v>
      </c>
      <c r="C83" s="672">
        <v>1287</v>
      </c>
      <c r="D83" s="672">
        <v>1</v>
      </c>
      <c r="E83" s="672">
        <v>8</v>
      </c>
      <c r="F83" s="672">
        <f t="shared" si="3"/>
        <v>1527</v>
      </c>
      <c r="G83" s="670" t="s">
        <v>1480</v>
      </c>
    </row>
    <row r="84" spans="1:7" ht="21" customHeight="1">
      <c r="A84" s="670" t="s">
        <v>1515</v>
      </c>
      <c r="B84" s="671">
        <v>207</v>
      </c>
      <c r="C84" s="671">
        <v>273</v>
      </c>
      <c r="D84" s="671">
        <v>0</v>
      </c>
      <c r="E84" s="671">
        <v>2</v>
      </c>
      <c r="F84" s="671">
        <f t="shared" si="3"/>
        <v>482</v>
      </c>
      <c r="G84" s="670" t="s">
        <v>1516</v>
      </c>
    </row>
    <row r="85" spans="1:7" ht="21" customHeight="1">
      <c r="A85" s="670" t="s">
        <v>1481</v>
      </c>
      <c r="B85" s="672">
        <v>50</v>
      </c>
      <c r="C85" s="672">
        <v>342</v>
      </c>
      <c r="D85" s="672">
        <v>0</v>
      </c>
      <c r="E85" s="672">
        <v>1</v>
      </c>
      <c r="F85" s="672">
        <f t="shared" si="3"/>
        <v>393</v>
      </c>
      <c r="G85" s="670" t="s">
        <v>1482</v>
      </c>
    </row>
    <row r="86" spans="1:7" ht="21" customHeight="1">
      <c r="A86" s="670" t="s">
        <v>1483</v>
      </c>
      <c r="B86" s="671">
        <v>229</v>
      </c>
      <c r="C86" s="671">
        <v>479</v>
      </c>
      <c r="D86" s="671">
        <v>0</v>
      </c>
      <c r="E86" s="671">
        <v>2</v>
      </c>
      <c r="F86" s="671">
        <f t="shared" si="3"/>
        <v>710</v>
      </c>
      <c r="G86" s="670" t="s">
        <v>1484</v>
      </c>
    </row>
    <row r="87" spans="1:7" ht="21" customHeight="1">
      <c r="A87" s="670" t="s">
        <v>1487</v>
      </c>
      <c r="B87" s="672">
        <v>337</v>
      </c>
      <c r="C87" s="672">
        <v>902</v>
      </c>
      <c r="D87" s="672">
        <v>0</v>
      </c>
      <c r="E87" s="672">
        <v>0</v>
      </c>
      <c r="F87" s="672">
        <f t="shared" si="3"/>
        <v>1239</v>
      </c>
      <c r="G87" s="670" t="s">
        <v>1488</v>
      </c>
    </row>
    <row r="88" spans="1:7" ht="21" customHeight="1">
      <c r="A88" s="670" t="s">
        <v>1493</v>
      </c>
      <c r="B88" s="671">
        <v>511</v>
      </c>
      <c r="C88" s="671">
        <v>826</v>
      </c>
      <c r="D88" s="671">
        <v>0</v>
      </c>
      <c r="E88" s="671">
        <v>0</v>
      </c>
      <c r="F88" s="671">
        <f t="shared" si="3"/>
        <v>1337</v>
      </c>
      <c r="G88" s="670" t="s">
        <v>1494</v>
      </c>
    </row>
    <row r="89" spans="1:7" ht="21" customHeight="1">
      <c r="A89" s="670" t="s">
        <v>1511</v>
      </c>
      <c r="B89" s="672">
        <v>315</v>
      </c>
      <c r="C89" s="672">
        <v>544</v>
      </c>
      <c r="D89" s="672">
        <v>4</v>
      </c>
      <c r="E89" s="672">
        <v>4</v>
      </c>
      <c r="F89" s="672">
        <f t="shared" si="3"/>
        <v>867</v>
      </c>
      <c r="G89" s="670" t="s">
        <v>1512</v>
      </c>
    </row>
    <row r="90" spans="1:7" ht="21" customHeight="1">
      <c r="A90" s="670" t="s">
        <v>1495</v>
      </c>
      <c r="B90" s="671">
        <v>240</v>
      </c>
      <c r="C90" s="671">
        <v>310</v>
      </c>
      <c r="D90" s="671">
        <v>0</v>
      </c>
      <c r="E90" s="671">
        <v>0</v>
      </c>
      <c r="F90" s="671">
        <f t="shared" si="3"/>
        <v>550</v>
      </c>
      <c r="G90" s="670" t="s">
        <v>1496</v>
      </c>
    </row>
    <row r="91" spans="1:7" ht="21" customHeight="1">
      <c r="A91" s="670" t="s">
        <v>1465</v>
      </c>
      <c r="B91" s="672">
        <v>255</v>
      </c>
      <c r="C91" s="672">
        <v>350</v>
      </c>
      <c r="D91" s="672">
        <v>0</v>
      </c>
      <c r="E91" s="672">
        <v>0</v>
      </c>
      <c r="F91" s="672">
        <f t="shared" si="3"/>
        <v>605</v>
      </c>
      <c r="G91" s="670" t="s">
        <v>1466</v>
      </c>
    </row>
    <row r="92" spans="1:7" ht="21" customHeight="1">
      <c r="A92" s="670" t="s">
        <v>1497</v>
      </c>
      <c r="B92" s="671">
        <v>270</v>
      </c>
      <c r="C92" s="671">
        <v>639</v>
      </c>
      <c r="D92" s="671">
        <v>0</v>
      </c>
      <c r="E92" s="671">
        <v>2</v>
      </c>
      <c r="F92" s="671">
        <f t="shared" si="3"/>
        <v>911</v>
      </c>
      <c r="G92" s="670" t="s">
        <v>1498</v>
      </c>
    </row>
    <row r="93" spans="1:7" ht="21" customHeight="1">
      <c r="A93" s="670" t="s">
        <v>1503</v>
      </c>
      <c r="B93" s="672">
        <v>187</v>
      </c>
      <c r="C93" s="672">
        <v>281</v>
      </c>
      <c r="D93" s="672">
        <v>0</v>
      </c>
      <c r="E93" s="672">
        <v>1</v>
      </c>
      <c r="F93" s="672">
        <f t="shared" si="3"/>
        <v>469</v>
      </c>
      <c r="G93" s="670" t="s">
        <v>1504</v>
      </c>
    </row>
    <row r="94" spans="1:7" ht="21" customHeight="1">
      <c r="A94" s="670" t="s">
        <v>1499</v>
      </c>
      <c r="B94" s="671">
        <v>248</v>
      </c>
      <c r="C94" s="671">
        <v>238</v>
      </c>
      <c r="D94" s="671">
        <v>0</v>
      </c>
      <c r="E94" s="671">
        <v>1</v>
      </c>
      <c r="F94" s="671">
        <f t="shared" si="3"/>
        <v>487</v>
      </c>
      <c r="G94" s="670" t="s">
        <v>1500</v>
      </c>
    </row>
    <row r="95" spans="1:7" ht="29.25" customHeight="1">
      <c r="A95" s="666" t="s">
        <v>1517</v>
      </c>
      <c r="B95" s="667"/>
      <c r="C95" s="667"/>
      <c r="D95" s="667"/>
      <c r="E95" s="667"/>
      <c r="F95" s="667"/>
      <c r="G95" s="668" t="s">
        <v>1518</v>
      </c>
    </row>
    <row r="96" spans="1:7" ht="21" customHeight="1">
      <c r="A96" s="670" t="s">
        <v>1455</v>
      </c>
      <c r="B96" s="671">
        <v>980</v>
      </c>
      <c r="C96" s="671">
        <v>1127</v>
      </c>
      <c r="D96" s="671">
        <v>16</v>
      </c>
      <c r="E96" s="671">
        <v>18</v>
      </c>
      <c r="F96" s="671">
        <f>SUM(B96:E96)</f>
        <v>2141</v>
      </c>
      <c r="G96" s="670" t="s">
        <v>1456</v>
      </c>
    </row>
    <row r="97" spans="1:7" ht="21" customHeight="1">
      <c r="A97" s="670" t="s">
        <v>1461</v>
      </c>
      <c r="B97" s="672">
        <v>737</v>
      </c>
      <c r="C97" s="672">
        <v>681</v>
      </c>
      <c r="D97" s="672">
        <v>0</v>
      </c>
      <c r="E97" s="672">
        <v>0</v>
      </c>
      <c r="F97" s="672">
        <f t="shared" ref="F97:F120" si="4">SUM(B97:E97)</f>
        <v>1418</v>
      </c>
      <c r="G97" s="670" t="s">
        <v>1462</v>
      </c>
    </row>
    <row r="98" spans="1:7" ht="21" customHeight="1">
      <c r="A98" s="670" t="s">
        <v>1463</v>
      </c>
      <c r="B98" s="671">
        <v>881</v>
      </c>
      <c r="C98" s="671">
        <v>1076</v>
      </c>
      <c r="D98" s="671">
        <v>2</v>
      </c>
      <c r="E98" s="671">
        <v>1</v>
      </c>
      <c r="F98" s="671">
        <f t="shared" si="4"/>
        <v>1960</v>
      </c>
      <c r="G98" s="670" t="s">
        <v>1464</v>
      </c>
    </row>
    <row r="99" spans="1:7" ht="21" customHeight="1">
      <c r="A99" s="670" t="s">
        <v>1465</v>
      </c>
      <c r="B99" s="672">
        <v>460</v>
      </c>
      <c r="C99" s="672">
        <v>578</v>
      </c>
      <c r="D99" s="672">
        <v>1</v>
      </c>
      <c r="E99" s="672">
        <v>0</v>
      </c>
      <c r="F99" s="672">
        <f t="shared" si="4"/>
        <v>1039</v>
      </c>
      <c r="G99" s="670" t="s">
        <v>1466</v>
      </c>
    </row>
    <row r="100" spans="1:7" ht="21" customHeight="1">
      <c r="A100" s="670" t="s">
        <v>1519</v>
      </c>
      <c r="B100" s="671">
        <v>487</v>
      </c>
      <c r="C100" s="671">
        <v>379</v>
      </c>
      <c r="D100" s="671">
        <v>7</v>
      </c>
      <c r="E100" s="671">
        <v>2</v>
      </c>
      <c r="F100" s="671">
        <f t="shared" si="4"/>
        <v>875</v>
      </c>
      <c r="G100" s="670" t="s">
        <v>1520</v>
      </c>
    </row>
    <row r="101" spans="1:7" ht="21" customHeight="1">
      <c r="A101" s="670" t="s">
        <v>1521</v>
      </c>
      <c r="B101" s="672">
        <v>246</v>
      </c>
      <c r="C101" s="672">
        <v>318</v>
      </c>
      <c r="D101" s="672">
        <v>1</v>
      </c>
      <c r="E101" s="672">
        <v>3</v>
      </c>
      <c r="F101" s="672">
        <f t="shared" si="4"/>
        <v>568</v>
      </c>
      <c r="G101" s="670" t="s">
        <v>1522</v>
      </c>
    </row>
    <row r="102" spans="1:7" ht="21" customHeight="1">
      <c r="A102" s="670" t="s">
        <v>1523</v>
      </c>
      <c r="B102" s="671">
        <v>21</v>
      </c>
      <c r="C102" s="671">
        <v>136</v>
      </c>
      <c r="D102" s="671">
        <v>0</v>
      </c>
      <c r="E102" s="671">
        <v>0</v>
      </c>
      <c r="F102" s="671">
        <f t="shared" si="4"/>
        <v>157</v>
      </c>
      <c r="G102" s="670" t="s">
        <v>1524</v>
      </c>
    </row>
    <row r="103" spans="1:7" ht="21" customHeight="1">
      <c r="A103" s="670" t="s">
        <v>1471</v>
      </c>
      <c r="B103" s="672">
        <v>301</v>
      </c>
      <c r="C103" s="672">
        <v>487</v>
      </c>
      <c r="D103" s="672">
        <v>8</v>
      </c>
      <c r="E103" s="672">
        <v>17</v>
      </c>
      <c r="F103" s="672">
        <f t="shared" si="4"/>
        <v>813</v>
      </c>
      <c r="G103" s="670" t="s">
        <v>1472</v>
      </c>
    </row>
    <row r="104" spans="1:7" ht="21" customHeight="1">
      <c r="A104" s="670" t="s">
        <v>1473</v>
      </c>
      <c r="B104" s="671">
        <v>55</v>
      </c>
      <c r="C104" s="671">
        <v>253</v>
      </c>
      <c r="D104" s="671">
        <v>0</v>
      </c>
      <c r="E104" s="671">
        <v>0</v>
      </c>
      <c r="F104" s="671">
        <f t="shared" si="4"/>
        <v>308</v>
      </c>
      <c r="G104" s="670" t="s">
        <v>1474</v>
      </c>
    </row>
    <row r="105" spans="1:7" ht="21" customHeight="1">
      <c r="A105" s="670" t="s">
        <v>1475</v>
      </c>
      <c r="B105" s="672">
        <v>567</v>
      </c>
      <c r="C105" s="672">
        <v>1104</v>
      </c>
      <c r="D105" s="672">
        <v>11</v>
      </c>
      <c r="E105" s="672">
        <v>10</v>
      </c>
      <c r="F105" s="672">
        <f t="shared" si="4"/>
        <v>1692</v>
      </c>
      <c r="G105" s="670" t="s">
        <v>1476</v>
      </c>
    </row>
    <row r="106" spans="1:7" ht="21" customHeight="1">
      <c r="A106" s="670" t="s">
        <v>1477</v>
      </c>
      <c r="B106" s="671">
        <v>595</v>
      </c>
      <c r="C106" s="671">
        <v>724</v>
      </c>
      <c r="D106" s="671">
        <v>0</v>
      </c>
      <c r="E106" s="671">
        <v>1</v>
      </c>
      <c r="F106" s="671">
        <f t="shared" si="4"/>
        <v>1320</v>
      </c>
      <c r="G106" s="670" t="s">
        <v>1478</v>
      </c>
    </row>
    <row r="107" spans="1:7" ht="21" customHeight="1">
      <c r="A107" s="670" t="s">
        <v>1479</v>
      </c>
      <c r="B107" s="672">
        <v>251</v>
      </c>
      <c r="C107" s="672">
        <v>968</v>
      </c>
      <c r="D107" s="672">
        <v>0</v>
      </c>
      <c r="E107" s="672">
        <v>10</v>
      </c>
      <c r="F107" s="672">
        <f t="shared" si="4"/>
        <v>1229</v>
      </c>
      <c r="G107" s="670" t="s">
        <v>1480</v>
      </c>
    </row>
    <row r="108" spans="1:7" ht="21" customHeight="1">
      <c r="A108" s="670" t="s">
        <v>1481</v>
      </c>
      <c r="B108" s="671">
        <v>536</v>
      </c>
      <c r="C108" s="671">
        <v>243</v>
      </c>
      <c r="D108" s="671">
        <v>1</v>
      </c>
      <c r="E108" s="671">
        <v>0</v>
      </c>
      <c r="F108" s="671">
        <f t="shared" si="4"/>
        <v>780</v>
      </c>
      <c r="G108" s="670" t="s">
        <v>1482</v>
      </c>
    </row>
    <row r="109" spans="1:7" ht="21" customHeight="1">
      <c r="A109" s="670" t="s">
        <v>1483</v>
      </c>
      <c r="B109" s="672">
        <v>282</v>
      </c>
      <c r="C109" s="672">
        <v>718</v>
      </c>
      <c r="D109" s="672">
        <v>0</v>
      </c>
      <c r="E109" s="672">
        <v>6</v>
      </c>
      <c r="F109" s="672">
        <f t="shared" si="4"/>
        <v>1006</v>
      </c>
      <c r="G109" s="670" t="s">
        <v>1484</v>
      </c>
    </row>
    <row r="110" spans="1:7" ht="21" customHeight="1">
      <c r="A110" s="670" t="s">
        <v>1485</v>
      </c>
      <c r="B110" s="671">
        <v>336</v>
      </c>
      <c r="C110" s="671">
        <v>978</v>
      </c>
      <c r="D110" s="671">
        <v>2</v>
      </c>
      <c r="E110" s="671">
        <v>2</v>
      </c>
      <c r="F110" s="671">
        <f t="shared" si="4"/>
        <v>1318</v>
      </c>
      <c r="G110" s="670" t="s">
        <v>1486</v>
      </c>
    </row>
    <row r="111" spans="1:7" ht="21" customHeight="1">
      <c r="A111" s="670" t="s">
        <v>1511</v>
      </c>
      <c r="B111" s="672">
        <v>550</v>
      </c>
      <c r="C111" s="672">
        <v>1144</v>
      </c>
      <c r="D111" s="672">
        <v>2</v>
      </c>
      <c r="E111" s="672">
        <v>7</v>
      </c>
      <c r="F111" s="672">
        <f t="shared" si="4"/>
        <v>1703</v>
      </c>
      <c r="G111" s="670" t="s">
        <v>1512</v>
      </c>
    </row>
    <row r="112" spans="1:7" ht="21" customHeight="1">
      <c r="A112" s="670" t="s">
        <v>1487</v>
      </c>
      <c r="B112" s="671">
        <v>1180</v>
      </c>
      <c r="C112" s="671">
        <v>1435</v>
      </c>
      <c r="D112" s="671">
        <v>0</v>
      </c>
      <c r="E112" s="671">
        <v>2</v>
      </c>
      <c r="F112" s="671">
        <f t="shared" si="4"/>
        <v>2617</v>
      </c>
      <c r="G112" s="670" t="s">
        <v>1488</v>
      </c>
    </row>
    <row r="113" spans="1:7" ht="21" customHeight="1">
      <c r="A113" s="670" t="s">
        <v>1489</v>
      </c>
      <c r="B113" s="672">
        <v>508</v>
      </c>
      <c r="C113" s="672">
        <v>1243</v>
      </c>
      <c r="D113" s="672">
        <v>1</v>
      </c>
      <c r="E113" s="672">
        <v>0</v>
      </c>
      <c r="F113" s="672">
        <f t="shared" si="4"/>
        <v>1752</v>
      </c>
      <c r="G113" s="670" t="s">
        <v>1490</v>
      </c>
    </row>
    <row r="114" spans="1:7" ht="21" customHeight="1">
      <c r="A114" s="670" t="s">
        <v>1491</v>
      </c>
      <c r="B114" s="671">
        <v>512</v>
      </c>
      <c r="C114" s="671">
        <v>813</v>
      </c>
      <c r="D114" s="671">
        <v>1</v>
      </c>
      <c r="E114" s="671">
        <v>2</v>
      </c>
      <c r="F114" s="671">
        <f t="shared" si="4"/>
        <v>1328</v>
      </c>
      <c r="G114" s="670" t="s">
        <v>1492</v>
      </c>
    </row>
    <row r="115" spans="1:7" ht="21" customHeight="1">
      <c r="A115" s="670" t="s">
        <v>1493</v>
      </c>
      <c r="B115" s="672">
        <v>509</v>
      </c>
      <c r="C115" s="672">
        <v>822</v>
      </c>
      <c r="D115" s="672">
        <v>0</v>
      </c>
      <c r="E115" s="672">
        <v>0</v>
      </c>
      <c r="F115" s="672">
        <f t="shared" si="4"/>
        <v>1331</v>
      </c>
      <c r="G115" s="670" t="s">
        <v>1494</v>
      </c>
    </row>
    <row r="116" spans="1:7" ht="21" customHeight="1">
      <c r="A116" s="670" t="s">
        <v>1495</v>
      </c>
      <c r="B116" s="671">
        <v>168</v>
      </c>
      <c r="C116" s="671">
        <v>304</v>
      </c>
      <c r="D116" s="671">
        <v>0</v>
      </c>
      <c r="E116" s="671">
        <v>0</v>
      </c>
      <c r="F116" s="671">
        <f t="shared" si="4"/>
        <v>472</v>
      </c>
      <c r="G116" s="670" t="s">
        <v>1496</v>
      </c>
    </row>
    <row r="117" spans="1:7" ht="21" customHeight="1">
      <c r="A117" s="670" t="s">
        <v>1497</v>
      </c>
      <c r="B117" s="672">
        <v>695</v>
      </c>
      <c r="C117" s="672">
        <v>1015</v>
      </c>
      <c r="D117" s="672">
        <v>0</v>
      </c>
      <c r="E117" s="672">
        <v>2</v>
      </c>
      <c r="F117" s="672">
        <f t="shared" si="4"/>
        <v>1712</v>
      </c>
      <c r="G117" s="670" t="s">
        <v>1498</v>
      </c>
    </row>
    <row r="118" spans="1:7" ht="21" customHeight="1">
      <c r="A118" s="670" t="s">
        <v>1499</v>
      </c>
      <c r="B118" s="671">
        <v>425</v>
      </c>
      <c r="C118" s="671">
        <v>404</v>
      </c>
      <c r="D118" s="671">
        <v>3</v>
      </c>
      <c r="E118" s="671">
        <v>7</v>
      </c>
      <c r="F118" s="671">
        <f t="shared" si="4"/>
        <v>839</v>
      </c>
      <c r="G118" s="670" t="s">
        <v>1500</v>
      </c>
    </row>
    <row r="119" spans="1:7" ht="21" customHeight="1">
      <c r="A119" s="670" t="s">
        <v>1501</v>
      </c>
      <c r="B119" s="672">
        <v>895</v>
      </c>
      <c r="C119" s="672">
        <v>823</v>
      </c>
      <c r="D119" s="672">
        <v>0</v>
      </c>
      <c r="E119" s="672">
        <v>0</v>
      </c>
      <c r="F119" s="672">
        <f t="shared" si="4"/>
        <v>1718</v>
      </c>
      <c r="G119" s="670" t="s">
        <v>1502</v>
      </c>
    </row>
    <row r="120" spans="1:7" ht="21" customHeight="1">
      <c r="A120" s="670" t="s">
        <v>1503</v>
      </c>
      <c r="B120" s="671">
        <v>290</v>
      </c>
      <c r="C120" s="671">
        <v>829</v>
      </c>
      <c r="D120" s="671">
        <v>3</v>
      </c>
      <c r="E120" s="671">
        <v>4</v>
      </c>
      <c r="F120" s="671">
        <f t="shared" si="4"/>
        <v>1126</v>
      </c>
      <c r="G120" s="670" t="s">
        <v>1504</v>
      </c>
    </row>
    <row r="121" spans="1:7" ht="29.25" customHeight="1">
      <c r="A121" s="666" t="s">
        <v>1525</v>
      </c>
      <c r="B121" s="667"/>
      <c r="C121" s="667"/>
      <c r="D121" s="667"/>
      <c r="E121" s="667"/>
      <c r="F121" s="667"/>
      <c r="G121" s="668" t="s">
        <v>1526</v>
      </c>
    </row>
    <row r="122" spans="1:7" ht="21" customHeight="1">
      <c r="A122" s="670" t="s">
        <v>1461</v>
      </c>
      <c r="B122" s="671">
        <v>45</v>
      </c>
      <c r="C122" s="671">
        <v>22</v>
      </c>
      <c r="D122" s="671">
        <v>0</v>
      </c>
      <c r="E122" s="671">
        <v>0</v>
      </c>
      <c r="F122" s="671">
        <f>SUM(B122:E122)</f>
        <v>67</v>
      </c>
      <c r="G122" s="670" t="s">
        <v>1527</v>
      </c>
    </row>
    <row r="123" spans="1:7" ht="21" customHeight="1">
      <c r="A123" s="670" t="s">
        <v>1475</v>
      </c>
      <c r="B123" s="672">
        <v>255</v>
      </c>
      <c r="C123" s="672">
        <v>323</v>
      </c>
      <c r="D123" s="672">
        <v>2</v>
      </c>
      <c r="E123" s="672">
        <v>4</v>
      </c>
      <c r="F123" s="672">
        <f>SUM(B123:E123)</f>
        <v>584</v>
      </c>
      <c r="G123" s="670" t="s">
        <v>1476</v>
      </c>
    </row>
    <row r="124" spans="1:7" ht="21" customHeight="1">
      <c r="A124" s="670" t="s">
        <v>1481</v>
      </c>
      <c r="B124" s="671">
        <v>162</v>
      </c>
      <c r="C124" s="671">
        <v>40</v>
      </c>
      <c r="D124" s="671">
        <v>0</v>
      </c>
      <c r="E124" s="671">
        <v>0</v>
      </c>
      <c r="F124" s="671">
        <f>SUM(B124:E124)</f>
        <v>202</v>
      </c>
      <c r="G124" s="670" t="s">
        <v>1482</v>
      </c>
    </row>
    <row r="125" spans="1:7" ht="21" customHeight="1">
      <c r="A125" s="670" t="s">
        <v>1483</v>
      </c>
      <c r="B125" s="672">
        <v>79</v>
      </c>
      <c r="C125" s="672">
        <v>244</v>
      </c>
      <c r="D125" s="672">
        <v>0</v>
      </c>
      <c r="E125" s="672">
        <v>1</v>
      </c>
      <c r="F125" s="672">
        <f>SUM(B125:E125)</f>
        <v>324</v>
      </c>
      <c r="G125" s="670" t="s">
        <v>1484</v>
      </c>
    </row>
    <row r="126" spans="1:7" ht="21" customHeight="1">
      <c r="A126" s="670" t="s">
        <v>1493</v>
      </c>
      <c r="B126" s="671">
        <v>710</v>
      </c>
      <c r="C126" s="671">
        <v>1059</v>
      </c>
      <c r="D126" s="671">
        <v>0</v>
      </c>
      <c r="E126" s="671">
        <v>0</v>
      </c>
      <c r="F126" s="671">
        <f>SUM(B126:E126)</f>
        <v>1769</v>
      </c>
      <c r="G126" s="670" t="s">
        <v>1494</v>
      </c>
    </row>
    <row r="127" spans="1:7" ht="29.25" customHeight="1">
      <c r="A127" s="666" t="s">
        <v>1528</v>
      </c>
      <c r="B127" s="667"/>
      <c r="C127" s="667"/>
      <c r="D127" s="667"/>
      <c r="E127" s="667"/>
      <c r="F127" s="667"/>
      <c r="G127" s="668" t="s">
        <v>1529</v>
      </c>
    </row>
    <row r="128" spans="1:7" ht="21" customHeight="1">
      <c r="A128" s="670" t="s">
        <v>1530</v>
      </c>
      <c r="B128" s="671">
        <v>657</v>
      </c>
      <c r="C128" s="671">
        <v>1211</v>
      </c>
      <c r="D128" s="671">
        <v>0</v>
      </c>
      <c r="E128" s="671">
        <v>0</v>
      </c>
      <c r="F128" s="671">
        <f>SUM(B128:E128)</f>
        <v>1868</v>
      </c>
      <c r="G128" s="670" t="s">
        <v>1531</v>
      </c>
    </row>
    <row r="129" spans="1:7" ht="21" customHeight="1">
      <c r="A129" s="670" t="s">
        <v>1532</v>
      </c>
      <c r="B129" s="672">
        <v>192</v>
      </c>
      <c r="C129" s="672">
        <v>26</v>
      </c>
      <c r="D129" s="672">
        <v>29</v>
      </c>
      <c r="E129" s="672">
        <v>3</v>
      </c>
      <c r="F129" s="672">
        <f t="shared" ref="F129:F136" si="5">SUM(B129:E129)</f>
        <v>250</v>
      </c>
      <c r="G129" s="670" t="s">
        <v>1533</v>
      </c>
    </row>
    <row r="130" spans="1:7" ht="21" customHeight="1">
      <c r="A130" s="670" t="s">
        <v>1534</v>
      </c>
      <c r="B130" s="671">
        <v>0</v>
      </c>
      <c r="C130" s="671">
        <v>1552</v>
      </c>
      <c r="D130" s="671">
        <v>0</v>
      </c>
      <c r="E130" s="671">
        <v>18</v>
      </c>
      <c r="F130" s="671">
        <f t="shared" si="5"/>
        <v>1570</v>
      </c>
      <c r="G130" s="670" t="s">
        <v>1535</v>
      </c>
    </row>
    <row r="131" spans="1:7" ht="21" customHeight="1">
      <c r="A131" s="670" t="s">
        <v>1536</v>
      </c>
      <c r="B131" s="672">
        <v>201</v>
      </c>
      <c r="C131" s="672">
        <v>257</v>
      </c>
      <c r="D131" s="672">
        <v>4</v>
      </c>
      <c r="E131" s="672">
        <v>11</v>
      </c>
      <c r="F131" s="672">
        <f t="shared" si="5"/>
        <v>473</v>
      </c>
      <c r="G131" s="670" t="s">
        <v>1537</v>
      </c>
    </row>
    <row r="132" spans="1:7" ht="21" customHeight="1">
      <c r="A132" s="670" t="s">
        <v>1538</v>
      </c>
      <c r="B132" s="671">
        <v>189</v>
      </c>
      <c r="C132" s="671">
        <v>166</v>
      </c>
      <c r="D132" s="671">
        <v>1</v>
      </c>
      <c r="E132" s="671">
        <v>0</v>
      </c>
      <c r="F132" s="671">
        <f t="shared" si="5"/>
        <v>356</v>
      </c>
      <c r="G132" s="670" t="s">
        <v>1539</v>
      </c>
    </row>
    <row r="133" spans="1:7" ht="21" customHeight="1">
      <c r="A133" s="670" t="s">
        <v>1540</v>
      </c>
      <c r="B133" s="672">
        <v>307</v>
      </c>
      <c r="C133" s="672">
        <v>325</v>
      </c>
      <c r="D133" s="672">
        <v>2</v>
      </c>
      <c r="E133" s="672">
        <v>3</v>
      </c>
      <c r="F133" s="672">
        <f t="shared" si="5"/>
        <v>637</v>
      </c>
      <c r="G133" s="670" t="s">
        <v>1541</v>
      </c>
    </row>
    <row r="134" spans="1:7" ht="21" customHeight="1">
      <c r="A134" s="670" t="s">
        <v>1542</v>
      </c>
      <c r="B134" s="671">
        <v>39</v>
      </c>
      <c r="C134" s="671">
        <v>282</v>
      </c>
      <c r="D134" s="671">
        <v>0</v>
      </c>
      <c r="E134" s="671">
        <v>0</v>
      </c>
      <c r="F134" s="671">
        <f t="shared" si="5"/>
        <v>321</v>
      </c>
      <c r="G134" s="670" t="s">
        <v>1543</v>
      </c>
    </row>
    <row r="135" spans="1:7" ht="21" customHeight="1">
      <c r="A135" s="670" t="s">
        <v>1544</v>
      </c>
      <c r="B135" s="672">
        <v>2097</v>
      </c>
      <c r="C135" s="672">
        <v>3019</v>
      </c>
      <c r="D135" s="672">
        <v>78</v>
      </c>
      <c r="E135" s="672">
        <v>229</v>
      </c>
      <c r="F135" s="672">
        <f t="shared" si="5"/>
        <v>5423</v>
      </c>
      <c r="G135" s="670" t="s">
        <v>1545</v>
      </c>
    </row>
    <row r="136" spans="1:7" ht="21" customHeight="1">
      <c r="A136" s="670" t="s">
        <v>1546</v>
      </c>
      <c r="B136" s="671">
        <v>218</v>
      </c>
      <c r="C136" s="671">
        <v>282</v>
      </c>
      <c r="D136" s="671">
        <v>0</v>
      </c>
      <c r="E136" s="671">
        <v>1</v>
      </c>
      <c r="F136" s="671">
        <f t="shared" si="5"/>
        <v>501</v>
      </c>
      <c r="G136" s="670" t="s">
        <v>1547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4"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34"/>
  <sheetViews>
    <sheetView rightToLeft="1" view="pageBreakPreview" topLeftCell="A9"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5.7265625" style="669" customWidth="1"/>
    <col min="9" max="9" width="61.54296875" style="669" customWidth="1"/>
    <col min="10" max="16384" width="9.1796875" style="669"/>
  </cols>
  <sheetData>
    <row r="1" spans="1:7" s="661" customFormat="1" ht="29.25" customHeight="1">
      <c r="A1" s="1725" t="s">
        <v>1548</v>
      </c>
      <c r="B1" s="1725"/>
      <c r="C1" s="1725"/>
      <c r="D1" s="1725"/>
      <c r="E1" s="1725"/>
      <c r="F1" s="1725"/>
      <c r="G1" s="1725"/>
    </row>
    <row r="2" spans="1:7" s="661" customFormat="1" ht="33" customHeight="1">
      <c r="A2" s="1726" t="s">
        <v>1549</v>
      </c>
      <c r="B2" s="1726"/>
      <c r="C2" s="1726"/>
      <c r="D2" s="1726"/>
      <c r="E2" s="1726"/>
      <c r="F2" s="1726"/>
      <c r="G2" s="1726"/>
    </row>
    <row r="3" spans="1:7" s="441" customFormat="1" ht="26.25" customHeight="1">
      <c r="A3" s="663" t="s">
        <v>1550</v>
      </c>
      <c r="B3" s="1985"/>
      <c r="C3" s="1985"/>
      <c r="D3" s="1985"/>
      <c r="E3" s="1985"/>
      <c r="F3" s="1985"/>
      <c r="G3" s="663" t="s">
        <v>1551</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9.25" customHeight="1">
      <c r="A8" s="666" t="s">
        <v>1453</v>
      </c>
      <c r="B8" s="667"/>
      <c r="C8" s="667"/>
      <c r="D8" s="667"/>
      <c r="E8" s="667"/>
      <c r="F8" s="667"/>
      <c r="G8" s="668" t="s">
        <v>1454</v>
      </c>
    </row>
    <row r="9" spans="1:7" ht="21" customHeight="1">
      <c r="A9" s="670" t="s">
        <v>1455</v>
      </c>
      <c r="B9" s="671">
        <v>160</v>
      </c>
      <c r="C9" s="671">
        <v>102</v>
      </c>
      <c r="D9" s="671">
        <v>9</v>
      </c>
      <c r="E9" s="671">
        <v>2</v>
      </c>
      <c r="F9" s="671">
        <f>SUM(B9:E9)</f>
        <v>273</v>
      </c>
      <c r="G9" s="670" t="s">
        <v>1456</v>
      </c>
    </row>
    <row r="10" spans="1:7" ht="21" customHeight="1">
      <c r="A10" s="670" t="s">
        <v>1457</v>
      </c>
      <c r="B10" s="672">
        <v>128</v>
      </c>
      <c r="C10" s="672">
        <v>73</v>
      </c>
      <c r="D10" s="672">
        <v>2</v>
      </c>
      <c r="E10" s="672">
        <v>0</v>
      </c>
      <c r="F10" s="672">
        <f>SUM(B10:E10)</f>
        <v>203</v>
      </c>
      <c r="G10" s="670" t="s">
        <v>1458</v>
      </c>
    </row>
    <row r="11" spans="1:7" ht="21" customHeight="1">
      <c r="A11" s="670" t="s">
        <v>1459</v>
      </c>
      <c r="B11" s="671">
        <v>0</v>
      </c>
      <c r="C11" s="671">
        <v>69</v>
      </c>
      <c r="D11" s="671">
        <v>0</v>
      </c>
      <c r="E11" s="671">
        <v>0</v>
      </c>
      <c r="F11" s="671">
        <f t="shared" ref="F11:F33" si="0">SUM(B11:E11)</f>
        <v>69</v>
      </c>
      <c r="G11" s="670" t="s">
        <v>1460</v>
      </c>
    </row>
    <row r="12" spans="1:7" ht="21" customHeight="1">
      <c r="A12" s="670" t="s">
        <v>1461</v>
      </c>
      <c r="B12" s="672">
        <v>312</v>
      </c>
      <c r="C12" s="672">
        <v>205</v>
      </c>
      <c r="D12" s="672">
        <v>0</v>
      </c>
      <c r="E12" s="672">
        <v>0</v>
      </c>
      <c r="F12" s="672">
        <f t="shared" si="0"/>
        <v>517</v>
      </c>
      <c r="G12" s="670" t="s">
        <v>1462</v>
      </c>
    </row>
    <row r="13" spans="1:7" ht="21" customHeight="1">
      <c r="A13" s="670" t="s">
        <v>1463</v>
      </c>
      <c r="B13" s="671">
        <v>44</v>
      </c>
      <c r="C13" s="671">
        <v>0</v>
      </c>
      <c r="D13" s="671">
        <v>0</v>
      </c>
      <c r="E13" s="671">
        <v>0</v>
      </c>
      <c r="F13" s="671">
        <f t="shared" si="0"/>
        <v>44</v>
      </c>
      <c r="G13" s="670" t="s">
        <v>1464</v>
      </c>
    </row>
    <row r="14" spans="1:7" ht="21" customHeight="1">
      <c r="A14" s="670" t="s">
        <v>1471</v>
      </c>
      <c r="B14" s="672">
        <v>203</v>
      </c>
      <c r="C14" s="672">
        <v>269</v>
      </c>
      <c r="D14" s="672">
        <v>6</v>
      </c>
      <c r="E14" s="672">
        <v>5</v>
      </c>
      <c r="F14" s="672">
        <f t="shared" si="0"/>
        <v>483</v>
      </c>
      <c r="G14" s="670" t="s">
        <v>1472</v>
      </c>
    </row>
    <row r="15" spans="1:7" ht="21" customHeight="1">
      <c r="A15" s="670" t="s">
        <v>1473</v>
      </c>
      <c r="B15" s="671">
        <v>262</v>
      </c>
      <c r="C15" s="671">
        <v>0</v>
      </c>
      <c r="D15" s="671">
        <v>0</v>
      </c>
      <c r="E15" s="671">
        <v>0</v>
      </c>
      <c r="F15" s="671">
        <f t="shared" si="0"/>
        <v>262</v>
      </c>
      <c r="G15" s="670" t="s">
        <v>1474</v>
      </c>
    </row>
    <row r="16" spans="1:7" ht="21" customHeight="1">
      <c r="A16" s="670" t="s">
        <v>1465</v>
      </c>
      <c r="B16" s="672">
        <v>41</v>
      </c>
      <c r="C16" s="672">
        <v>25</v>
      </c>
      <c r="D16" s="672">
        <v>0</v>
      </c>
      <c r="E16" s="672">
        <v>0</v>
      </c>
      <c r="F16" s="672">
        <f t="shared" si="0"/>
        <v>66</v>
      </c>
      <c r="G16" s="670" t="s">
        <v>1466</v>
      </c>
    </row>
    <row r="17" spans="1:7" ht="21" customHeight="1">
      <c r="A17" s="670" t="s">
        <v>1467</v>
      </c>
      <c r="B17" s="671">
        <v>15</v>
      </c>
      <c r="C17" s="671">
        <v>0</v>
      </c>
      <c r="D17" s="671">
        <v>0</v>
      </c>
      <c r="E17" s="671">
        <v>0</v>
      </c>
      <c r="F17" s="671">
        <f t="shared" si="0"/>
        <v>15</v>
      </c>
      <c r="G17" s="670" t="s">
        <v>1468</v>
      </c>
    </row>
    <row r="18" spans="1:7" ht="21" customHeight="1">
      <c r="A18" s="670" t="s">
        <v>1469</v>
      </c>
      <c r="B18" s="672">
        <v>15</v>
      </c>
      <c r="C18" s="672">
        <v>0</v>
      </c>
      <c r="D18" s="672">
        <v>0</v>
      </c>
      <c r="E18" s="672">
        <v>0</v>
      </c>
      <c r="F18" s="672">
        <f t="shared" si="0"/>
        <v>15</v>
      </c>
      <c r="G18" s="670" t="s">
        <v>1470</v>
      </c>
    </row>
    <row r="19" spans="1:7" ht="21" customHeight="1">
      <c r="A19" s="670" t="s">
        <v>1475</v>
      </c>
      <c r="B19" s="671">
        <v>151</v>
      </c>
      <c r="C19" s="671">
        <v>180</v>
      </c>
      <c r="D19" s="671">
        <v>3</v>
      </c>
      <c r="E19" s="671">
        <v>1</v>
      </c>
      <c r="F19" s="671">
        <f t="shared" si="0"/>
        <v>335</v>
      </c>
      <c r="G19" s="670" t="s">
        <v>1476</v>
      </c>
    </row>
    <row r="20" spans="1:7" ht="21" customHeight="1">
      <c r="A20" s="670" t="s">
        <v>1477</v>
      </c>
      <c r="B20" s="672">
        <v>77</v>
      </c>
      <c r="C20" s="672">
        <v>86</v>
      </c>
      <c r="D20" s="672">
        <v>1</v>
      </c>
      <c r="E20" s="672">
        <v>1</v>
      </c>
      <c r="F20" s="672">
        <f t="shared" si="0"/>
        <v>165</v>
      </c>
      <c r="G20" s="670" t="s">
        <v>1478</v>
      </c>
    </row>
    <row r="21" spans="1:7" ht="21" customHeight="1">
      <c r="A21" s="670" t="s">
        <v>1479</v>
      </c>
      <c r="B21" s="671">
        <v>72</v>
      </c>
      <c r="C21" s="671">
        <v>84</v>
      </c>
      <c r="D21" s="671">
        <v>2</v>
      </c>
      <c r="E21" s="671">
        <v>4</v>
      </c>
      <c r="F21" s="671">
        <f t="shared" si="0"/>
        <v>162</v>
      </c>
      <c r="G21" s="670" t="s">
        <v>1480</v>
      </c>
    </row>
    <row r="22" spans="1:7" ht="21" customHeight="1">
      <c r="A22" s="670" t="s">
        <v>1481</v>
      </c>
      <c r="B22" s="672">
        <v>100</v>
      </c>
      <c r="C22" s="672">
        <v>93</v>
      </c>
      <c r="D22" s="672">
        <v>0</v>
      </c>
      <c r="E22" s="672">
        <v>0</v>
      </c>
      <c r="F22" s="672">
        <f t="shared" si="0"/>
        <v>193</v>
      </c>
      <c r="G22" s="670" t="s">
        <v>1552</v>
      </c>
    </row>
    <row r="23" spans="1:7" ht="21" customHeight="1">
      <c r="A23" s="670" t="s">
        <v>1483</v>
      </c>
      <c r="B23" s="671">
        <v>109</v>
      </c>
      <c r="C23" s="671">
        <v>117</v>
      </c>
      <c r="D23" s="671">
        <v>0</v>
      </c>
      <c r="E23" s="671">
        <v>0</v>
      </c>
      <c r="F23" s="671">
        <f t="shared" si="0"/>
        <v>226</v>
      </c>
      <c r="G23" s="670" t="s">
        <v>1484</v>
      </c>
    </row>
    <row r="24" spans="1:7" ht="21" customHeight="1">
      <c r="A24" s="670" t="s">
        <v>1485</v>
      </c>
      <c r="B24" s="672">
        <v>413</v>
      </c>
      <c r="C24" s="672">
        <v>142</v>
      </c>
      <c r="D24" s="672">
        <v>1</v>
      </c>
      <c r="E24" s="672">
        <v>0</v>
      </c>
      <c r="F24" s="672">
        <f t="shared" si="0"/>
        <v>556</v>
      </c>
      <c r="G24" s="670" t="s">
        <v>1486</v>
      </c>
    </row>
    <row r="25" spans="1:7" ht="21" customHeight="1">
      <c r="A25" s="670" t="s">
        <v>1487</v>
      </c>
      <c r="B25" s="671">
        <v>162</v>
      </c>
      <c r="C25" s="671">
        <v>92</v>
      </c>
      <c r="D25" s="671">
        <v>0</v>
      </c>
      <c r="E25" s="671">
        <v>0</v>
      </c>
      <c r="F25" s="671">
        <f t="shared" si="0"/>
        <v>254</v>
      </c>
      <c r="G25" s="670" t="s">
        <v>1488</v>
      </c>
    </row>
    <row r="26" spans="1:7" ht="21" customHeight="1">
      <c r="A26" s="670" t="s">
        <v>1489</v>
      </c>
      <c r="B26" s="672">
        <v>38</v>
      </c>
      <c r="C26" s="672">
        <v>0</v>
      </c>
      <c r="D26" s="672">
        <v>0</v>
      </c>
      <c r="E26" s="672">
        <v>0</v>
      </c>
      <c r="F26" s="672">
        <f t="shared" si="0"/>
        <v>38</v>
      </c>
      <c r="G26" s="670" t="s">
        <v>1490</v>
      </c>
    </row>
    <row r="27" spans="1:7" ht="21" customHeight="1">
      <c r="A27" s="670" t="s">
        <v>1491</v>
      </c>
      <c r="B27" s="671">
        <v>46</v>
      </c>
      <c r="C27" s="671">
        <v>81</v>
      </c>
      <c r="D27" s="671">
        <v>0</v>
      </c>
      <c r="E27" s="671">
        <v>0</v>
      </c>
      <c r="F27" s="671">
        <f t="shared" si="0"/>
        <v>127</v>
      </c>
      <c r="G27" s="670" t="s">
        <v>1553</v>
      </c>
    </row>
    <row r="28" spans="1:7" ht="21" customHeight="1">
      <c r="A28" s="670" t="s">
        <v>1493</v>
      </c>
      <c r="B28" s="672">
        <v>40</v>
      </c>
      <c r="C28" s="672">
        <v>38</v>
      </c>
      <c r="D28" s="672">
        <v>0</v>
      </c>
      <c r="E28" s="672">
        <v>0</v>
      </c>
      <c r="F28" s="672">
        <f t="shared" si="0"/>
        <v>78</v>
      </c>
      <c r="G28" s="670" t="s">
        <v>1494</v>
      </c>
    </row>
    <row r="29" spans="1:7" ht="21" customHeight="1">
      <c r="A29" s="670" t="s">
        <v>1495</v>
      </c>
      <c r="B29" s="671">
        <v>33</v>
      </c>
      <c r="C29" s="671">
        <v>38</v>
      </c>
      <c r="D29" s="671">
        <v>0</v>
      </c>
      <c r="E29" s="671">
        <v>0</v>
      </c>
      <c r="F29" s="671">
        <f t="shared" si="0"/>
        <v>71</v>
      </c>
      <c r="G29" s="670" t="s">
        <v>1496</v>
      </c>
    </row>
    <row r="30" spans="1:7" ht="21" customHeight="1">
      <c r="A30" s="670" t="s">
        <v>1501</v>
      </c>
      <c r="B30" s="672">
        <v>49</v>
      </c>
      <c r="C30" s="672">
        <v>30</v>
      </c>
      <c r="D30" s="672">
        <v>0</v>
      </c>
      <c r="E30" s="672">
        <v>0</v>
      </c>
      <c r="F30" s="672">
        <f t="shared" si="0"/>
        <v>79</v>
      </c>
      <c r="G30" s="670" t="s">
        <v>1502</v>
      </c>
    </row>
    <row r="31" spans="1:7" ht="21" customHeight="1">
      <c r="A31" s="670" t="s">
        <v>1497</v>
      </c>
      <c r="B31" s="671">
        <v>56</v>
      </c>
      <c r="C31" s="671">
        <v>80</v>
      </c>
      <c r="D31" s="671">
        <v>0</v>
      </c>
      <c r="E31" s="671">
        <v>0</v>
      </c>
      <c r="F31" s="671">
        <f t="shared" si="0"/>
        <v>136</v>
      </c>
      <c r="G31" s="670" t="s">
        <v>1498</v>
      </c>
    </row>
    <row r="32" spans="1:7" ht="21" customHeight="1">
      <c r="A32" s="670" t="s">
        <v>1499</v>
      </c>
      <c r="B32" s="672">
        <v>187</v>
      </c>
      <c r="C32" s="672">
        <v>90</v>
      </c>
      <c r="D32" s="672">
        <v>0</v>
      </c>
      <c r="E32" s="672">
        <v>0</v>
      </c>
      <c r="F32" s="672">
        <f t="shared" si="0"/>
        <v>277</v>
      </c>
      <c r="G32" s="670" t="s">
        <v>1500</v>
      </c>
    </row>
    <row r="33" spans="1:7" ht="21" customHeight="1">
      <c r="A33" s="670" t="s">
        <v>1503</v>
      </c>
      <c r="B33" s="671">
        <v>42</v>
      </c>
      <c r="C33" s="671">
        <v>36</v>
      </c>
      <c r="D33" s="671">
        <v>0</v>
      </c>
      <c r="E33" s="671">
        <v>1</v>
      </c>
      <c r="F33" s="671">
        <f t="shared" si="0"/>
        <v>79</v>
      </c>
      <c r="G33" s="670" t="s">
        <v>1504</v>
      </c>
    </row>
    <row r="34" spans="1:7" ht="29.25" customHeight="1">
      <c r="A34" s="666" t="s">
        <v>1505</v>
      </c>
      <c r="B34" s="667"/>
      <c r="C34" s="667"/>
      <c r="D34" s="667"/>
      <c r="E34" s="667"/>
      <c r="F34" s="667"/>
      <c r="G34" s="668" t="s">
        <v>1506</v>
      </c>
    </row>
    <row r="35" spans="1:7" ht="21" customHeight="1">
      <c r="A35" s="670" t="s">
        <v>1455</v>
      </c>
      <c r="B35" s="671">
        <v>73</v>
      </c>
      <c r="C35" s="671">
        <v>54</v>
      </c>
      <c r="D35" s="671">
        <v>1</v>
      </c>
      <c r="E35" s="671">
        <v>0</v>
      </c>
      <c r="F35" s="671">
        <f>SUM(B35:E35)</f>
        <v>128</v>
      </c>
      <c r="G35" s="670" t="s">
        <v>1456</v>
      </c>
    </row>
    <row r="36" spans="1:7" ht="21" customHeight="1">
      <c r="A36" s="670" t="s">
        <v>1459</v>
      </c>
      <c r="B36" s="672">
        <v>0</v>
      </c>
      <c r="C36" s="672">
        <v>32</v>
      </c>
      <c r="D36" s="672">
        <v>0</v>
      </c>
      <c r="E36" s="672">
        <v>1</v>
      </c>
      <c r="F36" s="672">
        <f t="shared" ref="F36:F51" si="1">SUM(B36:E36)</f>
        <v>33</v>
      </c>
      <c r="G36" s="670" t="s">
        <v>1460</v>
      </c>
    </row>
    <row r="37" spans="1:7" ht="21" customHeight="1">
      <c r="A37" s="670" t="s">
        <v>1461</v>
      </c>
      <c r="B37" s="671">
        <v>42</v>
      </c>
      <c r="C37" s="671">
        <v>47</v>
      </c>
      <c r="D37" s="671">
        <v>0</v>
      </c>
      <c r="E37" s="671">
        <v>0</v>
      </c>
      <c r="F37" s="671">
        <f t="shared" si="1"/>
        <v>89</v>
      </c>
      <c r="G37" s="670" t="s">
        <v>1462</v>
      </c>
    </row>
    <row r="38" spans="1:7" ht="21" customHeight="1">
      <c r="A38" s="670" t="s">
        <v>1463</v>
      </c>
      <c r="B38" s="672">
        <v>15</v>
      </c>
      <c r="C38" s="672">
        <v>0</v>
      </c>
      <c r="D38" s="672">
        <v>1</v>
      </c>
      <c r="E38" s="672">
        <v>0</v>
      </c>
      <c r="F38" s="672">
        <f t="shared" si="1"/>
        <v>16</v>
      </c>
      <c r="G38" s="670" t="s">
        <v>1464</v>
      </c>
    </row>
    <row r="39" spans="1:7" ht="21" customHeight="1">
      <c r="A39" s="670" t="s">
        <v>1471</v>
      </c>
      <c r="B39" s="671">
        <v>67</v>
      </c>
      <c r="C39" s="671">
        <v>61</v>
      </c>
      <c r="D39" s="671">
        <v>4</v>
      </c>
      <c r="E39" s="671">
        <v>2</v>
      </c>
      <c r="F39" s="671">
        <f t="shared" si="1"/>
        <v>134</v>
      </c>
      <c r="G39" s="670" t="s">
        <v>1472</v>
      </c>
    </row>
    <row r="40" spans="1:7" ht="21" customHeight="1">
      <c r="A40" s="670" t="s">
        <v>1465</v>
      </c>
      <c r="B40" s="672">
        <v>22</v>
      </c>
      <c r="C40" s="672">
        <v>18</v>
      </c>
      <c r="D40" s="672">
        <v>0</v>
      </c>
      <c r="E40" s="672">
        <v>0</v>
      </c>
      <c r="F40" s="672">
        <f t="shared" si="1"/>
        <v>40</v>
      </c>
      <c r="G40" s="670" t="s">
        <v>1466</v>
      </c>
    </row>
    <row r="41" spans="1:7" ht="21" customHeight="1">
      <c r="A41" s="670" t="s">
        <v>1475</v>
      </c>
      <c r="B41" s="671">
        <v>22</v>
      </c>
      <c r="C41" s="671">
        <v>28</v>
      </c>
      <c r="D41" s="671">
        <v>1</v>
      </c>
      <c r="E41" s="671">
        <v>0</v>
      </c>
      <c r="F41" s="671">
        <f t="shared" si="1"/>
        <v>51</v>
      </c>
      <c r="G41" s="670" t="s">
        <v>1476</v>
      </c>
    </row>
    <row r="42" spans="1:7" ht="21" customHeight="1">
      <c r="A42" s="670" t="s">
        <v>1479</v>
      </c>
      <c r="B42" s="672">
        <v>22</v>
      </c>
      <c r="C42" s="672">
        <v>2</v>
      </c>
      <c r="D42" s="672">
        <v>1</v>
      </c>
      <c r="E42" s="672">
        <v>1</v>
      </c>
      <c r="F42" s="672">
        <f t="shared" si="1"/>
        <v>26</v>
      </c>
      <c r="G42" s="670" t="s">
        <v>1480</v>
      </c>
    </row>
    <row r="43" spans="1:7" ht="21" customHeight="1">
      <c r="A43" s="670" t="s">
        <v>1481</v>
      </c>
      <c r="B43" s="671">
        <v>27</v>
      </c>
      <c r="C43" s="671">
        <v>14</v>
      </c>
      <c r="D43" s="671">
        <v>0</v>
      </c>
      <c r="E43" s="671">
        <v>0</v>
      </c>
      <c r="F43" s="671">
        <f t="shared" si="1"/>
        <v>41</v>
      </c>
      <c r="G43" s="670" t="s">
        <v>1552</v>
      </c>
    </row>
    <row r="44" spans="1:7" ht="21" customHeight="1">
      <c r="A44" s="670" t="s">
        <v>1483</v>
      </c>
      <c r="B44" s="672">
        <v>61</v>
      </c>
      <c r="C44" s="672">
        <v>68</v>
      </c>
      <c r="D44" s="672">
        <v>0</v>
      </c>
      <c r="E44" s="672">
        <v>0</v>
      </c>
      <c r="F44" s="672">
        <f t="shared" si="1"/>
        <v>129</v>
      </c>
      <c r="G44" s="670" t="s">
        <v>1484</v>
      </c>
    </row>
    <row r="45" spans="1:7" ht="21" customHeight="1">
      <c r="A45" s="670" t="s">
        <v>1485</v>
      </c>
      <c r="B45" s="671">
        <v>24</v>
      </c>
      <c r="C45" s="671">
        <v>0</v>
      </c>
      <c r="D45" s="671">
        <v>0</v>
      </c>
      <c r="E45" s="671">
        <v>0</v>
      </c>
      <c r="F45" s="671">
        <f t="shared" si="1"/>
        <v>24</v>
      </c>
      <c r="G45" s="670" t="s">
        <v>1486</v>
      </c>
    </row>
    <row r="46" spans="1:7" ht="21" customHeight="1">
      <c r="A46" s="670" t="s">
        <v>1487</v>
      </c>
      <c r="B46" s="672">
        <v>64</v>
      </c>
      <c r="C46" s="672">
        <v>53</v>
      </c>
      <c r="D46" s="672">
        <v>0</v>
      </c>
      <c r="E46" s="672">
        <v>0</v>
      </c>
      <c r="F46" s="672">
        <f t="shared" si="1"/>
        <v>117</v>
      </c>
      <c r="G46" s="670" t="s">
        <v>1488</v>
      </c>
    </row>
    <row r="47" spans="1:7" ht="21" customHeight="1">
      <c r="A47" s="670" t="s">
        <v>1493</v>
      </c>
      <c r="B47" s="671">
        <v>18</v>
      </c>
      <c r="C47" s="671">
        <v>21</v>
      </c>
      <c r="D47" s="671">
        <v>0</v>
      </c>
      <c r="E47" s="671">
        <v>0</v>
      </c>
      <c r="F47" s="671">
        <f t="shared" si="1"/>
        <v>39</v>
      </c>
      <c r="G47" s="670" t="s">
        <v>1494</v>
      </c>
    </row>
    <row r="48" spans="1:7" ht="21" customHeight="1">
      <c r="A48" s="670" t="s">
        <v>1497</v>
      </c>
      <c r="B48" s="672">
        <v>32</v>
      </c>
      <c r="C48" s="672">
        <v>45</v>
      </c>
      <c r="D48" s="672">
        <v>0</v>
      </c>
      <c r="E48" s="672">
        <v>0</v>
      </c>
      <c r="F48" s="672">
        <f t="shared" si="1"/>
        <v>77</v>
      </c>
      <c r="G48" s="670" t="s">
        <v>1498</v>
      </c>
    </row>
    <row r="49" spans="1:7" ht="21" customHeight="1">
      <c r="A49" s="670" t="s">
        <v>1499</v>
      </c>
      <c r="B49" s="671">
        <v>11</v>
      </c>
      <c r="C49" s="671">
        <v>0</v>
      </c>
      <c r="D49" s="671">
        <v>0</v>
      </c>
      <c r="E49" s="671">
        <v>0</v>
      </c>
      <c r="F49" s="671">
        <f t="shared" si="1"/>
        <v>11</v>
      </c>
      <c r="G49" s="670" t="s">
        <v>1500</v>
      </c>
    </row>
    <row r="50" spans="1:7" ht="21" customHeight="1">
      <c r="A50" s="670" t="s">
        <v>1503</v>
      </c>
      <c r="B50" s="672">
        <v>26</v>
      </c>
      <c r="C50" s="672">
        <v>20</v>
      </c>
      <c r="D50" s="672">
        <v>1</v>
      </c>
      <c r="E50" s="672">
        <v>0</v>
      </c>
      <c r="F50" s="672">
        <f t="shared" si="1"/>
        <v>47</v>
      </c>
      <c r="G50" s="670" t="s">
        <v>1504</v>
      </c>
    </row>
    <row r="51" spans="1:7" ht="21" customHeight="1">
      <c r="A51" s="670" t="s">
        <v>1501</v>
      </c>
      <c r="B51" s="671">
        <v>11</v>
      </c>
      <c r="C51" s="671">
        <v>0</v>
      </c>
      <c r="D51" s="671">
        <v>0</v>
      </c>
      <c r="E51" s="671">
        <v>0</v>
      </c>
      <c r="F51" s="671">
        <f t="shared" si="1"/>
        <v>11</v>
      </c>
      <c r="G51" s="670" t="s">
        <v>1502</v>
      </c>
    </row>
    <row r="52" spans="1:7" ht="29.25" customHeight="1">
      <c r="A52" s="666" t="s">
        <v>1507</v>
      </c>
      <c r="B52" s="667"/>
      <c r="C52" s="667"/>
      <c r="D52" s="667"/>
      <c r="E52" s="667"/>
      <c r="F52" s="667"/>
      <c r="G52" s="668" t="s">
        <v>1508</v>
      </c>
    </row>
    <row r="53" spans="1:7" ht="21" customHeight="1">
      <c r="A53" s="670" t="s">
        <v>1455</v>
      </c>
      <c r="B53" s="671">
        <v>75</v>
      </c>
      <c r="C53" s="671">
        <v>90</v>
      </c>
      <c r="D53" s="671">
        <v>2</v>
      </c>
      <c r="E53" s="671">
        <v>3</v>
      </c>
      <c r="F53" s="671">
        <f>SUM(B53:E53)</f>
        <v>170</v>
      </c>
      <c r="G53" s="670" t="s">
        <v>1456</v>
      </c>
    </row>
    <row r="54" spans="1:7" ht="21" customHeight="1">
      <c r="A54" s="670" t="s">
        <v>1459</v>
      </c>
      <c r="B54" s="672">
        <v>0</v>
      </c>
      <c r="C54" s="672">
        <v>74</v>
      </c>
      <c r="D54" s="672">
        <v>0</v>
      </c>
      <c r="E54" s="672">
        <v>0</v>
      </c>
      <c r="F54" s="672">
        <f t="shared" ref="F54:F73" si="2">SUM(B54:E54)</f>
        <v>74</v>
      </c>
      <c r="G54" s="670" t="s">
        <v>1460</v>
      </c>
    </row>
    <row r="55" spans="1:7" ht="21" customHeight="1">
      <c r="A55" s="670" t="s">
        <v>1461</v>
      </c>
      <c r="B55" s="671">
        <v>41</v>
      </c>
      <c r="C55" s="671">
        <v>50</v>
      </c>
      <c r="D55" s="671">
        <v>0</v>
      </c>
      <c r="E55" s="671">
        <v>0</v>
      </c>
      <c r="F55" s="671">
        <f t="shared" si="2"/>
        <v>91</v>
      </c>
      <c r="G55" s="670" t="s">
        <v>1462</v>
      </c>
    </row>
    <row r="56" spans="1:7" ht="21" customHeight="1">
      <c r="A56" s="670" t="s">
        <v>1463</v>
      </c>
      <c r="B56" s="672">
        <v>90</v>
      </c>
      <c r="C56" s="672">
        <v>53</v>
      </c>
      <c r="D56" s="672">
        <v>1</v>
      </c>
      <c r="E56" s="672">
        <v>0</v>
      </c>
      <c r="F56" s="672">
        <f t="shared" si="2"/>
        <v>144</v>
      </c>
      <c r="G56" s="670" t="s">
        <v>1464</v>
      </c>
    </row>
    <row r="57" spans="1:7" ht="21" customHeight="1">
      <c r="A57" s="670" t="s">
        <v>1509</v>
      </c>
      <c r="B57" s="671">
        <v>29</v>
      </c>
      <c r="C57" s="671">
        <v>19</v>
      </c>
      <c r="D57" s="671">
        <v>0</v>
      </c>
      <c r="E57" s="671">
        <v>0</v>
      </c>
      <c r="F57" s="671">
        <f t="shared" si="2"/>
        <v>48</v>
      </c>
      <c r="G57" s="670" t="s">
        <v>1510</v>
      </c>
    </row>
    <row r="58" spans="1:7" ht="21" customHeight="1">
      <c r="A58" s="670" t="s">
        <v>1471</v>
      </c>
      <c r="B58" s="672">
        <v>51</v>
      </c>
      <c r="C58" s="672">
        <v>72</v>
      </c>
      <c r="D58" s="672">
        <v>6</v>
      </c>
      <c r="E58" s="672">
        <v>3</v>
      </c>
      <c r="F58" s="672">
        <f t="shared" si="2"/>
        <v>132</v>
      </c>
      <c r="G58" s="670" t="s">
        <v>1472</v>
      </c>
    </row>
    <row r="59" spans="1:7" ht="21" customHeight="1">
      <c r="A59" s="670" t="s">
        <v>1475</v>
      </c>
      <c r="B59" s="671">
        <v>59</v>
      </c>
      <c r="C59" s="671">
        <v>74</v>
      </c>
      <c r="D59" s="671">
        <v>0</v>
      </c>
      <c r="E59" s="671">
        <v>4</v>
      </c>
      <c r="F59" s="671">
        <f t="shared" si="2"/>
        <v>137</v>
      </c>
      <c r="G59" s="670" t="s">
        <v>1476</v>
      </c>
    </row>
    <row r="60" spans="1:7" ht="21" customHeight="1">
      <c r="A60" s="670" t="s">
        <v>1477</v>
      </c>
      <c r="B60" s="672">
        <v>87</v>
      </c>
      <c r="C60" s="672">
        <v>1</v>
      </c>
      <c r="D60" s="672">
        <v>0</v>
      </c>
      <c r="E60" s="672">
        <v>0</v>
      </c>
      <c r="F60" s="672">
        <f t="shared" si="2"/>
        <v>88</v>
      </c>
      <c r="G60" s="670" t="s">
        <v>1478</v>
      </c>
    </row>
    <row r="61" spans="1:7" ht="21" customHeight="1">
      <c r="A61" s="670" t="s">
        <v>1479</v>
      </c>
      <c r="B61" s="671">
        <v>30</v>
      </c>
      <c r="C61" s="671">
        <v>54</v>
      </c>
      <c r="D61" s="671">
        <v>0</v>
      </c>
      <c r="E61" s="671">
        <v>0</v>
      </c>
      <c r="F61" s="671">
        <f t="shared" si="2"/>
        <v>84</v>
      </c>
      <c r="G61" s="670" t="s">
        <v>1480</v>
      </c>
    </row>
    <row r="62" spans="1:7" ht="21" customHeight="1">
      <c r="A62" s="670" t="s">
        <v>1481</v>
      </c>
      <c r="B62" s="672">
        <v>61</v>
      </c>
      <c r="C62" s="672">
        <v>52</v>
      </c>
      <c r="D62" s="672">
        <v>0</v>
      </c>
      <c r="E62" s="672">
        <v>0</v>
      </c>
      <c r="F62" s="672">
        <f t="shared" si="2"/>
        <v>113</v>
      </c>
      <c r="G62" s="670" t="s">
        <v>1552</v>
      </c>
    </row>
    <row r="63" spans="1:7" ht="21" customHeight="1">
      <c r="A63" s="670" t="s">
        <v>1483</v>
      </c>
      <c r="B63" s="671">
        <v>48</v>
      </c>
      <c r="C63" s="671">
        <v>53</v>
      </c>
      <c r="D63" s="671">
        <v>0</v>
      </c>
      <c r="E63" s="671">
        <v>0</v>
      </c>
      <c r="F63" s="671">
        <f t="shared" si="2"/>
        <v>101</v>
      </c>
      <c r="G63" s="670" t="s">
        <v>1484</v>
      </c>
    </row>
    <row r="64" spans="1:7" ht="21" customHeight="1">
      <c r="A64" s="670" t="s">
        <v>1485</v>
      </c>
      <c r="B64" s="672">
        <v>35</v>
      </c>
      <c r="C64" s="672">
        <v>58</v>
      </c>
      <c r="D64" s="672">
        <v>0</v>
      </c>
      <c r="E64" s="672">
        <v>0</v>
      </c>
      <c r="F64" s="672">
        <f t="shared" si="2"/>
        <v>93</v>
      </c>
      <c r="G64" s="670" t="s">
        <v>1486</v>
      </c>
    </row>
    <row r="65" spans="1:7" ht="21" customHeight="1">
      <c r="A65" s="670" t="s">
        <v>1487</v>
      </c>
      <c r="B65" s="671">
        <v>84</v>
      </c>
      <c r="C65" s="671">
        <v>99</v>
      </c>
      <c r="D65" s="671">
        <v>0</v>
      </c>
      <c r="E65" s="671">
        <v>0</v>
      </c>
      <c r="F65" s="671">
        <f t="shared" si="2"/>
        <v>183</v>
      </c>
      <c r="G65" s="670" t="s">
        <v>1488</v>
      </c>
    </row>
    <row r="66" spans="1:7" ht="21" customHeight="1">
      <c r="A66" s="670" t="s">
        <v>1491</v>
      </c>
      <c r="B66" s="672">
        <v>30</v>
      </c>
      <c r="C66" s="672">
        <v>43</v>
      </c>
      <c r="D66" s="672">
        <v>0</v>
      </c>
      <c r="E66" s="672">
        <v>0</v>
      </c>
      <c r="F66" s="672">
        <f t="shared" si="2"/>
        <v>73</v>
      </c>
      <c r="G66" s="670" t="s">
        <v>1553</v>
      </c>
    </row>
    <row r="67" spans="1:7" ht="21" customHeight="1">
      <c r="A67" s="670" t="s">
        <v>1493</v>
      </c>
      <c r="B67" s="671">
        <v>30</v>
      </c>
      <c r="C67" s="671">
        <v>49</v>
      </c>
      <c r="D67" s="671">
        <v>1</v>
      </c>
      <c r="E67" s="671">
        <v>0</v>
      </c>
      <c r="F67" s="671">
        <f t="shared" si="2"/>
        <v>80</v>
      </c>
      <c r="G67" s="670" t="s">
        <v>1494</v>
      </c>
    </row>
    <row r="68" spans="1:7" ht="21" customHeight="1">
      <c r="A68" s="670" t="s">
        <v>1495</v>
      </c>
      <c r="B68" s="672">
        <v>11</v>
      </c>
      <c r="C68" s="672">
        <v>32</v>
      </c>
      <c r="D68" s="672">
        <v>0</v>
      </c>
      <c r="E68" s="672">
        <v>0</v>
      </c>
      <c r="F68" s="672">
        <f t="shared" si="2"/>
        <v>43</v>
      </c>
      <c r="G68" s="670" t="s">
        <v>1496</v>
      </c>
    </row>
    <row r="69" spans="1:7" ht="21" customHeight="1">
      <c r="A69" s="670" t="s">
        <v>1511</v>
      </c>
      <c r="B69" s="671">
        <v>29</v>
      </c>
      <c r="C69" s="671">
        <v>26</v>
      </c>
      <c r="D69" s="671">
        <v>2</v>
      </c>
      <c r="E69" s="671">
        <v>0</v>
      </c>
      <c r="F69" s="671">
        <f t="shared" si="2"/>
        <v>57</v>
      </c>
      <c r="G69" s="670" t="s">
        <v>1512</v>
      </c>
    </row>
    <row r="70" spans="1:7" ht="21" customHeight="1">
      <c r="A70" s="670" t="s">
        <v>1497</v>
      </c>
      <c r="B70" s="672">
        <v>75</v>
      </c>
      <c r="C70" s="672">
        <v>97</v>
      </c>
      <c r="D70" s="672">
        <v>0</v>
      </c>
      <c r="E70" s="672">
        <v>0</v>
      </c>
      <c r="F70" s="672">
        <f t="shared" si="2"/>
        <v>172</v>
      </c>
      <c r="G70" s="670" t="s">
        <v>1498</v>
      </c>
    </row>
    <row r="71" spans="1:7" ht="21" customHeight="1">
      <c r="A71" s="670" t="s">
        <v>1501</v>
      </c>
      <c r="B71" s="671">
        <v>42</v>
      </c>
      <c r="C71" s="671">
        <v>16</v>
      </c>
      <c r="D71" s="671">
        <v>0</v>
      </c>
      <c r="E71" s="671">
        <v>0</v>
      </c>
      <c r="F71" s="671">
        <f t="shared" si="2"/>
        <v>58</v>
      </c>
      <c r="G71" s="670" t="s">
        <v>1554</v>
      </c>
    </row>
    <row r="72" spans="1:7" ht="21" customHeight="1">
      <c r="A72" s="670" t="s">
        <v>1503</v>
      </c>
      <c r="B72" s="672">
        <v>29</v>
      </c>
      <c r="C72" s="672">
        <v>33</v>
      </c>
      <c r="D72" s="672">
        <v>0</v>
      </c>
      <c r="E72" s="672">
        <v>0</v>
      </c>
      <c r="F72" s="672">
        <f t="shared" si="2"/>
        <v>62</v>
      </c>
      <c r="G72" s="670" t="s">
        <v>1504</v>
      </c>
    </row>
    <row r="73" spans="1:7" ht="21" customHeight="1">
      <c r="A73" s="670" t="s">
        <v>1499</v>
      </c>
      <c r="B73" s="671">
        <v>11</v>
      </c>
      <c r="C73" s="671">
        <v>0</v>
      </c>
      <c r="D73" s="671">
        <v>0</v>
      </c>
      <c r="E73" s="671">
        <v>0</v>
      </c>
      <c r="F73" s="671">
        <f t="shared" si="2"/>
        <v>11</v>
      </c>
      <c r="G73" s="670" t="s">
        <v>1500</v>
      </c>
    </row>
    <row r="74" spans="1:7" ht="29.25" customHeight="1">
      <c r="A74" s="666" t="s">
        <v>1513</v>
      </c>
      <c r="B74" s="667"/>
      <c r="C74" s="667"/>
      <c r="D74" s="667"/>
      <c r="E74" s="667"/>
      <c r="F74" s="667"/>
      <c r="G74" s="668" t="s">
        <v>1514</v>
      </c>
    </row>
    <row r="75" spans="1:7" ht="21" customHeight="1">
      <c r="A75" s="670" t="s">
        <v>1455</v>
      </c>
      <c r="B75" s="671">
        <v>199</v>
      </c>
      <c r="C75" s="671">
        <v>203</v>
      </c>
      <c r="D75" s="671">
        <v>7</v>
      </c>
      <c r="E75" s="671">
        <v>10</v>
      </c>
      <c r="F75" s="671">
        <f t="shared" ref="F75:F93" si="3">SUM(B75:E75)</f>
        <v>419</v>
      </c>
      <c r="G75" s="670" t="s">
        <v>1456</v>
      </c>
    </row>
    <row r="76" spans="1:7" ht="21" customHeight="1">
      <c r="A76" s="670" t="s">
        <v>1459</v>
      </c>
      <c r="B76" s="672">
        <v>0</v>
      </c>
      <c r="C76" s="672">
        <v>142</v>
      </c>
      <c r="D76" s="672">
        <v>0</v>
      </c>
      <c r="E76" s="672">
        <v>0</v>
      </c>
      <c r="F76" s="672">
        <f t="shared" si="3"/>
        <v>142</v>
      </c>
      <c r="G76" s="670" t="s">
        <v>1460</v>
      </c>
    </row>
    <row r="77" spans="1:7" ht="21" customHeight="1">
      <c r="A77" s="670" t="s">
        <v>1461</v>
      </c>
      <c r="B77" s="671">
        <v>0</v>
      </c>
      <c r="C77" s="671">
        <v>384</v>
      </c>
      <c r="D77" s="671">
        <v>0</v>
      </c>
      <c r="E77" s="671">
        <v>0</v>
      </c>
      <c r="F77" s="671">
        <f t="shared" si="3"/>
        <v>384</v>
      </c>
      <c r="G77" s="670" t="s">
        <v>1462</v>
      </c>
    </row>
    <row r="78" spans="1:7" ht="21" customHeight="1">
      <c r="A78" s="670" t="s">
        <v>1471</v>
      </c>
      <c r="B78" s="672">
        <v>0</v>
      </c>
      <c r="C78" s="672">
        <v>4</v>
      </c>
      <c r="D78" s="672">
        <v>0</v>
      </c>
      <c r="E78" s="672">
        <v>1</v>
      </c>
      <c r="F78" s="672">
        <f t="shared" si="3"/>
        <v>5</v>
      </c>
      <c r="G78" s="670" t="s">
        <v>1472</v>
      </c>
    </row>
    <row r="79" spans="1:7" ht="21" customHeight="1">
      <c r="A79" s="670" t="s">
        <v>1475</v>
      </c>
      <c r="B79" s="671">
        <v>40</v>
      </c>
      <c r="C79" s="671">
        <v>119</v>
      </c>
      <c r="D79" s="671">
        <v>0</v>
      </c>
      <c r="E79" s="671">
        <v>3</v>
      </c>
      <c r="F79" s="671">
        <f t="shared" si="3"/>
        <v>162</v>
      </c>
      <c r="G79" s="670" t="s">
        <v>1476</v>
      </c>
    </row>
    <row r="80" spans="1:7" ht="21" customHeight="1">
      <c r="A80" s="670" t="s">
        <v>1477</v>
      </c>
      <c r="B80" s="672">
        <v>69</v>
      </c>
      <c r="C80" s="672">
        <v>67</v>
      </c>
      <c r="D80" s="672">
        <v>0</v>
      </c>
      <c r="E80" s="672">
        <v>0</v>
      </c>
      <c r="F80" s="672">
        <f t="shared" si="3"/>
        <v>136</v>
      </c>
      <c r="G80" s="670" t="s">
        <v>1478</v>
      </c>
    </row>
    <row r="81" spans="1:7" ht="21" customHeight="1">
      <c r="A81" s="670" t="s">
        <v>1479</v>
      </c>
      <c r="B81" s="671">
        <v>63</v>
      </c>
      <c r="C81" s="671">
        <v>297</v>
      </c>
      <c r="D81" s="671">
        <v>1</v>
      </c>
      <c r="E81" s="671">
        <v>1</v>
      </c>
      <c r="F81" s="671">
        <f t="shared" si="3"/>
        <v>362</v>
      </c>
      <c r="G81" s="670" t="s">
        <v>1480</v>
      </c>
    </row>
    <row r="82" spans="1:7" ht="21" customHeight="1">
      <c r="A82" s="670" t="s">
        <v>1465</v>
      </c>
      <c r="B82" s="672">
        <v>20</v>
      </c>
      <c r="C82" s="672">
        <v>19</v>
      </c>
      <c r="D82" s="672">
        <v>0</v>
      </c>
      <c r="E82" s="672">
        <v>0</v>
      </c>
      <c r="F82" s="672">
        <f t="shared" si="3"/>
        <v>39</v>
      </c>
      <c r="G82" s="670" t="s">
        <v>1466</v>
      </c>
    </row>
    <row r="83" spans="1:7" ht="21" customHeight="1">
      <c r="A83" s="670" t="s">
        <v>1515</v>
      </c>
      <c r="B83" s="671">
        <v>24</v>
      </c>
      <c r="C83" s="671">
        <v>58</v>
      </c>
      <c r="D83" s="671">
        <v>0</v>
      </c>
      <c r="E83" s="671">
        <v>0</v>
      </c>
      <c r="F83" s="671">
        <f t="shared" si="3"/>
        <v>82</v>
      </c>
      <c r="G83" s="670" t="s">
        <v>1516</v>
      </c>
    </row>
    <row r="84" spans="1:7" ht="21" customHeight="1">
      <c r="A84" s="670" t="s">
        <v>1481</v>
      </c>
      <c r="B84" s="672">
        <v>0</v>
      </c>
      <c r="C84" s="672">
        <v>58</v>
      </c>
      <c r="D84" s="672">
        <v>0</v>
      </c>
      <c r="E84" s="672">
        <v>0</v>
      </c>
      <c r="F84" s="672">
        <f t="shared" si="3"/>
        <v>58</v>
      </c>
      <c r="G84" s="670" t="s">
        <v>1552</v>
      </c>
    </row>
    <row r="85" spans="1:7" ht="21" customHeight="1">
      <c r="A85" s="670" t="s">
        <v>1483</v>
      </c>
      <c r="B85" s="671">
        <v>51</v>
      </c>
      <c r="C85" s="671">
        <v>119</v>
      </c>
      <c r="D85" s="671">
        <v>0</v>
      </c>
      <c r="E85" s="671">
        <v>1</v>
      </c>
      <c r="F85" s="671">
        <f t="shared" si="3"/>
        <v>171</v>
      </c>
      <c r="G85" s="670" t="s">
        <v>1484</v>
      </c>
    </row>
    <row r="86" spans="1:7" ht="21" customHeight="1">
      <c r="A86" s="670" t="s">
        <v>1487</v>
      </c>
      <c r="B86" s="672">
        <v>89</v>
      </c>
      <c r="C86" s="672">
        <v>216</v>
      </c>
      <c r="D86" s="672">
        <v>0</v>
      </c>
      <c r="E86" s="672">
        <v>0</v>
      </c>
      <c r="F86" s="672">
        <f t="shared" si="3"/>
        <v>305</v>
      </c>
      <c r="G86" s="670" t="s">
        <v>1488</v>
      </c>
    </row>
    <row r="87" spans="1:7" ht="21" customHeight="1">
      <c r="A87" s="670" t="s">
        <v>1491</v>
      </c>
      <c r="B87" s="671">
        <v>38</v>
      </c>
      <c r="C87" s="671">
        <v>77</v>
      </c>
      <c r="D87" s="671">
        <v>0</v>
      </c>
      <c r="E87" s="671">
        <v>0</v>
      </c>
      <c r="F87" s="671">
        <f t="shared" si="3"/>
        <v>115</v>
      </c>
      <c r="G87" s="670" t="s">
        <v>1553</v>
      </c>
    </row>
    <row r="88" spans="1:7" ht="21" customHeight="1">
      <c r="A88" s="670" t="s">
        <v>1511</v>
      </c>
      <c r="B88" s="672">
        <v>35</v>
      </c>
      <c r="C88" s="672">
        <v>55</v>
      </c>
      <c r="D88" s="672">
        <v>2</v>
      </c>
      <c r="E88" s="672">
        <v>0</v>
      </c>
      <c r="F88" s="672">
        <f t="shared" si="3"/>
        <v>92</v>
      </c>
      <c r="G88" s="670" t="s">
        <v>1512</v>
      </c>
    </row>
    <row r="89" spans="1:7" ht="21" customHeight="1">
      <c r="A89" s="670" t="s">
        <v>1493</v>
      </c>
      <c r="B89" s="671">
        <v>85</v>
      </c>
      <c r="C89" s="671">
        <v>108</v>
      </c>
      <c r="D89" s="671">
        <v>0</v>
      </c>
      <c r="E89" s="671">
        <v>0</v>
      </c>
      <c r="F89" s="671">
        <f t="shared" si="3"/>
        <v>193</v>
      </c>
      <c r="G89" s="670" t="s">
        <v>1494</v>
      </c>
    </row>
    <row r="90" spans="1:7" ht="21" customHeight="1">
      <c r="A90" s="670" t="s">
        <v>1495</v>
      </c>
      <c r="B90" s="672">
        <v>0</v>
      </c>
      <c r="C90" s="672">
        <v>33</v>
      </c>
      <c r="D90" s="672">
        <v>0</v>
      </c>
      <c r="E90" s="672">
        <v>0</v>
      </c>
      <c r="F90" s="672">
        <f t="shared" si="3"/>
        <v>33</v>
      </c>
      <c r="G90" s="670" t="s">
        <v>1496</v>
      </c>
    </row>
    <row r="91" spans="1:7" ht="21" customHeight="1">
      <c r="A91" s="670" t="s">
        <v>1503</v>
      </c>
      <c r="B91" s="671">
        <v>36</v>
      </c>
      <c r="C91" s="671">
        <v>87</v>
      </c>
      <c r="D91" s="671">
        <v>0</v>
      </c>
      <c r="E91" s="671">
        <v>2</v>
      </c>
      <c r="F91" s="671">
        <f t="shared" si="3"/>
        <v>125</v>
      </c>
      <c r="G91" s="670" t="s">
        <v>1504</v>
      </c>
    </row>
    <row r="92" spans="1:7" ht="21" customHeight="1">
      <c r="A92" s="670" t="s">
        <v>1497</v>
      </c>
      <c r="B92" s="672">
        <v>74</v>
      </c>
      <c r="C92" s="672">
        <v>175</v>
      </c>
      <c r="D92" s="672">
        <v>0</v>
      </c>
      <c r="E92" s="672">
        <v>1</v>
      </c>
      <c r="F92" s="672">
        <f t="shared" si="3"/>
        <v>250</v>
      </c>
      <c r="G92" s="670" t="s">
        <v>1498</v>
      </c>
    </row>
    <row r="93" spans="1:7" ht="21" customHeight="1">
      <c r="A93" s="670" t="s">
        <v>1499</v>
      </c>
      <c r="B93" s="671">
        <v>11</v>
      </c>
      <c r="C93" s="671">
        <v>12</v>
      </c>
      <c r="D93" s="671">
        <v>0</v>
      </c>
      <c r="E93" s="671">
        <v>0</v>
      </c>
      <c r="F93" s="671">
        <f t="shared" si="3"/>
        <v>23</v>
      </c>
      <c r="G93" s="670" t="s">
        <v>1500</v>
      </c>
    </row>
    <row r="94" spans="1:7" ht="29.25" customHeight="1">
      <c r="A94" s="666" t="s">
        <v>1517</v>
      </c>
      <c r="B94" s="667"/>
      <c r="C94" s="667"/>
      <c r="D94" s="667"/>
      <c r="E94" s="667"/>
      <c r="F94" s="667"/>
      <c r="G94" s="668" t="s">
        <v>1518</v>
      </c>
    </row>
    <row r="95" spans="1:7" ht="21" customHeight="1">
      <c r="A95" s="670" t="s">
        <v>1455</v>
      </c>
      <c r="B95" s="671">
        <v>215</v>
      </c>
      <c r="C95" s="671">
        <v>232</v>
      </c>
      <c r="D95" s="671">
        <v>2</v>
      </c>
      <c r="E95" s="671">
        <v>5</v>
      </c>
      <c r="F95" s="671">
        <f>SUM(B95:E95)</f>
        <v>454</v>
      </c>
      <c r="G95" s="670" t="s">
        <v>1456</v>
      </c>
    </row>
    <row r="96" spans="1:7" ht="21" customHeight="1">
      <c r="A96" s="670" t="s">
        <v>1461</v>
      </c>
      <c r="B96" s="672">
        <v>222</v>
      </c>
      <c r="C96" s="672">
        <v>242</v>
      </c>
      <c r="D96" s="672">
        <v>0</v>
      </c>
      <c r="E96" s="672">
        <v>0</v>
      </c>
      <c r="F96" s="672">
        <f t="shared" ref="F96:F119" si="4">SUM(B96:E96)</f>
        <v>464</v>
      </c>
      <c r="G96" s="670" t="s">
        <v>1462</v>
      </c>
    </row>
    <row r="97" spans="1:7" ht="21" customHeight="1">
      <c r="A97" s="670" t="s">
        <v>1463</v>
      </c>
      <c r="B97" s="671">
        <v>205</v>
      </c>
      <c r="C97" s="671">
        <v>254</v>
      </c>
      <c r="D97" s="671">
        <v>0</v>
      </c>
      <c r="E97" s="671">
        <v>1</v>
      </c>
      <c r="F97" s="671">
        <f t="shared" si="4"/>
        <v>460</v>
      </c>
      <c r="G97" s="670" t="s">
        <v>1464</v>
      </c>
    </row>
    <row r="98" spans="1:7" ht="21" customHeight="1">
      <c r="A98" s="670" t="s">
        <v>1465</v>
      </c>
      <c r="B98" s="672">
        <v>49</v>
      </c>
      <c r="C98" s="672">
        <v>48</v>
      </c>
      <c r="D98" s="672">
        <v>0</v>
      </c>
      <c r="E98" s="672">
        <v>0</v>
      </c>
      <c r="F98" s="672">
        <f t="shared" si="4"/>
        <v>97</v>
      </c>
      <c r="G98" s="670" t="s">
        <v>1466</v>
      </c>
    </row>
    <row r="99" spans="1:7" ht="21" customHeight="1">
      <c r="A99" s="670" t="s">
        <v>1519</v>
      </c>
      <c r="B99" s="671">
        <v>35</v>
      </c>
      <c r="C99" s="671">
        <v>15</v>
      </c>
      <c r="D99" s="671">
        <v>0</v>
      </c>
      <c r="E99" s="671">
        <v>0</v>
      </c>
      <c r="F99" s="671">
        <f t="shared" si="4"/>
        <v>50</v>
      </c>
      <c r="G99" s="670" t="s">
        <v>1520</v>
      </c>
    </row>
    <row r="100" spans="1:7" ht="21" customHeight="1">
      <c r="A100" s="670" t="s">
        <v>1521</v>
      </c>
      <c r="B100" s="672">
        <v>14</v>
      </c>
      <c r="C100" s="672">
        <v>19</v>
      </c>
      <c r="D100" s="672">
        <v>0</v>
      </c>
      <c r="E100" s="672">
        <v>0</v>
      </c>
      <c r="F100" s="672">
        <f t="shared" si="4"/>
        <v>33</v>
      </c>
      <c r="G100" s="670" t="s">
        <v>1522</v>
      </c>
    </row>
    <row r="101" spans="1:7" ht="21" customHeight="1">
      <c r="A101" s="670" t="s">
        <v>1523</v>
      </c>
      <c r="B101" s="671">
        <v>0</v>
      </c>
      <c r="C101" s="671">
        <v>20</v>
      </c>
      <c r="D101" s="671">
        <v>0</v>
      </c>
      <c r="E101" s="671">
        <v>0</v>
      </c>
      <c r="F101" s="671">
        <f t="shared" si="4"/>
        <v>20</v>
      </c>
      <c r="G101" s="670" t="s">
        <v>1524</v>
      </c>
    </row>
    <row r="102" spans="1:7" ht="21" customHeight="1">
      <c r="A102" s="670" t="s">
        <v>1471</v>
      </c>
      <c r="B102" s="672">
        <v>57</v>
      </c>
      <c r="C102" s="672">
        <v>79</v>
      </c>
      <c r="D102" s="672">
        <v>0</v>
      </c>
      <c r="E102" s="672">
        <v>3</v>
      </c>
      <c r="F102" s="672">
        <f t="shared" si="4"/>
        <v>139</v>
      </c>
      <c r="G102" s="670" t="s">
        <v>1472</v>
      </c>
    </row>
    <row r="103" spans="1:7" ht="21" customHeight="1">
      <c r="A103" s="670" t="s">
        <v>1475</v>
      </c>
      <c r="B103" s="671">
        <v>137</v>
      </c>
      <c r="C103" s="671">
        <v>183</v>
      </c>
      <c r="D103" s="671">
        <v>1</v>
      </c>
      <c r="E103" s="671">
        <v>1</v>
      </c>
      <c r="F103" s="671">
        <f t="shared" si="4"/>
        <v>322</v>
      </c>
      <c r="G103" s="670" t="s">
        <v>1476</v>
      </c>
    </row>
    <row r="104" spans="1:7" ht="21" customHeight="1">
      <c r="A104" s="670" t="s">
        <v>1477</v>
      </c>
      <c r="B104" s="672">
        <v>100</v>
      </c>
      <c r="C104" s="672">
        <v>108</v>
      </c>
      <c r="D104" s="672">
        <v>0</v>
      </c>
      <c r="E104" s="672">
        <v>0</v>
      </c>
      <c r="F104" s="672">
        <f t="shared" si="4"/>
        <v>208</v>
      </c>
      <c r="G104" s="670" t="s">
        <v>1478</v>
      </c>
    </row>
    <row r="105" spans="1:7" ht="21" customHeight="1">
      <c r="A105" s="670" t="s">
        <v>1479</v>
      </c>
      <c r="B105" s="671">
        <v>46</v>
      </c>
      <c r="C105" s="671">
        <v>132</v>
      </c>
      <c r="D105" s="671">
        <v>0</v>
      </c>
      <c r="E105" s="671">
        <v>1</v>
      </c>
      <c r="F105" s="671">
        <f t="shared" si="4"/>
        <v>179</v>
      </c>
      <c r="G105" s="670" t="s">
        <v>1480</v>
      </c>
    </row>
    <row r="106" spans="1:7" ht="21" customHeight="1">
      <c r="A106" s="670" t="s">
        <v>1473</v>
      </c>
      <c r="B106" s="672">
        <v>62</v>
      </c>
      <c r="C106" s="672">
        <v>113</v>
      </c>
      <c r="D106" s="672">
        <v>0</v>
      </c>
      <c r="E106" s="672">
        <v>0</v>
      </c>
      <c r="F106" s="672">
        <f t="shared" si="4"/>
        <v>175</v>
      </c>
      <c r="G106" s="670" t="s">
        <v>1474</v>
      </c>
    </row>
    <row r="107" spans="1:7" ht="21" customHeight="1">
      <c r="A107" s="670" t="s">
        <v>1481</v>
      </c>
      <c r="B107" s="671">
        <v>132</v>
      </c>
      <c r="C107" s="671">
        <v>44</v>
      </c>
      <c r="D107" s="671">
        <v>0</v>
      </c>
      <c r="E107" s="671">
        <v>1</v>
      </c>
      <c r="F107" s="671">
        <f t="shared" si="4"/>
        <v>177</v>
      </c>
      <c r="G107" s="670" t="s">
        <v>1552</v>
      </c>
    </row>
    <row r="108" spans="1:7" ht="21" customHeight="1">
      <c r="A108" s="670" t="s">
        <v>1483</v>
      </c>
      <c r="B108" s="672">
        <v>81</v>
      </c>
      <c r="C108" s="672">
        <v>183</v>
      </c>
      <c r="D108" s="672">
        <v>0</v>
      </c>
      <c r="E108" s="672">
        <v>0</v>
      </c>
      <c r="F108" s="672">
        <f t="shared" si="4"/>
        <v>264</v>
      </c>
      <c r="G108" s="670" t="s">
        <v>1484</v>
      </c>
    </row>
    <row r="109" spans="1:7" ht="21" customHeight="1">
      <c r="A109" s="670" t="s">
        <v>1485</v>
      </c>
      <c r="B109" s="671">
        <v>35</v>
      </c>
      <c r="C109" s="671">
        <v>89</v>
      </c>
      <c r="D109" s="671">
        <v>0</v>
      </c>
      <c r="E109" s="671">
        <v>0</v>
      </c>
      <c r="F109" s="671">
        <f t="shared" si="4"/>
        <v>124</v>
      </c>
      <c r="G109" s="670" t="s">
        <v>1486</v>
      </c>
    </row>
    <row r="110" spans="1:7" ht="21" customHeight="1">
      <c r="A110" s="670" t="s">
        <v>1511</v>
      </c>
      <c r="B110" s="672">
        <v>14</v>
      </c>
      <c r="C110" s="672">
        <v>19</v>
      </c>
      <c r="D110" s="672">
        <v>0</v>
      </c>
      <c r="E110" s="672">
        <v>0</v>
      </c>
      <c r="F110" s="672">
        <f t="shared" si="4"/>
        <v>33</v>
      </c>
      <c r="G110" s="670" t="s">
        <v>1512</v>
      </c>
    </row>
    <row r="111" spans="1:7" ht="21" customHeight="1">
      <c r="A111" s="670" t="s">
        <v>1487</v>
      </c>
      <c r="B111" s="671">
        <v>263</v>
      </c>
      <c r="C111" s="671">
        <v>324</v>
      </c>
      <c r="D111" s="671">
        <v>0</v>
      </c>
      <c r="E111" s="671">
        <v>0</v>
      </c>
      <c r="F111" s="671">
        <f t="shared" si="4"/>
        <v>587</v>
      </c>
      <c r="G111" s="670" t="s">
        <v>1488</v>
      </c>
    </row>
    <row r="112" spans="1:7" ht="21" customHeight="1">
      <c r="A112" s="670" t="s">
        <v>1489</v>
      </c>
      <c r="B112" s="672">
        <v>53</v>
      </c>
      <c r="C112" s="672">
        <v>78</v>
      </c>
      <c r="D112" s="672">
        <v>0</v>
      </c>
      <c r="E112" s="672">
        <v>0</v>
      </c>
      <c r="F112" s="672">
        <f t="shared" si="4"/>
        <v>131</v>
      </c>
      <c r="G112" s="670" t="s">
        <v>1490</v>
      </c>
    </row>
    <row r="113" spans="1:7" ht="21" customHeight="1">
      <c r="A113" s="670" t="s">
        <v>1491</v>
      </c>
      <c r="B113" s="671">
        <v>85</v>
      </c>
      <c r="C113" s="671">
        <v>167</v>
      </c>
      <c r="D113" s="671">
        <v>0</v>
      </c>
      <c r="E113" s="671">
        <v>0</v>
      </c>
      <c r="F113" s="671">
        <f t="shared" si="4"/>
        <v>252</v>
      </c>
      <c r="G113" s="670" t="s">
        <v>1553</v>
      </c>
    </row>
    <row r="114" spans="1:7" ht="21" customHeight="1">
      <c r="A114" s="670" t="s">
        <v>1493</v>
      </c>
      <c r="B114" s="672">
        <v>74</v>
      </c>
      <c r="C114" s="672">
        <v>151</v>
      </c>
      <c r="D114" s="672">
        <v>0</v>
      </c>
      <c r="E114" s="672">
        <v>0</v>
      </c>
      <c r="F114" s="672">
        <f t="shared" si="4"/>
        <v>225</v>
      </c>
      <c r="G114" s="670" t="s">
        <v>1494</v>
      </c>
    </row>
    <row r="115" spans="1:7" ht="21" customHeight="1">
      <c r="A115" s="670" t="s">
        <v>1495</v>
      </c>
      <c r="B115" s="671">
        <v>37</v>
      </c>
      <c r="C115" s="671">
        <v>27</v>
      </c>
      <c r="D115" s="671">
        <v>0</v>
      </c>
      <c r="E115" s="671">
        <v>0</v>
      </c>
      <c r="F115" s="671">
        <f t="shared" si="4"/>
        <v>64</v>
      </c>
      <c r="G115" s="670" t="s">
        <v>1496</v>
      </c>
    </row>
    <row r="116" spans="1:7" ht="21" customHeight="1">
      <c r="A116" s="670" t="s">
        <v>1497</v>
      </c>
      <c r="B116" s="672">
        <v>212</v>
      </c>
      <c r="C116" s="672">
        <v>316</v>
      </c>
      <c r="D116" s="672">
        <v>0</v>
      </c>
      <c r="E116" s="672">
        <v>0</v>
      </c>
      <c r="F116" s="672">
        <f t="shared" si="4"/>
        <v>528</v>
      </c>
      <c r="G116" s="670" t="s">
        <v>1498</v>
      </c>
    </row>
    <row r="117" spans="1:7" ht="21" customHeight="1">
      <c r="A117" s="670" t="s">
        <v>1501</v>
      </c>
      <c r="B117" s="671">
        <v>113</v>
      </c>
      <c r="C117" s="671">
        <v>129</v>
      </c>
      <c r="D117" s="671">
        <v>0</v>
      </c>
      <c r="E117" s="671">
        <v>0</v>
      </c>
      <c r="F117" s="671">
        <f t="shared" si="4"/>
        <v>242</v>
      </c>
      <c r="G117" s="670" t="s">
        <v>1554</v>
      </c>
    </row>
    <row r="118" spans="1:7" ht="21" customHeight="1">
      <c r="A118" s="670" t="s">
        <v>1503</v>
      </c>
      <c r="B118" s="672">
        <v>105</v>
      </c>
      <c r="C118" s="672">
        <v>159</v>
      </c>
      <c r="D118" s="672">
        <v>0</v>
      </c>
      <c r="E118" s="672">
        <v>0</v>
      </c>
      <c r="F118" s="672">
        <f t="shared" si="4"/>
        <v>264</v>
      </c>
      <c r="G118" s="670" t="s">
        <v>1504</v>
      </c>
    </row>
    <row r="119" spans="1:7" ht="21" customHeight="1">
      <c r="A119" s="670" t="s">
        <v>1499</v>
      </c>
      <c r="B119" s="671">
        <v>31</v>
      </c>
      <c r="C119" s="671">
        <v>24</v>
      </c>
      <c r="D119" s="671">
        <v>0</v>
      </c>
      <c r="E119" s="671">
        <v>0</v>
      </c>
      <c r="F119" s="671">
        <f t="shared" si="4"/>
        <v>55</v>
      </c>
      <c r="G119" s="670" t="s">
        <v>1500</v>
      </c>
    </row>
    <row r="120" spans="1:7" ht="29.25" customHeight="1">
      <c r="A120" s="666" t="s">
        <v>1525</v>
      </c>
      <c r="B120" s="667"/>
      <c r="C120" s="667"/>
      <c r="D120" s="667"/>
      <c r="E120" s="667"/>
      <c r="F120" s="667"/>
      <c r="G120" s="668" t="s">
        <v>1526</v>
      </c>
    </row>
    <row r="121" spans="1:7" ht="21" customHeight="1">
      <c r="A121" s="670" t="s">
        <v>1461</v>
      </c>
      <c r="B121" s="671">
        <v>25</v>
      </c>
      <c r="C121" s="671">
        <v>0</v>
      </c>
      <c r="D121" s="671">
        <v>0</v>
      </c>
      <c r="E121" s="671">
        <v>0</v>
      </c>
      <c r="F121" s="671">
        <f>SUM(B121:E121)</f>
        <v>25</v>
      </c>
      <c r="G121" s="670" t="s">
        <v>1462</v>
      </c>
    </row>
    <row r="122" spans="1:7" ht="21" customHeight="1">
      <c r="A122" s="670" t="s">
        <v>1475</v>
      </c>
      <c r="B122" s="672">
        <v>67</v>
      </c>
      <c r="C122" s="672">
        <v>54</v>
      </c>
      <c r="D122" s="672">
        <v>0</v>
      </c>
      <c r="E122" s="672">
        <v>0</v>
      </c>
      <c r="F122" s="672">
        <f>SUM(B122:E122)</f>
        <v>121</v>
      </c>
      <c r="G122" s="670" t="s">
        <v>1476</v>
      </c>
    </row>
    <row r="123" spans="1:7" ht="21" customHeight="1">
      <c r="A123" s="670" t="s">
        <v>1481</v>
      </c>
      <c r="B123" s="671">
        <v>52</v>
      </c>
      <c r="C123" s="671">
        <v>0</v>
      </c>
      <c r="D123" s="671">
        <v>0</v>
      </c>
      <c r="E123" s="671">
        <v>0</v>
      </c>
      <c r="F123" s="671">
        <f>SUM(B123:E123)</f>
        <v>52</v>
      </c>
      <c r="G123" s="670" t="s">
        <v>1552</v>
      </c>
    </row>
    <row r="124" spans="1:7" ht="21" customHeight="1">
      <c r="A124" s="670" t="s">
        <v>1483</v>
      </c>
      <c r="B124" s="672">
        <v>5</v>
      </c>
      <c r="C124" s="672">
        <v>42</v>
      </c>
      <c r="D124" s="672">
        <v>0</v>
      </c>
      <c r="E124" s="672">
        <v>0</v>
      </c>
      <c r="F124" s="672">
        <f>SUM(B124:E124)</f>
        <v>47</v>
      </c>
      <c r="G124" s="670" t="s">
        <v>1484</v>
      </c>
    </row>
    <row r="125" spans="1:7" ht="21" customHeight="1">
      <c r="A125" s="670" t="s">
        <v>1493</v>
      </c>
      <c r="B125" s="671">
        <v>53</v>
      </c>
      <c r="C125" s="671">
        <v>131</v>
      </c>
      <c r="D125" s="671">
        <v>0</v>
      </c>
      <c r="E125" s="671">
        <v>0</v>
      </c>
      <c r="F125" s="671">
        <f>SUM(B125:E125)</f>
        <v>184</v>
      </c>
      <c r="G125" s="670" t="s">
        <v>1494</v>
      </c>
    </row>
    <row r="126" spans="1:7" ht="29.25" customHeight="1">
      <c r="A126" s="666" t="s">
        <v>1528</v>
      </c>
      <c r="B126" s="667"/>
      <c r="C126" s="667"/>
      <c r="D126" s="667"/>
      <c r="E126" s="667"/>
      <c r="F126" s="667"/>
      <c r="G126" s="668" t="s">
        <v>1529</v>
      </c>
    </row>
    <row r="127" spans="1:7" ht="21" customHeight="1">
      <c r="A127" s="670" t="s">
        <v>1532</v>
      </c>
      <c r="B127" s="671">
        <v>75</v>
      </c>
      <c r="C127" s="671">
        <v>0</v>
      </c>
      <c r="D127" s="671">
        <v>1</v>
      </c>
      <c r="E127" s="671">
        <v>0</v>
      </c>
      <c r="F127" s="671">
        <f t="shared" ref="F127:F134" si="5">SUM(B127:E127)</f>
        <v>76</v>
      </c>
      <c r="G127" s="670" t="s">
        <v>1533</v>
      </c>
    </row>
    <row r="128" spans="1:7" ht="21" customHeight="1">
      <c r="A128" s="670" t="s">
        <v>1555</v>
      </c>
      <c r="B128" s="672">
        <v>0</v>
      </c>
      <c r="C128" s="672">
        <v>276</v>
      </c>
      <c r="D128" s="672">
        <v>0</v>
      </c>
      <c r="E128" s="672">
        <v>0</v>
      </c>
      <c r="F128" s="672">
        <f t="shared" si="5"/>
        <v>276</v>
      </c>
      <c r="G128" s="670" t="s">
        <v>1535</v>
      </c>
    </row>
    <row r="129" spans="1:7" ht="21" customHeight="1">
      <c r="A129" s="670" t="s">
        <v>1556</v>
      </c>
      <c r="B129" s="671">
        <v>46</v>
      </c>
      <c r="C129" s="671">
        <v>58</v>
      </c>
      <c r="D129" s="671">
        <v>1</v>
      </c>
      <c r="E129" s="671">
        <v>1</v>
      </c>
      <c r="F129" s="671">
        <f t="shared" si="5"/>
        <v>106</v>
      </c>
      <c r="G129" s="670" t="s">
        <v>1537</v>
      </c>
    </row>
    <row r="130" spans="1:7" ht="21" customHeight="1">
      <c r="A130" s="670" t="s">
        <v>1557</v>
      </c>
      <c r="B130" s="672">
        <v>43</v>
      </c>
      <c r="C130" s="672">
        <v>30</v>
      </c>
      <c r="D130" s="672">
        <v>0</v>
      </c>
      <c r="E130" s="672">
        <v>0</v>
      </c>
      <c r="F130" s="672">
        <f t="shared" si="5"/>
        <v>73</v>
      </c>
      <c r="G130" s="670" t="s">
        <v>1539</v>
      </c>
    </row>
    <row r="131" spans="1:7" ht="21" customHeight="1">
      <c r="A131" s="670" t="s">
        <v>1558</v>
      </c>
      <c r="B131" s="671">
        <v>66</v>
      </c>
      <c r="C131" s="671">
        <v>43</v>
      </c>
      <c r="D131" s="671">
        <v>1</v>
      </c>
      <c r="E131" s="671">
        <v>1</v>
      </c>
      <c r="F131" s="671">
        <f t="shared" si="5"/>
        <v>111</v>
      </c>
      <c r="G131" s="670" t="s">
        <v>1541</v>
      </c>
    </row>
    <row r="132" spans="1:7" ht="21" customHeight="1">
      <c r="A132" s="670" t="s">
        <v>1559</v>
      </c>
      <c r="B132" s="672">
        <v>0</v>
      </c>
      <c r="C132" s="672">
        <v>73</v>
      </c>
      <c r="D132" s="672">
        <v>0</v>
      </c>
      <c r="E132" s="672">
        <v>0</v>
      </c>
      <c r="F132" s="672">
        <f t="shared" si="5"/>
        <v>73</v>
      </c>
      <c r="G132" s="670" t="s">
        <v>1560</v>
      </c>
    </row>
    <row r="133" spans="1:7" ht="21" customHeight="1">
      <c r="A133" s="670" t="s">
        <v>1544</v>
      </c>
      <c r="B133" s="671">
        <v>278</v>
      </c>
      <c r="C133" s="671">
        <v>416</v>
      </c>
      <c r="D133" s="671">
        <v>11</v>
      </c>
      <c r="E133" s="671">
        <v>52</v>
      </c>
      <c r="F133" s="671">
        <f t="shared" si="5"/>
        <v>757</v>
      </c>
      <c r="G133" s="670" t="s">
        <v>1545</v>
      </c>
    </row>
    <row r="134" spans="1:7" ht="21" customHeight="1">
      <c r="A134" s="670" t="s">
        <v>1546</v>
      </c>
      <c r="B134" s="672">
        <v>66</v>
      </c>
      <c r="C134" s="672">
        <v>70</v>
      </c>
      <c r="D134" s="672">
        <v>0</v>
      </c>
      <c r="E134" s="672">
        <v>0</v>
      </c>
      <c r="F134" s="672">
        <f t="shared" si="5"/>
        <v>136</v>
      </c>
      <c r="G134" s="670" t="s">
        <v>1547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3"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05"/>
  <sheetViews>
    <sheetView rightToLeft="1" view="pageBreakPreview" topLeftCell="A73"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7.26953125" style="669" customWidth="1"/>
    <col min="9" max="16384" width="9.1796875" style="669"/>
  </cols>
  <sheetData>
    <row r="1" spans="1:7" s="661" customFormat="1" ht="21" customHeight="1">
      <c r="A1" s="1725" t="s">
        <v>709</v>
      </c>
      <c r="B1" s="1725"/>
      <c r="C1" s="1725"/>
      <c r="D1" s="1725"/>
      <c r="E1" s="1725"/>
      <c r="F1" s="1725"/>
      <c r="G1" s="1725"/>
    </row>
    <row r="2" spans="1:7" s="661" customFormat="1" ht="21" customHeight="1">
      <c r="A2" s="1726" t="s">
        <v>1561</v>
      </c>
      <c r="B2" s="1726"/>
      <c r="C2" s="1726"/>
      <c r="D2" s="1726"/>
      <c r="E2" s="1726"/>
      <c r="F2" s="1726"/>
      <c r="G2" s="1726"/>
    </row>
    <row r="3" spans="1:7" s="441" customFormat="1" ht="21" customHeight="1">
      <c r="A3" s="663" t="s">
        <v>1562</v>
      </c>
      <c r="B3" s="1985"/>
      <c r="C3" s="1985"/>
      <c r="D3" s="1985"/>
      <c r="E3" s="1985"/>
      <c r="F3" s="1985"/>
      <c r="G3" s="674" t="s">
        <v>1563</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1" customHeight="1">
      <c r="A8" s="666" t="s">
        <v>1564</v>
      </c>
      <c r="B8" s="667"/>
      <c r="C8" s="667"/>
      <c r="D8" s="667"/>
      <c r="E8" s="667"/>
      <c r="F8" s="667"/>
      <c r="G8" s="668" t="s">
        <v>1565</v>
      </c>
    </row>
    <row r="9" spans="1:7" s="675" customFormat="1" ht="21" customHeight="1">
      <c r="A9" s="670" t="s">
        <v>1566</v>
      </c>
      <c r="B9" s="671">
        <v>419</v>
      </c>
      <c r="C9" s="671">
        <v>591</v>
      </c>
      <c r="D9" s="671">
        <v>204</v>
      </c>
      <c r="E9" s="671">
        <v>281</v>
      </c>
      <c r="F9" s="671">
        <f>SUM(B9:E9)</f>
        <v>1495</v>
      </c>
      <c r="G9" s="670" t="s">
        <v>1567</v>
      </c>
    </row>
    <row r="10" spans="1:7" s="675" customFormat="1" ht="21" customHeight="1">
      <c r="A10" s="670" t="s">
        <v>1568</v>
      </c>
      <c r="B10" s="672">
        <v>56</v>
      </c>
      <c r="C10" s="672">
        <v>162</v>
      </c>
      <c r="D10" s="672">
        <v>30</v>
      </c>
      <c r="E10" s="672">
        <v>98</v>
      </c>
      <c r="F10" s="672">
        <f t="shared" ref="F10:F31" si="0">SUM(B10:E10)</f>
        <v>346</v>
      </c>
      <c r="G10" s="670" t="s">
        <v>1569</v>
      </c>
    </row>
    <row r="11" spans="1:7" s="675" customFormat="1" ht="21" customHeight="1">
      <c r="A11" s="676" t="s">
        <v>1570</v>
      </c>
      <c r="B11" s="677"/>
      <c r="C11" s="677"/>
      <c r="D11" s="677"/>
      <c r="E11" s="677"/>
      <c r="F11" s="677"/>
      <c r="G11" s="678" t="s">
        <v>1571</v>
      </c>
    </row>
    <row r="12" spans="1:7" s="675" customFormat="1" ht="21" customHeight="1">
      <c r="A12" s="670" t="s">
        <v>1572</v>
      </c>
      <c r="B12" s="671">
        <v>73</v>
      </c>
      <c r="C12" s="671">
        <v>158</v>
      </c>
      <c r="D12" s="671">
        <v>8</v>
      </c>
      <c r="E12" s="671">
        <v>42</v>
      </c>
      <c r="F12" s="671">
        <f t="shared" si="0"/>
        <v>281</v>
      </c>
      <c r="G12" s="670" t="s">
        <v>1573</v>
      </c>
    </row>
    <row r="13" spans="1:7" s="675" customFormat="1" ht="21" customHeight="1">
      <c r="A13" s="670" t="s">
        <v>1574</v>
      </c>
      <c r="B13" s="672">
        <v>99</v>
      </c>
      <c r="C13" s="672">
        <v>134</v>
      </c>
      <c r="D13" s="672">
        <v>15</v>
      </c>
      <c r="E13" s="672">
        <v>49</v>
      </c>
      <c r="F13" s="672">
        <f t="shared" si="0"/>
        <v>297</v>
      </c>
      <c r="G13" s="670" t="s">
        <v>1159</v>
      </c>
    </row>
    <row r="14" spans="1:7" s="675" customFormat="1" ht="21" customHeight="1">
      <c r="A14" s="670" t="s">
        <v>1575</v>
      </c>
      <c r="B14" s="671">
        <v>244</v>
      </c>
      <c r="C14" s="671">
        <v>293</v>
      </c>
      <c r="D14" s="671">
        <v>15</v>
      </c>
      <c r="E14" s="671">
        <v>25</v>
      </c>
      <c r="F14" s="671">
        <f t="shared" si="0"/>
        <v>577</v>
      </c>
      <c r="G14" s="670" t="s">
        <v>1576</v>
      </c>
    </row>
    <row r="15" spans="1:7" s="675" customFormat="1" ht="21" customHeight="1">
      <c r="A15" s="670" t="s">
        <v>1577</v>
      </c>
      <c r="B15" s="672">
        <v>89</v>
      </c>
      <c r="C15" s="672">
        <v>66</v>
      </c>
      <c r="D15" s="672">
        <v>9</v>
      </c>
      <c r="E15" s="672">
        <v>11</v>
      </c>
      <c r="F15" s="672">
        <f t="shared" si="0"/>
        <v>175</v>
      </c>
      <c r="G15" s="670" t="s">
        <v>1578</v>
      </c>
    </row>
    <row r="16" spans="1:7" s="675" customFormat="1" ht="21" customHeight="1">
      <c r="A16" s="670" t="s">
        <v>1579</v>
      </c>
      <c r="B16" s="671">
        <v>23</v>
      </c>
      <c r="C16" s="671">
        <v>17</v>
      </c>
      <c r="D16" s="671">
        <v>2</v>
      </c>
      <c r="E16" s="671">
        <v>6</v>
      </c>
      <c r="F16" s="671">
        <f t="shared" si="0"/>
        <v>48</v>
      </c>
      <c r="G16" s="670" t="s">
        <v>1580</v>
      </c>
    </row>
    <row r="17" spans="1:7" ht="21" customHeight="1">
      <c r="A17" s="666" t="s">
        <v>1581</v>
      </c>
      <c r="B17" s="667"/>
      <c r="C17" s="667"/>
      <c r="D17" s="667"/>
      <c r="E17" s="667"/>
      <c r="F17" s="667"/>
      <c r="G17" s="668" t="s">
        <v>1582</v>
      </c>
    </row>
    <row r="18" spans="1:7" s="675" customFormat="1" ht="21" customHeight="1">
      <c r="A18" s="670" t="s">
        <v>1583</v>
      </c>
      <c r="B18" s="671">
        <v>87</v>
      </c>
      <c r="C18" s="671">
        <v>133</v>
      </c>
      <c r="D18" s="671">
        <v>360</v>
      </c>
      <c r="E18" s="671">
        <v>530</v>
      </c>
      <c r="F18" s="671">
        <f t="shared" si="0"/>
        <v>1110</v>
      </c>
      <c r="G18" s="670" t="s">
        <v>1584</v>
      </c>
    </row>
    <row r="19" spans="1:7" s="675" customFormat="1" ht="21" customHeight="1">
      <c r="A19" s="670" t="s">
        <v>1585</v>
      </c>
      <c r="B19" s="672">
        <v>80</v>
      </c>
      <c r="C19" s="672">
        <v>130</v>
      </c>
      <c r="D19" s="672">
        <v>8</v>
      </c>
      <c r="E19" s="672">
        <v>52</v>
      </c>
      <c r="F19" s="672">
        <f t="shared" si="0"/>
        <v>270</v>
      </c>
      <c r="G19" s="670" t="s">
        <v>1569</v>
      </c>
    </row>
    <row r="20" spans="1:7" s="675" customFormat="1" ht="21" customHeight="1">
      <c r="A20" s="670" t="s">
        <v>1586</v>
      </c>
      <c r="B20" s="671">
        <v>297</v>
      </c>
      <c r="C20" s="671">
        <v>751</v>
      </c>
      <c r="D20" s="671">
        <v>6</v>
      </c>
      <c r="E20" s="671">
        <v>27</v>
      </c>
      <c r="F20" s="671">
        <f t="shared" si="0"/>
        <v>1081</v>
      </c>
      <c r="G20" s="670" t="s">
        <v>1587</v>
      </c>
    </row>
    <row r="21" spans="1:7" s="675" customFormat="1" ht="21" customHeight="1">
      <c r="A21" s="676" t="s">
        <v>1570</v>
      </c>
      <c r="B21" s="677"/>
      <c r="C21" s="677"/>
      <c r="D21" s="677"/>
      <c r="E21" s="677"/>
      <c r="F21" s="677"/>
      <c r="G21" s="678" t="s">
        <v>1571</v>
      </c>
    </row>
    <row r="22" spans="1:7" s="675" customFormat="1" ht="21" customHeight="1">
      <c r="A22" s="670" t="s">
        <v>1588</v>
      </c>
      <c r="B22" s="671">
        <v>0</v>
      </c>
      <c r="C22" s="671">
        <v>67</v>
      </c>
      <c r="D22" s="671">
        <v>0</v>
      </c>
      <c r="E22" s="671">
        <v>0</v>
      </c>
      <c r="F22" s="671">
        <f t="shared" si="0"/>
        <v>67</v>
      </c>
      <c r="G22" s="670" t="s">
        <v>1589</v>
      </c>
    </row>
    <row r="23" spans="1:7" s="675" customFormat="1" ht="21" customHeight="1">
      <c r="A23" s="670" t="s">
        <v>1590</v>
      </c>
      <c r="B23" s="672">
        <v>0</v>
      </c>
      <c r="C23" s="672">
        <v>29</v>
      </c>
      <c r="D23" s="672">
        <v>0</v>
      </c>
      <c r="E23" s="672">
        <v>10</v>
      </c>
      <c r="F23" s="672">
        <f t="shared" si="0"/>
        <v>39</v>
      </c>
      <c r="G23" s="670" t="s">
        <v>1591</v>
      </c>
    </row>
    <row r="24" spans="1:7" s="675" customFormat="1" ht="21" customHeight="1">
      <c r="A24" s="670" t="s">
        <v>1592</v>
      </c>
      <c r="B24" s="671">
        <v>0</v>
      </c>
      <c r="C24" s="671">
        <v>29</v>
      </c>
      <c r="D24" s="671">
        <v>0</v>
      </c>
      <c r="E24" s="671">
        <v>14</v>
      </c>
      <c r="F24" s="671">
        <f t="shared" si="0"/>
        <v>43</v>
      </c>
      <c r="G24" s="670" t="s">
        <v>1593</v>
      </c>
    </row>
    <row r="25" spans="1:7" s="675" customFormat="1" ht="21" customHeight="1">
      <c r="A25" s="670" t="s">
        <v>1594</v>
      </c>
      <c r="B25" s="672">
        <v>0</v>
      </c>
      <c r="C25" s="672">
        <v>16</v>
      </c>
      <c r="D25" s="672">
        <v>0</v>
      </c>
      <c r="E25" s="672">
        <v>0</v>
      </c>
      <c r="F25" s="672">
        <f t="shared" si="0"/>
        <v>16</v>
      </c>
      <c r="G25" s="670" t="s">
        <v>1595</v>
      </c>
    </row>
    <row r="26" spans="1:7" ht="21" customHeight="1">
      <c r="A26" s="666" t="s">
        <v>1596</v>
      </c>
      <c r="B26" s="667"/>
      <c r="C26" s="667"/>
      <c r="D26" s="667"/>
      <c r="E26" s="667"/>
      <c r="F26" s="667"/>
      <c r="G26" s="668" t="s">
        <v>1597</v>
      </c>
    </row>
    <row r="27" spans="1:7" s="675" customFormat="1" ht="21" customHeight="1">
      <c r="A27" s="670" t="s">
        <v>1566</v>
      </c>
      <c r="B27" s="671">
        <v>467</v>
      </c>
      <c r="C27" s="671">
        <v>521</v>
      </c>
      <c r="D27" s="671">
        <v>59</v>
      </c>
      <c r="E27" s="671">
        <v>106</v>
      </c>
      <c r="F27" s="671">
        <f t="shared" si="0"/>
        <v>1153</v>
      </c>
      <c r="G27" s="670" t="s">
        <v>1567</v>
      </c>
    </row>
    <row r="28" spans="1:7" s="675" customFormat="1" ht="21" customHeight="1">
      <c r="A28" s="670" t="s">
        <v>1583</v>
      </c>
      <c r="B28" s="672">
        <v>46</v>
      </c>
      <c r="C28" s="672">
        <v>75</v>
      </c>
      <c r="D28" s="672">
        <v>41</v>
      </c>
      <c r="E28" s="672">
        <v>95</v>
      </c>
      <c r="F28" s="672">
        <f t="shared" si="0"/>
        <v>257</v>
      </c>
      <c r="G28" s="670" t="s">
        <v>1584</v>
      </c>
    </row>
    <row r="29" spans="1:7" s="675" customFormat="1" ht="21" customHeight="1">
      <c r="A29" s="670" t="s">
        <v>1598</v>
      </c>
      <c r="B29" s="671">
        <v>25</v>
      </c>
      <c r="C29" s="671">
        <v>44</v>
      </c>
      <c r="D29" s="671">
        <v>1</v>
      </c>
      <c r="E29" s="671">
        <v>3</v>
      </c>
      <c r="F29" s="671">
        <f t="shared" si="0"/>
        <v>73</v>
      </c>
      <c r="G29" s="670" t="s">
        <v>1599</v>
      </c>
    </row>
    <row r="30" spans="1:7" s="675" customFormat="1" ht="21" customHeight="1">
      <c r="A30" s="670" t="s">
        <v>1600</v>
      </c>
      <c r="B30" s="672">
        <v>22</v>
      </c>
      <c r="C30" s="672">
        <v>44</v>
      </c>
      <c r="D30" s="672">
        <v>2</v>
      </c>
      <c r="E30" s="672">
        <v>3</v>
      </c>
      <c r="F30" s="672">
        <f t="shared" si="0"/>
        <v>71</v>
      </c>
      <c r="G30" s="670" t="s">
        <v>1177</v>
      </c>
    </row>
    <row r="31" spans="1:7" s="675" customFormat="1" ht="21" customHeight="1">
      <c r="A31" s="670" t="s">
        <v>1601</v>
      </c>
      <c r="B31" s="671">
        <v>28</v>
      </c>
      <c r="C31" s="671">
        <v>43</v>
      </c>
      <c r="D31" s="671">
        <v>1</v>
      </c>
      <c r="E31" s="671">
        <v>4</v>
      </c>
      <c r="F31" s="671">
        <f t="shared" si="0"/>
        <v>76</v>
      </c>
      <c r="G31" s="670" t="s">
        <v>1576</v>
      </c>
    </row>
    <row r="32" spans="1:7" ht="21" customHeight="1">
      <c r="A32" s="666" t="s">
        <v>1602</v>
      </c>
      <c r="B32" s="667"/>
      <c r="C32" s="667"/>
      <c r="D32" s="667"/>
      <c r="E32" s="667"/>
      <c r="F32" s="667"/>
      <c r="G32" s="668" t="s">
        <v>1603</v>
      </c>
    </row>
    <row r="33" spans="1:7" s="675" customFormat="1" ht="21" customHeight="1">
      <c r="A33" s="670" t="s">
        <v>1566</v>
      </c>
      <c r="B33" s="671">
        <v>187</v>
      </c>
      <c r="C33" s="671">
        <v>324</v>
      </c>
      <c r="D33" s="671">
        <v>601</v>
      </c>
      <c r="E33" s="671">
        <v>750</v>
      </c>
      <c r="F33" s="671">
        <f>SUM(B33:E33)</f>
        <v>1862</v>
      </c>
      <c r="G33" s="670" t="s">
        <v>1567</v>
      </c>
    </row>
    <row r="34" spans="1:7" s="675" customFormat="1" ht="21" customHeight="1">
      <c r="A34" s="670" t="s">
        <v>1585</v>
      </c>
      <c r="B34" s="672">
        <v>5</v>
      </c>
      <c r="C34" s="672">
        <v>14</v>
      </c>
      <c r="D34" s="672">
        <v>1</v>
      </c>
      <c r="E34" s="672">
        <v>49</v>
      </c>
      <c r="F34" s="672">
        <f>SUM(B34:E34)</f>
        <v>69</v>
      </c>
      <c r="G34" s="670" t="s">
        <v>1569</v>
      </c>
    </row>
    <row r="35" spans="1:7" ht="21" customHeight="1">
      <c r="A35" s="666" t="s">
        <v>1604</v>
      </c>
      <c r="B35" s="667"/>
      <c r="C35" s="667"/>
      <c r="D35" s="667"/>
      <c r="E35" s="667"/>
      <c r="F35" s="667"/>
      <c r="G35" s="668" t="s">
        <v>1605</v>
      </c>
    </row>
    <row r="36" spans="1:7" s="675" customFormat="1" ht="21" customHeight="1">
      <c r="A36" s="670" t="s">
        <v>1566</v>
      </c>
      <c r="B36" s="671">
        <v>37</v>
      </c>
      <c r="C36" s="671">
        <v>98</v>
      </c>
      <c r="D36" s="671">
        <v>5</v>
      </c>
      <c r="E36" s="671">
        <v>15</v>
      </c>
      <c r="F36" s="671">
        <f>SUM(B36:E36)</f>
        <v>155</v>
      </c>
      <c r="G36" s="670" t="s">
        <v>1567</v>
      </c>
    </row>
    <row r="37" spans="1:7" ht="21" customHeight="1">
      <c r="A37" s="666" t="s">
        <v>1606</v>
      </c>
      <c r="B37" s="667"/>
      <c r="C37" s="667"/>
      <c r="D37" s="667"/>
      <c r="E37" s="667"/>
      <c r="F37" s="667"/>
      <c r="G37" s="668" t="s">
        <v>1607</v>
      </c>
    </row>
    <row r="38" spans="1:7" s="675" customFormat="1" ht="21" customHeight="1">
      <c r="A38" s="670" t="s">
        <v>1566</v>
      </c>
      <c r="B38" s="671">
        <v>116</v>
      </c>
      <c r="C38" s="671">
        <v>166</v>
      </c>
      <c r="D38" s="671">
        <v>181</v>
      </c>
      <c r="E38" s="671">
        <v>200</v>
      </c>
      <c r="F38" s="671">
        <f>SUM(B38:E38)</f>
        <v>663</v>
      </c>
      <c r="G38" s="670" t="s">
        <v>1567</v>
      </c>
    </row>
    <row r="39" spans="1:7" s="675" customFormat="1" ht="21" customHeight="1">
      <c r="A39" s="670" t="s">
        <v>1586</v>
      </c>
      <c r="B39" s="672">
        <v>9</v>
      </c>
      <c r="C39" s="672">
        <v>79</v>
      </c>
      <c r="D39" s="672">
        <v>2</v>
      </c>
      <c r="E39" s="672">
        <v>9</v>
      </c>
      <c r="F39" s="672">
        <f t="shared" ref="F39:F40" si="1">SUM(B39:E39)</f>
        <v>99</v>
      </c>
      <c r="G39" s="670" t="s">
        <v>1587</v>
      </c>
    </row>
    <row r="40" spans="1:7" s="675" customFormat="1" ht="21" customHeight="1">
      <c r="A40" s="670" t="s">
        <v>1608</v>
      </c>
      <c r="B40" s="671">
        <v>1</v>
      </c>
      <c r="C40" s="671">
        <v>9</v>
      </c>
      <c r="D40" s="671">
        <v>5</v>
      </c>
      <c r="E40" s="671">
        <v>21</v>
      </c>
      <c r="F40" s="671">
        <f t="shared" si="1"/>
        <v>36</v>
      </c>
      <c r="G40" s="678" t="s">
        <v>1609</v>
      </c>
    </row>
    <row r="41" spans="1:7" ht="21" customHeight="1">
      <c r="A41" s="666" t="s">
        <v>1610</v>
      </c>
      <c r="B41" s="667"/>
      <c r="C41" s="667"/>
      <c r="D41" s="667"/>
      <c r="E41" s="667"/>
      <c r="F41" s="667"/>
      <c r="G41" s="668" t="s">
        <v>1611</v>
      </c>
    </row>
    <row r="42" spans="1:7" s="675" customFormat="1" ht="21" customHeight="1">
      <c r="A42" s="670" t="s">
        <v>1566</v>
      </c>
      <c r="B42" s="671">
        <v>571</v>
      </c>
      <c r="C42" s="671">
        <v>845</v>
      </c>
      <c r="D42" s="671">
        <v>82</v>
      </c>
      <c r="E42" s="671">
        <v>135</v>
      </c>
      <c r="F42" s="671">
        <f>SUM(B42:E42)</f>
        <v>1633</v>
      </c>
      <c r="G42" s="670" t="s">
        <v>1567</v>
      </c>
    </row>
    <row r="43" spans="1:7" s="675" customFormat="1" ht="21" customHeight="1">
      <c r="A43" s="670" t="s">
        <v>1583</v>
      </c>
      <c r="B43" s="672">
        <v>26</v>
      </c>
      <c r="C43" s="672">
        <v>61</v>
      </c>
      <c r="D43" s="672">
        <v>11</v>
      </c>
      <c r="E43" s="672">
        <v>37</v>
      </c>
      <c r="F43" s="672">
        <f t="shared" ref="F43:F45" si="2">SUM(B43:E43)</f>
        <v>135</v>
      </c>
      <c r="G43" s="670" t="s">
        <v>1584</v>
      </c>
    </row>
    <row r="44" spans="1:7" s="675" customFormat="1" ht="21" customHeight="1">
      <c r="A44" s="670" t="s">
        <v>1585</v>
      </c>
      <c r="B44" s="671">
        <v>28</v>
      </c>
      <c r="C44" s="671">
        <v>72</v>
      </c>
      <c r="D44" s="671">
        <v>16</v>
      </c>
      <c r="E44" s="671">
        <v>25</v>
      </c>
      <c r="F44" s="671">
        <f t="shared" si="2"/>
        <v>141</v>
      </c>
      <c r="G44" s="670" t="s">
        <v>1569</v>
      </c>
    </row>
    <row r="45" spans="1:7" s="675" customFormat="1" ht="21" customHeight="1">
      <c r="A45" s="670" t="s">
        <v>1586</v>
      </c>
      <c r="B45" s="672">
        <v>81</v>
      </c>
      <c r="C45" s="672">
        <v>122</v>
      </c>
      <c r="D45" s="672">
        <v>11</v>
      </c>
      <c r="E45" s="672">
        <v>37</v>
      </c>
      <c r="F45" s="672">
        <f t="shared" si="2"/>
        <v>251</v>
      </c>
      <c r="G45" s="670" t="s">
        <v>1587</v>
      </c>
    </row>
    <row r="46" spans="1:7" ht="21" customHeight="1">
      <c r="A46" s="666" t="s">
        <v>1612</v>
      </c>
      <c r="B46" s="667"/>
      <c r="C46" s="667"/>
      <c r="D46" s="667"/>
      <c r="E46" s="667"/>
      <c r="F46" s="667"/>
      <c r="G46" s="668" t="s">
        <v>1613</v>
      </c>
    </row>
    <row r="47" spans="1:7" s="675" customFormat="1" ht="21" customHeight="1">
      <c r="A47" s="670" t="s">
        <v>1614</v>
      </c>
      <c r="B47" s="671">
        <v>15</v>
      </c>
      <c r="C47" s="671">
        <v>62</v>
      </c>
      <c r="D47" s="671">
        <v>1</v>
      </c>
      <c r="E47" s="671">
        <v>8</v>
      </c>
      <c r="F47" s="671">
        <f>SUM(B47:E47)</f>
        <v>86</v>
      </c>
      <c r="G47" s="670" t="s">
        <v>1615</v>
      </c>
    </row>
    <row r="48" spans="1:7" s="675" customFormat="1" ht="21" customHeight="1">
      <c r="A48" s="670" t="s">
        <v>1616</v>
      </c>
      <c r="B48" s="672">
        <v>117</v>
      </c>
      <c r="C48" s="672">
        <v>268</v>
      </c>
      <c r="D48" s="672">
        <v>10</v>
      </c>
      <c r="E48" s="672">
        <v>36</v>
      </c>
      <c r="F48" s="672">
        <f t="shared" ref="F48:F55" si="3">SUM(B48:E48)</f>
        <v>431</v>
      </c>
      <c r="G48" s="670" t="s">
        <v>1576</v>
      </c>
    </row>
    <row r="49" spans="1:7" s="675" customFormat="1" ht="21" customHeight="1">
      <c r="A49" s="670" t="s">
        <v>1617</v>
      </c>
      <c r="B49" s="671">
        <v>132</v>
      </c>
      <c r="C49" s="671">
        <v>292</v>
      </c>
      <c r="D49" s="671">
        <v>92</v>
      </c>
      <c r="E49" s="671">
        <v>224</v>
      </c>
      <c r="F49" s="671">
        <f t="shared" si="3"/>
        <v>740</v>
      </c>
      <c r="G49" s="670" t="s">
        <v>868</v>
      </c>
    </row>
    <row r="50" spans="1:7" s="675" customFormat="1" ht="21" customHeight="1">
      <c r="A50" s="670" t="s">
        <v>1618</v>
      </c>
      <c r="B50" s="672">
        <v>45</v>
      </c>
      <c r="C50" s="672">
        <v>200</v>
      </c>
      <c r="D50" s="672">
        <v>13</v>
      </c>
      <c r="E50" s="672">
        <v>35</v>
      </c>
      <c r="F50" s="672">
        <f t="shared" si="3"/>
        <v>293</v>
      </c>
      <c r="G50" s="670" t="s">
        <v>1177</v>
      </c>
    </row>
    <row r="51" spans="1:7" s="675" customFormat="1" ht="21" customHeight="1">
      <c r="A51" s="670" t="s">
        <v>1619</v>
      </c>
      <c r="B51" s="671">
        <v>12</v>
      </c>
      <c r="C51" s="671">
        <v>57</v>
      </c>
      <c r="D51" s="671">
        <v>9</v>
      </c>
      <c r="E51" s="671">
        <v>10</v>
      </c>
      <c r="F51" s="671">
        <f t="shared" si="3"/>
        <v>88</v>
      </c>
      <c r="G51" s="670" t="s">
        <v>1620</v>
      </c>
    </row>
    <row r="52" spans="1:7" s="675" customFormat="1" ht="21" customHeight="1">
      <c r="A52" s="670" t="s">
        <v>1621</v>
      </c>
      <c r="B52" s="672">
        <v>4</v>
      </c>
      <c r="C52" s="672">
        <v>37</v>
      </c>
      <c r="D52" s="672">
        <v>1</v>
      </c>
      <c r="E52" s="672">
        <v>7</v>
      </c>
      <c r="F52" s="672">
        <f t="shared" si="3"/>
        <v>49</v>
      </c>
      <c r="G52" s="670" t="s">
        <v>1622</v>
      </c>
    </row>
    <row r="53" spans="1:7" s="675" customFormat="1" ht="21" customHeight="1">
      <c r="A53" s="670" t="s">
        <v>1623</v>
      </c>
      <c r="B53" s="671">
        <v>34</v>
      </c>
      <c r="C53" s="671">
        <v>97</v>
      </c>
      <c r="D53" s="671">
        <v>2</v>
      </c>
      <c r="E53" s="671">
        <v>16</v>
      </c>
      <c r="F53" s="671">
        <f t="shared" si="3"/>
        <v>149</v>
      </c>
      <c r="G53" s="670" t="s">
        <v>1046</v>
      </c>
    </row>
    <row r="54" spans="1:7" s="675" customFormat="1" ht="21" customHeight="1">
      <c r="A54" s="670" t="s">
        <v>1624</v>
      </c>
      <c r="B54" s="672">
        <v>49</v>
      </c>
      <c r="C54" s="672">
        <v>80</v>
      </c>
      <c r="D54" s="672">
        <v>3</v>
      </c>
      <c r="E54" s="672">
        <v>21</v>
      </c>
      <c r="F54" s="672">
        <f t="shared" si="3"/>
        <v>153</v>
      </c>
      <c r="G54" s="670" t="s">
        <v>1146</v>
      </c>
    </row>
    <row r="55" spans="1:7" s="675" customFormat="1" ht="21" customHeight="1">
      <c r="A55" s="670" t="s">
        <v>1625</v>
      </c>
      <c r="B55" s="671">
        <v>42</v>
      </c>
      <c r="C55" s="671">
        <v>84</v>
      </c>
      <c r="D55" s="671">
        <v>18</v>
      </c>
      <c r="E55" s="671">
        <v>36</v>
      </c>
      <c r="F55" s="671">
        <f t="shared" si="3"/>
        <v>180</v>
      </c>
      <c r="G55" s="670" t="s">
        <v>1626</v>
      </c>
    </row>
    <row r="56" spans="1:7" ht="21" customHeight="1">
      <c r="A56" s="666" t="s">
        <v>1627</v>
      </c>
      <c r="B56" s="667"/>
      <c r="C56" s="667"/>
      <c r="D56" s="667"/>
      <c r="E56" s="667"/>
      <c r="F56" s="667"/>
      <c r="G56" s="668" t="s">
        <v>1628</v>
      </c>
    </row>
    <row r="57" spans="1:7" s="675" customFormat="1" ht="21" customHeight="1">
      <c r="A57" s="670" t="s">
        <v>1614</v>
      </c>
      <c r="B57" s="671">
        <v>17</v>
      </c>
      <c r="C57" s="671">
        <v>43</v>
      </c>
      <c r="D57" s="671">
        <v>0</v>
      </c>
      <c r="E57" s="671">
        <v>0</v>
      </c>
      <c r="F57" s="671">
        <f>SUM(B57:E57)</f>
        <v>60</v>
      </c>
      <c r="G57" s="670" t="s">
        <v>1615</v>
      </c>
    </row>
    <row r="58" spans="1:7" s="675" customFormat="1" ht="21" customHeight="1">
      <c r="A58" s="670" t="s">
        <v>1616</v>
      </c>
      <c r="B58" s="672">
        <v>116</v>
      </c>
      <c r="C58" s="672">
        <v>232</v>
      </c>
      <c r="D58" s="672">
        <v>0</v>
      </c>
      <c r="E58" s="672">
        <v>2</v>
      </c>
      <c r="F58" s="672">
        <f t="shared" ref="F58:F60" si="4">SUM(B58:E58)</f>
        <v>350</v>
      </c>
      <c r="G58" s="670" t="s">
        <v>1576</v>
      </c>
    </row>
    <row r="59" spans="1:7" s="675" customFormat="1" ht="21" customHeight="1">
      <c r="A59" s="670" t="s">
        <v>1617</v>
      </c>
      <c r="B59" s="671">
        <v>54</v>
      </c>
      <c r="C59" s="671">
        <v>85</v>
      </c>
      <c r="D59" s="671">
        <v>6</v>
      </c>
      <c r="E59" s="671">
        <v>12</v>
      </c>
      <c r="F59" s="671">
        <f t="shared" si="4"/>
        <v>157</v>
      </c>
      <c r="G59" s="670" t="s">
        <v>868</v>
      </c>
    </row>
    <row r="60" spans="1:7" s="675" customFormat="1" ht="21" customHeight="1">
      <c r="A60" s="670" t="s">
        <v>1618</v>
      </c>
      <c r="B60" s="672">
        <v>29</v>
      </c>
      <c r="C60" s="672">
        <v>106</v>
      </c>
      <c r="D60" s="672">
        <v>1</v>
      </c>
      <c r="E60" s="672">
        <v>3</v>
      </c>
      <c r="F60" s="672">
        <f t="shared" si="4"/>
        <v>139</v>
      </c>
      <c r="G60" s="670" t="s">
        <v>1177</v>
      </c>
    </row>
    <row r="61" spans="1:7" ht="21" customHeight="1">
      <c r="A61" s="666" t="s">
        <v>1629</v>
      </c>
      <c r="B61" s="667"/>
      <c r="C61" s="667"/>
      <c r="D61" s="667"/>
      <c r="E61" s="667"/>
      <c r="F61" s="667"/>
      <c r="G61" s="668" t="s">
        <v>1630</v>
      </c>
    </row>
    <row r="62" spans="1:7" s="675" customFormat="1" ht="21" customHeight="1">
      <c r="A62" s="670" t="s">
        <v>1631</v>
      </c>
      <c r="B62" s="671">
        <v>249</v>
      </c>
      <c r="C62" s="671">
        <v>416</v>
      </c>
      <c r="D62" s="671">
        <v>61</v>
      </c>
      <c r="E62" s="671">
        <v>105</v>
      </c>
      <c r="F62" s="671">
        <f>SUM(B62:E62)</f>
        <v>831</v>
      </c>
      <c r="G62" s="670" t="s">
        <v>1567</v>
      </c>
    </row>
    <row r="63" spans="1:7" s="675" customFormat="1" ht="21" customHeight="1">
      <c r="A63" s="670" t="s">
        <v>1632</v>
      </c>
      <c r="B63" s="672">
        <v>41</v>
      </c>
      <c r="C63" s="672">
        <v>37</v>
      </c>
      <c r="D63" s="672">
        <v>15</v>
      </c>
      <c r="E63" s="672">
        <v>24</v>
      </c>
      <c r="F63" s="672">
        <f t="shared" ref="F63:F64" si="5">SUM(B63:E63)</f>
        <v>117</v>
      </c>
      <c r="G63" s="670" t="s">
        <v>1584</v>
      </c>
    </row>
    <row r="64" spans="1:7" s="675" customFormat="1" ht="21" customHeight="1">
      <c r="A64" s="670" t="s">
        <v>1586</v>
      </c>
      <c r="B64" s="671">
        <v>201</v>
      </c>
      <c r="C64" s="671">
        <v>301</v>
      </c>
      <c r="D64" s="671">
        <v>7</v>
      </c>
      <c r="E64" s="671">
        <v>17</v>
      </c>
      <c r="F64" s="671">
        <f t="shared" si="5"/>
        <v>526</v>
      </c>
      <c r="G64" s="670" t="s">
        <v>1587</v>
      </c>
    </row>
    <row r="65" spans="1:7" ht="21" customHeight="1">
      <c r="A65" s="666" t="s">
        <v>1633</v>
      </c>
      <c r="B65" s="667"/>
      <c r="C65" s="667"/>
      <c r="D65" s="667"/>
      <c r="E65" s="667"/>
      <c r="F65" s="667"/>
      <c r="G65" s="668" t="s">
        <v>1630</v>
      </c>
    </row>
    <row r="66" spans="1:7" s="675" customFormat="1" ht="21" customHeight="1">
      <c r="A66" s="670" t="s">
        <v>1631</v>
      </c>
      <c r="B66" s="671">
        <v>86</v>
      </c>
      <c r="C66" s="671">
        <v>102</v>
      </c>
      <c r="D66" s="671">
        <v>18</v>
      </c>
      <c r="E66" s="671">
        <v>24</v>
      </c>
      <c r="F66" s="671">
        <f>SUM(B66:E66)</f>
        <v>230</v>
      </c>
      <c r="G66" s="670" t="s">
        <v>1567</v>
      </c>
    </row>
    <row r="67" spans="1:7" s="675" customFormat="1" ht="21" customHeight="1">
      <c r="A67" s="670" t="s">
        <v>1634</v>
      </c>
      <c r="B67" s="672">
        <v>26</v>
      </c>
      <c r="C67" s="672">
        <v>15</v>
      </c>
      <c r="D67" s="672">
        <v>3</v>
      </c>
      <c r="E67" s="672">
        <v>11</v>
      </c>
      <c r="F67" s="672">
        <f t="shared" ref="F67:F68" si="6">SUM(B67:E67)</f>
        <v>55</v>
      </c>
      <c r="G67" s="670" t="s">
        <v>1584</v>
      </c>
    </row>
    <row r="68" spans="1:7" s="675" customFormat="1" ht="21" customHeight="1">
      <c r="A68" s="670" t="s">
        <v>1586</v>
      </c>
      <c r="B68" s="671">
        <v>172</v>
      </c>
      <c r="C68" s="671">
        <v>177</v>
      </c>
      <c r="D68" s="671">
        <v>3</v>
      </c>
      <c r="E68" s="671">
        <v>13</v>
      </c>
      <c r="F68" s="671">
        <f t="shared" si="6"/>
        <v>365</v>
      </c>
      <c r="G68" s="670" t="s">
        <v>1587</v>
      </c>
    </row>
    <row r="69" spans="1:7" ht="21" customHeight="1">
      <c r="A69" s="666" t="s">
        <v>1635</v>
      </c>
      <c r="B69" s="667"/>
      <c r="C69" s="667"/>
      <c r="D69" s="667"/>
      <c r="E69" s="667"/>
      <c r="F69" s="667"/>
      <c r="G69" s="668" t="s">
        <v>1636</v>
      </c>
    </row>
    <row r="70" spans="1:7" s="675" customFormat="1" ht="21" customHeight="1">
      <c r="A70" s="670" t="s">
        <v>1637</v>
      </c>
      <c r="B70" s="671">
        <v>111</v>
      </c>
      <c r="C70" s="671">
        <v>505</v>
      </c>
      <c r="D70" s="671">
        <v>0</v>
      </c>
      <c r="E70" s="671">
        <v>4</v>
      </c>
      <c r="F70" s="671">
        <f>SUM(B70:E70)</f>
        <v>620</v>
      </c>
      <c r="G70" s="670" t="s">
        <v>1576</v>
      </c>
    </row>
    <row r="71" spans="1:7" s="675" customFormat="1" ht="21" customHeight="1">
      <c r="A71" s="670" t="s">
        <v>1638</v>
      </c>
      <c r="B71" s="672">
        <v>8</v>
      </c>
      <c r="C71" s="672">
        <v>34</v>
      </c>
      <c r="D71" s="672">
        <v>0</v>
      </c>
      <c r="E71" s="672">
        <v>0</v>
      </c>
      <c r="F71" s="672">
        <f>SUM(B71:E71)</f>
        <v>42</v>
      </c>
      <c r="G71" s="670" t="s">
        <v>1639</v>
      </c>
    </row>
    <row r="72" spans="1:7" ht="21" customHeight="1">
      <c r="A72" s="666" t="s">
        <v>1640</v>
      </c>
      <c r="B72" s="667"/>
      <c r="C72" s="667"/>
      <c r="D72" s="667"/>
      <c r="E72" s="667"/>
      <c r="F72" s="667"/>
      <c r="G72" s="668" t="s">
        <v>1641</v>
      </c>
    </row>
    <row r="73" spans="1:7" s="675" customFormat="1" ht="21" customHeight="1">
      <c r="A73" s="670" t="s">
        <v>1642</v>
      </c>
      <c r="B73" s="671">
        <v>0</v>
      </c>
      <c r="C73" s="671">
        <v>391</v>
      </c>
      <c r="D73" s="671">
        <v>0</v>
      </c>
      <c r="E73" s="671">
        <v>0</v>
      </c>
      <c r="F73" s="671">
        <f>SUM(B73:E73)</f>
        <v>391</v>
      </c>
      <c r="G73" s="670" t="s">
        <v>1576</v>
      </c>
    </row>
    <row r="74" spans="1:7" s="675" customFormat="1" ht="21" customHeight="1">
      <c r="A74" s="670" t="s">
        <v>1643</v>
      </c>
      <c r="B74" s="672">
        <v>3</v>
      </c>
      <c r="C74" s="672">
        <v>21</v>
      </c>
      <c r="D74" s="672">
        <v>2</v>
      </c>
      <c r="E74" s="672">
        <v>25</v>
      </c>
      <c r="F74" s="672">
        <f t="shared" ref="F74:F76" si="7">SUM(B74:E74)</f>
        <v>51</v>
      </c>
      <c r="G74" s="670" t="s">
        <v>1593</v>
      </c>
    </row>
    <row r="75" spans="1:7" s="675" customFormat="1" ht="21" customHeight="1">
      <c r="A75" s="670" t="s">
        <v>1644</v>
      </c>
      <c r="B75" s="671">
        <v>215</v>
      </c>
      <c r="C75" s="671">
        <v>535</v>
      </c>
      <c r="D75" s="671">
        <v>47</v>
      </c>
      <c r="E75" s="671">
        <v>111</v>
      </c>
      <c r="F75" s="671">
        <f t="shared" si="7"/>
        <v>908</v>
      </c>
      <c r="G75" s="670" t="s">
        <v>1645</v>
      </c>
    </row>
    <row r="76" spans="1:7" s="675" customFormat="1" ht="21" customHeight="1">
      <c r="A76" s="670" t="s">
        <v>1646</v>
      </c>
      <c r="B76" s="672">
        <v>18</v>
      </c>
      <c r="C76" s="672">
        <v>61</v>
      </c>
      <c r="D76" s="672">
        <v>7</v>
      </c>
      <c r="E76" s="672">
        <v>32</v>
      </c>
      <c r="F76" s="672">
        <f t="shared" si="7"/>
        <v>118</v>
      </c>
      <c r="G76" s="670" t="s">
        <v>1146</v>
      </c>
    </row>
    <row r="77" spans="1:7" ht="21" customHeight="1">
      <c r="A77" s="666" t="s">
        <v>1647</v>
      </c>
      <c r="B77" s="667"/>
      <c r="C77" s="667"/>
      <c r="D77" s="667"/>
      <c r="E77" s="667"/>
      <c r="F77" s="667"/>
      <c r="G77" s="668" t="s">
        <v>1648</v>
      </c>
    </row>
    <row r="78" spans="1:7" s="675" customFormat="1" ht="21" customHeight="1">
      <c r="A78" s="670" t="s">
        <v>177</v>
      </c>
      <c r="B78" s="671">
        <v>223</v>
      </c>
      <c r="C78" s="671">
        <v>632</v>
      </c>
      <c r="D78" s="671">
        <v>2</v>
      </c>
      <c r="E78" s="671">
        <v>11</v>
      </c>
      <c r="F78" s="671">
        <f>SUM(B78:E78)</f>
        <v>868</v>
      </c>
      <c r="G78" s="670" t="s">
        <v>1576</v>
      </c>
    </row>
    <row r="79" spans="1:7" s="675" customFormat="1" ht="21" customHeight="1">
      <c r="A79" s="670" t="s">
        <v>1624</v>
      </c>
      <c r="B79" s="672">
        <v>44</v>
      </c>
      <c r="C79" s="672">
        <v>207</v>
      </c>
      <c r="D79" s="672">
        <v>6</v>
      </c>
      <c r="E79" s="672">
        <v>16</v>
      </c>
      <c r="F79" s="672">
        <f t="shared" ref="F79:F82" si="8">SUM(B79:E79)</f>
        <v>273</v>
      </c>
      <c r="G79" s="670" t="s">
        <v>1146</v>
      </c>
    </row>
    <row r="80" spans="1:7" s="675" customFormat="1" ht="21" customHeight="1">
      <c r="A80" s="670" t="s">
        <v>1649</v>
      </c>
      <c r="B80" s="671">
        <v>26</v>
      </c>
      <c r="C80" s="671">
        <v>136</v>
      </c>
      <c r="D80" s="671">
        <v>1</v>
      </c>
      <c r="E80" s="671">
        <v>8</v>
      </c>
      <c r="F80" s="671">
        <f t="shared" si="8"/>
        <v>171</v>
      </c>
      <c r="G80" s="670" t="s">
        <v>1593</v>
      </c>
    </row>
    <row r="81" spans="1:7" s="675" customFormat="1" ht="21" customHeight="1">
      <c r="A81" s="670" t="s">
        <v>1619</v>
      </c>
      <c r="B81" s="672">
        <v>22</v>
      </c>
      <c r="C81" s="672">
        <v>87</v>
      </c>
      <c r="D81" s="672">
        <v>0</v>
      </c>
      <c r="E81" s="672">
        <v>8</v>
      </c>
      <c r="F81" s="672">
        <f t="shared" si="8"/>
        <v>117</v>
      </c>
      <c r="G81" s="670" t="s">
        <v>1620</v>
      </c>
    </row>
    <row r="82" spans="1:7" s="675" customFormat="1" ht="21" customHeight="1">
      <c r="A82" s="670" t="s">
        <v>1650</v>
      </c>
      <c r="B82" s="671">
        <v>47</v>
      </c>
      <c r="C82" s="671">
        <v>336</v>
      </c>
      <c r="D82" s="671">
        <v>1</v>
      </c>
      <c r="E82" s="671">
        <v>13</v>
      </c>
      <c r="F82" s="671">
        <f t="shared" si="8"/>
        <v>397</v>
      </c>
      <c r="G82" s="670" t="s">
        <v>1177</v>
      </c>
    </row>
    <row r="83" spans="1:7" ht="21" customHeight="1">
      <c r="A83" s="666" t="s">
        <v>1651</v>
      </c>
      <c r="B83" s="667"/>
      <c r="C83" s="667"/>
      <c r="D83" s="667"/>
      <c r="E83" s="667"/>
      <c r="F83" s="667"/>
      <c r="G83" s="668" t="s">
        <v>1652</v>
      </c>
    </row>
    <row r="84" spans="1:7" s="675" customFormat="1" ht="21" customHeight="1">
      <c r="A84" s="670" t="s">
        <v>1653</v>
      </c>
      <c r="B84" s="671">
        <v>241</v>
      </c>
      <c r="C84" s="671">
        <v>526</v>
      </c>
      <c r="D84" s="671">
        <v>30</v>
      </c>
      <c r="E84" s="671">
        <v>54</v>
      </c>
      <c r="F84" s="671">
        <f>SUM(B84:E84)</f>
        <v>851</v>
      </c>
      <c r="G84" s="670" t="s">
        <v>1567</v>
      </c>
    </row>
    <row r="85" spans="1:7" s="675" customFormat="1" ht="21" customHeight="1">
      <c r="A85" s="670" t="s">
        <v>1654</v>
      </c>
      <c r="B85" s="672">
        <v>35</v>
      </c>
      <c r="C85" s="672">
        <v>55</v>
      </c>
      <c r="D85" s="672">
        <v>4</v>
      </c>
      <c r="E85" s="672">
        <v>15</v>
      </c>
      <c r="F85" s="672">
        <f t="shared" ref="F85:F87" si="9">SUM(B85:E85)</f>
        <v>109</v>
      </c>
      <c r="G85" s="670" t="s">
        <v>1655</v>
      </c>
    </row>
    <row r="86" spans="1:7" s="675" customFormat="1" ht="21" customHeight="1">
      <c r="A86" s="670" t="s">
        <v>1656</v>
      </c>
      <c r="B86" s="671">
        <v>226</v>
      </c>
      <c r="C86" s="671">
        <v>503</v>
      </c>
      <c r="D86" s="671">
        <v>5</v>
      </c>
      <c r="E86" s="671">
        <v>12</v>
      </c>
      <c r="F86" s="671">
        <f t="shared" si="9"/>
        <v>746</v>
      </c>
      <c r="G86" s="670" t="s">
        <v>1657</v>
      </c>
    </row>
    <row r="87" spans="1:7" s="675" customFormat="1" ht="21" customHeight="1">
      <c r="A87" s="670" t="s">
        <v>1658</v>
      </c>
      <c r="B87" s="672">
        <v>45</v>
      </c>
      <c r="C87" s="672">
        <v>186</v>
      </c>
      <c r="D87" s="672">
        <v>4</v>
      </c>
      <c r="E87" s="672">
        <v>19</v>
      </c>
      <c r="F87" s="672">
        <f t="shared" si="9"/>
        <v>254</v>
      </c>
      <c r="G87" s="670" t="s">
        <v>1659</v>
      </c>
    </row>
    <row r="88" spans="1:7" ht="21" customHeight="1">
      <c r="A88" s="666" t="s">
        <v>1660</v>
      </c>
      <c r="B88" s="667"/>
      <c r="C88" s="667"/>
      <c r="D88" s="667"/>
      <c r="E88" s="667"/>
      <c r="F88" s="667"/>
      <c r="G88" s="668" t="s">
        <v>1661</v>
      </c>
    </row>
    <row r="89" spans="1:7" s="675" customFormat="1" ht="21" customHeight="1">
      <c r="A89" s="670" t="s">
        <v>1632</v>
      </c>
      <c r="B89" s="671">
        <v>2</v>
      </c>
      <c r="C89" s="671">
        <v>0</v>
      </c>
      <c r="D89" s="671">
        <v>0</v>
      </c>
      <c r="E89" s="671">
        <v>0</v>
      </c>
      <c r="F89" s="671">
        <f>SUM(B89:E89)</f>
        <v>2</v>
      </c>
      <c r="G89" s="670" t="s">
        <v>1584</v>
      </c>
    </row>
    <row r="90" spans="1:7" ht="21" customHeight="1">
      <c r="A90" s="666" t="s">
        <v>1662</v>
      </c>
      <c r="B90" s="667"/>
      <c r="C90" s="667"/>
      <c r="D90" s="667"/>
      <c r="E90" s="667"/>
      <c r="F90" s="667"/>
      <c r="G90" s="668" t="s">
        <v>1663</v>
      </c>
    </row>
    <row r="91" spans="1:7" s="675" customFormat="1" ht="21" customHeight="1">
      <c r="A91" s="670" t="s">
        <v>1664</v>
      </c>
      <c r="B91" s="672">
        <v>0</v>
      </c>
      <c r="C91" s="672">
        <v>26</v>
      </c>
      <c r="D91" s="672">
        <v>0</v>
      </c>
      <c r="E91" s="672">
        <v>24</v>
      </c>
      <c r="F91" s="672">
        <f>SUM(B91:E91)</f>
        <v>50</v>
      </c>
      <c r="G91" s="670" t="s">
        <v>1665</v>
      </c>
    </row>
    <row r="92" spans="1:7" ht="21" customHeight="1">
      <c r="A92" s="666" t="s">
        <v>1666</v>
      </c>
      <c r="B92" s="667"/>
      <c r="C92" s="667"/>
      <c r="D92" s="667"/>
      <c r="E92" s="667"/>
      <c r="F92" s="667"/>
      <c r="G92" s="668" t="s">
        <v>1667</v>
      </c>
    </row>
    <row r="93" spans="1:7" s="675" customFormat="1" ht="21" customHeight="1">
      <c r="A93" s="670" t="s">
        <v>1570</v>
      </c>
      <c r="B93" s="671">
        <v>520</v>
      </c>
      <c r="C93" s="671">
        <v>365</v>
      </c>
      <c r="D93" s="671">
        <v>13</v>
      </c>
      <c r="E93" s="671">
        <v>14</v>
      </c>
      <c r="F93" s="671">
        <f>SUM(B93:E93)</f>
        <v>912</v>
      </c>
      <c r="G93" s="678" t="s">
        <v>1571</v>
      </c>
    </row>
    <row r="94" spans="1:7" ht="21" customHeight="1">
      <c r="A94" s="666" t="s">
        <v>1668</v>
      </c>
      <c r="B94" s="667"/>
      <c r="C94" s="667"/>
      <c r="D94" s="667"/>
      <c r="E94" s="667"/>
      <c r="F94" s="667"/>
      <c r="G94" s="668" t="s">
        <v>1669</v>
      </c>
    </row>
    <row r="95" spans="1:7" s="675" customFormat="1" ht="21" customHeight="1">
      <c r="A95" s="670" t="s">
        <v>1570</v>
      </c>
      <c r="B95" s="671">
        <v>392</v>
      </c>
      <c r="C95" s="671">
        <v>545</v>
      </c>
      <c r="D95" s="671">
        <v>9</v>
      </c>
      <c r="E95" s="671">
        <v>19</v>
      </c>
      <c r="F95" s="671">
        <f>SUM(B95:E95)</f>
        <v>965</v>
      </c>
      <c r="G95" s="678" t="s">
        <v>1571</v>
      </c>
    </row>
    <row r="96" spans="1:7" s="675" customFormat="1" ht="21" customHeight="1">
      <c r="A96" s="670" t="s">
        <v>1670</v>
      </c>
      <c r="B96" s="672">
        <v>180</v>
      </c>
      <c r="C96" s="672">
        <v>183</v>
      </c>
      <c r="D96" s="672">
        <v>51</v>
      </c>
      <c r="E96" s="672">
        <v>52</v>
      </c>
      <c r="F96" s="672">
        <f>SUM(B96:E96)</f>
        <v>466</v>
      </c>
      <c r="G96" s="670" t="s">
        <v>1671</v>
      </c>
    </row>
    <row r="97" spans="1:7" s="675" customFormat="1" ht="21" customHeight="1">
      <c r="A97" s="679" t="s">
        <v>1672</v>
      </c>
      <c r="B97" s="671">
        <v>134</v>
      </c>
      <c r="C97" s="671">
        <v>115</v>
      </c>
      <c r="D97" s="671">
        <v>15</v>
      </c>
      <c r="E97" s="671">
        <v>13</v>
      </c>
      <c r="F97" s="671">
        <f t="shared" ref="F97:F98" si="10">SUM(B97:E97)</f>
        <v>277</v>
      </c>
      <c r="G97" s="670" t="s">
        <v>1146</v>
      </c>
    </row>
    <row r="98" spans="1:7" s="675" customFormat="1" ht="21" customHeight="1">
      <c r="A98" s="679" t="s">
        <v>1673</v>
      </c>
      <c r="B98" s="672">
        <v>46</v>
      </c>
      <c r="C98" s="672">
        <v>68</v>
      </c>
      <c r="D98" s="672">
        <v>36</v>
      </c>
      <c r="E98" s="672">
        <v>39</v>
      </c>
      <c r="F98" s="672">
        <f t="shared" si="10"/>
        <v>189</v>
      </c>
      <c r="G98" s="670" t="s">
        <v>1674</v>
      </c>
    </row>
    <row r="99" spans="1:7" ht="21" customHeight="1">
      <c r="A99" s="666" t="s">
        <v>1675</v>
      </c>
      <c r="B99" s="667"/>
      <c r="C99" s="667"/>
      <c r="D99" s="667"/>
      <c r="E99" s="667"/>
      <c r="F99" s="667"/>
      <c r="G99" s="668" t="s">
        <v>1676</v>
      </c>
    </row>
    <row r="100" spans="1:7" s="675" customFormat="1" ht="21" customHeight="1">
      <c r="A100" s="670" t="s">
        <v>1677</v>
      </c>
      <c r="B100" s="671">
        <v>34</v>
      </c>
      <c r="C100" s="671">
        <v>244</v>
      </c>
      <c r="D100" s="671">
        <v>0</v>
      </c>
      <c r="E100" s="671">
        <v>23</v>
      </c>
      <c r="F100" s="671">
        <f>SUM(B100:E100)</f>
        <v>301</v>
      </c>
      <c r="G100" s="670" t="s">
        <v>1678</v>
      </c>
    </row>
    <row r="101" spans="1:7" ht="21" customHeight="1">
      <c r="A101" s="666" t="s">
        <v>1679</v>
      </c>
      <c r="B101" s="667"/>
      <c r="C101" s="667"/>
      <c r="D101" s="667"/>
      <c r="E101" s="667"/>
      <c r="F101" s="667"/>
      <c r="G101" s="668" t="s">
        <v>1680</v>
      </c>
    </row>
    <row r="102" spans="1:7" s="675" customFormat="1" ht="21" customHeight="1">
      <c r="A102" s="670" t="s">
        <v>1681</v>
      </c>
      <c r="B102" s="672">
        <v>1076</v>
      </c>
      <c r="C102" s="672">
        <v>1982</v>
      </c>
      <c r="D102" s="672">
        <v>0</v>
      </c>
      <c r="E102" s="672">
        <v>0</v>
      </c>
      <c r="F102" s="672">
        <f>SUM(B102:E102)</f>
        <v>3058</v>
      </c>
      <c r="G102" s="670" t="s">
        <v>1682</v>
      </c>
    </row>
    <row r="103" spans="1:7" ht="21" customHeight="1">
      <c r="A103" s="666" t="s">
        <v>1683</v>
      </c>
      <c r="B103" s="667"/>
      <c r="C103" s="667"/>
      <c r="D103" s="667"/>
      <c r="E103" s="667"/>
      <c r="F103" s="667"/>
      <c r="G103" s="668" t="s">
        <v>1684</v>
      </c>
    </row>
    <row r="104" spans="1:7" s="675" customFormat="1" ht="21" customHeight="1">
      <c r="A104" s="670" t="s">
        <v>1570</v>
      </c>
      <c r="B104" s="671">
        <v>287</v>
      </c>
      <c r="C104" s="671">
        <v>435</v>
      </c>
      <c r="D104" s="671">
        <v>31</v>
      </c>
      <c r="E104" s="671">
        <v>76</v>
      </c>
      <c r="F104" s="671">
        <f>SUM(B104:E104)</f>
        <v>829</v>
      </c>
      <c r="G104" s="678" t="s">
        <v>1571</v>
      </c>
    </row>
    <row r="105" spans="1:7" s="675" customFormat="1" ht="21" customHeight="1">
      <c r="A105" s="670" t="s">
        <v>1685</v>
      </c>
      <c r="B105" s="672">
        <v>330</v>
      </c>
      <c r="C105" s="672">
        <v>561</v>
      </c>
      <c r="D105" s="672">
        <v>11</v>
      </c>
      <c r="E105" s="672">
        <v>19</v>
      </c>
      <c r="F105" s="672">
        <f>SUM(B105:E105)</f>
        <v>921</v>
      </c>
      <c r="G105" s="670" t="s">
        <v>1587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25"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05"/>
  <sheetViews>
    <sheetView rightToLeft="1" view="pageBreakPreview" topLeftCell="A70" zoomScale="60" zoomScaleNormal="120" workbookViewId="0">
      <selection activeCell="D114" sqref="D114"/>
    </sheetView>
  </sheetViews>
  <sheetFormatPr defaultColWidth="9.1796875" defaultRowHeight="21" customHeight="1"/>
  <cols>
    <col min="1" max="1" width="77.7265625" style="673" customWidth="1"/>
    <col min="2" max="5" width="9.1796875" style="669" customWidth="1"/>
    <col min="6" max="6" width="9.81640625" style="669" bestFit="1" customWidth="1"/>
    <col min="7" max="7" width="76.81640625" style="673" bestFit="1" customWidth="1"/>
    <col min="8" max="8" width="17.26953125" style="669" customWidth="1"/>
    <col min="9" max="16384" width="9.1796875" style="669"/>
  </cols>
  <sheetData>
    <row r="1" spans="1:7" s="661" customFormat="1" ht="21" customHeight="1">
      <c r="A1" s="1725" t="s">
        <v>712</v>
      </c>
      <c r="B1" s="1725"/>
      <c r="C1" s="1725"/>
      <c r="D1" s="1725"/>
      <c r="E1" s="1725"/>
      <c r="F1" s="1725"/>
      <c r="G1" s="1725"/>
    </row>
    <row r="2" spans="1:7" s="661" customFormat="1" ht="21" customHeight="1">
      <c r="A2" s="1726" t="s">
        <v>1686</v>
      </c>
      <c r="B2" s="1726"/>
      <c r="C2" s="1726"/>
      <c r="D2" s="1726"/>
      <c r="E2" s="1726"/>
      <c r="F2" s="1726"/>
      <c r="G2" s="1726"/>
    </row>
    <row r="3" spans="1:7" s="441" customFormat="1" ht="21" customHeight="1">
      <c r="A3" s="674" t="s">
        <v>1687</v>
      </c>
      <c r="B3" s="1985"/>
      <c r="C3" s="1985"/>
      <c r="D3" s="1985"/>
      <c r="E3" s="1985"/>
      <c r="F3" s="1985"/>
      <c r="G3" s="674" t="s">
        <v>1308</v>
      </c>
    </row>
    <row r="4" spans="1:7" s="664" customFormat="1" ht="21" customHeight="1">
      <c r="A4" s="1986" t="s">
        <v>1451</v>
      </c>
      <c r="B4" s="1984" t="s">
        <v>994</v>
      </c>
      <c r="C4" s="1984"/>
      <c r="D4" s="1984" t="s">
        <v>995</v>
      </c>
      <c r="E4" s="1984"/>
      <c r="F4" s="1984" t="s">
        <v>750</v>
      </c>
      <c r="G4" s="1986" t="s">
        <v>1452</v>
      </c>
    </row>
    <row r="5" spans="1:7" s="664" customFormat="1" ht="21" customHeight="1">
      <c r="A5" s="1986"/>
      <c r="B5" s="1984" t="s">
        <v>115</v>
      </c>
      <c r="C5" s="1984"/>
      <c r="D5" s="1984" t="s">
        <v>116</v>
      </c>
      <c r="E5" s="1984"/>
      <c r="F5" s="1984"/>
      <c r="G5" s="1986"/>
    </row>
    <row r="6" spans="1:7" s="664" customFormat="1" ht="21" customHeight="1">
      <c r="A6" s="1986"/>
      <c r="B6" s="665" t="s">
        <v>998</v>
      </c>
      <c r="C6" s="665" t="s">
        <v>1001</v>
      </c>
      <c r="D6" s="665" t="s">
        <v>998</v>
      </c>
      <c r="E6" s="665" t="s">
        <v>1001</v>
      </c>
      <c r="F6" s="1984" t="s">
        <v>68</v>
      </c>
      <c r="G6" s="1986"/>
    </row>
    <row r="7" spans="1:7" s="664" customFormat="1" ht="21" customHeight="1">
      <c r="A7" s="1986"/>
      <c r="B7" s="665" t="s">
        <v>999</v>
      </c>
      <c r="C7" s="665" t="s">
        <v>1002</v>
      </c>
      <c r="D7" s="665" t="s">
        <v>999</v>
      </c>
      <c r="E7" s="665" t="s">
        <v>1002</v>
      </c>
      <c r="F7" s="1984"/>
      <c r="G7" s="1986"/>
    </row>
    <row r="8" spans="1:7" ht="21" customHeight="1">
      <c r="A8" s="666" t="s">
        <v>1564</v>
      </c>
      <c r="B8" s="667"/>
      <c r="C8" s="667"/>
      <c r="D8" s="667"/>
      <c r="E8" s="667"/>
      <c r="F8" s="667"/>
      <c r="G8" s="668" t="s">
        <v>1565</v>
      </c>
    </row>
    <row r="9" spans="1:7" s="675" customFormat="1" ht="21" customHeight="1">
      <c r="A9" s="670" t="s">
        <v>1566</v>
      </c>
      <c r="B9" s="671">
        <v>33</v>
      </c>
      <c r="C9" s="671">
        <v>42</v>
      </c>
      <c r="D9" s="671">
        <v>10</v>
      </c>
      <c r="E9" s="671">
        <v>9</v>
      </c>
      <c r="F9" s="671">
        <f>SUM(B9:E9)</f>
        <v>94</v>
      </c>
      <c r="G9" s="670" t="s">
        <v>1567</v>
      </c>
    </row>
    <row r="10" spans="1:7" s="675" customFormat="1" ht="21" customHeight="1">
      <c r="A10" s="670" t="s">
        <v>1568</v>
      </c>
      <c r="B10" s="672">
        <v>13</v>
      </c>
      <c r="C10" s="672">
        <v>17</v>
      </c>
      <c r="D10" s="672">
        <v>2</v>
      </c>
      <c r="E10" s="672">
        <v>7</v>
      </c>
      <c r="F10" s="672">
        <f t="shared" ref="F10:F73" si="0">SUM(B10:E10)</f>
        <v>39</v>
      </c>
      <c r="G10" s="670" t="s">
        <v>1569</v>
      </c>
    </row>
    <row r="11" spans="1:7" s="675" customFormat="1" ht="21" customHeight="1">
      <c r="A11" s="676" t="s">
        <v>1570</v>
      </c>
      <c r="B11" s="677"/>
      <c r="C11" s="677"/>
      <c r="D11" s="677"/>
      <c r="E11" s="677"/>
      <c r="F11" s="677"/>
      <c r="G11" s="678" t="s">
        <v>1571</v>
      </c>
    </row>
    <row r="12" spans="1:7" s="675" customFormat="1" ht="21" customHeight="1">
      <c r="A12" s="670" t="s">
        <v>1572</v>
      </c>
      <c r="B12" s="671">
        <v>16</v>
      </c>
      <c r="C12" s="671">
        <v>31</v>
      </c>
      <c r="D12" s="671">
        <v>1</v>
      </c>
      <c r="E12" s="671">
        <v>5</v>
      </c>
      <c r="F12" s="671">
        <f t="shared" si="0"/>
        <v>53</v>
      </c>
      <c r="G12" s="670" t="s">
        <v>1573</v>
      </c>
    </row>
    <row r="13" spans="1:7" s="675" customFormat="1" ht="21" customHeight="1">
      <c r="A13" s="670" t="s">
        <v>1574</v>
      </c>
      <c r="B13" s="672">
        <v>16</v>
      </c>
      <c r="C13" s="672">
        <v>24</v>
      </c>
      <c r="D13" s="672">
        <v>1</v>
      </c>
      <c r="E13" s="672">
        <v>8</v>
      </c>
      <c r="F13" s="672">
        <f t="shared" si="0"/>
        <v>49</v>
      </c>
      <c r="G13" s="670" t="s">
        <v>1159</v>
      </c>
    </row>
    <row r="14" spans="1:7" s="675" customFormat="1" ht="21" customHeight="1">
      <c r="A14" s="670" t="s">
        <v>1575</v>
      </c>
      <c r="B14" s="671">
        <v>27</v>
      </c>
      <c r="C14" s="671">
        <v>32</v>
      </c>
      <c r="D14" s="671">
        <v>2</v>
      </c>
      <c r="E14" s="671">
        <v>0</v>
      </c>
      <c r="F14" s="671">
        <f t="shared" si="0"/>
        <v>61</v>
      </c>
      <c r="G14" s="670" t="s">
        <v>1576</v>
      </c>
    </row>
    <row r="15" spans="1:7" s="675" customFormat="1" ht="21" customHeight="1">
      <c r="A15" s="670" t="s">
        <v>1577</v>
      </c>
      <c r="B15" s="672">
        <v>10</v>
      </c>
      <c r="C15" s="672">
        <v>2</v>
      </c>
      <c r="D15" s="672">
        <v>1</v>
      </c>
      <c r="E15" s="672">
        <v>0</v>
      </c>
      <c r="F15" s="672">
        <f t="shared" si="0"/>
        <v>13</v>
      </c>
      <c r="G15" s="670" t="s">
        <v>1578</v>
      </c>
    </row>
    <row r="16" spans="1:7" s="675" customFormat="1" ht="21" customHeight="1">
      <c r="A16" s="670" t="s">
        <v>1579</v>
      </c>
      <c r="B16" s="671">
        <v>2</v>
      </c>
      <c r="C16" s="671">
        <v>3</v>
      </c>
      <c r="D16" s="671">
        <v>1</v>
      </c>
      <c r="E16" s="671">
        <v>3</v>
      </c>
      <c r="F16" s="671">
        <f t="shared" si="0"/>
        <v>9</v>
      </c>
      <c r="G16" s="670" t="s">
        <v>1580</v>
      </c>
    </row>
    <row r="17" spans="1:7" ht="21" customHeight="1">
      <c r="A17" s="666" t="s">
        <v>1581</v>
      </c>
      <c r="B17" s="667"/>
      <c r="C17" s="667"/>
      <c r="D17" s="667"/>
      <c r="E17" s="667"/>
      <c r="F17" s="667">
        <f t="shared" si="0"/>
        <v>0</v>
      </c>
      <c r="G17" s="668" t="s">
        <v>1582</v>
      </c>
    </row>
    <row r="18" spans="1:7" s="675" customFormat="1" ht="21" customHeight="1">
      <c r="A18" s="670" t="s">
        <v>1583</v>
      </c>
      <c r="B18" s="671">
        <v>16</v>
      </c>
      <c r="C18" s="671">
        <v>26</v>
      </c>
      <c r="D18" s="671">
        <v>13</v>
      </c>
      <c r="E18" s="671">
        <v>30</v>
      </c>
      <c r="F18" s="671">
        <f t="shared" si="0"/>
        <v>85</v>
      </c>
      <c r="G18" s="670" t="s">
        <v>1584</v>
      </c>
    </row>
    <row r="19" spans="1:7" s="675" customFormat="1" ht="21" customHeight="1">
      <c r="A19" s="670" t="s">
        <v>1585</v>
      </c>
      <c r="B19" s="672">
        <v>12</v>
      </c>
      <c r="C19" s="672">
        <v>9</v>
      </c>
      <c r="D19" s="672">
        <v>2</v>
      </c>
      <c r="E19" s="672">
        <v>1</v>
      </c>
      <c r="F19" s="672">
        <f t="shared" si="0"/>
        <v>24</v>
      </c>
      <c r="G19" s="670" t="s">
        <v>1569</v>
      </c>
    </row>
    <row r="20" spans="1:7" s="675" customFormat="1" ht="21" customHeight="1">
      <c r="A20" s="670" t="s">
        <v>1586</v>
      </c>
      <c r="B20" s="671">
        <v>15</v>
      </c>
      <c r="C20" s="671">
        <v>88</v>
      </c>
      <c r="D20" s="671">
        <v>0</v>
      </c>
      <c r="E20" s="671">
        <v>2</v>
      </c>
      <c r="F20" s="671">
        <f t="shared" si="0"/>
        <v>105</v>
      </c>
      <c r="G20" s="670" t="s">
        <v>1587</v>
      </c>
    </row>
    <row r="21" spans="1:7" s="675" customFormat="1" ht="21" customHeight="1">
      <c r="A21" s="676" t="s">
        <v>1570</v>
      </c>
      <c r="B21" s="677"/>
      <c r="C21" s="677"/>
      <c r="D21" s="677"/>
      <c r="E21" s="677"/>
      <c r="F21" s="677"/>
      <c r="G21" s="678" t="s">
        <v>1571</v>
      </c>
    </row>
    <row r="22" spans="1:7" s="675" customFormat="1" ht="21" customHeight="1">
      <c r="A22" s="670" t="s">
        <v>1588</v>
      </c>
      <c r="B22" s="671">
        <v>0</v>
      </c>
      <c r="C22" s="671">
        <v>4</v>
      </c>
      <c r="D22" s="671">
        <v>0</v>
      </c>
      <c r="E22" s="671">
        <v>0</v>
      </c>
      <c r="F22" s="671">
        <f t="shared" si="0"/>
        <v>4</v>
      </c>
      <c r="G22" s="670" t="s">
        <v>1589</v>
      </c>
    </row>
    <row r="23" spans="1:7" s="675" customFormat="1" ht="21" customHeight="1">
      <c r="A23" s="670" t="s">
        <v>1590</v>
      </c>
      <c r="B23" s="672">
        <v>0</v>
      </c>
      <c r="C23" s="672">
        <v>4</v>
      </c>
      <c r="D23" s="672">
        <v>0</v>
      </c>
      <c r="E23" s="672">
        <v>0</v>
      </c>
      <c r="F23" s="672">
        <f t="shared" si="0"/>
        <v>4</v>
      </c>
      <c r="G23" s="670" t="s">
        <v>1591</v>
      </c>
    </row>
    <row r="24" spans="1:7" s="675" customFormat="1" ht="21" customHeight="1">
      <c r="A24" s="670" t="s">
        <v>1592</v>
      </c>
      <c r="B24" s="671">
        <v>0</v>
      </c>
      <c r="C24" s="671">
        <v>3</v>
      </c>
      <c r="D24" s="671">
        <v>0</v>
      </c>
      <c r="E24" s="671">
        <v>0</v>
      </c>
      <c r="F24" s="671">
        <f t="shared" si="0"/>
        <v>3</v>
      </c>
      <c r="G24" s="670" t="s">
        <v>1593</v>
      </c>
    </row>
    <row r="25" spans="1:7" s="675" customFormat="1" ht="21" customHeight="1">
      <c r="A25" s="670" t="s">
        <v>1594</v>
      </c>
      <c r="B25" s="672">
        <v>0</v>
      </c>
      <c r="C25" s="672">
        <v>0</v>
      </c>
      <c r="D25" s="672">
        <v>0</v>
      </c>
      <c r="E25" s="672">
        <v>0</v>
      </c>
      <c r="F25" s="672">
        <f t="shared" si="0"/>
        <v>0</v>
      </c>
      <c r="G25" s="670" t="s">
        <v>1595</v>
      </c>
    </row>
    <row r="26" spans="1:7" ht="21" customHeight="1">
      <c r="A26" s="666" t="s">
        <v>1596</v>
      </c>
      <c r="B26" s="667"/>
      <c r="C26" s="667"/>
      <c r="D26" s="667"/>
      <c r="E26" s="667"/>
      <c r="F26" s="667"/>
      <c r="G26" s="668" t="s">
        <v>1597</v>
      </c>
    </row>
    <row r="27" spans="1:7" s="675" customFormat="1" ht="21" customHeight="1">
      <c r="A27" s="670" t="s">
        <v>1566</v>
      </c>
      <c r="B27" s="671">
        <v>10</v>
      </c>
      <c r="C27" s="671">
        <v>21</v>
      </c>
      <c r="D27" s="671">
        <v>4</v>
      </c>
      <c r="E27" s="671">
        <v>7</v>
      </c>
      <c r="F27" s="671">
        <f t="shared" si="0"/>
        <v>42</v>
      </c>
      <c r="G27" s="670" t="s">
        <v>1567</v>
      </c>
    </row>
    <row r="28" spans="1:7" s="675" customFormat="1" ht="21" customHeight="1">
      <c r="A28" s="670" t="s">
        <v>1583</v>
      </c>
      <c r="B28" s="672">
        <v>2</v>
      </c>
      <c r="C28" s="672">
        <v>5</v>
      </c>
      <c r="D28" s="672">
        <v>3</v>
      </c>
      <c r="E28" s="672">
        <v>4</v>
      </c>
      <c r="F28" s="672">
        <f t="shared" si="0"/>
        <v>14</v>
      </c>
      <c r="G28" s="670" t="s">
        <v>1584</v>
      </c>
    </row>
    <row r="29" spans="1:7" s="675" customFormat="1" ht="21" customHeight="1">
      <c r="A29" s="670" t="s">
        <v>1598</v>
      </c>
      <c r="B29" s="671"/>
      <c r="C29" s="671"/>
      <c r="D29" s="671"/>
      <c r="E29" s="671"/>
      <c r="F29" s="671">
        <f t="shared" si="0"/>
        <v>0</v>
      </c>
      <c r="G29" s="670" t="s">
        <v>1599</v>
      </c>
    </row>
    <row r="30" spans="1:7" s="675" customFormat="1" ht="21" customHeight="1">
      <c r="A30" s="670" t="s">
        <v>1688</v>
      </c>
      <c r="B30" s="672">
        <v>0</v>
      </c>
      <c r="C30" s="672">
        <v>0</v>
      </c>
      <c r="D30" s="672">
        <v>0</v>
      </c>
      <c r="E30" s="672">
        <v>0</v>
      </c>
      <c r="F30" s="672">
        <f t="shared" si="0"/>
        <v>0</v>
      </c>
      <c r="G30" s="670" t="s">
        <v>1177</v>
      </c>
    </row>
    <row r="31" spans="1:7" s="675" customFormat="1" ht="21" customHeight="1">
      <c r="A31" s="670" t="s">
        <v>1689</v>
      </c>
      <c r="B31" s="671">
        <v>0</v>
      </c>
      <c r="C31" s="671">
        <v>0</v>
      </c>
      <c r="D31" s="671">
        <v>0</v>
      </c>
      <c r="E31" s="671">
        <v>0</v>
      </c>
      <c r="F31" s="671">
        <f t="shared" si="0"/>
        <v>0</v>
      </c>
      <c r="G31" s="670" t="s">
        <v>1576</v>
      </c>
    </row>
    <row r="32" spans="1:7" ht="21" customHeight="1">
      <c r="A32" s="666" t="s">
        <v>1602</v>
      </c>
      <c r="B32" s="667"/>
      <c r="C32" s="667"/>
      <c r="D32" s="667"/>
      <c r="E32" s="667"/>
      <c r="F32" s="667"/>
      <c r="G32" s="668" t="s">
        <v>1603</v>
      </c>
    </row>
    <row r="33" spans="1:7" s="675" customFormat="1" ht="21" customHeight="1">
      <c r="A33" s="670" t="s">
        <v>1566</v>
      </c>
      <c r="B33" s="671">
        <v>24</v>
      </c>
      <c r="C33" s="671">
        <v>48</v>
      </c>
      <c r="D33" s="671">
        <v>32</v>
      </c>
      <c r="E33" s="671">
        <v>46</v>
      </c>
      <c r="F33" s="671">
        <f t="shared" si="0"/>
        <v>150</v>
      </c>
      <c r="G33" s="670" t="s">
        <v>1567</v>
      </c>
    </row>
    <row r="34" spans="1:7" s="675" customFormat="1" ht="21" customHeight="1">
      <c r="A34" s="670" t="s">
        <v>1585</v>
      </c>
      <c r="B34" s="672">
        <v>0</v>
      </c>
      <c r="C34" s="672">
        <v>2</v>
      </c>
      <c r="D34" s="672">
        <v>0</v>
      </c>
      <c r="E34" s="672">
        <v>5</v>
      </c>
      <c r="F34" s="672">
        <f t="shared" si="0"/>
        <v>7</v>
      </c>
      <c r="G34" s="670" t="s">
        <v>1569</v>
      </c>
    </row>
    <row r="35" spans="1:7" ht="21" customHeight="1">
      <c r="A35" s="666" t="s">
        <v>1604</v>
      </c>
      <c r="B35" s="667"/>
      <c r="C35" s="667"/>
      <c r="D35" s="667"/>
      <c r="E35" s="667"/>
      <c r="F35" s="667"/>
      <c r="G35" s="668" t="s">
        <v>1605</v>
      </c>
    </row>
    <row r="36" spans="1:7" s="675" customFormat="1" ht="21" customHeight="1">
      <c r="A36" s="670" t="s">
        <v>1566</v>
      </c>
      <c r="B36" s="671">
        <v>0</v>
      </c>
      <c r="C36" s="671">
        <v>0</v>
      </c>
      <c r="D36" s="671">
        <v>0</v>
      </c>
      <c r="E36" s="671">
        <v>0</v>
      </c>
      <c r="F36" s="671">
        <f t="shared" si="0"/>
        <v>0</v>
      </c>
      <c r="G36" s="670" t="s">
        <v>1567</v>
      </c>
    </row>
    <row r="37" spans="1:7" ht="21" customHeight="1">
      <c r="A37" s="666" t="s">
        <v>1606</v>
      </c>
      <c r="B37" s="667"/>
      <c r="C37" s="667"/>
      <c r="D37" s="667"/>
      <c r="E37" s="667"/>
      <c r="F37" s="667"/>
      <c r="G37" s="668" t="s">
        <v>1607</v>
      </c>
    </row>
    <row r="38" spans="1:7" s="675" customFormat="1" ht="21" customHeight="1">
      <c r="A38" s="670" t="s">
        <v>1566</v>
      </c>
      <c r="B38" s="671">
        <v>27</v>
      </c>
      <c r="C38" s="671">
        <v>13</v>
      </c>
      <c r="D38" s="671">
        <v>273</v>
      </c>
      <c r="E38" s="671">
        <v>50</v>
      </c>
      <c r="F38" s="671">
        <f t="shared" si="0"/>
        <v>363</v>
      </c>
      <c r="G38" s="670" t="s">
        <v>1567</v>
      </c>
    </row>
    <row r="39" spans="1:7" s="675" customFormat="1" ht="21" customHeight="1">
      <c r="A39" s="670" t="s">
        <v>1586</v>
      </c>
      <c r="B39" s="672">
        <v>0</v>
      </c>
      <c r="C39" s="672">
        <v>0</v>
      </c>
      <c r="D39" s="672">
        <v>0</v>
      </c>
      <c r="E39" s="672">
        <v>0</v>
      </c>
      <c r="F39" s="672">
        <f t="shared" si="0"/>
        <v>0</v>
      </c>
      <c r="G39" s="670" t="s">
        <v>1587</v>
      </c>
    </row>
    <row r="40" spans="1:7" s="675" customFormat="1" ht="21" customHeight="1">
      <c r="A40" s="670" t="s">
        <v>1608</v>
      </c>
      <c r="B40" s="671">
        <v>1</v>
      </c>
      <c r="C40" s="671">
        <v>1</v>
      </c>
      <c r="D40" s="671">
        <v>25</v>
      </c>
      <c r="E40" s="671">
        <v>3</v>
      </c>
      <c r="F40" s="671">
        <f t="shared" si="0"/>
        <v>30</v>
      </c>
      <c r="G40" s="678" t="s">
        <v>1609</v>
      </c>
    </row>
    <row r="41" spans="1:7" ht="21" customHeight="1">
      <c r="A41" s="666" t="s">
        <v>1610</v>
      </c>
      <c r="B41" s="667"/>
      <c r="C41" s="667"/>
      <c r="D41" s="667"/>
      <c r="E41" s="667"/>
      <c r="F41" s="667"/>
      <c r="G41" s="668" t="s">
        <v>1611</v>
      </c>
    </row>
    <row r="42" spans="1:7" s="675" customFormat="1" ht="21" customHeight="1">
      <c r="A42" s="670" t="s">
        <v>1566</v>
      </c>
      <c r="B42" s="671">
        <v>53</v>
      </c>
      <c r="C42" s="671">
        <v>74</v>
      </c>
      <c r="D42" s="671">
        <v>18</v>
      </c>
      <c r="E42" s="671">
        <v>25</v>
      </c>
      <c r="F42" s="671">
        <f t="shared" si="0"/>
        <v>170</v>
      </c>
      <c r="G42" s="670" t="s">
        <v>1567</v>
      </c>
    </row>
    <row r="43" spans="1:7" s="675" customFormat="1" ht="21" customHeight="1">
      <c r="A43" s="670" t="s">
        <v>1583</v>
      </c>
      <c r="B43" s="672">
        <v>7</v>
      </c>
      <c r="C43" s="672">
        <v>30</v>
      </c>
      <c r="D43" s="672">
        <v>2</v>
      </c>
      <c r="E43" s="672">
        <v>14</v>
      </c>
      <c r="F43" s="672">
        <f t="shared" si="0"/>
        <v>53</v>
      </c>
      <c r="G43" s="670" t="s">
        <v>1584</v>
      </c>
    </row>
    <row r="44" spans="1:7" s="675" customFormat="1" ht="21" customHeight="1">
      <c r="A44" s="670" t="s">
        <v>1585</v>
      </c>
      <c r="B44" s="671">
        <v>12</v>
      </c>
      <c r="C44" s="671">
        <v>20</v>
      </c>
      <c r="D44" s="671">
        <v>5</v>
      </c>
      <c r="E44" s="671">
        <v>13</v>
      </c>
      <c r="F44" s="671">
        <f t="shared" si="0"/>
        <v>50</v>
      </c>
      <c r="G44" s="670" t="s">
        <v>1569</v>
      </c>
    </row>
    <row r="45" spans="1:7" s="675" customFormat="1" ht="21" customHeight="1">
      <c r="A45" s="670" t="s">
        <v>1586</v>
      </c>
      <c r="B45" s="672">
        <v>0</v>
      </c>
      <c r="C45" s="672">
        <v>4</v>
      </c>
      <c r="D45" s="672">
        <v>0</v>
      </c>
      <c r="E45" s="672">
        <v>2</v>
      </c>
      <c r="F45" s="672">
        <f t="shared" si="0"/>
        <v>6</v>
      </c>
      <c r="G45" s="670" t="s">
        <v>1587</v>
      </c>
    </row>
    <row r="46" spans="1:7" ht="21" customHeight="1">
      <c r="A46" s="666" t="s">
        <v>1612</v>
      </c>
      <c r="B46" s="667"/>
      <c r="C46" s="667"/>
      <c r="D46" s="667"/>
      <c r="E46" s="667"/>
      <c r="F46" s="667"/>
      <c r="G46" s="668" t="s">
        <v>1613</v>
      </c>
    </row>
    <row r="47" spans="1:7" s="675" customFormat="1" ht="21" customHeight="1">
      <c r="A47" s="670" t="s">
        <v>1614</v>
      </c>
      <c r="B47" s="671">
        <v>1</v>
      </c>
      <c r="C47" s="671">
        <v>2</v>
      </c>
      <c r="D47" s="671">
        <v>0</v>
      </c>
      <c r="E47" s="671">
        <v>0</v>
      </c>
      <c r="F47" s="671">
        <f t="shared" si="0"/>
        <v>3</v>
      </c>
      <c r="G47" s="670" t="s">
        <v>1615</v>
      </c>
    </row>
    <row r="48" spans="1:7" s="675" customFormat="1" ht="21" customHeight="1">
      <c r="A48" s="670" t="s">
        <v>1616</v>
      </c>
      <c r="B48" s="672">
        <v>7</v>
      </c>
      <c r="C48" s="672">
        <v>29</v>
      </c>
      <c r="D48" s="672">
        <v>1</v>
      </c>
      <c r="E48" s="672">
        <v>2</v>
      </c>
      <c r="F48" s="672">
        <f t="shared" si="0"/>
        <v>39</v>
      </c>
      <c r="G48" s="670" t="s">
        <v>1576</v>
      </c>
    </row>
    <row r="49" spans="1:7" s="675" customFormat="1" ht="21" customHeight="1">
      <c r="A49" s="670" t="s">
        <v>1617</v>
      </c>
      <c r="B49" s="671">
        <v>9</v>
      </c>
      <c r="C49" s="671">
        <v>30</v>
      </c>
      <c r="D49" s="671">
        <v>9</v>
      </c>
      <c r="E49" s="671">
        <v>15</v>
      </c>
      <c r="F49" s="671">
        <f t="shared" si="0"/>
        <v>63</v>
      </c>
      <c r="G49" s="670" t="s">
        <v>868</v>
      </c>
    </row>
    <row r="50" spans="1:7" s="675" customFormat="1" ht="21" customHeight="1">
      <c r="A50" s="670" t="s">
        <v>1618</v>
      </c>
      <c r="B50" s="672">
        <v>9</v>
      </c>
      <c r="C50" s="672">
        <v>28</v>
      </c>
      <c r="D50" s="672">
        <v>1</v>
      </c>
      <c r="E50" s="672">
        <v>3</v>
      </c>
      <c r="F50" s="672">
        <f t="shared" si="0"/>
        <v>41</v>
      </c>
      <c r="G50" s="670" t="s">
        <v>1177</v>
      </c>
    </row>
    <row r="51" spans="1:7" s="675" customFormat="1" ht="21" customHeight="1">
      <c r="A51" s="670" t="s">
        <v>1619</v>
      </c>
      <c r="B51" s="671">
        <v>1</v>
      </c>
      <c r="C51" s="671">
        <v>5</v>
      </c>
      <c r="D51" s="671">
        <v>4</v>
      </c>
      <c r="E51" s="671">
        <v>3</v>
      </c>
      <c r="F51" s="671">
        <f t="shared" si="0"/>
        <v>13</v>
      </c>
      <c r="G51" s="670" t="s">
        <v>1620</v>
      </c>
    </row>
    <row r="52" spans="1:7" s="675" customFormat="1" ht="21" customHeight="1">
      <c r="A52" s="670" t="s">
        <v>1621</v>
      </c>
      <c r="B52" s="672">
        <v>1</v>
      </c>
      <c r="C52" s="672">
        <v>5</v>
      </c>
      <c r="D52" s="672">
        <v>0</v>
      </c>
      <c r="E52" s="672">
        <v>1</v>
      </c>
      <c r="F52" s="672">
        <f t="shared" si="0"/>
        <v>7</v>
      </c>
      <c r="G52" s="670" t="s">
        <v>1622</v>
      </c>
    </row>
    <row r="53" spans="1:7" s="675" customFormat="1" ht="21" customHeight="1">
      <c r="A53" s="670" t="s">
        <v>1623</v>
      </c>
      <c r="B53" s="671">
        <v>6</v>
      </c>
      <c r="C53" s="671">
        <v>10</v>
      </c>
      <c r="D53" s="671">
        <v>0</v>
      </c>
      <c r="E53" s="671">
        <v>0</v>
      </c>
      <c r="F53" s="671">
        <f t="shared" si="0"/>
        <v>16</v>
      </c>
      <c r="G53" s="670" t="s">
        <v>1046</v>
      </c>
    </row>
    <row r="54" spans="1:7" s="675" customFormat="1" ht="21" customHeight="1">
      <c r="A54" s="670" t="s">
        <v>1624</v>
      </c>
      <c r="B54" s="672">
        <v>5</v>
      </c>
      <c r="C54" s="672">
        <v>8</v>
      </c>
      <c r="D54" s="672">
        <v>2</v>
      </c>
      <c r="E54" s="672">
        <v>5</v>
      </c>
      <c r="F54" s="672">
        <f t="shared" si="0"/>
        <v>20</v>
      </c>
      <c r="G54" s="670" t="s">
        <v>1146</v>
      </c>
    </row>
    <row r="55" spans="1:7" s="675" customFormat="1" ht="21" customHeight="1">
      <c r="A55" s="670" t="s">
        <v>1625</v>
      </c>
      <c r="B55" s="671">
        <v>5</v>
      </c>
      <c r="C55" s="671">
        <v>6</v>
      </c>
      <c r="D55" s="671">
        <v>2</v>
      </c>
      <c r="E55" s="671">
        <v>7</v>
      </c>
      <c r="F55" s="671">
        <f t="shared" si="0"/>
        <v>20</v>
      </c>
      <c r="G55" s="670" t="s">
        <v>1626</v>
      </c>
    </row>
    <row r="56" spans="1:7" ht="21" customHeight="1">
      <c r="A56" s="666" t="s">
        <v>1627</v>
      </c>
      <c r="B56" s="667"/>
      <c r="C56" s="667"/>
      <c r="D56" s="667"/>
      <c r="E56" s="667"/>
      <c r="F56" s="667"/>
      <c r="G56" s="668" t="s">
        <v>1628</v>
      </c>
    </row>
    <row r="57" spans="1:7" s="675" customFormat="1" ht="21" customHeight="1">
      <c r="A57" s="670" t="s">
        <v>1614</v>
      </c>
      <c r="B57" s="671">
        <v>0</v>
      </c>
      <c r="C57" s="671">
        <v>3</v>
      </c>
      <c r="D57" s="671">
        <v>0</v>
      </c>
      <c r="E57" s="671">
        <v>0</v>
      </c>
      <c r="F57" s="671">
        <f t="shared" si="0"/>
        <v>3</v>
      </c>
      <c r="G57" s="670" t="s">
        <v>1615</v>
      </c>
    </row>
    <row r="58" spans="1:7" s="675" customFormat="1" ht="21" customHeight="1">
      <c r="A58" s="670" t="s">
        <v>1616</v>
      </c>
      <c r="B58" s="672">
        <v>2</v>
      </c>
      <c r="C58" s="672">
        <v>6</v>
      </c>
      <c r="D58" s="672">
        <v>0</v>
      </c>
      <c r="E58" s="672">
        <v>0</v>
      </c>
      <c r="F58" s="672">
        <f t="shared" si="0"/>
        <v>8</v>
      </c>
      <c r="G58" s="670" t="s">
        <v>1576</v>
      </c>
    </row>
    <row r="59" spans="1:7" s="675" customFormat="1" ht="21" customHeight="1">
      <c r="A59" s="670" t="s">
        <v>1617</v>
      </c>
      <c r="B59" s="671">
        <v>0</v>
      </c>
      <c r="C59" s="671">
        <v>0</v>
      </c>
      <c r="D59" s="671">
        <v>0</v>
      </c>
      <c r="E59" s="671">
        <v>0</v>
      </c>
      <c r="F59" s="671">
        <f t="shared" si="0"/>
        <v>0</v>
      </c>
      <c r="G59" s="670" t="s">
        <v>868</v>
      </c>
    </row>
    <row r="60" spans="1:7" s="675" customFormat="1" ht="21" customHeight="1">
      <c r="A60" s="670" t="s">
        <v>1618</v>
      </c>
      <c r="B60" s="672">
        <v>3</v>
      </c>
      <c r="C60" s="672">
        <v>5</v>
      </c>
      <c r="D60" s="672">
        <v>0</v>
      </c>
      <c r="E60" s="672">
        <v>1</v>
      </c>
      <c r="F60" s="672">
        <f t="shared" si="0"/>
        <v>9</v>
      </c>
      <c r="G60" s="670" t="s">
        <v>1177</v>
      </c>
    </row>
    <row r="61" spans="1:7" ht="21" customHeight="1">
      <c r="A61" s="666" t="s">
        <v>1629</v>
      </c>
      <c r="B61" s="667"/>
      <c r="C61" s="667"/>
      <c r="D61" s="667"/>
      <c r="E61" s="667"/>
      <c r="F61" s="667"/>
      <c r="G61" s="668" t="s">
        <v>1630</v>
      </c>
    </row>
    <row r="62" spans="1:7" s="675" customFormat="1" ht="21" customHeight="1">
      <c r="A62" s="670" t="s">
        <v>1631</v>
      </c>
      <c r="B62" s="671">
        <v>11</v>
      </c>
      <c r="C62" s="671">
        <v>3</v>
      </c>
      <c r="D62" s="671">
        <v>3</v>
      </c>
      <c r="E62" s="671">
        <v>0</v>
      </c>
      <c r="F62" s="671">
        <f t="shared" si="0"/>
        <v>17</v>
      </c>
      <c r="G62" s="670" t="s">
        <v>1567</v>
      </c>
    </row>
    <row r="63" spans="1:7" s="675" customFormat="1" ht="21" customHeight="1">
      <c r="A63" s="670" t="s">
        <v>1632</v>
      </c>
      <c r="B63" s="672">
        <v>10</v>
      </c>
      <c r="C63" s="672">
        <v>8</v>
      </c>
      <c r="D63" s="672">
        <v>1</v>
      </c>
      <c r="E63" s="672">
        <v>0</v>
      </c>
      <c r="F63" s="672">
        <f t="shared" si="0"/>
        <v>19</v>
      </c>
      <c r="G63" s="670" t="s">
        <v>1584</v>
      </c>
    </row>
    <row r="64" spans="1:7" s="675" customFormat="1" ht="21" customHeight="1">
      <c r="A64" s="670" t="s">
        <v>1586</v>
      </c>
      <c r="B64" s="671">
        <v>4</v>
      </c>
      <c r="C64" s="671">
        <v>17</v>
      </c>
      <c r="D64" s="671">
        <v>1</v>
      </c>
      <c r="E64" s="671">
        <v>2</v>
      </c>
      <c r="F64" s="671">
        <f t="shared" si="0"/>
        <v>24</v>
      </c>
      <c r="G64" s="670" t="s">
        <v>1587</v>
      </c>
    </row>
    <row r="65" spans="1:7" ht="21" customHeight="1">
      <c r="A65" s="666" t="s">
        <v>1633</v>
      </c>
      <c r="B65" s="667"/>
      <c r="C65" s="667"/>
      <c r="D65" s="667"/>
      <c r="E65" s="667"/>
      <c r="F65" s="667"/>
      <c r="G65" s="668" t="s">
        <v>1630</v>
      </c>
    </row>
    <row r="66" spans="1:7" s="675" customFormat="1" ht="21" customHeight="1">
      <c r="A66" s="670" t="s">
        <v>1631</v>
      </c>
      <c r="B66" s="671">
        <v>0</v>
      </c>
      <c r="C66" s="671">
        <v>0</v>
      </c>
      <c r="D66" s="671">
        <v>0</v>
      </c>
      <c r="E66" s="671">
        <v>0</v>
      </c>
      <c r="F66" s="671">
        <f t="shared" si="0"/>
        <v>0</v>
      </c>
      <c r="G66" s="670" t="s">
        <v>1567</v>
      </c>
    </row>
    <row r="67" spans="1:7" s="675" customFormat="1" ht="21" customHeight="1">
      <c r="A67" s="670" t="s">
        <v>1632</v>
      </c>
      <c r="B67" s="672">
        <v>78</v>
      </c>
      <c r="C67" s="672">
        <v>74</v>
      </c>
      <c r="D67" s="672">
        <v>1</v>
      </c>
      <c r="E67" s="672">
        <v>6</v>
      </c>
      <c r="F67" s="672">
        <f t="shared" si="0"/>
        <v>159</v>
      </c>
      <c r="G67" s="670" t="s">
        <v>1584</v>
      </c>
    </row>
    <row r="68" spans="1:7" s="675" customFormat="1" ht="21" customHeight="1">
      <c r="A68" s="670" t="s">
        <v>1586</v>
      </c>
      <c r="B68" s="671">
        <v>10</v>
      </c>
      <c r="C68" s="671">
        <v>4</v>
      </c>
      <c r="D68" s="671">
        <v>0</v>
      </c>
      <c r="E68" s="671">
        <v>0</v>
      </c>
      <c r="F68" s="671">
        <f t="shared" si="0"/>
        <v>14</v>
      </c>
      <c r="G68" s="670" t="s">
        <v>1587</v>
      </c>
    </row>
    <row r="69" spans="1:7" ht="21" customHeight="1">
      <c r="A69" s="666" t="s">
        <v>1635</v>
      </c>
      <c r="B69" s="667"/>
      <c r="C69" s="667"/>
      <c r="D69" s="667"/>
      <c r="E69" s="667"/>
      <c r="F69" s="667"/>
      <c r="G69" s="668" t="s">
        <v>1636</v>
      </c>
    </row>
    <row r="70" spans="1:7" s="675" customFormat="1" ht="21" customHeight="1">
      <c r="A70" s="670" t="s">
        <v>1690</v>
      </c>
      <c r="B70" s="671">
        <v>0</v>
      </c>
      <c r="C70" s="671">
        <v>0</v>
      </c>
      <c r="D70" s="671">
        <v>0</v>
      </c>
      <c r="E70" s="671">
        <v>0</v>
      </c>
      <c r="F70" s="671">
        <f t="shared" si="0"/>
        <v>0</v>
      </c>
      <c r="G70" s="670" t="s">
        <v>1576</v>
      </c>
    </row>
    <row r="71" spans="1:7" s="675" customFormat="1" ht="21" customHeight="1">
      <c r="A71" s="670" t="s">
        <v>1691</v>
      </c>
      <c r="B71" s="672">
        <v>0</v>
      </c>
      <c r="C71" s="672">
        <v>107</v>
      </c>
      <c r="D71" s="672">
        <v>0</v>
      </c>
      <c r="E71" s="672">
        <v>1</v>
      </c>
      <c r="F71" s="672">
        <f t="shared" si="0"/>
        <v>108</v>
      </c>
      <c r="G71" s="670" t="s">
        <v>1639</v>
      </c>
    </row>
    <row r="72" spans="1:7" ht="21" customHeight="1">
      <c r="A72" s="666" t="s">
        <v>1640</v>
      </c>
      <c r="B72" s="667"/>
      <c r="C72" s="667"/>
      <c r="D72" s="667"/>
      <c r="E72" s="667"/>
      <c r="F72" s="667"/>
      <c r="G72" s="668" t="s">
        <v>1641</v>
      </c>
    </row>
    <row r="73" spans="1:7" s="675" customFormat="1" ht="21" customHeight="1">
      <c r="A73" s="670" t="s">
        <v>1642</v>
      </c>
      <c r="B73" s="671">
        <v>0</v>
      </c>
      <c r="C73" s="671">
        <v>54</v>
      </c>
      <c r="D73" s="671">
        <v>0</v>
      </c>
      <c r="E73" s="671">
        <v>0</v>
      </c>
      <c r="F73" s="671">
        <f t="shared" si="0"/>
        <v>54</v>
      </c>
      <c r="G73" s="670" t="s">
        <v>1576</v>
      </c>
    </row>
    <row r="74" spans="1:7" s="675" customFormat="1" ht="21" customHeight="1">
      <c r="A74" s="670" t="s">
        <v>1643</v>
      </c>
      <c r="B74" s="672">
        <v>1</v>
      </c>
      <c r="C74" s="672">
        <v>3</v>
      </c>
      <c r="D74" s="672">
        <v>1</v>
      </c>
      <c r="E74" s="672">
        <v>9</v>
      </c>
      <c r="F74" s="672">
        <f t="shared" ref="F74:F76" si="1">SUM(B74:E74)</f>
        <v>14</v>
      </c>
      <c r="G74" s="670" t="s">
        <v>1593</v>
      </c>
    </row>
    <row r="75" spans="1:7" s="675" customFormat="1" ht="21" customHeight="1">
      <c r="A75" s="670" t="s">
        <v>1644</v>
      </c>
      <c r="B75" s="671">
        <v>20</v>
      </c>
      <c r="C75" s="671">
        <v>60</v>
      </c>
      <c r="D75" s="671">
        <v>4</v>
      </c>
      <c r="E75" s="671">
        <v>14</v>
      </c>
      <c r="F75" s="671">
        <f t="shared" si="1"/>
        <v>98</v>
      </c>
      <c r="G75" s="670" t="s">
        <v>1645</v>
      </c>
    </row>
    <row r="76" spans="1:7" s="675" customFormat="1" ht="21" customHeight="1">
      <c r="A76" s="670" t="s">
        <v>1646</v>
      </c>
      <c r="B76" s="672">
        <v>3</v>
      </c>
      <c r="C76" s="672">
        <v>8</v>
      </c>
      <c r="D76" s="672">
        <v>1</v>
      </c>
      <c r="E76" s="672">
        <v>2</v>
      </c>
      <c r="F76" s="672">
        <f t="shared" si="1"/>
        <v>14</v>
      </c>
      <c r="G76" s="670" t="s">
        <v>1146</v>
      </c>
    </row>
    <row r="77" spans="1:7" ht="21" customHeight="1">
      <c r="A77" s="666" t="s">
        <v>1647</v>
      </c>
      <c r="B77" s="667"/>
      <c r="C77" s="667"/>
      <c r="D77" s="667"/>
      <c r="E77" s="667"/>
      <c r="F77" s="667"/>
      <c r="G77" s="668" t="s">
        <v>1648</v>
      </c>
    </row>
    <row r="78" spans="1:7" s="675" customFormat="1" ht="21" customHeight="1">
      <c r="A78" s="670" t="s">
        <v>177</v>
      </c>
      <c r="B78" s="671">
        <v>26</v>
      </c>
      <c r="C78" s="671">
        <v>67</v>
      </c>
      <c r="D78" s="671">
        <v>0</v>
      </c>
      <c r="E78" s="671">
        <v>0</v>
      </c>
      <c r="F78" s="671">
        <f>SUM(B78:E78)</f>
        <v>93</v>
      </c>
      <c r="G78" s="670" t="s">
        <v>1576</v>
      </c>
    </row>
    <row r="79" spans="1:7" s="675" customFormat="1" ht="21" customHeight="1">
      <c r="A79" s="670" t="s">
        <v>1624</v>
      </c>
      <c r="B79" s="672">
        <v>9</v>
      </c>
      <c r="C79" s="672">
        <v>40</v>
      </c>
      <c r="D79" s="672">
        <v>1</v>
      </c>
      <c r="E79" s="672">
        <v>2</v>
      </c>
      <c r="F79" s="672">
        <f t="shared" ref="F79:F105" si="2">SUM(B79:E79)</f>
        <v>52</v>
      </c>
      <c r="G79" s="670" t="s">
        <v>1146</v>
      </c>
    </row>
    <row r="80" spans="1:7" s="675" customFormat="1" ht="21" customHeight="1">
      <c r="A80" s="670" t="s">
        <v>1649</v>
      </c>
      <c r="B80" s="671">
        <v>6</v>
      </c>
      <c r="C80" s="671">
        <v>27</v>
      </c>
      <c r="D80" s="671">
        <v>0</v>
      </c>
      <c r="E80" s="671">
        <v>2</v>
      </c>
      <c r="F80" s="671">
        <f t="shared" si="2"/>
        <v>35</v>
      </c>
      <c r="G80" s="670" t="s">
        <v>1593</v>
      </c>
    </row>
    <row r="81" spans="1:7" s="675" customFormat="1" ht="21" customHeight="1">
      <c r="A81" s="670" t="s">
        <v>1619</v>
      </c>
      <c r="B81" s="672">
        <v>5</v>
      </c>
      <c r="C81" s="672">
        <v>15</v>
      </c>
      <c r="D81" s="672">
        <v>0</v>
      </c>
      <c r="E81" s="672">
        <v>1</v>
      </c>
      <c r="F81" s="672">
        <f t="shared" si="2"/>
        <v>21</v>
      </c>
      <c r="G81" s="670" t="s">
        <v>1620</v>
      </c>
    </row>
    <row r="82" spans="1:7" s="675" customFormat="1" ht="21" customHeight="1">
      <c r="A82" s="670" t="s">
        <v>1650</v>
      </c>
      <c r="B82" s="671">
        <v>4</v>
      </c>
      <c r="C82" s="671">
        <v>63</v>
      </c>
      <c r="D82" s="671">
        <v>0</v>
      </c>
      <c r="E82" s="671">
        <v>2</v>
      </c>
      <c r="F82" s="671">
        <f t="shared" si="2"/>
        <v>69</v>
      </c>
      <c r="G82" s="670" t="s">
        <v>1177</v>
      </c>
    </row>
    <row r="83" spans="1:7" ht="21" customHeight="1">
      <c r="A83" s="666" t="s">
        <v>1651</v>
      </c>
      <c r="B83" s="667"/>
      <c r="C83" s="667"/>
      <c r="D83" s="667"/>
      <c r="E83" s="667"/>
      <c r="F83" s="667"/>
      <c r="G83" s="668" t="s">
        <v>1652</v>
      </c>
    </row>
    <row r="84" spans="1:7" s="675" customFormat="1" ht="21" customHeight="1">
      <c r="A84" s="670" t="s">
        <v>1653</v>
      </c>
      <c r="B84" s="671">
        <v>11</v>
      </c>
      <c r="C84" s="671">
        <v>49</v>
      </c>
      <c r="D84" s="671">
        <v>6</v>
      </c>
      <c r="E84" s="671">
        <v>7</v>
      </c>
      <c r="F84" s="671">
        <f t="shared" si="2"/>
        <v>73</v>
      </c>
      <c r="G84" s="670" t="s">
        <v>1567</v>
      </c>
    </row>
    <row r="85" spans="1:7" s="675" customFormat="1" ht="21" customHeight="1">
      <c r="A85" s="670" t="s">
        <v>1654</v>
      </c>
      <c r="B85" s="672">
        <v>5</v>
      </c>
      <c r="C85" s="672">
        <v>7</v>
      </c>
      <c r="D85" s="672">
        <v>0</v>
      </c>
      <c r="E85" s="672">
        <v>2</v>
      </c>
      <c r="F85" s="672">
        <f t="shared" si="2"/>
        <v>14</v>
      </c>
      <c r="G85" s="670" t="s">
        <v>1655</v>
      </c>
    </row>
    <row r="86" spans="1:7" s="675" customFormat="1" ht="21" customHeight="1">
      <c r="A86" s="670" t="s">
        <v>1656</v>
      </c>
      <c r="B86" s="671">
        <v>14</v>
      </c>
      <c r="C86" s="671">
        <v>81</v>
      </c>
      <c r="D86" s="671">
        <v>0</v>
      </c>
      <c r="E86" s="671">
        <v>2</v>
      </c>
      <c r="F86" s="671">
        <f t="shared" si="2"/>
        <v>97</v>
      </c>
      <c r="G86" s="670" t="s">
        <v>1657</v>
      </c>
    </row>
    <row r="87" spans="1:7" s="675" customFormat="1" ht="21" customHeight="1">
      <c r="A87" s="670" t="s">
        <v>1658</v>
      </c>
      <c r="B87" s="672">
        <v>10</v>
      </c>
      <c r="C87" s="672">
        <v>38</v>
      </c>
      <c r="D87" s="672">
        <v>0</v>
      </c>
      <c r="E87" s="672">
        <v>1</v>
      </c>
      <c r="F87" s="672">
        <f t="shared" si="2"/>
        <v>49</v>
      </c>
      <c r="G87" s="670" t="s">
        <v>1659</v>
      </c>
    </row>
    <row r="88" spans="1:7" ht="21" customHeight="1">
      <c r="A88" s="666" t="s">
        <v>1660</v>
      </c>
      <c r="B88" s="667"/>
      <c r="C88" s="667"/>
      <c r="D88" s="667"/>
      <c r="E88" s="667"/>
      <c r="F88" s="667"/>
      <c r="G88" s="668" t="s">
        <v>1661</v>
      </c>
    </row>
    <row r="89" spans="1:7" s="675" customFormat="1" ht="21" customHeight="1">
      <c r="A89" s="670" t="s">
        <v>1632</v>
      </c>
      <c r="B89" s="671">
        <v>1</v>
      </c>
      <c r="C89" s="671">
        <v>0</v>
      </c>
      <c r="D89" s="671">
        <v>0</v>
      </c>
      <c r="E89" s="671">
        <v>0</v>
      </c>
      <c r="F89" s="671">
        <f t="shared" si="2"/>
        <v>1</v>
      </c>
      <c r="G89" s="670" t="s">
        <v>1584</v>
      </c>
    </row>
    <row r="90" spans="1:7" ht="21" customHeight="1">
      <c r="A90" s="666" t="s">
        <v>1662</v>
      </c>
      <c r="B90" s="667"/>
      <c r="C90" s="667"/>
      <c r="D90" s="667"/>
      <c r="E90" s="667"/>
      <c r="F90" s="667"/>
      <c r="G90" s="668" t="s">
        <v>1663</v>
      </c>
    </row>
    <row r="91" spans="1:7" s="675" customFormat="1" ht="21" customHeight="1">
      <c r="A91" s="670" t="s">
        <v>1664</v>
      </c>
      <c r="B91" s="672">
        <v>0</v>
      </c>
      <c r="C91" s="672">
        <v>9</v>
      </c>
      <c r="D91" s="672">
        <v>0</v>
      </c>
      <c r="E91" s="672">
        <v>8</v>
      </c>
      <c r="F91" s="672">
        <f t="shared" si="2"/>
        <v>17</v>
      </c>
      <c r="G91" s="670" t="s">
        <v>1665</v>
      </c>
    </row>
    <row r="92" spans="1:7" ht="21" customHeight="1">
      <c r="A92" s="666" t="s">
        <v>1666</v>
      </c>
      <c r="B92" s="667"/>
      <c r="C92" s="667"/>
      <c r="D92" s="667"/>
      <c r="E92" s="667"/>
      <c r="F92" s="667"/>
      <c r="G92" s="668" t="s">
        <v>1667</v>
      </c>
    </row>
    <row r="93" spans="1:7" s="675" customFormat="1" ht="21" customHeight="1">
      <c r="A93" s="670" t="s">
        <v>1570</v>
      </c>
      <c r="B93" s="671">
        <v>168</v>
      </c>
      <c r="C93" s="671">
        <v>155</v>
      </c>
      <c r="D93" s="671">
        <v>5</v>
      </c>
      <c r="E93" s="671">
        <v>6</v>
      </c>
      <c r="F93" s="671">
        <f t="shared" si="2"/>
        <v>334</v>
      </c>
      <c r="G93" s="678" t="s">
        <v>1571</v>
      </c>
    </row>
    <row r="94" spans="1:7" ht="21" customHeight="1">
      <c r="A94" s="666" t="s">
        <v>1668</v>
      </c>
      <c r="B94" s="667"/>
      <c r="C94" s="667"/>
      <c r="D94" s="667"/>
      <c r="E94" s="667"/>
      <c r="F94" s="667"/>
      <c r="G94" s="668" t="s">
        <v>1669</v>
      </c>
    </row>
    <row r="95" spans="1:7" s="675" customFormat="1" ht="21" customHeight="1">
      <c r="A95" s="670" t="s">
        <v>1570</v>
      </c>
      <c r="B95" s="671">
        <v>47</v>
      </c>
      <c r="C95" s="671">
        <v>39</v>
      </c>
      <c r="D95" s="671">
        <v>0</v>
      </c>
      <c r="E95" s="671">
        <v>0</v>
      </c>
      <c r="F95" s="671">
        <f t="shared" si="2"/>
        <v>86</v>
      </c>
      <c r="G95" s="678" t="s">
        <v>1571</v>
      </c>
    </row>
    <row r="96" spans="1:7" s="675" customFormat="1" ht="21" customHeight="1">
      <c r="A96" s="670" t="s">
        <v>1670</v>
      </c>
      <c r="B96" s="672">
        <v>36</v>
      </c>
      <c r="C96" s="672">
        <v>14</v>
      </c>
      <c r="D96" s="672">
        <v>3</v>
      </c>
      <c r="E96" s="672">
        <v>1</v>
      </c>
      <c r="F96" s="672">
        <f t="shared" si="2"/>
        <v>54</v>
      </c>
      <c r="G96" s="670" t="s">
        <v>1671</v>
      </c>
    </row>
    <row r="97" spans="1:7" s="675" customFormat="1" ht="21" customHeight="1">
      <c r="A97" s="679" t="s">
        <v>1672</v>
      </c>
      <c r="B97" s="671">
        <v>32</v>
      </c>
      <c r="C97" s="671">
        <v>10</v>
      </c>
      <c r="D97" s="671">
        <v>1</v>
      </c>
      <c r="E97" s="671">
        <v>0</v>
      </c>
      <c r="F97" s="671">
        <f t="shared" si="2"/>
        <v>43</v>
      </c>
      <c r="G97" s="670" t="s">
        <v>1146</v>
      </c>
    </row>
    <row r="98" spans="1:7" s="675" customFormat="1" ht="21" customHeight="1">
      <c r="A98" s="679" t="s">
        <v>1673</v>
      </c>
      <c r="B98" s="672">
        <v>4</v>
      </c>
      <c r="C98" s="672">
        <v>4</v>
      </c>
      <c r="D98" s="672">
        <v>2</v>
      </c>
      <c r="E98" s="672">
        <v>1</v>
      </c>
      <c r="F98" s="672">
        <f t="shared" si="2"/>
        <v>11</v>
      </c>
      <c r="G98" s="670" t="s">
        <v>1674</v>
      </c>
    </row>
    <row r="99" spans="1:7" ht="21" customHeight="1">
      <c r="A99" s="666" t="s">
        <v>1675</v>
      </c>
      <c r="B99" s="667"/>
      <c r="C99" s="667"/>
      <c r="D99" s="667"/>
      <c r="E99" s="667"/>
      <c r="F99" s="667"/>
      <c r="G99" s="668" t="s">
        <v>1676</v>
      </c>
    </row>
    <row r="100" spans="1:7" s="675" customFormat="1" ht="21" customHeight="1">
      <c r="A100" s="670" t="s">
        <v>1677</v>
      </c>
      <c r="B100" s="671">
        <v>0</v>
      </c>
      <c r="C100" s="671">
        <v>151</v>
      </c>
      <c r="D100" s="671">
        <v>0</v>
      </c>
      <c r="E100" s="671">
        <v>13</v>
      </c>
      <c r="F100" s="671">
        <f t="shared" si="2"/>
        <v>164</v>
      </c>
      <c r="G100" s="670" t="s">
        <v>1678</v>
      </c>
    </row>
    <row r="101" spans="1:7" ht="21" customHeight="1">
      <c r="A101" s="666" t="s">
        <v>1679</v>
      </c>
      <c r="B101" s="667"/>
      <c r="C101" s="667"/>
      <c r="D101" s="667"/>
      <c r="E101" s="667"/>
      <c r="F101" s="667"/>
      <c r="G101" s="668" t="s">
        <v>1680</v>
      </c>
    </row>
    <row r="102" spans="1:7" s="675" customFormat="1" ht="21" customHeight="1">
      <c r="A102" s="670" t="s">
        <v>1681</v>
      </c>
      <c r="B102" s="672">
        <v>0</v>
      </c>
      <c r="C102" s="672">
        <v>0</v>
      </c>
      <c r="D102" s="672">
        <v>0</v>
      </c>
      <c r="E102" s="672">
        <v>0</v>
      </c>
      <c r="F102" s="672">
        <f t="shared" si="2"/>
        <v>0</v>
      </c>
      <c r="G102" s="670" t="s">
        <v>1682</v>
      </c>
    </row>
    <row r="103" spans="1:7" ht="21" customHeight="1">
      <c r="A103" s="666" t="s">
        <v>1683</v>
      </c>
      <c r="B103" s="667"/>
      <c r="C103" s="667"/>
      <c r="D103" s="667"/>
      <c r="E103" s="667"/>
      <c r="F103" s="667"/>
      <c r="G103" s="668" t="s">
        <v>1684</v>
      </c>
    </row>
    <row r="104" spans="1:7" s="675" customFormat="1" ht="21" customHeight="1">
      <c r="A104" s="670" t="s">
        <v>1570</v>
      </c>
      <c r="B104" s="671">
        <v>90</v>
      </c>
      <c r="C104" s="671">
        <v>108</v>
      </c>
      <c r="D104" s="671">
        <v>3</v>
      </c>
      <c r="E104" s="671">
        <v>13</v>
      </c>
      <c r="F104" s="671">
        <f t="shared" si="2"/>
        <v>214</v>
      </c>
      <c r="G104" s="678" t="s">
        <v>1571</v>
      </c>
    </row>
    <row r="105" spans="1:7" s="675" customFormat="1" ht="21" customHeight="1">
      <c r="A105" s="670" t="s">
        <v>1685</v>
      </c>
      <c r="B105" s="672">
        <v>20</v>
      </c>
      <c r="C105" s="672">
        <v>94</v>
      </c>
      <c r="D105" s="672">
        <v>2</v>
      </c>
      <c r="E105" s="672">
        <v>0</v>
      </c>
      <c r="F105" s="672">
        <f t="shared" si="2"/>
        <v>116</v>
      </c>
      <c r="G105" s="670" t="s">
        <v>1587</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85"/>
  <sheetViews>
    <sheetView showGridLines="0" rightToLeft="1" view="pageBreakPreview" topLeftCell="A178" zoomScaleNormal="100" zoomScaleSheetLayoutView="100" workbookViewId="0">
      <selection activeCell="D114" sqref="D114"/>
    </sheetView>
  </sheetViews>
  <sheetFormatPr defaultColWidth="6.7265625" defaultRowHeight="39" customHeight="1"/>
  <cols>
    <col min="1" max="1" width="21.7265625" style="683" customWidth="1"/>
    <col min="2" max="2" width="7.7265625" style="687" customWidth="1"/>
    <col min="3" max="3" width="55.7265625" style="688" customWidth="1"/>
    <col min="4" max="4" width="55.7265625" style="689" customWidth="1"/>
    <col min="5" max="5" width="21.7265625" style="690" customWidth="1"/>
    <col min="6" max="6" width="21.7265625" style="683" customWidth="1"/>
    <col min="7" max="235" width="6.7265625" style="685"/>
    <col min="236" max="236" width="18.26953125" style="685" customWidth="1"/>
    <col min="237" max="237" width="7.7265625" style="685" customWidth="1"/>
    <col min="238" max="238" width="32.26953125" style="685" customWidth="1"/>
    <col min="239" max="239" width="45.1796875" style="685" bestFit="1" customWidth="1"/>
    <col min="240" max="240" width="17.26953125" style="685" customWidth="1"/>
    <col min="241" max="491" width="6.7265625" style="685"/>
    <col min="492" max="492" width="18.26953125" style="685" customWidth="1"/>
    <col min="493" max="493" width="7.7265625" style="685" customWidth="1"/>
    <col min="494" max="494" width="32.26953125" style="685" customWidth="1"/>
    <col min="495" max="495" width="45.1796875" style="685" bestFit="1" customWidth="1"/>
    <col min="496" max="496" width="17.26953125" style="685" customWidth="1"/>
    <col min="497" max="747" width="6.7265625" style="685"/>
    <col min="748" max="748" width="18.26953125" style="685" customWidth="1"/>
    <col min="749" max="749" width="7.7265625" style="685" customWidth="1"/>
    <col min="750" max="750" width="32.26953125" style="685" customWidth="1"/>
    <col min="751" max="751" width="45.1796875" style="685" bestFit="1" customWidth="1"/>
    <col min="752" max="752" width="17.26953125" style="685" customWidth="1"/>
    <col min="753" max="1003" width="6.7265625" style="685"/>
    <col min="1004" max="1004" width="18.26953125" style="685" customWidth="1"/>
    <col min="1005" max="1005" width="7.7265625" style="685" customWidth="1"/>
    <col min="1006" max="1006" width="32.26953125" style="685" customWidth="1"/>
    <col min="1007" max="1007" width="45.1796875" style="685" bestFit="1" customWidth="1"/>
    <col min="1008" max="1008" width="17.26953125" style="685" customWidth="1"/>
    <col min="1009" max="1259" width="6.7265625" style="685"/>
    <col min="1260" max="1260" width="18.26953125" style="685" customWidth="1"/>
    <col min="1261" max="1261" width="7.7265625" style="685" customWidth="1"/>
    <col min="1262" max="1262" width="32.26953125" style="685" customWidth="1"/>
    <col min="1263" max="1263" width="45.1796875" style="685" bestFit="1" customWidth="1"/>
    <col min="1264" max="1264" width="17.26953125" style="685" customWidth="1"/>
    <col min="1265" max="1515" width="6.7265625" style="685"/>
    <col min="1516" max="1516" width="18.26953125" style="685" customWidth="1"/>
    <col min="1517" max="1517" width="7.7265625" style="685" customWidth="1"/>
    <col min="1518" max="1518" width="32.26953125" style="685" customWidth="1"/>
    <col min="1519" max="1519" width="45.1796875" style="685" bestFit="1" customWidth="1"/>
    <col min="1520" max="1520" width="17.26953125" style="685" customWidth="1"/>
    <col min="1521" max="1771" width="6.7265625" style="685"/>
    <col min="1772" max="1772" width="18.26953125" style="685" customWidth="1"/>
    <col min="1773" max="1773" width="7.7265625" style="685" customWidth="1"/>
    <col min="1774" max="1774" width="32.26953125" style="685" customWidth="1"/>
    <col min="1775" max="1775" width="45.1796875" style="685" bestFit="1" customWidth="1"/>
    <col min="1776" max="1776" width="17.26953125" style="685" customWidth="1"/>
    <col min="1777" max="2027" width="6.7265625" style="685"/>
    <col min="2028" max="2028" width="18.26953125" style="685" customWidth="1"/>
    <col min="2029" max="2029" width="7.7265625" style="685" customWidth="1"/>
    <col min="2030" max="2030" width="32.26953125" style="685" customWidth="1"/>
    <col min="2031" max="2031" width="45.1796875" style="685" bestFit="1" customWidth="1"/>
    <col min="2032" max="2032" width="17.26953125" style="685" customWidth="1"/>
    <col min="2033" max="2283" width="6.7265625" style="685"/>
    <col min="2284" max="2284" width="18.26953125" style="685" customWidth="1"/>
    <col min="2285" max="2285" width="7.7265625" style="685" customWidth="1"/>
    <col min="2286" max="2286" width="32.26953125" style="685" customWidth="1"/>
    <col min="2287" max="2287" width="45.1796875" style="685" bestFit="1" customWidth="1"/>
    <col min="2288" max="2288" width="17.26953125" style="685" customWidth="1"/>
    <col min="2289" max="2539" width="6.7265625" style="685"/>
    <col min="2540" max="2540" width="18.26953125" style="685" customWidth="1"/>
    <col min="2541" max="2541" width="7.7265625" style="685" customWidth="1"/>
    <col min="2542" max="2542" width="32.26953125" style="685" customWidth="1"/>
    <col min="2543" max="2543" width="45.1796875" style="685" bestFit="1" customWidth="1"/>
    <col min="2544" max="2544" width="17.26953125" style="685" customWidth="1"/>
    <col min="2545" max="2795" width="6.7265625" style="685"/>
    <col min="2796" max="2796" width="18.26953125" style="685" customWidth="1"/>
    <col min="2797" max="2797" width="7.7265625" style="685" customWidth="1"/>
    <col min="2798" max="2798" width="32.26953125" style="685" customWidth="1"/>
    <col min="2799" max="2799" width="45.1796875" style="685" bestFit="1" customWidth="1"/>
    <col min="2800" max="2800" width="17.26953125" style="685" customWidth="1"/>
    <col min="2801" max="3051" width="6.7265625" style="685"/>
    <col min="3052" max="3052" width="18.26953125" style="685" customWidth="1"/>
    <col min="3053" max="3053" width="7.7265625" style="685" customWidth="1"/>
    <col min="3054" max="3054" width="32.26953125" style="685" customWidth="1"/>
    <col min="3055" max="3055" width="45.1796875" style="685" bestFit="1" customWidth="1"/>
    <col min="3056" max="3056" width="17.26953125" style="685" customWidth="1"/>
    <col min="3057" max="3307" width="6.7265625" style="685"/>
    <col min="3308" max="3308" width="18.26953125" style="685" customWidth="1"/>
    <col min="3309" max="3309" width="7.7265625" style="685" customWidth="1"/>
    <col min="3310" max="3310" width="32.26953125" style="685" customWidth="1"/>
    <col min="3311" max="3311" width="45.1796875" style="685" bestFit="1" customWidth="1"/>
    <col min="3312" max="3312" width="17.26953125" style="685" customWidth="1"/>
    <col min="3313" max="3563" width="6.7265625" style="685"/>
    <col min="3564" max="3564" width="18.26953125" style="685" customWidth="1"/>
    <col min="3565" max="3565" width="7.7265625" style="685" customWidth="1"/>
    <col min="3566" max="3566" width="32.26953125" style="685" customWidth="1"/>
    <col min="3567" max="3567" width="45.1796875" style="685" bestFit="1" customWidth="1"/>
    <col min="3568" max="3568" width="17.26953125" style="685" customWidth="1"/>
    <col min="3569" max="3819" width="6.7265625" style="685"/>
    <col min="3820" max="3820" width="18.26953125" style="685" customWidth="1"/>
    <col min="3821" max="3821" width="7.7265625" style="685" customWidth="1"/>
    <col min="3822" max="3822" width="32.26953125" style="685" customWidth="1"/>
    <col min="3823" max="3823" width="45.1796875" style="685" bestFit="1" customWidth="1"/>
    <col min="3824" max="3824" width="17.26953125" style="685" customWidth="1"/>
    <col min="3825" max="4075" width="6.7265625" style="685"/>
    <col min="4076" max="4076" width="18.26953125" style="685" customWidth="1"/>
    <col min="4077" max="4077" width="7.7265625" style="685" customWidth="1"/>
    <col min="4078" max="4078" width="32.26953125" style="685" customWidth="1"/>
    <col min="4079" max="4079" width="45.1796875" style="685" bestFit="1" customWidth="1"/>
    <col min="4080" max="4080" width="17.26953125" style="685" customWidth="1"/>
    <col min="4081" max="4331" width="6.7265625" style="685"/>
    <col min="4332" max="4332" width="18.26953125" style="685" customWidth="1"/>
    <col min="4333" max="4333" width="7.7265625" style="685" customWidth="1"/>
    <col min="4334" max="4334" width="32.26953125" style="685" customWidth="1"/>
    <col min="4335" max="4335" width="45.1796875" style="685" bestFit="1" customWidth="1"/>
    <col min="4336" max="4336" width="17.26953125" style="685" customWidth="1"/>
    <col min="4337" max="4587" width="6.7265625" style="685"/>
    <col min="4588" max="4588" width="18.26953125" style="685" customWidth="1"/>
    <col min="4589" max="4589" width="7.7265625" style="685" customWidth="1"/>
    <col min="4590" max="4590" width="32.26953125" style="685" customWidth="1"/>
    <col min="4591" max="4591" width="45.1796875" style="685" bestFit="1" customWidth="1"/>
    <col min="4592" max="4592" width="17.26953125" style="685" customWidth="1"/>
    <col min="4593" max="4843" width="6.7265625" style="685"/>
    <col min="4844" max="4844" width="18.26953125" style="685" customWidth="1"/>
    <col min="4845" max="4845" width="7.7265625" style="685" customWidth="1"/>
    <col min="4846" max="4846" width="32.26953125" style="685" customWidth="1"/>
    <col min="4847" max="4847" width="45.1796875" style="685" bestFit="1" customWidth="1"/>
    <col min="4848" max="4848" width="17.26953125" style="685" customWidth="1"/>
    <col min="4849" max="5099" width="6.7265625" style="685"/>
    <col min="5100" max="5100" width="18.26953125" style="685" customWidth="1"/>
    <col min="5101" max="5101" width="7.7265625" style="685" customWidth="1"/>
    <col min="5102" max="5102" width="32.26953125" style="685" customWidth="1"/>
    <col min="5103" max="5103" width="45.1796875" style="685" bestFit="1" customWidth="1"/>
    <col min="5104" max="5104" width="17.26953125" style="685" customWidth="1"/>
    <col min="5105" max="5355" width="6.7265625" style="685"/>
    <col min="5356" max="5356" width="18.26953125" style="685" customWidth="1"/>
    <col min="5357" max="5357" width="7.7265625" style="685" customWidth="1"/>
    <col min="5358" max="5358" width="32.26953125" style="685" customWidth="1"/>
    <col min="5359" max="5359" width="45.1796875" style="685" bestFit="1" customWidth="1"/>
    <col min="5360" max="5360" width="17.26953125" style="685" customWidth="1"/>
    <col min="5361" max="5611" width="6.7265625" style="685"/>
    <col min="5612" max="5612" width="18.26953125" style="685" customWidth="1"/>
    <col min="5613" max="5613" width="7.7265625" style="685" customWidth="1"/>
    <col min="5614" max="5614" width="32.26953125" style="685" customWidth="1"/>
    <col min="5615" max="5615" width="45.1796875" style="685" bestFit="1" customWidth="1"/>
    <col min="5616" max="5616" width="17.26953125" style="685" customWidth="1"/>
    <col min="5617" max="5867" width="6.7265625" style="685"/>
    <col min="5868" max="5868" width="18.26953125" style="685" customWidth="1"/>
    <col min="5869" max="5869" width="7.7265625" style="685" customWidth="1"/>
    <col min="5870" max="5870" width="32.26953125" style="685" customWidth="1"/>
    <col min="5871" max="5871" width="45.1796875" style="685" bestFit="1" customWidth="1"/>
    <col min="5872" max="5872" width="17.26953125" style="685" customWidth="1"/>
    <col min="5873" max="6123" width="6.7265625" style="685"/>
    <col min="6124" max="6124" width="18.26953125" style="685" customWidth="1"/>
    <col min="6125" max="6125" width="7.7265625" style="685" customWidth="1"/>
    <col min="6126" max="6126" width="32.26953125" style="685" customWidth="1"/>
    <col min="6127" max="6127" width="45.1796875" style="685" bestFit="1" customWidth="1"/>
    <col min="6128" max="6128" width="17.26953125" style="685" customWidth="1"/>
    <col min="6129" max="6379" width="6.7265625" style="685"/>
    <col min="6380" max="6380" width="18.26953125" style="685" customWidth="1"/>
    <col min="6381" max="6381" width="7.7265625" style="685" customWidth="1"/>
    <col min="6382" max="6382" width="32.26953125" style="685" customWidth="1"/>
    <col min="6383" max="6383" width="45.1796875" style="685" bestFit="1" customWidth="1"/>
    <col min="6384" max="6384" width="17.26953125" style="685" customWidth="1"/>
    <col min="6385" max="6635" width="6.7265625" style="685"/>
    <col min="6636" max="6636" width="18.26953125" style="685" customWidth="1"/>
    <col min="6637" max="6637" width="7.7265625" style="685" customWidth="1"/>
    <col min="6638" max="6638" width="32.26953125" style="685" customWidth="1"/>
    <col min="6639" max="6639" width="45.1796875" style="685" bestFit="1" customWidth="1"/>
    <col min="6640" max="6640" width="17.26953125" style="685" customWidth="1"/>
    <col min="6641" max="6891" width="6.7265625" style="685"/>
    <col min="6892" max="6892" width="18.26953125" style="685" customWidth="1"/>
    <col min="6893" max="6893" width="7.7265625" style="685" customWidth="1"/>
    <col min="6894" max="6894" width="32.26953125" style="685" customWidth="1"/>
    <col min="6895" max="6895" width="45.1796875" style="685" bestFit="1" customWidth="1"/>
    <col min="6896" max="6896" width="17.26953125" style="685" customWidth="1"/>
    <col min="6897" max="7147" width="6.7265625" style="685"/>
    <col min="7148" max="7148" width="18.26953125" style="685" customWidth="1"/>
    <col min="7149" max="7149" width="7.7265625" style="685" customWidth="1"/>
    <col min="7150" max="7150" width="32.26953125" style="685" customWidth="1"/>
    <col min="7151" max="7151" width="45.1796875" style="685" bestFit="1" customWidth="1"/>
    <col min="7152" max="7152" width="17.26953125" style="685" customWidth="1"/>
    <col min="7153" max="7403" width="6.7265625" style="685"/>
    <col min="7404" max="7404" width="18.26953125" style="685" customWidth="1"/>
    <col min="7405" max="7405" width="7.7265625" style="685" customWidth="1"/>
    <col min="7406" max="7406" width="32.26953125" style="685" customWidth="1"/>
    <col min="7407" max="7407" width="45.1796875" style="685" bestFit="1" customWidth="1"/>
    <col min="7408" max="7408" width="17.26953125" style="685" customWidth="1"/>
    <col min="7409" max="7659" width="6.7265625" style="685"/>
    <col min="7660" max="7660" width="18.26953125" style="685" customWidth="1"/>
    <col min="7661" max="7661" width="7.7265625" style="685" customWidth="1"/>
    <col min="7662" max="7662" width="32.26953125" style="685" customWidth="1"/>
    <col min="7663" max="7663" width="45.1796875" style="685" bestFit="1" customWidth="1"/>
    <col min="7664" max="7664" width="17.26953125" style="685" customWidth="1"/>
    <col min="7665" max="7915" width="6.7265625" style="685"/>
    <col min="7916" max="7916" width="18.26953125" style="685" customWidth="1"/>
    <col min="7917" max="7917" width="7.7265625" style="685" customWidth="1"/>
    <col min="7918" max="7918" width="32.26953125" style="685" customWidth="1"/>
    <col min="7919" max="7919" width="45.1796875" style="685" bestFit="1" customWidth="1"/>
    <col min="7920" max="7920" width="17.26953125" style="685" customWidth="1"/>
    <col min="7921" max="8171" width="6.7265625" style="685"/>
    <col min="8172" max="8172" width="18.26953125" style="685" customWidth="1"/>
    <col min="8173" max="8173" width="7.7265625" style="685" customWidth="1"/>
    <col min="8174" max="8174" width="32.26953125" style="685" customWidth="1"/>
    <col min="8175" max="8175" width="45.1796875" style="685" bestFit="1" customWidth="1"/>
    <col min="8176" max="8176" width="17.26953125" style="685" customWidth="1"/>
    <col min="8177" max="8427" width="6.7265625" style="685"/>
    <col min="8428" max="8428" width="18.26953125" style="685" customWidth="1"/>
    <col min="8429" max="8429" width="7.7265625" style="685" customWidth="1"/>
    <col min="8430" max="8430" width="32.26953125" style="685" customWidth="1"/>
    <col min="8431" max="8431" width="45.1796875" style="685" bestFit="1" customWidth="1"/>
    <col min="8432" max="8432" width="17.26953125" style="685" customWidth="1"/>
    <col min="8433" max="8683" width="6.7265625" style="685"/>
    <col min="8684" max="8684" width="18.26953125" style="685" customWidth="1"/>
    <col min="8685" max="8685" width="7.7265625" style="685" customWidth="1"/>
    <col min="8686" max="8686" width="32.26953125" style="685" customWidth="1"/>
    <col min="8687" max="8687" width="45.1796875" style="685" bestFit="1" customWidth="1"/>
    <col min="8688" max="8688" width="17.26953125" style="685" customWidth="1"/>
    <col min="8689" max="8939" width="6.7265625" style="685"/>
    <col min="8940" max="8940" width="18.26953125" style="685" customWidth="1"/>
    <col min="8941" max="8941" width="7.7265625" style="685" customWidth="1"/>
    <col min="8942" max="8942" width="32.26953125" style="685" customWidth="1"/>
    <col min="8943" max="8943" width="45.1796875" style="685" bestFit="1" customWidth="1"/>
    <col min="8944" max="8944" width="17.26953125" style="685" customWidth="1"/>
    <col min="8945" max="9195" width="6.7265625" style="685"/>
    <col min="9196" max="9196" width="18.26953125" style="685" customWidth="1"/>
    <col min="9197" max="9197" width="7.7265625" style="685" customWidth="1"/>
    <col min="9198" max="9198" width="32.26953125" style="685" customWidth="1"/>
    <col min="9199" max="9199" width="45.1796875" style="685" bestFit="1" customWidth="1"/>
    <col min="9200" max="9200" width="17.26953125" style="685" customWidth="1"/>
    <col min="9201" max="9451" width="6.7265625" style="685"/>
    <col min="9452" max="9452" width="18.26953125" style="685" customWidth="1"/>
    <col min="9453" max="9453" width="7.7265625" style="685" customWidth="1"/>
    <col min="9454" max="9454" width="32.26953125" style="685" customWidth="1"/>
    <col min="9455" max="9455" width="45.1796875" style="685" bestFit="1" customWidth="1"/>
    <col min="9456" max="9456" width="17.26953125" style="685" customWidth="1"/>
    <col min="9457" max="9707" width="6.7265625" style="685"/>
    <col min="9708" max="9708" width="18.26953125" style="685" customWidth="1"/>
    <col min="9709" max="9709" width="7.7265625" style="685" customWidth="1"/>
    <col min="9710" max="9710" width="32.26953125" style="685" customWidth="1"/>
    <col min="9711" max="9711" width="45.1796875" style="685" bestFit="1" customWidth="1"/>
    <col min="9712" max="9712" width="17.26953125" style="685" customWidth="1"/>
    <col min="9713" max="9963" width="6.7265625" style="685"/>
    <col min="9964" max="9964" width="18.26953125" style="685" customWidth="1"/>
    <col min="9965" max="9965" width="7.7265625" style="685" customWidth="1"/>
    <col min="9966" max="9966" width="32.26953125" style="685" customWidth="1"/>
    <col min="9967" max="9967" width="45.1796875" style="685" bestFit="1" customWidth="1"/>
    <col min="9968" max="9968" width="17.26953125" style="685" customWidth="1"/>
    <col min="9969" max="10219" width="6.7265625" style="685"/>
    <col min="10220" max="10220" width="18.26953125" style="685" customWidth="1"/>
    <col min="10221" max="10221" width="7.7265625" style="685" customWidth="1"/>
    <col min="10222" max="10222" width="32.26953125" style="685" customWidth="1"/>
    <col min="10223" max="10223" width="45.1796875" style="685" bestFit="1" customWidth="1"/>
    <col min="10224" max="10224" width="17.26953125" style="685" customWidth="1"/>
    <col min="10225" max="10475" width="6.7265625" style="685"/>
    <col min="10476" max="10476" width="18.26953125" style="685" customWidth="1"/>
    <col min="10477" max="10477" width="7.7265625" style="685" customWidth="1"/>
    <col min="10478" max="10478" width="32.26953125" style="685" customWidth="1"/>
    <col min="10479" max="10479" width="45.1796875" style="685" bestFit="1" customWidth="1"/>
    <col min="10480" max="10480" width="17.26953125" style="685" customWidth="1"/>
    <col min="10481" max="10731" width="6.7265625" style="685"/>
    <col min="10732" max="10732" width="18.26953125" style="685" customWidth="1"/>
    <col min="10733" max="10733" width="7.7265625" style="685" customWidth="1"/>
    <col min="10734" max="10734" width="32.26953125" style="685" customWidth="1"/>
    <col min="10735" max="10735" width="45.1796875" style="685" bestFit="1" customWidth="1"/>
    <col min="10736" max="10736" width="17.26953125" style="685" customWidth="1"/>
    <col min="10737" max="10987" width="6.7265625" style="685"/>
    <col min="10988" max="10988" width="18.26953125" style="685" customWidth="1"/>
    <col min="10989" max="10989" width="7.7265625" style="685" customWidth="1"/>
    <col min="10990" max="10990" width="32.26953125" style="685" customWidth="1"/>
    <col min="10991" max="10991" width="45.1796875" style="685" bestFit="1" customWidth="1"/>
    <col min="10992" max="10992" width="17.26953125" style="685" customWidth="1"/>
    <col min="10993" max="11243" width="6.7265625" style="685"/>
    <col min="11244" max="11244" width="18.26953125" style="685" customWidth="1"/>
    <col min="11245" max="11245" width="7.7265625" style="685" customWidth="1"/>
    <col min="11246" max="11246" width="32.26953125" style="685" customWidth="1"/>
    <col min="11247" max="11247" width="45.1796875" style="685" bestFit="1" customWidth="1"/>
    <col min="11248" max="11248" width="17.26953125" style="685" customWidth="1"/>
    <col min="11249" max="11499" width="6.7265625" style="685"/>
    <col min="11500" max="11500" width="18.26953125" style="685" customWidth="1"/>
    <col min="11501" max="11501" width="7.7265625" style="685" customWidth="1"/>
    <col min="11502" max="11502" width="32.26953125" style="685" customWidth="1"/>
    <col min="11503" max="11503" width="45.1796875" style="685" bestFit="1" customWidth="1"/>
    <col min="11504" max="11504" width="17.26953125" style="685" customWidth="1"/>
    <col min="11505" max="11755" width="6.7265625" style="685"/>
    <col min="11756" max="11756" width="18.26953125" style="685" customWidth="1"/>
    <col min="11757" max="11757" width="7.7265625" style="685" customWidth="1"/>
    <col min="11758" max="11758" width="32.26953125" style="685" customWidth="1"/>
    <col min="11759" max="11759" width="45.1796875" style="685" bestFit="1" customWidth="1"/>
    <col min="11760" max="11760" width="17.26953125" style="685" customWidth="1"/>
    <col min="11761" max="12011" width="6.7265625" style="685"/>
    <col min="12012" max="12012" width="18.26953125" style="685" customWidth="1"/>
    <col min="12013" max="12013" width="7.7265625" style="685" customWidth="1"/>
    <col min="12014" max="12014" width="32.26953125" style="685" customWidth="1"/>
    <col min="12015" max="12015" width="45.1796875" style="685" bestFit="1" customWidth="1"/>
    <col min="12016" max="12016" width="17.26953125" style="685" customWidth="1"/>
    <col min="12017" max="12267" width="6.7265625" style="685"/>
    <col min="12268" max="12268" width="18.26953125" style="685" customWidth="1"/>
    <col min="12269" max="12269" width="7.7265625" style="685" customWidth="1"/>
    <col min="12270" max="12270" width="32.26953125" style="685" customWidth="1"/>
    <col min="12271" max="12271" width="45.1796875" style="685" bestFit="1" customWidth="1"/>
    <col min="12272" max="12272" width="17.26953125" style="685" customWidth="1"/>
    <col min="12273" max="12523" width="6.7265625" style="685"/>
    <col min="12524" max="12524" width="18.26953125" style="685" customWidth="1"/>
    <col min="12525" max="12525" width="7.7265625" style="685" customWidth="1"/>
    <col min="12526" max="12526" width="32.26953125" style="685" customWidth="1"/>
    <col min="12527" max="12527" width="45.1796875" style="685" bestFit="1" customWidth="1"/>
    <col min="12528" max="12528" width="17.26953125" style="685" customWidth="1"/>
    <col min="12529" max="12779" width="6.7265625" style="685"/>
    <col min="12780" max="12780" width="18.26953125" style="685" customWidth="1"/>
    <col min="12781" max="12781" width="7.7265625" style="685" customWidth="1"/>
    <col min="12782" max="12782" width="32.26953125" style="685" customWidth="1"/>
    <col min="12783" max="12783" width="45.1796875" style="685" bestFit="1" customWidth="1"/>
    <col min="12784" max="12784" width="17.26953125" style="685" customWidth="1"/>
    <col min="12785" max="13035" width="6.7265625" style="685"/>
    <col min="13036" max="13036" width="18.26953125" style="685" customWidth="1"/>
    <col min="13037" max="13037" width="7.7265625" style="685" customWidth="1"/>
    <col min="13038" max="13038" width="32.26953125" style="685" customWidth="1"/>
    <col min="13039" max="13039" width="45.1796875" style="685" bestFit="1" customWidth="1"/>
    <col min="13040" max="13040" width="17.26953125" style="685" customWidth="1"/>
    <col min="13041" max="13291" width="6.7265625" style="685"/>
    <col min="13292" max="13292" width="18.26953125" style="685" customWidth="1"/>
    <col min="13293" max="13293" width="7.7265625" style="685" customWidth="1"/>
    <col min="13294" max="13294" width="32.26953125" style="685" customWidth="1"/>
    <col min="13295" max="13295" width="45.1796875" style="685" bestFit="1" customWidth="1"/>
    <col min="13296" max="13296" width="17.26953125" style="685" customWidth="1"/>
    <col min="13297" max="13547" width="6.7265625" style="685"/>
    <col min="13548" max="13548" width="18.26953125" style="685" customWidth="1"/>
    <col min="13549" max="13549" width="7.7265625" style="685" customWidth="1"/>
    <col min="13550" max="13550" width="32.26953125" style="685" customWidth="1"/>
    <col min="13551" max="13551" width="45.1796875" style="685" bestFit="1" customWidth="1"/>
    <col min="13552" max="13552" width="17.26953125" style="685" customWidth="1"/>
    <col min="13553" max="13803" width="6.7265625" style="685"/>
    <col min="13804" max="13804" width="18.26953125" style="685" customWidth="1"/>
    <col min="13805" max="13805" width="7.7265625" style="685" customWidth="1"/>
    <col min="13806" max="13806" width="32.26953125" style="685" customWidth="1"/>
    <col min="13807" max="13807" width="45.1796875" style="685" bestFit="1" customWidth="1"/>
    <col min="13808" max="13808" width="17.26953125" style="685" customWidth="1"/>
    <col min="13809" max="14059" width="6.7265625" style="685"/>
    <col min="14060" max="14060" width="18.26953125" style="685" customWidth="1"/>
    <col min="14061" max="14061" width="7.7265625" style="685" customWidth="1"/>
    <col min="14062" max="14062" width="32.26953125" style="685" customWidth="1"/>
    <col min="14063" max="14063" width="45.1796875" style="685" bestFit="1" customWidth="1"/>
    <col min="14064" max="14064" width="17.26953125" style="685" customWidth="1"/>
    <col min="14065" max="14315" width="6.7265625" style="685"/>
    <col min="14316" max="14316" width="18.26953125" style="685" customWidth="1"/>
    <col min="14317" max="14317" width="7.7265625" style="685" customWidth="1"/>
    <col min="14318" max="14318" width="32.26953125" style="685" customWidth="1"/>
    <col min="14319" max="14319" width="45.1796875" style="685" bestFit="1" customWidth="1"/>
    <col min="14320" max="14320" width="17.26953125" style="685" customWidth="1"/>
    <col min="14321" max="14571" width="6.7265625" style="685"/>
    <col min="14572" max="14572" width="18.26953125" style="685" customWidth="1"/>
    <col min="14573" max="14573" width="7.7265625" style="685" customWidth="1"/>
    <col min="14574" max="14574" width="32.26953125" style="685" customWidth="1"/>
    <col min="14575" max="14575" width="45.1796875" style="685" bestFit="1" customWidth="1"/>
    <col min="14576" max="14576" width="17.26953125" style="685" customWidth="1"/>
    <col min="14577" max="14827" width="6.7265625" style="685"/>
    <col min="14828" max="14828" width="18.26953125" style="685" customWidth="1"/>
    <col min="14829" max="14829" width="7.7265625" style="685" customWidth="1"/>
    <col min="14830" max="14830" width="32.26953125" style="685" customWidth="1"/>
    <col min="14831" max="14831" width="45.1796875" style="685" bestFit="1" customWidth="1"/>
    <col min="14832" max="14832" width="17.26953125" style="685" customWidth="1"/>
    <col min="14833" max="15083" width="6.7265625" style="685"/>
    <col min="15084" max="15084" width="18.26953125" style="685" customWidth="1"/>
    <col min="15085" max="15085" width="7.7265625" style="685" customWidth="1"/>
    <col min="15086" max="15086" width="32.26953125" style="685" customWidth="1"/>
    <col min="15087" max="15087" width="45.1796875" style="685" bestFit="1" customWidth="1"/>
    <col min="15088" max="15088" width="17.26953125" style="685" customWidth="1"/>
    <col min="15089" max="15339" width="6.7265625" style="685"/>
    <col min="15340" max="15340" width="18.26953125" style="685" customWidth="1"/>
    <col min="15341" max="15341" width="7.7265625" style="685" customWidth="1"/>
    <col min="15342" max="15342" width="32.26953125" style="685" customWidth="1"/>
    <col min="15343" max="15343" width="45.1796875" style="685" bestFit="1" customWidth="1"/>
    <col min="15344" max="15344" width="17.26953125" style="685" customWidth="1"/>
    <col min="15345" max="15595" width="6.7265625" style="685"/>
    <col min="15596" max="15596" width="18.26953125" style="685" customWidth="1"/>
    <col min="15597" max="15597" width="7.7265625" style="685" customWidth="1"/>
    <col min="15598" max="15598" width="32.26953125" style="685" customWidth="1"/>
    <col min="15599" max="15599" width="45.1796875" style="685" bestFit="1" customWidth="1"/>
    <col min="15600" max="15600" width="17.26953125" style="685" customWidth="1"/>
    <col min="15601" max="15851" width="6.7265625" style="685"/>
    <col min="15852" max="15852" width="18.26953125" style="685" customWidth="1"/>
    <col min="15853" max="15853" width="7.7265625" style="685" customWidth="1"/>
    <col min="15854" max="15854" width="32.26953125" style="685" customWidth="1"/>
    <col min="15855" max="15855" width="45.1796875" style="685" bestFit="1" customWidth="1"/>
    <col min="15856" max="15856" width="17.26953125" style="685" customWidth="1"/>
    <col min="15857" max="16107" width="6.7265625" style="685"/>
    <col min="16108" max="16108" width="18.26953125" style="685" customWidth="1"/>
    <col min="16109" max="16109" width="7.7265625" style="685" customWidth="1"/>
    <col min="16110" max="16110" width="32.26953125" style="685" customWidth="1"/>
    <col min="16111" max="16111" width="45.1796875" style="685" bestFit="1" customWidth="1"/>
    <col min="16112" max="16112" width="17.26953125" style="685" customWidth="1"/>
    <col min="16113" max="16384" width="6.7265625" style="685"/>
  </cols>
  <sheetData>
    <row r="1" spans="1:6" s="680" customFormat="1" ht="35.25" customHeight="1">
      <c r="A1" s="1715" t="s">
        <v>715</v>
      </c>
      <c r="B1" s="1716"/>
      <c r="C1" s="1716"/>
      <c r="D1" s="1716"/>
      <c r="E1" s="1716"/>
      <c r="F1" s="1716"/>
    </row>
    <row r="2" spans="1:6" s="680" customFormat="1" ht="24" customHeight="1">
      <c r="A2" s="1717" t="s">
        <v>716</v>
      </c>
      <c r="B2" s="1718"/>
      <c r="C2" s="1718"/>
      <c r="D2" s="1718"/>
      <c r="E2" s="1718"/>
      <c r="F2" s="1718"/>
    </row>
    <row r="3" spans="1:6" s="683" customFormat="1" ht="27.75" customHeight="1">
      <c r="A3" s="160" t="s">
        <v>1692</v>
      </c>
      <c r="B3" s="161"/>
      <c r="C3" s="161"/>
      <c r="D3" s="681"/>
      <c r="E3" s="681"/>
      <c r="F3" s="682" t="s">
        <v>1693</v>
      </c>
    </row>
    <row r="4" spans="1:6" s="683" customFormat="1" ht="39" customHeight="1">
      <c r="A4" s="630" t="s">
        <v>1694</v>
      </c>
      <c r="B4" s="1810" t="s">
        <v>1695</v>
      </c>
      <c r="C4" s="1810"/>
      <c r="D4" s="630" t="s">
        <v>1696</v>
      </c>
      <c r="E4" s="630" t="s">
        <v>1697</v>
      </c>
      <c r="F4" s="630" t="s">
        <v>759</v>
      </c>
    </row>
    <row r="5" spans="1:6" ht="39" customHeight="1">
      <c r="A5" s="1810" t="s">
        <v>43</v>
      </c>
      <c r="B5" s="620">
        <v>1</v>
      </c>
      <c r="C5" s="684" t="s">
        <v>1698</v>
      </c>
      <c r="D5" s="684" t="s">
        <v>1699</v>
      </c>
      <c r="E5" s="684">
        <v>2022</v>
      </c>
      <c r="F5" s="1810" t="s">
        <v>44</v>
      </c>
    </row>
    <row r="6" spans="1:6" ht="39" customHeight="1">
      <c r="A6" s="1810"/>
      <c r="B6" s="620">
        <v>2</v>
      </c>
      <c r="C6" s="618" t="s">
        <v>1700</v>
      </c>
      <c r="D6" s="618" t="s">
        <v>1701</v>
      </c>
      <c r="E6" s="618">
        <v>2023</v>
      </c>
      <c r="F6" s="1810"/>
    </row>
    <row r="7" spans="1:6" ht="39" customHeight="1">
      <c r="A7" s="1810"/>
      <c r="B7" s="620">
        <v>3</v>
      </c>
      <c r="C7" s="684" t="s">
        <v>1702</v>
      </c>
      <c r="D7" s="684" t="s">
        <v>1703</v>
      </c>
      <c r="E7" s="684">
        <v>2022</v>
      </c>
      <c r="F7" s="1810"/>
    </row>
    <row r="8" spans="1:6" ht="39" customHeight="1">
      <c r="A8" s="1810"/>
      <c r="B8" s="620">
        <v>4</v>
      </c>
      <c r="C8" s="618" t="s">
        <v>1704</v>
      </c>
      <c r="D8" s="618" t="s">
        <v>1705</v>
      </c>
      <c r="E8" s="618">
        <v>2022</v>
      </c>
      <c r="F8" s="1810"/>
    </row>
    <row r="9" spans="1:6" ht="39" customHeight="1">
      <c r="A9" s="1810"/>
      <c r="B9" s="620">
        <v>5</v>
      </c>
      <c r="C9" s="684" t="s">
        <v>1706</v>
      </c>
      <c r="D9" s="684" t="s">
        <v>1707</v>
      </c>
      <c r="E9" s="684">
        <v>2022</v>
      </c>
      <c r="F9" s="1810"/>
    </row>
    <row r="10" spans="1:6" ht="39" customHeight="1">
      <c r="A10" s="1810"/>
      <c r="B10" s="620">
        <v>6</v>
      </c>
      <c r="C10" s="618" t="s">
        <v>1708</v>
      </c>
      <c r="D10" s="618" t="s">
        <v>1709</v>
      </c>
      <c r="E10" s="618">
        <v>2023</v>
      </c>
      <c r="F10" s="1810"/>
    </row>
    <row r="11" spans="1:6" ht="39" customHeight="1">
      <c r="A11" s="1810"/>
      <c r="B11" s="620">
        <v>7</v>
      </c>
      <c r="C11" s="684" t="s">
        <v>1710</v>
      </c>
      <c r="D11" s="684" t="s">
        <v>1711</v>
      </c>
      <c r="E11" s="684">
        <v>2022</v>
      </c>
      <c r="F11" s="1810"/>
    </row>
    <row r="12" spans="1:6" ht="39" customHeight="1">
      <c r="A12" s="1810"/>
      <c r="B12" s="620">
        <v>8</v>
      </c>
      <c r="C12" s="618" t="s">
        <v>1712</v>
      </c>
      <c r="D12" s="618" t="s">
        <v>1713</v>
      </c>
      <c r="E12" s="618">
        <v>2021</v>
      </c>
      <c r="F12" s="1810"/>
    </row>
    <row r="13" spans="1:6" ht="39" customHeight="1">
      <c r="A13" s="1810"/>
      <c r="B13" s="620">
        <v>9</v>
      </c>
      <c r="C13" s="684" t="s">
        <v>1714</v>
      </c>
      <c r="D13" s="684" t="s">
        <v>1715</v>
      </c>
      <c r="E13" s="684">
        <v>2023</v>
      </c>
      <c r="F13" s="1810"/>
    </row>
    <row r="14" spans="1:6" ht="39" customHeight="1">
      <c r="A14" s="1810"/>
      <c r="B14" s="620">
        <v>10</v>
      </c>
      <c r="C14" s="618" t="s">
        <v>1716</v>
      </c>
      <c r="D14" s="618" t="s">
        <v>1717</v>
      </c>
      <c r="E14" s="618">
        <v>2022</v>
      </c>
      <c r="F14" s="1810"/>
    </row>
    <row r="15" spans="1:6" ht="39" customHeight="1">
      <c r="A15" s="1810"/>
      <c r="B15" s="620">
        <v>11</v>
      </c>
      <c r="C15" s="684" t="s">
        <v>1718</v>
      </c>
      <c r="D15" s="684" t="s">
        <v>1719</v>
      </c>
      <c r="E15" s="684">
        <v>2023</v>
      </c>
      <c r="F15" s="1810"/>
    </row>
    <row r="16" spans="1:6" ht="39" customHeight="1">
      <c r="A16" s="1810"/>
      <c r="B16" s="620">
        <v>12</v>
      </c>
      <c r="C16" s="618" t="s">
        <v>1720</v>
      </c>
      <c r="D16" s="618" t="s">
        <v>1721</v>
      </c>
      <c r="E16" s="618">
        <v>2023</v>
      </c>
      <c r="F16" s="1810"/>
    </row>
    <row r="17" spans="1:6" ht="39" customHeight="1">
      <c r="A17" s="1810"/>
      <c r="B17" s="620">
        <v>13</v>
      </c>
      <c r="C17" s="684" t="s">
        <v>1722</v>
      </c>
      <c r="D17" s="684" t="s">
        <v>1723</v>
      </c>
      <c r="E17" s="684">
        <v>2023</v>
      </c>
      <c r="F17" s="1810"/>
    </row>
    <row r="18" spans="1:6" ht="39" customHeight="1">
      <c r="A18" s="1810"/>
      <c r="B18" s="620">
        <v>14</v>
      </c>
      <c r="C18" s="618" t="s">
        <v>1724</v>
      </c>
      <c r="D18" s="618" t="s">
        <v>1725</v>
      </c>
      <c r="E18" s="618">
        <v>2023</v>
      </c>
      <c r="F18" s="1810"/>
    </row>
    <row r="19" spans="1:6" ht="39" customHeight="1">
      <c r="A19" s="1810"/>
      <c r="B19" s="620">
        <v>15</v>
      </c>
      <c r="C19" s="684" t="s">
        <v>1726</v>
      </c>
      <c r="D19" s="684" t="s">
        <v>1727</v>
      </c>
      <c r="E19" s="684">
        <v>2023</v>
      </c>
      <c r="F19" s="1810"/>
    </row>
    <row r="20" spans="1:6" ht="39" customHeight="1">
      <c r="A20" s="1810"/>
      <c r="B20" s="620">
        <v>16</v>
      </c>
      <c r="C20" s="618" t="s">
        <v>1728</v>
      </c>
      <c r="D20" s="618" t="s">
        <v>1729</v>
      </c>
      <c r="E20" s="618">
        <v>2022</v>
      </c>
      <c r="F20" s="1810"/>
    </row>
    <row r="21" spans="1:6" ht="39" customHeight="1">
      <c r="A21" s="1810"/>
      <c r="B21" s="620">
        <v>17</v>
      </c>
      <c r="C21" s="684" t="s">
        <v>1730</v>
      </c>
      <c r="D21" s="684" t="s">
        <v>1731</v>
      </c>
      <c r="E21" s="684">
        <v>2021</v>
      </c>
      <c r="F21" s="1810"/>
    </row>
    <row r="22" spans="1:6" ht="39" customHeight="1">
      <c r="A22" s="1810"/>
      <c r="B22" s="620">
        <v>18</v>
      </c>
      <c r="C22" s="618" t="s">
        <v>1732</v>
      </c>
      <c r="D22" s="618" t="s">
        <v>1733</v>
      </c>
      <c r="E22" s="618">
        <v>2021</v>
      </c>
      <c r="F22" s="1810"/>
    </row>
    <row r="23" spans="1:6" ht="39" customHeight="1">
      <c r="A23" s="1810"/>
      <c r="B23" s="620">
        <v>19</v>
      </c>
      <c r="C23" s="684" t="s">
        <v>1734</v>
      </c>
      <c r="D23" s="684" t="s">
        <v>1735</v>
      </c>
      <c r="E23" s="684">
        <v>2023</v>
      </c>
      <c r="F23" s="1810"/>
    </row>
    <row r="24" spans="1:6" ht="39" customHeight="1">
      <c r="A24" s="1810"/>
      <c r="B24" s="620">
        <v>20</v>
      </c>
      <c r="C24" s="618" t="s">
        <v>1736</v>
      </c>
      <c r="D24" s="618" t="s">
        <v>1737</v>
      </c>
      <c r="E24" s="618">
        <v>2024</v>
      </c>
      <c r="F24" s="1810"/>
    </row>
    <row r="25" spans="1:6" ht="39" customHeight="1">
      <c r="A25" s="1810"/>
      <c r="B25" s="620">
        <v>21</v>
      </c>
      <c r="C25" s="684" t="s">
        <v>1738</v>
      </c>
      <c r="D25" s="684" t="s">
        <v>1739</v>
      </c>
      <c r="E25" s="684">
        <v>2022</v>
      </c>
      <c r="F25" s="1810"/>
    </row>
    <row r="26" spans="1:6" ht="39" customHeight="1">
      <c r="A26" s="1810" t="s">
        <v>45</v>
      </c>
      <c r="B26" s="620">
        <v>22</v>
      </c>
      <c r="C26" s="618" t="s">
        <v>1740</v>
      </c>
      <c r="D26" s="618" t="s">
        <v>1741</v>
      </c>
      <c r="E26" s="618">
        <v>2022</v>
      </c>
      <c r="F26" s="1810" t="s">
        <v>46</v>
      </c>
    </row>
    <row r="27" spans="1:6" ht="39" customHeight="1">
      <c r="A27" s="1810"/>
      <c r="B27" s="620">
        <v>23</v>
      </c>
      <c r="C27" s="684" t="s">
        <v>1742</v>
      </c>
      <c r="D27" s="684" t="s">
        <v>1743</v>
      </c>
      <c r="E27" s="684">
        <v>2023</v>
      </c>
      <c r="F27" s="1810"/>
    </row>
    <row r="28" spans="1:6" ht="39" customHeight="1">
      <c r="A28" s="1810"/>
      <c r="B28" s="620">
        <v>24</v>
      </c>
      <c r="C28" s="618" t="s">
        <v>1744</v>
      </c>
      <c r="D28" s="618" t="s">
        <v>1745</v>
      </c>
      <c r="E28" s="618">
        <v>2023</v>
      </c>
      <c r="F28" s="1810"/>
    </row>
    <row r="29" spans="1:6" ht="39" customHeight="1">
      <c r="A29" s="1810"/>
      <c r="B29" s="620">
        <v>25</v>
      </c>
      <c r="C29" s="684" t="s">
        <v>1746</v>
      </c>
      <c r="D29" s="684" t="s">
        <v>1747</v>
      </c>
      <c r="E29" s="684">
        <v>2024</v>
      </c>
      <c r="F29" s="1810"/>
    </row>
    <row r="30" spans="1:6" ht="39" customHeight="1">
      <c r="A30" s="1810"/>
      <c r="B30" s="620">
        <v>26</v>
      </c>
      <c r="C30" s="618" t="s">
        <v>1748</v>
      </c>
      <c r="D30" s="618" t="s">
        <v>1749</v>
      </c>
      <c r="E30" s="618">
        <v>2023</v>
      </c>
      <c r="F30" s="1810"/>
    </row>
    <row r="31" spans="1:6" ht="39" customHeight="1">
      <c r="A31" s="1810"/>
      <c r="B31" s="620">
        <v>27</v>
      </c>
      <c r="C31" s="684" t="s">
        <v>1750</v>
      </c>
      <c r="D31" s="684" t="s">
        <v>1751</v>
      </c>
      <c r="E31" s="684">
        <v>2022</v>
      </c>
      <c r="F31" s="1810"/>
    </row>
    <row r="32" spans="1:6" ht="39" customHeight="1">
      <c r="A32" s="1810"/>
      <c r="B32" s="620">
        <v>28</v>
      </c>
      <c r="C32" s="618" t="s">
        <v>1752</v>
      </c>
      <c r="D32" s="618" t="s">
        <v>1753</v>
      </c>
      <c r="E32" s="618">
        <v>2023</v>
      </c>
      <c r="F32" s="1810"/>
    </row>
    <row r="33" spans="1:6" ht="39" customHeight="1">
      <c r="A33" s="1810"/>
      <c r="B33" s="620">
        <v>29</v>
      </c>
      <c r="C33" s="684" t="s">
        <v>1754</v>
      </c>
      <c r="D33" s="684" t="s">
        <v>1755</v>
      </c>
      <c r="E33" s="684">
        <v>2024</v>
      </c>
      <c r="F33" s="1810"/>
    </row>
    <row r="34" spans="1:6" ht="39" customHeight="1">
      <c r="A34" s="1810"/>
      <c r="B34" s="620">
        <v>30</v>
      </c>
      <c r="C34" s="618" t="s">
        <v>1756</v>
      </c>
      <c r="D34" s="618" t="s">
        <v>1747</v>
      </c>
      <c r="E34" s="618">
        <v>2024</v>
      </c>
      <c r="F34" s="1810"/>
    </row>
    <row r="35" spans="1:6" ht="39" customHeight="1">
      <c r="A35" s="1810"/>
      <c r="B35" s="620">
        <v>31</v>
      </c>
      <c r="C35" s="684" t="s">
        <v>1757</v>
      </c>
      <c r="D35" s="684" t="s">
        <v>1758</v>
      </c>
      <c r="E35" s="684">
        <v>2023</v>
      </c>
      <c r="F35" s="1810"/>
    </row>
    <row r="36" spans="1:6" ht="39" customHeight="1">
      <c r="A36" s="1987" t="s">
        <v>47</v>
      </c>
      <c r="B36" s="620">
        <v>32</v>
      </c>
      <c r="C36" s="618" t="s">
        <v>1759</v>
      </c>
      <c r="D36" s="618" t="s">
        <v>1760</v>
      </c>
      <c r="E36" s="618">
        <v>2023</v>
      </c>
      <c r="F36" s="1987" t="s">
        <v>48</v>
      </c>
    </row>
    <row r="37" spans="1:6" ht="39" customHeight="1">
      <c r="A37" s="1988"/>
      <c r="B37" s="620">
        <v>33</v>
      </c>
      <c r="C37" s="684" t="s">
        <v>1761</v>
      </c>
      <c r="D37" s="684" t="s">
        <v>1762</v>
      </c>
      <c r="E37" s="684">
        <v>2021</v>
      </c>
      <c r="F37" s="1988"/>
    </row>
    <row r="38" spans="1:6" ht="39" customHeight="1">
      <c r="A38" s="1988"/>
      <c r="B38" s="620">
        <v>34</v>
      </c>
      <c r="C38" s="618" t="s">
        <v>1763</v>
      </c>
      <c r="D38" s="618" t="s">
        <v>1764</v>
      </c>
      <c r="E38" s="618">
        <v>2022</v>
      </c>
      <c r="F38" s="1988"/>
    </row>
    <row r="39" spans="1:6" ht="39" customHeight="1">
      <c r="A39" s="1988"/>
      <c r="B39" s="620">
        <v>35</v>
      </c>
      <c r="C39" s="684" t="s">
        <v>1765</v>
      </c>
      <c r="D39" s="684" t="s">
        <v>1766</v>
      </c>
      <c r="E39" s="684">
        <v>2023</v>
      </c>
      <c r="F39" s="1988"/>
    </row>
    <row r="40" spans="1:6" ht="39" customHeight="1">
      <c r="A40" s="1988"/>
      <c r="B40" s="620">
        <v>36</v>
      </c>
      <c r="C40" s="618" t="s">
        <v>1767</v>
      </c>
      <c r="D40" s="618" t="s">
        <v>1768</v>
      </c>
      <c r="E40" s="618">
        <v>2021</v>
      </c>
      <c r="F40" s="1988"/>
    </row>
    <row r="41" spans="1:6" ht="39" customHeight="1">
      <c r="A41" s="1988"/>
      <c r="B41" s="620">
        <v>37</v>
      </c>
      <c r="C41" s="684" t="s">
        <v>1769</v>
      </c>
      <c r="D41" s="684" t="s">
        <v>1770</v>
      </c>
      <c r="E41" s="684">
        <v>2023</v>
      </c>
      <c r="F41" s="1988"/>
    </row>
    <row r="42" spans="1:6" ht="39" customHeight="1">
      <c r="A42" s="1988"/>
      <c r="B42" s="620">
        <v>38</v>
      </c>
      <c r="C42" s="618" t="s">
        <v>1771</v>
      </c>
      <c r="D42" s="618" t="s">
        <v>1772</v>
      </c>
      <c r="E42" s="618">
        <v>2024</v>
      </c>
      <c r="F42" s="1988"/>
    </row>
    <row r="43" spans="1:6" ht="39" customHeight="1">
      <c r="A43" s="1989"/>
      <c r="B43" s="620">
        <v>39</v>
      </c>
      <c r="C43" s="684" t="s">
        <v>1773</v>
      </c>
      <c r="D43" s="684" t="s">
        <v>1774</v>
      </c>
      <c r="E43" s="684">
        <v>2021</v>
      </c>
      <c r="F43" s="1989"/>
    </row>
    <row r="44" spans="1:6" ht="39" customHeight="1">
      <c r="A44" s="1987" t="s">
        <v>49</v>
      </c>
      <c r="B44" s="620">
        <v>40</v>
      </c>
      <c r="C44" s="618" t="s">
        <v>1775</v>
      </c>
      <c r="D44" s="618" t="s">
        <v>1776</v>
      </c>
      <c r="E44" s="618">
        <v>2022</v>
      </c>
      <c r="F44" s="1987" t="s">
        <v>489</v>
      </c>
    </row>
    <row r="45" spans="1:6" ht="39" customHeight="1">
      <c r="A45" s="1988"/>
      <c r="B45" s="620">
        <v>41</v>
      </c>
      <c r="C45" s="684" t="s">
        <v>1777</v>
      </c>
      <c r="D45" s="684" t="s">
        <v>1778</v>
      </c>
      <c r="E45" s="684">
        <v>2022</v>
      </c>
      <c r="F45" s="1988"/>
    </row>
    <row r="46" spans="1:6" ht="39" customHeight="1">
      <c r="A46" s="1988"/>
      <c r="B46" s="620">
        <v>42</v>
      </c>
      <c r="C46" s="618" t="s">
        <v>1779</v>
      </c>
      <c r="D46" s="618" t="s">
        <v>1780</v>
      </c>
      <c r="E46" s="618">
        <v>2022</v>
      </c>
      <c r="F46" s="1988"/>
    </row>
    <row r="47" spans="1:6" ht="39" customHeight="1">
      <c r="A47" s="1988"/>
      <c r="B47" s="620">
        <v>43</v>
      </c>
      <c r="C47" s="684" t="s">
        <v>1781</v>
      </c>
      <c r="D47" s="684" t="s">
        <v>1782</v>
      </c>
      <c r="E47" s="684">
        <v>2023</v>
      </c>
      <c r="F47" s="1988"/>
    </row>
    <row r="48" spans="1:6" ht="39" customHeight="1">
      <c r="A48" s="1988"/>
      <c r="B48" s="620">
        <v>44</v>
      </c>
      <c r="C48" s="618" t="s">
        <v>1783</v>
      </c>
      <c r="D48" s="618" t="s">
        <v>1784</v>
      </c>
      <c r="E48" s="618">
        <v>2023</v>
      </c>
      <c r="F48" s="1988"/>
    </row>
    <row r="49" spans="1:6" ht="39" customHeight="1">
      <c r="A49" s="1988"/>
      <c r="B49" s="620">
        <v>45</v>
      </c>
      <c r="C49" s="684" t="s">
        <v>1785</v>
      </c>
      <c r="D49" s="684" t="s">
        <v>1786</v>
      </c>
      <c r="E49" s="684">
        <v>2023</v>
      </c>
      <c r="F49" s="1988"/>
    </row>
    <row r="50" spans="1:6" ht="39" customHeight="1">
      <c r="A50" s="1988"/>
      <c r="B50" s="620">
        <v>46</v>
      </c>
      <c r="C50" s="618" t="s">
        <v>1787</v>
      </c>
      <c r="D50" s="618" t="s">
        <v>1788</v>
      </c>
      <c r="E50" s="618">
        <v>2022</v>
      </c>
      <c r="F50" s="1988"/>
    </row>
    <row r="51" spans="1:6" ht="39" customHeight="1">
      <c r="A51" s="1988"/>
      <c r="B51" s="620">
        <v>47</v>
      </c>
      <c r="C51" s="684" t="s">
        <v>1789</v>
      </c>
      <c r="D51" s="684" t="s">
        <v>1790</v>
      </c>
      <c r="E51" s="684">
        <v>2022</v>
      </c>
      <c r="F51" s="1988"/>
    </row>
    <row r="52" spans="1:6" ht="39" customHeight="1">
      <c r="A52" s="1989"/>
      <c r="B52" s="620">
        <v>48</v>
      </c>
      <c r="C52" s="618" t="s">
        <v>1791</v>
      </c>
      <c r="D52" s="618" t="s">
        <v>1792</v>
      </c>
      <c r="E52" s="618">
        <v>2024</v>
      </c>
      <c r="F52" s="1989"/>
    </row>
    <row r="53" spans="1:6" ht="39" customHeight="1">
      <c r="A53" s="1810" t="s">
        <v>50</v>
      </c>
      <c r="B53" s="620">
        <v>49</v>
      </c>
      <c r="C53" s="684" t="s">
        <v>1793</v>
      </c>
      <c r="D53" s="684" t="s">
        <v>1794</v>
      </c>
      <c r="E53" s="684">
        <v>2022</v>
      </c>
      <c r="F53" s="1810" t="s">
        <v>435</v>
      </c>
    </row>
    <row r="54" spans="1:6" ht="39" customHeight="1">
      <c r="A54" s="1810"/>
      <c r="B54" s="620">
        <v>50</v>
      </c>
      <c r="C54" s="618" t="s">
        <v>1795</v>
      </c>
      <c r="D54" s="618" t="s">
        <v>1796</v>
      </c>
      <c r="E54" s="618">
        <v>2023</v>
      </c>
      <c r="F54" s="1810"/>
    </row>
    <row r="55" spans="1:6" ht="39" customHeight="1">
      <c r="A55" s="1810"/>
      <c r="B55" s="620">
        <v>51</v>
      </c>
      <c r="C55" s="684" t="s">
        <v>1797</v>
      </c>
      <c r="D55" s="684" t="s">
        <v>1798</v>
      </c>
      <c r="E55" s="684">
        <v>2022</v>
      </c>
      <c r="F55" s="1810"/>
    </row>
    <row r="56" spans="1:6" ht="39" customHeight="1">
      <c r="A56" s="1810"/>
      <c r="B56" s="620">
        <v>52</v>
      </c>
      <c r="C56" s="618" t="s">
        <v>1799</v>
      </c>
      <c r="D56" s="618" t="s">
        <v>1800</v>
      </c>
      <c r="E56" s="618">
        <v>2024</v>
      </c>
      <c r="F56" s="1810"/>
    </row>
    <row r="57" spans="1:6" ht="39" customHeight="1">
      <c r="A57" s="1810"/>
      <c r="B57" s="620">
        <v>53</v>
      </c>
      <c r="C57" s="684" t="s">
        <v>1801</v>
      </c>
      <c r="D57" s="684" t="s">
        <v>1802</v>
      </c>
      <c r="E57" s="684">
        <v>2024</v>
      </c>
      <c r="F57" s="1810"/>
    </row>
    <row r="58" spans="1:6" ht="39" customHeight="1">
      <c r="A58" s="1810"/>
      <c r="B58" s="620">
        <v>54</v>
      </c>
      <c r="C58" s="618" t="s">
        <v>1803</v>
      </c>
      <c r="D58" s="618" t="s">
        <v>1804</v>
      </c>
      <c r="E58" s="618">
        <v>2024</v>
      </c>
      <c r="F58" s="1810"/>
    </row>
    <row r="59" spans="1:6" ht="39" customHeight="1">
      <c r="A59" s="1810"/>
      <c r="B59" s="620">
        <v>55</v>
      </c>
      <c r="C59" s="684" t="s">
        <v>1805</v>
      </c>
      <c r="D59" s="684" t="s">
        <v>1806</v>
      </c>
      <c r="E59" s="684">
        <v>2024</v>
      </c>
      <c r="F59" s="1810"/>
    </row>
    <row r="60" spans="1:6" ht="39" customHeight="1">
      <c r="A60" s="1810"/>
      <c r="B60" s="620">
        <v>56</v>
      </c>
      <c r="C60" s="618" t="s">
        <v>1807</v>
      </c>
      <c r="D60" s="618" t="s">
        <v>1808</v>
      </c>
      <c r="E60" s="618">
        <v>2024</v>
      </c>
      <c r="F60" s="1810"/>
    </row>
    <row r="61" spans="1:6" ht="39" customHeight="1">
      <c r="A61" s="1810"/>
      <c r="B61" s="620">
        <v>57</v>
      </c>
      <c r="C61" s="684" t="s">
        <v>1809</v>
      </c>
      <c r="D61" s="684" t="s">
        <v>1810</v>
      </c>
      <c r="E61" s="684">
        <v>2024</v>
      </c>
      <c r="F61" s="1810"/>
    </row>
    <row r="62" spans="1:6" ht="39" customHeight="1">
      <c r="A62" s="1810"/>
      <c r="B62" s="620">
        <v>58</v>
      </c>
      <c r="C62" s="618" t="s">
        <v>1811</v>
      </c>
      <c r="D62" s="618" t="s">
        <v>1812</v>
      </c>
      <c r="E62" s="618">
        <v>2024</v>
      </c>
      <c r="F62" s="1810"/>
    </row>
    <row r="63" spans="1:6" ht="39" customHeight="1">
      <c r="A63" s="1810"/>
      <c r="B63" s="620">
        <v>59</v>
      </c>
      <c r="C63" s="684" t="s">
        <v>1813</v>
      </c>
      <c r="D63" s="684" t="s">
        <v>1814</v>
      </c>
      <c r="E63" s="684">
        <v>2024</v>
      </c>
      <c r="F63" s="1810"/>
    </row>
    <row r="64" spans="1:6" ht="39" customHeight="1">
      <c r="A64" s="1810"/>
      <c r="B64" s="620">
        <v>60</v>
      </c>
      <c r="C64" s="618" t="s">
        <v>1763</v>
      </c>
      <c r="D64" s="618" t="s">
        <v>1764</v>
      </c>
      <c r="E64" s="618">
        <v>2021</v>
      </c>
      <c r="F64" s="1810"/>
    </row>
    <row r="65" spans="1:6" ht="39" customHeight="1">
      <c r="A65" s="1987" t="s">
        <v>51</v>
      </c>
      <c r="B65" s="620">
        <v>61</v>
      </c>
      <c r="C65" s="684" t="s">
        <v>1815</v>
      </c>
      <c r="D65" s="684" t="s">
        <v>1816</v>
      </c>
      <c r="E65" s="684">
        <v>2022</v>
      </c>
      <c r="F65" s="1987" t="s">
        <v>490</v>
      </c>
    </row>
    <row r="66" spans="1:6" ht="39" customHeight="1">
      <c r="A66" s="1988"/>
      <c r="B66" s="620">
        <v>62</v>
      </c>
      <c r="C66" s="618" t="s">
        <v>1817</v>
      </c>
      <c r="D66" s="618" t="s">
        <v>1745</v>
      </c>
      <c r="E66" s="618">
        <v>2022</v>
      </c>
      <c r="F66" s="1988"/>
    </row>
    <row r="67" spans="1:6" ht="39" customHeight="1">
      <c r="A67" s="1988"/>
      <c r="B67" s="620">
        <v>63</v>
      </c>
      <c r="C67" s="684" t="s">
        <v>1818</v>
      </c>
      <c r="D67" s="684" t="s">
        <v>1819</v>
      </c>
      <c r="E67" s="684">
        <v>2022</v>
      </c>
      <c r="F67" s="1988"/>
    </row>
    <row r="68" spans="1:6" ht="39" customHeight="1">
      <c r="A68" s="1988"/>
      <c r="B68" s="620">
        <v>64</v>
      </c>
      <c r="C68" s="618" t="s">
        <v>1820</v>
      </c>
      <c r="D68" s="618" t="s">
        <v>1821</v>
      </c>
      <c r="E68" s="618">
        <v>2022</v>
      </c>
      <c r="F68" s="1988"/>
    </row>
    <row r="69" spans="1:6" ht="39" customHeight="1">
      <c r="A69" s="1988"/>
      <c r="B69" s="620">
        <v>65</v>
      </c>
      <c r="C69" s="684" t="s">
        <v>1822</v>
      </c>
      <c r="D69" s="684" t="s">
        <v>1823</v>
      </c>
      <c r="E69" s="684">
        <v>2023</v>
      </c>
      <c r="F69" s="1988"/>
    </row>
    <row r="70" spans="1:6" ht="39" customHeight="1">
      <c r="A70" s="1988"/>
      <c r="B70" s="620">
        <v>66</v>
      </c>
      <c r="C70" s="618" t="s">
        <v>1824</v>
      </c>
      <c r="D70" s="618" t="s">
        <v>1825</v>
      </c>
      <c r="E70" s="618">
        <v>2021</v>
      </c>
      <c r="F70" s="1988"/>
    </row>
    <row r="71" spans="1:6" ht="39" customHeight="1">
      <c r="A71" s="1988"/>
      <c r="B71" s="620">
        <v>67</v>
      </c>
      <c r="C71" s="684" t="s">
        <v>1826</v>
      </c>
      <c r="D71" s="684" t="s">
        <v>1827</v>
      </c>
      <c r="E71" s="684">
        <v>2023</v>
      </c>
      <c r="F71" s="1988"/>
    </row>
    <row r="72" spans="1:6" ht="39" customHeight="1">
      <c r="A72" s="1988"/>
      <c r="B72" s="620">
        <v>68</v>
      </c>
      <c r="C72" s="618" t="s">
        <v>1828</v>
      </c>
      <c r="D72" s="618" t="s">
        <v>1829</v>
      </c>
      <c r="E72" s="618">
        <v>2023</v>
      </c>
      <c r="F72" s="1988"/>
    </row>
    <row r="73" spans="1:6" ht="39" customHeight="1">
      <c r="A73" s="1988"/>
      <c r="B73" s="620">
        <v>69</v>
      </c>
      <c r="C73" s="684" t="s">
        <v>1830</v>
      </c>
      <c r="D73" s="684" t="s">
        <v>1831</v>
      </c>
      <c r="E73" s="684">
        <v>2023</v>
      </c>
      <c r="F73" s="1988"/>
    </row>
    <row r="74" spans="1:6" ht="39" customHeight="1">
      <c r="A74" s="1988"/>
      <c r="B74" s="620">
        <v>70</v>
      </c>
      <c r="C74" s="618" t="s">
        <v>1832</v>
      </c>
      <c r="D74" s="618" t="s">
        <v>1833</v>
      </c>
      <c r="E74" s="618">
        <v>2024</v>
      </c>
      <c r="F74" s="1988"/>
    </row>
    <row r="75" spans="1:6" ht="39" customHeight="1">
      <c r="A75" s="1988"/>
      <c r="B75" s="620">
        <v>71</v>
      </c>
      <c r="C75" s="684" t="s">
        <v>1834</v>
      </c>
      <c r="D75" s="684" t="s">
        <v>1835</v>
      </c>
      <c r="E75" s="684">
        <v>2024</v>
      </c>
      <c r="F75" s="1988"/>
    </row>
    <row r="76" spans="1:6" ht="39" customHeight="1">
      <c r="A76" s="1988"/>
      <c r="B76" s="620">
        <v>72</v>
      </c>
      <c r="C76" s="618" t="s">
        <v>1836</v>
      </c>
      <c r="D76" s="618" t="s">
        <v>1837</v>
      </c>
      <c r="E76" s="618">
        <v>2023</v>
      </c>
      <c r="F76" s="1988"/>
    </row>
    <row r="77" spans="1:6" ht="39" customHeight="1">
      <c r="A77" s="1989"/>
      <c r="B77" s="620">
        <v>73</v>
      </c>
      <c r="C77" s="684" t="s">
        <v>1838</v>
      </c>
      <c r="D77" s="684" t="s">
        <v>1839</v>
      </c>
      <c r="E77" s="684">
        <v>2023</v>
      </c>
      <c r="F77" s="1989"/>
    </row>
    <row r="78" spans="1:6" ht="39" customHeight="1">
      <c r="A78" s="1810" t="s">
        <v>201</v>
      </c>
      <c r="B78" s="620">
        <v>74</v>
      </c>
      <c r="C78" s="618" t="s">
        <v>1840</v>
      </c>
      <c r="D78" s="618" t="s">
        <v>1841</v>
      </c>
      <c r="E78" s="618">
        <v>2022</v>
      </c>
      <c r="F78" s="1810" t="s">
        <v>1842</v>
      </c>
    </row>
    <row r="79" spans="1:6" ht="39" customHeight="1">
      <c r="A79" s="1810"/>
      <c r="B79" s="620">
        <v>75</v>
      </c>
      <c r="C79" s="684" t="s">
        <v>1843</v>
      </c>
      <c r="D79" s="684" t="s">
        <v>1844</v>
      </c>
      <c r="E79" s="684">
        <v>2022</v>
      </c>
      <c r="F79" s="1810"/>
    </row>
    <row r="80" spans="1:6" ht="39" customHeight="1">
      <c r="A80" s="1810"/>
      <c r="B80" s="620">
        <v>76</v>
      </c>
      <c r="C80" s="618" t="s">
        <v>1845</v>
      </c>
      <c r="D80" s="618" t="s">
        <v>1846</v>
      </c>
      <c r="E80" s="618">
        <v>2022</v>
      </c>
      <c r="F80" s="1810"/>
    </row>
    <row r="81" spans="1:6" ht="39" customHeight="1">
      <c r="A81" s="1810"/>
      <c r="B81" s="620">
        <v>77</v>
      </c>
      <c r="C81" s="684" t="s">
        <v>1847</v>
      </c>
      <c r="D81" s="684" t="s">
        <v>1848</v>
      </c>
      <c r="E81" s="684">
        <v>2023</v>
      </c>
      <c r="F81" s="1810"/>
    </row>
    <row r="82" spans="1:6" ht="39" customHeight="1">
      <c r="A82" s="1810"/>
      <c r="B82" s="620">
        <v>78</v>
      </c>
      <c r="C82" s="618" t="s">
        <v>1849</v>
      </c>
      <c r="D82" s="618" t="s">
        <v>1850</v>
      </c>
      <c r="E82" s="618">
        <v>2022</v>
      </c>
      <c r="F82" s="1810"/>
    </row>
    <row r="83" spans="1:6" ht="39" customHeight="1">
      <c r="A83" s="1810"/>
      <c r="B83" s="620">
        <v>79</v>
      </c>
      <c r="C83" s="684" t="s">
        <v>1851</v>
      </c>
      <c r="D83" s="684" t="s">
        <v>1852</v>
      </c>
      <c r="E83" s="684">
        <v>2022</v>
      </c>
      <c r="F83" s="1810"/>
    </row>
    <row r="84" spans="1:6" ht="39" customHeight="1">
      <c r="A84" s="1810"/>
      <c r="B84" s="620">
        <v>80</v>
      </c>
      <c r="C84" s="618" t="s">
        <v>1853</v>
      </c>
      <c r="D84" s="618" t="s">
        <v>1854</v>
      </c>
      <c r="E84" s="618">
        <v>2022</v>
      </c>
      <c r="F84" s="1810"/>
    </row>
    <row r="85" spans="1:6" ht="39" customHeight="1">
      <c r="A85" s="1810"/>
      <c r="B85" s="620">
        <v>81</v>
      </c>
      <c r="C85" s="684" t="s">
        <v>1855</v>
      </c>
      <c r="D85" s="684" t="s">
        <v>1856</v>
      </c>
      <c r="E85" s="684">
        <v>2023</v>
      </c>
      <c r="F85" s="1810"/>
    </row>
    <row r="86" spans="1:6" ht="39" customHeight="1">
      <c r="A86" s="1810"/>
      <c r="B86" s="620">
        <v>82</v>
      </c>
      <c r="C86" s="618" t="s">
        <v>1857</v>
      </c>
      <c r="D86" s="618" t="s">
        <v>1858</v>
      </c>
      <c r="E86" s="618">
        <v>2022</v>
      </c>
      <c r="F86" s="1810"/>
    </row>
    <row r="87" spans="1:6" ht="39" customHeight="1">
      <c r="A87" s="1810"/>
      <c r="B87" s="620">
        <v>83</v>
      </c>
      <c r="C87" s="684" t="s">
        <v>1859</v>
      </c>
      <c r="D87" s="684" t="s">
        <v>1833</v>
      </c>
      <c r="E87" s="684">
        <v>2024</v>
      </c>
      <c r="F87" s="1810"/>
    </row>
    <row r="88" spans="1:6" ht="39" customHeight="1">
      <c r="A88" s="1810"/>
      <c r="B88" s="620">
        <v>84</v>
      </c>
      <c r="C88" s="618" t="s">
        <v>1860</v>
      </c>
      <c r="D88" s="618" t="s">
        <v>1861</v>
      </c>
      <c r="E88" s="618">
        <v>2024</v>
      </c>
      <c r="F88" s="1810"/>
    </row>
    <row r="89" spans="1:6" ht="39" customHeight="1">
      <c r="A89" s="1810"/>
      <c r="B89" s="620">
        <v>85</v>
      </c>
      <c r="C89" s="684" t="s">
        <v>1862</v>
      </c>
      <c r="D89" s="684" t="s">
        <v>1863</v>
      </c>
      <c r="E89" s="684">
        <v>2024</v>
      </c>
      <c r="F89" s="1810"/>
    </row>
    <row r="90" spans="1:6" ht="39" customHeight="1">
      <c r="A90" s="1810"/>
      <c r="B90" s="620">
        <v>86</v>
      </c>
      <c r="C90" s="618" t="s">
        <v>1864</v>
      </c>
      <c r="D90" s="618" t="s">
        <v>1865</v>
      </c>
      <c r="E90" s="618">
        <v>2023</v>
      </c>
      <c r="F90" s="1810"/>
    </row>
    <row r="91" spans="1:6" ht="39" customHeight="1">
      <c r="A91" s="1810"/>
      <c r="B91" s="620">
        <v>87</v>
      </c>
      <c r="C91" s="684" t="s">
        <v>1866</v>
      </c>
      <c r="D91" s="684" t="s">
        <v>1867</v>
      </c>
      <c r="E91" s="684">
        <v>2024</v>
      </c>
      <c r="F91" s="1810"/>
    </row>
    <row r="92" spans="1:6" ht="39" customHeight="1">
      <c r="A92" s="1810"/>
      <c r="B92" s="620">
        <v>88</v>
      </c>
      <c r="C92" s="618" t="s">
        <v>1868</v>
      </c>
      <c r="D92" s="618" t="s">
        <v>1869</v>
      </c>
      <c r="E92" s="618">
        <v>2024</v>
      </c>
      <c r="F92" s="1810"/>
    </row>
    <row r="93" spans="1:6" ht="39" customHeight="1">
      <c r="A93" s="1810"/>
      <c r="B93" s="620">
        <v>89</v>
      </c>
      <c r="C93" s="684" t="s">
        <v>1870</v>
      </c>
      <c r="D93" s="684" t="s">
        <v>1871</v>
      </c>
      <c r="E93" s="684">
        <v>2023</v>
      </c>
      <c r="F93" s="1810"/>
    </row>
    <row r="94" spans="1:6" ht="39" customHeight="1">
      <c r="A94" s="1987" t="s">
        <v>53</v>
      </c>
      <c r="B94" s="620">
        <v>90</v>
      </c>
      <c r="C94" s="618" t="s">
        <v>1752</v>
      </c>
      <c r="D94" s="618" t="s">
        <v>1872</v>
      </c>
      <c r="E94" s="618">
        <v>2023</v>
      </c>
      <c r="F94" s="1987" t="s">
        <v>447</v>
      </c>
    </row>
    <row r="95" spans="1:6" ht="39" customHeight="1">
      <c r="A95" s="1988"/>
      <c r="B95" s="620">
        <v>91</v>
      </c>
      <c r="C95" s="684" t="s">
        <v>1873</v>
      </c>
      <c r="D95" s="684" t="s">
        <v>1874</v>
      </c>
      <c r="E95" s="684">
        <v>2022</v>
      </c>
      <c r="F95" s="1988"/>
    </row>
    <row r="96" spans="1:6" ht="39" customHeight="1">
      <c r="A96" s="1988"/>
      <c r="B96" s="620">
        <v>92</v>
      </c>
      <c r="C96" s="618" t="s">
        <v>1744</v>
      </c>
      <c r="D96" s="618" t="s">
        <v>1875</v>
      </c>
      <c r="E96" s="618">
        <v>2022</v>
      </c>
      <c r="F96" s="1988"/>
    </row>
    <row r="97" spans="1:6" ht="39" customHeight="1">
      <c r="A97" s="1989"/>
      <c r="B97" s="620">
        <v>93</v>
      </c>
      <c r="C97" s="684" t="s">
        <v>1876</v>
      </c>
      <c r="D97" s="684" t="s">
        <v>1877</v>
      </c>
      <c r="E97" s="684">
        <v>2021</v>
      </c>
      <c r="F97" s="1989"/>
    </row>
    <row r="98" spans="1:6" ht="39" customHeight="1">
      <c r="A98" s="1987" t="s">
        <v>54</v>
      </c>
      <c r="B98" s="620">
        <v>94</v>
      </c>
      <c r="C98" s="618" t="s">
        <v>1878</v>
      </c>
      <c r="D98" s="618" t="s">
        <v>1879</v>
      </c>
      <c r="E98" s="618">
        <v>2022</v>
      </c>
      <c r="F98" s="1987" t="s">
        <v>451</v>
      </c>
    </row>
    <row r="99" spans="1:6" ht="39" customHeight="1">
      <c r="A99" s="1988"/>
      <c r="B99" s="620">
        <v>95</v>
      </c>
      <c r="C99" s="684" t="s">
        <v>1880</v>
      </c>
      <c r="D99" s="684" t="s">
        <v>1881</v>
      </c>
      <c r="E99" s="684">
        <v>2022</v>
      </c>
      <c r="F99" s="1988"/>
    </row>
    <row r="100" spans="1:6" ht="39" customHeight="1">
      <c r="A100" s="1989"/>
      <c r="B100" s="620">
        <v>96</v>
      </c>
      <c r="C100" s="618" t="s">
        <v>1882</v>
      </c>
      <c r="D100" s="618" t="s">
        <v>1883</v>
      </c>
      <c r="E100" s="618">
        <v>2022</v>
      </c>
      <c r="F100" s="1989"/>
    </row>
    <row r="101" spans="1:6" ht="39" customHeight="1">
      <c r="A101" s="1987" t="s">
        <v>57</v>
      </c>
      <c r="B101" s="620">
        <v>97</v>
      </c>
      <c r="C101" s="684" t="s">
        <v>1878</v>
      </c>
      <c r="D101" s="684" t="s">
        <v>1884</v>
      </c>
      <c r="E101" s="684">
        <v>2022</v>
      </c>
      <c r="F101" s="1987" t="s">
        <v>491</v>
      </c>
    </row>
    <row r="102" spans="1:6" ht="39" customHeight="1">
      <c r="A102" s="1988"/>
      <c r="B102" s="620">
        <v>98</v>
      </c>
      <c r="C102" s="618" t="s">
        <v>1885</v>
      </c>
      <c r="D102" s="618" t="s">
        <v>1886</v>
      </c>
      <c r="E102" s="618">
        <v>2022</v>
      </c>
      <c r="F102" s="1988"/>
    </row>
    <row r="103" spans="1:6" ht="39" customHeight="1">
      <c r="A103" s="1988"/>
      <c r="B103" s="620">
        <v>99</v>
      </c>
      <c r="C103" s="684" t="s">
        <v>1887</v>
      </c>
      <c r="D103" s="684" t="s">
        <v>1888</v>
      </c>
      <c r="E103" s="684">
        <v>2023</v>
      </c>
      <c r="F103" s="1988"/>
    </row>
    <row r="104" spans="1:6" ht="39" customHeight="1">
      <c r="A104" s="1988"/>
      <c r="B104" s="620">
        <v>100</v>
      </c>
      <c r="C104" s="618" t="s">
        <v>1889</v>
      </c>
      <c r="D104" s="618" t="s">
        <v>1875</v>
      </c>
      <c r="E104" s="618">
        <v>2022</v>
      </c>
      <c r="F104" s="1988"/>
    </row>
    <row r="105" spans="1:6" ht="39" customHeight="1">
      <c r="A105" s="1988"/>
      <c r="B105" s="620">
        <v>101</v>
      </c>
      <c r="C105" s="684" t="s">
        <v>1890</v>
      </c>
      <c r="D105" s="684" t="s">
        <v>1891</v>
      </c>
      <c r="E105" s="684">
        <v>2022</v>
      </c>
      <c r="F105" s="1988"/>
    </row>
    <row r="106" spans="1:6" ht="39" customHeight="1">
      <c r="A106" s="1988"/>
      <c r="B106" s="620">
        <v>102</v>
      </c>
      <c r="C106" s="618" t="s">
        <v>1892</v>
      </c>
      <c r="D106" s="618" t="s">
        <v>1893</v>
      </c>
      <c r="E106" s="618">
        <v>2022</v>
      </c>
      <c r="F106" s="1988"/>
    </row>
    <row r="107" spans="1:6" ht="39" customHeight="1">
      <c r="A107" s="1988"/>
      <c r="B107" s="620">
        <v>103</v>
      </c>
      <c r="C107" s="684" t="s">
        <v>1894</v>
      </c>
      <c r="D107" s="684" t="s">
        <v>1895</v>
      </c>
      <c r="E107" s="684">
        <v>2024</v>
      </c>
      <c r="F107" s="1988"/>
    </row>
    <row r="108" spans="1:6" ht="39" customHeight="1">
      <c r="A108" s="1989"/>
      <c r="B108" s="620">
        <v>104</v>
      </c>
      <c r="C108" s="618" t="s">
        <v>1896</v>
      </c>
      <c r="D108" s="618" t="s">
        <v>1764</v>
      </c>
      <c r="E108" s="618">
        <v>2024</v>
      </c>
      <c r="F108" s="1989"/>
    </row>
    <row r="109" spans="1:6" ht="39" customHeight="1">
      <c r="A109" s="1987" t="s">
        <v>104</v>
      </c>
      <c r="B109" s="620">
        <v>105</v>
      </c>
      <c r="C109" s="684" t="s">
        <v>1897</v>
      </c>
      <c r="D109" s="684" t="s">
        <v>1898</v>
      </c>
      <c r="E109" s="684">
        <v>2021</v>
      </c>
      <c r="F109" s="1987" t="s">
        <v>1899</v>
      </c>
    </row>
    <row r="110" spans="1:6" ht="39" customHeight="1">
      <c r="A110" s="1988"/>
      <c r="B110" s="620">
        <v>106</v>
      </c>
      <c r="C110" s="618" t="s">
        <v>1900</v>
      </c>
      <c r="D110" s="618" t="s">
        <v>1901</v>
      </c>
      <c r="E110" s="618">
        <v>2023</v>
      </c>
      <c r="F110" s="1988"/>
    </row>
    <row r="111" spans="1:6" ht="39" customHeight="1">
      <c r="A111" s="1988"/>
      <c r="B111" s="620">
        <v>107</v>
      </c>
      <c r="C111" s="684" t="s">
        <v>1902</v>
      </c>
      <c r="D111" s="684" t="s">
        <v>1903</v>
      </c>
      <c r="E111" s="684">
        <v>2022</v>
      </c>
      <c r="F111" s="1988"/>
    </row>
    <row r="112" spans="1:6" ht="39" customHeight="1">
      <c r="A112" s="1988"/>
      <c r="B112" s="620">
        <v>108</v>
      </c>
      <c r="C112" s="618" t="s">
        <v>1904</v>
      </c>
      <c r="D112" s="618" t="s">
        <v>1905</v>
      </c>
      <c r="E112" s="618">
        <v>2023</v>
      </c>
      <c r="F112" s="1988"/>
    </row>
    <row r="113" spans="1:6" ht="39" customHeight="1">
      <c r="A113" s="1988"/>
      <c r="B113" s="620">
        <v>109</v>
      </c>
      <c r="C113" s="684" t="s">
        <v>1906</v>
      </c>
      <c r="D113" s="684" t="s">
        <v>1907</v>
      </c>
      <c r="E113" s="684">
        <v>2022</v>
      </c>
      <c r="F113" s="1988"/>
    </row>
    <row r="114" spans="1:6" ht="39" customHeight="1">
      <c r="A114" s="1988"/>
      <c r="B114" s="620">
        <v>110</v>
      </c>
      <c r="C114" s="618" t="s">
        <v>1908</v>
      </c>
      <c r="D114" s="618" t="s">
        <v>1909</v>
      </c>
      <c r="E114" s="618">
        <v>2024</v>
      </c>
      <c r="F114" s="1988"/>
    </row>
    <row r="115" spans="1:6" ht="39" customHeight="1">
      <c r="A115" s="1989"/>
      <c r="B115" s="620">
        <v>111</v>
      </c>
      <c r="C115" s="684" t="s">
        <v>1910</v>
      </c>
      <c r="D115" s="684" t="s">
        <v>1911</v>
      </c>
      <c r="E115" s="684">
        <v>2024</v>
      </c>
      <c r="F115" s="1989"/>
    </row>
    <row r="116" spans="1:6" ht="39" customHeight="1">
      <c r="A116" s="1810" t="s">
        <v>55</v>
      </c>
      <c r="B116" s="620">
        <v>112</v>
      </c>
      <c r="C116" s="618" t="s">
        <v>1912</v>
      </c>
      <c r="D116" s="618" t="s">
        <v>1913</v>
      </c>
      <c r="E116" s="618">
        <v>2022</v>
      </c>
      <c r="F116" s="1810" t="s">
        <v>455</v>
      </c>
    </row>
    <row r="117" spans="1:6" ht="39" customHeight="1">
      <c r="A117" s="1810"/>
      <c r="B117" s="620">
        <v>113</v>
      </c>
      <c r="C117" s="684" t="s">
        <v>1914</v>
      </c>
      <c r="D117" s="684" t="s">
        <v>1915</v>
      </c>
      <c r="E117" s="684">
        <v>2023</v>
      </c>
      <c r="F117" s="1810"/>
    </row>
    <row r="118" spans="1:6" ht="39" customHeight="1">
      <c r="A118" s="1810"/>
      <c r="B118" s="620">
        <v>114</v>
      </c>
      <c r="C118" s="618" t="s">
        <v>1916</v>
      </c>
      <c r="D118" s="618" t="s">
        <v>1917</v>
      </c>
      <c r="E118" s="618">
        <v>2022</v>
      </c>
      <c r="F118" s="1810"/>
    </row>
    <row r="119" spans="1:6" ht="39" customHeight="1">
      <c r="A119" s="1810"/>
      <c r="B119" s="620">
        <v>115</v>
      </c>
      <c r="C119" s="684" t="s">
        <v>1918</v>
      </c>
      <c r="D119" s="684" t="s">
        <v>1919</v>
      </c>
      <c r="E119" s="684">
        <v>2023</v>
      </c>
      <c r="F119" s="1810"/>
    </row>
    <row r="120" spans="1:6" ht="39" customHeight="1">
      <c r="A120" s="1810"/>
      <c r="B120" s="620">
        <v>116</v>
      </c>
      <c r="C120" s="618" t="s">
        <v>1920</v>
      </c>
      <c r="D120" s="618" t="s">
        <v>1921</v>
      </c>
      <c r="E120" s="618">
        <v>2022</v>
      </c>
      <c r="F120" s="1810"/>
    </row>
    <row r="121" spans="1:6" ht="39" customHeight="1">
      <c r="A121" s="1810"/>
      <c r="B121" s="620">
        <v>117</v>
      </c>
      <c r="C121" s="684" t="s">
        <v>1922</v>
      </c>
      <c r="D121" s="684" t="s">
        <v>1923</v>
      </c>
      <c r="E121" s="684">
        <v>2023</v>
      </c>
      <c r="F121" s="1810"/>
    </row>
    <row r="122" spans="1:6" ht="39" customHeight="1">
      <c r="A122" s="1810"/>
      <c r="B122" s="620">
        <v>118</v>
      </c>
      <c r="C122" s="618" t="s">
        <v>1924</v>
      </c>
      <c r="D122" s="618" t="s">
        <v>1925</v>
      </c>
      <c r="E122" s="618">
        <v>2022</v>
      </c>
      <c r="F122" s="1810"/>
    </row>
    <row r="123" spans="1:6" ht="39" customHeight="1">
      <c r="A123" s="1810"/>
      <c r="B123" s="620">
        <v>119</v>
      </c>
      <c r="C123" s="684" t="s">
        <v>1926</v>
      </c>
      <c r="D123" s="684" t="s">
        <v>1927</v>
      </c>
      <c r="E123" s="684">
        <v>2023</v>
      </c>
      <c r="F123" s="1810"/>
    </row>
    <row r="124" spans="1:6" ht="39" customHeight="1">
      <c r="A124" s="1810"/>
      <c r="B124" s="620">
        <v>120</v>
      </c>
      <c r="C124" s="618" t="s">
        <v>1928</v>
      </c>
      <c r="D124" s="618" t="s">
        <v>1929</v>
      </c>
      <c r="E124" s="618">
        <v>2023</v>
      </c>
      <c r="F124" s="1810"/>
    </row>
    <row r="125" spans="1:6" ht="39" customHeight="1">
      <c r="A125" s="1810"/>
      <c r="B125" s="620">
        <v>121</v>
      </c>
      <c r="C125" s="684" t="s">
        <v>1930</v>
      </c>
      <c r="D125" s="684" t="s">
        <v>1931</v>
      </c>
      <c r="E125" s="684">
        <v>2024</v>
      </c>
      <c r="F125" s="1810"/>
    </row>
    <row r="126" spans="1:6" ht="39" customHeight="1">
      <c r="A126" s="1810"/>
      <c r="B126" s="620">
        <v>122</v>
      </c>
      <c r="C126" s="618" t="s">
        <v>1932</v>
      </c>
      <c r="D126" s="618" t="s">
        <v>1933</v>
      </c>
      <c r="E126" s="618">
        <v>2022</v>
      </c>
      <c r="F126" s="1810"/>
    </row>
    <row r="127" spans="1:6" ht="39" customHeight="1">
      <c r="A127" s="1810"/>
      <c r="B127" s="620">
        <v>123</v>
      </c>
      <c r="C127" s="684" t="s">
        <v>1934</v>
      </c>
      <c r="D127" s="684" t="s">
        <v>1935</v>
      </c>
      <c r="E127" s="684">
        <v>2024</v>
      </c>
      <c r="F127" s="1810"/>
    </row>
    <row r="128" spans="1:6" ht="39" customHeight="1">
      <c r="A128" s="1987" t="s">
        <v>202</v>
      </c>
      <c r="B128" s="620">
        <v>124</v>
      </c>
      <c r="C128" s="618" t="s">
        <v>1936</v>
      </c>
      <c r="D128" s="618" t="s">
        <v>1937</v>
      </c>
      <c r="E128" s="618">
        <v>2024</v>
      </c>
      <c r="F128" s="1987" t="s">
        <v>56</v>
      </c>
    </row>
    <row r="129" spans="1:6" ht="39" customHeight="1">
      <c r="A129" s="1988"/>
      <c r="B129" s="620">
        <v>125</v>
      </c>
      <c r="C129" s="684" t="s">
        <v>1938</v>
      </c>
      <c r="D129" s="684" t="s">
        <v>1939</v>
      </c>
      <c r="E129" s="684">
        <v>2023</v>
      </c>
      <c r="F129" s="1988"/>
    </row>
    <row r="130" spans="1:6" ht="39" customHeight="1">
      <c r="A130" s="1989"/>
      <c r="B130" s="620">
        <v>126</v>
      </c>
      <c r="C130" s="618" t="s">
        <v>1940</v>
      </c>
      <c r="D130" s="618" t="s">
        <v>1875</v>
      </c>
      <c r="E130" s="618">
        <v>2023</v>
      </c>
      <c r="F130" s="1989"/>
    </row>
    <row r="131" spans="1:6" ht="39" customHeight="1">
      <c r="A131" s="1987" t="s">
        <v>59</v>
      </c>
      <c r="B131" s="620">
        <v>127</v>
      </c>
      <c r="C131" s="684" t="s">
        <v>1941</v>
      </c>
      <c r="D131" s="684" t="s">
        <v>1942</v>
      </c>
      <c r="E131" s="684">
        <v>2022</v>
      </c>
      <c r="F131" s="1987" t="s">
        <v>60</v>
      </c>
    </row>
    <row r="132" spans="1:6" ht="39" customHeight="1">
      <c r="A132" s="1988"/>
      <c r="B132" s="620">
        <v>128</v>
      </c>
      <c r="C132" s="618" t="s">
        <v>1943</v>
      </c>
      <c r="D132" s="618" t="s">
        <v>1944</v>
      </c>
      <c r="E132" s="618">
        <v>2024</v>
      </c>
      <c r="F132" s="1988"/>
    </row>
    <row r="133" spans="1:6" ht="39" customHeight="1">
      <c r="A133" s="1988"/>
      <c r="B133" s="620">
        <v>129</v>
      </c>
      <c r="C133" s="684" t="s">
        <v>1945</v>
      </c>
      <c r="D133" s="684" t="s">
        <v>1946</v>
      </c>
      <c r="E133" s="684">
        <v>2022</v>
      </c>
      <c r="F133" s="1988"/>
    </row>
    <row r="134" spans="1:6" ht="39" customHeight="1">
      <c r="A134" s="1988"/>
      <c r="B134" s="620">
        <v>130</v>
      </c>
      <c r="C134" s="618" t="s">
        <v>1947</v>
      </c>
      <c r="D134" s="618" t="s">
        <v>1948</v>
      </c>
      <c r="E134" s="618">
        <v>2024</v>
      </c>
      <c r="F134" s="1988"/>
    </row>
    <row r="135" spans="1:6" ht="39" customHeight="1">
      <c r="A135" s="1988"/>
      <c r="B135" s="620">
        <v>131</v>
      </c>
      <c r="C135" s="684" t="s">
        <v>1949</v>
      </c>
      <c r="D135" s="684" t="s">
        <v>1950</v>
      </c>
      <c r="E135" s="684">
        <v>2024</v>
      </c>
      <c r="F135" s="1988"/>
    </row>
    <row r="136" spans="1:6" ht="39" customHeight="1">
      <c r="A136" s="1988"/>
      <c r="B136" s="620">
        <v>132</v>
      </c>
      <c r="C136" s="618" t="s">
        <v>1951</v>
      </c>
      <c r="D136" s="618" t="s">
        <v>1952</v>
      </c>
      <c r="E136" s="618">
        <v>2024</v>
      </c>
      <c r="F136" s="1988"/>
    </row>
    <row r="137" spans="1:6" ht="39" customHeight="1">
      <c r="A137" s="1988"/>
      <c r="B137" s="620">
        <v>133</v>
      </c>
      <c r="C137" s="684" t="s">
        <v>1953</v>
      </c>
      <c r="D137" s="684" t="s">
        <v>1954</v>
      </c>
      <c r="E137" s="684">
        <v>2024</v>
      </c>
      <c r="F137" s="1988"/>
    </row>
    <row r="138" spans="1:6" ht="39" customHeight="1">
      <c r="A138" s="1988"/>
      <c r="B138" s="620">
        <v>134</v>
      </c>
      <c r="C138" s="618" t="s">
        <v>1955</v>
      </c>
      <c r="D138" s="618" t="s">
        <v>1956</v>
      </c>
      <c r="E138" s="618">
        <v>2022</v>
      </c>
      <c r="F138" s="1988"/>
    </row>
    <row r="139" spans="1:6" ht="39" customHeight="1">
      <c r="A139" s="1988"/>
      <c r="B139" s="620">
        <v>135</v>
      </c>
      <c r="C139" s="684" t="s">
        <v>1957</v>
      </c>
      <c r="D139" s="684" t="s">
        <v>1958</v>
      </c>
      <c r="E139" s="684">
        <v>2022</v>
      </c>
      <c r="F139" s="1988"/>
    </row>
    <row r="140" spans="1:6" ht="39" customHeight="1">
      <c r="A140" s="1988"/>
      <c r="B140" s="620">
        <v>136</v>
      </c>
      <c r="C140" s="618" t="s">
        <v>1959</v>
      </c>
      <c r="D140" s="618" t="s">
        <v>1960</v>
      </c>
      <c r="E140" s="618">
        <v>2023</v>
      </c>
      <c r="F140" s="1988"/>
    </row>
    <row r="141" spans="1:6" ht="39" customHeight="1">
      <c r="A141" s="1988"/>
      <c r="B141" s="620">
        <v>137</v>
      </c>
      <c r="C141" s="684" t="s">
        <v>1961</v>
      </c>
      <c r="D141" s="684" t="s">
        <v>1962</v>
      </c>
      <c r="E141" s="684">
        <v>2022</v>
      </c>
      <c r="F141" s="1988"/>
    </row>
    <row r="142" spans="1:6" ht="39" customHeight="1">
      <c r="A142" s="1988"/>
      <c r="B142" s="620">
        <v>138</v>
      </c>
      <c r="C142" s="618" t="s">
        <v>1963</v>
      </c>
      <c r="D142" s="618" t="s">
        <v>1964</v>
      </c>
      <c r="E142" s="618">
        <v>2023</v>
      </c>
      <c r="F142" s="1988"/>
    </row>
    <row r="143" spans="1:6" ht="39" customHeight="1">
      <c r="A143" s="1988"/>
      <c r="B143" s="620">
        <v>139</v>
      </c>
      <c r="C143" s="684" t="s">
        <v>1965</v>
      </c>
      <c r="D143" s="684" t="s">
        <v>1966</v>
      </c>
      <c r="E143" s="684">
        <v>2022</v>
      </c>
      <c r="F143" s="1988"/>
    </row>
    <row r="144" spans="1:6" ht="39" customHeight="1">
      <c r="A144" s="1988"/>
      <c r="B144" s="620">
        <v>140</v>
      </c>
      <c r="C144" s="618" t="s">
        <v>1967</v>
      </c>
      <c r="D144" s="618" t="s">
        <v>1968</v>
      </c>
      <c r="E144" s="618">
        <v>2024</v>
      </c>
      <c r="F144" s="1988"/>
    </row>
    <row r="145" spans="1:6" ht="39" customHeight="1">
      <c r="A145" s="1988"/>
      <c r="B145" s="620">
        <v>141</v>
      </c>
      <c r="C145" s="684" t="s">
        <v>1969</v>
      </c>
      <c r="D145" s="684" t="s">
        <v>1970</v>
      </c>
      <c r="E145" s="684">
        <v>2023</v>
      </c>
      <c r="F145" s="1988"/>
    </row>
    <row r="146" spans="1:6" ht="39" customHeight="1">
      <c r="A146" s="1988"/>
      <c r="B146" s="620">
        <v>142</v>
      </c>
      <c r="C146" s="618" t="s">
        <v>1971</v>
      </c>
      <c r="D146" s="618" t="s">
        <v>1972</v>
      </c>
      <c r="E146" s="618">
        <v>2023</v>
      </c>
      <c r="F146" s="1988"/>
    </row>
    <row r="147" spans="1:6" ht="39" customHeight="1">
      <c r="A147" s="1989"/>
      <c r="B147" s="620">
        <v>143</v>
      </c>
      <c r="C147" s="684" t="s">
        <v>1973</v>
      </c>
      <c r="D147" s="684" t="s">
        <v>1974</v>
      </c>
      <c r="E147" s="684">
        <v>2024</v>
      </c>
      <c r="F147" s="1989"/>
    </row>
    <row r="148" spans="1:6" ht="39" customHeight="1">
      <c r="A148" s="1987" t="s">
        <v>61</v>
      </c>
      <c r="B148" s="620">
        <v>144</v>
      </c>
      <c r="C148" s="618" t="s">
        <v>1878</v>
      </c>
      <c r="D148" s="618" t="s">
        <v>1975</v>
      </c>
      <c r="E148" s="618">
        <v>2022</v>
      </c>
      <c r="F148" s="1987" t="s">
        <v>62</v>
      </c>
    </row>
    <row r="149" spans="1:6" ht="39" customHeight="1">
      <c r="A149" s="1988"/>
      <c r="B149" s="620">
        <v>145</v>
      </c>
      <c r="C149" s="684" t="s">
        <v>1976</v>
      </c>
      <c r="D149" s="684" t="s">
        <v>1977</v>
      </c>
      <c r="E149" s="684">
        <v>2024</v>
      </c>
      <c r="F149" s="1988"/>
    </row>
    <row r="150" spans="1:6" ht="39" customHeight="1">
      <c r="A150" s="1988"/>
      <c r="B150" s="620">
        <v>146</v>
      </c>
      <c r="C150" s="618" t="s">
        <v>1978</v>
      </c>
      <c r="D150" s="618" t="s">
        <v>1979</v>
      </c>
      <c r="E150" s="618">
        <v>2022</v>
      </c>
      <c r="F150" s="1988"/>
    </row>
    <row r="151" spans="1:6" ht="39" customHeight="1">
      <c r="A151" s="1988"/>
      <c r="B151" s="620">
        <v>147</v>
      </c>
      <c r="C151" s="684" t="s">
        <v>1980</v>
      </c>
      <c r="D151" s="684" t="s">
        <v>1981</v>
      </c>
      <c r="E151" s="684">
        <v>2022</v>
      </c>
      <c r="F151" s="1988"/>
    </row>
    <row r="152" spans="1:6" ht="39" customHeight="1">
      <c r="A152" s="1988"/>
      <c r="B152" s="620">
        <v>148</v>
      </c>
      <c r="C152" s="618" t="s">
        <v>1982</v>
      </c>
      <c r="D152" s="618" t="s">
        <v>1983</v>
      </c>
      <c r="E152" s="618">
        <v>2022</v>
      </c>
      <c r="F152" s="1988"/>
    </row>
    <row r="153" spans="1:6" ht="39" customHeight="1">
      <c r="A153" s="1988"/>
      <c r="B153" s="620">
        <v>149</v>
      </c>
      <c r="C153" s="684" t="s">
        <v>1984</v>
      </c>
      <c r="D153" s="684" t="s">
        <v>1985</v>
      </c>
      <c r="E153" s="684">
        <v>2022</v>
      </c>
      <c r="F153" s="1988"/>
    </row>
    <row r="154" spans="1:6" ht="39" customHeight="1">
      <c r="A154" s="1988"/>
      <c r="B154" s="620">
        <v>150</v>
      </c>
      <c r="C154" s="618" t="s">
        <v>1986</v>
      </c>
      <c r="D154" s="618" t="s">
        <v>1987</v>
      </c>
      <c r="E154" s="618">
        <v>2022</v>
      </c>
      <c r="F154" s="1988"/>
    </row>
    <row r="155" spans="1:6" ht="39" customHeight="1">
      <c r="A155" s="1988"/>
      <c r="B155" s="620">
        <v>151</v>
      </c>
      <c r="C155" s="684" t="s">
        <v>1988</v>
      </c>
      <c r="D155" s="684" t="s">
        <v>1989</v>
      </c>
      <c r="E155" s="684">
        <v>2022</v>
      </c>
      <c r="F155" s="1988"/>
    </row>
    <row r="156" spans="1:6" ht="39" customHeight="1">
      <c r="A156" s="1989"/>
      <c r="B156" s="620">
        <v>152</v>
      </c>
      <c r="C156" s="618" t="s">
        <v>1990</v>
      </c>
      <c r="D156" s="618" t="s">
        <v>1991</v>
      </c>
      <c r="E156" s="618">
        <v>2024</v>
      </c>
      <c r="F156" s="1989"/>
    </row>
    <row r="157" spans="1:6" ht="39" customHeight="1">
      <c r="A157" s="1987" t="s">
        <v>105</v>
      </c>
      <c r="B157" s="620">
        <v>153</v>
      </c>
      <c r="C157" s="684" t="s">
        <v>1992</v>
      </c>
      <c r="D157" s="684" t="s">
        <v>1993</v>
      </c>
      <c r="E157" s="684">
        <v>2022</v>
      </c>
      <c r="F157" s="1987" t="s">
        <v>479</v>
      </c>
    </row>
    <row r="158" spans="1:6" ht="39" customHeight="1">
      <c r="A158" s="1988"/>
      <c r="B158" s="620">
        <v>154</v>
      </c>
      <c r="C158" s="618" t="s">
        <v>1994</v>
      </c>
      <c r="D158" s="618" t="s">
        <v>1995</v>
      </c>
      <c r="E158" s="618">
        <v>2023</v>
      </c>
      <c r="F158" s="1988"/>
    </row>
    <row r="159" spans="1:6" ht="39" customHeight="1">
      <c r="A159" s="1988"/>
      <c r="B159" s="620">
        <v>155</v>
      </c>
      <c r="C159" s="684" t="s">
        <v>1996</v>
      </c>
      <c r="D159" s="684" t="s">
        <v>1997</v>
      </c>
      <c r="E159" s="684">
        <v>2023</v>
      </c>
      <c r="F159" s="1988"/>
    </row>
    <row r="160" spans="1:6" ht="39" customHeight="1">
      <c r="A160" s="1988"/>
      <c r="B160" s="620">
        <v>156</v>
      </c>
      <c r="C160" s="618" t="s">
        <v>1763</v>
      </c>
      <c r="D160" s="618" t="s">
        <v>1998</v>
      </c>
      <c r="E160" s="618">
        <v>2022</v>
      </c>
      <c r="F160" s="1988"/>
    </row>
    <row r="161" spans="1:6" ht="39" customHeight="1">
      <c r="A161" s="1988"/>
      <c r="B161" s="620">
        <v>157</v>
      </c>
      <c r="C161" s="684" t="s">
        <v>1999</v>
      </c>
      <c r="D161" s="684" t="s">
        <v>2000</v>
      </c>
      <c r="E161" s="684">
        <v>2023</v>
      </c>
      <c r="F161" s="1988"/>
    </row>
    <row r="162" spans="1:6" ht="39" customHeight="1">
      <c r="A162" s="1988"/>
      <c r="B162" s="620">
        <v>158</v>
      </c>
      <c r="C162" s="618" t="s">
        <v>2001</v>
      </c>
      <c r="D162" s="618" t="s">
        <v>2002</v>
      </c>
      <c r="E162" s="618">
        <v>2023</v>
      </c>
      <c r="F162" s="1988"/>
    </row>
    <row r="163" spans="1:6" ht="39" customHeight="1">
      <c r="A163" s="1989"/>
      <c r="B163" s="620">
        <v>159</v>
      </c>
      <c r="C163" s="684" t="s">
        <v>2003</v>
      </c>
      <c r="D163" s="684" t="s">
        <v>2004</v>
      </c>
      <c r="E163" s="684">
        <v>2023</v>
      </c>
      <c r="F163" s="1989"/>
    </row>
    <row r="164" spans="1:6" ht="39" customHeight="1">
      <c r="A164" s="1987" t="s">
        <v>58</v>
      </c>
      <c r="B164" s="620">
        <v>160</v>
      </c>
      <c r="C164" s="618" t="s">
        <v>1940</v>
      </c>
      <c r="D164" s="618" t="s">
        <v>2005</v>
      </c>
      <c r="E164" s="618">
        <v>2022</v>
      </c>
      <c r="F164" s="1987" t="s">
        <v>465</v>
      </c>
    </row>
    <row r="165" spans="1:6" ht="39" customHeight="1">
      <c r="A165" s="1988"/>
      <c r="B165" s="620">
        <v>161</v>
      </c>
      <c r="C165" s="684" t="s">
        <v>2006</v>
      </c>
      <c r="D165" s="684" t="s">
        <v>2007</v>
      </c>
      <c r="E165" s="684">
        <v>2022</v>
      </c>
      <c r="F165" s="1988"/>
    </row>
    <row r="166" spans="1:6" ht="39" customHeight="1">
      <c r="A166" s="1988"/>
      <c r="B166" s="620">
        <v>162</v>
      </c>
      <c r="C166" s="618" t="s">
        <v>2008</v>
      </c>
      <c r="D166" s="618" t="s">
        <v>2009</v>
      </c>
      <c r="E166" s="618">
        <v>2023</v>
      </c>
      <c r="F166" s="1988"/>
    </row>
    <row r="167" spans="1:6" ht="39" customHeight="1">
      <c r="A167" s="1988"/>
      <c r="B167" s="620">
        <v>163</v>
      </c>
      <c r="C167" s="684" t="s">
        <v>2010</v>
      </c>
      <c r="D167" s="684" t="s">
        <v>2011</v>
      </c>
      <c r="E167" s="684">
        <v>2022</v>
      </c>
      <c r="F167" s="1988"/>
    </row>
    <row r="168" spans="1:6" ht="39" customHeight="1">
      <c r="A168" s="1988"/>
      <c r="B168" s="620">
        <v>164</v>
      </c>
      <c r="C168" s="618" t="s">
        <v>1878</v>
      </c>
      <c r="D168" s="618" t="s">
        <v>2012</v>
      </c>
      <c r="E168" s="618">
        <v>2023</v>
      </c>
      <c r="F168" s="1988"/>
    </row>
    <row r="169" spans="1:6" ht="39" customHeight="1">
      <c r="A169" s="1988"/>
      <c r="B169" s="620">
        <v>165</v>
      </c>
      <c r="C169" s="684" t="s">
        <v>2013</v>
      </c>
      <c r="D169" s="684" t="s">
        <v>2014</v>
      </c>
      <c r="E169" s="684">
        <v>2024</v>
      </c>
      <c r="F169" s="1988"/>
    </row>
    <row r="170" spans="1:6" ht="39" customHeight="1">
      <c r="A170" s="1988"/>
      <c r="B170" s="620">
        <v>166</v>
      </c>
      <c r="C170" s="618" t="s">
        <v>2015</v>
      </c>
      <c r="D170" s="618" t="s">
        <v>2016</v>
      </c>
      <c r="E170" s="618">
        <v>2024</v>
      </c>
      <c r="F170" s="1988"/>
    </row>
    <row r="171" spans="1:6" ht="39" customHeight="1">
      <c r="A171" s="1988"/>
      <c r="B171" s="620">
        <v>167</v>
      </c>
      <c r="C171" s="684" t="s">
        <v>2017</v>
      </c>
      <c r="D171" s="684" t="s">
        <v>2018</v>
      </c>
      <c r="E171" s="684">
        <v>2024</v>
      </c>
      <c r="F171" s="1988"/>
    </row>
    <row r="172" spans="1:6" ht="39" customHeight="1">
      <c r="A172" s="1988"/>
      <c r="B172" s="620">
        <v>168</v>
      </c>
      <c r="C172" s="618" t="s">
        <v>2019</v>
      </c>
      <c r="D172" s="618" t="s">
        <v>2020</v>
      </c>
      <c r="E172" s="618">
        <v>2022</v>
      </c>
      <c r="F172" s="1988"/>
    </row>
    <row r="173" spans="1:6" ht="39" customHeight="1">
      <c r="A173" s="1989"/>
      <c r="B173" s="620">
        <v>169</v>
      </c>
      <c r="C173" s="684" t="s">
        <v>2021</v>
      </c>
      <c r="D173" s="684" t="s">
        <v>2022</v>
      </c>
      <c r="E173" s="684">
        <v>2023</v>
      </c>
      <c r="F173" s="1989"/>
    </row>
    <row r="174" spans="1:6" ht="39" customHeight="1">
      <c r="A174" s="1987" t="s">
        <v>63</v>
      </c>
      <c r="B174" s="620">
        <v>170</v>
      </c>
      <c r="C174" s="618" t="s">
        <v>2023</v>
      </c>
      <c r="D174" s="618" t="s">
        <v>2024</v>
      </c>
      <c r="E174" s="618">
        <v>2022</v>
      </c>
      <c r="F174" s="1987" t="s">
        <v>483</v>
      </c>
    </row>
    <row r="175" spans="1:6" ht="39" customHeight="1">
      <c r="A175" s="1988"/>
      <c r="B175" s="620">
        <v>171</v>
      </c>
      <c r="C175" s="684" t="s">
        <v>2025</v>
      </c>
      <c r="D175" s="684" t="s">
        <v>2026</v>
      </c>
      <c r="E175" s="684">
        <v>2024</v>
      </c>
      <c r="F175" s="1988"/>
    </row>
    <row r="176" spans="1:6" ht="39" customHeight="1">
      <c r="A176" s="1988"/>
      <c r="B176" s="620">
        <v>172</v>
      </c>
      <c r="C176" s="618" t="s">
        <v>2027</v>
      </c>
      <c r="D176" s="618" t="s">
        <v>2028</v>
      </c>
      <c r="E176" s="618">
        <v>2024</v>
      </c>
      <c r="F176" s="1988"/>
    </row>
    <row r="177" spans="1:6" ht="39" customHeight="1">
      <c r="A177" s="1988"/>
      <c r="B177" s="620">
        <v>173</v>
      </c>
      <c r="C177" s="684" t="s">
        <v>2029</v>
      </c>
      <c r="D177" s="684" t="s">
        <v>2030</v>
      </c>
      <c r="E177" s="684">
        <v>2024</v>
      </c>
      <c r="F177" s="1988"/>
    </row>
    <row r="178" spans="1:6" ht="39" customHeight="1">
      <c r="A178" s="1989"/>
      <c r="B178" s="620">
        <v>174</v>
      </c>
      <c r="C178" s="618" t="s">
        <v>2031</v>
      </c>
      <c r="D178" s="618" t="s">
        <v>2032</v>
      </c>
      <c r="E178" s="618">
        <v>2022</v>
      </c>
      <c r="F178" s="1989"/>
    </row>
    <row r="179" spans="1:6" ht="39" customHeight="1">
      <c r="A179" s="686" t="s">
        <v>64</v>
      </c>
      <c r="B179" s="620">
        <v>175</v>
      </c>
      <c r="C179" s="684" t="s">
        <v>2033</v>
      </c>
      <c r="D179" s="684" t="s">
        <v>2034</v>
      </c>
      <c r="E179" s="684">
        <v>2023</v>
      </c>
      <c r="F179" s="686" t="s">
        <v>2035</v>
      </c>
    </row>
    <row r="180" spans="1:6" ht="39" customHeight="1">
      <c r="A180" s="1990" t="s">
        <v>66</v>
      </c>
      <c r="B180" s="620">
        <v>176</v>
      </c>
      <c r="C180" s="618" t="s">
        <v>2036</v>
      </c>
      <c r="D180" s="618" t="s">
        <v>2037</v>
      </c>
      <c r="E180" s="618">
        <v>2023</v>
      </c>
      <c r="F180" s="1992" t="s">
        <v>67</v>
      </c>
    </row>
    <row r="181" spans="1:6" ht="39" customHeight="1">
      <c r="A181" s="1990"/>
      <c r="B181" s="620">
        <v>177</v>
      </c>
      <c r="C181" s="684" t="s">
        <v>2038</v>
      </c>
      <c r="D181" s="684" t="s">
        <v>2039</v>
      </c>
      <c r="E181" s="684">
        <v>2022</v>
      </c>
      <c r="F181" s="1992"/>
    </row>
    <row r="182" spans="1:6" ht="39" customHeight="1">
      <c r="A182" s="1990"/>
      <c r="B182" s="620">
        <v>178</v>
      </c>
      <c r="C182" s="618" t="s">
        <v>2040</v>
      </c>
      <c r="D182" s="618" t="s">
        <v>2041</v>
      </c>
      <c r="E182" s="618">
        <v>2022</v>
      </c>
      <c r="F182" s="1992"/>
    </row>
    <row r="183" spans="1:6" ht="39" customHeight="1">
      <c r="A183" s="1990"/>
      <c r="B183" s="620">
        <v>179</v>
      </c>
      <c r="C183" s="684" t="s">
        <v>2042</v>
      </c>
      <c r="D183" s="684" t="s">
        <v>2043</v>
      </c>
      <c r="E183" s="684">
        <v>2023</v>
      </c>
      <c r="F183" s="1992"/>
    </row>
    <row r="184" spans="1:6" ht="39" customHeight="1">
      <c r="A184" s="1991"/>
      <c r="B184" s="620">
        <v>180</v>
      </c>
      <c r="C184" s="618" t="s">
        <v>2044</v>
      </c>
      <c r="D184" s="618" t="s">
        <v>2045</v>
      </c>
      <c r="E184" s="618">
        <v>2022</v>
      </c>
      <c r="F184" s="1993"/>
    </row>
    <row r="185" spans="1:6" ht="39" customHeight="1">
      <c r="A185" s="1994" t="s">
        <v>2046</v>
      </c>
      <c r="B185" s="1994"/>
      <c r="C185" s="1994"/>
      <c r="D185" s="1995" t="s">
        <v>2047</v>
      </c>
      <c r="E185" s="1995"/>
      <c r="F185" s="1995"/>
    </row>
  </sheetData>
  <dataConsolidate link="1"/>
  <mergeCells count="43">
    <mergeCell ref="A174:A178"/>
    <mergeCell ref="F174:F178"/>
    <mergeCell ref="A180:A184"/>
    <mergeCell ref="F180:F184"/>
    <mergeCell ref="A185:C185"/>
    <mergeCell ref="D185:F185"/>
    <mergeCell ref="A148:A156"/>
    <mergeCell ref="F148:F156"/>
    <mergeCell ref="A157:A163"/>
    <mergeCell ref="F157:F163"/>
    <mergeCell ref="A164:A173"/>
    <mergeCell ref="F164:F173"/>
    <mergeCell ref="A116:A127"/>
    <mergeCell ref="F116:F127"/>
    <mergeCell ref="A128:A130"/>
    <mergeCell ref="F128:F130"/>
    <mergeCell ref="A131:A147"/>
    <mergeCell ref="F131:F147"/>
    <mergeCell ref="A98:A100"/>
    <mergeCell ref="F98:F100"/>
    <mergeCell ref="A101:A108"/>
    <mergeCell ref="F101:F108"/>
    <mergeCell ref="A109:A115"/>
    <mergeCell ref="F109:F115"/>
    <mergeCell ref="A65:A77"/>
    <mergeCell ref="F65:F77"/>
    <mergeCell ref="A78:A93"/>
    <mergeCell ref="F78:F93"/>
    <mergeCell ref="A94:A97"/>
    <mergeCell ref="F94:F97"/>
    <mergeCell ref="A36:A43"/>
    <mergeCell ref="F36:F43"/>
    <mergeCell ref="A44:A52"/>
    <mergeCell ref="F44:F52"/>
    <mergeCell ref="A53:A64"/>
    <mergeCell ref="F53:F64"/>
    <mergeCell ref="A26:A35"/>
    <mergeCell ref="F26:F35"/>
    <mergeCell ref="A1:F1"/>
    <mergeCell ref="A2:F2"/>
    <mergeCell ref="B4:C4"/>
    <mergeCell ref="A5:A25"/>
    <mergeCell ref="F5:F25"/>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4" manualBreakCount="4">
    <brk id="35" max="16383" man="1"/>
    <brk id="77" max="16383" man="1"/>
    <brk id="115" max="16383" man="1"/>
    <brk id="15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42"/>
  <sheetViews>
    <sheetView showGridLines="0" rightToLeft="1" view="pageBreakPreview" topLeftCell="A28" zoomScale="75" zoomScaleNormal="110" zoomScaleSheetLayoutView="75" workbookViewId="0">
      <selection activeCell="D114" sqref="D114"/>
    </sheetView>
  </sheetViews>
  <sheetFormatPr defaultColWidth="6.7265625" defaultRowHeight="40" customHeight="1"/>
  <cols>
    <col min="1" max="1" width="21.7265625" style="687" customWidth="1"/>
    <col min="2" max="2" width="7.7265625" style="687" customWidth="1"/>
    <col min="3" max="4" width="55.7265625" style="687" customWidth="1"/>
    <col min="5" max="6" width="21.7265625" style="687" customWidth="1"/>
    <col min="7" max="8" width="6.7265625" style="687"/>
    <col min="9" max="9" width="12.81640625" style="687" customWidth="1"/>
    <col min="10" max="10" width="42.7265625" style="687" customWidth="1"/>
    <col min="11" max="11" width="12.54296875" style="687" customWidth="1"/>
    <col min="12" max="255" width="6.7265625" style="687"/>
    <col min="256" max="256" width="18.26953125" style="687" customWidth="1"/>
    <col min="257" max="257" width="7.7265625" style="687" customWidth="1"/>
    <col min="258" max="258" width="32.26953125" style="687" customWidth="1"/>
    <col min="259" max="259" width="45.1796875" style="687" bestFit="1" customWidth="1"/>
    <col min="260" max="260" width="17.26953125" style="687" customWidth="1"/>
    <col min="261" max="511" width="6.7265625" style="687"/>
    <col min="512" max="512" width="18.26953125" style="687" customWidth="1"/>
    <col min="513" max="513" width="7.7265625" style="687" customWidth="1"/>
    <col min="514" max="514" width="32.26953125" style="687" customWidth="1"/>
    <col min="515" max="515" width="45.1796875" style="687" bestFit="1" customWidth="1"/>
    <col min="516" max="516" width="17.26953125" style="687" customWidth="1"/>
    <col min="517" max="767" width="6.7265625" style="687"/>
    <col min="768" max="768" width="18.26953125" style="687" customWidth="1"/>
    <col min="769" max="769" width="7.7265625" style="687" customWidth="1"/>
    <col min="770" max="770" width="32.26953125" style="687" customWidth="1"/>
    <col min="771" max="771" width="45.1796875" style="687" bestFit="1" customWidth="1"/>
    <col min="772" max="772" width="17.26953125" style="687" customWidth="1"/>
    <col min="773" max="1023" width="6.7265625" style="687"/>
    <col min="1024" max="1024" width="18.26953125" style="687" customWidth="1"/>
    <col min="1025" max="1025" width="7.7265625" style="687" customWidth="1"/>
    <col min="1026" max="1026" width="32.26953125" style="687" customWidth="1"/>
    <col min="1027" max="1027" width="45.1796875" style="687" bestFit="1" customWidth="1"/>
    <col min="1028" max="1028" width="17.26953125" style="687" customWidth="1"/>
    <col min="1029" max="1279" width="6.7265625" style="687"/>
    <col min="1280" max="1280" width="18.26953125" style="687" customWidth="1"/>
    <col min="1281" max="1281" width="7.7265625" style="687" customWidth="1"/>
    <col min="1282" max="1282" width="32.26953125" style="687" customWidth="1"/>
    <col min="1283" max="1283" width="45.1796875" style="687" bestFit="1" customWidth="1"/>
    <col min="1284" max="1284" width="17.26953125" style="687" customWidth="1"/>
    <col min="1285" max="1535" width="6.7265625" style="687"/>
    <col min="1536" max="1536" width="18.26953125" style="687" customWidth="1"/>
    <col min="1537" max="1537" width="7.7265625" style="687" customWidth="1"/>
    <col min="1538" max="1538" width="32.26953125" style="687" customWidth="1"/>
    <col min="1539" max="1539" width="45.1796875" style="687" bestFit="1" customWidth="1"/>
    <col min="1540" max="1540" width="17.26953125" style="687" customWidth="1"/>
    <col min="1541" max="1791" width="6.7265625" style="687"/>
    <col min="1792" max="1792" width="18.26953125" style="687" customWidth="1"/>
    <col min="1793" max="1793" width="7.7265625" style="687" customWidth="1"/>
    <col min="1794" max="1794" width="32.26953125" style="687" customWidth="1"/>
    <col min="1795" max="1795" width="45.1796875" style="687" bestFit="1" customWidth="1"/>
    <col min="1796" max="1796" width="17.26953125" style="687" customWidth="1"/>
    <col min="1797" max="2047" width="6.7265625" style="687"/>
    <col min="2048" max="2048" width="18.26953125" style="687" customWidth="1"/>
    <col min="2049" max="2049" width="7.7265625" style="687" customWidth="1"/>
    <col min="2050" max="2050" width="32.26953125" style="687" customWidth="1"/>
    <col min="2051" max="2051" width="45.1796875" style="687" bestFit="1" customWidth="1"/>
    <col min="2052" max="2052" width="17.26953125" style="687" customWidth="1"/>
    <col min="2053" max="2303" width="6.7265625" style="687"/>
    <col min="2304" max="2304" width="18.26953125" style="687" customWidth="1"/>
    <col min="2305" max="2305" width="7.7265625" style="687" customWidth="1"/>
    <col min="2306" max="2306" width="32.26953125" style="687" customWidth="1"/>
    <col min="2307" max="2307" width="45.1796875" style="687" bestFit="1" customWidth="1"/>
    <col min="2308" max="2308" width="17.26953125" style="687" customWidth="1"/>
    <col min="2309" max="2559" width="6.7265625" style="687"/>
    <col min="2560" max="2560" width="18.26953125" style="687" customWidth="1"/>
    <col min="2561" max="2561" width="7.7265625" style="687" customWidth="1"/>
    <col min="2562" max="2562" width="32.26953125" style="687" customWidth="1"/>
    <col min="2563" max="2563" width="45.1796875" style="687" bestFit="1" customWidth="1"/>
    <col min="2564" max="2564" width="17.26953125" style="687" customWidth="1"/>
    <col min="2565" max="2815" width="6.7265625" style="687"/>
    <col min="2816" max="2816" width="18.26953125" style="687" customWidth="1"/>
    <col min="2817" max="2817" width="7.7265625" style="687" customWidth="1"/>
    <col min="2818" max="2818" width="32.26953125" style="687" customWidth="1"/>
    <col min="2819" max="2819" width="45.1796875" style="687" bestFit="1" customWidth="1"/>
    <col min="2820" max="2820" width="17.26953125" style="687" customWidth="1"/>
    <col min="2821" max="3071" width="6.7265625" style="687"/>
    <col min="3072" max="3072" width="18.26953125" style="687" customWidth="1"/>
    <col min="3073" max="3073" width="7.7265625" style="687" customWidth="1"/>
    <col min="3074" max="3074" width="32.26953125" style="687" customWidth="1"/>
    <col min="3075" max="3075" width="45.1796875" style="687" bestFit="1" customWidth="1"/>
    <col min="3076" max="3076" width="17.26953125" style="687" customWidth="1"/>
    <col min="3077" max="3327" width="6.7265625" style="687"/>
    <col min="3328" max="3328" width="18.26953125" style="687" customWidth="1"/>
    <col min="3329" max="3329" width="7.7265625" style="687" customWidth="1"/>
    <col min="3330" max="3330" width="32.26953125" style="687" customWidth="1"/>
    <col min="3331" max="3331" width="45.1796875" style="687" bestFit="1" customWidth="1"/>
    <col min="3332" max="3332" width="17.26953125" style="687" customWidth="1"/>
    <col min="3333" max="3583" width="6.7265625" style="687"/>
    <col min="3584" max="3584" width="18.26953125" style="687" customWidth="1"/>
    <col min="3585" max="3585" width="7.7265625" style="687" customWidth="1"/>
    <col min="3586" max="3586" width="32.26953125" style="687" customWidth="1"/>
    <col min="3587" max="3587" width="45.1796875" style="687" bestFit="1" customWidth="1"/>
    <col min="3588" max="3588" width="17.26953125" style="687" customWidth="1"/>
    <col min="3589" max="3839" width="6.7265625" style="687"/>
    <col min="3840" max="3840" width="18.26953125" style="687" customWidth="1"/>
    <col min="3841" max="3841" width="7.7265625" style="687" customWidth="1"/>
    <col min="3842" max="3842" width="32.26953125" style="687" customWidth="1"/>
    <col min="3843" max="3843" width="45.1796875" style="687" bestFit="1" customWidth="1"/>
    <col min="3844" max="3844" width="17.26953125" style="687" customWidth="1"/>
    <col min="3845" max="4095" width="6.7265625" style="687"/>
    <col min="4096" max="4096" width="18.26953125" style="687" customWidth="1"/>
    <col min="4097" max="4097" width="7.7265625" style="687" customWidth="1"/>
    <col min="4098" max="4098" width="32.26953125" style="687" customWidth="1"/>
    <col min="4099" max="4099" width="45.1796875" style="687" bestFit="1" customWidth="1"/>
    <col min="4100" max="4100" width="17.26953125" style="687" customWidth="1"/>
    <col min="4101" max="4351" width="6.7265625" style="687"/>
    <col min="4352" max="4352" width="18.26953125" style="687" customWidth="1"/>
    <col min="4353" max="4353" width="7.7265625" style="687" customWidth="1"/>
    <col min="4354" max="4354" width="32.26953125" style="687" customWidth="1"/>
    <col min="4355" max="4355" width="45.1796875" style="687" bestFit="1" customWidth="1"/>
    <col min="4356" max="4356" width="17.26953125" style="687" customWidth="1"/>
    <col min="4357" max="4607" width="6.7265625" style="687"/>
    <col min="4608" max="4608" width="18.26953125" style="687" customWidth="1"/>
    <col min="4609" max="4609" width="7.7265625" style="687" customWidth="1"/>
    <col min="4610" max="4610" width="32.26953125" style="687" customWidth="1"/>
    <col min="4611" max="4611" width="45.1796875" style="687" bestFit="1" customWidth="1"/>
    <col min="4612" max="4612" width="17.26953125" style="687" customWidth="1"/>
    <col min="4613" max="4863" width="6.7265625" style="687"/>
    <col min="4864" max="4864" width="18.26953125" style="687" customWidth="1"/>
    <col min="4865" max="4865" width="7.7265625" style="687" customWidth="1"/>
    <col min="4866" max="4866" width="32.26953125" style="687" customWidth="1"/>
    <col min="4867" max="4867" width="45.1796875" style="687" bestFit="1" customWidth="1"/>
    <col min="4868" max="4868" width="17.26953125" style="687" customWidth="1"/>
    <col min="4869" max="5119" width="6.7265625" style="687"/>
    <col min="5120" max="5120" width="18.26953125" style="687" customWidth="1"/>
    <col min="5121" max="5121" width="7.7265625" style="687" customWidth="1"/>
    <col min="5122" max="5122" width="32.26953125" style="687" customWidth="1"/>
    <col min="5123" max="5123" width="45.1796875" style="687" bestFit="1" customWidth="1"/>
    <col min="5124" max="5124" width="17.26953125" style="687" customWidth="1"/>
    <col min="5125" max="5375" width="6.7265625" style="687"/>
    <col min="5376" max="5376" width="18.26953125" style="687" customWidth="1"/>
    <col min="5377" max="5377" width="7.7265625" style="687" customWidth="1"/>
    <col min="5378" max="5378" width="32.26953125" style="687" customWidth="1"/>
    <col min="5379" max="5379" width="45.1796875" style="687" bestFit="1" customWidth="1"/>
    <col min="5380" max="5380" width="17.26953125" style="687" customWidth="1"/>
    <col min="5381" max="5631" width="6.7265625" style="687"/>
    <col min="5632" max="5632" width="18.26953125" style="687" customWidth="1"/>
    <col min="5633" max="5633" width="7.7265625" style="687" customWidth="1"/>
    <col min="5634" max="5634" width="32.26953125" style="687" customWidth="1"/>
    <col min="5635" max="5635" width="45.1796875" style="687" bestFit="1" customWidth="1"/>
    <col min="5636" max="5636" width="17.26953125" style="687" customWidth="1"/>
    <col min="5637" max="5887" width="6.7265625" style="687"/>
    <col min="5888" max="5888" width="18.26953125" style="687" customWidth="1"/>
    <col min="5889" max="5889" width="7.7265625" style="687" customWidth="1"/>
    <col min="5890" max="5890" width="32.26953125" style="687" customWidth="1"/>
    <col min="5891" max="5891" width="45.1796875" style="687" bestFit="1" customWidth="1"/>
    <col min="5892" max="5892" width="17.26953125" style="687" customWidth="1"/>
    <col min="5893" max="6143" width="6.7265625" style="687"/>
    <col min="6144" max="6144" width="18.26953125" style="687" customWidth="1"/>
    <col min="6145" max="6145" width="7.7265625" style="687" customWidth="1"/>
    <col min="6146" max="6146" width="32.26953125" style="687" customWidth="1"/>
    <col min="6147" max="6147" width="45.1796875" style="687" bestFit="1" customWidth="1"/>
    <col min="6148" max="6148" width="17.26953125" style="687" customWidth="1"/>
    <col min="6149" max="6399" width="6.7265625" style="687"/>
    <col min="6400" max="6400" width="18.26953125" style="687" customWidth="1"/>
    <col min="6401" max="6401" width="7.7265625" style="687" customWidth="1"/>
    <col min="6402" max="6402" width="32.26953125" style="687" customWidth="1"/>
    <col min="6403" max="6403" width="45.1796875" style="687" bestFit="1" customWidth="1"/>
    <col min="6404" max="6404" width="17.26953125" style="687" customWidth="1"/>
    <col min="6405" max="6655" width="6.7265625" style="687"/>
    <col min="6656" max="6656" width="18.26953125" style="687" customWidth="1"/>
    <col min="6657" max="6657" width="7.7265625" style="687" customWidth="1"/>
    <col min="6658" max="6658" width="32.26953125" style="687" customWidth="1"/>
    <col min="6659" max="6659" width="45.1796875" style="687" bestFit="1" customWidth="1"/>
    <col min="6660" max="6660" width="17.26953125" style="687" customWidth="1"/>
    <col min="6661" max="6911" width="6.7265625" style="687"/>
    <col min="6912" max="6912" width="18.26953125" style="687" customWidth="1"/>
    <col min="6913" max="6913" width="7.7265625" style="687" customWidth="1"/>
    <col min="6914" max="6914" width="32.26953125" style="687" customWidth="1"/>
    <col min="6915" max="6915" width="45.1796875" style="687" bestFit="1" customWidth="1"/>
    <col min="6916" max="6916" width="17.26953125" style="687" customWidth="1"/>
    <col min="6917" max="7167" width="6.7265625" style="687"/>
    <col min="7168" max="7168" width="18.26953125" style="687" customWidth="1"/>
    <col min="7169" max="7169" width="7.7265625" style="687" customWidth="1"/>
    <col min="7170" max="7170" width="32.26953125" style="687" customWidth="1"/>
    <col min="7171" max="7171" width="45.1796875" style="687" bestFit="1" customWidth="1"/>
    <col min="7172" max="7172" width="17.26953125" style="687" customWidth="1"/>
    <col min="7173" max="7423" width="6.7265625" style="687"/>
    <col min="7424" max="7424" width="18.26953125" style="687" customWidth="1"/>
    <col min="7425" max="7425" width="7.7265625" style="687" customWidth="1"/>
    <col min="7426" max="7426" width="32.26953125" style="687" customWidth="1"/>
    <col min="7427" max="7427" width="45.1796875" style="687" bestFit="1" customWidth="1"/>
    <col min="7428" max="7428" width="17.26953125" style="687" customWidth="1"/>
    <col min="7429" max="7679" width="6.7265625" style="687"/>
    <col min="7680" max="7680" width="18.26953125" style="687" customWidth="1"/>
    <col min="7681" max="7681" width="7.7265625" style="687" customWidth="1"/>
    <col min="7682" max="7682" width="32.26953125" style="687" customWidth="1"/>
    <col min="7683" max="7683" width="45.1796875" style="687" bestFit="1" customWidth="1"/>
    <col min="7684" max="7684" width="17.26953125" style="687" customWidth="1"/>
    <col min="7685" max="7935" width="6.7265625" style="687"/>
    <col min="7936" max="7936" width="18.26953125" style="687" customWidth="1"/>
    <col min="7937" max="7937" width="7.7265625" style="687" customWidth="1"/>
    <col min="7938" max="7938" width="32.26953125" style="687" customWidth="1"/>
    <col min="7939" max="7939" width="45.1796875" style="687" bestFit="1" customWidth="1"/>
    <col min="7940" max="7940" width="17.26953125" style="687" customWidth="1"/>
    <col min="7941" max="8191" width="6.7265625" style="687"/>
    <col min="8192" max="8192" width="18.26953125" style="687" customWidth="1"/>
    <col min="8193" max="8193" width="7.7265625" style="687" customWidth="1"/>
    <col min="8194" max="8194" width="32.26953125" style="687" customWidth="1"/>
    <col min="8195" max="8195" width="45.1796875" style="687" bestFit="1" customWidth="1"/>
    <col min="8196" max="8196" width="17.26953125" style="687" customWidth="1"/>
    <col min="8197" max="8447" width="6.7265625" style="687"/>
    <col min="8448" max="8448" width="18.26953125" style="687" customWidth="1"/>
    <col min="8449" max="8449" width="7.7265625" style="687" customWidth="1"/>
    <col min="8450" max="8450" width="32.26953125" style="687" customWidth="1"/>
    <col min="8451" max="8451" width="45.1796875" style="687" bestFit="1" customWidth="1"/>
    <col min="8452" max="8452" width="17.26953125" style="687" customWidth="1"/>
    <col min="8453" max="8703" width="6.7265625" style="687"/>
    <col min="8704" max="8704" width="18.26953125" style="687" customWidth="1"/>
    <col min="8705" max="8705" width="7.7265625" style="687" customWidth="1"/>
    <col min="8706" max="8706" width="32.26953125" style="687" customWidth="1"/>
    <col min="8707" max="8707" width="45.1796875" style="687" bestFit="1" customWidth="1"/>
    <col min="8708" max="8708" width="17.26953125" style="687" customWidth="1"/>
    <col min="8709" max="8959" width="6.7265625" style="687"/>
    <col min="8960" max="8960" width="18.26953125" style="687" customWidth="1"/>
    <col min="8961" max="8961" width="7.7265625" style="687" customWidth="1"/>
    <col min="8962" max="8962" width="32.26953125" style="687" customWidth="1"/>
    <col min="8963" max="8963" width="45.1796875" style="687" bestFit="1" customWidth="1"/>
    <col min="8964" max="8964" width="17.26953125" style="687" customWidth="1"/>
    <col min="8965" max="9215" width="6.7265625" style="687"/>
    <col min="9216" max="9216" width="18.26953125" style="687" customWidth="1"/>
    <col min="9217" max="9217" width="7.7265625" style="687" customWidth="1"/>
    <col min="9218" max="9218" width="32.26953125" style="687" customWidth="1"/>
    <col min="9219" max="9219" width="45.1796875" style="687" bestFit="1" customWidth="1"/>
    <col min="9220" max="9220" width="17.26953125" style="687" customWidth="1"/>
    <col min="9221" max="9471" width="6.7265625" style="687"/>
    <col min="9472" max="9472" width="18.26953125" style="687" customWidth="1"/>
    <col min="9473" max="9473" width="7.7265625" style="687" customWidth="1"/>
    <col min="9474" max="9474" width="32.26953125" style="687" customWidth="1"/>
    <col min="9475" max="9475" width="45.1796875" style="687" bestFit="1" customWidth="1"/>
    <col min="9476" max="9476" width="17.26953125" style="687" customWidth="1"/>
    <col min="9477" max="9727" width="6.7265625" style="687"/>
    <col min="9728" max="9728" width="18.26953125" style="687" customWidth="1"/>
    <col min="9729" max="9729" width="7.7265625" style="687" customWidth="1"/>
    <col min="9730" max="9730" width="32.26953125" style="687" customWidth="1"/>
    <col min="9731" max="9731" width="45.1796875" style="687" bestFit="1" customWidth="1"/>
    <col min="9732" max="9732" width="17.26953125" style="687" customWidth="1"/>
    <col min="9733" max="9983" width="6.7265625" style="687"/>
    <col min="9984" max="9984" width="18.26953125" style="687" customWidth="1"/>
    <col min="9985" max="9985" width="7.7265625" style="687" customWidth="1"/>
    <col min="9986" max="9986" width="32.26953125" style="687" customWidth="1"/>
    <col min="9987" max="9987" width="45.1796875" style="687" bestFit="1" customWidth="1"/>
    <col min="9988" max="9988" width="17.26953125" style="687" customWidth="1"/>
    <col min="9989" max="10239" width="6.7265625" style="687"/>
    <col min="10240" max="10240" width="18.26953125" style="687" customWidth="1"/>
    <col min="10241" max="10241" width="7.7265625" style="687" customWidth="1"/>
    <col min="10242" max="10242" width="32.26953125" style="687" customWidth="1"/>
    <col min="10243" max="10243" width="45.1796875" style="687" bestFit="1" customWidth="1"/>
    <col min="10244" max="10244" width="17.26953125" style="687" customWidth="1"/>
    <col min="10245" max="10495" width="6.7265625" style="687"/>
    <col min="10496" max="10496" width="18.26953125" style="687" customWidth="1"/>
    <col min="10497" max="10497" width="7.7265625" style="687" customWidth="1"/>
    <col min="10498" max="10498" width="32.26953125" style="687" customWidth="1"/>
    <col min="10499" max="10499" width="45.1796875" style="687" bestFit="1" customWidth="1"/>
    <col min="10500" max="10500" width="17.26953125" style="687" customWidth="1"/>
    <col min="10501" max="10751" width="6.7265625" style="687"/>
    <col min="10752" max="10752" width="18.26953125" style="687" customWidth="1"/>
    <col min="10753" max="10753" width="7.7265625" style="687" customWidth="1"/>
    <col min="10754" max="10754" width="32.26953125" style="687" customWidth="1"/>
    <col min="10755" max="10755" width="45.1796875" style="687" bestFit="1" customWidth="1"/>
    <col min="10756" max="10756" width="17.26953125" style="687" customWidth="1"/>
    <col min="10757" max="11007" width="6.7265625" style="687"/>
    <col min="11008" max="11008" width="18.26953125" style="687" customWidth="1"/>
    <col min="11009" max="11009" width="7.7265625" style="687" customWidth="1"/>
    <col min="11010" max="11010" width="32.26953125" style="687" customWidth="1"/>
    <col min="11011" max="11011" width="45.1796875" style="687" bestFit="1" customWidth="1"/>
    <col min="11012" max="11012" width="17.26953125" style="687" customWidth="1"/>
    <col min="11013" max="11263" width="6.7265625" style="687"/>
    <col min="11264" max="11264" width="18.26953125" style="687" customWidth="1"/>
    <col min="11265" max="11265" width="7.7265625" style="687" customWidth="1"/>
    <col min="11266" max="11266" width="32.26953125" style="687" customWidth="1"/>
    <col min="11267" max="11267" width="45.1796875" style="687" bestFit="1" customWidth="1"/>
    <col min="11268" max="11268" width="17.26953125" style="687" customWidth="1"/>
    <col min="11269" max="11519" width="6.7265625" style="687"/>
    <col min="11520" max="11520" width="18.26953125" style="687" customWidth="1"/>
    <col min="11521" max="11521" width="7.7265625" style="687" customWidth="1"/>
    <col min="11522" max="11522" width="32.26953125" style="687" customWidth="1"/>
    <col min="11523" max="11523" width="45.1796875" style="687" bestFit="1" customWidth="1"/>
    <col min="11524" max="11524" width="17.26953125" style="687" customWidth="1"/>
    <col min="11525" max="11775" width="6.7265625" style="687"/>
    <col min="11776" max="11776" width="18.26953125" style="687" customWidth="1"/>
    <col min="11777" max="11777" width="7.7265625" style="687" customWidth="1"/>
    <col min="11778" max="11778" width="32.26953125" style="687" customWidth="1"/>
    <col min="11779" max="11779" width="45.1796875" style="687" bestFit="1" customWidth="1"/>
    <col min="11780" max="11780" width="17.26953125" style="687" customWidth="1"/>
    <col min="11781" max="12031" width="6.7265625" style="687"/>
    <col min="12032" max="12032" width="18.26953125" style="687" customWidth="1"/>
    <col min="12033" max="12033" width="7.7265625" style="687" customWidth="1"/>
    <col min="12034" max="12034" width="32.26953125" style="687" customWidth="1"/>
    <col min="12035" max="12035" width="45.1796875" style="687" bestFit="1" customWidth="1"/>
    <col min="12036" max="12036" width="17.26953125" style="687" customWidth="1"/>
    <col min="12037" max="12287" width="6.7265625" style="687"/>
    <col min="12288" max="12288" width="18.26953125" style="687" customWidth="1"/>
    <col min="12289" max="12289" width="7.7265625" style="687" customWidth="1"/>
    <col min="12290" max="12290" width="32.26953125" style="687" customWidth="1"/>
    <col min="12291" max="12291" width="45.1796875" style="687" bestFit="1" customWidth="1"/>
    <col min="12292" max="12292" width="17.26953125" style="687" customWidth="1"/>
    <col min="12293" max="12543" width="6.7265625" style="687"/>
    <col min="12544" max="12544" width="18.26953125" style="687" customWidth="1"/>
    <col min="12545" max="12545" width="7.7265625" style="687" customWidth="1"/>
    <col min="12546" max="12546" width="32.26953125" style="687" customWidth="1"/>
    <col min="12547" max="12547" width="45.1796875" style="687" bestFit="1" customWidth="1"/>
    <col min="12548" max="12548" width="17.26953125" style="687" customWidth="1"/>
    <col min="12549" max="12799" width="6.7265625" style="687"/>
    <col min="12800" max="12800" width="18.26953125" style="687" customWidth="1"/>
    <col min="12801" max="12801" width="7.7265625" style="687" customWidth="1"/>
    <col min="12802" max="12802" width="32.26953125" style="687" customWidth="1"/>
    <col min="12803" max="12803" width="45.1796875" style="687" bestFit="1" customWidth="1"/>
    <col min="12804" max="12804" width="17.26953125" style="687" customWidth="1"/>
    <col min="12805" max="13055" width="6.7265625" style="687"/>
    <col min="13056" max="13056" width="18.26953125" style="687" customWidth="1"/>
    <col min="13057" max="13057" width="7.7265625" style="687" customWidth="1"/>
    <col min="13058" max="13058" width="32.26953125" style="687" customWidth="1"/>
    <col min="13059" max="13059" width="45.1796875" style="687" bestFit="1" customWidth="1"/>
    <col min="13060" max="13060" width="17.26953125" style="687" customWidth="1"/>
    <col min="13061" max="13311" width="6.7265625" style="687"/>
    <col min="13312" max="13312" width="18.26953125" style="687" customWidth="1"/>
    <col min="13313" max="13313" width="7.7265625" style="687" customWidth="1"/>
    <col min="13314" max="13314" width="32.26953125" style="687" customWidth="1"/>
    <col min="13315" max="13315" width="45.1796875" style="687" bestFit="1" customWidth="1"/>
    <col min="13316" max="13316" width="17.26953125" style="687" customWidth="1"/>
    <col min="13317" max="13567" width="6.7265625" style="687"/>
    <col min="13568" max="13568" width="18.26953125" style="687" customWidth="1"/>
    <col min="13569" max="13569" width="7.7265625" style="687" customWidth="1"/>
    <col min="13570" max="13570" width="32.26953125" style="687" customWidth="1"/>
    <col min="13571" max="13571" width="45.1796875" style="687" bestFit="1" customWidth="1"/>
    <col min="13572" max="13572" width="17.26953125" style="687" customWidth="1"/>
    <col min="13573" max="13823" width="6.7265625" style="687"/>
    <col min="13824" max="13824" width="18.26953125" style="687" customWidth="1"/>
    <col min="13825" max="13825" width="7.7265625" style="687" customWidth="1"/>
    <col min="13826" max="13826" width="32.26953125" style="687" customWidth="1"/>
    <col min="13827" max="13827" width="45.1796875" style="687" bestFit="1" customWidth="1"/>
    <col min="13828" max="13828" width="17.26953125" style="687" customWidth="1"/>
    <col min="13829" max="14079" width="6.7265625" style="687"/>
    <col min="14080" max="14080" width="18.26953125" style="687" customWidth="1"/>
    <col min="14081" max="14081" width="7.7265625" style="687" customWidth="1"/>
    <col min="14082" max="14082" width="32.26953125" style="687" customWidth="1"/>
    <col min="14083" max="14083" width="45.1796875" style="687" bestFit="1" customWidth="1"/>
    <col min="14084" max="14084" width="17.26953125" style="687" customWidth="1"/>
    <col min="14085" max="14335" width="6.7265625" style="687"/>
    <col min="14336" max="14336" width="18.26953125" style="687" customWidth="1"/>
    <col min="14337" max="14337" width="7.7265625" style="687" customWidth="1"/>
    <col min="14338" max="14338" width="32.26953125" style="687" customWidth="1"/>
    <col min="14339" max="14339" width="45.1796875" style="687" bestFit="1" customWidth="1"/>
    <col min="14340" max="14340" width="17.26953125" style="687" customWidth="1"/>
    <col min="14341" max="14591" width="6.7265625" style="687"/>
    <col min="14592" max="14592" width="18.26953125" style="687" customWidth="1"/>
    <col min="14593" max="14593" width="7.7265625" style="687" customWidth="1"/>
    <col min="14594" max="14594" width="32.26953125" style="687" customWidth="1"/>
    <col min="14595" max="14595" width="45.1796875" style="687" bestFit="1" customWidth="1"/>
    <col min="14596" max="14596" width="17.26953125" style="687" customWidth="1"/>
    <col min="14597" max="14847" width="6.7265625" style="687"/>
    <col min="14848" max="14848" width="18.26953125" style="687" customWidth="1"/>
    <col min="14849" max="14849" width="7.7265625" style="687" customWidth="1"/>
    <col min="14850" max="14850" width="32.26953125" style="687" customWidth="1"/>
    <col min="14851" max="14851" width="45.1796875" style="687" bestFit="1" customWidth="1"/>
    <col min="14852" max="14852" width="17.26953125" style="687" customWidth="1"/>
    <col min="14853" max="15103" width="6.7265625" style="687"/>
    <col min="15104" max="15104" width="18.26953125" style="687" customWidth="1"/>
    <col min="15105" max="15105" width="7.7265625" style="687" customWidth="1"/>
    <col min="15106" max="15106" width="32.26953125" style="687" customWidth="1"/>
    <col min="15107" max="15107" width="45.1796875" style="687" bestFit="1" customWidth="1"/>
    <col min="15108" max="15108" width="17.26953125" style="687" customWidth="1"/>
    <col min="15109" max="15359" width="6.7265625" style="687"/>
    <col min="15360" max="15360" width="18.26953125" style="687" customWidth="1"/>
    <col min="15361" max="15361" width="7.7265625" style="687" customWidth="1"/>
    <col min="15362" max="15362" width="32.26953125" style="687" customWidth="1"/>
    <col min="15363" max="15363" width="45.1796875" style="687" bestFit="1" customWidth="1"/>
    <col min="15364" max="15364" width="17.26953125" style="687" customWidth="1"/>
    <col min="15365" max="15615" width="6.7265625" style="687"/>
    <col min="15616" max="15616" width="18.26953125" style="687" customWidth="1"/>
    <col min="15617" max="15617" width="7.7265625" style="687" customWidth="1"/>
    <col min="15618" max="15618" width="32.26953125" style="687" customWidth="1"/>
    <col min="15619" max="15619" width="45.1796875" style="687" bestFit="1" customWidth="1"/>
    <col min="15620" max="15620" width="17.26953125" style="687" customWidth="1"/>
    <col min="15621" max="15871" width="6.7265625" style="687"/>
    <col min="15872" max="15872" width="18.26953125" style="687" customWidth="1"/>
    <col min="15873" max="15873" width="7.7265625" style="687" customWidth="1"/>
    <col min="15874" max="15874" width="32.26953125" style="687" customWidth="1"/>
    <col min="15875" max="15875" width="45.1796875" style="687" bestFit="1" customWidth="1"/>
    <col min="15876" max="15876" width="17.26953125" style="687" customWidth="1"/>
    <col min="15877" max="16127" width="6.7265625" style="687"/>
    <col min="16128" max="16128" width="18.26953125" style="687" customWidth="1"/>
    <col min="16129" max="16129" width="7.7265625" style="687" customWidth="1"/>
    <col min="16130" max="16130" width="32.26953125" style="687" customWidth="1"/>
    <col min="16131" max="16131" width="45.1796875" style="687" bestFit="1" customWidth="1"/>
    <col min="16132" max="16132" width="17.26953125" style="687" customWidth="1"/>
    <col min="16133" max="16384" width="6.7265625" style="687"/>
  </cols>
  <sheetData>
    <row r="1" spans="1:6" s="680" customFormat="1" ht="35.25" customHeight="1">
      <c r="A1" s="1715" t="s">
        <v>718</v>
      </c>
      <c r="B1" s="1716"/>
      <c r="C1" s="1716"/>
      <c r="D1" s="1716"/>
      <c r="E1" s="1716"/>
      <c r="F1" s="1716"/>
    </row>
    <row r="2" spans="1:6" s="680" customFormat="1" ht="24" customHeight="1">
      <c r="A2" s="1717" t="s">
        <v>719</v>
      </c>
      <c r="B2" s="1718"/>
      <c r="C2" s="1718"/>
      <c r="D2" s="1718"/>
      <c r="E2" s="1718"/>
      <c r="F2" s="1718"/>
    </row>
    <row r="3" spans="1:6" s="683" customFormat="1" ht="27.75" customHeight="1">
      <c r="A3" s="160" t="s">
        <v>2048</v>
      </c>
      <c r="B3" s="161"/>
      <c r="C3" s="161"/>
      <c r="D3" s="681"/>
      <c r="E3" s="681"/>
      <c r="F3" s="682" t="s">
        <v>2049</v>
      </c>
    </row>
    <row r="4" spans="1:6" s="683" customFormat="1" ht="39" customHeight="1">
      <c r="A4" s="630" t="s">
        <v>1694</v>
      </c>
      <c r="B4" s="1810" t="s">
        <v>1695</v>
      </c>
      <c r="C4" s="1810"/>
      <c r="D4" s="630" t="s">
        <v>1696</v>
      </c>
      <c r="E4" s="630" t="s">
        <v>1697</v>
      </c>
      <c r="F4" s="630" t="s">
        <v>759</v>
      </c>
    </row>
    <row r="5" spans="1:6" ht="40" customHeight="1">
      <c r="A5" s="1997" t="s">
        <v>43</v>
      </c>
      <c r="B5" s="684">
        <v>1</v>
      </c>
      <c r="C5" s="684" t="s">
        <v>883</v>
      </c>
      <c r="D5" s="684" t="s">
        <v>2050</v>
      </c>
      <c r="E5" s="684">
        <v>2024</v>
      </c>
      <c r="F5" s="1997" t="s">
        <v>44</v>
      </c>
    </row>
    <row r="6" spans="1:6" ht="40" customHeight="1">
      <c r="A6" s="1998"/>
      <c r="B6" s="618">
        <v>2</v>
      </c>
      <c r="C6" s="618" t="s">
        <v>2051</v>
      </c>
      <c r="D6" s="618" t="s">
        <v>2052</v>
      </c>
      <c r="E6" s="618">
        <v>2022</v>
      </c>
      <c r="F6" s="1998"/>
    </row>
    <row r="7" spans="1:6" ht="40" customHeight="1">
      <c r="A7" s="1998"/>
      <c r="B7" s="684">
        <v>3</v>
      </c>
      <c r="C7" s="684" t="s">
        <v>2053</v>
      </c>
      <c r="D7" s="684" t="s">
        <v>2054</v>
      </c>
      <c r="E7" s="684">
        <v>2023</v>
      </c>
      <c r="F7" s="1998"/>
    </row>
    <row r="8" spans="1:6" ht="40" customHeight="1">
      <c r="A8" s="1998"/>
      <c r="B8" s="618">
        <v>4</v>
      </c>
      <c r="C8" s="618" t="s">
        <v>2055</v>
      </c>
      <c r="D8" s="618" t="s">
        <v>2056</v>
      </c>
      <c r="E8" s="618">
        <v>2024</v>
      </c>
      <c r="F8" s="1998"/>
    </row>
    <row r="9" spans="1:6" ht="40" customHeight="1">
      <c r="A9" s="1998"/>
      <c r="B9" s="684">
        <v>5</v>
      </c>
      <c r="C9" s="684" t="s">
        <v>2057</v>
      </c>
      <c r="D9" s="684" t="s">
        <v>2058</v>
      </c>
      <c r="E9" s="684">
        <v>2024</v>
      </c>
      <c r="F9" s="1998"/>
    </row>
    <row r="10" spans="1:6" ht="40" customHeight="1">
      <c r="A10" s="1998"/>
      <c r="B10" s="618">
        <v>6</v>
      </c>
      <c r="C10" s="618" t="s">
        <v>2059</v>
      </c>
      <c r="D10" s="618" t="s">
        <v>2060</v>
      </c>
      <c r="E10" s="618">
        <v>2024</v>
      </c>
      <c r="F10" s="1998"/>
    </row>
    <row r="11" spans="1:6" s="685" customFormat="1" ht="39" customHeight="1">
      <c r="A11" s="1998"/>
      <c r="B11" s="684">
        <v>7</v>
      </c>
      <c r="C11" s="684" t="s">
        <v>885</v>
      </c>
      <c r="D11" s="684" t="s">
        <v>2061</v>
      </c>
      <c r="E11" s="684">
        <v>2024</v>
      </c>
      <c r="F11" s="1998"/>
    </row>
    <row r="12" spans="1:6" ht="40" customHeight="1">
      <c r="A12" s="1998"/>
      <c r="B12" s="618">
        <v>8</v>
      </c>
      <c r="C12" s="618" t="s">
        <v>2062</v>
      </c>
      <c r="D12" s="618" t="s">
        <v>2063</v>
      </c>
      <c r="E12" s="618">
        <v>2021</v>
      </c>
      <c r="F12" s="1998"/>
    </row>
    <row r="13" spans="1:6" ht="40" customHeight="1">
      <c r="A13" s="1998"/>
      <c r="B13" s="684">
        <v>9</v>
      </c>
      <c r="C13" s="684" t="s">
        <v>2064</v>
      </c>
      <c r="D13" s="684" t="s">
        <v>2065</v>
      </c>
      <c r="E13" s="684">
        <v>2021</v>
      </c>
      <c r="F13" s="1998"/>
    </row>
    <row r="14" spans="1:6" ht="40" customHeight="1">
      <c r="A14" s="1998"/>
      <c r="B14" s="618">
        <v>10</v>
      </c>
      <c r="C14" s="618" t="s">
        <v>2066</v>
      </c>
      <c r="D14" s="618" t="s">
        <v>2067</v>
      </c>
      <c r="E14" s="618">
        <v>2024</v>
      </c>
      <c r="F14" s="1999"/>
    </row>
    <row r="15" spans="1:6" ht="40" customHeight="1">
      <c r="A15" s="1998"/>
      <c r="B15" s="684">
        <v>11</v>
      </c>
      <c r="C15" s="684" t="s">
        <v>2068</v>
      </c>
      <c r="D15" s="684" t="s">
        <v>2069</v>
      </c>
      <c r="E15" s="684">
        <v>2024</v>
      </c>
      <c r="F15" s="691"/>
    </row>
    <row r="16" spans="1:6" ht="40" customHeight="1">
      <c r="A16" s="1998"/>
      <c r="B16" s="618">
        <v>12</v>
      </c>
      <c r="C16" s="618" t="s">
        <v>1859</v>
      </c>
      <c r="D16" s="618" t="s">
        <v>1833</v>
      </c>
      <c r="E16" s="618">
        <v>2024</v>
      </c>
      <c r="F16" s="691"/>
    </row>
    <row r="17" spans="1:6" ht="40" customHeight="1">
      <c r="A17" s="692" t="s">
        <v>45</v>
      </c>
      <c r="B17" s="684">
        <v>13</v>
      </c>
      <c r="C17" s="684" t="s">
        <v>2062</v>
      </c>
      <c r="D17" s="684" t="s">
        <v>2070</v>
      </c>
      <c r="E17" s="684">
        <v>2023</v>
      </c>
      <c r="F17" s="692" t="s">
        <v>46</v>
      </c>
    </row>
    <row r="18" spans="1:6" ht="40" customHeight="1">
      <c r="A18" s="1996" t="s">
        <v>47</v>
      </c>
      <c r="B18" s="618">
        <v>14</v>
      </c>
      <c r="C18" s="618" t="s">
        <v>2071</v>
      </c>
      <c r="D18" s="618" t="s">
        <v>2072</v>
      </c>
      <c r="E18" s="618">
        <v>2021</v>
      </c>
      <c r="F18" s="1996" t="s">
        <v>48</v>
      </c>
    </row>
    <row r="19" spans="1:6" ht="40" customHeight="1">
      <c r="A19" s="1996"/>
      <c r="B19" s="684">
        <v>15</v>
      </c>
      <c r="C19" s="684" t="s">
        <v>2073</v>
      </c>
      <c r="D19" s="684" t="s">
        <v>2074</v>
      </c>
      <c r="E19" s="684">
        <v>2021</v>
      </c>
      <c r="F19" s="1996"/>
    </row>
    <row r="20" spans="1:6" ht="40" customHeight="1">
      <c r="A20" s="1996"/>
      <c r="B20" s="618">
        <v>16</v>
      </c>
      <c r="C20" s="618" t="s">
        <v>2075</v>
      </c>
      <c r="D20" s="618" t="s">
        <v>2076</v>
      </c>
      <c r="E20" s="618">
        <v>2022</v>
      </c>
      <c r="F20" s="1996"/>
    </row>
    <row r="21" spans="1:6" ht="40" customHeight="1">
      <c r="A21" s="1996"/>
      <c r="B21" s="684">
        <v>17</v>
      </c>
      <c r="C21" s="684" t="s">
        <v>883</v>
      </c>
      <c r="D21" s="684" t="s">
        <v>2050</v>
      </c>
      <c r="E21" s="684">
        <v>2022</v>
      </c>
      <c r="F21" s="1996"/>
    </row>
    <row r="22" spans="1:6" ht="40" customHeight="1">
      <c r="A22" s="1996" t="s">
        <v>49</v>
      </c>
      <c r="B22" s="618">
        <v>18</v>
      </c>
      <c r="C22" s="618" t="s">
        <v>2077</v>
      </c>
      <c r="D22" s="618" t="s">
        <v>2078</v>
      </c>
      <c r="E22" s="618">
        <v>2022</v>
      </c>
      <c r="F22" s="1996" t="s">
        <v>489</v>
      </c>
    </row>
    <row r="23" spans="1:6" ht="40" customHeight="1">
      <c r="A23" s="1996"/>
      <c r="B23" s="684">
        <v>19</v>
      </c>
      <c r="C23" s="684" t="s">
        <v>2079</v>
      </c>
      <c r="D23" s="684" t="s">
        <v>2080</v>
      </c>
      <c r="E23" s="684">
        <v>2021</v>
      </c>
      <c r="F23" s="1996"/>
    </row>
    <row r="24" spans="1:6" ht="40" customHeight="1">
      <c r="A24" s="1996"/>
      <c r="B24" s="618">
        <v>20</v>
      </c>
      <c r="C24" s="618" t="s">
        <v>2081</v>
      </c>
      <c r="D24" s="618" t="s">
        <v>2082</v>
      </c>
      <c r="E24" s="618">
        <v>2022</v>
      </c>
      <c r="F24" s="1996"/>
    </row>
    <row r="25" spans="1:6" ht="40" customHeight="1">
      <c r="A25" s="1996"/>
      <c r="B25" s="684">
        <v>21</v>
      </c>
      <c r="C25" s="684" t="s">
        <v>2083</v>
      </c>
      <c r="D25" s="684" t="s">
        <v>2084</v>
      </c>
      <c r="E25" s="684">
        <v>2023</v>
      </c>
      <c r="F25" s="1996"/>
    </row>
    <row r="26" spans="1:6" ht="40" customHeight="1">
      <c r="A26" s="1996" t="s">
        <v>50</v>
      </c>
      <c r="B26" s="618">
        <v>22</v>
      </c>
      <c r="C26" s="618" t="s">
        <v>2085</v>
      </c>
      <c r="D26" s="618" t="s">
        <v>2086</v>
      </c>
      <c r="E26" s="618">
        <v>2022</v>
      </c>
      <c r="F26" s="1996" t="s">
        <v>435</v>
      </c>
    </row>
    <row r="27" spans="1:6" ht="40" customHeight="1">
      <c r="A27" s="1996"/>
      <c r="B27" s="684">
        <v>23</v>
      </c>
      <c r="C27" s="684" t="s">
        <v>883</v>
      </c>
      <c r="D27" s="684" t="s">
        <v>2050</v>
      </c>
      <c r="E27" s="684">
        <v>2023</v>
      </c>
      <c r="F27" s="1996"/>
    </row>
    <row r="28" spans="1:6" ht="40" customHeight="1">
      <c r="A28" s="1996"/>
      <c r="B28" s="618">
        <v>24</v>
      </c>
      <c r="C28" s="618" t="s">
        <v>2087</v>
      </c>
      <c r="D28" s="618" t="s">
        <v>2088</v>
      </c>
      <c r="E28" s="618">
        <v>2024</v>
      </c>
      <c r="F28" s="1996"/>
    </row>
    <row r="29" spans="1:6" ht="40" customHeight="1">
      <c r="A29" s="1996"/>
      <c r="B29" s="684">
        <v>25</v>
      </c>
      <c r="C29" s="684" t="s">
        <v>2089</v>
      </c>
      <c r="D29" s="684" t="s">
        <v>2090</v>
      </c>
      <c r="E29" s="684">
        <v>2023</v>
      </c>
      <c r="F29" s="1996"/>
    </row>
    <row r="30" spans="1:6" ht="40" customHeight="1">
      <c r="A30" s="1996" t="s">
        <v>201</v>
      </c>
      <c r="B30" s="618">
        <v>26</v>
      </c>
      <c r="C30" s="618" t="s">
        <v>2091</v>
      </c>
      <c r="D30" s="618" t="s">
        <v>2092</v>
      </c>
      <c r="E30" s="618">
        <v>2024</v>
      </c>
      <c r="F30" s="1996" t="s">
        <v>2093</v>
      </c>
    </row>
    <row r="31" spans="1:6" ht="40" customHeight="1">
      <c r="A31" s="1996"/>
      <c r="B31" s="684">
        <v>27</v>
      </c>
      <c r="C31" s="684" t="s">
        <v>2094</v>
      </c>
      <c r="D31" s="684" t="s">
        <v>2095</v>
      </c>
      <c r="E31" s="684">
        <v>2021</v>
      </c>
      <c r="F31" s="1996"/>
    </row>
    <row r="32" spans="1:6" ht="40" customHeight="1">
      <c r="A32" s="1996"/>
      <c r="B32" s="618">
        <v>28</v>
      </c>
      <c r="C32" s="618" t="s">
        <v>2096</v>
      </c>
      <c r="D32" s="618" t="s">
        <v>2097</v>
      </c>
      <c r="E32" s="618">
        <v>2022</v>
      </c>
      <c r="F32" s="1996"/>
    </row>
    <row r="33" spans="1:6" ht="40" customHeight="1">
      <c r="A33" s="1996"/>
      <c r="B33" s="684">
        <v>29</v>
      </c>
      <c r="C33" s="684" t="s">
        <v>2098</v>
      </c>
      <c r="D33" s="684" t="s">
        <v>2099</v>
      </c>
      <c r="E33" s="684">
        <v>2022</v>
      </c>
      <c r="F33" s="1996"/>
    </row>
    <row r="34" spans="1:6" ht="40" customHeight="1">
      <c r="A34" s="1996"/>
      <c r="B34" s="618">
        <v>30</v>
      </c>
      <c r="C34" s="618" t="s">
        <v>2062</v>
      </c>
      <c r="D34" s="618" t="s">
        <v>2100</v>
      </c>
      <c r="E34" s="618">
        <v>2022</v>
      </c>
      <c r="F34" s="1996"/>
    </row>
    <row r="35" spans="1:6" ht="40" customHeight="1">
      <c r="A35" s="1996"/>
      <c r="B35" s="684">
        <v>31</v>
      </c>
      <c r="C35" s="684" t="s">
        <v>2101</v>
      </c>
      <c r="D35" s="684" t="s">
        <v>2102</v>
      </c>
      <c r="E35" s="684">
        <v>2022</v>
      </c>
      <c r="F35" s="1996"/>
    </row>
    <row r="36" spans="1:6" ht="40" customHeight="1">
      <c r="A36" s="692" t="s">
        <v>53</v>
      </c>
      <c r="B36" s="618">
        <v>32</v>
      </c>
      <c r="C36" s="618" t="s">
        <v>2103</v>
      </c>
      <c r="D36" s="618" t="s">
        <v>2104</v>
      </c>
      <c r="E36" s="618">
        <v>2024</v>
      </c>
      <c r="F36" s="691"/>
    </row>
    <row r="37" spans="1:6" ht="40" customHeight="1">
      <c r="A37" s="692" t="s">
        <v>54</v>
      </c>
      <c r="B37" s="684">
        <v>33</v>
      </c>
      <c r="C37" s="684" t="s">
        <v>2105</v>
      </c>
      <c r="D37" s="684" t="s">
        <v>2106</v>
      </c>
      <c r="E37" s="684">
        <v>2022</v>
      </c>
      <c r="F37" s="692" t="s">
        <v>451</v>
      </c>
    </row>
    <row r="38" spans="1:6" ht="40" customHeight="1">
      <c r="A38" s="692" t="s">
        <v>55</v>
      </c>
      <c r="B38" s="618">
        <v>34</v>
      </c>
      <c r="C38" s="618" t="s">
        <v>2107</v>
      </c>
      <c r="D38" s="618" t="s">
        <v>2108</v>
      </c>
      <c r="E38" s="618">
        <v>2023</v>
      </c>
      <c r="F38" s="692" t="s">
        <v>455</v>
      </c>
    </row>
    <row r="39" spans="1:6" ht="40" customHeight="1">
      <c r="A39" s="693" t="s">
        <v>59</v>
      </c>
      <c r="B39" s="684">
        <v>35</v>
      </c>
      <c r="C39" s="684" t="s">
        <v>2109</v>
      </c>
      <c r="D39" s="684" t="s">
        <v>2110</v>
      </c>
      <c r="E39" s="684">
        <v>2023</v>
      </c>
      <c r="F39" s="693" t="s">
        <v>60</v>
      </c>
    </row>
    <row r="40" spans="1:6" ht="40" customHeight="1">
      <c r="A40" s="1997" t="s">
        <v>61</v>
      </c>
      <c r="B40" s="618">
        <v>36</v>
      </c>
      <c r="C40" s="618" t="s">
        <v>2111</v>
      </c>
      <c r="D40" s="618" t="s">
        <v>2112</v>
      </c>
      <c r="E40" s="618">
        <v>2022</v>
      </c>
      <c r="F40" s="1997" t="s">
        <v>62</v>
      </c>
    </row>
    <row r="41" spans="1:6" ht="40" customHeight="1">
      <c r="A41" s="1999"/>
      <c r="B41" s="684">
        <v>37</v>
      </c>
      <c r="C41" s="684" t="s">
        <v>2113</v>
      </c>
      <c r="D41" s="684" t="s">
        <v>2114</v>
      </c>
      <c r="E41" s="684">
        <v>2023</v>
      </c>
      <c r="F41" s="1999"/>
    </row>
    <row r="42" spans="1:6" ht="40" customHeight="1">
      <c r="A42" s="1994" t="s">
        <v>2046</v>
      </c>
      <c r="B42" s="1994"/>
      <c r="C42" s="1994"/>
      <c r="D42" s="1995" t="s">
        <v>2047</v>
      </c>
      <c r="E42" s="1995"/>
      <c r="F42" s="1995"/>
    </row>
  </sheetData>
  <dataConsolidate link="1"/>
  <mergeCells count="17">
    <mergeCell ref="A40:A41"/>
    <mergeCell ref="F40:F41"/>
    <mergeCell ref="A42:C42"/>
    <mergeCell ref="D42:F42"/>
    <mergeCell ref="A22:A25"/>
    <mergeCell ref="F22:F25"/>
    <mergeCell ref="A26:A29"/>
    <mergeCell ref="F26:F29"/>
    <mergeCell ref="A30:A35"/>
    <mergeCell ref="F30:F35"/>
    <mergeCell ref="A18:A21"/>
    <mergeCell ref="F18:F21"/>
    <mergeCell ref="A1:F1"/>
    <mergeCell ref="A2:F2"/>
    <mergeCell ref="B4:C4"/>
    <mergeCell ref="A5:A16"/>
    <mergeCell ref="F5:F14"/>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1" manualBreakCount="1">
    <brk id="29"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CF152"/>
  <sheetViews>
    <sheetView rightToLeft="1" view="pageBreakPreview" zoomScaleNormal="90" zoomScaleSheetLayoutView="100" workbookViewId="0">
      <selection activeCell="D114" sqref="D114"/>
    </sheetView>
  </sheetViews>
  <sheetFormatPr defaultColWidth="6.7265625" defaultRowHeight="33" customHeight="1"/>
  <cols>
    <col min="1" max="1" width="21.7265625" style="698" customWidth="1"/>
    <col min="2" max="2" width="9.453125" style="699" customWidth="1"/>
    <col min="3" max="3" width="55.7265625" style="700" customWidth="1"/>
    <col min="4" max="4" width="55.7265625" style="701" customWidth="1"/>
    <col min="5" max="5" width="21.7265625" style="702" customWidth="1"/>
    <col min="6" max="6" width="21.7265625" style="698" customWidth="1"/>
    <col min="7" max="239" width="6.7265625" style="695"/>
    <col min="240" max="240" width="13.7265625" style="695" customWidth="1"/>
    <col min="241" max="241" width="4.81640625" style="695" customWidth="1"/>
    <col min="242" max="242" width="28.453125" style="695" customWidth="1"/>
    <col min="243" max="243" width="33.26953125" style="695" customWidth="1"/>
    <col min="244" max="244" width="16" style="695" customWidth="1"/>
    <col min="245" max="495" width="6.7265625" style="695"/>
    <col min="496" max="496" width="13.7265625" style="695" customWidth="1"/>
    <col min="497" max="497" width="4.81640625" style="695" customWidth="1"/>
    <col min="498" max="498" width="28.453125" style="695" customWidth="1"/>
    <col min="499" max="499" width="33.26953125" style="695" customWidth="1"/>
    <col min="500" max="500" width="16" style="695" customWidth="1"/>
    <col min="501" max="751" width="6.7265625" style="695"/>
    <col min="752" max="752" width="13.7265625" style="695" customWidth="1"/>
    <col min="753" max="753" width="4.81640625" style="695" customWidth="1"/>
    <col min="754" max="754" width="28.453125" style="695" customWidth="1"/>
    <col min="755" max="755" width="33.26953125" style="695" customWidth="1"/>
    <col min="756" max="756" width="16" style="695" customWidth="1"/>
    <col min="757" max="1007" width="6.7265625" style="695"/>
    <col min="1008" max="1008" width="13.7265625" style="695" customWidth="1"/>
    <col min="1009" max="1009" width="4.81640625" style="695" customWidth="1"/>
    <col min="1010" max="1010" width="28.453125" style="695" customWidth="1"/>
    <col min="1011" max="1011" width="33.26953125" style="695" customWidth="1"/>
    <col min="1012" max="1012" width="16" style="695" customWidth="1"/>
    <col min="1013" max="1263" width="6.7265625" style="695"/>
    <col min="1264" max="1264" width="13.7265625" style="695" customWidth="1"/>
    <col min="1265" max="1265" width="4.81640625" style="695" customWidth="1"/>
    <col min="1266" max="1266" width="28.453125" style="695" customWidth="1"/>
    <col min="1267" max="1267" width="33.26953125" style="695" customWidth="1"/>
    <col min="1268" max="1268" width="16" style="695" customWidth="1"/>
    <col min="1269" max="1519" width="6.7265625" style="695"/>
    <col min="1520" max="1520" width="13.7265625" style="695" customWidth="1"/>
    <col min="1521" max="1521" width="4.81640625" style="695" customWidth="1"/>
    <col min="1522" max="1522" width="28.453125" style="695" customWidth="1"/>
    <col min="1523" max="1523" width="33.26953125" style="695" customWidth="1"/>
    <col min="1524" max="1524" width="16" style="695" customWidth="1"/>
    <col min="1525" max="1775" width="6.7265625" style="695"/>
    <col min="1776" max="1776" width="13.7265625" style="695" customWidth="1"/>
    <col min="1777" max="1777" width="4.81640625" style="695" customWidth="1"/>
    <col min="1778" max="1778" width="28.453125" style="695" customWidth="1"/>
    <col min="1779" max="1779" width="33.26953125" style="695" customWidth="1"/>
    <col min="1780" max="1780" width="16" style="695" customWidth="1"/>
    <col min="1781" max="2031" width="6.7265625" style="695"/>
    <col min="2032" max="2032" width="13.7265625" style="695" customWidth="1"/>
    <col min="2033" max="2033" width="4.81640625" style="695" customWidth="1"/>
    <col min="2034" max="2034" width="28.453125" style="695" customWidth="1"/>
    <col min="2035" max="2035" width="33.26953125" style="695" customWidth="1"/>
    <col min="2036" max="2036" width="16" style="695" customWidth="1"/>
    <col min="2037" max="2287" width="6.7265625" style="695"/>
    <col min="2288" max="2288" width="13.7265625" style="695" customWidth="1"/>
    <col min="2289" max="2289" width="4.81640625" style="695" customWidth="1"/>
    <col min="2290" max="2290" width="28.453125" style="695" customWidth="1"/>
    <col min="2291" max="2291" width="33.26953125" style="695" customWidth="1"/>
    <col min="2292" max="2292" width="16" style="695" customWidth="1"/>
    <col min="2293" max="2543" width="6.7265625" style="695"/>
    <col min="2544" max="2544" width="13.7265625" style="695" customWidth="1"/>
    <col min="2545" max="2545" width="4.81640625" style="695" customWidth="1"/>
    <col min="2546" max="2546" width="28.453125" style="695" customWidth="1"/>
    <col min="2547" max="2547" width="33.26953125" style="695" customWidth="1"/>
    <col min="2548" max="2548" width="16" style="695" customWidth="1"/>
    <col min="2549" max="2799" width="6.7265625" style="695"/>
    <col min="2800" max="2800" width="13.7265625" style="695" customWidth="1"/>
    <col min="2801" max="2801" width="4.81640625" style="695" customWidth="1"/>
    <col min="2802" max="2802" width="28.453125" style="695" customWidth="1"/>
    <col min="2803" max="2803" width="33.26953125" style="695" customWidth="1"/>
    <col min="2804" max="2804" width="16" style="695" customWidth="1"/>
    <col min="2805" max="3055" width="6.7265625" style="695"/>
    <col min="3056" max="3056" width="13.7265625" style="695" customWidth="1"/>
    <col min="3057" max="3057" width="4.81640625" style="695" customWidth="1"/>
    <col min="3058" max="3058" width="28.453125" style="695" customWidth="1"/>
    <col min="3059" max="3059" width="33.26953125" style="695" customWidth="1"/>
    <col min="3060" max="3060" width="16" style="695" customWidth="1"/>
    <col min="3061" max="3311" width="6.7265625" style="695"/>
    <col min="3312" max="3312" width="13.7265625" style="695" customWidth="1"/>
    <col min="3313" max="3313" width="4.81640625" style="695" customWidth="1"/>
    <col min="3314" max="3314" width="28.453125" style="695" customWidth="1"/>
    <col min="3315" max="3315" width="33.26953125" style="695" customWidth="1"/>
    <col min="3316" max="3316" width="16" style="695" customWidth="1"/>
    <col min="3317" max="3567" width="6.7265625" style="695"/>
    <col min="3568" max="3568" width="13.7265625" style="695" customWidth="1"/>
    <col min="3569" max="3569" width="4.81640625" style="695" customWidth="1"/>
    <col min="3570" max="3570" width="28.453125" style="695" customWidth="1"/>
    <col min="3571" max="3571" width="33.26953125" style="695" customWidth="1"/>
    <col min="3572" max="3572" width="16" style="695" customWidth="1"/>
    <col min="3573" max="3823" width="6.7265625" style="695"/>
    <col min="3824" max="3824" width="13.7265625" style="695" customWidth="1"/>
    <col min="3825" max="3825" width="4.81640625" style="695" customWidth="1"/>
    <col min="3826" max="3826" width="28.453125" style="695" customWidth="1"/>
    <col min="3827" max="3827" width="33.26953125" style="695" customWidth="1"/>
    <col min="3828" max="3828" width="16" style="695" customWidth="1"/>
    <col min="3829" max="4079" width="6.7265625" style="695"/>
    <col min="4080" max="4080" width="13.7265625" style="695" customWidth="1"/>
    <col min="4081" max="4081" width="4.81640625" style="695" customWidth="1"/>
    <col min="4082" max="4082" width="28.453125" style="695" customWidth="1"/>
    <col min="4083" max="4083" width="33.26953125" style="695" customWidth="1"/>
    <col min="4084" max="4084" width="16" style="695" customWidth="1"/>
    <col min="4085" max="4335" width="6.7265625" style="695"/>
    <col min="4336" max="4336" width="13.7265625" style="695" customWidth="1"/>
    <col min="4337" max="4337" width="4.81640625" style="695" customWidth="1"/>
    <col min="4338" max="4338" width="28.453125" style="695" customWidth="1"/>
    <col min="4339" max="4339" width="33.26953125" style="695" customWidth="1"/>
    <col min="4340" max="4340" width="16" style="695" customWidth="1"/>
    <col min="4341" max="4591" width="6.7265625" style="695"/>
    <col min="4592" max="4592" width="13.7265625" style="695" customWidth="1"/>
    <col min="4593" max="4593" width="4.81640625" style="695" customWidth="1"/>
    <col min="4594" max="4594" width="28.453125" style="695" customWidth="1"/>
    <col min="4595" max="4595" width="33.26953125" style="695" customWidth="1"/>
    <col min="4596" max="4596" width="16" style="695" customWidth="1"/>
    <col min="4597" max="4847" width="6.7265625" style="695"/>
    <col min="4848" max="4848" width="13.7265625" style="695" customWidth="1"/>
    <col min="4849" max="4849" width="4.81640625" style="695" customWidth="1"/>
    <col min="4850" max="4850" width="28.453125" style="695" customWidth="1"/>
    <col min="4851" max="4851" width="33.26953125" style="695" customWidth="1"/>
    <col min="4852" max="4852" width="16" style="695" customWidth="1"/>
    <col min="4853" max="5103" width="6.7265625" style="695"/>
    <col min="5104" max="5104" width="13.7265625" style="695" customWidth="1"/>
    <col min="5105" max="5105" width="4.81640625" style="695" customWidth="1"/>
    <col min="5106" max="5106" width="28.453125" style="695" customWidth="1"/>
    <col min="5107" max="5107" width="33.26953125" style="695" customWidth="1"/>
    <col min="5108" max="5108" width="16" style="695" customWidth="1"/>
    <col min="5109" max="5359" width="6.7265625" style="695"/>
    <col min="5360" max="5360" width="13.7265625" style="695" customWidth="1"/>
    <col min="5361" max="5361" width="4.81640625" style="695" customWidth="1"/>
    <col min="5362" max="5362" width="28.453125" style="695" customWidth="1"/>
    <col min="5363" max="5363" width="33.26953125" style="695" customWidth="1"/>
    <col min="5364" max="5364" width="16" style="695" customWidth="1"/>
    <col min="5365" max="5615" width="6.7265625" style="695"/>
    <col min="5616" max="5616" width="13.7265625" style="695" customWidth="1"/>
    <col min="5617" max="5617" width="4.81640625" style="695" customWidth="1"/>
    <col min="5618" max="5618" width="28.453125" style="695" customWidth="1"/>
    <col min="5619" max="5619" width="33.26953125" style="695" customWidth="1"/>
    <col min="5620" max="5620" width="16" style="695" customWidth="1"/>
    <col min="5621" max="5871" width="6.7265625" style="695"/>
    <col min="5872" max="5872" width="13.7265625" style="695" customWidth="1"/>
    <col min="5873" max="5873" width="4.81640625" style="695" customWidth="1"/>
    <col min="5874" max="5874" width="28.453125" style="695" customWidth="1"/>
    <col min="5875" max="5875" width="33.26953125" style="695" customWidth="1"/>
    <col min="5876" max="5876" width="16" style="695" customWidth="1"/>
    <col min="5877" max="6127" width="6.7265625" style="695"/>
    <col min="6128" max="6128" width="13.7265625" style="695" customWidth="1"/>
    <col min="6129" max="6129" width="4.81640625" style="695" customWidth="1"/>
    <col min="6130" max="6130" width="28.453125" style="695" customWidth="1"/>
    <col min="6131" max="6131" width="33.26953125" style="695" customWidth="1"/>
    <col min="6132" max="6132" width="16" style="695" customWidth="1"/>
    <col min="6133" max="6383" width="6.7265625" style="695"/>
    <col min="6384" max="6384" width="13.7265625" style="695" customWidth="1"/>
    <col min="6385" max="6385" width="4.81640625" style="695" customWidth="1"/>
    <col min="6386" max="6386" width="28.453125" style="695" customWidth="1"/>
    <col min="6387" max="6387" width="33.26953125" style="695" customWidth="1"/>
    <col min="6388" max="6388" width="16" style="695" customWidth="1"/>
    <col min="6389" max="6639" width="6.7265625" style="695"/>
    <col min="6640" max="6640" width="13.7265625" style="695" customWidth="1"/>
    <col min="6641" max="6641" width="4.81640625" style="695" customWidth="1"/>
    <col min="6642" max="6642" width="28.453125" style="695" customWidth="1"/>
    <col min="6643" max="6643" width="33.26953125" style="695" customWidth="1"/>
    <col min="6644" max="6644" width="16" style="695" customWidth="1"/>
    <col min="6645" max="6895" width="6.7265625" style="695"/>
    <col min="6896" max="6896" width="13.7265625" style="695" customWidth="1"/>
    <col min="6897" max="6897" width="4.81640625" style="695" customWidth="1"/>
    <col min="6898" max="6898" width="28.453125" style="695" customWidth="1"/>
    <col min="6899" max="6899" width="33.26953125" style="695" customWidth="1"/>
    <col min="6900" max="6900" width="16" style="695" customWidth="1"/>
    <col min="6901" max="7151" width="6.7265625" style="695"/>
    <col min="7152" max="7152" width="13.7265625" style="695" customWidth="1"/>
    <col min="7153" max="7153" width="4.81640625" style="695" customWidth="1"/>
    <col min="7154" max="7154" width="28.453125" style="695" customWidth="1"/>
    <col min="7155" max="7155" width="33.26953125" style="695" customWidth="1"/>
    <col min="7156" max="7156" width="16" style="695" customWidth="1"/>
    <col min="7157" max="7407" width="6.7265625" style="695"/>
    <col min="7408" max="7408" width="13.7265625" style="695" customWidth="1"/>
    <col min="7409" max="7409" width="4.81640625" style="695" customWidth="1"/>
    <col min="7410" max="7410" width="28.453125" style="695" customWidth="1"/>
    <col min="7411" max="7411" width="33.26953125" style="695" customWidth="1"/>
    <col min="7412" max="7412" width="16" style="695" customWidth="1"/>
    <col min="7413" max="7663" width="6.7265625" style="695"/>
    <col min="7664" max="7664" width="13.7265625" style="695" customWidth="1"/>
    <col min="7665" max="7665" width="4.81640625" style="695" customWidth="1"/>
    <col min="7666" max="7666" width="28.453125" style="695" customWidth="1"/>
    <col min="7667" max="7667" width="33.26953125" style="695" customWidth="1"/>
    <col min="7668" max="7668" width="16" style="695" customWidth="1"/>
    <col min="7669" max="7919" width="6.7265625" style="695"/>
    <col min="7920" max="7920" width="13.7265625" style="695" customWidth="1"/>
    <col min="7921" max="7921" width="4.81640625" style="695" customWidth="1"/>
    <col min="7922" max="7922" width="28.453125" style="695" customWidth="1"/>
    <col min="7923" max="7923" width="33.26953125" style="695" customWidth="1"/>
    <col min="7924" max="7924" width="16" style="695" customWidth="1"/>
    <col min="7925" max="8175" width="6.7265625" style="695"/>
    <col min="8176" max="8176" width="13.7265625" style="695" customWidth="1"/>
    <col min="8177" max="8177" width="4.81640625" style="695" customWidth="1"/>
    <col min="8178" max="8178" width="28.453125" style="695" customWidth="1"/>
    <col min="8179" max="8179" width="33.26953125" style="695" customWidth="1"/>
    <col min="8180" max="8180" width="16" style="695" customWidth="1"/>
    <col min="8181" max="8431" width="6.7265625" style="695"/>
    <col min="8432" max="8432" width="13.7265625" style="695" customWidth="1"/>
    <col min="8433" max="8433" width="4.81640625" style="695" customWidth="1"/>
    <col min="8434" max="8434" width="28.453125" style="695" customWidth="1"/>
    <col min="8435" max="8435" width="33.26953125" style="695" customWidth="1"/>
    <col min="8436" max="8436" width="16" style="695" customWidth="1"/>
    <col min="8437" max="8687" width="6.7265625" style="695"/>
    <col min="8688" max="8688" width="13.7265625" style="695" customWidth="1"/>
    <col min="8689" max="8689" width="4.81640625" style="695" customWidth="1"/>
    <col min="8690" max="8690" width="28.453125" style="695" customWidth="1"/>
    <col min="8691" max="8691" width="33.26953125" style="695" customWidth="1"/>
    <col min="8692" max="8692" width="16" style="695" customWidth="1"/>
    <col min="8693" max="8943" width="6.7265625" style="695"/>
    <col min="8944" max="8944" width="13.7265625" style="695" customWidth="1"/>
    <col min="8945" max="8945" width="4.81640625" style="695" customWidth="1"/>
    <col min="8946" max="8946" width="28.453125" style="695" customWidth="1"/>
    <col min="8947" max="8947" width="33.26953125" style="695" customWidth="1"/>
    <col min="8948" max="8948" width="16" style="695" customWidth="1"/>
    <col min="8949" max="9199" width="6.7265625" style="695"/>
    <col min="9200" max="9200" width="13.7265625" style="695" customWidth="1"/>
    <col min="9201" max="9201" width="4.81640625" style="695" customWidth="1"/>
    <col min="9202" max="9202" width="28.453125" style="695" customWidth="1"/>
    <col min="9203" max="9203" width="33.26953125" style="695" customWidth="1"/>
    <col min="9204" max="9204" width="16" style="695" customWidth="1"/>
    <col min="9205" max="9455" width="6.7265625" style="695"/>
    <col min="9456" max="9456" width="13.7265625" style="695" customWidth="1"/>
    <col min="9457" max="9457" width="4.81640625" style="695" customWidth="1"/>
    <col min="9458" max="9458" width="28.453125" style="695" customWidth="1"/>
    <col min="9459" max="9459" width="33.26953125" style="695" customWidth="1"/>
    <col min="9460" max="9460" width="16" style="695" customWidth="1"/>
    <col min="9461" max="9711" width="6.7265625" style="695"/>
    <col min="9712" max="9712" width="13.7265625" style="695" customWidth="1"/>
    <col min="9713" max="9713" width="4.81640625" style="695" customWidth="1"/>
    <col min="9714" max="9714" width="28.453125" style="695" customWidth="1"/>
    <col min="9715" max="9715" width="33.26953125" style="695" customWidth="1"/>
    <col min="9716" max="9716" width="16" style="695" customWidth="1"/>
    <col min="9717" max="9967" width="6.7265625" style="695"/>
    <col min="9968" max="9968" width="13.7265625" style="695" customWidth="1"/>
    <col min="9969" max="9969" width="4.81640625" style="695" customWidth="1"/>
    <col min="9970" max="9970" width="28.453125" style="695" customWidth="1"/>
    <col min="9971" max="9971" width="33.26953125" style="695" customWidth="1"/>
    <col min="9972" max="9972" width="16" style="695" customWidth="1"/>
    <col min="9973" max="10223" width="6.7265625" style="695"/>
    <col min="10224" max="10224" width="13.7265625" style="695" customWidth="1"/>
    <col min="10225" max="10225" width="4.81640625" style="695" customWidth="1"/>
    <col min="10226" max="10226" width="28.453125" style="695" customWidth="1"/>
    <col min="10227" max="10227" width="33.26953125" style="695" customWidth="1"/>
    <col min="10228" max="10228" width="16" style="695" customWidth="1"/>
    <col min="10229" max="10479" width="6.7265625" style="695"/>
    <col min="10480" max="10480" width="13.7265625" style="695" customWidth="1"/>
    <col min="10481" max="10481" width="4.81640625" style="695" customWidth="1"/>
    <col min="10482" max="10482" width="28.453125" style="695" customWidth="1"/>
    <col min="10483" max="10483" width="33.26953125" style="695" customWidth="1"/>
    <col min="10484" max="10484" width="16" style="695" customWidth="1"/>
    <col min="10485" max="10735" width="6.7265625" style="695"/>
    <col min="10736" max="10736" width="13.7265625" style="695" customWidth="1"/>
    <col min="10737" max="10737" width="4.81640625" style="695" customWidth="1"/>
    <col min="10738" max="10738" width="28.453125" style="695" customWidth="1"/>
    <col min="10739" max="10739" width="33.26953125" style="695" customWidth="1"/>
    <col min="10740" max="10740" width="16" style="695" customWidth="1"/>
    <col min="10741" max="10991" width="6.7265625" style="695"/>
    <col min="10992" max="10992" width="13.7265625" style="695" customWidth="1"/>
    <col min="10993" max="10993" width="4.81640625" style="695" customWidth="1"/>
    <col min="10994" max="10994" width="28.453125" style="695" customWidth="1"/>
    <col min="10995" max="10995" width="33.26953125" style="695" customWidth="1"/>
    <col min="10996" max="10996" width="16" style="695" customWidth="1"/>
    <col min="10997" max="11247" width="6.7265625" style="695"/>
    <col min="11248" max="11248" width="13.7265625" style="695" customWidth="1"/>
    <col min="11249" max="11249" width="4.81640625" style="695" customWidth="1"/>
    <col min="11250" max="11250" width="28.453125" style="695" customWidth="1"/>
    <col min="11251" max="11251" width="33.26953125" style="695" customWidth="1"/>
    <col min="11252" max="11252" width="16" style="695" customWidth="1"/>
    <col min="11253" max="11503" width="6.7265625" style="695"/>
    <col min="11504" max="11504" width="13.7265625" style="695" customWidth="1"/>
    <col min="11505" max="11505" width="4.81640625" style="695" customWidth="1"/>
    <col min="11506" max="11506" width="28.453125" style="695" customWidth="1"/>
    <col min="11507" max="11507" width="33.26953125" style="695" customWidth="1"/>
    <col min="11508" max="11508" width="16" style="695" customWidth="1"/>
    <col min="11509" max="11759" width="6.7265625" style="695"/>
    <col min="11760" max="11760" width="13.7265625" style="695" customWidth="1"/>
    <col min="11761" max="11761" width="4.81640625" style="695" customWidth="1"/>
    <col min="11762" max="11762" width="28.453125" style="695" customWidth="1"/>
    <col min="11763" max="11763" width="33.26953125" style="695" customWidth="1"/>
    <col min="11764" max="11764" width="16" style="695" customWidth="1"/>
    <col min="11765" max="12015" width="6.7265625" style="695"/>
    <col min="12016" max="12016" width="13.7265625" style="695" customWidth="1"/>
    <col min="12017" max="12017" width="4.81640625" style="695" customWidth="1"/>
    <col min="12018" max="12018" width="28.453125" style="695" customWidth="1"/>
    <col min="12019" max="12019" width="33.26953125" style="695" customWidth="1"/>
    <col min="12020" max="12020" width="16" style="695" customWidth="1"/>
    <col min="12021" max="12271" width="6.7265625" style="695"/>
    <col min="12272" max="12272" width="13.7265625" style="695" customWidth="1"/>
    <col min="12273" max="12273" width="4.81640625" style="695" customWidth="1"/>
    <col min="12274" max="12274" width="28.453125" style="695" customWidth="1"/>
    <col min="12275" max="12275" width="33.26953125" style="695" customWidth="1"/>
    <col min="12276" max="12276" width="16" style="695" customWidth="1"/>
    <col min="12277" max="12527" width="6.7265625" style="695"/>
    <col min="12528" max="12528" width="13.7265625" style="695" customWidth="1"/>
    <col min="12529" max="12529" width="4.81640625" style="695" customWidth="1"/>
    <col min="12530" max="12530" width="28.453125" style="695" customWidth="1"/>
    <col min="12531" max="12531" width="33.26953125" style="695" customWidth="1"/>
    <col min="12532" max="12532" width="16" style="695" customWidth="1"/>
    <col min="12533" max="12783" width="6.7265625" style="695"/>
    <col min="12784" max="12784" width="13.7265625" style="695" customWidth="1"/>
    <col min="12785" max="12785" width="4.81640625" style="695" customWidth="1"/>
    <col min="12786" max="12786" width="28.453125" style="695" customWidth="1"/>
    <col min="12787" max="12787" width="33.26953125" style="695" customWidth="1"/>
    <col min="12788" max="12788" width="16" style="695" customWidth="1"/>
    <col min="12789" max="13039" width="6.7265625" style="695"/>
    <col min="13040" max="13040" width="13.7265625" style="695" customWidth="1"/>
    <col min="13041" max="13041" width="4.81640625" style="695" customWidth="1"/>
    <col min="13042" max="13042" width="28.453125" style="695" customWidth="1"/>
    <col min="13043" max="13043" width="33.26953125" style="695" customWidth="1"/>
    <col min="13044" max="13044" width="16" style="695" customWidth="1"/>
    <col min="13045" max="13295" width="6.7265625" style="695"/>
    <col min="13296" max="13296" width="13.7265625" style="695" customWidth="1"/>
    <col min="13297" max="13297" width="4.81640625" style="695" customWidth="1"/>
    <col min="13298" max="13298" width="28.453125" style="695" customWidth="1"/>
    <col min="13299" max="13299" width="33.26953125" style="695" customWidth="1"/>
    <col min="13300" max="13300" width="16" style="695" customWidth="1"/>
    <col min="13301" max="13551" width="6.7265625" style="695"/>
    <col min="13552" max="13552" width="13.7265625" style="695" customWidth="1"/>
    <col min="13553" max="13553" width="4.81640625" style="695" customWidth="1"/>
    <col min="13554" max="13554" width="28.453125" style="695" customWidth="1"/>
    <col min="13555" max="13555" width="33.26953125" style="695" customWidth="1"/>
    <col min="13556" max="13556" width="16" style="695" customWidth="1"/>
    <col min="13557" max="13807" width="6.7265625" style="695"/>
    <col min="13808" max="13808" width="13.7265625" style="695" customWidth="1"/>
    <col min="13809" max="13809" width="4.81640625" style="695" customWidth="1"/>
    <col min="13810" max="13810" width="28.453125" style="695" customWidth="1"/>
    <col min="13811" max="13811" width="33.26953125" style="695" customWidth="1"/>
    <col min="13812" max="13812" width="16" style="695" customWidth="1"/>
    <col min="13813" max="14063" width="6.7265625" style="695"/>
    <col min="14064" max="14064" width="13.7265625" style="695" customWidth="1"/>
    <col min="14065" max="14065" width="4.81640625" style="695" customWidth="1"/>
    <col min="14066" max="14066" width="28.453125" style="695" customWidth="1"/>
    <col min="14067" max="14067" width="33.26953125" style="695" customWidth="1"/>
    <col min="14068" max="14068" width="16" style="695" customWidth="1"/>
    <col min="14069" max="14319" width="6.7265625" style="695"/>
    <col min="14320" max="14320" width="13.7265625" style="695" customWidth="1"/>
    <col min="14321" max="14321" width="4.81640625" style="695" customWidth="1"/>
    <col min="14322" max="14322" width="28.453125" style="695" customWidth="1"/>
    <col min="14323" max="14323" width="33.26953125" style="695" customWidth="1"/>
    <col min="14324" max="14324" width="16" style="695" customWidth="1"/>
    <col min="14325" max="14575" width="6.7265625" style="695"/>
    <col min="14576" max="14576" width="13.7265625" style="695" customWidth="1"/>
    <col min="14577" max="14577" width="4.81640625" style="695" customWidth="1"/>
    <col min="14578" max="14578" width="28.453125" style="695" customWidth="1"/>
    <col min="14579" max="14579" width="33.26953125" style="695" customWidth="1"/>
    <col min="14580" max="14580" width="16" style="695" customWidth="1"/>
    <col min="14581" max="14831" width="6.7265625" style="695"/>
    <col min="14832" max="14832" width="13.7265625" style="695" customWidth="1"/>
    <col min="14833" max="14833" width="4.81640625" style="695" customWidth="1"/>
    <col min="14834" max="14834" width="28.453125" style="695" customWidth="1"/>
    <col min="14835" max="14835" width="33.26953125" style="695" customWidth="1"/>
    <col min="14836" max="14836" width="16" style="695" customWidth="1"/>
    <col min="14837" max="15087" width="6.7265625" style="695"/>
    <col min="15088" max="15088" width="13.7265625" style="695" customWidth="1"/>
    <col min="15089" max="15089" width="4.81640625" style="695" customWidth="1"/>
    <col min="15090" max="15090" width="28.453125" style="695" customWidth="1"/>
    <col min="15091" max="15091" width="33.26953125" style="695" customWidth="1"/>
    <col min="15092" max="15092" width="16" style="695" customWidth="1"/>
    <col min="15093" max="15343" width="6.7265625" style="695"/>
    <col min="15344" max="15344" width="13.7265625" style="695" customWidth="1"/>
    <col min="15345" max="15345" width="4.81640625" style="695" customWidth="1"/>
    <col min="15346" max="15346" width="28.453125" style="695" customWidth="1"/>
    <col min="15347" max="15347" width="33.26953125" style="695" customWidth="1"/>
    <col min="15348" max="15348" width="16" style="695" customWidth="1"/>
    <col min="15349" max="15599" width="6.7265625" style="695"/>
    <col min="15600" max="15600" width="13.7265625" style="695" customWidth="1"/>
    <col min="15601" max="15601" width="4.81640625" style="695" customWidth="1"/>
    <col min="15602" max="15602" width="28.453125" style="695" customWidth="1"/>
    <col min="15603" max="15603" width="33.26953125" style="695" customWidth="1"/>
    <col min="15604" max="15604" width="16" style="695" customWidth="1"/>
    <col min="15605" max="15855" width="6.7265625" style="695"/>
    <col min="15856" max="15856" width="13.7265625" style="695" customWidth="1"/>
    <col min="15857" max="15857" width="4.81640625" style="695" customWidth="1"/>
    <col min="15858" max="15858" width="28.453125" style="695" customWidth="1"/>
    <col min="15859" max="15859" width="33.26953125" style="695" customWidth="1"/>
    <col min="15860" max="15860" width="16" style="695" customWidth="1"/>
    <col min="15861" max="16111" width="6.7265625" style="695"/>
    <col min="16112" max="16112" width="13.7265625" style="695" customWidth="1"/>
    <col min="16113" max="16113" width="4.81640625" style="695" customWidth="1"/>
    <col min="16114" max="16114" width="28.453125" style="695" customWidth="1"/>
    <col min="16115" max="16115" width="33.26953125" style="695" customWidth="1"/>
    <col min="16116" max="16116" width="16" style="695" customWidth="1"/>
    <col min="16117" max="16384" width="6.7265625" style="695"/>
  </cols>
  <sheetData>
    <row r="1" spans="1:9" s="680" customFormat="1" ht="35.25" customHeight="1">
      <c r="A1" s="1715" t="s">
        <v>721</v>
      </c>
      <c r="B1" s="1716"/>
      <c r="C1" s="1716"/>
      <c r="D1" s="1716"/>
      <c r="E1" s="1716"/>
      <c r="F1" s="1716"/>
    </row>
    <row r="2" spans="1:9" s="680" customFormat="1" ht="24" customHeight="1">
      <c r="A2" s="1717" t="s">
        <v>722</v>
      </c>
      <c r="B2" s="1718"/>
      <c r="C2" s="1718"/>
      <c r="D2" s="1718"/>
      <c r="E2" s="1718"/>
      <c r="F2" s="1718"/>
    </row>
    <row r="3" spans="1:9" s="683" customFormat="1" ht="27.75" customHeight="1">
      <c r="A3" s="160" t="s">
        <v>2115</v>
      </c>
      <c r="B3" s="161"/>
      <c r="C3" s="161"/>
      <c r="D3" s="681"/>
      <c r="E3" s="681"/>
      <c r="F3" s="682" t="s">
        <v>2116</v>
      </c>
    </row>
    <row r="4" spans="1:9" s="683" customFormat="1" ht="39" customHeight="1">
      <c r="A4" s="630" t="s">
        <v>1694</v>
      </c>
      <c r="B4" s="1810" t="s">
        <v>1695</v>
      </c>
      <c r="C4" s="1810"/>
      <c r="D4" s="630" t="s">
        <v>1696</v>
      </c>
      <c r="E4" s="630" t="s">
        <v>1697</v>
      </c>
      <c r="F4" s="630" t="s">
        <v>759</v>
      </c>
    </row>
    <row r="5" spans="1:9" s="694" customFormat="1" ht="33" customHeight="1">
      <c r="A5" s="1772" t="s">
        <v>43</v>
      </c>
      <c r="B5" s="620">
        <v>1</v>
      </c>
      <c r="C5" s="684" t="s">
        <v>2117</v>
      </c>
      <c r="D5" s="684" t="s">
        <v>2118</v>
      </c>
      <c r="E5" s="684">
        <v>2022</v>
      </c>
      <c r="F5" s="1772" t="s">
        <v>44</v>
      </c>
      <c r="I5" s="695"/>
    </row>
    <row r="6" spans="1:9" s="694" customFormat="1" ht="33" customHeight="1">
      <c r="A6" s="1772"/>
      <c r="B6" s="620">
        <v>2</v>
      </c>
      <c r="C6" s="618" t="s">
        <v>2119</v>
      </c>
      <c r="D6" s="618" t="s">
        <v>2120</v>
      </c>
      <c r="E6" s="618">
        <v>2022</v>
      </c>
      <c r="F6" s="1772"/>
      <c r="I6" s="695"/>
    </row>
    <row r="7" spans="1:9" s="694" customFormat="1" ht="33" customHeight="1">
      <c r="A7" s="1772"/>
      <c r="B7" s="620">
        <v>3</v>
      </c>
      <c r="C7" s="684" t="s">
        <v>2121</v>
      </c>
      <c r="D7" s="684" t="s">
        <v>2122</v>
      </c>
      <c r="E7" s="684">
        <v>2022</v>
      </c>
      <c r="F7" s="1772"/>
      <c r="I7" s="695"/>
    </row>
    <row r="8" spans="1:9" s="694" customFormat="1" ht="33" customHeight="1">
      <c r="A8" s="1772"/>
      <c r="B8" s="620">
        <v>4</v>
      </c>
      <c r="C8" s="618" t="s">
        <v>2123</v>
      </c>
      <c r="D8" s="618" t="s">
        <v>2124</v>
      </c>
      <c r="E8" s="618">
        <v>2023</v>
      </c>
      <c r="F8" s="1772"/>
      <c r="I8" s="695"/>
    </row>
    <row r="9" spans="1:9" s="694" customFormat="1" ht="33" customHeight="1">
      <c r="A9" s="1772"/>
      <c r="B9" s="620">
        <v>5</v>
      </c>
      <c r="C9" s="684" t="s">
        <v>2125</v>
      </c>
      <c r="D9" s="684" t="s">
        <v>2126</v>
      </c>
      <c r="E9" s="684">
        <v>2022</v>
      </c>
      <c r="F9" s="1772"/>
      <c r="I9" s="695"/>
    </row>
    <row r="10" spans="1:9" s="694" customFormat="1" ht="33" customHeight="1">
      <c r="A10" s="1772"/>
      <c r="B10" s="620">
        <v>6</v>
      </c>
      <c r="C10" s="618" t="s">
        <v>2127</v>
      </c>
      <c r="D10" s="618" t="s">
        <v>2128</v>
      </c>
      <c r="E10" s="618">
        <v>2023</v>
      </c>
      <c r="F10" s="1772"/>
      <c r="I10" s="695"/>
    </row>
    <row r="11" spans="1:9" s="694" customFormat="1" ht="33" customHeight="1">
      <c r="A11" s="1772"/>
      <c r="B11" s="620">
        <v>7</v>
      </c>
      <c r="C11" s="684" t="s">
        <v>2129</v>
      </c>
      <c r="D11" s="684" t="s">
        <v>2130</v>
      </c>
      <c r="E11" s="684">
        <v>2022</v>
      </c>
      <c r="F11" s="1772"/>
    </row>
    <row r="12" spans="1:9" s="694" customFormat="1" ht="33" customHeight="1">
      <c r="A12" s="1772"/>
      <c r="B12" s="620">
        <v>8</v>
      </c>
      <c r="C12" s="618" t="s">
        <v>2131</v>
      </c>
      <c r="D12" s="618" t="s">
        <v>2132</v>
      </c>
      <c r="E12" s="618">
        <v>2022</v>
      </c>
      <c r="F12" s="1772"/>
    </row>
    <row r="13" spans="1:9" s="694" customFormat="1" ht="33" customHeight="1">
      <c r="A13" s="1772"/>
      <c r="B13" s="620">
        <v>9</v>
      </c>
      <c r="C13" s="684" t="s">
        <v>2133</v>
      </c>
      <c r="D13" s="684" t="s">
        <v>2134</v>
      </c>
      <c r="E13" s="684">
        <v>2021</v>
      </c>
      <c r="F13" s="1772"/>
      <c r="I13" s="695"/>
    </row>
    <row r="14" spans="1:9" s="694" customFormat="1" ht="33" customHeight="1">
      <c r="A14" s="1772"/>
      <c r="B14" s="620">
        <v>10</v>
      </c>
      <c r="C14" s="618" t="s">
        <v>2135</v>
      </c>
      <c r="D14" s="618" t="s">
        <v>2136</v>
      </c>
      <c r="E14" s="618">
        <v>2021</v>
      </c>
      <c r="F14" s="1772"/>
      <c r="I14" s="695"/>
    </row>
    <row r="15" spans="1:9" s="694" customFormat="1" ht="33" customHeight="1">
      <c r="A15" s="1772"/>
      <c r="B15" s="620">
        <v>11</v>
      </c>
      <c r="C15" s="684" t="s">
        <v>2137</v>
      </c>
      <c r="D15" s="684" t="s">
        <v>2138</v>
      </c>
      <c r="E15" s="684">
        <v>2021</v>
      </c>
      <c r="F15" s="1772"/>
      <c r="I15" s="695"/>
    </row>
    <row r="16" spans="1:9" s="694" customFormat="1" ht="33" customHeight="1">
      <c r="A16" s="1772"/>
      <c r="B16" s="620">
        <v>12</v>
      </c>
      <c r="C16" s="618" t="s">
        <v>2139</v>
      </c>
      <c r="D16" s="618" t="s">
        <v>2140</v>
      </c>
      <c r="E16" s="618">
        <v>2021</v>
      </c>
      <c r="F16" s="1772"/>
      <c r="I16" s="695"/>
    </row>
    <row r="17" spans="1:9" s="694" customFormat="1" ht="33" customHeight="1">
      <c r="A17" s="1772"/>
      <c r="B17" s="620">
        <v>13</v>
      </c>
      <c r="C17" s="684" t="s">
        <v>2141</v>
      </c>
      <c r="D17" s="684" t="s">
        <v>2142</v>
      </c>
      <c r="E17" s="684">
        <v>2021</v>
      </c>
      <c r="F17" s="1772"/>
      <c r="I17" s="695"/>
    </row>
    <row r="18" spans="1:9" s="694" customFormat="1" ht="33" customHeight="1">
      <c r="A18" s="1772"/>
      <c r="B18" s="620">
        <v>14</v>
      </c>
      <c r="C18" s="618" t="s">
        <v>2143</v>
      </c>
      <c r="D18" s="618" t="s">
        <v>2144</v>
      </c>
      <c r="E18" s="618">
        <v>2021</v>
      </c>
      <c r="F18" s="1772"/>
      <c r="I18" s="695"/>
    </row>
    <row r="19" spans="1:9" s="694" customFormat="1" ht="33" customHeight="1">
      <c r="A19" s="1772"/>
      <c r="B19" s="620">
        <v>15</v>
      </c>
      <c r="C19" s="684" t="s">
        <v>2145</v>
      </c>
      <c r="D19" s="684" t="s">
        <v>2146</v>
      </c>
      <c r="E19" s="684">
        <v>2021</v>
      </c>
      <c r="F19" s="1772"/>
      <c r="I19" s="695"/>
    </row>
    <row r="20" spans="1:9" s="694" customFormat="1" ht="33" customHeight="1">
      <c r="A20" s="1772"/>
      <c r="B20" s="620">
        <v>16</v>
      </c>
      <c r="C20" s="618" t="s">
        <v>2147</v>
      </c>
      <c r="D20" s="618" t="s">
        <v>2148</v>
      </c>
      <c r="E20" s="618">
        <v>2021</v>
      </c>
      <c r="F20" s="1772"/>
      <c r="I20" s="695"/>
    </row>
    <row r="21" spans="1:9" s="694" customFormat="1" ht="33" customHeight="1">
      <c r="A21" s="1772"/>
      <c r="B21" s="620">
        <v>17</v>
      </c>
      <c r="C21" s="684" t="s">
        <v>2149</v>
      </c>
      <c r="D21" s="684" t="s">
        <v>2150</v>
      </c>
      <c r="E21" s="684">
        <v>2021</v>
      </c>
      <c r="F21" s="1772"/>
      <c r="I21" s="695"/>
    </row>
    <row r="22" spans="1:9" s="694" customFormat="1" ht="33" customHeight="1">
      <c r="A22" s="1772"/>
      <c r="B22" s="620">
        <v>18</v>
      </c>
      <c r="C22" s="618" t="s">
        <v>2151</v>
      </c>
      <c r="D22" s="618" t="s">
        <v>2152</v>
      </c>
      <c r="E22" s="618">
        <v>2021</v>
      </c>
      <c r="F22" s="1772"/>
      <c r="I22" s="695"/>
    </row>
    <row r="23" spans="1:9" s="694" customFormat="1" ht="33" customHeight="1">
      <c r="A23" s="1772"/>
      <c r="B23" s="620">
        <v>19</v>
      </c>
      <c r="C23" s="684" t="s">
        <v>2153</v>
      </c>
      <c r="D23" s="684" t="s">
        <v>2154</v>
      </c>
      <c r="E23" s="684">
        <v>2021</v>
      </c>
      <c r="F23" s="1772"/>
      <c r="I23" s="695"/>
    </row>
    <row r="24" spans="1:9" s="694" customFormat="1" ht="33" customHeight="1">
      <c r="A24" s="1772"/>
      <c r="B24" s="620">
        <v>20</v>
      </c>
      <c r="C24" s="618" t="s">
        <v>2155</v>
      </c>
      <c r="D24" s="618" t="s">
        <v>2156</v>
      </c>
      <c r="E24" s="618">
        <v>2023</v>
      </c>
      <c r="F24" s="1772"/>
      <c r="I24" s="695"/>
    </row>
    <row r="25" spans="1:9" s="694" customFormat="1" ht="33" customHeight="1">
      <c r="A25" s="1772"/>
      <c r="B25" s="620">
        <v>21</v>
      </c>
      <c r="C25" s="684" t="s">
        <v>2157</v>
      </c>
      <c r="D25" s="684" t="s">
        <v>2158</v>
      </c>
      <c r="E25" s="684">
        <v>2021</v>
      </c>
      <c r="F25" s="1772"/>
      <c r="I25" s="695"/>
    </row>
    <row r="26" spans="1:9" s="694" customFormat="1" ht="33" customHeight="1">
      <c r="A26" s="1772"/>
      <c r="B26" s="620">
        <v>22</v>
      </c>
      <c r="C26" s="618" t="s">
        <v>2159</v>
      </c>
      <c r="D26" s="618" t="s">
        <v>2160</v>
      </c>
      <c r="E26" s="618">
        <v>2021</v>
      </c>
      <c r="F26" s="1772"/>
      <c r="I26" s="695"/>
    </row>
    <row r="27" spans="1:9" s="694" customFormat="1" ht="33" customHeight="1">
      <c r="A27" s="1772"/>
      <c r="B27" s="620">
        <v>23</v>
      </c>
      <c r="C27" s="684" t="s">
        <v>2161</v>
      </c>
      <c r="D27" s="684" t="s">
        <v>2162</v>
      </c>
      <c r="E27" s="684">
        <v>2022</v>
      </c>
      <c r="F27" s="1772"/>
      <c r="I27" s="695"/>
    </row>
    <row r="28" spans="1:9" s="694" customFormat="1" ht="33" customHeight="1">
      <c r="A28" s="1772"/>
      <c r="B28" s="620">
        <v>24</v>
      </c>
      <c r="C28" s="618" t="s">
        <v>2163</v>
      </c>
      <c r="D28" s="618" t="s">
        <v>2164</v>
      </c>
      <c r="E28" s="618">
        <v>2021</v>
      </c>
      <c r="F28" s="1772"/>
      <c r="I28" s="695"/>
    </row>
    <row r="29" spans="1:9" s="694" customFormat="1" ht="33" customHeight="1">
      <c r="A29" s="1772"/>
      <c r="B29" s="620">
        <v>25</v>
      </c>
      <c r="C29" s="684" t="s">
        <v>2165</v>
      </c>
      <c r="D29" s="684" t="s">
        <v>2166</v>
      </c>
      <c r="E29" s="684">
        <v>2023</v>
      </c>
      <c r="F29" s="1772"/>
      <c r="I29" s="695"/>
    </row>
    <row r="30" spans="1:9" s="694" customFormat="1" ht="33" customHeight="1">
      <c r="A30" s="1772"/>
      <c r="B30" s="620">
        <v>26</v>
      </c>
      <c r="C30" s="618" t="s">
        <v>2167</v>
      </c>
      <c r="D30" s="618" t="s">
        <v>2168</v>
      </c>
      <c r="E30" s="618">
        <v>2023</v>
      </c>
      <c r="F30" s="1772"/>
      <c r="I30" s="695"/>
    </row>
    <row r="31" spans="1:9" s="694" customFormat="1" ht="33" customHeight="1">
      <c r="A31" s="1772"/>
      <c r="B31" s="620">
        <v>27</v>
      </c>
      <c r="C31" s="684" t="s">
        <v>2169</v>
      </c>
      <c r="D31" s="684" t="s">
        <v>2170</v>
      </c>
      <c r="E31" s="684">
        <v>2021</v>
      </c>
      <c r="F31" s="1772"/>
      <c r="I31" s="695"/>
    </row>
    <row r="32" spans="1:9" s="694" customFormat="1" ht="33" customHeight="1">
      <c r="A32" s="1772"/>
      <c r="B32" s="620">
        <v>28</v>
      </c>
      <c r="C32" s="618" t="s">
        <v>2171</v>
      </c>
      <c r="D32" s="618" t="s">
        <v>2172</v>
      </c>
      <c r="E32" s="618">
        <v>2023</v>
      </c>
      <c r="F32" s="1772"/>
      <c r="I32" s="695"/>
    </row>
    <row r="33" spans="1:9" s="694" customFormat="1" ht="33" customHeight="1">
      <c r="A33" s="1772"/>
      <c r="B33" s="620">
        <v>29</v>
      </c>
      <c r="C33" s="684" t="s">
        <v>2173</v>
      </c>
      <c r="D33" s="684" t="s">
        <v>2174</v>
      </c>
      <c r="E33" s="684">
        <v>2023</v>
      </c>
      <c r="F33" s="1772"/>
    </row>
    <row r="34" spans="1:9" s="694" customFormat="1" ht="33" customHeight="1">
      <c r="A34" s="1772"/>
      <c r="B34" s="620">
        <v>30</v>
      </c>
      <c r="C34" s="618" t="s">
        <v>2175</v>
      </c>
      <c r="D34" s="618" t="s">
        <v>2176</v>
      </c>
      <c r="E34" s="618">
        <v>2023</v>
      </c>
      <c r="F34" s="1772"/>
      <c r="I34" s="695"/>
    </row>
    <row r="35" spans="1:9" s="694" customFormat="1" ht="33" customHeight="1">
      <c r="A35" s="1772"/>
      <c r="B35" s="620">
        <v>31</v>
      </c>
      <c r="C35" s="684" t="s">
        <v>2177</v>
      </c>
      <c r="D35" s="684" t="s">
        <v>2178</v>
      </c>
      <c r="E35" s="684">
        <v>2023</v>
      </c>
      <c r="F35" s="1772"/>
      <c r="I35" s="695"/>
    </row>
    <row r="36" spans="1:9" s="694" customFormat="1" ht="33" customHeight="1">
      <c r="A36" s="1772"/>
      <c r="B36" s="620">
        <v>32</v>
      </c>
      <c r="C36" s="618" t="s">
        <v>2179</v>
      </c>
      <c r="D36" s="618" t="s">
        <v>2180</v>
      </c>
      <c r="E36" s="618">
        <v>2023</v>
      </c>
      <c r="F36" s="1772"/>
      <c r="I36" s="695"/>
    </row>
    <row r="37" spans="1:9" s="694" customFormat="1" ht="33" customHeight="1">
      <c r="A37" s="1772"/>
      <c r="B37" s="620">
        <v>33</v>
      </c>
      <c r="C37" s="684" t="s">
        <v>2181</v>
      </c>
      <c r="D37" s="684" t="s">
        <v>2182</v>
      </c>
      <c r="E37" s="684">
        <v>2023</v>
      </c>
      <c r="F37" s="1772"/>
      <c r="I37" s="695"/>
    </row>
    <row r="38" spans="1:9" s="694" customFormat="1" ht="33" customHeight="1">
      <c r="A38" s="1772"/>
      <c r="B38" s="620">
        <v>34</v>
      </c>
      <c r="C38" s="618" t="s">
        <v>2183</v>
      </c>
      <c r="D38" s="618" t="s">
        <v>2184</v>
      </c>
      <c r="E38" s="618">
        <v>2023</v>
      </c>
      <c r="F38" s="1772"/>
      <c r="I38" s="695"/>
    </row>
    <row r="39" spans="1:9" s="694" customFormat="1" ht="33" customHeight="1">
      <c r="A39" s="1772"/>
      <c r="B39" s="620">
        <v>35</v>
      </c>
      <c r="C39" s="684" t="s">
        <v>2185</v>
      </c>
      <c r="D39" s="684" t="s">
        <v>2186</v>
      </c>
      <c r="E39" s="684">
        <v>2023</v>
      </c>
      <c r="F39" s="1772"/>
      <c r="I39" s="695"/>
    </row>
    <row r="40" spans="1:9" s="694" customFormat="1" ht="33" customHeight="1">
      <c r="A40" s="1772"/>
      <c r="B40" s="620">
        <v>36</v>
      </c>
      <c r="C40" s="618" t="s">
        <v>2187</v>
      </c>
      <c r="D40" s="618" t="s">
        <v>2188</v>
      </c>
      <c r="E40" s="618">
        <v>2023</v>
      </c>
      <c r="F40" s="1772"/>
      <c r="I40" s="695"/>
    </row>
    <row r="41" spans="1:9" s="694" customFormat="1" ht="33" customHeight="1">
      <c r="A41" s="1772"/>
      <c r="B41" s="620">
        <v>37</v>
      </c>
      <c r="C41" s="684" t="s">
        <v>2189</v>
      </c>
      <c r="D41" s="684" t="s">
        <v>2190</v>
      </c>
      <c r="E41" s="684">
        <v>2023</v>
      </c>
      <c r="F41" s="1772"/>
      <c r="I41" s="695"/>
    </row>
    <row r="42" spans="1:9" s="694" customFormat="1" ht="33" customHeight="1">
      <c r="A42" s="1772"/>
      <c r="B42" s="620">
        <v>38</v>
      </c>
      <c r="C42" s="618" t="s">
        <v>2191</v>
      </c>
      <c r="D42" s="618" t="s">
        <v>2192</v>
      </c>
      <c r="E42" s="618">
        <v>2023</v>
      </c>
      <c r="F42" s="1772"/>
      <c r="I42" s="695"/>
    </row>
    <row r="43" spans="1:9" s="696" customFormat="1" ht="33" customHeight="1">
      <c r="A43" s="1772"/>
      <c r="B43" s="620">
        <v>39</v>
      </c>
      <c r="C43" s="684" t="s">
        <v>2193</v>
      </c>
      <c r="D43" s="684" t="s">
        <v>2194</v>
      </c>
      <c r="E43" s="684">
        <v>2021</v>
      </c>
      <c r="F43" s="1772"/>
      <c r="G43" s="694"/>
      <c r="H43" s="694"/>
      <c r="I43" s="695"/>
    </row>
    <row r="44" spans="1:9" s="696" customFormat="1" ht="33" customHeight="1">
      <c r="A44" s="1772"/>
      <c r="B44" s="620">
        <v>40</v>
      </c>
      <c r="C44" s="618" t="s">
        <v>2195</v>
      </c>
      <c r="D44" s="618" t="s">
        <v>2196</v>
      </c>
      <c r="E44" s="618">
        <v>2022</v>
      </c>
      <c r="F44" s="1772"/>
      <c r="G44" s="694"/>
      <c r="H44" s="694"/>
      <c r="I44" s="695"/>
    </row>
    <row r="45" spans="1:9" s="696" customFormat="1" ht="33" customHeight="1">
      <c r="A45" s="1810" t="s">
        <v>45</v>
      </c>
      <c r="B45" s="620">
        <v>41</v>
      </c>
      <c r="C45" s="684" t="s">
        <v>2197</v>
      </c>
      <c r="D45" s="684" t="s">
        <v>2198</v>
      </c>
      <c r="E45" s="684">
        <v>2021</v>
      </c>
      <c r="F45" s="1810" t="s">
        <v>46</v>
      </c>
      <c r="I45" s="695"/>
    </row>
    <row r="46" spans="1:9" s="696" customFormat="1" ht="33" customHeight="1">
      <c r="A46" s="1810"/>
      <c r="B46" s="620">
        <v>42</v>
      </c>
      <c r="C46" s="618" t="s">
        <v>2199</v>
      </c>
      <c r="D46" s="618" t="s">
        <v>2200</v>
      </c>
      <c r="E46" s="618">
        <v>2023</v>
      </c>
      <c r="F46" s="1810"/>
      <c r="I46" s="695"/>
    </row>
    <row r="47" spans="1:9" s="696" customFormat="1" ht="33" customHeight="1">
      <c r="A47" s="1810"/>
      <c r="B47" s="620">
        <v>43</v>
      </c>
      <c r="C47" s="684" t="s">
        <v>2201</v>
      </c>
      <c r="D47" s="684" t="s">
        <v>2202</v>
      </c>
      <c r="E47" s="684">
        <v>2023</v>
      </c>
      <c r="F47" s="1810"/>
      <c r="I47" s="695"/>
    </row>
    <row r="48" spans="1:9" s="696" customFormat="1" ht="33" customHeight="1">
      <c r="A48" s="1810"/>
      <c r="B48" s="620">
        <v>44</v>
      </c>
      <c r="C48" s="618" t="s">
        <v>2203</v>
      </c>
      <c r="D48" s="618" t="s">
        <v>2204</v>
      </c>
      <c r="E48" s="618">
        <v>2022</v>
      </c>
      <c r="F48" s="1810"/>
      <c r="I48" s="695"/>
    </row>
    <row r="49" spans="1:9" s="694" customFormat="1" ht="33" customHeight="1">
      <c r="A49" s="1810"/>
      <c r="B49" s="620">
        <v>45</v>
      </c>
      <c r="C49" s="684" t="s">
        <v>2205</v>
      </c>
      <c r="D49" s="684" t="s">
        <v>2206</v>
      </c>
      <c r="E49" s="684">
        <v>2024</v>
      </c>
      <c r="F49" s="1810"/>
      <c r="G49" s="696"/>
      <c r="H49" s="696"/>
      <c r="I49" s="695"/>
    </row>
    <row r="50" spans="1:9" s="694" customFormat="1" ht="33" customHeight="1">
      <c r="A50" s="1810"/>
      <c r="B50" s="620">
        <v>46</v>
      </c>
      <c r="C50" s="618" t="s">
        <v>2207</v>
      </c>
      <c r="D50" s="618" t="s">
        <v>2208</v>
      </c>
      <c r="E50" s="618">
        <v>2023</v>
      </c>
      <c r="F50" s="1810"/>
      <c r="G50" s="696"/>
      <c r="H50" s="696"/>
      <c r="I50" s="695"/>
    </row>
    <row r="51" spans="1:9" s="694" customFormat="1" ht="33" customHeight="1">
      <c r="A51" s="1810"/>
      <c r="B51" s="620">
        <v>47</v>
      </c>
      <c r="C51" s="684" t="s">
        <v>2209</v>
      </c>
      <c r="D51" s="684" t="s">
        <v>2210</v>
      </c>
      <c r="E51" s="684">
        <v>2021</v>
      </c>
      <c r="F51" s="1810"/>
      <c r="G51" s="696"/>
      <c r="H51" s="696"/>
      <c r="I51" s="695"/>
    </row>
    <row r="52" spans="1:9" s="694" customFormat="1" ht="33" customHeight="1">
      <c r="A52" s="1772" t="s">
        <v>47</v>
      </c>
      <c r="B52" s="620">
        <v>48</v>
      </c>
      <c r="C52" s="618" t="s">
        <v>2211</v>
      </c>
      <c r="D52" s="618" t="s">
        <v>2212</v>
      </c>
      <c r="E52" s="618">
        <v>2022</v>
      </c>
      <c r="F52" s="1772" t="s">
        <v>48</v>
      </c>
      <c r="I52" s="695"/>
    </row>
    <row r="53" spans="1:9" s="694" customFormat="1" ht="33" customHeight="1">
      <c r="A53" s="1772"/>
      <c r="B53" s="620">
        <v>49</v>
      </c>
      <c r="C53" s="684" t="s">
        <v>2213</v>
      </c>
      <c r="D53" s="684" t="s">
        <v>2214</v>
      </c>
      <c r="E53" s="684">
        <v>2022</v>
      </c>
      <c r="F53" s="1772"/>
      <c r="I53" s="695"/>
    </row>
    <row r="54" spans="1:9" s="694" customFormat="1" ht="33" customHeight="1">
      <c r="A54" s="1772"/>
      <c r="B54" s="620">
        <v>50</v>
      </c>
      <c r="C54" s="618" t="s">
        <v>2215</v>
      </c>
      <c r="D54" s="618" t="s">
        <v>2216</v>
      </c>
      <c r="E54" s="618">
        <v>2022</v>
      </c>
      <c r="F54" s="1772"/>
      <c r="I54" s="695"/>
    </row>
    <row r="55" spans="1:9" s="694" customFormat="1" ht="33" customHeight="1">
      <c r="A55" s="1772"/>
      <c r="B55" s="620">
        <v>51</v>
      </c>
      <c r="C55" s="684" t="s">
        <v>2217</v>
      </c>
      <c r="D55" s="684" t="s">
        <v>2218</v>
      </c>
      <c r="E55" s="684">
        <v>2022</v>
      </c>
      <c r="F55" s="1772"/>
      <c r="I55" s="695"/>
    </row>
    <row r="56" spans="1:9" s="694" customFormat="1" ht="33" customHeight="1">
      <c r="A56" s="1772"/>
      <c r="B56" s="620">
        <v>52</v>
      </c>
      <c r="C56" s="618" t="s">
        <v>2219</v>
      </c>
      <c r="D56" s="618" t="s">
        <v>2220</v>
      </c>
      <c r="E56" s="618">
        <v>2022</v>
      </c>
      <c r="F56" s="1772"/>
      <c r="I56" s="695"/>
    </row>
    <row r="57" spans="1:9" s="694" customFormat="1" ht="33" customHeight="1">
      <c r="A57" s="1772"/>
      <c r="B57" s="620">
        <v>53</v>
      </c>
      <c r="C57" s="684" t="s">
        <v>2221</v>
      </c>
      <c r="D57" s="684" t="s">
        <v>2222</v>
      </c>
      <c r="E57" s="684">
        <v>2022</v>
      </c>
      <c r="F57" s="1772"/>
      <c r="I57" s="695"/>
    </row>
    <row r="58" spans="1:9" ht="33" customHeight="1">
      <c r="A58" s="1772"/>
      <c r="B58" s="620">
        <v>54</v>
      </c>
      <c r="C58" s="618" t="s">
        <v>2223</v>
      </c>
      <c r="D58" s="618" t="s">
        <v>2224</v>
      </c>
      <c r="E58" s="618">
        <v>2022</v>
      </c>
      <c r="F58" s="1772"/>
      <c r="G58" s="694"/>
      <c r="H58" s="694"/>
    </row>
    <row r="59" spans="1:9" s="694" customFormat="1" ht="33" customHeight="1">
      <c r="A59" s="1772"/>
      <c r="B59" s="620">
        <v>55</v>
      </c>
      <c r="C59" s="684" t="s">
        <v>2225</v>
      </c>
      <c r="D59" s="684" t="s">
        <v>2226</v>
      </c>
      <c r="E59" s="684">
        <v>2021</v>
      </c>
      <c r="F59" s="1772"/>
      <c r="I59" s="695"/>
    </row>
    <row r="60" spans="1:9" s="694" customFormat="1" ht="33" customHeight="1">
      <c r="A60" s="1772"/>
      <c r="B60" s="620">
        <v>56</v>
      </c>
      <c r="C60" s="618" t="s">
        <v>2227</v>
      </c>
      <c r="D60" s="618" t="s">
        <v>2228</v>
      </c>
      <c r="E60" s="618">
        <v>2022</v>
      </c>
      <c r="F60" s="1772"/>
      <c r="I60" s="695"/>
    </row>
    <row r="61" spans="1:9" s="694" customFormat="1" ht="33" customHeight="1">
      <c r="A61" s="1772"/>
      <c r="B61" s="620">
        <v>57</v>
      </c>
      <c r="C61" s="684" t="s">
        <v>2229</v>
      </c>
      <c r="D61" s="684" t="s">
        <v>2230</v>
      </c>
      <c r="E61" s="684">
        <v>2022</v>
      </c>
      <c r="F61" s="1772"/>
      <c r="G61" s="639"/>
      <c r="H61" s="639"/>
      <c r="I61" s="639"/>
    </row>
    <row r="62" spans="1:9" s="694" customFormat="1" ht="33" customHeight="1">
      <c r="A62" s="1772"/>
      <c r="B62" s="620">
        <v>58</v>
      </c>
      <c r="C62" s="618" t="s">
        <v>2231</v>
      </c>
      <c r="D62" s="618" t="s">
        <v>2232</v>
      </c>
      <c r="E62" s="618">
        <v>2022</v>
      </c>
      <c r="F62" s="1772"/>
      <c r="I62" s="695"/>
    </row>
    <row r="63" spans="1:9" ht="33" customHeight="1">
      <c r="A63" s="1772"/>
      <c r="B63" s="620">
        <v>59</v>
      </c>
      <c r="C63" s="684" t="s">
        <v>2233</v>
      </c>
      <c r="D63" s="684" t="s">
        <v>2234</v>
      </c>
      <c r="E63" s="684">
        <v>2023</v>
      </c>
      <c r="F63" s="1772"/>
      <c r="G63" s="694"/>
      <c r="H63" s="694"/>
    </row>
    <row r="64" spans="1:9" s="694" customFormat="1" ht="33" customHeight="1">
      <c r="A64" s="1772"/>
      <c r="B64" s="620">
        <v>60</v>
      </c>
      <c r="C64" s="618" t="s">
        <v>2235</v>
      </c>
      <c r="D64" s="618" t="s">
        <v>2236</v>
      </c>
      <c r="E64" s="618">
        <v>2023</v>
      </c>
      <c r="F64" s="1772"/>
      <c r="I64" s="695"/>
    </row>
    <row r="65" spans="1:9" s="694" customFormat="1" ht="33" customHeight="1">
      <c r="A65" s="1772"/>
      <c r="B65" s="620">
        <v>61</v>
      </c>
      <c r="C65" s="684" t="s">
        <v>2237</v>
      </c>
      <c r="D65" s="684" t="s">
        <v>2238</v>
      </c>
      <c r="E65" s="684">
        <v>2021</v>
      </c>
      <c r="F65" s="1772"/>
      <c r="I65" s="695"/>
    </row>
    <row r="66" spans="1:9" s="694" customFormat="1" ht="33" customHeight="1">
      <c r="A66" s="1772"/>
      <c r="B66" s="620">
        <v>62</v>
      </c>
      <c r="C66" s="618" t="s">
        <v>2239</v>
      </c>
      <c r="D66" s="618" t="s">
        <v>2240</v>
      </c>
      <c r="E66" s="618">
        <v>2021</v>
      </c>
      <c r="F66" s="1772"/>
      <c r="I66" s="695"/>
    </row>
    <row r="67" spans="1:9" s="694" customFormat="1" ht="33" customHeight="1">
      <c r="A67" s="1772"/>
      <c r="B67" s="620">
        <v>63</v>
      </c>
      <c r="C67" s="684" t="s">
        <v>2241</v>
      </c>
      <c r="D67" s="684" t="s">
        <v>2242</v>
      </c>
      <c r="E67" s="684">
        <v>2024</v>
      </c>
      <c r="F67" s="1772"/>
      <c r="I67" s="695"/>
    </row>
    <row r="68" spans="1:9" s="694" customFormat="1" ht="33" customHeight="1">
      <c r="A68" s="1772"/>
      <c r="B68" s="620">
        <v>64</v>
      </c>
      <c r="C68" s="618" t="s">
        <v>2243</v>
      </c>
      <c r="D68" s="618" t="s">
        <v>2244</v>
      </c>
      <c r="E68" s="618">
        <v>2021</v>
      </c>
      <c r="F68" s="1772"/>
      <c r="I68" s="695"/>
    </row>
    <row r="69" spans="1:9" s="694" customFormat="1" ht="33" customHeight="1">
      <c r="A69" s="1772"/>
      <c r="B69" s="620">
        <v>65</v>
      </c>
      <c r="C69" s="684" t="s">
        <v>2245</v>
      </c>
      <c r="D69" s="684" t="s">
        <v>2246</v>
      </c>
      <c r="E69" s="684">
        <v>2022</v>
      </c>
      <c r="F69" s="1772"/>
      <c r="I69" s="695"/>
    </row>
    <row r="70" spans="1:9" s="694" customFormat="1" ht="33" customHeight="1">
      <c r="A70" s="1772"/>
      <c r="B70" s="620">
        <v>66</v>
      </c>
      <c r="C70" s="618" t="s">
        <v>2247</v>
      </c>
      <c r="D70" s="618" t="s">
        <v>2248</v>
      </c>
      <c r="E70" s="618">
        <v>2022</v>
      </c>
      <c r="F70" s="1772"/>
      <c r="I70" s="695"/>
    </row>
    <row r="71" spans="1:9" s="694" customFormat="1" ht="33" customHeight="1">
      <c r="A71" s="1772"/>
      <c r="B71" s="620">
        <v>67</v>
      </c>
      <c r="C71" s="684" t="s">
        <v>2249</v>
      </c>
      <c r="D71" s="684" t="s">
        <v>2250</v>
      </c>
      <c r="E71" s="684">
        <v>2021</v>
      </c>
      <c r="F71" s="1772"/>
      <c r="I71" s="695"/>
    </row>
    <row r="72" spans="1:9" s="694" customFormat="1" ht="33" customHeight="1">
      <c r="A72" s="1772"/>
      <c r="B72" s="620">
        <v>68</v>
      </c>
      <c r="C72" s="618" t="s">
        <v>2251</v>
      </c>
      <c r="D72" s="618" t="s">
        <v>2252</v>
      </c>
      <c r="E72" s="618">
        <v>2022</v>
      </c>
      <c r="F72" s="1772"/>
      <c r="I72" s="695"/>
    </row>
    <row r="73" spans="1:9" s="694" customFormat="1" ht="33" customHeight="1">
      <c r="A73" s="1772"/>
      <c r="B73" s="620">
        <v>69</v>
      </c>
      <c r="C73" s="684" t="s">
        <v>2253</v>
      </c>
      <c r="D73" s="684" t="s">
        <v>2254</v>
      </c>
      <c r="E73" s="684">
        <v>2021</v>
      </c>
      <c r="F73" s="1772"/>
      <c r="I73" s="695"/>
    </row>
    <row r="74" spans="1:9" s="694" customFormat="1" ht="33" customHeight="1">
      <c r="A74" s="1772"/>
      <c r="B74" s="620">
        <v>70</v>
      </c>
      <c r="C74" s="618" t="s">
        <v>2255</v>
      </c>
      <c r="D74" s="618" t="s">
        <v>2256</v>
      </c>
      <c r="E74" s="618">
        <v>2021</v>
      </c>
      <c r="F74" s="1772"/>
      <c r="I74" s="695"/>
    </row>
    <row r="75" spans="1:9" s="694" customFormat="1" ht="33" customHeight="1">
      <c r="A75" s="1772"/>
      <c r="B75" s="620">
        <v>71</v>
      </c>
      <c r="C75" s="684" t="s">
        <v>2257</v>
      </c>
      <c r="D75" s="684" t="s">
        <v>2258</v>
      </c>
      <c r="E75" s="684">
        <v>2021</v>
      </c>
      <c r="F75" s="1772"/>
      <c r="G75" s="639"/>
      <c r="H75" s="639"/>
      <c r="I75" s="639"/>
    </row>
    <row r="76" spans="1:9" s="694" customFormat="1" ht="33" customHeight="1">
      <c r="A76" s="1772"/>
      <c r="B76" s="620">
        <v>72</v>
      </c>
      <c r="C76" s="618" t="s">
        <v>2259</v>
      </c>
      <c r="D76" s="618" t="s">
        <v>2260</v>
      </c>
      <c r="E76" s="618">
        <v>2023</v>
      </c>
      <c r="F76" s="1772"/>
      <c r="I76" s="695"/>
    </row>
    <row r="77" spans="1:9" s="694" customFormat="1" ht="33" customHeight="1">
      <c r="A77" s="1772"/>
      <c r="B77" s="620">
        <v>73</v>
      </c>
      <c r="C77" s="684" t="s">
        <v>2261</v>
      </c>
      <c r="D77" s="684" t="s">
        <v>2262</v>
      </c>
      <c r="E77" s="684">
        <v>2023</v>
      </c>
      <c r="F77" s="1772"/>
      <c r="I77" s="695"/>
    </row>
    <row r="78" spans="1:9" s="694" customFormat="1" ht="33" customHeight="1">
      <c r="A78" s="1772"/>
      <c r="B78" s="620">
        <v>74</v>
      </c>
      <c r="C78" s="618" t="s">
        <v>2263</v>
      </c>
      <c r="D78" s="618" t="s">
        <v>2238</v>
      </c>
      <c r="E78" s="618">
        <v>2024</v>
      </c>
      <c r="F78" s="1772"/>
      <c r="I78" s="695"/>
    </row>
    <row r="79" spans="1:9" s="694" customFormat="1" ht="33" customHeight="1">
      <c r="A79" s="1772"/>
      <c r="B79" s="620">
        <v>75</v>
      </c>
      <c r="C79" s="684" t="s">
        <v>2264</v>
      </c>
      <c r="D79" s="684" t="s">
        <v>2265</v>
      </c>
      <c r="E79" s="684">
        <v>2024</v>
      </c>
      <c r="F79" s="1772"/>
      <c r="I79" s="695"/>
    </row>
    <row r="80" spans="1:9" s="694" customFormat="1" ht="33" customHeight="1">
      <c r="A80" s="1772"/>
      <c r="B80" s="620">
        <v>76</v>
      </c>
      <c r="C80" s="618" t="s">
        <v>2266</v>
      </c>
      <c r="D80" s="618" t="s">
        <v>2267</v>
      </c>
      <c r="E80" s="618">
        <v>2023</v>
      </c>
      <c r="F80" s="1772"/>
      <c r="I80" s="695"/>
    </row>
    <row r="81" spans="1:84" s="694" customFormat="1" ht="33" customHeight="1">
      <c r="A81" s="1772" t="s">
        <v>49</v>
      </c>
      <c r="B81" s="620">
        <v>77</v>
      </c>
      <c r="C81" s="684" t="s">
        <v>2268</v>
      </c>
      <c r="D81" s="684" t="s">
        <v>2269</v>
      </c>
      <c r="E81" s="684">
        <v>2022</v>
      </c>
      <c r="F81" s="1772" t="s">
        <v>489</v>
      </c>
      <c r="I81" s="695"/>
    </row>
    <row r="82" spans="1:84" s="694" customFormat="1" ht="33" customHeight="1">
      <c r="A82" s="1772"/>
      <c r="B82" s="620">
        <v>78</v>
      </c>
      <c r="C82" s="618" t="s">
        <v>2270</v>
      </c>
      <c r="D82" s="618" t="s">
        <v>2271</v>
      </c>
      <c r="E82" s="618">
        <v>2024</v>
      </c>
      <c r="F82" s="1772"/>
      <c r="I82" s="695"/>
    </row>
    <row r="83" spans="1:84" s="694" customFormat="1" ht="33" customHeight="1">
      <c r="A83" s="1772"/>
      <c r="B83" s="620">
        <v>79</v>
      </c>
      <c r="C83" s="684" t="s">
        <v>2272</v>
      </c>
      <c r="D83" s="684" t="s">
        <v>2273</v>
      </c>
      <c r="E83" s="684">
        <v>2021</v>
      </c>
      <c r="F83" s="1772"/>
      <c r="I83" s="695"/>
    </row>
    <row r="84" spans="1:84" s="697" customFormat="1" ht="33" customHeight="1">
      <c r="A84" s="1772" t="s">
        <v>50</v>
      </c>
      <c r="B84" s="620">
        <v>80</v>
      </c>
      <c r="C84" s="618" t="s">
        <v>2201</v>
      </c>
      <c r="D84" s="618" t="s">
        <v>2188</v>
      </c>
      <c r="E84" s="618">
        <v>2024</v>
      </c>
      <c r="F84" s="1772" t="s">
        <v>435</v>
      </c>
      <c r="G84" s="694"/>
      <c r="H84" s="694"/>
      <c r="I84" s="695"/>
      <c r="J84" s="694"/>
      <c r="K84" s="694"/>
      <c r="L84" s="694"/>
      <c r="M84" s="694"/>
      <c r="N84" s="694"/>
      <c r="O84" s="694"/>
      <c r="P84" s="694"/>
      <c r="Q84" s="694"/>
      <c r="R84" s="694"/>
      <c r="S84" s="694"/>
      <c r="T84" s="694"/>
      <c r="U84" s="694"/>
      <c r="V84" s="694"/>
      <c r="W84" s="694"/>
      <c r="X84" s="694"/>
      <c r="Y84" s="694"/>
      <c r="Z84" s="694"/>
      <c r="AA84" s="694"/>
      <c r="AB84" s="694"/>
      <c r="AC84" s="694"/>
      <c r="AD84" s="694"/>
      <c r="AE84" s="694"/>
      <c r="AF84" s="694"/>
      <c r="AG84" s="694"/>
      <c r="AH84" s="694"/>
      <c r="AI84" s="694"/>
      <c r="AJ84" s="694"/>
      <c r="AK84" s="694"/>
      <c r="AL84" s="694"/>
      <c r="AM84" s="694"/>
      <c r="AN84" s="694"/>
      <c r="AO84" s="694"/>
      <c r="AP84" s="694"/>
      <c r="AQ84" s="694"/>
      <c r="AR84" s="694"/>
      <c r="AS84" s="694"/>
      <c r="AT84" s="694"/>
      <c r="AU84" s="694"/>
      <c r="AV84" s="694"/>
      <c r="AW84" s="694"/>
      <c r="AX84" s="694"/>
      <c r="AY84" s="694"/>
      <c r="AZ84" s="694"/>
      <c r="BA84" s="694"/>
      <c r="BB84" s="694"/>
      <c r="BC84" s="694"/>
      <c r="BD84" s="694"/>
      <c r="BE84" s="694"/>
      <c r="BF84" s="694"/>
      <c r="BG84" s="694"/>
      <c r="BH84" s="694"/>
      <c r="BI84" s="694"/>
      <c r="BJ84" s="694"/>
      <c r="BK84" s="694"/>
      <c r="BL84" s="694"/>
      <c r="BM84" s="694"/>
      <c r="BN84" s="694"/>
      <c r="BO84" s="694"/>
      <c r="BP84" s="694"/>
      <c r="BQ84" s="694"/>
      <c r="BR84" s="694"/>
      <c r="BS84" s="694"/>
      <c r="BT84" s="694"/>
      <c r="BU84" s="694"/>
      <c r="BV84" s="694"/>
      <c r="BW84" s="694"/>
      <c r="BX84" s="694"/>
      <c r="BY84" s="694"/>
      <c r="BZ84" s="694"/>
      <c r="CA84" s="694"/>
      <c r="CB84" s="694"/>
      <c r="CC84" s="694"/>
      <c r="CD84" s="694"/>
      <c r="CE84" s="694"/>
      <c r="CF84" s="694"/>
    </row>
    <row r="85" spans="1:84" s="694" customFormat="1" ht="33" customHeight="1">
      <c r="A85" s="1772"/>
      <c r="B85" s="620">
        <v>81</v>
      </c>
      <c r="C85" s="684" t="s">
        <v>2274</v>
      </c>
      <c r="D85" s="684" t="s">
        <v>2275</v>
      </c>
      <c r="E85" s="684">
        <v>2021</v>
      </c>
      <c r="F85" s="1772"/>
      <c r="I85" s="695"/>
    </row>
    <row r="86" spans="1:84" s="694" customFormat="1" ht="33" customHeight="1">
      <c r="A86" s="1772"/>
      <c r="B86" s="620">
        <v>82</v>
      </c>
      <c r="C86" s="618" t="s">
        <v>2276</v>
      </c>
      <c r="D86" s="618" t="s">
        <v>2277</v>
      </c>
      <c r="E86" s="618">
        <v>2023</v>
      </c>
      <c r="F86" s="1772"/>
      <c r="I86" s="695"/>
    </row>
    <row r="87" spans="1:84" s="694" customFormat="1" ht="33" customHeight="1">
      <c r="A87" s="1772"/>
      <c r="B87" s="620">
        <v>83</v>
      </c>
      <c r="C87" s="684" t="s">
        <v>2278</v>
      </c>
      <c r="D87" s="684" t="s">
        <v>2279</v>
      </c>
      <c r="E87" s="684">
        <v>2022</v>
      </c>
      <c r="F87" s="1772"/>
      <c r="I87" s="695"/>
    </row>
    <row r="88" spans="1:84" s="694" customFormat="1" ht="33" customHeight="1">
      <c r="A88" s="1772"/>
      <c r="B88" s="620">
        <v>84</v>
      </c>
      <c r="C88" s="618" t="s">
        <v>2280</v>
      </c>
      <c r="D88" s="618" t="s">
        <v>2281</v>
      </c>
      <c r="E88" s="618">
        <v>2021</v>
      </c>
      <c r="F88" s="1772"/>
      <c r="I88" s="695"/>
    </row>
    <row r="89" spans="1:84" s="694" customFormat="1" ht="33" customHeight="1">
      <c r="A89" s="1772"/>
      <c r="B89" s="620">
        <v>85</v>
      </c>
      <c r="C89" s="684" t="s">
        <v>2282</v>
      </c>
      <c r="D89" s="684" t="s">
        <v>2283</v>
      </c>
      <c r="E89" s="684">
        <v>2022</v>
      </c>
      <c r="F89" s="1772"/>
      <c r="I89" s="695"/>
    </row>
    <row r="90" spans="1:84" s="694" customFormat="1" ht="33" customHeight="1">
      <c r="A90" s="1772"/>
      <c r="B90" s="620">
        <v>86</v>
      </c>
      <c r="C90" s="618" t="s">
        <v>2284</v>
      </c>
      <c r="D90" s="618" t="s">
        <v>2285</v>
      </c>
      <c r="E90" s="618">
        <v>2022</v>
      </c>
      <c r="F90" s="1772"/>
      <c r="I90" s="695"/>
    </row>
    <row r="91" spans="1:84" s="694" customFormat="1" ht="33" customHeight="1">
      <c r="A91" s="1772"/>
      <c r="B91" s="620">
        <v>87</v>
      </c>
      <c r="C91" s="684" t="s">
        <v>2286</v>
      </c>
      <c r="D91" s="684" t="s">
        <v>2287</v>
      </c>
      <c r="E91" s="684">
        <v>2024</v>
      </c>
      <c r="F91" s="1772"/>
      <c r="I91" s="695"/>
    </row>
    <row r="92" spans="1:84" s="694" customFormat="1" ht="33" customHeight="1">
      <c r="A92" s="1772"/>
      <c r="B92" s="620">
        <v>88</v>
      </c>
      <c r="C92" s="618" t="s">
        <v>2288</v>
      </c>
      <c r="D92" s="618" t="s">
        <v>2289</v>
      </c>
      <c r="E92" s="618">
        <v>2022</v>
      </c>
      <c r="F92" s="1772"/>
      <c r="I92" s="695"/>
    </row>
    <row r="93" spans="1:84" s="694" customFormat="1" ht="33" customHeight="1">
      <c r="A93" s="1772" t="s">
        <v>51</v>
      </c>
      <c r="B93" s="620">
        <v>89</v>
      </c>
      <c r="C93" s="684" t="s">
        <v>2290</v>
      </c>
      <c r="D93" s="684" t="s">
        <v>2291</v>
      </c>
      <c r="E93" s="684">
        <v>2022</v>
      </c>
      <c r="F93" s="1772" t="s">
        <v>490</v>
      </c>
      <c r="I93" s="695"/>
    </row>
    <row r="94" spans="1:84" s="694" customFormat="1" ht="33" customHeight="1">
      <c r="A94" s="1772"/>
      <c r="B94" s="620">
        <v>90</v>
      </c>
      <c r="C94" s="618" t="s">
        <v>2292</v>
      </c>
      <c r="D94" s="618" t="s">
        <v>2293</v>
      </c>
      <c r="E94" s="618">
        <v>2023</v>
      </c>
      <c r="F94" s="1772"/>
      <c r="I94" s="695"/>
    </row>
    <row r="95" spans="1:84" s="694" customFormat="1" ht="33" customHeight="1">
      <c r="A95" s="1772"/>
      <c r="B95" s="620">
        <v>91</v>
      </c>
      <c r="C95" s="684" t="s">
        <v>2294</v>
      </c>
      <c r="D95" s="684" t="s">
        <v>2295</v>
      </c>
      <c r="E95" s="684">
        <v>2024</v>
      </c>
      <c r="F95" s="1772"/>
      <c r="I95" s="695"/>
    </row>
    <row r="96" spans="1:84" s="694" customFormat="1" ht="33" customHeight="1">
      <c r="A96" s="1772"/>
      <c r="B96" s="620">
        <v>92</v>
      </c>
      <c r="C96" s="618" t="s">
        <v>2296</v>
      </c>
      <c r="D96" s="618" t="s">
        <v>2297</v>
      </c>
      <c r="E96" s="618">
        <v>2021</v>
      </c>
      <c r="F96" s="1772"/>
      <c r="I96" s="695"/>
    </row>
    <row r="97" spans="1:9" s="694" customFormat="1" ht="33" customHeight="1">
      <c r="A97" s="1810" t="s">
        <v>201</v>
      </c>
      <c r="B97" s="620">
        <v>93</v>
      </c>
      <c r="C97" s="684" t="s">
        <v>2298</v>
      </c>
      <c r="D97" s="684" t="s">
        <v>2299</v>
      </c>
      <c r="E97" s="684">
        <v>2023</v>
      </c>
      <c r="F97" s="1810" t="s">
        <v>1842</v>
      </c>
      <c r="I97" s="695"/>
    </row>
    <row r="98" spans="1:9" s="694" customFormat="1" ht="33" customHeight="1">
      <c r="A98" s="1810"/>
      <c r="B98" s="620">
        <v>94</v>
      </c>
      <c r="C98" s="618" t="s">
        <v>2300</v>
      </c>
      <c r="D98" s="618" t="s">
        <v>2180</v>
      </c>
      <c r="E98" s="618">
        <v>2023</v>
      </c>
      <c r="F98" s="1810"/>
      <c r="I98" s="695"/>
    </row>
    <row r="99" spans="1:9" s="694" customFormat="1" ht="33" customHeight="1">
      <c r="A99" s="1810"/>
      <c r="B99" s="620">
        <v>95</v>
      </c>
      <c r="C99" s="684" t="s">
        <v>2301</v>
      </c>
      <c r="D99" s="684" t="s">
        <v>2302</v>
      </c>
      <c r="E99" s="684">
        <v>2022</v>
      </c>
      <c r="F99" s="1810"/>
      <c r="I99" s="695"/>
    </row>
    <row r="100" spans="1:9" s="694" customFormat="1" ht="33" customHeight="1">
      <c r="A100" s="1810"/>
      <c r="B100" s="620">
        <v>96</v>
      </c>
      <c r="C100" s="618" t="s">
        <v>2303</v>
      </c>
      <c r="D100" s="618" t="s">
        <v>2304</v>
      </c>
      <c r="E100" s="618">
        <v>2022</v>
      </c>
      <c r="F100" s="1810"/>
      <c r="I100" s="695"/>
    </row>
    <row r="101" spans="1:9" s="694" customFormat="1" ht="33" customHeight="1">
      <c r="A101" s="1810"/>
      <c r="B101" s="620">
        <v>97</v>
      </c>
      <c r="C101" s="684" t="s">
        <v>2305</v>
      </c>
      <c r="D101" s="684" t="s">
        <v>2306</v>
      </c>
      <c r="E101" s="684">
        <v>2023</v>
      </c>
      <c r="F101" s="1810"/>
      <c r="I101" s="695"/>
    </row>
    <row r="102" spans="1:9" s="694" customFormat="1" ht="33" customHeight="1">
      <c r="A102" s="1810"/>
      <c r="B102" s="620">
        <v>98</v>
      </c>
      <c r="C102" s="618" t="s">
        <v>2307</v>
      </c>
      <c r="D102" s="618" t="s">
        <v>2308</v>
      </c>
      <c r="E102" s="618">
        <v>2022</v>
      </c>
      <c r="F102" s="1810"/>
      <c r="I102" s="695"/>
    </row>
    <row r="103" spans="1:9" s="694" customFormat="1" ht="33" customHeight="1">
      <c r="A103" s="1810"/>
      <c r="B103" s="620">
        <v>99</v>
      </c>
      <c r="C103" s="684" t="s">
        <v>2309</v>
      </c>
      <c r="D103" s="684" t="s">
        <v>2310</v>
      </c>
      <c r="E103" s="684">
        <v>2023</v>
      </c>
      <c r="F103" s="1810"/>
      <c r="I103" s="695"/>
    </row>
    <row r="104" spans="1:9" s="694" customFormat="1" ht="33" customHeight="1">
      <c r="A104" s="1810"/>
      <c r="B104" s="620">
        <v>100</v>
      </c>
      <c r="C104" s="618" t="s">
        <v>2311</v>
      </c>
      <c r="D104" s="618" t="s">
        <v>2312</v>
      </c>
      <c r="E104" s="618">
        <v>2024</v>
      </c>
      <c r="F104" s="1810"/>
      <c r="I104" s="695"/>
    </row>
    <row r="105" spans="1:9" s="694" customFormat="1" ht="33" customHeight="1">
      <c r="A105" s="1810"/>
      <c r="B105" s="620">
        <v>101</v>
      </c>
      <c r="C105" s="684" t="s">
        <v>2313</v>
      </c>
      <c r="D105" s="684" t="s">
        <v>2314</v>
      </c>
      <c r="E105" s="684">
        <v>2023</v>
      </c>
      <c r="F105" s="1810"/>
      <c r="I105" s="695"/>
    </row>
    <row r="106" spans="1:9" s="694" customFormat="1" ht="33" customHeight="1">
      <c r="A106" s="1810"/>
      <c r="B106" s="620">
        <v>102</v>
      </c>
      <c r="C106" s="618" t="s">
        <v>2315</v>
      </c>
      <c r="D106" s="618" t="s">
        <v>2316</v>
      </c>
      <c r="E106" s="618">
        <v>2023</v>
      </c>
      <c r="F106" s="1810"/>
      <c r="I106" s="695"/>
    </row>
    <row r="107" spans="1:9" s="694" customFormat="1" ht="33" customHeight="1">
      <c r="A107" s="1810"/>
      <c r="B107" s="620">
        <v>103</v>
      </c>
      <c r="C107" s="684" t="s">
        <v>2317</v>
      </c>
      <c r="D107" s="684" t="s">
        <v>2318</v>
      </c>
      <c r="E107" s="684">
        <v>2022</v>
      </c>
      <c r="F107" s="1810"/>
      <c r="I107" s="695"/>
    </row>
    <row r="108" spans="1:9" s="694" customFormat="1" ht="33" customHeight="1">
      <c r="A108" s="1810"/>
      <c r="B108" s="620">
        <v>104</v>
      </c>
      <c r="C108" s="618" t="s">
        <v>2319</v>
      </c>
      <c r="D108" s="618" t="s">
        <v>2320</v>
      </c>
      <c r="E108" s="618">
        <v>2024</v>
      </c>
      <c r="F108" s="1810"/>
      <c r="I108" s="695"/>
    </row>
    <row r="109" spans="1:9" s="694" customFormat="1" ht="33" customHeight="1">
      <c r="A109" s="1810"/>
      <c r="B109" s="620">
        <v>105</v>
      </c>
      <c r="C109" s="684" t="s">
        <v>2321</v>
      </c>
      <c r="D109" s="684" t="s">
        <v>2322</v>
      </c>
      <c r="E109" s="684">
        <v>2022</v>
      </c>
      <c r="F109" s="1810"/>
      <c r="I109" s="695"/>
    </row>
    <row r="110" spans="1:9" s="694" customFormat="1" ht="33" customHeight="1">
      <c r="A110" s="1810"/>
      <c r="B110" s="620">
        <v>106</v>
      </c>
      <c r="C110" s="618" t="s">
        <v>2323</v>
      </c>
      <c r="D110" s="618" t="s">
        <v>2324</v>
      </c>
      <c r="E110" s="618">
        <v>2021</v>
      </c>
      <c r="F110" s="1810"/>
      <c r="I110" s="695"/>
    </row>
    <row r="111" spans="1:9" s="694" customFormat="1" ht="33" customHeight="1">
      <c r="A111" s="1810"/>
      <c r="B111" s="620">
        <v>107</v>
      </c>
      <c r="C111" s="684" t="s">
        <v>2325</v>
      </c>
      <c r="D111" s="684" t="s">
        <v>2326</v>
      </c>
      <c r="E111" s="684">
        <v>2021</v>
      </c>
      <c r="F111" s="1810"/>
      <c r="I111" s="695"/>
    </row>
    <row r="112" spans="1:9" s="694" customFormat="1" ht="33" customHeight="1">
      <c r="A112" s="1810"/>
      <c r="B112" s="620">
        <v>108</v>
      </c>
      <c r="C112" s="618" t="s">
        <v>2327</v>
      </c>
      <c r="D112" s="618" t="s">
        <v>2328</v>
      </c>
      <c r="E112" s="618">
        <v>2023</v>
      </c>
      <c r="F112" s="1810"/>
      <c r="I112" s="695"/>
    </row>
    <row r="113" spans="1:9" s="694" customFormat="1" ht="33" customHeight="1">
      <c r="A113" s="1810"/>
      <c r="B113" s="620">
        <v>109</v>
      </c>
      <c r="C113" s="684" t="s">
        <v>2329</v>
      </c>
      <c r="D113" s="684" t="s">
        <v>2330</v>
      </c>
      <c r="E113" s="684">
        <v>2023</v>
      </c>
      <c r="F113" s="1810"/>
      <c r="I113" s="695"/>
    </row>
    <row r="114" spans="1:9" s="694" customFormat="1" ht="33" customHeight="1">
      <c r="A114" s="1810"/>
      <c r="B114" s="620">
        <v>110</v>
      </c>
      <c r="C114" s="618" t="s">
        <v>2331</v>
      </c>
      <c r="D114" s="618" t="s">
        <v>2332</v>
      </c>
      <c r="E114" s="618">
        <v>2023</v>
      </c>
      <c r="F114" s="1810"/>
      <c r="I114" s="695"/>
    </row>
    <row r="115" spans="1:9" s="687" customFormat="1" ht="40" customHeight="1">
      <c r="A115" s="1810"/>
      <c r="B115" s="620">
        <v>111</v>
      </c>
      <c r="C115" s="684" t="s">
        <v>2333</v>
      </c>
      <c r="D115" s="684" t="s">
        <v>2334</v>
      </c>
      <c r="E115" s="684">
        <v>2022</v>
      </c>
      <c r="F115" s="1810"/>
    </row>
    <row r="116" spans="1:9" s="694" customFormat="1" ht="33" customHeight="1">
      <c r="A116" s="1810"/>
      <c r="B116" s="620">
        <v>112</v>
      </c>
      <c r="C116" s="618" t="s">
        <v>2335</v>
      </c>
      <c r="D116" s="618" t="s">
        <v>2336</v>
      </c>
      <c r="E116" s="618">
        <v>2021</v>
      </c>
      <c r="F116" s="1810"/>
      <c r="I116" s="695"/>
    </row>
    <row r="117" spans="1:9" s="694" customFormat="1" ht="33" customHeight="1">
      <c r="A117" s="1810"/>
      <c r="B117" s="620">
        <v>113</v>
      </c>
      <c r="C117" s="684" t="s">
        <v>2337</v>
      </c>
      <c r="D117" s="684" t="s">
        <v>2338</v>
      </c>
      <c r="E117" s="684">
        <v>2022</v>
      </c>
      <c r="F117" s="1810"/>
      <c r="I117" s="695"/>
    </row>
    <row r="118" spans="1:9" s="694" customFormat="1" ht="33" customHeight="1">
      <c r="A118" s="1810"/>
      <c r="B118" s="620">
        <v>114</v>
      </c>
      <c r="C118" s="618" t="s">
        <v>2339</v>
      </c>
      <c r="D118" s="618" t="s">
        <v>2238</v>
      </c>
      <c r="E118" s="618">
        <v>2024</v>
      </c>
      <c r="F118" s="1810"/>
      <c r="I118" s="695"/>
    </row>
    <row r="119" spans="1:9" s="694" customFormat="1" ht="33" customHeight="1">
      <c r="A119" s="1810"/>
      <c r="B119" s="620">
        <v>115</v>
      </c>
      <c r="C119" s="684" t="s">
        <v>2340</v>
      </c>
      <c r="D119" s="684" t="s">
        <v>2341</v>
      </c>
      <c r="E119" s="684">
        <v>2023</v>
      </c>
      <c r="F119" s="1810"/>
      <c r="I119" s="695"/>
    </row>
    <row r="120" spans="1:9" s="694" customFormat="1" ht="33" customHeight="1">
      <c r="A120" s="1810"/>
      <c r="B120" s="620">
        <v>116</v>
      </c>
      <c r="C120" s="618" t="s">
        <v>2342</v>
      </c>
      <c r="D120" s="618" t="s">
        <v>2343</v>
      </c>
      <c r="E120" s="618">
        <v>2024</v>
      </c>
      <c r="F120" s="1810"/>
      <c r="I120" s="695"/>
    </row>
    <row r="121" spans="1:9" s="694" customFormat="1" ht="33" customHeight="1">
      <c r="A121" s="1810"/>
      <c r="B121" s="620">
        <v>117</v>
      </c>
      <c r="C121" s="684" t="s">
        <v>2344</v>
      </c>
      <c r="D121" s="684" t="s">
        <v>2345</v>
      </c>
      <c r="E121" s="684">
        <v>2024</v>
      </c>
      <c r="F121" s="1810"/>
      <c r="I121" s="695"/>
    </row>
    <row r="122" spans="1:9" ht="33" customHeight="1">
      <c r="A122" s="1810"/>
      <c r="B122" s="620">
        <v>118</v>
      </c>
      <c r="C122" s="618" t="s">
        <v>2346</v>
      </c>
      <c r="D122" s="618" t="s">
        <v>2347</v>
      </c>
      <c r="E122" s="618">
        <v>2024</v>
      </c>
      <c r="F122" s="1810"/>
      <c r="G122" s="694"/>
      <c r="H122" s="694"/>
    </row>
    <row r="123" spans="1:9" s="694" customFormat="1" ht="33" customHeight="1">
      <c r="A123" s="1810"/>
      <c r="B123" s="620">
        <v>119</v>
      </c>
      <c r="C123" s="684" t="s">
        <v>2348</v>
      </c>
      <c r="D123" s="684" t="s">
        <v>2349</v>
      </c>
      <c r="E123" s="684">
        <v>2022</v>
      </c>
      <c r="F123" s="1810"/>
      <c r="I123" s="695"/>
    </row>
    <row r="124" spans="1:9" s="694" customFormat="1" ht="33" customHeight="1">
      <c r="A124" s="1772" t="s">
        <v>53</v>
      </c>
      <c r="B124" s="620">
        <v>120</v>
      </c>
      <c r="C124" s="618" t="s">
        <v>2350</v>
      </c>
      <c r="D124" s="618" t="s">
        <v>2351</v>
      </c>
      <c r="E124" s="618">
        <v>2022</v>
      </c>
      <c r="F124" s="1772" t="s">
        <v>447</v>
      </c>
      <c r="I124" s="695"/>
    </row>
    <row r="125" spans="1:9" s="694" customFormat="1" ht="33" customHeight="1">
      <c r="A125" s="1772"/>
      <c r="B125" s="620">
        <v>121</v>
      </c>
      <c r="C125" s="684" t="s">
        <v>2352</v>
      </c>
      <c r="D125" s="684" t="s">
        <v>2353</v>
      </c>
      <c r="E125" s="684">
        <v>2024</v>
      </c>
      <c r="F125" s="1772"/>
      <c r="I125" s="695"/>
    </row>
    <row r="126" spans="1:9" s="687" customFormat="1" ht="40" customHeight="1">
      <c r="A126" s="1772"/>
      <c r="B126" s="620">
        <v>122</v>
      </c>
      <c r="C126" s="618" t="s">
        <v>2333</v>
      </c>
      <c r="D126" s="618" t="s">
        <v>2354</v>
      </c>
      <c r="E126" s="618">
        <v>2023</v>
      </c>
      <c r="F126" s="1772"/>
    </row>
    <row r="127" spans="1:9" s="694" customFormat="1" ht="33" customHeight="1">
      <c r="A127" s="1772"/>
      <c r="B127" s="620">
        <v>123</v>
      </c>
      <c r="C127" s="684" t="s">
        <v>2355</v>
      </c>
      <c r="D127" s="684" t="s">
        <v>2172</v>
      </c>
      <c r="E127" s="684">
        <v>2024</v>
      </c>
      <c r="F127" s="1772"/>
      <c r="I127" s="695"/>
    </row>
    <row r="128" spans="1:9" s="694" customFormat="1" ht="33" customHeight="1">
      <c r="A128" s="1772"/>
      <c r="B128" s="620">
        <v>124</v>
      </c>
      <c r="C128" s="618" t="s">
        <v>2356</v>
      </c>
      <c r="D128" s="618" t="s">
        <v>2357</v>
      </c>
      <c r="E128" s="618">
        <v>2023</v>
      </c>
      <c r="F128" s="1772"/>
      <c r="I128" s="695"/>
    </row>
    <row r="129" spans="1:9" s="694" customFormat="1" ht="33" customHeight="1">
      <c r="A129" s="1772" t="s">
        <v>54</v>
      </c>
      <c r="B129" s="620">
        <v>125</v>
      </c>
      <c r="C129" s="684" t="s">
        <v>2358</v>
      </c>
      <c r="D129" s="684" t="s">
        <v>2359</v>
      </c>
      <c r="E129" s="684">
        <v>2022</v>
      </c>
      <c r="F129" s="1772" t="s">
        <v>2360</v>
      </c>
      <c r="I129" s="695"/>
    </row>
    <row r="130" spans="1:9" s="694" customFormat="1" ht="33" customHeight="1">
      <c r="A130" s="1772"/>
      <c r="B130" s="620">
        <v>126</v>
      </c>
      <c r="C130" s="618" t="s">
        <v>2361</v>
      </c>
      <c r="D130" s="618" t="s">
        <v>2362</v>
      </c>
      <c r="E130" s="618">
        <v>2022</v>
      </c>
      <c r="F130" s="1772"/>
      <c r="I130" s="695"/>
    </row>
    <row r="131" spans="1:9" s="694" customFormat="1" ht="33" customHeight="1">
      <c r="A131" s="1772" t="s">
        <v>55</v>
      </c>
      <c r="B131" s="620">
        <v>127</v>
      </c>
      <c r="C131" s="684" t="s">
        <v>2363</v>
      </c>
      <c r="D131" s="684" t="s">
        <v>2364</v>
      </c>
      <c r="E131" s="684">
        <v>2022</v>
      </c>
      <c r="F131" s="1772" t="s">
        <v>455</v>
      </c>
      <c r="I131" s="695"/>
    </row>
    <row r="132" spans="1:9" s="696" customFormat="1" ht="33" customHeight="1">
      <c r="A132" s="1772"/>
      <c r="B132" s="620">
        <v>128</v>
      </c>
      <c r="C132" s="618" t="s">
        <v>2365</v>
      </c>
      <c r="D132" s="618" t="s">
        <v>2366</v>
      </c>
      <c r="E132" s="618">
        <v>2022</v>
      </c>
      <c r="F132" s="1772"/>
      <c r="G132" s="694"/>
      <c r="H132" s="694"/>
      <c r="I132" s="695"/>
    </row>
    <row r="133" spans="1:9" s="696" customFormat="1" ht="33" customHeight="1">
      <c r="A133" s="1772"/>
      <c r="B133" s="620">
        <v>129</v>
      </c>
      <c r="C133" s="684" t="s">
        <v>2367</v>
      </c>
      <c r="D133" s="684" t="s">
        <v>2368</v>
      </c>
      <c r="E133" s="684">
        <v>2023</v>
      </c>
      <c r="F133" s="1772"/>
      <c r="G133" s="694"/>
      <c r="H133" s="694"/>
      <c r="I133" s="695"/>
    </row>
    <row r="134" spans="1:9" s="696" customFormat="1" ht="33" customHeight="1">
      <c r="A134" s="1772"/>
      <c r="B134" s="620">
        <v>130</v>
      </c>
      <c r="C134" s="618" t="s">
        <v>2369</v>
      </c>
      <c r="D134" s="618" t="s">
        <v>2370</v>
      </c>
      <c r="E134" s="618">
        <v>2022</v>
      </c>
      <c r="F134" s="1772"/>
      <c r="G134" s="694"/>
      <c r="H134" s="694"/>
      <c r="I134" s="695"/>
    </row>
    <row r="135" spans="1:9" s="696" customFormat="1" ht="33" customHeight="1">
      <c r="A135" s="1772"/>
      <c r="B135" s="620">
        <v>131</v>
      </c>
      <c r="C135" s="684" t="s">
        <v>2371</v>
      </c>
      <c r="D135" s="684" t="s">
        <v>2372</v>
      </c>
      <c r="E135" s="684">
        <v>2022</v>
      </c>
      <c r="F135" s="1772"/>
      <c r="G135" s="639"/>
      <c r="H135" s="639"/>
      <c r="I135" s="639"/>
    </row>
    <row r="136" spans="1:9" s="685" customFormat="1" ht="33" customHeight="1">
      <c r="A136" s="1772"/>
      <c r="B136" s="620">
        <v>132</v>
      </c>
      <c r="C136" s="618" t="s">
        <v>2373</v>
      </c>
      <c r="D136" s="618" t="s">
        <v>2374</v>
      </c>
      <c r="E136" s="618">
        <v>2024</v>
      </c>
      <c r="F136" s="1772"/>
      <c r="G136" s="639"/>
      <c r="H136" s="639"/>
      <c r="I136" s="639"/>
    </row>
    <row r="137" spans="1:9" ht="33" customHeight="1">
      <c r="A137" s="1772"/>
      <c r="B137" s="620">
        <v>133</v>
      </c>
      <c r="C137" s="684" t="s">
        <v>2375</v>
      </c>
      <c r="D137" s="684" t="s">
        <v>2376</v>
      </c>
      <c r="E137" s="684">
        <v>2024</v>
      </c>
      <c r="F137" s="1772"/>
      <c r="G137" s="639"/>
      <c r="H137" s="639"/>
      <c r="I137" s="639"/>
    </row>
    <row r="138" spans="1:9" ht="33" customHeight="1">
      <c r="A138" s="1772"/>
      <c r="B138" s="620">
        <v>134</v>
      </c>
      <c r="C138" s="618" t="s">
        <v>2377</v>
      </c>
      <c r="D138" s="618" t="s">
        <v>2378</v>
      </c>
      <c r="E138" s="618">
        <v>2024</v>
      </c>
      <c r="F138" s="1772"/>
      <c r="G138" s="639"/>
      <c r="H138" s="639"/>
      <c r="I138" s="639"/>
    </row>
    <row r="139" spans="1:9" ht="33" customHeight="1">
      <c r="A139" s="1772"/>
      <c r="B139" s="620">
        <v>135</v>
      </c>
      <c r="C139" s="684" t="s">
        <v>2379</v>
      </c>
      <c r="D139" s="684" t="s">
        <v>2380</v>
      </c>
      <c r="E139" s="684">
        <v>2024</v>
      </c>
      <c r="F139" s="1772"/>
      <c r="G139" s="694"/>
      <c r="H139" s="694"/>
    </row>
    <row r="140" spans="1:9" ht="33" customHeight="1">
      <c r="A140" s="1772"/>
      <c r="B140" s="620">
        <v>136</v>
      </c>
      <c r="C140" s="618" t="s">
        <v>2381</v>
      </c>
      <c r="D140" s="618" t="s">
        <v>2382</v>
      </c>
      <c r="E140" s="618">
        <v>2023</v>
      </c>
      <c r="F140" s="1772"/>
      <c r="G140" s="694"/>
      <c r="H140" s="694"/>
    </row>
    <row r="141" spans="1:9" ht="33" customHeight="1">
      <c r="A141" s="1810" t="s">
        <v>59</v>
      </c>
      <c r="B141" s="620">
        <v>137</v>
      </c>
      <c r="C141" s="684" t="s">
        <v>2383</v>
      </c>
      <c r="D141" s="684" t="s">
        <v>2384</v>
      </c>
      <c r="E141" s="684">
        <v>2024</v>
      </c>
      <c r="F141" s="1810" t="s">
        <v>60</v>
      </c>
      <c r="G141" s="694"/>
      <c r="H141" s="694"/>
    </row>
    <row r="142" spans="1:9" ht="33" customHeight="1">
      <c r="A142" s="1810"/>
      <c r="B142" s="620">
        <v>138</v>
      </c>
      <c r="C142" s="618" t="s">
        <v>2278</v>
      </c>
      <c r="D142" s="618" t="s">
        <v>2385</v>
      </c>
      <c r="E142" s="618">
        <v>2024</v>
      </c>
      <c r="F142" s="1810"/>
      <c r="G142" s="694"/>
      <c r="H142" s="694"/>
    </row>
    <row r="143" spans="1:9" ht="33" customHeight="1">
      <c r="A143" s="1810"/>
      <c r="B143" s="620">
        <v>139</v>
      </c>
      <c r="C143" s="684" t="s">
        <v>2386</v>
      </c>
      <c r="D143" s="684" t="s">
        <v>2387</v>
      </c>
      <c r="E143" s="684">
        <v>2024</v>
      </c>
      <c r="F143" s="1810"/>
      <c r="G143" s="694"/>
      <c r="H143" s="694"/>
    </row>
    <row r="144" spans="1:9" ht="33" customHeight="1">
      <c r="A144" s="1810" t="s">
        <v>58</v>
      </c>
      <c r="B144" s="620">
        <v>140</v>
      </c>
      <c r="C144" s="618" t="s">
        <v>2388</v>
      </c>
      <c r="D144" s="618" t="s">
        <v>2389</v>
      </c>
      <c r="E144" s="618">
        <v>2021</v>
      </c>
      <c r="F144" s="1810" t="s">
        <v>465</v>
      </c>
      <c r="G144" s="694"/>
      <c r="H144" s="694"/>
    </row>
    <row r="145" spans="1:8" ht="33" customHeight="1">
      <c r="A145" s="1810"/>
      <c r="B145" s="620">
        <v>141</v>
      </c>
      <c r="C145" s="684" t="s">
        <v>2390</v>
      </c>
      <c r="D145" s="684" t="s">
        <v>2391</v>
      </c>
      <c r="E145" s="684">
        <v>2021</v>
      </c>
      <c r="F145" s="1810"/>
      <c r="G145" s="694"/>
      <c r="H145" s="694"/>
    </row>
    <row r="146" spans="1:8" ht="33" customHeight="1">
      <c r="A146" s="1810"/>
      <c r="B146" s="620">
        <v>142</v>
      </c>
      <c r="C146" s="618" t="s">
        <v>2392</v>
      </c>
      <c r="D146" s="618" t="s">
        <v>2393</v>
      </c>
      <c r="E146" s="618">
        <v>2024</v>
      </c>
      <c r="F146" s="1810"/>
      <c r="G146" s="694"/>
      <c r="H146" s="694"/>
    </row>
    <row r="147" spans="1:8" ht="33" customHeight="1">
      <c r="A147" s="1810" t="s">
        <v>61</v>
      </c>
      <c r="B147" s="620">
        <v>143</v>
      </c>
      <c r="C147" s="684" t="s">
        <v>2266</v>
      </c>
      <c r="D147" s="684" t="s">
        <v>2394</v>
      </c>
      <c r="E147" s="684">
        <v>2022</v>
      </c>
      <c r="F147" s="1810" t="s">
        <v>62</v>
      </c>
      <c r="G147" s="696"/>
      <c r="H147" s="696"/>
    </row>
    <row r="148" spans="1:8" ht="33" customHeight="1">
      <c r="A148" s="1810"/>
      <c r="B148" s="620">
        <v>144</v>
      </c>
      <c r="C148" s="618" t="s">
        <v>2395</v>
      </c>
      <c r="D148" s="618" t="s">
        <v>2396</v>
      </c>
      <c r="E148" s="618">
        <v>2021</v>
      </c>
      <c r="F148" s="1810"/>
      <c r="G148" s="696"/>
      <c r="H148" s="696"/>
    </row>
    <row r="149" spans="1:8" ht="33" customHeight="1">
      <c r="A149" s="1810"/>
      <c r="B149" s="620">
        <v>145</v>
      </c>
      <c r="C149" s="684" t="s">
        <v>2397</v>
      </c>
      <c r="D149" s="684" t="s">
        <v>2398</v>
      </c>
      <c r="E149" s="684">
        <v>2024</v>
      </c>
      <c r="F149" s="1810"/>
      <c r="G149" s="696"/>
      <c r="H149" s="696"/>
    </row>
    <row r="150" spans="1:8" ht="33" customHeight="1">
      <c r="A150" s="1987" t="s">
        <v>57</v>
      </c>
      <c r="B150" s="620">
        <v>146</v>
      </c>
      <c r="C150" s="618" t="s">
        <v>2399</v>
      </c>
      <c r="D150" s="618" t="s">
        <v>2400</v>
      </c>
      <c r="E150" s="618">
        <v>2024</v>
      </c>
      <c r="F150" s="1987" t="s">
        <v>491</v>
      </c>
      <c r="G150" s="696"/>
      <c r="H150" s="696"/>
    </row>
    <row r="151" spans="1:8" ht="33" customHeight="1">
      <c r="A151" s="1989"/>
      <c r="B151" s="620">
        <v>147</v>
      </c>
      <c r="C151" s="684" t="s">
        <v>2401</v>
      </c>
      <c r="D151" s="684" t="s">
        <v>2402</v>
      </c>
      <c r="E151" s="684">
        <v>2022</v>
      </c>
      <c r="F151" s="1989"/>
      <c r="G151" s="696"/>
      <c r="H151" s="696"/>
    </row>
    <row r="152" spans="1:8" ht="33" customHeight="1">
      <c r="A152" s="1994" t="s">
        <v>2046</v>
      </c>
      <c r="B152" s="1994"/>
      <c r="C152" s="1994"/>
      <c r="D152" s="1995" t="s">
        <v>2047</v>
      </c>
      <c r="E152" s="1995"/>
      <c r="F152" s="1995"/>
      <c r="G152" s="685"/>
      <c r="H152" s="685"/>
    </row>
  </sheetData>
  <mergeCells count="33">
    <mergeCell ref="A152:C152"/>
    <mergeCell ref="D152:F152"/>
    <mergeCell ref="A144:A146"/>
    <mergeCell ref="F144:F146"/>
    <mergeCell ref="A147:A149"/>
    <mergeCell ref="F147:F149"/>
    <mergeCell ref="A150:A151"/>
    <mergeCell ref="F150:F151"/>
    <mergeCell ref="A129:A130"/>
    <mergeCell ref="F129:F130"/>
    <mergeCell ref="A131:A140"/>
    <mergeCell ref="F131:F140"/>
    <mergeCell ref="A141:A143"/>
    <mergeCell ref="F141:F143"/>
    <mergeCell ref="A93:A96"/>
    <mergeCell ref="F93:F96"/>
    <mergeCell ref="A97:A123"/>
    <mergeCell ref="F97:F123"/>
    <mergeCell ref="A124:A128"/>
    <mergeCell ref="F124:F128"/>
    <mergeCell ref="A52:A80"/>
    <mergeCell ref="F52:F80"/>
    <mergeCell ref="A81:A83"/>
    <mergeCell ref="F81:F83"/>
    <mergeCell ref="A84:A92"/>
    <mergeCell ref="F84:F92"/>
    <mergeCell ref="A45:A51"/>
    <mergeCell ref="F45:F51"/>
    <mergeCell ref="A1:F1"/>
    <mergeCell ref="A2:F2"/>
    <mergeCell ref="B4:C4"/>
    <mergeCell ref="A5:A44"/>
    <mergeCell ref="F5:F44"/>
  </mergeCells>
  <conditionalFormatting sqref="D5">
    <cfRule type="duplicateValues" dxfId="5" priority="5"/>
    <cfRule type="duplicateValues" dxfId="4" priority="6"/>
  </conditionalFormatting>
  <conditionalFormatting sqref="C5 C7 C9 C11 C13 C15 C17 C19 C21 C23 C25 C27 C29 C31 C33 C35 C37 C39 C41 C43 C45 C47 C49 C51 C53 C55 C57 C59 C61 C63 C65 C67 C69 C71 C73 C75 C77 C79 C81 C83 C85 C87 C89 C91 C93 C95 C97 C99 C101 C103 C105 C107 C109 C111 C113 C115 C117 C119 C121 C123 C125 C127 C129 C131 C133 C135 C137 C139 C141 C143 C145 C147 C149 C151">
    <cfRule type="duplicateValues" dxfId="3" priority="3"/>
    <cfRule type="duplicateValues" dxfId="2" priority="4"/>
  </conditionalFormatting>
  <conditionalFormatting sqref="D7 D9 D11 D13 D15 D17 D19 D21 D23 D25 D27 D29 D31 D33 D35 D37 D39 D41 D43 D45 D47 D49 D51 D53 D55 D57 D59 D61 D63 D65 D67 D69 D71 D73 D75 D77 D79 D81 D83 D85 D87 D89 D91 D93 D95 D97 D99 D101 D103 D105 D107 D109 D111 D113 D115 D117 D119 D121 D123 D125 D127 D129 D131 D133 D135 D137 D139 D141 D143 D145 D147 D149 D151">
    <cfRule type="duplicateValues" dxfId="1" priority="1"/>
    <cfRule type="duplicateValues" dxfId="0" priority="2"/>
  </conditionalFormatting>
  <pageMargins left="0.7" right="0.7" top="0.75" bottom="0.75" header="0.3" footer="0.3"/>
  <pageSetup paperSize="9" scale="47" fitToHeight="0" orientation="portrait" r:id="rId1"/>
  <rowBreaks count="3" manualBreakCount="3">
    <brk id="44" max="5" man="1"/>
    <brk id="83" max="5" man="1"/>
    <brk id="130" max="5"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50"/>
  <sheetViews>
    <sheetView rightToLeft="1" topLeftCell="A37" zoomScaleNormal="100" zoomScaleSheetLayoutView="140" workbookViewId="0">
      <selection activeCell="B50" sqref="B50"/>
    </sheetView>
  </sheetViews>
  <sheetFormatPr defaultColWidth="9" defaultRowHeight="33" customHeight="1"/>
  <cols>
    <col min="1" max="1" width="15.7265625" style="705" customWidth="1"/>
    <col min="2" max="2" width="99.7265625" style="272" customWidth="1"/>
    <col min="3" max="3" width="15.7265625" style="272" customWidth="1"/>
    <col min="4" max="6" width="9" style="205"/>
    <col min="7" max="7" width="11.453125" style="205" bestFit="1" customWidth="1"/>
    <col min="8" max="16" width="9" style="205"/>
    <col min="17" max="17" width="11.453125" style="205" bestFit="1" customWidth="1"/>
    <col min="18" max="16384" width="9" style="205"/>
  </cols>
  <sheetData>
    <row r="1" spans="1:38" ht="48" customHeight="1">
      <c r="A1" s="204" t="s">
        <v>495</v>
      </c>
      <c r="B1" s="204" t="s">
        <v>2403</v>
      </c>
      <c r="C1" s="204" t="s">
        <v>497</v>
      </c>
      <c r="G1" s="206"/>
      <c r="H1" s="207"/>
      <c r="I1" s="207"/>
      <c r="J1" s="207"/>
      <c r="K1" s="207"/>
      <c r="L1" s="207"/>
      <c r="M1" s="207"/>
      <c r="N1" s="207"/>
      <c r="O1" s="208"/>
      <c r="P1" s="208"/>
      <c r="Q1" s="208"/>
      <c r="R1" s="208"/>
    </row>
    <row r="2" spans="1:38" ht="33" customHeight="1">
      <c r="A2" s="210" t="s">
        <v>498</v>
      </c>
      <c r="B2" s="210" t="s">
        <v>2404</v>
      </c>
      <c r="C2" s="210" t="s">
        <v>500</v>
      </c>
      <c r="G2" s="211"/>
      <c r="H2" s="212"/>
      <c r="I2" s="212"/>
      <c r="J2" s="212"/>
      <c r="K2" s="212"/>
      <c r="L2" s="212"/>
      <c r="M2" s="212"/>
      <c r="N2" s="212"/>
      <c r="O2" s="213"/>
      <c r="P2" s="213"/>
      <c r="Q2" s="213"/>
      <c r="R2" s="213"/>
    </row>
    <row r="3" spans="1:38" ht="33" customHeight="1">
      <c r="A3" s="2000" t="s">
        <v>2405</v>
      </c>
      <c r="B3" s="187" t="s">
        <v>2406</v>
      </c>
      <c r="C3" s="1760"/>
      <c r="G3" s="214"/>
      <c r="H3" s="214"/>
      <c r="I3" s="214"/>
      <c r="J3" s="214"/>
      <c r="K3" s="214"/>
      <c r="L3" s="214"/>
      <c r="M3" s="214"/>
      <c r="N3" s="214"/>
      <c r="O3" s="214"/>
      <c r="P3" s="214"/>
      <c r="Q3" s="214"/>
      <c r="R3" s="214"/>
      <c r="S3" s="214"/>
      <c r="T3" s="214"/>
      <c r="U3" s="214"/>
      <c r="V3" s="214"/>
      <c r="W3" s="214"/>
      <c r="X3" s="214"/>
      <c r="Y3" s="214"/>
      <c r="Z3" s="214"/>
      <c r="AA3" s="214"/>
      <c r="AB3" s="214"/>
      <c r="AC3" s="214"/>
      <c r="AD3" s="214"/>
      <c r="AE3" s="214"/>
      <c r="AF3" s="214"/>
      <c r="AG3" s="214"/>
      <c r="AH3" s="214"/>
      <c r="AI3" s="214"/>
      <c r="AJ3" s="214"/>
      <c r="AK3" s="214"/>
      <c r="AL3" s="214"/>
    </row>
    <row r="4" spans="1:38" ht="33" customHeight="1">
      <c r="A4" s="2000"/>
      <c r="B4" s="188" t="s">
        <v>2407</v>
      </c>
      <c r="C4" s="1760"/>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s="215"/>
      <c r="AG4" s="215"/>
      <c r="AH4" s="215"/>
      <c r="AI4" s="215"/>
      <c r="AJ4" s="215"/>
      <c r="AK4" s="215"/>
      <c r="AL4" s="215"/>
    </row>
    <row r="5" spans="1:38" ht="33" customHeight="1">
      <c r="A5" s="2000" t="s">
        <v>2408</v>
      </c>
      <c r="B5" s="187" t="s">
        <v>2409</v>
      </c>
      <c r="C5" s="1760"/>
      <c r="G5" s="216"/>
      <c r="H5" s="216"/>
      <c r="I5" s="216"/>
      <c r="J5" s="216"/>
      <c r="K5" s="216"/>
      <c r="L5" s="216"/>
      <c r="M5" s="216"/>
      <c r="N5" s="216"/>
      <c r="O5" s="216"/>
      <c r="P5" s="216"/>
      <c r="Q5" s="216"/>
      <c r="R5" s="216"/>
      <c r="S5" s="216"/>
      <c r="T5" s="216"/>
      <c r="U5" s="216"/>
    </row>
    <row r="6" spans="1:38" ht="33" customHeight="1">
      <c r="A6" s="2000"/>
      <c r="B6" s="188" t="s">
        <v>2410</v>
      </c>
      <c r="C6" s="1760"/>
      <c r="G6" s="217"/>
      <c r="H6" s="217"/>
      <c r="I6" s="217"/>
      <c r="J6" s="217"/>
      <c r="K6" s="217"/>
      <c r="L6" s="217"/>
      <c r="M6" s="217"/>
      <c r="N6" s="217"/>
      <c r="O6" s="217"/>
      <c r="P6" s="217"/>
      <c r="Q6" s="217"/>
      <c r="R6" s="217"/>
      <c r="S6" s="217"/>
      <c r="T6" s="217"/>
      <c r="U6" s="217"/>
    </row>
    <row r="7" spans="1:38" ht="33" customHeight="1">
      <c r="A7" s="2000" t="s">
        <v>2411</v>
      </c>
      <c r="B7" s="187" t="s">
        <v>2412</v>
      </c>
      <c r="C7" s="1760"/>
      <c r="G7" s="217"/>
      <c r="H7" s="217"/>
      <c r="I7" s="217"/>
      <c r="J7" s="217"/>
      <c r="K7" s="217"/>
      <c r="L7" s="217"/>
      <c r="M7" s="217"/>
      <c r="N7" s="217"/>
      <c r="O7" s="217"/>
      <c r="P7" s="217"/>
      <c r="Q7" s="217"/>
      <c r="R7" s="217"/>
      <c r="S7" s="217"/>
      <c r="T7" s="217"/>
      <c r="U7" s="217"/>
    </row>
    <row r="8" spans="1:38" ht="33" customHeight="1">
      <c r="A8" s="2000"/>
      <c r="B8" s="188" t="s">
        <v>2410</v>
      </c>
      <c r="C8" s="1760"/>
      <c r="G8" s="217"/>
      <c r="H8" s="217"/>
      <c r="I8" s="217"/>
      <c r="J8" s="217"/>
      <c r="K8" s="217"/>
      <c r="L8" s="217"/>
      <c r="M8" s="217"/>
      <c r="N8" s="217"/>
      <c r="O8" s="217"/>
      <c r="P8" s="217"/>
      <c r="Q8" s="217"/>
      <c r="R8" s="217"/>
      <c r="S8" s="217"/>
      <c r="T8" s="217"/>
      <c r="U8" s="217"/>
    </row>
    <row r="9" spans="1:38" ht="33" customHeight="1">
      <c r="A9" s="2000" t="s">
        <v>2413</v>
      </c>
      <c r="B9" s="187" t="s">
        <v>2414</v>
      </c>
      <c r="C9" s="1760"/>
      <c r="G9" s="218"/>
      <c r="H9" s="218"/>
      <c r="I9" s="218"/>
      <c r="J9" s="218"/>
      <c r="K9" s="218"/>
      <c r="L9" s="218"/>
      <c r="M9" s="218"/>
      <c r="N9" s="218"/>
      <c r="O9" s="219"/>
      <c r="P9" s="219"/>
      <c r="Q9" s="219"/>
      <c r="R9" s="219"/>
      <c r="S9" s="219"/>
      <c r="T9" s="219"/>
      <c r="U9" s="219"/>
      <c r="V9" s="219"/>
    </row>
    <row r="10" spans="1:38" ht="33" customHeight="1">
      <c r="A10" s="2000"/>
      <c r="B10" s="188" t="s">
        <v>2415</v>
      </c>
      <c r="C10" s="1760"/>
      <c r="G10" s="217"/>
      <c r="H10" s="217"/>
      <c r="I10" s="217"/>
      <c r="J10" s="217"/>
      <c r="K10" s="217"/>
      <c r="L10" s="217"/>
      <c r="M10" s="217"/>
      <c r="N10" s="217"/>
      <c r="O10" s="220"/>
      <c r="P10" s="220"/>
      <c r="Q10" s="220"/>
      <c r="R10" s="220"/>
      <c r="S10" s="220"/>
      <c r="T10" s="220"/>
      <c r="U10" s="220"/>
      <c r="V10" s="220"/>
    </row>
    <row r="11" spans="1:38" ht="33" customHeight="1">
      <c r="A11" s="2000" t="s">
        <v>2416</v>
      </c>
      <c r="B11" s="187" t="s">
        <v>2417</v>
      </c>
      <c r="C11" s="1760"/>
      <c r="G11" s="218"/>
      <c r="H11" s="218"/>
      <c r="I11" s="218"/>
      <c r="J11" s="218"/>
      <c r="K11" s="218"/>
      <c r="L11" s="218"/>
      <c r="M11" s="218"/>
      <c r="N11" s="218"/>
      <c r="O11" s="218"/>
      <c r="P11" s="218"/>
      <c r="Q11" s="218"/>
      <c r="R11" s="221"/>
      <c r="S11" s="221"/>
      <c r="T11" s="221"/>
      <c r="U11" s="221"/>
      <c r="V11" s="221"/>
      <c r="W11" s="221"/>
      <c r="X11" s="221"/>
      <c r="Y11" s="221"/>
      <c r="Z11" s="221"/>
      <c r="AA11" s="221"/>
    </row>
    <row r="12" spans="1:38" ht="33" customHeight="1">
      <c r="A12" s="2000"/>
      <c r="B12" s="188" t="s">
        <v>2418</v>
      </c>
      <c r="C12" s="1760"/>
      <c r="F12" s="222"/>
      <c r="G12" s="217"/>
      <c r="H12" s="217"/>
      <c r="I12" s="217"/>
      <c r="J12" s="217"/>
      <c r="K12" s="217"/>
      <c r="L12" s="217"/>
      <c r="M12" s="217"/>
      <c r="N12" s="217"/>
      <c r="O12" s="217"/>
      <c r="P12" s="217"/>
      <c r="Q12" s="217"/>
      <c r="R12" s="223"/>
      <c r="S12" s="223"/>
      <c r="T12" s="223"/>
      <c r="U12" s="223"/>
      <c r="V12" s="223"/>
      <c r="W12" s="223"/>
      <c r="X12" s="223"/>
      <c r="Y12" s="223"/>
      <c r="Z12" s="223"/>
      <c r="AA12" s="223"/>
    </row>
    <row r="13" spans="1:38" ht="33" customHeight="1">
      <c r="A13" s="2000" t="s">
        <v>2419</v>
      </c>
      <c r="B13" s="187" t="s">
        <v>2420</v>
      </c>
      <c r="C13" s="1760"/>
      <c r="F13" s="222"/>
      <c r="G13" s="224"/>
      <c r="H13" s="224"/>
      <c r="I13" s="224"/>
      <c r="J13" s="224"/>
      <c r="K13" s="224"/>
      <c r="L13" s="224"/>
      <c r="M13" s="224"/>
      <c r="N13" s="224"/>
      <c r="O13" s="224"/>
      <c r="P13" s="224"/>
      <c r="Q13" s="224"/>
      <c r="R13" s="224"/>
      <c r="S13" s="225"/>
      <c r="T13" s="225"/>
      <c r="U13" s="225"/>
      <c r="V13" s="225"/>
      <c r="W13" s="225"/>
    </row>
    <row r="14" spans="1:38" ht="33" customHeight="1">
      <c r="A14" s="2000"/>
      <c r="B14" s="188" t="s">
        <v>2421</v>
      </c>
      <c r="C14" s="1760"/>
      <c r="F14" s="222"/>
      <c r="G14" s="226"/>
      <c r="H14" s="226"/>
      <c r="I14" s="226"/>
      <c r="J14" s="226"/>
      <c r="K14" s="226"/>
      <c r="L14" s="226"/>
      <c r="M14" s="226"/>
      <c r="N14" s="226"/>
      <c r="O14" s="226"/>
      <c r="P14" s="226"/>
      <c r="Q14" s="226"/>
      <c r="R14" s="226"/>
      <c r="S14" s="225"/>
      <c r="T14" s="225"/>
      <c r="U14" s="225"/>
      <c r="V14" s="225"/>
      <c r="W14" s="225"/>
    </row>
    <row r="15" spans="1:38" ht="33" customHeight="1">
      <c r="A15" s="2000" t="s">
        <v>2422</v>
      </c>
      <c r="B15" s="187" t="s">
        <v>2423</v>
      </c>
      <c r="C15" s="1760"/>
      <c r="F15" s="222"/>
      <c r="G15" s="227"/>
      <c r="H15" s="227"/>
      <c r="I15" s="227"/>
      <c r="J15" s="227"/>
      <c r="K15" s="227"/>
      <c r="L15" s="227"/>
      <c r="M15" s="227"/>
      <c r="N15" s="227"/>
      <c r="O15" s="227"/>
      <c r="P15" s="227"/>
      <c r="Q15" s="227"/>
      <c r="R15" s="227"/>
      <c r="S15" s="227"/>
      <c r="T15" s="227"/>
      <c r="U15" s="227"/>
      <c r="V15" s="227"/>
      <c r="W15" s="227"/>
      <c r="X15" s="227"/>
    </row>
    <row r="16" spans="1:38" ht="33" customHeight="1">
      <c r="A16" s="2000"/>
      <c r="B16" s="188" t="s">
        <v>2424</v>
      </c>
      <c r="C16" s="1760"/>
      <c r="F16" s="228"/>
      <c r="G16" s="229"/>
      <c r="H16" s="229"/>
      <c r="I16" s="229"/>
      <c r="J16" s="229"/>
      <c r="K16" s="229"/>
      <c r="L16" s="229"/>
      <c r="M16" s="229"/>
      <c r="N16" s="229"/>
      <c r="O16" s="229"/>
      <c r="P16" s="229"/>
      <c r="Q16" s="229"/>
      <c r="R16" s="229"/>
      <c r="S16" s="229"/>
      <c r="T16" s="229"/>
      <c r="U16" s="229"/>
      <c r="V16" s="229"/>
      <c r="W16" s="229"/>
      <c r="X16" s="229"/>
    </row>
    <row r="17" spans="1:31" ht="33" customHeight="1">
      <c r="A17" s="2000" t="s">
        <v>2425</v>
      </c>
      <c r="B17" s="187" t="s">
        <v>2426</v>
      </c>
      <c r="C17" s="1760"/>
      <c r="F17" s="230"/>
      <c r="G17" s="227"/>
      <c r="H17" s="227"/>
      <c r="I17" s="227"/>
      <c r="J17" s="227"/>
      <c r="K17" s="227"/>
      <c r="L17" s="227"/>
      <c r="M17" s="227"/>
      <c r="N17" s="227"/>
      <c r="O17" s="227"/>
      <c r="P17" s="227"/>
      <c r="Q17" s="227"/>
      <c r="R17" s="227"/>
      <c r="S17" s="227"/>
      <c r="T17" s="227"/>
      <c r="U17" s="227"/>
      <c r="V17" s="227"/>
      <c r="W17" s="227"/>
      <c r="X17" s="227"/>
    </row>
    <row r="18" spans="1:31" ht="33" customHeight="1">
      <c r="A18" s="2000"/>
      <c r="B18" s="188" t="s">
        <v>2427</v>
      </c>
      <c r="C18" s="1760"/>
      <c r="F18" s="222"/>
      <c r="G18" s="229"/>
      <c r="H18" s="229"/>
      <c r="I18" s="229"/>
      <c r="J18" s="229"/>
      <c r="K18" s="229"/>
      <c r="L18" s="229"/>
      <c r="M18" s="229"/>
      <c r="N18" s="229"/>
      <c r="O18" s="229"/>
      <c r="P18" s="229"/>
      <c r="Q18" s="229"/>
      <c r="R18" s="229"/>
      <c r="S18" s="229"/>
      <c r="T18" s="229"/>
      <c r="U18" s="229"/>
      <c r="V18" s="229"/>
      <c r="W18" s="229"/>
      <c r="X18" s="229"/>
    </row>
    <row r="19" spans="1:31" ht="33" customHeight="1">
      <c r="A19" s="2000" t="s">
        <v>2428</v>
      </c>
      <c r="B19" s="187" t="s">
        <v>2429</v>
      </c>
      <c r="C19" s="1760"/>
      <c r="F19" s="222"/>
      <c r="G19" s="216"/>
      <c r="H19" s="216"/>
      <c r="I19" s="216"/>
      <c r="J19" s="216"/>
      <c r="K19" s="216"/>
      <c r="L19" s="216"/>
      <c r="M19" s="216"/>
      <c r="N19" s="231"/>
      <c r="O19" s="231"/>
      <c r="P19" s="231"/>
    </row>
    <row r="20" spans="1:31" ht="33" customHeight="1">
      <c r="A20" s="2000"/>
      <c r="B20" s="188" t="s">
        <v>2430</v>
      </c>
      <c r="C20" s="1760"/>
      <c r="F20" s="222"/>
      <c r="G20" s="217"/>
      <c r="H20" s="217"/>
      <c r="I20" s="217"/>
      <c r="J20" s="217"/>
      <c r="K20" s="217"/>
      <c r="L20" s="217"/>
      <c r="M20" s="217"/>
      <c r="N20" s="232"/>
      <c r="O20" s="232"/>
      <c r="P20" s="232"/>
    </row>
    <row r="21" spans="1:31" ht="33" customHeight="1">
      <c r="A21" s="2000" t="s">
        <v>2431</v>
      </c>
      <c r="B21" s="187" t="s">
        <v>2432</v>
      </c>
      <c r="C21" s="1760"/>
      <c r="F21" s="222"/>
      <c r="G21" s="703"/>
      <c r="H21" s="222"/>
      <c r="I21" s="222"/>
      <c r="J21" s="234"/>
      <c r="K21" s="234"/>
      <c r="L21" s="234"/>
      <c r="M21" s="234"/>
      <c r="N21" s="234"/>
      <c r="O21" s="234"/>
      <c r="P21" s="234"/>
    </row>
    <row r="22" spans="1:31" ht="33" customHeight="1">
      <c r="A22" s="2000"/>
      <c r="B22" s="188" t="s">
        <v>2433</v>
      </c>
      <c r="C22" s="1760"/>
      <c r="F22" s="235"/>
      <c r="G22" s="704"/>
      <c r="H22" s="222"/>
      <c r="I22" s="222"/>
      <c r="J22" s="237"/>
      <c r="K22" s="237"/>
      <c r="L22" s="237"/>
      <c r="M22" s="237"/>
      <c r="N22" s="237"/>
      <c r="O22" s="237"/>
      <c r="P22" s="237"/>
    </row>
    <row r="23" spans="1:31" ht="33" customHeight="1">
      <c r="A23" s="2000" t="s">
        <v>2434</v>
      </c>
      <c r="B23" s="187" t="s">
        <v>2435</v>
      </c>
      <c r="C23" s="1760"/>
      <c r="F23" s="235"/>
      <c r="G23" s="238"/>
      <c r="H23" s="238"/>
      <c r="I23" s="238"/>
      <c r="J23" s="238"/>
      <c r="K23" s="238"/>
      <c r="L23" s="238"/>
      <c r="M23" s="238"/>
      <c r="N23" s="238"/>
      <c r="O23" s="238"/>
      <c r="P23" s="238"/>
      <c r="Q23" s="238"/>
      <c r="R23" s="238"/>
      <c r="S23" s="238"/>
      <c r="T23" s="239"/>
      <c r="U23" s="239"/>
      <c r="V23" s="239"/>
      <c r="W23" s="239"/>
    </row>
    <row r="24" spans="1:31" ht="33" customHeight="1">
      <c r="A24" s="2000"/>
      <c r="B24" s="188" t="s">
        <v>2436</v>
      </c>
      <c r="C24" s="1760"/>
      <c r="F24" s="240"/>
      <c r="G24" s="238"/>
      <c r="H24" s="238"/>
      <c r="I24" s="238"/>
      <c r="J24" s="238"/>
      <c r="K24" s="238"/>
      <c r="L24" s="238"/>
      <c r="M24" s="238"/>
      <c r="N24" s="238"/>
      <c r="O24" s="238"/>
      <c r="P24" s="238"/>
      <c r="Q24" s="238"/>
      <c r="R24" s="238"/>
      <c r="S24" s="238"/>
      <c r="T24" s="241"/>
      <c r="U24" s="241"/>
      <c r="V24" s="241"/>
      <c r="W24" s="241"/>
    </row>
    <row r="25" spans="1:31" ht="33" customHeight="1">
      <c r="A25" s="2000" t="s">
        <v>2437</v>
      </c>
      <c r="B25" s="187" t="s">
        <v>2438</v>
      </c>
      <c r="C25" s="1760"/>
      <c r="F25" s="240"/>
      <c r="G25" s="238"/>
      <c r="H25" s="238"/>
      <c r="I25" s="238"/>
      <c r="J25" s="238"/>
      <c r="K25" s="238"/>
      <c r="L25" s="238"/>
      <c r="M25" s="238"/>
      <c r="N25" s="238"/>
      <c r="O25" s="238"/>
      <c r="P25" s="238"/>
      <c r="Q25" s="238"/>
      <c r="R25" s="238"/>
      <c r="S25" s="238"/>
      <c r="T25" s="238"/>
      <c r="U25" s="238"/>
    </row>
    <row r="26" spans="1:31" ht="33" customHeight="1">
      <c r="A26" s="2000"/>
      <c r="B26" s="188" t="s">
        <v>2439</v>
      </c>
      <c r="C26" s="1760"/>
      <c r="F26" s="240"/>
      <c r="G26" s="238"/>
      <c r="H26" s="238"/>
      <c r="I26" s="238"/>
      <c r="J26" s="238"/>
      <c r="K26" s="238"/>
      <c r="L26" s="238"/>
      <c r="M26" s="238"/>
      <c r="N26" s="238"/>
      <c r="O26" s="238"/>
      <c r="P26" s="238"/>
      <c r="Q26" s="238"/>
      <c r="R26" s="238"/>
      <c r="S26" s="238"/>
      <c r="T26" s="238"/>
      <c r="U26" s="238"/>
    </row>
    <row r="27" spans="1:31" ht="33" customHeight="1">
      <c r="A27" s="2000" t="s">
        <v>2440</v>
      </c>
      <c r="B27" s="187" t="s">
        <v>2441</v>
      </c>
      <c r="C27" s="1760"/>
      <c r="F27" s="240"/>
      <c r="G27" s="216"/>
      <c r="H27" s="216"/>
      <c r="I27" s="216"/>
      <c r="J27" s="216"/>
      <c r="K27" s="216"/>
      <c r="L27" s="216"/>
      <c r="M27" s="216"/>
      <c r="N27" s="216"/>
      <c r="O27" s="216"/>
      <c r="P27" s="216"/>
      <c r="Q27" s="216"/>
      <c r="R27" s="216"/>
      <c r="S27" s="216"/>
      <c r="T27" s="216"/>
      <c r="U27" s="216"/>
      <c r="V27" s="216"/>
      <c r="W27" s="216"/>
      <c r="X27" s="216"/>
      <c r="Y27" s="217"/>
      <c r="Z27" s="242"/>
      <c r="AA27" s="242"/>
      <c r="AB27" s="242"/>
      <c r="AC27" s="242"/>
      <c r="AD27" s="242"/>
      <c r="AE27" s="242"/>
    </row>
    <row r="28" spans="1:31" ht="33" customHeight="1">
      <c r="A28" s="2000"/>
      <c r="B28" s="188" t="s">
        <v>2442</v>
      </c>
      <c r="C28" s="1760"/>
      <c r="F28" s="243"/>
      <c r="G28" s="217"/>
      <c r="H28" s="217"/>
      <c r="I28" s="217"/>
      <c r="J28" s="217"/>
      <c r="K28" s="217"/>
      <c r="L28" s="217"/>
      <c r="M28" s="217"/>
      <c r="N28" s="217"/>
      <c r="O28" s="217"/>
      <c r="P28" s="217"/>
      <c r="Q28" s="217"/>
      <c r="R28" s="217"/>
      <c r="S28" s="217"/>
      <c r="T28" s="217"/>
      <c r="U28" s="217"/>
      <c r="V28" s="217"/>
      <c r="W28" s="217"/>
      <c r="X28" s="217"/>
      <c r="Y28" s="217"/>
      <c r="Z28" s="244"/>
      <c r="AA28" s="244"/>
      <c r="AB28" s="244"/>
      <c r="AC28" s="244"/>
      <c r="AD28" s="244"/>
      <c r="AE28" s="244"/>
    </row>
    <row r="29" spans="1:31" ht="33" customHeight="1">
      <c r="A29" s="2000" t="s">
        <v>2443</v>
      </c>
      <c r="B29" s="187" t="s">
        <v>2444</v>
      </c>
      <c r="C29" s="1760"/>
      <c r="F29" s="245"/>
      <c r="G29" s="246"/>
      <c r="H29" s="246"/>
      <c r="I29" s="246"/>
      <c r="J29" s="246"/>
      <c r="K29" s="246"/>
      <c r="L29" s="246"/>
      <c r="M29" s="246"/>
    </row>
    <row r="30" spans="1:31" ht="33" customHeight="1">
      <c r="A30" s="2000"/>
      <c r="B30" s="188" t="s">
        <v>2445</v>
      </c>
      <c r="C30" s="1760"/>
      <c r="F30" s="243"/>
      <c r="G30" s="246"/>
      <c r="H30" s="246"/>
      <c r="I30" s="246"/>
      <c r="J30" s="246"/>
      <c r="K30" s="246"/>
      <c r="L30" s="246"/>
      <c r="M30" s="246"/>
    </row>
    <row r="31" spans="1:31" ht="33" customHeight="1">
      <c r="A31" s="2000" t="s">
        <v>2446</v>
      </c>
      <c r="B31" s="187" t="s">
        <v>2447</v>
      </c>
      <c r="C31" s="1760"/>
      <c r="F31" s="245"/>
      <c r="G31" s="248"/>
      <c r="H31" s="248"/>
      <c r="I31" s="248"/>
      <c r="J31" s="248"/>
      <c r="K31" s="248"/>
      <c r="L31" s="248"/>
      <c r="M31" s="248"/>
      <c r="N31" s="248"/>
      <c r="O31" s="248"/>
      <c r="P31" s="248"/>
      <c r="Q31" s="248"/>
      <c r="R31" s="248"/>
      <c r="S31" s="248"/>
      <c r="T31" s="248"/>
      <c r="U31" s="248"/>
      <c r="V31" s="248"/>
    </row>
    <row r="32" spans="1:31" ht="33" customHeight="1">
      <c r="A32" s="2000"/>
      <c r="B32" s="188" t="s">
        <v>2448</v>
      </c>
      <c r="C32" s="1760"/>
      <c r="F32" s="222"/>
      <c r="G32" s="249"/>
      <c r="H32" s="249"/>
      <c r="I32" s="249"/>
      <c r="J32" s="249"/>
      <c r="K32" s="249"/>
      <c r="L32" s="249"/>
      <c r="M32" s="249"/>
      <c r="N32" s="249"/>
      <c r="O32" s="249"/>
      <c r="P32" s="249"/>
      <c r="Q32" s="249"/>
      <c r="R32" s="249"/>
      <c r="S32" s="249"/>
      <c r="T32" s="249"/>
      <c r="U32" s="249"/>
      <c r="V32" s="249"/>
    </row>
    <row r="33" spans="1:39" ht="33" customHeight="1">
      <c r="A33" s="2000" t="s">
        <v>2449</v>
      </c>
      <c r="B33" s="187" t="s">
        <v>2450</v>
      </c>
      <c r="C33" s="1760"/>
      <c r="F33" s="222"/>
      <c r="G33" s="250"/>
      <c r="H33" s="250"/>
      <c r="I33" s="250"/>
      <c r="J33" s="250"/>
      <c r="K33" s="250"/>
      <c r="L33" s="250"/>
      <c r="M33" s="250"/>
      <c r="N33" s="250"/>
      <c r="O33" s="250"/>
      <c r="P33" s="250"/>
      <c r="Q33" s="250"/>
      <c r="R33" s="250"/>
      <c r="S33" s="250"/>
      <c r="T33" s="250"/>
      <c r="U33" s="250"/>
      <c r="V33" s="251"/>
      <c r="W33" s="251"/>
    </row>
    <row r="34" spans="1:39" ht="33" customHeight="1">
      <c r="A34" s="2000"/>
      <c r="B34" s="188" t="s">
        <v>2451</v>
      </c>
      <c r="C34" s="1760"/>
      <c r="G34" s="252"/>
      <c r="H34" s="252"/>
      <c r="I34" s="252"/>
      <c r="J34" s="252"/>
      <c r="K34" s="252"/>
      <c r="L34" s="252"/>
      <c r="M34" s="252"/>
      <c r="N34" s="252"/>
      <c r="O34" s="252"/>
      <c r="P34" s="252"/>
      <c r="Q34" s="252"/>
      <c r="R34" s="252"/>
      <c r="S34" s="252"/>
      <c r="T34" s="252"/>
      <c r="U34" s="252"/>
      <c r="V34" s="251"/>
      <c r="W34" s="251"/>
    </row>
    <row r="35" spans="1:39" ht="33" customHeight="1">
      <c r="A35" s="2000" t="s">
        <v>2452</v>
      </c>
      <c r="B35" s="187" t="s">
        <v>2453</v>
      </c>
      <c r="C35" s="1760"/>
      <c r="G35" s="248"/>
      <c r="H35" s="248"/>
      <c r="I35" s="248"/>
      <c r="J35" s="248"/>
      <c r="K35" s="248"/>
      <c r="L35" s="248"/>
      <c r="M35" s="248"/>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row>
    <row r="36" spans="1:39" ht="33" customHeight="1">
      <c r="A36" s="2000"/>
      <c r="B36" s="188" t="s">
        <v>2454</v>
      </c>
      <c r="C36" s="1760"/>
      <c r="G36" s="229"/>
      <c r="H36" s="229"/>
      <c r="I36" s="229"/>
      <c r="J36" s="229"/>
      <c r="K36" s="229"/>
      <c r="L36" s="229"/>
      <c r="M36" s="229"/>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row>
    <row r="37" spans="1:39" ht="33" customHeight="1">
      <c r="A37" s="2000" t="s">
        <v>2455</v>
      </c>
      <c r="B37" s="187" t="s">
        <v>2456</v>
      </c>
      <c r="C37" s="1760"/>
      <c r="G37" s="254"/>
      <c r="H37" s="254"/>
      <c r="I37" s="254"/>
      <c r="J37" s="254"/>
      <c r="K37" s="254"/>
      <c r="L37" s="254"/>
      <c r="M37" s="254"/>
      <c r="N37" s="254"/>
      <c r="O37" s="254"/>
      <c r="P37" s="254"/>
      <c r="Q37" s="254"/>
      <c r="R37" s="254"/>
      <c r="S37" s="254"/>
      <c r="T37" s="254"/>
    </row>
    <row r="38" spans="1:39" ht="33" customHeight="1">
      <c r="A38" s="2000"/>
      <c r="B38" s="188" t="s">
        <v>2457</v>
      </c>
      <c r="C38" s="1760"/>
      <c r="G38" s="217"/>
      <c r="H38" s="217"/>
      <c r="I38" s="217"/>
      <c r="J38" s="217"/>
      <c r="K38" s="217"/>
      <c r="L38" s="217"/>
      <c r="M38" s="217"/>
      <c r="N38" s="217"/>
      <c r="O38" s="217"/>
      <c r="P38" s="217"/>
      <c r="Q38" s="217"/>
      <c r="R38" s="217"/>
      <c r="S38" s="217"/>
      <c r="T38" s="217"/>
    </row>
    <row r="39" spans="1:39" ht="33" customHeight="1">
      <c r="A39" s="2000" t="s">
        <v>2458</v>
      </c>
      <c r="B39" s="187" t="s">
        <v>2459</v>
      </c>
      <c r="C39" s="1760"/>
      <c r="G39" s="255"/>
      <c r="J39" s="256"/>
      <c r="K39" s="256"/>
      <c r="L39" s="256"/>
      <c r="M39" s="256"/>
      <c r="N39" s="256"/>
      <c r="O39" s="256"/>
      <c r="P39" s="256"/>
    </row>
    <row r="40" spans="1:39" ht="33" customHeight="1">
      <c r="A40" s="2000"/>
      <c r="B40" s="188" t="s">
        <v>2460</v>
      </c>
      <c r="C40" s="1760"/>
      <c r="G40" s="257"/>
      <c r="J40" s="256"/>
      <c r="K40" s="256"/>
      <c r="L40" s="256"/>
      <c r="M40" s="256"/>
      <c r="N40" s="256"/>
      <c r="O40" s="256"/>
      <c r="P40" s="256"/>
    </row>
    <row r="41" spans="1:39" ht="33" customHeight="1">
      <c r="A41" s="2000" t="s">
        <v>2461</v>
      </c>
      <c r="B41" s="187" t="s">
        <v>2462</v>
      </c>
      <c r="C41" s="1760"/>
      <c r="G41" s="258"/>
      <c r="H41" s="258"/>
      <c r="I41" s="258"/>
      <c r="J41" s="258"/>
      <c r="K41" s="258"/>
      <c r="L41" s="258"/>
      <c r="M41" s="258"/>
      <c r="N41" s="259"/>
      <c r="O41" s="259"/>
      <c r="P41" s="259"/>
    </row>
    <row r="42" spans="1:39" ht="33" customHeight="1">
      <c r="A42" s="2000"/>
      <c r="B42" s="188" t="s">
        <v>2463</v>
      </c>
      <c r="C42" s="1760"/>
      <c r="G42" s="260"/>
      <c r="H42" s="260"/>
      <c r="I42" s="260"/>
      <c r="J42" s="260"/>
      <c r="K42" s="260"/>
      <c r="L42" s="260"/>
      <c r="M42" s="260"/>
      <c r="N42" s="256"/>
      <c r="O42" s="256"/>
      <c r="P42" s="256"/>
    </row>
    <row r="43" spans="1:39" ht="33" customHeight="1">
      <c r="A43" s="2000" t="s">
        <v>2464</v>
      </c>
      <c r="B43" s="187" t="s">
        <v>2465</v>
      </c>
      <c r="C43" s="1760"/>
      <c r="G43" s="261"/>
      <c r="H43" s="262"/>
      <c r="I43" s="262"/>
      <c r="J43" s="262"/>
      <c r="K43" s="262"/>
      <c r="L43" s="262"/>
      <c r="M43" s="262"/>
      <c r="N43" s="263"/>
      <c r="O43" s="263"/>
      <c r="P43" s="263"/>
      <c r="Q43" s="263"/>
      <c r="R43" s="263"/>
      <c r="S43" s="263"/>
      <c r="T43" s="263"/>
      <c r="U43" s="263"/>
      <c r="V43" s="263"/>
      <c r="W43" s="263"/>
    </row>
    <row r="44" spans="1:39" ht="33" customHeight="1">
      <c r="A44" s="2000"/>
      <c r="B44" s="188" t="s">
        <v>2466</v>
      </c>
      <c r="C44" s="1760"/>
      <c r="G44" s="264"/>
      <c r="H44" s="265"/>
      <c r="I44" s="265"/>
      <c r="J44" s="265"/>
      <c r="K44" s="265"/>
      <c r="L44" s="265"/>
      <c r="M44" s="265"/>
      <c r="N44" s="263"/>
      <c r="O44" s="263"/>
      <c r="P44" s="263"/>
      <c r="Q44" s="263"/>
      <c r="R44" s="263"/>
      <c r="S44" s="263"/>
      <c r="T44" s="263"/>
      <c r="U44" s="263"/>
      <c r="V44" s="263"/>
      <c r="W44" s="263"/>
    </row>
    <row r="45" spans="1:39" ht="33" customHeight="1">
      <c r="A45" s="2000" t="s">
        <v>2467</v>
      </c>
      <c r="B45" s="187" t="s">
        <v>2468</v>
      </c>
      <c r="C45" s="1760"/>
      <c r="G45" s="266"/>
      <c r="H45" s="266"/>
      <c r="I45" s="266"/>
      <c r="J45" s="267"/>
    </row>
    <row r="46" spans="1:39" ht="33" customHeight="1">
      <c r="A46" s="2000"/>
      <c r="B46" s="188" t="s">
        <v>2469</v>
      </c>
      <c r="C46" s="1760"/>
      <c r="G46" s="266"/>
      <c r="H46" s="266"/>
      <c r="I46" s="266"/>
      <c r="J46" s="268"/>
    </row>
    <row r="47" spans="1:39" ht="33" customHeight="1">
      <c r="A47" s="2000" t="s">
        <v>2470</v>
      </c>
      <c r="B47" s="187" t="s">
        <v>2471</v>
      </c>
      <c r="C47" s="1760"/>
    </row>
    <row r="48" spans="1:39" ht="33" customHeight="1">
      <c r="A48" s="2000"/>
      <c r="B48" s="188" t="s">
        <v>2472</v>
      </c>
      <c r="C48" s="1760"/>
    </row>
    <row r="49" spans="1:3" ht="33" customHeight="1">
      <c r="A49" s="2001" t="s">
        <v>2473</v>
      </c>
      <c r="B49" s="187" t="s">
        <v>2474</v>
      </c>
      <c r="C49" s="1760"/>
    </row>
    <row r="50" spans="1:3" ht="33" customHeight="1">
      <c r="A50" s="2001"/>
      <c r="B50" s="188" t="s">
        <v>2475</v>
      </c>
      <c r="C50" s="1760"/>
    </row>
  </sheetData>
  <mergeCells count="48">
    <mergeCell ref="A45:A46"/>
    <mergeCell ref="C45:C46"/>
    <mergeCell ref="A47:A48"/>
    <mergeCell ref="C47:C48"/>
    <mergeCell ref="A49:A50"/>
    <mergeCell ref="C49:C50"/>
    <mergeCell ref="A39:A40"/>
    <mergeCell ref="C39:C40"/>
    <mergeCell ref="A41:A42"/>
    <mergeCell ref="C41:C42"/>
    <mergeCell ref="A43:A44"/>
    <mergeCell ref="C43:C44"/>
    <mergeCell ref="A33:A34"/>
    <mergeCell ref="C33:C34"/>
    <mergeCell ref="A35:A36"/>
    <mergeCell ref="C35:C36"/>
    <mergeCell ref="A37:A38"/>
    <mergeCell ref="C37:C38"/>
    <mergeCell ref="A27:A28"/>
    <mergeCell ref="C27:C28"/>
    <mergeCell ref="A29:A30"/>
    <mergeCell ref="C29:C30"/>
    <mergeCell ref="A31:A32"/>
    <mergeCell ref="C31:C32"/>
    <mergeCell ref="A21:A22"/>
    <mergeCell ref="C21:C22"/>
    <mergeCell ref="A23:A24"/>
    <mergeCell ref="C23:C24"/>
    <mergeCell ref="A25:A26"/>
    <mergeCell ref="C25:C26"/>
    <mergeCell ref="A15:A16"/>
    <mergeCell ref="C15:C16"/>
    <mergeCell ref="A17:A18"/>
    <mergeCell ref="C17:C18"/>
    <mergeCell ref="A19:A20"/>
    <mergeCell ref="C19:C20"/>
    <mergeCell ref="A9:A10"/>
    <mergeCell ref="C9:C10"/>
    <mergeCell ref="A11:A12"/>
    <mergeCell ref="C11:C12"/>
    <mergeCell ref="A13:A14"/>
    <mergeCell ref="C13:C14"/>
    <mergeCell ref="A3:A4"/>
    <mergeCell ref="C3:C4"/>
    <mergeCell ref="A5:A6"/>
    <mergeCell ref="C5:C6"/>
    <mergeCell ref="A7:A8"/>
    <mergeCell ref="C7:C8"/>
  </mergeCells>
  <hyperlinks>
    <hyperlink ref="B3:B4" location="'3-1'!A1" display="'3-1'!A1"/>
    <hyperlink ref="B5:B6" location="'3-2'!A1" display="حالات الأمراض السارية ( المعدية )  المبلغة خلال 2020م حسب المنطقة الصحية"/>
    <hyperlink ref="B7:B8" location="'3-2تكملة'!A1" display="حالات الأمراض السارية ( المعدية )  المبلغة خلال 2020 م حسب المنطقة الصحية"/>
    <hyperlink ref="B9:B10" location="'3-3'!A1" display="حالات الأمرض السارية ( المعدية )  المبلغة خلال عام 2020م حسب الشهر"/>
    <hyperlink ref="B11:B12" location="'3-4'!A1" display="حالات الأمراض السارية (المعدية) المبلغة خلال عام 2020م حسب فئة العمر"/>
    <hyperlink ref="B13:B14" location="'3-5'!A1" display="حالات الأمراض السارية (المعدية)  المبلغة خلال عام 2020م حسب الجنسية والجنس  ومعدل الإصابة"/>
    <hyperlink ref="B15:B16" location="'3-6'!A1" display="    الحالات المبلغة ومعدل الإصابة من بعض الأمراض السارية في الأعوام الخمسة الأخيرة"/>
    <hyperlink ref="B17:B18" location="'3-7'!A1" display="حالات الدرن الرئوي حسب المنطقة الصحية وفئة العمر عام 2020م "/>
    <hyperlink ref="B19:B20" location="'3-8'!A1" display="حالات الدرن غير الرئوي حسب المنطقة الصحية وفئة العمر عام 2020م "/>
    <hyperlink ref="B21:B22" location="'3.9'!A1" display="حالات الجذام حسب المنطقة الصحية  للأعوام الخمسة الأخيرة"/>
    <hyperlink ref="B23:B24" location="'3-10'!A1" display="حالات الملاريا المبلغة حسب المنطقة الصحية ونوع الطفيل عام 2020م."/>
    <hyperlink ref="B25:B26" location="'3-11'!A1" display="حالات الملاريا المبلغة بأماكن التوطن بالمملكة حسب فئة العمر عام 2020م"/>
    <hyperlink ref="B27:B28" location="'3-12'!A1" display="حالات الملاريا المبلغة بأماكن التوطن بالمملكة حسب المنطقة الصحية و الشهور عام 2020 م."/>
    <hyperlink ref="B29:B30" location="'3-13'!A1" display=" حالات البلهارسيا المبلغة حسب المنطقة الصحية ونوع الإصابة والجنسية والجنس وفئة العمر لعام 2020م."/>
    <hyperlink ref="B31:B32" location="'3-14'!A1" display="حالات البلهارسيا المبلغة حسب نوع المرض والجنسية والجنس ومعدل الانتشار في الأعوام الخمسة الأخيرة"/>
    <hyperlink ref="B33:B34" location="'3-15'!A1" display=" حالات الليشمانيا الجلدية المبلغة حسب المنطقة الصحية والجنسية والجنس والإقامة وفئة العمر 2020م"/>
    <hyperlink ref="B35:B36" location="'3-16'!A1" display=" حالات الليشمانيا الجلدية المبلغة حسب الشهر والجنسية والجنس والإقامة وفئة العمرعام 2020م"/>
    <hyperlink ref="B37:B38" location="'3-17'!A1" display="حالات الليشمانيا الحشوية  المبلغة حسب المنطقة الصحية في الأعوام الخمسة الأخيرة"/>
    <hyperlink ref="B39:B40" location="'3-18'!A1" display=" حالات الليشمانيا الجلدية والحشوية المبلغة حسب المنطقة الصحية والجنسية  2019-2020م "/>
    <hyperlink ref="B41:B42" location="'3-19'!A1" display="أنشطة صحة البيئة بوزارة الصحة خلال عام 2020م"/>
    <hyperlink ref="B43:B44" location="'3-20'!A1" display="أنشطة صحة البيئة بوزارة الصحة في الأعوام الخمسة الأخيرة"/>
    <hyperlink ref="B45:B46" location="'3-21'!A1" display="معدل حدوث الأمراض المتعلقة بصحة البيئة للأعوام الخمسة الأخيرة."/>
    <hyperlink ref="B47:B48" location="'3.22'!A1" display="فاشيات الأمراض المنقولة بالغذاء وعدد الحالات المصابة موزعة حسب مصدر الفاشية والجنس والجنسية والفئات العمرية والمنطقة الصحية لعام 2023م"/>
    <hyperlink ref="B49:B50" location="'3-23'!A1" display="حالات التسمم الكيميائي والدوائي موزعة حسب الجنس والجنسية  والمنطقة الصحية لعام 2023م"/>
    <hyperlink ref="B47" location="'3.22'!Print_Area" display="فاشيات الأمراض المنقولة بالغذاء وعدد الحالات المصابة موزعة حسب مصدر الفاشية والجنس والجنسية والفئات العمرية والمنطقة الصحية لعام 2021م"/>
    <hyperlink ref="B49" location="'3-23'!A1" display="حالات التسمم الكيميائي والدوائي موزعة حسب الجنس والجنسية  وفروع ومكاتب وزارة الصحة لعام 2024م"/>
  </hyperlinks>
  <pageMargins left="0.7" right="0.7" top="0.75" bottom="0.75" header="0.3" footer="0.3"/>
  <pageSetup paperSize="9" scale="66" orientation="portrait" r:id="rId1"/>
  <rowBreaks count="1" manualBreakCount="1">
    <brk id="26" max="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4"/>
  <sheetViews>
    <sheetView showGridLines="0" rightToLeft="1" view="pageBreakPreview" zoomScale="60" zoomScaleNormal="100" workbookViewId="0">
      <selection activeCell="G22" sqref="G22"/>
    </sheetView>
  </sheetViews>
  <sheetFormatPr defaultColWidth="8.81640625" defaultRowHeight="15.5"/>
  <cols>
    <col min="1" max="1" width="27.7265625" style="36" customWidth="1"/>
    <col min="2" max="14" width="13.7265625" style="36" customWidth="1"/>
    <col min="15" max="15" width="32.453125" style="36" customWidth="1"/>
    <col min="16" max="17" width="13.7265625" style="36" customWidth="1"/>
    <col min="18" max="220" width="8.81640625" style="36"/>
    <col min="221" max="221" width="14.7265625" style="36" customWidth="1"/>
    <col min="222" max="222" width="15" style="36" customWidth="1"/>
    <col min="223" max="225" width="14.1796875" style="36" customWidth="1"/>
    <col min="226" max="226" width="18" style="36" customWidth="1"/>
    <col min="227" max="227" width="15.453125" style="36" customWidth="1"/>
    <col min="228" max="229" width="8.26953125" style="36" bestFit="1" customWidth="1"/>
    <col min="230" max="230" width="14.26953125" style="36" customWidth="1"/>
    <col min="231" max="476" width="8.81640625" style="36"/>
    <col min="477" max="477" width="14.7265625" style="36" customWidth="1"/>
    <col min="478" max="478" width="15" style="36" customWidth="1"/>
    <col min="479" max="481" width="14.1796875" style="36" customWidth="1"/>
    <col min="482" max="482" width="18" style="36" customWidth="1"/>
    <col min="483" max="483" width="15.453125" style="36" customWidth="1"/>
    <col min="484" max="485" width="8.26953125" style="36" bestFit="1" customWidth="1"/>
    <col min="486" max="486" width="14.26953125" style="36" customWidth="1"/>
    <col min="487" max="732" width="8.81640625" style="36"/>
    <col min="733" max="733" width="14.7265625" style="36" customWidth="1"/>
    <col min="734" max="734" width="15" style="36" customWidth="1"/>
    <col min="735" max="737" width="14.1796875" style="36" customWidth="1"/>
    <col min="738" max="738" width="18" style="36" customWidth="1"/>
    <col min="739" max="739" width="15.453125" style="36" customWidth="1"/>
    <col min="740" max="741" width="8.26953125" style="36" bestFit="1" customWidth="1"/>
    <col min="742" max="742" width="14.26953125" style="36" customWidth="1"/>
    <col min="743" max="988" width="8.81640625" style="36"/>
    <col min="989" max="989" width="14.7265625" style="36" customWidth="1"/>
    <col min="990" max="990" width="15" style="36" customWidth="1"/>
    <col min="991" max="993" width="14.1796875" style="36" customWidth="1"/>
    <col min="994" max="994" width="18" style="36" customWidth="1"/>
    <col min="995" max="995" width="15.453125" style="36" customWidth="1"/>
    <col min="996" max="997" width="8.26953125" style="36" bestFit="1" customWidth="1"/>
    <col min="998" max="998" width="14.26953125" style="36" customWidth="1"/>
    <col min="999" max="1244" width="8.81640625" style="36"/>
    <col min="1245" max="1245" width="14.7265625" style="36" customWidth="1"/>
    <col min="1246" max="1246" width="15" style="36" customWidth="1"/>
    <col min="1247" max="1249" width="14.1796875" style="36" customWidth="1"/>
    <col min="1250" max="1250" width="18" style="36" customWidth="1"/>
    <col min="1251" max="1251" width="15.453125" style="36" customWidth="1"/>
    <col min="1252" max="1253" width="8.26953125" style="36" bestFit="1" customWidth="1"/>
    <col min="1254" max="1254" width="14.26953125" style="36" customWidth="1"/>
    <col min="1255" max="1500" width="8.81640625" style="36"/>
    <col min="1501" max="1501" width="14.7265625" style="36" customWidth="1"/>
    <col min="1502" max="1502" width="15" style="36" customWidth="1"/>
    <col min="1503" max="1505" width="14.1796875" style="36" customWidth="1"/>
    <col min="1506" max="1506" width="18" style="36" customWidth="1"/>
    <col min="1507" max="1507" width="15.453125" style="36" customWidth="1"/>
    <col min="1508" max="1509" width="8.26953125" style="36" bestFit="1" customWidth="1"/>
    <col min="1510" max="1510" width="14.26953125" style="36" customWidth="1"/>
    <col min="1511" max="1756" width="8.81640625" style="36"/>
    <col min="1757" max="1757" width="14.7265625" style="36" customWidth="1"/>
    <col min="1758" max="1758" width="15" style="36" customWidth="1"/>
    <col min="1759" max="1761" width="14.1796875" style="36" customWidth="1"/>
    <col min="1762" max="1762" width="18" style="36" customWidth="1"/>
    <col min="1763" max="1763" width="15.453125" style="36" customWidth="1"/>
    <col min="1764" max="1765" width="8.26953125" style="36" bestFit="1" customWidth="1"/>
    <col min="1766" max="1766" width="14.26953125" style="36" customWidth="1"/>
    <col min="1767" max="2012" width="8.81640625" style="36"/>
    <col min="2013" max="2013" width="14.7265625" style="36" customWidth="1"/>
    <col min="2014" max="2014" width="15" style="36" customWidth="1"/>
    <col min="2015" max="2017" width="14.1796875" style="36" customWidth="1"/>
    <col min="2018" max="2018" width="18" style="36" customWidth="1"/>
    <col min="2019" max="2019" width="15.453125" style="36" customWidth="1"/>
    <col min="2020" max="2021" width="8.26953125" style="36" bestFit="1" customWidth="1"/>
    <col min="2022" max="2022" width="14.26953125" style="36" customWidth="1"/>
    <col min="2023" max="2268" width="8.81640625" style="36"/>
    <col min="2269" max="2269" width="14.7265625" style="36" customWidth="1"/>
    <col min="2270" max="2270" width="15" style="36" customWidth="1"/>
    <col min="2271" max="2273" width="14.1796875" style="36" customWidth="1"/>
    <col min="2274" max="2274" width="18" style="36" customWidth="1"/>
    <col min="2275" max="2275" width="15.453125" style="36" customWidth="1"/>
    <col min="2276" max="2277" width="8.26953125" style="36" bestFit="1" customWidth="1"/>
    <col min="2278" max="2278" width="14.26953125" style="36" customWidth="1"/>
    <col min="2279" max="2524" width="8.81640625" style="36"/>
    <col min="2525" max="2525" width="14.7265625" style="36" customWidth="1"/>
    <col min="2526" max="2526" width="15" style="36" customWidth="1"/>
    <col min="2527" max="2529" width="14.1796875" style="36" customWidth="1"/>
    <col min="2530" max="2530" width="18" style="36" customWidth="1"/>
    <col min="2531" max="2531" width="15.453125" style="36" customWidth="1"/>
    <col min="2532" max="2533" width="8.26953125" style="36" bestFit="1" customWidth="1"/>
    <col min="2534" max="2534" width="14.26953125" style="36" customWidth="1"/>
    <col min="2535" max="2780" width="8.81640625" style="36"/>
    <col min="2781" max="2781" width="14.7265625" style="36" customWidth="1"/>
    <col min="2782" max="2782" width="15" style="36" customWidth="1"/>
    <col min="2783" max="2785" width="14.1796875" style="36" customWidth="1"/>
    <col min="2786" max="2786" width="18" style="36" customWidth="1"/>
    <col min="2787" max="2787" width="15.453125" style="36" customWidth="1"/>
    <col min="2788" max="2789" width="8.26953125" style="36" bestFit="1" customWidth="1"/>
    <col min="2790" max="2790" width="14.26953125" style="36" customWidth="1"/>
    <col min="2791" max="3036" width="8.81640625" style="36"/>
    <col min="3037" max="3037" width="14.7265625" style="36" customWidth="1"/>
    <col min="3038" max="3038" width="15" style="36" customWidth="1"/>
    <col min="3039" max="3041" width="14.1796875" style="36" customWidth="1"/>
    <col min="3042" max="3042" width="18" style="36" customWidth="1"/>
    <col min="3043" max="3043" width="15.453125" style="36" customWidth="1"/>
    <col min="3044" max="3045" width="8.26953125" style="36" bestFit="1" customWidth="1"/>
    <col min="3046" max="3046" width="14.26953125" style="36" customWidth="1"/>
    <col min="3047" max="3292" width="8.81640625" style="36"/>
    <col min="3293" max="3293" width="14.7265625" style="36" customWidth="1"/>
    <col min="3294" max="3294" width="15" style="36" customWidth="1"/>
    <col min="3295" max="3297" width="14.1796875" style="36" customWidth="1"/>
    <col min="3298" max="3298" width="18" style="36" customWidth="1"/>
    <col min="3299" max="3299" width="15.453125" style="36" customWidth="1"/>
    <col min="3300" max="3301" width="8.26953125" style="36" bestFit="1" customWidth="1"/>
    <col min="3302" max="3302" width="14.26953125" style="36" customWidth="1"/>
    <col min="3303" max="3548" width="8.81640625" style="36"/>
    <col min="3549" max="3549" width="14.7265625" style="36" customWidth="1"/>
    <col min="3550" max="3550" width="15" style="36" customWidth="1"/>
    <col min="3551" max="3553" width="14.1796875" style="36" customWidth="1"/>
    <col min="3554" max="3554" width="18" style="36" customWidth="1"/>
    <col min="3555" max="3555" width="15.453125" style="36" customWidth="1"/>
    <col min="3556" max="3557" width="8.26953125" style="36" bestFit="1" customWidth="1"/>
    <col min="3558" max="3558" width="14.26953125" style="36" customWidth="1"/>
    <col min="3559" max="3804" width="8.81640625" style="36"/>
    <col min="3805" max="3805" width="14.7265625" style="36" customWidth="1"/>
    <col min="3806" max="3806" width="15" style="36" customWidth="1"/>
    <col min="3807" max="3809" width="14.1796875" style="36" customWidth="1"/>
    <col min="3810" max="3810" width="18" style="36" customWidth="1"/>
    <col min="3811" max="3811" width="15.453125" style="36" customWidth="1"/>
    <col min="3812" max="3813" width="8.26953125" style="36" bestFit="1" customWidth="1"/>
    <col min="3814" max="3814" width="14.26953125" style="36" customWidth="1"/>
    <col min="3815" max="4060" width="8.81640625" style="36"/>
    <col min="4061" max="4061" width="14.7265625" style="36" customWidth="1"/>
    <col min="4062" max="4062" width="15" style="36" customWidth="1"/>
    <col min="4063" max="4065" width="14.1796875" style="36" customWidth="1"/>
    <col min="4066" max="4066" width="18" style="36" customWidth="1"/>
    <col min="4067" max="4067" width="15.453125" style="36" customWidth="1"/>
    <col min="4068" max="4069" width="8.26953125" style="36" bestFit="1" customWidth="1"/>
    <col min="4070" max="4070" width="14.26953125" style="36" customWidth="1"/>
    <col min="4071" max="4316" width="8.81640625" style="36"/>
    <col min="4317" max="4317" width="14.7265625" style="36" customWidth="1"/>
    <col min="4318" max="4318" width="15" style="36" customWidth="1"/>
    <col min="4319" max="4321" width="14.1796875" style="36" customWidth="1"/>
    <col min="4322" max="4322" width="18" style="36" customWidth="1"/>
    <col min="4323" max="4323" width="15.453125" style="36" customWidth="1"/>
    <col min="4324" max="4325" width="8.26953125" style="36" bestFit="1" customWidth="1"/>
    <col min="4326" max="4326" width="14.26953125" style="36" customWidth="1"/>
    <col min="4327" max="4572" width="8.81640625" style="36"/>
    <col min="4573" max="4573" width="14.7265625" style="36" customWidth="1"/>
    <col min="4574" max="4574" width="15" style="36" customWidth="1"/>
    <col min="4575" max="4577" width="14.1796875" style="36" customWidth="1"/>
    <col min="4578" max="4578" width="18" style="36" customWidth="1"/>
    <col min="4579" max="4579" width="15.453125" style="36" customWidth="1"/>
    <col min="4580" max="4581" width="8.26953125" style="36" bestFit="1" customWidth="1"/>
    <col min="4582" max="4582" width="14.26953125" style="36" customWidth="1"/>
    <col min="4583" max="4828" width="8.81640625" style="36"/>
    <col min="4829" max="4829" width="14.7265625" style="36" customWidth="1"/>
    <col min="4830" max="4830" width="15" style="36" customWidth="1"/>
    <col min="4831" max="4833" width="14.1796875" style="36" customWidth="1"/>
    <col min="4834" max="4834" width="18" style="36" customWidth="1"/>
    <col min="4835" max="4835" width="15.453125" style="36" customWidth="1"/>
    <col min="4836" max="4837" width="8.26953125" style="36" bestFit="1" customWidth="1"/>
    <col min="4838" max="4838" width="14.26953125" style="36" customWidth="1"/>
    <col min="4839" max="5084" width="8.81640625" style="36"/>
    <col min="5085" max="5085" width="14.7265625" style="36" customWidth="1"/>
    <col min="5086" max="5086" width="15" style="36" customWidth="1"/>
    <col min="5087" max="5089" width="14.1796875" style="36" customWidth="1"/>
    <col min="5090" max="5090" width="18" style="36" customWidth="1"/>
    <col min="5091" max="5091" width="15.453125" style="36" customWidth="1"/>
    <col min="5092" max="5093" width="8.26953125" style="36" bestFit="1" customWidth="1"/>
    <col min="5094" max="5094" width="14.26953125" style="36" customWidth="1"/>
    <col min="5095" max="5340" width="8.81640625" style="36"/>
    <col min="5341" max="5341" width="14.7265625" style="36" customWidth="1"/>
    <col min="5342" max="5342" width="15" style="36" customWidth="1"/>
    <col min="5343" max="5345" width="14.1796875" style="36" customWidth="1"/>
    <col min="5346" max="5346" width="18" style="36" customWidth="1"/>
    <col min="5347" max="5347" width="15.453125" style="36" customWidth="1"/>
    <col min="5348" max="5349" width="8.26953125" style="36" bestFit="1" customWidth="1"/>
    <col min="5350" max="5350" width="14.26953125" style="36" customWidth="1"/>
    <col min="5351" max="5596" width="8.81640625" style="36"/>
    <col min="5597" max="5597" width="14.7265625" style="36" customWidth="1"/>
    <col min="5598" max="5598" width="15" style="36" customWidth="1"/>
    <col min="5599" max="5601" width="14.1796875" style="36" customWidth="1"/>
    <col min="5602" max="5602" width="18" style="36" customWidth="1"/>
    <col min="5603" max="5603" width="15.453125" style="36" customWidth="1"/>
    <col min="5604" max="5605" width="8.26953125" style="36" bestFit="1" customWidth="1"/>
    <col min="5606" max="5606" width="14.26953125" style="36" customWidth="1"/>
    <col min="5607" max="5852" width="8.81640625" style="36"/>
    <col min="5853" max="5853" width="14.7265625" style="36" customWidth="1"/>
    <col min="5854" max="5854" width="15" style="36" customWidth="1"/>
    <col min="5855" max="5857" width="14.1796875" style="36" customWidth="1"/>
    <col min="5858" max="5858" width="18" style="36" customWidth="1"/>
    <col min="5859" max="5859" width="15.453125" style="36" customWidth="1"/>
    <col min="5860" max="5861" width="8.26953125" style="36" bestFit="1" customWidth="1"/>
    <col min="5862" max="5862" width="14.26953125" style="36" customWidth="1"/>
    <col min="5863" max="6108" width="8.81640625" style="36"/>
    <col min="6109" max="6109" width="14.7265625" style="36" customWidth="1"/>
    <col min="6110" max="6110" width="15" style="36" customWidth="1"/>
    <col min="6111" max="6113" width="14.1796875" style="36" customWidth="1"/>
    <col min="6114" max="6114" width="18" style="36" customWidth="1"/>
    <col min="6115" max="6115" width="15.453125" style="36" customWidth="1"/>
    <col min="6116" max="6117" width="8.26953125" style="36" bestFit="1" customWidth="1"/>
    <col min="6118" max="6118" width="14.26953125" style="36" customWidth="1"/>
    <col min="6119" max="6364" width="8.81640625" style="36"/>
    <col min="6365" max="6365" width="14.7265625" style="36" customWidth="1"/>
    <col min="6366" max="6366" width="15" style="36" customWidth="1"/>
    <col min="6367" max="6369" width="14.1796875" style="36" customWidth="1"/>
    <col min="6370" max="6370" width="18" style="36" customWidth="1"/>
    <col min="6371" max="6371" width="15.453125" style="36" customWidth="1"/>
    <col min="6372" max="6373" width="8.26953125" style="36" bestFit="1" customWidth="1"/>
    <col min="6374" max="6374" width="14.26953125" style="36" customWidth="1"/>
    <col min="6375" max="6620" width="8.81640625" style="36"/>
    <col min="6621" max="6621" width="14.7265625" style="36" customWidth="1"/>
    <col min="6622" max="6622" width="15" style="36" customWidth="1"/>
    <col min="6623" max="6625" width="14.1796875" style="36" customWidth="1"/>
    <col min="6626" max="6626" width="18" style="36" customWidth="1"/>
    <col min="6627" max="6627" width="15.453125" style="36" customWidth="1"/>
    <col min="6628" max="6629" width="8.26953125" style="36" bestFit="1" customWidth="1"/>
    <col min="6630" max="6630" width="14.26953125" style="36" customWidth="1"/>
    <col min="6631" max="6876" width="8.81640625" style="36"/>
    <col min="6877" max="6877" width="14.7265625" style="36" customWidth="1"/>
    <col min="6878" max="6878" width="15" style="36" customWidth="1"/>
    <col min="6879" max="6881" width="14.1796875" style="36" customWidth="1"/>
    <col min="6882" max="6882" width="18" style="36" customWidth="1"/>
    <col min="6883" max="6883" width="15.453125" style="36" customWidth="1"/>
    <col min="6884" max="6885" width="8.26953125" style="36" bestFit="1" customWidth="1"/>
    <col min="6886" max="6886" width="14.26953125" style="36" customWidth="1"/>
    <col min="6887" max="7132" width="8.81640625" style="36"/>
    <col min="7133" max="7133" width="14.7265625" style="36" customWidth="1"/>
    <col min="7134" max="7134" width="15" style="36" customWidth="1"/>
    <col min="7135" max="7137" width="14.1796875" style="36" customWidth="1"/>
    <col min="7138" max="7138" width="18" style="36" customWidth="1"/>
    <col min="7139" max="7139" width="15.453125" style="36" customWidth="1"/>
    <col min="7140" max="7141" width="8.26953125" style="36" bestFit="1" customWidth="1"/>
    <col min="7142" max="7142" width="14.26953125" style="36" customWidth="1"/>
    <col min="7143" max="7388" width="8.81640625" style="36"/>
    <col min="7389" max="7389" width="14.7265625" style="36" customWidth="1"/>
    <col min="7390" max="7390" width="15" style="36" customWidth="1"/>
    <col min="7391" max="7393" width="14.1796875" style="36" customWidth="1"/>
    <col min="7394" max="7394" width="18" style="36" customWidth="1"/>
    <col min="7395" max="7395" width="15.453125" style="36" customWidth="1"/>
    <col min="7396" max="7397" width="8.26953125" style="36" bestFit="1" customWidth="1"/>
    <col min="7398" max="7398" width="14.26953125" style="36" customWidth="1"/>
    <col min="7399" max="7644" width="8.81640625" style="36"/>
    <col min="7645" max="7645" width="14.7265625" style="36" customWidth="1"/>
    <col min="7646" max="7646" width="15" style="36" customWidth="1"/>
    <col min="7647" max="7649" width="14.1796875" style="36" customWidth="1"/>
    <col min="7650" max="7650" width="18" style="36" customWidth="1"/>
    <col min="7651" max="7651" width="15.453125" style="36" customWidth="1"/>
    <col min="7652" max="7653" width="8.26953125" style="36" bestFit="1" customWidth="1"/>
    <col min="7654" max="7654" width="14.26953125" style="36" customWidth="1"/>
    <col min="7655" max="7900" width="8.81640625" style="36"/>
    <col min="7901" max="7901" width="14.7265625" style="36" customWidth="1"/>
    <col min="7902" max="7902" width="15" style="36" customWidth="1"/>
    <col min="7903" max="7905" width="14.1796875" style="36" customWidth="1"/>
    <col min="7906" max="7906" width="18" style="36" customWidth="1"/>
    <col min="7907" max="7907" width="15.453125" style="36" customWidth="1"/>
    <col min="7908" max="7909" width="8.26953125" style="36" bestFit="1" customWidth="1"/>
    <col min="7910" max="7910" width="14.26953125" style="36" customWidth="1"/>
    <col min="7911" max="8156" width="8.81640625" style="36"/>
    <col min="8157" max="8157" width="14.7265625" style="36" customWidth="1"/>
    <col min="8158" max="8158" width="15" style="36" customWidth="1"/>
    <col min="8159" max="8161" width="14.1796875" style="36" customWidth="1"/>
    <col min="8162" max="8162" width="18" style="36" customWidth="1"/>
    <col min="8163" max="8163" width="15.453125" style="36" customWidth="1"/>
    <col min="8164" max="8165" width="8.26953125" style="36" bestFit="1" customWidth="1"/>
    <col min="8166" max="8166" width="14.26953125" style="36" customWidth="1"/>
    <col min="8167" max="8412" width="8.81640625" style="36"/>
    <col min="8413" max="8413" width="14.7265625" style="36" customWidth="1"/>
    <col min="8414" max="8414" width="15" style="36" customWidth="1"/>
    <col min="8415" max="8417" width="14.1796875" style="36" customWidth="1"/>
    <col min="8418" max="8418" width="18" style="36" customWidth="1"/>
    <col min="8419" max="8419" width="15.453125" style="36" customWidth="1"/>
    <col min="8420" max="8421" width="8.26953125" style="36" bestFit="1" customWidth="1"/>
    <col min="8422" max="8422" width="14.26953125" style="36" customWidth="1"/>
    <col min="8423" max="8668" width="8.81640625" style="36"/>
    <col min="8669" max="8669" width="14.7265625" style="36" customWidth="1"/>
    <col min="8670" max="8670" width="15" style="36" customWidth="1"/>
    <col min="8671" max="8673" width="14.1796875" style="36" customWidth="1"/>
    <col min="8674" max="8674" width="18" style="36" customWidth="1"/>
    <col min="8675" max="8675" width="15.453125" style="36" customWidth="1"/>
    <col min="8676" max="8677" width="8.26953125" style="36" bestFit="1" customWidth="1"/>
    <col min="8678" max="8678" width="14.26953125" style="36" customWidth="1"/>
    <col min="8679" max="8924" width="8.81640625" style="36"/>
    <col min="8925" max="8925" width="14.7265625" style="36" customWidth="1"/>
    <col min="8926" max="8926" width="15" style="36" customWidth="1"/>
    <col min="8927" max="8929" width="14.1796875" style="36" customWidth="1"/>
    <col min="8930" max="8930" width="18" style="36" customWidth="1"/>
    <col min="8931" max="8931" width="15.453125" style="36" customWidth="1"/>
    <col min="8932" max="8933" width="8.26953125" style="36" bestFit="1" customWidth="1"/>
    <col min="8934" max="8934" width="14.26953125" style="36" customWidth="1"/>
    <col min="8935" max="9180" width="8.81640625" style="36"/>
    <col min="9181" max="9181" width="14.7265625" style="36" customWidth="1"/>
    <col min="9182" max="9182" width="15" style="36" customWidth="1"/>
    <col min="9183" max="9185" width="14.1796875" style="36" customWidth="1"/>
    <col min="9186" max="9186" width="18" style="36" customWidth="1"/>
    <col min="9187" max="9187" width="15.453125" style="36" customWidth="1"/>
    <col min="9188" max="9189" width="8.26953125" style="36" bestFit="1" customWidth="1"/>
    <col min="9190" max="9190" width="14.26953125" style="36" customWidth="1"/>
    <col min="9191" max="9436" width="8.81640625" style="36"/>
    <col min="9437" max="9437" width="14.7265625" style="36" customWidth="1"/>
    <col min="9438" max="9438" width="15" style="36" customWidth="1"/>
    <col min="9439" max="9441" width="14.1796875" style="36" customWidth="1"/>
    <col min="9442" max="9442" width="18" style="36" customWidth="1"/>
    <col min="9443" max="9443" width="15.453125" style="36" customWidth="1"/>
    <col min="9444" max="9445" width="8.26953125" style="36" bestFit="1" customWidth="1"/>
    <col min="9446" max="9446" width="14.26953125" style="36" customWidth="1"/>
    <col min="9447" max="9692" width="8.81640625" style="36"/>
    <col min="9693" max="9693" width="14.7265625" style="36" customWidth="1"/>
    <col min="9694" max="9694" width="15" style="36" customWidth="1"/>
    <col min="9695" max="9697" width="14.1796875" style="36" customWidth="1"/>
    <col min="9698" max="9698" width="18" style="36" customWidth="1"/>
    <col min="9699" max="9699" width="15.453125" style="36" customWidth="1"/>
    <col min="9700" max="9701" width="8.26953125" style="36" bestFit="1" customWidth="1"/>
    <col min="9702" max="9702" width="14.26953125" style="36" customWidth="1"/>
    <col min="9703" max="9948" width="8.81640625" style="36"/>
    <col min="9949" max="9949" width="14.7265625" style="36" customWidth="1"/>
    <col min="9950" max="9950" width="15" style="36" customWidth="1"/>
    <col min="9951" max="9953" width="14.1796875" style="36" customWidth="1"/>
    <col min="9954" max="9954" width="18" style="36" customWidth="1"/>
    <col min="9955" max="9955" width="15.453125" style="36" customWidth="1"/>
    <col min="9956" max="9957" width="8.26953125" style="36" bestFit="1" customWidth="1"/>
    <col min="9958" max="9958" width="14.26953125" style="36" customWidth="1"/>
    <col min="9959" max="10204" width="8.81640625" style="36"/>
    <col min="10205" max="10205" width="14.7265625" style="36" customWidth="1"/>
    <col min="10206" max="10206" width="15" style="36" customWidth="1"/>
    <col min="10207" max="10209" width="14.1796875" style="36" customWidth="1"/>
    <col min="10210" max="10210" width="18" style="36" customWidth="1"/>
    <col min="10211" max="10211" width="15.453125" style="36" customWidth="1"/>
    <col min="10212" max="10213" width="8.26953125" style="36" bestFit="1" customWidth="1"/>
    <col min="10214" max="10214" width="14.26953125" style="36" customWidth="1"/>
    <col min="10215" max="10460" width="8.81640625" style="36"/>
    <col min="10461" max="10461" width="14.7265625" style="36" customWidth="1"/>
    <col min="10462" max="10462" width="15" style="36" customWidth="1"/>
    <col min="10463" max="10465" width="14.1796875" style="36" customWidth="1"/>
    <col min="10466" max="10466" width="18" style="36" customWidth="1"/>
    <col min="10467" max="10467" width="15.453125" style="36" customWidth="1"/>
    <col min="10468" max="10469" width="8.26953125" style="36" bestFit="1" customWidth="1"/>
    <col min="10470" max="10470" width="14.26953125" style="36" customWidth="1"/>
    <col min="10471" max="10716" width="8.81640625" style="36"/>
    <col min="10717" max="10717" width="14.7265625" style="36" customWidth="1"/>
    <col min="10718" max="10718" width="15" style="36" customWidth="1"/>
    <col min="10719" max="10721" width="14.1796875" style="36" customWidth="1"/>
    <col min="10722" max="10722" width="18" style="36" customWidth="1"/>
    <col min="10723" max="10723" width="15.453125" style="36" customWidth="1"/>
    <col min="10724" max="10725" width="8.26953125" style="36" bestFit="1" customWidth="1"/>
    <col min="10726" max="10726" width="14.26953125" style="36" customWidth="1"/>
    <col min="10727" max="10972" width="8.81640625" style="36"/>
    <col min="10973" max="10973" width="14.7265625" style="36" customWidth="1"/>
    <col min="10974" max="10974" width="15" style="36" customWidth="1"/>
    <col min="10975" max="10977" width="14.1796875" style="36" customWidth="1"/>
    <col min="10978" max="10978" width="18" style="36" customWidth="1"/>
    <col min="10979" max="10979" width="15.453125" style="36" customWidth="1"/>
    <col min="10980" max="10981" width="8.26953125" style="36" bestFit="1" customWidth="1"/>
    <col min="10982" max="10982" width="14.26953125" style="36" customWidth="1"/>
    <col min="10983" max="11228" width="8.81640625" style="36"/>
    <col min="11229" max="11229" width="14.7265625" style="36" customWidth="1"/>
    <col min="11230" max="11230" width="15" style="36" customWidth="1"/>
    <col min="11231" max="11233" width="14.1796875" style="36" customWidth="1"/>
    <col min="11234" max="11234" width="18" style="36" customWidth="1"/>
    <col min="11235" max="11235" width="15.453125" style="36" customWidth="1"/>
    <col min="11236" max="11237" width="8.26953125" style="36" bestFit="1" customWidth="1"/>
    <col min="11238" max="11238" width="14.26953125" style="36" customWidth="1"/>
    <col min="11239" max="11484" width="8.81640625" style="36"/>
    <col min="11485" max="11485" width="14.7265625" style="36" customWidth="1"/>
    <col min="11486" max="11486" width="15" style="36" customWidth="1"/>
    <col min="11487" max="11489" width="14.1796875" style="36" customWidth="1"/>
    <col min="11490" max="11490" width="18" style="36" customWidth="1"/>
    <col min="11491" max="11491" width="15.453125" style="36" customWidth="1"/>
    <col min="11492" max="11493" width="8.26953125" style="36" bestFit="1" customWidth="1"/>
    <col min="11494" max="11494" width="14.26953125" style="36" customWidth="1"/>
    <col min="11495" max="11740" width="8.81640625" style="36"/>
    <col min="11741" max="11741" width="14.7265625" style="36" customWidth="1"/>
    <col min="11742" max="11742" width="15" style="36" customWidth="1"/>
    <col min="11743" max="11745" width="14.1796875" style="36" customWidth="1"/>
    <col min="11746" max="11746" width="18" style="36" customWidth="1"/>
    <col min="11747" max="11747" width="15.453125" style="36" customWidth="1"/>
    <col min="11748" max="11749" width="8.26953125" style="36" bestFit="1" customWidth="1"/>
    <col min="11750" max="11750" width="14.26953125" style="36" customWidth="1"/>
    <col min="11751" max="11996" width="8.81640625" style="36"/>
    <col min="11997" max="11997" width="14.7265625" style="36" customWidth="1"/>
    <col min="11998" max="11998" width="15" style="36" customWidth="1"/>
    <col min="11999" max="12001" width="14.1796875" style="36" customWidth="1"/>
    <col min="12002" max="12002" width="18" style="36" customWidth="1"/>
    <col min="12003" max="12003" width="15.453125" style="36" customWidth="1"/>
    <col min="12004" max="12005" width="8.26953125" style="36" bestFit="1" customWidth="1"/>
    <col min="12006" max="12006" width="14.26953125" style="36" customWidth="1"/>
    <col min="12007" max="12252" width="8.81640625" style="36"/>
    <col min="12253" max="12253" width="14.7265625" style="36" customWidth="1"/>
    <col min="12254" max="12254" width="15" style="36" customWidth="1"/>
    <col min="12255" max="12257" width="14.1796875" style="36" customWidth="1"/>
    <col min="12258" max="12258" width="18" style="36" customWidth="1"/>
    <col min="12259" max="12259" width="15.453125" style="36" customWidth="1"/>
    <col min="12260" max="12261" width="8.26953125" style="36" bestFit="1" customWidth="1"/>
    <col min="12262" max="12262" width="14.26953125" style="36" customWidth="1"/>
    <col min="12263" max="12508" width="8.81640625" style="36"/>
    <col min="12509" max="12509" width="14.7265625" style="36" customWidth="1"/>
    <col min="12510" max="12510" width="15" style="36" customWidth="1"/>
    <col min="12511" max="12513" width="14.1796875" style="36" customWidth="1"/>
    <col min="12514" max="12514" width="18" style="36" customWidth="1"/>
    <col min="12515" max="12515" width="15.453125" style="36" customWidth="1"/>
    <col min="12516" max="12517" width="8.26953125" style="36" bestFit="1" customWidth="1"/>
    <col min="12518" max="12518" width="14.26953125" style="36" customWidth="1"/>
    <col min="12519" max="12764" width="8.81640625" style="36"/>
    <col min="12765" max="12765" width="14.7265625" style="36" customWidth="1"/>
    <col min="12766" max="12766" width="15" style="36" customWidth="1"/>
    <col min="12767" max="12769" width="14.1796875" style="36" customWidth="1"/>
    <col min="12770" max="12770" width="18" style="36" customWidth="1"/>
    <col min="12771" max="12771" width="15.453125" style="36" customWidth="1"/>
    <col min="12772" max="12773" width="8.26953125" style="36" bestFit="1" customWidth="1"/>
    <col min="12774" max="12774" width="14.26953125" style="36" customWidth="1"/>
    <col min="12775" max="13020" width="8.81640625" style="36"/>
    <col min="13021" max="13021" width="14.7265625" style="36" customWidth="1"/>
    <col min="13022" max="13022" width="15" style="36" customWidth="1"/>
    <col min="13023" max="13025" width="14.1796875" style="36" customWidth="1"/>
    <col min="13026" max="13026" width="18" style="36" customWidth="1"/>
    <col min="13027" max="13027" width="15.453125" style="36" customWidth="1"/>
    <col min="13028" max="13029" width="8.26953125" style="36" bestFit="1" customWidth="1"/>
    <col min="13030" max="13030" width="14.26953125" style="36" customWidth="1"/>
    <col min="13031" max="13276" width="8.81640625" style="36"/>
    <col min="13277" max="13277" width="14.7265625" style="36" customWidth="1"/>
    <col min="13278" max="13278" width="15" style="36" customWidth="1"/>
    <col min="13279" max="13281" width="14.1796875" style="36" customWidth="1"/>
    <col min="13282" max="13282" width="18" style="36" customWidth="1"/>
    <col min="13283" max="13283" width="15.453125" style="36" customWidth="1"/>
    <col min="13284" max="13285" width="8.26953125" style="36" bestFit="1" customWidth="1"/>
    <col min="13286" max="13286" width="14.26953125" style="36" customWidth="1"/>
    <col min="13287" max="13532" width="8.81640625" style="36"/>
    <col min="13533" max="13533" width="14.7265625" style="36" customWidth="1"/>
    <col min="13534" max="13534" width="15" style="36" customWidth="1"/>
    <col min="13535" max="13537" width="14.1796875" style="36" customWidth="1"/>
    <col min="13538" max="13538" width="18" style="36" customWidth="1"/>
    <col min="13539" max="13539" width="15.453125" style="36" customWidth="1"/>
    <col min="13540" max="13541" width="8.26953125" style="36" bestFit="1" customWidth="1"/>
    <col min="13542" max="13542" width="14.26953125" style="36" customWidth="1"/>
    <col min="13543" max="13788" width="8.81640625" style="36"/>
    <col min="13789" max="13789" width="14.7265625" style="36" customWidth="1"/>
    <col min="13790" max="13790" width="15" style="36" customWidth="1"/>
    <col min="13791" max="13793" width="14.1796875" style="36" customWidth="1"/>
    <col min="13794" max="13794" width="18" style="36" customWidth="1"/>
    <col min="13795" max="13795" width="15.453125" style="36" customWidth="1"/>
    <col min="13796" max="13797" width="8.26953125" style="36" bestFit="1" customWidth="1"/>
    <col min="13798" max="13798" width="14.26953125" style="36" customWidth="1"/>
    <col min="13799" max="14044" width="8.81640625" style="36"/>
    <col min="14045" max="14045" width="14.7265625" style="36" customWidth="1"/>
    <col min="14046" max="14046" width="15" style="36" customWidth="1"/>
    <col min="14047" max="14049" width="14.1796875" style="36" customWidth="1"/>
    <col min="14050" max="14050" width="18" style="36" customWidth="1"/>
    <col min="14051" max="14051" width="15.453125" style="36" customWidth="1"/>
    <col min="14052" max="14053" width="8.26953125" style="36" bestFit="1" customWidth="1"/>
    <col min="14054" max="14054" width="14.26953125" style="36" customWidth="1"/>
    <col min="14055" max="14300" width="8.81640625" style="36"/>
    <col min="14301" max="14301" width="14.7265625" style="36" customWidth="1"/>
    <col min="14302" max="14302" width="15" style="36" customWidth="1"/>
    <col min="14303" max="14305" width="14.1796875" style="36" customWidth="1"/>
    <col min="14306" max="14306" width="18" style="36" customWidth="1"/>
    <col min="14307" max="14307" width="15.453125" style="36" customWidth="1"/>
    <col min="14308" max="14309" width="8.26953125" style="36" bestFit="1" customWidth="1"/>
    <col min="14310" max="14310" width="14.26953125" style="36" customWidth="1"/>
    <col min="14311" max="14556" width="8.81640625" style="36"/>
    <col min="14557" max="14557" width="14.7265625" style="36" customWidth="1"/>
    <col min="14558" max="14558" width="15" style="36" customWidth="1"/>
    <col min="14559" max="14561" width="14.1796875" style="36" customWidth="1"/>
    <col min="14562" max="14562" width="18" style="36" customWidth="1"/>
    <col min="14563" max="14563" width="15.453125" style="36" customWidth="1"/>
    <col min="14564" max="14565" width="8.26953125" style="36" bestFit="1" customWidth="1"/>
    <col min="14566" max="14566" width="14.26953125" style="36" customWidth="1"/>
    <col min="14567" max="14812" width="8.81640625" style="36"/>
    <col min="14813" max="14813" width="14.7265625" style="36" customWidth="1"/>
    <col min="14814" max="14814" width="15" style="36" customWidth="1"/>
    <col min="14815" max="14817" width="14.1796875" style="36" customWidth="1"/>
    <col min="14818" max="14818" width="18" style="36" customWidth="1"/>
    <col min="14819" max="14819" width="15.453125" style="36" customWidth="1"/>
    <col min="14820" max="14821" width="8.26953125" style="36" bestFit="1" customWidth="1"/>
    <col min="14822" max="14822" width="14.26953125" style="36" customWidth="1"/>
    <col min="14823" max="15068" width="8.81640625" style="36"/>
    <col min="15069" max="15069" width="14.7265625" style="36" customWidth="1"/>
    <col min="15070" max="15070" width="15" style="36" customWidth="1"/>
    <col min="15071" max="15073" width="14.1796875" style="36" customWidth="1"/>
    <col min="15074" max="15074" width="18" style="36" customWidth="1"/>
    <col min="15075" max="15075" width="15.453125" style="36" customWidth="1"/>
    <col min="15076" max="15077" width="8.26953125" style="36" bestFit="1" customWidth="1"/>
    <col min="15078" max="15078" width="14.26953125" style="36" customWidth="1"/>
    <col min="15079" max="15324" width="8.81640625" style="36"/>
    <col min="15325" max="15325" width="14.7265625" style="36" customWidth="1"/>
    <col min="15326" max="15326" width="15" style="36" customWidth="1"/>
    <col min="15327" max="15329" width="14.1796875" style="36" customWidth="1"/>
    <col min="15330" max="15330" width="18" style="36" customWidth="1"/>
    <col min="15331" max="15331" width="15.453125" style="36" customWidth="1"/>
    <col min="15332" max="15333" width="8.26953125" style="36" bestFit="1" customWidth="1"/>
    <col min="15334" max="15334" width="14.26953125" style="36" customWidth="1"/>
    <col min="15335" max="15580" width="8.81640625" style="36"/>
    <col min="15581" max="15581" width="14.7265625" style="36" customWidth="1"/>
    <col min="15582" max="15582" width="15" style="36" customWidth="1"/>
    <col min="15583" max="15585" width="14.1796875" style="36" customWidth="1"/>
    <col min="15586" max="15586" width="18" style="36" customWidth="1"/>
    <col min="15587" max="15587" width="15.453125" style="36" customWidth="1"/>
    <col min="15588" max="15589" width="8.26953125" style="36" bestFit="1" customWidth="1"/>
    <col min="15590" max="15590" width="14.26953125" style="36" customWidth="1"/>
    <col min="15591" max="15836" width="8.81640625" style="36"/>
    <col min="15837" max="15837" width="14.7265625" style="36" customWidth="1"/>
    <col min="15838" max="15838" width="15" style="36" customWidth="1"/>
    <col min="15839" max="15841" width="14.1796875" style="36" customWidth="1"/>
    <col min="15842" max="15842" width="18" style="36" customWidth="1"/>
    <col min="15843" max="15843" width="15.453125" style="36" customWidth="1"/>
    <col min="15844" max="15845" width="8.26953125" style="36" bestFit="1" customWidth="1"/>
    <col min="15846" max="15846" width="14.26953125" style="36" customWidth="1"/>
    <col min="15847" max="16092" width="8.81640625" style="36"/>
    <col min="16093" max="16093" width="14.7265625" style="36" customWidth="1"/>
    <col min="16094" max="16094" width="15" style="36" customWidth="1"/>
    <col min="16095" max="16097" width="14.1796875" style="36" customWidth="1"/>
    <col min="16098" max="16098" width="18" style="36" customWidth="1"/>
    <col min="16099" max="16099" width="15.453125" style="36" customWidth="1"/>
    <col min="16100" max="16101" width="8.26953125" style="36" bestFit="1" customWidth="1"/>
    <col min="16102" max="16102" width="14.26953125" style="36" customWidth="1"/>
    <col min="16103" max="16348" width="8.81640625" style="36"/>
    <col min="16349" max="16384" width="8.7265625" style="36" customWidth="1"/>
  </cols>
  <sheetData>
    <row r="1" spans="1:15" ht="33" customHeight="1">
      <c r="A1" s="1715" t="s">
        <v>2</v>
      </c>
      <c r="B1" s="1716"/>
      <c r="C1" s="1716"/>
      <c r="D1" s="1716"/>
      <c r="E1" s="1716"/>
      <c r="F1" s="1716"/>
      <c r="G1" s="1716"/>
      <c r="H1" s="1716"/>
      <c r="I1" s="1716"/>
      <c r="J1" s="1716"/>
      <c r="K1" s="1716"/>
      <c r="L1" s="1716"/>
      <c r="M1" s="1716"/>
      <c r="N1" s="1716"/>
      <c r="O1" s="1716"/>
    </row>
    <row r="2" spans="1:15" ht="33" customHeight="1">
      <c r="A2" s="1717" t="s">
        <v>3</v>
      </c>
      <c r="B2" s="1718"/>
      <c r="C2" s="1718"/>
      <c r="D2" s="1718"/>
      <c r="E2" s="1718"/>
      <c r="F2" s="1718"/>
      <c r="G2" s="1718"/>
      <c r="H2" s="1718"/>
      <c r="I2" s="1718"/>
      <c r="J2" s="1718"/>
      <c r="K2" s="1718"/>
      <c r="L2" s="1718"/>
      <c r="M2" s="1718"/>
      <c r="N2" s="1718"/>
      <c r="O2" s="1718"/>
    </row>
    <row r="3" spans="1:15" ht="27" customHeight="1">
      <c r="A3" s="54" t="s">
        <v>107</v>
      </c>
      <c r="B3" s="55"/>
      <c r="C3" s="1719"/>
      <c r="D3" s="1719"/>
      <c r="E3" s="1719"/>
      <c r="F3" s="55"/>
      <c r="G3" s="55"/>
      <c r="H3" s="55"/>
      <c r="I3" s="55"/>
      <c r="J3" s="55"/>
      <c r="K3" s="55"/>
      <c r="L3" s="55"/>
      <c r="M3" s="55"/>
      <c r="N3" s="55"/>
      <c r="O3" s="56" t="s">
        <v>108</v>
      </c>
    </row>
    <row r="4" spans="1:15" s="31" customFormat="1" ht="49.5" customHeight="1">
      <c r="A4" s="27" t="s">
        <v>99</v>
      </c>
      <c r="B4" s="27">
        <v>2010</v>
      </c>
      <c r="C4" s="27">
        <v>2011</v>
      </c>
      <c r="D4" s="27">
        <v>2012</v>
      </c>
      <c r="E4" s="63">
        <v>2013</v>
      </c>
      <c r="F4" s="64">
        <v>2014</v>
      </c>
      <c r="G4" s="65">
        <v>2015</v>
      </c>
      <c r="H4" s="27">
        <v>2016</v>
      </c>
      <c r="I4" s="27">
        <v>2017</v>
      </c>
      <c r="J4" s="27">
        <v>2018</v>
      </c>
      <c r="K4" s="27">
        <v>2019</v>
      </c>
      <c r="L4" s="27">
        <v>2020</v>
      </c>
      <c r="M4" s="27">
        <v>2021</v>
      </c>
      <c r="N4" s="27">
        <v>2022</v>
      </c>
      <c r="O4" s="27" t="s">
        <v>100</v>
      </c>
    </row>
    <row r="5" spans="1:15" ht="35.15" customHeight="1">
      <c r="A5" s="33" t="s">
        <v>43</v>
      </c>
      <c r="B5" s="29">
        <v>6224033</v>
      </c>
      <c r="C5" s="29">
        <v>6551735</v>
      </c>
      <c r="D5" s="29">
        <v>6867853</v>
      </c>
      <c r="E5" s="29">
        <v>7294753</v>
      </c>
      <c r="F5" s="29">
        <v>7489799</v>
      </c>
      <c r="G5" s="29">
        <v>7933711</v>
      </c>
      <c r="H5" s="29">
        <v>8271126</v>
      </c>
      <c r="I5" s="29">
        <v>8275538</v>
      </c>
      <c r="J5" s="29">
        <v>8030674</v>
      </c>
      <c r="K5" s="29">
        <v>7979262</v>
      </c>
      <c r="L5" s="29">
        <v>8422408</v>
      </c>
      <c r="M5" s="29">
        <v>8175378</v>
      </c>
      <c r="N5" s="29">
        <v>8591748</v>
      </c>
      <c r="O5" s="33" t="s">
        <v>44</v>
      </c>
    </row>
    <row r="6" spans="1:15" ht="29.15" customHeight="1">
      <c r="A6" s="33" t="s">
        <v>101</v>
      </c>
      <c r="B6" s="30">
        <v>6350217</v>
      </c>
      <c r="C6" s="30">
        <v>6640252</v>
      </c>
      <c r="D6" s="30">
        <v>6910156</v>
      </c>
      <c r="E6" s="30">
        <v>7292178</v>
      </c>
      <c r="F6" s="30">
        <v>7428120</v>
      </c>
      <c r="G6" s="30">
        <v>7808136</v>
      </c>
      <c r="H6" s="30">
        <v>8076610</v>
      </c>
      <c r="I6" s="30">
        <v>8019757</v>
      </c>
      <c r="J6" s="30">
        <v>7715338</v>
      </c>
      <c r="K6" s="30">
        <v>7607556</v>
      </c>
      <c r="L6" s="30">
        <v>7982529</v>
      </c>
      <c r="M6" s="30">
        <v>7692188</v>
      </c>
      <c r="N6" s="30">
        <v>8021463</v>
      </c>
      <c r="O6" s="33" t="s">
        <v>102</v>
      </c>
    </row>
    <row r="7" spans="1:15" ht="29.15" customHeight="1">
      <c r="A7" s="33" t="s">
        <v>50</v>
      </c>
      <c r="B7" s="29">
        <v>1621483</v>
      </c>
      <c r="C7" s="29">
        <v>1689249</v>
      </c>
      <c r="D7" s="29">
        <v>1755228</v>
      </c>
      <c r="E7" s="29">
        <v>1844577</v>
      </c>
      <c r="F7" s="29">
        <v>1888619</v>
      </c>
      <c r="G7" s="29">
        <v>1980839</v>
      </c>
      <c r="H7" s="29">
        <v>2050659</v>
      </c>
      <c r="I7" s="29">
        <v>2053943</v>
      </c>
      <c r="J7" s="29">
        <v>2009884</v>
      </c>
      <c r="K7" s="29">
        <v>2004830</v>
      </c>
      <c r="L7" s="29">
        <v>2096074</v>
      </c>
      <c r="M7" s="29">
        <v>2053240</v>
      </c>
      <c r="N7" s="29">
        <v>2137983</v>
      </c>
      <c r="O7" s="33" t="s">
        <v>435</v>
      </c>
    </row>
    <row r="8" spans="1:15" ht="29.15" customHeight="1">
      <c r="A8" s="33" t="s">
        <v>51</v>
      </c>
      <c r="B8" s="30">
        <v>1034755</v>
      </c>
      <c r="C8" s="30">
        <v>1075381</v>
      </c>
      <c r="D8" s="30">
        <v>1114675</v>
      </c>
      <c r="E8" s="30">
        <v>1166736</v>
      </c>
      <c r="F8" s="30">
        <v>1192307</v>
      </c>
      <c r="G8" s="30">
        <v>1246088</v>
      </c>
      <c r="H8" s="30">
        <v>1285600</v>
      </c>
      <c r="I8" s="30">
        <v>1285836</v>
      </c>
      <c r="J8" s="30">
        <v>1261835</v>
      </c>
      <c r="K8" s="30">
        <v>1260269</v>
      </c>
      <c r="L8" s="30">
        <v>1310168</v>
      </c>
      <c r="M8" s="30">
        <v>1289032</v>
      </c>
      <c r="N8" s="30">
        <v>1336179</v>
      </c>
      <c r="O8" s="33" t="s">
        <v>490</v>
      </c>
    </row>
    <row r="9" spans="1:15" ht="29.15" customHeight="1">
      <c r="A9" s="33" t="s">
        <v>103</v>
      </c>
      <c r="B9" s="29">
        <v>3647910</v>
      </c>
      <c r="C9" s="29">
        <v>3833419</v>
      </c>
      <c r="D9" s="29">
        <v>4015832</v>
      </c>
      <c r="E9" s="29">
        <v>4256947</v>
      </c>
      <c r="F9" s="29">
        <v>4379894</v>
      </c>
      <c r="G9" s="29">
        <v>4636295</v>
      </c>
      <c r="H9" s="29">
        <v>4835564</v>
      </c>
      <c r="I9" s="29">
        <v>4853790</v>
      </c>
      <c r="J9" s="29">
        <v>4746614</v>
      </c>
      <c r="K9" s="29">
        <v>4740235</v>
      </c>
      <c r="L9" s="29">
        <v>4989327</v>
      </c>
      <c r="M9" s="29">
        <v>4879962</v>
      </c>
      <c r="N9" s="29">
        <v>5125254</v>
      </c>
      <c r="O9" s="33" t="s">
        <v>52</v>
      </c>
    </row>
    <row r="10" spans="1:15" ht="29.15" customHeight="1">
      <c r="A10" s="33" t="s">
        <v>55</v>
      </c>
      <c r="B10" s="30">
        <v>1469841</v>
      </c>
      <c r="C10" s="30">
        <v>1529057</v>
      </c>
      <c r="D10" s="30">
        <v>1588898</v>
      </c>
      <c r="E10" s="30">
        <v>1666269</v>
      </c>
      <c r="F10" s="30">
        <v>1713764</v>
      </c>
      <c r="G10" s="30">
        <v>1796865</v>
      </c>
      <c r="H10" s="30">
        <v>1863056</v>
      </c>
      <c r="I10" s="30">
        <v>1879189</v>
      </c>
      <c r="J10" s="30">
        <v>1863690</v>
      </c>
      <c r="K10" s="30">
        <v>1876328</v>
      </c>
      <c r="L10" s="30">
        <v>1958677</v>
      </c>
      <c r="M10" s="30">
        <v>1943532</v>
      </c>
      <c r="N10" s="30">
        <v>2024285</v>
      </c>
      <c r="O10" s="33" t="s">
        <v>455</v>
      </c>
    </row>
    <row r="11" spans="1:15" ht="29.15" customHeight="1">
      <c r="A11" s="33" t="s">
        <v>57</v>
      </c>
      <c r="B11" s="29">
        <v>638270</v>
      </c>
      <c r="C11" s="29">
        <v>663804</v>
      </c>
      <c r="D11" s="29">
        <v>689921</v>
      </c>
      <c r="E11" s="29">
        <v>723408</v>
      </c>
      <c r="F11" s="29">
        <v>745148</v>
      </c>
      <c r="G11" s="29">
        <v>781281</v>
      </c>
      <c r="H11" s="29">
        <v>810586</v>
      </c>
      <c r="I11" s="29">
        <v>818980</v>
      </c>
      <c r="J11" s="29">
        <v>813992</v>
      </c>
      <c r="K11" s="29">
        <v>820568</v>
      </c>
      <c r="L11" s="29">
        <v>856497</v>
      </c>
      <c r="M11" s="29">
        <v>850859</v>
      </c>
      <c r="N11" s="29">
        <v>886036</v>
      </c>
      <c r="O11" s="33" t="s">
        <v>491</v>
      </c>
    </row>
    <row r="12" spans="1:15" ht="29.15" customHeight="1">
      <c r="A12" s="33" t="s">
        <v>58</v>
      </c>
      <c r="B12" s="30">
        <v>528426</v>
      </c>
      <c r="C12" s="30">
        <v>550595</v>
      </c>
      <c r="D12" s="30">
        <v>573231</v>
      </c>
      <c r="E12" s="30">
        <v>602279</v>
      </c>
      <c r="F12" s="30">
        <v>621248</v>
      </c>
      <c r="G12" s="30">
        <v>652630</v>
      </c>
      <c r="H12" s="30">
        <v>678308</v>
      </c>
      <c r="I12" s="30">
        <v>686058</v>
      </c>
      <c r="J12" s="30">
        <v>682111</v>
      </c>
      <c r="K12" s="30">
        <v>688236</v>
      </c>
      <c r="L12" s="30">
        <v>719987</v>
      </c>
      <c r="M12" s="30">
        <v>715422</v>
      </c>
      <c r="N12" s="30">
        <v>746406</v>
      </c>
      <c r="O12" s="33" t="s">
        <v>465</v>
      </c>
    </row>
    <row r="13" spans="1:15" ht="29.15" customHeight="1">
      <c r="A13" s="33" t="s">
        <v>104</v>
      </c>
      <c r="B13" s="29">
        <v>270097</v>
      </c>
      <c r="C13" s="29">
        <v>280731</v>
      </c>
      <c r="D13" s="29">
        <v>291604</v>
      </c>
      <c r="E13" s="29">
        <v>305467</v>
      </c>
      <c r="F13" s="29">
        <v>314614</v>
      </c>
      <c r="G13" s="29">
        <v>329475</v>
      </c>
      <c r="H13" s="29">
        <v>341532</v>
      </c>
      <c r="I13" s="29">
        <v>345347</v>
      </c>
      <c r="J13" s="29">
        <v>343630</v>
      </c>
      <c r="K13" s="29">
        <v>346525</v>
      </c>
      <c r="L13" s="29">
        <v>361607</v>
      </c>
      <c r="M13" s="29">
        <v>359411</v>
      </c>
      <c r="N13" s="29">
        <v>373577</v>
      </c>
      <c r="O13" s="33" t="s">
        <v>203</v>
      </c>
    </row>
    <row r="14" spans="1:15" ht="29.15" customHeight="1">
      <c r="A14" s="33" t="s">
        <v>59</v>
      </c>
      <c r="B14" s="30">
        <v>1062495</v>
      </c>
      <c r="C14" s="30">
        <v>1102242</v>
      </c>
      <c r="D14" s="30">
        <v>1141642</v>
      </c>
      <c r="E14" s="30">
        <v>1193895</v>
      </c>
      <c r="F14" s="30">
        <v>1223724</v>
      </c>
      <c r="G14" s="30">
        <v>1277892</v>
      </c>
      <c r="H14" s="30">
        <v>1319680</v>
      </c>
      <c r="I14" s="30">
        <v>1326914</v>
      </c>
      <c r="J14" s="30">
        <v>1310678</v>
      </c>
      <c r="K14" s="30">
        <v>1315117</v>
      </c>
      <c r="L14" s="30">
        <v>1370141</v>
      </c>
      <c r="M14" s="30">
        <v>1355099</v>
      </c>
      <c r="N14" s="30">
        <v>1404997</v>
      </c>
      <c r="O14" s="33" t="s">
        <v>60</v>
      </c>
    </row>
    <row r="15" spans="1:15" ht="29.15" customHeight="1">
      <c r="A15" s="33" t="s">
        <v>61</v>
      </c>
      <c r="B15" s="29">
        <v>423831</v>
      </c>
      <c r="C15" s="29">
        <v>442261</v>
      </c>
      <c r="D15" s="29">
        <v>460802</v>
      </c>
      <c r="E15" s="29">
        <v>484876</v>
      </c>
      <c r="F15" s="29">
        <v>499520</v>
      </c>
      <c r="G15" s="29">
        <v>525201</v>
      </c>
      <c r="H15" s="29">
        <v>545958</v>
      </c>
      <c r="I15" s="29">
        <v>551172</v>
      </c>
      <c r="J15" s="29">
        <v>545320</v>
      </c>
      <c r="K15" s="29">
        <v>548237</v>
      </c>
      <c r="L15" s="29">
        <v>574344</v>
      </c>
      <c r="M15" s="29">
        <v>567533</v>
      </c>
      <c r="N15" s="29">
        <v>592300</v>
      </c>
      <c r="O15" s="33" t="s">
        <v>62</v>
      </c>
    </row>
    <row r="16" spans="1:15" ht="29.15" customHeight="1">
      <c r="A16" s="33" t="s">
        <v>105</v>
      </c>
      <c r="B16" s="30">
        <v>262457</v>
      </c>
      <c r="C16" s="30">
        <v>271954</v>
      </c>
      <c r="D16" s="30">
        <v>281201</v>
      </c>
      <c r="E16" s="30">
        <v>293412</v>
      </c>
      <c r="F16" s="30">
        <v>299886</v>
      </c>
      <c r="G16" s="30">
        <v>312558</v>
      </c>
      <c r="H16" s="30">
        <v>321992</v>
      </c>
      <c r="I16" s="30">
        <v>322779</v>
      </c>
      <c r="J16" s="30">
        <v>318510</v>
      </c>
      <c r="K16" s="30">
        <v>319257</v>
      </c>
      <c r="L16" s="30">
        <v>331305</v>
      </c>
      <c r="M16" s="30">
        <v>327833</v>
      </c>
      <c r="N16" s="30">
        <v>339174</v>
      </c>
      <c r="O16" s="33" t="s">
        <v>479</v>
      </c>
    </row>
    <row r="17" spans="1:15" ht="29.15" customHeight="1">
      <c r="A17" s="33" t="s">
        <v>63</v>
      </c>
      <c r="B17" s="29">
        <v>444672</v>
      </c>
      <c r="C17" s="29">
        <v>461187</v>
      </c>
      <c r="D17" s="29">
        <v>477818</v>
      </c>
      <c r="E17" s="29">
        <v>499207</v>
      </c>
      <c r="F17" s="29">
        <v>512630</v>
      </c>
      <c r="G17" s="29">
        <v>535411</v>
      </c>
      <c r="H17" s="29">
        <v>553527</v>
      </c>
      <c r="I17" s="29">
        <v>558052</v>
      </c>
      <c r="J17" s="29">
        <v>554005</v>
      </c>
      <c r="K17" s="29">
        <v>557379</v>
      </c>
      <c r="L17" s="29">
        <v>579446</v>
      </c>
      <c r="M17" s="29">
        <v>574894</v>
      </c>
      <c r="N17" s="29">
        <v>595822</v>
      </c>
      <c r="O17" s="33" t="s">
        <v>483</v>
      </c>
    </row>
    <row r="18" spans="1:15" s="31" customFormat="1" ht="29.15" customHeight="1">
      <c r="A18" s="27" t="s">
        <v>106</v>
      </c>
      <c r="B18" s="43">
        <v>23978487</v>
      </c>
      <c r="C18" s="43">
        <v>25091867</v>
      </c>
      <c r="D18" s="43">
        <v>26168861</v>
      </c>
      <c r="E18" s="43">
        <v>27624004</v>
      </c>
      <c r="F18" s="43">
        <v>28309273</v>
      </c>
      <c r="G18" s="43">
        <v>29816382</v>
      </c>
      <c r="H18" s="43">
        <v>30954198</v>
      </c>
      <c r="I18" s="43">
        <v>30977355</v>
      </c>
      <c r="J18" s="43">
        <v>30196281</v>
      </c>
      <c r="K18" s="43">
        <v>30063799</v>
      </c>
      <c r="L18" s="43">
        <v>31552510</v>
      </c>
      <c r="M18" s="43">
        <v>30784383</v>
      </c>
      <c r="N18" s="43">
        <v>32175224</v>
      </c>
      <c r="O18" s="27" t="s">
        <v>68</v>
      </c>
    </row>
    <row r="19" spans="1:15" ht="29.15" customHeight="1">
      <c r="A19" s="1720" t="s">
        <v>39</v>
      </c>
      <c r="B19" s="1721"/>
      <c r="C19" s="1722"/>
      <c r="D19" s="1722"/>
      <c r="E19" s="1722"/>
      <c r="F19" s="1722"/>
      <c r="G19" s="1722"/>
      <c r="H19" s="1722"/>
      <c r="I19" s="1722"/>
      <c r="J19" s="1722"/>
      <c r="K19" s="1722"/>
      <c r="L19" s="1722"/>
      <c r="M19" s="1723" t="s">
        <v>69</v>
      </c>
      <c r="N19" s="1723"/>
      <c r="O19" s="1724"/>
    </row>
    <row r="20" spans="1:15" ht="29.15" customHeight="1">
      <c r="A20" s="58"/>
      <c r="B20" s="58"/>
      <c r="C20" s="58"/>
      <c r="D20" s="59"/>
      <c r="E20" s="58"/>
      <c r="F20" s="58"/>
      <c r="G20" s="58"/>
      <c r="H20" s="58"/>
      <c r="I20" s="59"/>
    </row>
    <row r="21" spans="1:15" ht="29.15" customHeight="1">
      <c r="A21" s="58"/>
      <c r="B21" s="58"/>
      <c r="C21" s="58"/>
      <c r="D21" s="59"/>
      <c r="E21" s="58"/>
      <c r="F21" s="58"/>
      <c r="G21" s="58"/>
      <c r="J21" s="59"/>
      <c r="K21" s="59"/>
      <c r="L21" s="60"/>
      <c r="M21" s="59"/>
      <c r="N21" s="59"/>
    </row>
    <row r="22" spans="1:15" ht="29.15" customHeight="1">
      <c r="A22" s="58"/>
      <c r="B22" s="58"/>
      <c r="C22" s="58"/>
      <c r="D22" s="59"/>
      <c r="E22" s="58"/>
      <c r="F22" s="58"/>
      <c r="G22" s="58"/>
      <c r="H22" s="58"/>
      <c r="I22" s="58"/>
      <c r="J22" s="58"/>
      <c r="K22" s="58"/>
      <c r="L22" s="58"/>
      <c r="M22" s="58"/>
      <c r="N22" s="58"/>
    </row>
    <row r="23" spans="1:15" ht="29.15" customHeight="1">
      <c r="A23" s="34"/>
      <c r="B23" s="57"/>
      <c r="C23" s="57"/>
      <c r="D23" s="57"/>
      <c r="E23" s="57"/>
      <c r="F23" s="57"/>
      <c r="G23" s="57"/>
      <c r="H23" s="57"/>
      <c r="I23" s="57"/>
    </row>
    <row r="24" spans="1:15" ht="29.15" customHeight="1">
      <c r="A24" s="34"/>
      <c r="B24" s="34"/>
      <c r="C24" s="34"/>
      <c r="E24" s="35"/>
      <c r="F24" s="34"/>
      <c r="G24" s="34"/>
      <c r="H24" s="35"/>
      <c r="I24" s="61"/>
    </row>
    <row r="25" spans="1:15" ht="29.15" customHeight="1">
      <c r="A25" s="34"/>
      <c r="B25" s="57"/>
      <c r="C25" s="57"/>
      <c r="D25" s="57"/>
      <c r="E25" s="57"/>
      <c r="F25" s="57"/>
      <c r="G25" s="57"/>
      <c r="H25" s="57"/>
      <c r="I25" s="57"/>
    </row>
    <row r="26" spans="1:15" ht="29.15" customHeight="1">
      <c r="A26" s="34"/>
      <c r="B26" s="57"/>
      <c r="C26" s="57"/>
      <c r="D26" s="57"/>
      <c r="E26" s="57"/>
      <c r="F26" s="57"/>
      <c r="G26" s="57"/>
      <c r="H26" s="57"/>
      <c r="I26" s="57"/>
    </row>
    <row r="27" spans="1:15" ht="29.15" customHeight="1">
      <c r="A27" s="34"/>
      <c r="B27" s="34"/>
      <c r="C27" s="34"/>
      <c r="H27" s="62"/>
      <c r="I27" s="61"/>
    </row>
    <row r="28" spans="1:15" ht="21" customHeight="1">
      <c r="A28" s="34"/>
      <c r="B28" s="34"/>
      <c r="C28" s="34"/>
      <c r="D28" s="34"/>
      <c r="E28" s="34"/>
      <c r="H28" s="62"/>
      <c r="I28" s="61"/>
    </row>
    <row r="29" spans="1:15">
      <c r="A29" s="38"/>
      <c r="E29" s="38"/>
      <c r="H29" s="62"/>
      <c r="I29" s="61"/>
    </row>
    <row r="30" spans="1:15">
      <c r="H30" s="62"/>
      <c r="I30" s="61"/>
    </row>
    <row r="31" spans="1:15">
      <c r="D31" s="37"/>
      <c r="H31" s="62"/>
      <c r="I31" s="61"/>
    </row>
    <row r="32" spans="1:15" ht="16.5" customHeight="1">
      <c r="B32" s="39"/>
      <c r="C32" s="40"/>
      <c r="D32" s="37"/>
      <c r="F32" s="37"/>
      <c r="G32" s="37"/>
      <c r="H32" s="62"/>
      <c r="I32" s="61"/>
    </row>
    <row r="33" spans="2:4">
      <c r="B33" s="41"/>
      <c r="C33" s="41"/>
      <c r="D33" s="42"/>
    </row>
    <row r="34" spans="2:4">
      <c r="D34" s="37"/>
    </row>
  </sheetData>
  <mergeCells count="10">
    <mergeCell ref="A1:O1"/>
    <mergeCell ref="A2:O2"/>
    <mergeCell ref="C3:E3"/>
    <mergeCell ref="A19:B19"/>
    <mergeCell ref="C19:D19"/>
    <mergeCell ref="E19:F19"/>
    <mergeCell ref="G19:H19"/>
    <mergeCell ref="I19:J19"/>
    <mergeCell ref="K19:L19"/>
    <mergeCell ref="M19:O19"/>
  </mergeCells>
  <printOptions horizontalCentered="1" verticalCentered="1"/>
  <pageMargins left="0.74803149606299213" right="0.74803149606299213" top="0.59055118110236227" bottom="0.59055118110236227" header="0.51181102362204722" footer="0.51181102362204722"/>
  <pageSetup paperSize="9" scale="54"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15"/>
  <sheetViews>
    <sheetView rightToLeft="1" view="pageBreakPreview" zoomScale="60" zoomScaleNormal="90" workbookViewId="0">
      <selection activeCell="B50" sqref="B50"/>
    </sheetView>
  </sheetViews>
  <sheetFormatPr defaultColWidth="32.81640625" defaultRowHeight="78.75" customHeight="1"/>
  <cols>
    <col min="1" max="1" width="31.7265625" style="706" customWidth="1"/>
    <col min="2" max="7" width="23.7265625" style="706" customWidth="1"/>
    <col min="8" max="8" width="31.7265625" style="706" customWidth="1"/>
    <col min="9" max="9" width="32.81640625" style="661"/>
    <col min="10" max="16384" width="32.81640625" style="706"/>
  </cols>
  <sheetData>
    <row r="1" spans="1:11" ht="40.5" customHeight="1">
      <c r="A1" s="1725" t="s">
        <v>2476</v>
      </c>
      <c r="B1" s="1725"/>
      <c r="C1" s="1725"/>
      <c r="D1" s="1725"/>
      <c r="E1" s="1725"/>
      <c r="F1" s="1725"/>
      <c r="G1" s="1725"/>
      <c r="H1" s="1725"/>
    </row>
    <row r="2" spans="1:11" ht="39" customHeight="1">
      <c r="A2" s="1726" t="s">
        <v>2407</v>
      </c>
      <c r="B2" s="1726"/>
      <c r="C2" s="1726"/>
      <c r="D2" s="1726"/>
      <c r="E2" s="1726"/>
      <c r="F2" s="1726"/>
      <c r="G2" s="1726"/>
      <c r="H2" s="1726"/>
    </row>
    <row r="3" spans="1:11" ht="22.5" customHeight="1">
      <c r="A3" s="707" t="s">
        <v>2477</v>
      </c>
      <c r="B3" s="708"/>
      <c r="C3" s="708"/>
      <c r="D3" s="708"/>
      <c r="E3" s="708"/>
      <c r="F3" s="708"/>
      <c r="G3" s="708"/>
      <c r="H3" s="709" t="s">
        <v>2478</v>
      </c>
    </row>
    <row r="4" spans="1:11" ht="57" customHeight="1">
      <c r="A4" s="2006" t="s">
        <v>2479</v>
      </c>
      <c r="B4" s="2008" t="s">
        <v>2480</v>
      </c>
      <c r="C4" s="2009"/>
      <c r="D4" s="2009"/>
      <c r="E4" s="2009"/>
      <c r="F4" s="2010"/>
      <c r="G4" s="710" t="s">
        <v>2481</v>
      </c>
      <c r="H4" s="2006" t="s">
        <v>2482</v>
      </c>
    </row>
    <row r="5" spans="1:11" ht="57" customHeight="1">
      <c r="A5" s="2007"/>
      <c r="B5" s="2011" t="s">
        <v>2483</v>
      </c>
      <c r="C5" s="2012"/>
      <c r="D5" s="2012"/>
      <c r="E5" s="2012"/>
      <c r="F5" s="2013"/>
      <c r="G5" s="711" t="s">
        <v>2484</v>
      </c>
      <c r="H5" s="2007"/>
    </row>
    <row r="6" spans="1:11" ht="57" customHeight="1">
      <c r="A6" s="2007"/>
      <c r="B6" s="711" t="s">
        <v>166</v>
      </c>
      <c r="C6" s="711" t="s">
        <v>131</v>
      </c>
      <c r="D6" s="711" t="s">
        <v>132</v>
      </c>
      <c r="E6" s="711" t="s">
        <v>133</v>
      </c>
      <c r="F6" s="711" t="s">
        <v>275</v>
      </c>
      <c r="G6" s="711" t="s">
        <v>275</v>
      </c>
      <c r="H6" s="2007"/>
    </row>
    <row r="7" spans="1:11" s="717" customFormat="1" ht="39" customHeight="1">
      <c r="A7" s="712" t="s">
        <v>2485</v>
      </c>
      <c r="B7" s="713">
        <v>0</v>
      </c>
      <c r="C7" s="713">
        <v>0</v>
      </c>
      <c r="D7" s="713">
        <v>6.0000000000000001E-3</v>
      </c>
      <c r="E7" s="713">
        <v>5.9342371987599462E-3</v>
      </c>
      <c r="F7" s="713">
        <v>3.1161225916621627E-2</v>
      </c>
      <c r="G7" s="714">
        <v>96.7</v>
      </c>
      <c r="H7" s="712" t="s">
        <v>2486</v>
      </c>
      <c r="I7" s="715"/>
      <c r="J7" s="715"/>
      <c r="K7" s="716"/>
    </row>
    <row r="8" spans="1:11" s="717" customFormat="1" ht="39" customHeight="1">
      <c r="A8" s="712" t="s">
        <v>2487</v>
      </c>
      <c r="B8" s="718">
        <v>0.30099999999999999</v>
      </c>
      <c r="C8" s="718">
        <v>0.14000000000000001</v>
      </c>
      <c r="D8" s="718">
        <v>5.2999999999999999E-2</v>
      </c>
      <c r="E8" s="718">
        <v>0.29671185993799731</v>
      </c>
      <c r="F8" s="718">
        <v>3.0877942044652338</v>
      </c>
      <c r="G8" s="719">
        <v>96.7</v>
      </c>
      <c r="H8" s="712" t="s">
        <v>2488</v>
      </c>
      <c r="I8" s="715"/>
      <c r="J8" s="715"/>
      <c r="K8" s="716"/>
    </row>
    <row r="9" spans="1:11" s="717" customFormat="1" ht="39" customHeight="1">
      <c r="A9" s="712" t="s">
        <v>2489</v>
      </c>
      <c r="B9" s="713">
        <v>0</v>
      </c>
      <c r="C9" s="713">
        <v>1.5724970269978086E-2</v>
      </c>
      <c r="D9" s="713">
        <v>0</v>
      </c>
      <c r="E9" s="713">
        <v>5.7455194524136926E-3</v>
      </c>
      <c r="F9" s="713">
        <v>7.8431372549019607E-3</v>
      </c>
      <c r="G9" s="714">
        <v>96.7</v>
      </c>
      <c r="H9" s="712" t="s">
        <v>2490</v>
      </c>
      <c r="I9" s="715"/>
      <c r="J9" s="715"/>
      <c r="K9" s="716"/>
    </row>
    <row r="10" spans="1:11" s="717" customFormat="1" ht="39" customHeight="1">
      <c r="A10" s="712" t="s">
        <v>2491</v>
      </c>
      <c r="B10" s="718">
        <v>0</v>
      </c>
      <c r="C10" s="718">
        <v>0</v>
      </c>
      <c r="D10" s="718">
        <v>0</v>
      </c>
      <c r="E10" s="718">
        <v>0</v>
      </c>
      <c r="F10" s="718">
        <v>0</v>
      </c>
      <c r="G10" s="719">
        <v>96.4</v>
      </c>
      <c r="H10" s="712" t="s">
        <v>2492</v>
      </c>
      <c r="I10" s="715"/>
      <c r="J10" s="715"/>
      <c r="K10" s="716"/>
    </row>
    <row r="11" spans="1:11" s="717" customFormat="1" ht="39" customHeight="1">
      <c r="A11" s="712" t="s">
        <v>2493</v>
      </c>
      <c r="B11" s="713">
        <v>0.108</v>
      </c>
      <c r="C11" s="713">
        <v>1.0620000000000001</v>
      </c>
      <c r="D11" s="713">
        <v>0.76800000000000002</v>
      </c>
      <c r="E11" s="713">
        <v>6.6878853230024591</v>
      </c>
      <c r="F11" s="713">
        <v>3.5693767868130224</v>
      </c>
      <c r="G11" s="714">
        <v>96.4</v>
      </c>
      <c r="H11" s="712" t="s">
        <v>231</v>
      </c>
      <c r="I11" s="715"/>
      <c r="J11" s="715"/>
      <c r="K11" s="716"/>
    </row>
    <row r="12" spans="1:11" s="717" customFormat="1" ht="39" customHeight="1">
      <c r="A12" s="712" t="s">
        <v>2494</v>
      </c>
      <c r="B12" s="718">
        <v>0.59599999999999997</v>
      </c>
      <c r="C12" s="718">
        <v>0.48699999999999999</v>
      </c>
      <c r="D12" s="718">
        <v>0.314</v>
      </c>
      <c r="E12" s="718">
        <v>0.47770609450017565</v>
      </c>
      <c r="F12" s="718">
        <v>0.75070226071861179</v>
      </c>
      <c r="G12" s="719">
        <v>96.4</v>
      </c>
      <c r="H12" s="712" t="s">
        <v>2495</v>
      </c>
      <c r="I12" s="715"/>
      <c r="J12" s="715"/>
      <c r="K12" s="716"/>
    </row>
    <row r="13" spans="1:11" s="717" customFormat="1" ht="39" customHeight="1">
      <c r="A13" s="712" t="s">
        <v>2496</v>
      </c>
      <c r="B13" s="713">
        <v>8.5999999999999993E-2</v>
      </c>
      <c r="C13" s="713">
        <v>0.27900000000000003</v>
      </c>
      <c r="D13" s="713">
        <v>0.26400000000000001</v>
      </c>
      <c r="E13" s="713">
        <v>0.54001558508715508</v>
      </c>
      <c r="F13" s="713">
        <v>0.26911967837082312</v>
      </c>
      <c r="G13" s="714">
        <v>96.4</v>
      </c>
      <c r="H13" s="712" t="s">
        <v>2497</v>
      </c>
      <c r="I13" s="715"/>
      <c r="J13" s="715"/>
      <c r="K13" s="716"/>
    </row>
    <row r="14" spans="1:11" s="717" customFormat="1" ht="39" customHeight="1">
      <c r="A14" s="712" t="s">
        <v>2498</v>
      </c>
      <c r="B14" s="718">
        <v>13.672000000000001</v>
      </c>
      <c r="C14" s="718">
        <v>16.096</v>
      </c>
      <c r="D14" s="718">
        <v>11.161</v>
      </c>
      <c r="E14" s="718">
        <v>22.722194234051834</v>
      </c>
      <c r="F14" s="718">
        <v>23.580549502723489</v>
      </c>
      <c r="G14" s="719">
        <v>97</v>
      </c>
      <c r="H14" s="712" t="s">
        <v>2499</v>
      </c>
      <c r="I14" s="661"/>
      <c r="J14" s="715"/>
      <c r="K14" s="716"/>
    </row>
    <row r="15" spans="1:11" ht="32.25" customHeight="1">
      <c r="A15" s="2002" t="s">
        <v>2500</v>
      </c>
      <c r="B15" s="2003"/>
      <c r="C15" s="720"/>
      <c r="D15" s="2004" t="s">
        <v>2501</v>
      </c>
      <c r="E15" s="2004"/>
      <c r="F15" s="2004"/>
      <c r="G15" s="2004"/>
      <c r="H15" s="2005"/>
      <c r="J15" s="715"/>
      <c r="K15" s="716"/>
    </row>
  </sheetData>
  <mergeCells count="8">
    <mergeCell ref="A15:B15"/>
    <mergeCell ref="D15:H15"/>
    <mergeCell ref="A1:H1"/>
    <mergeCell ref="A2:H2"/>
    <mergeCell ref="A4:A6"/>
    <mergeCell ref="B4:F4"/>
    <mergeCell ref="H4:H6"/>
    <mergeCell ref="B5:F5"/>
  </mergeCells>
  <pageMargins left="0.7" right="0.7" top="0.75" bottom="0.75" header="0.3" footer="0.3"/>
  <pageSetup paperSize="9" scale="63" orientation="landscape"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51"/>
  <sheetViews>
    <sheetView showGridLines="0" rightToLeft="1" view="pageBreakPreview" zoomScale="30" zoomScaleNormal="69" zoomScaleSheetLayoutView="30" workbookViewId="0">
      <selection activeCell="B50" sqref="B50"/>
    </sheetView>
  </sheetViews>
  <sheetFormatPr defaultColWidth="9" defaultRowHeight="21"/>
  <cols>
    <col min="1" max="1" width="31.7265625" style="721" customWidth="1"/>
    <col min="2" max="29" width="5.7265625" style="721" customWidth="1"/>
    <col min="30" max="30" width="31.7265625" style="721" customWidth="1"/>
    <col min="31" max="16384" width="9" style="721"/>
  </cols>
  <sheetData>
    <row r="1" spans="1:31" ht="43" customHeight="1">
      <c r="A1" s="1753" t="s">
        <v>2502</v>
      </c>
      <c r="B1" s="1754"/>
      <c r="C1" s="1754"/>
      <c r="D1" s="1754"/>
      <c r="E1" s="1754"/>
      <c r="F1" s="1754"/>
      <c r="G1" s="1754"/>
      <c r="H1" s="1754"/>
      <c r="I1" s="1754"/>
      <c r="J1" s="1754"/>
      <c r="K1" s="1754"/>
      <c r="L1" s="1754"/>
      <c r="M1" s="1754"/>
      <c r="N1" s="1754"/>
      <c r="O1" s="1754"/>
      <c r="P1" s="1754"/>
      <c r="Q1" s="1754"/>
      <c r="R1" s="1754"/>
      <c r="S1" s="1754"/>
      <c r="T1" s="1754"/>
      <c r="U1" s="1754"/>
      <c r="V1" s="1754"/>
      <c r="W1" s="1754"/>
      <c r="X1" s="1754"/>
      <c r="Y1" s="1754"/>
      <c r="Z1" s="1754"/>
      <c r="AA1" s="1754"/>
      <c r="AB1" s="1754"/>
      <c r="AC1" s="1754"/>
      <c r="AD1" s="1755"/>
    </row>
    <row r="2" spans="1:31" ht="45" customHeight="1">
      <c r="A2" s="1756" t="s">
        <v>2503</v>
      </c>
      <c r="B2" s="1757"/>
      <c r="C2" s="1757"/>
      <c r="D2" s="1757"/>
      <c r="E2" s="1757"/>
      <c r="F2" s="1757"/>
      <c r="G2" s="1757"/>
      <c r="H2" s="1757"/>
      <c r="I2" s="1757"/>
      <c r="J2" s="1757"/>
      <c r="K2" s="1757"/>
      <c r="L2" s="1757"/>
      <c r="M2" s="1757"/>
      <c r="N2" s="1757"/>
      <c r="O2" s="1757"/>
      <c r="P2" s="1757"/>
      <c r="Q2" s="1757"/>
      <c r="R2" s="1757"/>
      <c r="S2" s="1757"/>
      <c r="T2" s="1757"/>
      <c r="U2" s="1757"/>
      <c r="V2" s="1757"/>
      <c r="W2" s="1757"/>
      <c r="X2" s="1757"/>
      <c r="Y2" s="1757"/>
      <c r="Z2" s="1757"/>
      <c r="AA2" s="1757"/>
      <c r="AB2" s="1757"/>
      <c r="AC2" s="1757"/>
      <c r="AD2" s="1758"/>
    </row>
    <row r="3" spans="1:31" ht="37" customHeight="1">
      <c r="A3" s="722" t="s">
        <v>2504</v>
      </c>
      <c r="B3" s="723"/>
      <c r="C3" s="723"/>
      <c r="D3" s="723"/>
      <c r="E3" s="723"/>
      <c r="F3" s="723"/>
      <c r="G3" s="723"/>
      <c r="H3" s="723"/>
      <c r="I3" s="723"/>
      <c r="J3" s="723"/>
      <c r="K3" s="723"/>
      <c r="L3" s="723"/>
      <c r="M3" s="723"/>
      <c r="N3" s="723"/>
      <c r="O3" s="723"/>
      <c r="P3" s="723"/>
      <c r="Q3" s="723"/>
      <c r="R3" s="723"/>
      <c r="S3" s="723"/>
      <c r="T3" s="723"/>
      <c r="U3" s="723"/>
      <c r="V3" s="723"/>
      <c r="W3" s="723"/>
      <c r="X3" s="723"/>
      <c r="Y3" s="723"/>
      <c r="Z3" s="723"/>
      <c r="AA3" s="723"/>
      <c r="AB3" s="723"/>
      <c r="AC3" s="723"/>
      <c r="AD3" s="724" t="s">
        <v>2505</v>
      </c>
    </row>
    <row r="4" spans="1:31" ht="57" customHeight="1">
      <c r="A4" s="2014" t="s">
        <v>322</v>
      </c>
      <c r="B4" s="2016" t="s">
        <v>2506</v>
      </c>
      <c r="C4" s="2018" t="s">
        <v>2507</v>
      </c>
      <c r="D4" s="2016" t="s">
        <v>2486</v>
      </c>
      <c r="E4" s="2018" t="s">
        <v>2485</v>
      </c>
      <c r="F4" s="2016" t="s">
        <v>2508</v>
      </c>
      <c r="G4" s="2018" t="s">
        <v>2487</v>
      </c>
      <c r="H4" s="2016" t="s">
        <v>2509</v>
      </c>
      <c r="I4" s="2018" t="s">
        <v>2510</v>
      </c>
      <c r="J4" s="2016" t="s">
        <v>227</v>
      </c>
      <c r="K4" s="2018" t="s">
        <v>2511</v>
      </c>
      <c r="L4" s="2016" t="s">
        <v>231</v>
      </c>
      <c r="M4" s="2018" t="s">
        <v>2493</v>
      </c>
      <c r="N4" s="2016" t="s">
        <v>2495</v>
      </c>
      <c r="O4" s="2018" t="s">
        <v>2494</v>
      </c>
      <c r="P4" s="2016" t="s">
        <v>2497</v>
      </c>
      <c r="Q4" s="2018" t="s">
        <v>2496</v>
      </c>
      <c r="R4" s="2016" t="s">
        <v>2512</v>
      </c>
      <c r="S4" s="2018" t="s">
        <v>2513</v>
      </c>
      <c r="T4" s="2016" t="s">
        <v>2514</v>
      </c>
      <c r="U4" s="2018" t="s">
        <v>2515</v>
      </c>
      <c r="V4" s="2020" t="s">
        <v>2516</v>
      </c>
      <c r="W4" s="2021"/>
      <c r="X4" s="2021"/>
      <c r="Y4" s="2021"/>
      <c r="Z4" s="2021"/>
      <c r="AA4" s="2021"/>
      <c r="AB4" s="2021"/>
      <c r="AC4" s="2022"/>
      <c r="AD4" s="2023" t="s">
        <v>759</v>
      </c>
    </row>
    <row r="5" spans="1:31" ht="135" customHeight="1">
      <c r="A5" s="2015"/>
      <c r="B5" s="2017"/>
      <c r="C5" s="2019"/>
      <c r="D5" s="2017"/>
      <c r="E5" s="2019"/>
      <c r="F5" s="2017"/>
      <c r="G5" s="2019"/>
      <c r="H5" s="2017"/>
      <c r="I5" s="2019"/>
      <c r="J5" s="2017"/>
      <c r="K5" s="2019"/>
      <c r="L5" s="2017"/>
      <c r="M5" s="2019"/>
      <c r="N5" s="2017"/>
      <c r="O5" s="2019"/>
      <c r="P5" s="2017"/>
      <c r="Q5" s="2019"/>
      <c r="R5" s="2017"/>
      <c r="S5" s="2019"/>
      <c r="T5" s="2017"/>
      <c r="U5" s="2019"/>
      <c r="V5" s="725" t="s">
        <v>2517</v>
      </c>
      <c r="W5" s="725" t="s">
        <v>2518</v>
      </c>
      <c r="X5" s="725" t="s">
        <v>2519</v>
      </c>
      <c r="Y5" s="725" t="s">
        <v>2520</v>
      </c>
      <c r="Z5" s="725" t="s">
        <v>2521</v>
      </c>
      <c r="AA5" s="725" t="s">
        <v>2522</v>
      </c>
      <c r="AB5" s="725" t="s">
        <v>2523</v>
      </c>
      <c r="AC5" s="725" t="s">
        <v>2524</v>
      </c>
      <c r="AD5" s="2014"/>
      <c r="AE5" s="726"/>
    </row>
    <row r="6" spans="1:31" ht="63" customHeight="1">
      <c r="A6" s="727" t="s">
        <v>965</v>
      </c>
      <c r="B6" s="2029">
        <v>0</v>
      </c>
      <c r="C6" s="2030"/>
      <c r="D6" s="2024">
        <v>0</v>
      </c>
      <c r="E6" s="2025"/>
      <c r="F6" s="2024">
        <v>255</v>
      </c>
      <c r="G6" s="2025"/>
      <c r="H6" s="2024">
        <v>1</v>
      </c>
      <c r="I6" s="2025"/>
      <c r="J6" s="2024">
        <v>0</v>
      </c>
      <c r="K6" s="2025"/>
      <c r="L6" s="2024">
        <v>37</v>
      </c>
      <c r="M6" s="2025"/>
      <c r="N6" s="2024">
        <v>39</v>
      </c>
      <c r="O6" s="2025"/>
      <c r="P6" s="2024">
        <v>28</v>
      </c>
      <c r="Q6" s="2025"/>
      <c r="R6" s="2024">
        <v>472</v>
      </c>
      <c r="S6" s="2025"/>
      <c r="T6" s="2024">
        <v>430</v>
      </c>
      <c r="U6" s="2025"/>
      <c r="V6" s="2024">
        <v>6</v>
      </c>
      <c r="W6" s="2025"/>
      <c r="X6" s="2024">
        <v>20</v>
      </c>
      <c r="Y6" s="2025"/>
      <c r="Z6" s="2024">
        <v>7</v>
      </c>
      <c r="AA6" s="2025"/>
      <c r="AB6" s="2024">
        <v>98</v>
      </c>
      <c r="AC6" s="2025"/>
      <c r="AD6" s="727" t="s">
        <v>44</v>
      </c>
    </row>
    <row r="7" spans="1:31" ht="63" customHeight="1">
      <c r="A7" s="727" t="s">
        <v>45</v>
      </c>
      <c r="B7" s="2026">
        <v>7</v>
      </c>
      <c r="C7" s="2027"/>
      <c r="D7" s="2028">
        <v>4</v>
      </c>
      <c r="E7" s="2025"/>
      <c r="F7" s="2028">
        <v>45</v>
      </c>
      <c r="G7" s="2025"/>
      <c r="H7" s="2028">
        <v>2</v>
      </c>
      <c r="I7" s="2025"/>
      <c r="J7" s="2028">
        <v>0</v>
      </c>
      <c r="K7" s="2025"/>
      <c r="L7" s="2028">
        <v>64</v>
      </c>
      <c r="M7" s="2025"/>
      <c r="N7" s="2028">
        <v>4</v>
      </c>
      <c r="O7" s="2025"/>
      <c r="P7" s="2028">
        <v>2</v>
      </c>
      <c r="Q7" s="2025"/>
      <c r="R7" s="2028">
        <v>156</v>
      </c>
      <c r="S7" s="2025"/>
      <c r="T7" s="2028">
        <v>216</v>
      </c>
      <c r="U7" s="2025"/>
      <c r="V7" s="2028">
        <v>1</v>
      </c>
      <c r="W7" s="2025"/>
      <c r="X7" s="2028">
        <v>3</v>
      </c>
      <c r="Y7" s="2025"/>
      <c r="Z7" s="2028">
        <v>2</v>
      </c>
      <c r="AA7" s="2025"/>
      <c r="AB7" s="2028">
        <v>5</v>
      </c>
      <c r="AC7" s="2025"/>
      <c r="AD7" s="727" t="s">
        <v>46</v>
      </c>
    </row>
    <row r="8" spans="1:31" ht="63" customHeight="1">
      <c r="A8" s="727" t="s">
        <v>336</v>
      </c>
      <c r="B8" s="2029">
        <v>0</v>
      </c>
      <c r="C8" s="2030"/>
      <c r="D8" s="2024">
        <v>7</v>
      </c>
      <c r="E8" s="2025"/>
      <c r="F8" s="2024">
        <v>147</v>
      </c>
      <c r="G8" s="2025"/>
      <c r="H8" s="2024">
        <v>1</v>
      </c>
      <c r="I8" s="2025"/>
      <c r="J8" s="2024">
        <v>0</v>
      </c>
      <c r="K8" s="2025"/>
      <c r="L8" s="2024">
        <v>27</v>
      </c>
      <c r="M8" s="2025"/>
      <c r="N8" s="2024">
        <v>9</v>
      </c>
      <c r="O8" s="2025"/>
      <c r="P8" s="2024">
        <v>2</v>
      </c>
      <c r="Q8" s="2025"/>
      <c r="R8" s="2024">
        <v>232</v>
      </c>
      <c r="S8" s="2025"/>
      <c r="T8" s="2024">
        <v>137</v>
      </c>
      <c r="U8" s="2025"/>
      <c r="V8" s="2024">
        <v>3</v>
      </c>
      <c r="W8" s="2025"/>
      <c r="X8" s="2024">
        <v>3</v>
      </c>
      <c r="Y8" s="2025"/>
      <c r="Z8" s="2024">
        <v>1</v>
      </c>
      <c r="AA8" s="2025"/>
      <c r="AB8" s="2024">
        <v>36</v>
      </c>
      <c r="AC8" s="2025"/>
      <c r="AD8" s="727" t="s">
        <v>48</v>
      </c>
    </row>
    <row r="9" spans="1:31" ht="63" customHeight="1">
      <c r="A9" s="727" t="s">
        <v>341</v>
      </c>
      <c r="B9" s="2026">
        <v>0</v>
      </c>
      <c r="C9" s="2027"/>
      <c r="D9" s="2028">
        <v>0</v>
      </c>
      <c r="E9" s="2025"/>
      <c r="F9" s="2028">
        <v>80</v>
      </c>
      <c r="G9" s="2025"/>
      <c r="H9" s="2028">
        <v>0</v>
      </c>
      <c r="I9" s="2025"/>
      <c r="J9" s="2028">
        <v>0</v>
      </c>
      <c r="K9" s="2025"/>
      <c r="L9" s="2028">
        <v>28</v>
      </c>
      <c r="M9" s="2025"/>
      <c r="N9" s="2028">
        <v>8</v>
      </c>
      <c r="O9" s="2025"/>
      <c r="P9" s="2028">
        <v>7</v>
      </c>
      <c r="Q9" s="2025"/>
      <c r="R9" s="2028">
        <v>179</v>
      </c>
      <c r="S9" s="2025"/>
      <c r="T9" s="2028">
        <v>462</v>
      </c>
      <c r="U9" s="2025"/>
      <c r="V9" s="2028">
        <v>3</v>
      </c>
      <c r="W9" s="2025"/>
      <c r="X9" s="2028">
        <v>5</v>
      </c>
      <c r="Y9" s="2025"/>
      <c r="Z9" s="2028">
        <v>1</v>
      </c>
      <c r="AA9" s="2025"/>
      <c r="AB9" s="2028">
        <v>3</v>
      </c>
      <c r="AC9" s="2025"/>
      <c r="AD9" s="727" t="s">
        <v>2525</v>
      </c>
    </row>
    <row r="10" spans="1:31" ht="63" customHeight="1">
      <c r="A10" s="727" t="s">
        <v>345</v>
      </c>
      <c r="B10" s="2029">
        <v>0</v>
      </c>
      <c r="C10" s="2030"/>
      <c r="D10" s="2024">
        <v>0</v>
      </c>
      <c r="E10" s="2025"/>
      <c r="F10" s="2024">
        <v>37</v>
      </c>
      <c r="G10" s="2025"/>
      <c r="H10" s="2024">
        <v>0</v>
      </c>
      <c r="I10" s="2025"/>
      <c r="J10" s="2024">
        <v>0</v>
      </c>
      <c r="K10" s="2025"/>
      <c r="L10" s="2024">
        <v>647</v>
      </c>
      <c r="M10" s="2025"/>
      <c r="N10" s="2024">
        <v>8</v>
      </c>
      <c r="O10" s="2025"/>
      <c r="P10" s="2024">
        <v>26</v>
      </c>
      <c r="Q10" s="2025"/>
      <c r="R10" s="2024">
        <v>195</v>
      </c>
      <c r="S10" s="2025"/>
      <c r="T10" s="2024">
        <v>156</v>
      </c>
      <c r="U10" s="2025"/>
      <c r="V10" s="2024">
        <v>1</v>
      </c>
      <c r="W10" s="2025"/>
      <c r="X10" s="2024">
        <v>4</v>
      </c>
      <c r="Y10" s="2025"/>
      <c r="Z10" s="2024">
        <v>1</v>
      </c>
      <c r="AA10" s="2025"/>
      <c r="AB10" s="2024">
        <v>6</v>
      </c>
      <c r="AC10" s="2025"/>
      <c r="AD10" s="727" t="s">
        <v>1100</v>
      </c>
    </row>
    <row r="11" spans="1:31" ht="63" customHeight="1">
      <c r="A11" s="727" t="s">
        <v>349</v>
      </c>
      <c r="B11" s="2026">
        <v>0</v>
      </c>
      <c r="C11" s="2027"/>
      <c r="D11" s="2028">
        <v>0</v>
      </c>
      <c r="E11" s="2025"/>
      <c r="F11" s="2028">
        <v>35</v>
      </c>
      <c r="G11" s="2025"/>
      <c r="H11" s="2028">
        <v>0</v>
      </c>
      <c r="I11" s="2025"/>
      <c r="J11" s="2028">
        <v>0</v>
      </c>
      <c r="K11" s="2025"/>
      <c r="L11" s="2028">
        <v>13</v>
      </c>
      <c r="M11" s="2025"/>
      <c r="N11" s="2028">
        <v>6</v>
      </c>
      <c r="O11" s="2025"/>
      <c r="P11" s="2028">
        <v>0</v>
      </c>
      <c r="Q11" s="2025"/>
      <c r="R11" s="2028">
        <v>218</v>
      </c>
      <c r="S11" s="2025"/>
      <c r="T11" s="2028">
        <v>221</v>
      </c>
      <c r="U11" s="2025"/>
      <c r="V11" s="2028">
        <v>1</v>
      </c>
      <c r="W11" s="2025"/>
      <c r="X11" s="2028">
        <v>4</v>
      </c>
      <c r="Y11" s="2025"/>
      <c r="Z11" s="2028">
        <v>0</v>
      </c>
      <c r="AA11" s="2025"/>
      <c r="AB11" s="2028">
        <v>12</v>
      </c>
      <c r="AC11" s="2025"/>
      <c r="AD11" s="727" t="s">
        <v>1101</v>
      </c>
    </row>
    <row r="12" spans="1:31" ht="63" customHeight="1">
      <c r="A12" s="727" t="s">
        <v>353</v>
      </c>
      <c r="B12" s="2029">
        <v>0</v>
      </c>
      <c r="C12" s="2030"/>
      <c r="D12" s="2024">
        <v>0</v>
      </c>
      <c r="E12" s="2025"/>
      <c r="F12" s="2024">
        <v>81</v>
      </c>
      <c r="G12" s="2025"/>
      <c r="H12" s="2024">
        <v>0</v>
      </c>
      <c r="I12" s="2025"/>
      <c r="J12" s="2024">
        <v>0</v>
      </c>
      <c r="K12" s="2025"/>
      <c r="L12" s="2024">
        <v>13</v>
      </c>
      <c r="M12" s="2025"/>
      <c r="N12" s="2024">
        <v>135</v>
      </c>
      <c r="O12" s="2025"/>
      <c r="P12" s="2024">
        <v>6</v>
      </c>
      <c r="Q12" s="2025"/>
      <c r="R12" s="2024">
        <v>1110</v>
      </c>
      <c r="S12" s="2025"/>
      <c r="T12" s="2024">
        <v>83</v>
      </c>
      <c r="U12" s="2025"/>
      <c r="V12" s="2024">
        <v>2</v>
      </c>
      <c r="W12" s="2025"/>
      <c r="X12" s="2024">
        <v>6</v>
      </c>
      <c r="Y12" s="2025"/>
      <c r="Z12" s="2024">
        <v>4</v>
      </c>
      <c r="AA12" s="2025"/>
      <c r="AB12" s="2024">
        <v>36</v>
      </c>
      <c r="AC12" s="2025"/>
      <c r="AD12" s="727" t="s">
        <v>52</v>
      </c>
    </row>
    <row r="13" spans="1:31" ht="63" customHeight="1">
      <c r="A13" s="727" t="s">
        <v>357</v>
      </c>
      <c r="B13" s="2026">
        <v>0</v>
      </c>
      <c r="C13" s="2027"/>
      <c r="D13" s="2028">
        <v>0</v>
      </c>
      <c r="E13" s="2025"/>
      <c r="F13" s="2028">
        <v>46</v>
      </c>
      <c r="G13" s="2025"/>
      <c r="H13" s="2028">
        <v>0</v>
      </c>
      <c r="I13" s="2025"/>
      <c r="J13" s="2028">
        <v>0</v>
      </c>
      <c r="K13" s="2025"/>
      <c r="L13" s="2028">
        <v>2</v>
      </c>
      <c r="M13" s="2025"/>
      <c r="N13" s="2028">
        <v>3</v>
      </c>
      <c r="O13" s="2025"/>
      <c r="P13" s="2028">
        <v>3</v>
      </c>
      <c r="Q13" s="2025"/>
      <c r="R13" s="2028">
        <v>86</v>
      </c>
      <c r="S13" s="2025"/>
      <c r="T13" s="2028">
        <v>43</v>
      </c>
      <c r="U13" s="2025"/>
      <c r="V13" s="2028">
        <v>0</v>
      </c>
      <c r="W13" s="2025"/>
      <c r="X13" s="2028">
        <v>2</v>
      </c>
      <c r="Y13" s="2025"/>
      <c r="Z13" s="2028">
        <v>0</v>
      </c>
      <c r="AA13" s="2025"/>
      <c r="AB13" s="2028">
        <v>19</v>
      </c>
      <c r="AC13" s="2025"/>
      <c r="AD13" s="727" t="s">
        <v>1131</v>
      </c>
    </row>
    <row r="14" spans="1:31" ht="63" customHeight="1">
      <c r="A14" s="727" t="s">
        <v>361</v>
      </c>
      <c r="B14" s="2029">
        <v>0</v>
      </c>
      <c r="C14" s="2030"/>
      <c r="D14" s="2024">
        <v>0</v>
      </c>
      <c r="E14" s="2025"/>
      <c r="F14" s="2024">
        <v>26</v>
      </c>
      <c r="G14" s="2025"/>
      <c r="H14" s="2024">
        <v>0</v>
      </c>
      <c r="I14" s="2025"/>
      <c r="J14" s="2024">
        <v>0</v>
      </c>
      <c r="K14" s="2025"/>
      <c r="L14" s="2024">
        <v>0</v>
      </c>
      <c r="M14" s="2025"/>
      <c r="N14" s="2024">
        <v>1</v>
      </c>
      <c r="O14" s="2025"/>
      <c r="P14" s="2024">
        <v>0</v>
      </c>
      <c r="Q14" s="2025"/>
      <c r="R14" s="2024">
        <v>44</v>
      </c>
      <c r="S14" s="2025"/>
      <c r="T14" s="2024">
        <v>127</v>
      </c>
      <c r="U14" s="2025"/>
      <c r="V14" s="2024">
        <v>0</v>
      </c>
      <c r="W14" s="2025"/>
      <c r="X14" s="2024">
        <v>0</v>
      </c>
      <c r="Y14" s="2025"/>
      <c r="Z14" s="2024">
        <v>0</v>
      </c>
      <c r="AA14" s="2025"/>
      <c r="AB14" s="2024">
        <v>1</v>
      </c>
      <c r="AC14" s="2025"/>
      <c r="AD14" s="727" t="s">
        <v>1103</v>
      </c>
    </row>
    <row r="15" spans="1:31" ht="63" customHeight="1">
      <c r="A15" s="727" t="s">
        <v>365</v>
      </c>
      <c r="B15" s="2026">
        <v>13</v>
      </c>
      <c r="C15" s="2027"/>
      <c r="D15" s="2028">
        <v>0</v>
      </c>
      <c r="E15" s="2025"/>
      <c r="F15" s="2028">
        <v>100</v>
      </c>
      <c r="G15" s="2025"/>
      <c r="H15" s="2028">
        <v>0</v>
      </c>
      <c r="I15" s="2025"/>
      <c r="J15" s="2028">
        <v>0</v>
      </c>
      <c r="K15" s="2025"/>
      <c r="L15" s="2028">
        <v>7</v>
      </c>
      <c r="M15" s="2025"/>
      <c r="N15" s="2028">
        <v>1</v>
      </c>
      <c r="O15" s="2025"/>
      <c r="P15" s="2028">
        <v>2</v>
      </c>
      <c r="Q15" s="2025"/>
      <c r="R15" s="2028">
        <v>204</v>
      </c>
      <c r="S15" s="2025"/>
      <c r="T15" s="2028">
        <v>260</v>
      </c>
      <c r="U15" s="2025"/>
      <c r="V15" s="2028">
        <v>5</v>
      </c>
      <c r="W15" s="2025"/>
      <c r="X15" s="2028">
        <v>2</v>
      </c>
      <c r="Y15" s="2025"/>
      <c r="Z15" s="2028">
        <v>2</v>
      </c>
      <c r="AA15" s="2025"/>
      <c r="AB15" s="2028">
        <v>5</v>
      </c>
      <c r="AC15" s="2025"/>
      <c r="AD15" s="727" t="s">
        <v>1104</v>
      </c>
    </row>
    <row r="16" spans="1:31" ht="63" customHeight="1">
      <c r="A16" s="727" t="s">
        <v>202</v>
      </c>
      <c r="B16" s="2029">
        <v>0</v>
      </c>
      <c r="C16" s="2030"/>
      <c r="D16" s="2024">
        <v>0</v>
      </c>
      <c r="E16" s="2025"/>
      <c r="F16" s="2024">
        <v>15</v>
      </c>
      <c r="G16" s="2025"/>
      <c r="H16" s="2024">
        <v>0</v>
      </c>
      <c r="I16" s="2025"/>
      <c r="J16" s="2024">
        <v>0</v>
      </c>
      <c r="K16" s="2025"/>
      <c r="L16" s="2024">
        <v>0</v>
      </c>
      <c r="M16" s="2025"/>
      <c r="N16" s="2024">
        <v>0</v>
      </c>
      <c r="O16" s="2025"/>
      <c r="P16" s="2024">
        <v>0</v>
      </c>
      <c r="Q16" s="2025"/>
      <c r="R16" s="2024">
        <v>38</v>
      </c>
      <c r="S16" s="2025"/>
      <c r="T16" s="2024">
        <v>88</v>
      </c>
      <c r="U16" s="2025"/>
      <c r="V16" s="2024">
        <v>0</v>
      </c>
      <c r="W16" s="2025"/>
      <c r="X16" s="2024">
        <v>0</v>
      </c>
      <c r="Y16" s="2025"/>
      <c r="Z16" s="2024">
        <v>0</v>
      </c>
      <c r="AA16" s="2025"/>
      <c r="AB16" s="2024">
        <v>0</v>
      </c>
      <c r="AC16" s="2025"/>
      <c r="AD16" s="727" t="s">
        <v>56</v>
      </c>
    </row>
    <row r="17" spans="1:30" ht="63" customHeight="1">
      <c r="A17" s="727" t="s">
        <v>371</v>
      </c>
      <c r="B17" s="2026">
        <v>0</v>
      </c>
      <c r="C17" s="2027"/>
      <c r="D17" s="2028">
        <v>0</v>
      </c>
      <c r="E17" s="2025"/>
      <c r="F17" s="2028">
        <v>3</v>
      </c>
      <c r="G17" s="2025"/>
      <c r="H17" s="2028">
        <v>0</v>
      </c>
      <c r="I17" s="2025"/>
      <c r="J17" s="2028">
        <v>0</v>
      </c>
      <c r="K17" s="2025"/>
      <c r="L17" s="2028">
        <v>25</v>
      </c>
      <c r="M17" s="2025"/>
      <c r="N17" s="2028">
        <v>8</v>
      </c>
      <c r="O17" s="2025"/>
      <c r="P17" s="2028">
        <v>1</v>
      </c>
      <c r="Q17" s="2025"/>
      <c r="R17" s="2028">
        <v>159</v>
      </c>
      <c r="S17" s="2025"/>
      <c r="T17" s="2028">
        <v>167</v>
      </c>
      <c r="U17" s="2025"/>
      <c r="V17" s="2028">
        <v>0</v>
      </c>
      <c r="W17" s="2025"/>
      <c r="X17" s="2028">
        <v>0</v>
      </c>
      <c r="Y17" s="2025"/>
      <c r="Z17" s="2028">
        <v>0</v>
      </c>
      <c r="AA17" s="2025"/>
      <c r="AB17" s="2028">
        <v>1</v>
      </c>
      <c r="AC17" s="2025"/>
      <c r="AD17" s="727" t="s">
        <v>1105</v>
      </c>
    </row>
    <row r="18" spans="1:30" ht="63" customHeight="1">
      <c r="A18" s="727" t="s">
        <v>58</v>
      </c>
      <c r="B18" s="2029">
        <v>0</v>
      </c>
      <c r="C18" s="2030"/>
      <c r="D18" s="2024">
        <v>0</v>
      </c>
      <c r="E18" s="2025"/>
      <c r="F18" s="2024">
        <v>46</v>
      </c>
      <c r="G18" s="2025"/>
      <c r="H18" s="2024">
        <v>0</v>
      </c>
      <c r="I18" s="2025"/>
      <c r="J18" s="2024">
        <v>0</v>
      </c>
      <c r="K18" s="2025"/>
      <c r="L18" s="2024">
        <v>49</v>
      </c>
      <c r="M18" s="2025"/>
      <c r="N18" s="2024">
        <v>1</v>
      </c>
      <c r="O18" s="2025"/>
      <c r="P18" s="2024">
        <v>2</v>
      </c>
      <c r="Q18" s="2025"/>
      <c r="R18" s="2024">
        <v>68</v>
      </c>
      <c r="S18" s="2025"/>
      <c r="T18" s="2024">
        <v>205</v>
      </c>
      <c r="U18" s="2025"/>
      <c r="V18" s="2024">
        <v>1</v>
      </c>
      <c r="W18" s="2025"/>
      <c r="X18" s="2024">
        <v>2</v>
      </c>
      <c r="Y18" s="2025"/>
      <c r="Z18" s="2024">
        <v>0</v>
      </c>
      <c r="AA18" s="2025"/>
      <c r="AB18" s="2024">
        <v>0</v>
      </c>
      <c r="AC18" s="2025"/>
      <c r="AD18" s="727" t="s">
        <v>2526</v>
      </c>
    </row>
    <row r="19" spans="1:30" ht="63" customHeight="1">
      <c r="A19" s="727" t="s">
        <v>2527</v>
      </c>
      <c r="B19" s="2026">
        <v>0</v>
      </c>
      <c r="C19" s="2027"/>
      <c r="D19" s="2028">
        <v>0</v>
      </c>
      <c r="E19" s="2025"/>
      <c r="F19" s="2028">
        <v>4</v>
      </c>
      <c r="G19" s="2025"/>
      <c r="H19" s="2028">
        <v>0</v>
      </c>
      <c r="I19" s="2025"/>
      <c r="J19" s="2028">
        <v>0</v>
      </c>
      <c r="K19" s="2025"/>
      <c r="L19" s="2028">
        <v>0</v>
      </c>
      <c r="M19" s="2025"/>
      <c r="N19" s="2028">
        <v>3</v>
      </c>
      <c r="O19" s="2025"/>
      <c r="P19" s="2028">
        <v>2</v>
      </c>
      <c r="Q19" s="2025"/>
      <c r="R19" s="2028">
        <v>45</v>
      </c>
      <c r="S19" s="2025"/>
      <c r="T19" s="2028">
        <v>149</v>
      </c>
      <c r="U19" s="2025"/>
      <c r="V19" s="2028">
        <v>0</v>
      </c>
      <c r="W19" s="2025"/>
      <c r="X19" s="2028">
        <v>2</v>
      </c>
      <c r="Y19" s="2025"/>
      <c r="Z19" s="2028">
        <v>0</v>
      </c>
      <c r="AA19" s="2025"/>
      <c r="AB19" s="2028">
        <v>1</v>
      </c>
      <c r="AC19" s="2025"/>
      <c r="AD19" s="727" t="s">
        <v>203</v>
      </c>
    </row>
    <row r="20" spans="1:30" ht="63" customHeight="1">
      <c r="A20" s="727" t="s">
        <v>2528</v>
      </c>
      <c r="B20" s="2029">
        <v>56</v>
      </c>
      <c r="C20" s="2030"/>
      <c r="D20" s="2024">
        <v>0</v>
      </c>
      <c r="E20" s="2025"/>
      <c r="F20" s="2024">
        <v>104</v>
      </c>
      <c r="G20" s="2025"/>
      <c r="H20" s="2024">
        <v>0</v>
      </c>
      <c r="I20" s="2025"/>
      <c r="J20" s="2024">
        <v>0</v>
      </c>
      <c r="K20" s="2025"/>
      <c r="L20" s="2024">
        <v>21</v>
      </c>
      <c r="M20" s="2025"/>
      <c r="N20" s="2024">
        <v>2</v>
      </c>
      <c r="O20" s="2025"/>
      <c r="P20" s="2024">
        <v>0</v>
      </c>
      <c r="Q20" s="2025"/>
      <c r="R20" s="2024">
        <v>229</v>
      </c>
      <c r="S20" s="2025"/>
      <c r="T20" s="2024">
        <v>32</v>
      </c>
      <c r="U20" s="2025"/>
      <c r="V20" s="2024">
        <v>0</v>
      </c>
      <c r="W20" s="2025"/>
      <c r="X20" s="2024">
        <v>0</v>
      </c>
      <c r="Y20" s="2025"/>
      <c r="Z20" s="2024">
        <v>1</v>
      </c>
      <c r="AA20" s="2025"/>
      <c r="AB20" s="2024">
        <v>0</v>
      </c>
      <c r="AC20" s="2025"/>
      <c r="AD20" s="727" t="s">
        <v>60</v>
      </c>
    </row>
    <row r="21" spans="1:30" ht="63" customHeight="1">
      <c r="A21" s="727" t="s">
        <v>383</v>
      </c>
      <c r="B21" s="2026">
        <v>38</v>
      </c>
      <c r="C21" s="2027"/>
      <c r="D21" s="2028">
        <v>0</v>
      </c>
      <c r="E21" s="2025"/>
      <c r="F21" s="2028">
        <v>35</v>
      </c>
      <c r="G21" s="2025"/>
      <c r="H21" s="2028">
        <v>0</v>
      </c>
      <c r="I21" s="2025"/>
      <c r="J21" s="2028">
        <v>0</v>
      </c>
      <c r="K21" s="2025"/>
      <c r="L21" s="2028">
        <v>102</v>
      </c>
      <c r="M21" s="2025"/>
      <c r="N21" s="2028">
        <v>4</v>
      </c>
      <c r="O21" s="2025"/>
      <c r="P21" s="2028">
        <v>2</v>
      </c>
      <c r="Q21" s="2025"/>
      <c r="R21" s="2028">
        <v>105</v>
      </c>
      <c r="S21" s="2025"/>
      <c r="T21" s="2028">
        <v>207</v>
      </c>
      <c r="U21" s="2025"/>
      <c r="V21" s="2028">
        <v>0</v>
      </c>
      <c r="W21" s="2025"/>
      <c r="X21" s="2028">
        <v>0</v>
      </c>
      <c r="Y21" s="2025"/>
      <c r="Z21" s="2028">
        <v>1</v>
      </c>
      <c r="AA21" s="2025"/>
      <c r="AB21" s="2028">
        <v>1</v>
      </c>
      <c r="AC21" s="2025"/>
      <c r="AD21" s="727" t="s">
        <v>62</v>
      </c>
    </row>
    <row r="22" spans="1:30" ht="63" customHeight="1">
      <c r="A22" s="727" t="s">
        <v>387</v>
      </c>
      <c r="B22" s="2029">
        <v>0</v>
      </c>
      <c r="C22" s="2030"/>
      <c r="D22" s="2024">
        <v>0</v>
      </c>
      <c r="E22" s="2025"/>
      <c r="F22" s="2024">
        <v>11</v>
      </c>
      <c r="G22" s="2025"/>
      <c r="H22" s="2024">
        <v>0</v>
      </c>
      <c r="I22" s="2025"/>
      <c r="J22" s="2024">
        <v>0</v>
      </c>
      <c r="K22" s="2025"/>
      <c r="L22" s="2024">
        <v>5</v>
      </c>
      <c r="M22" s="2025"/>
      <c r="N22" s="2024">
        <v>5</v>
      </c>
      <c r="O22" s="2025"/>
      <c r="P22" s="2024">
        <v>4</v>
      </c>
      <c r="Q22" s="2025"/>
      <c r="R22" s="2024">
        <v>14</v>
      </c>
      <c r="S22" s="2025"/>
      <c r="T22" s="2024">
        <v>43</v>
      </c>
      <c r="U22" s="2025"/>
      <c r="V22" s="2024">
        <v>0</v>
      </c>
      <c r="W22" s="2025"/>
      <c r="X22" s="2024">
        <v>0</v>
      </c>
      <c r="Y22" s="2025"/>
      <c r="Z22" s="2024">
        <v>0</v>
      </c>
      <c r="AA22" s="2025"/>
      <c r="AB22" s="2024">
        <v>0</v>
      </c>
      <c r="AC22" s="2025"/>
      <c r="AD22" s="727" t="s">
        <v>1132</v>
      </c>
    </row>
    <row r="23" spans="1:30" ht="63" customHeight="1">
      <c r="A23" s="727" t="s">
        <v>391</v>
      </c>
      <c r="B23" s="2026">
        <v>0</v>
      </c>
      <c r="C23" s="2027"/>
      <c r="D23" s="2028">
        <v>0</v>
      </c>
      <c r="E23" s="2025"/>
      <c r="F23" s="2028">
        <v>18</v>
      </c>
      <c r="G23" s="2025"/>
      <c r="H23" s="2028">
        <v>0</v>
      </c>
      <c r="I23" s="2025"/>
      <c r="J23" s="2028">
        <v>0</v>
      </c>
      <c r="K23" s="2025"/>
      <c r="L23" s="2028">
        <v>157</v>
      </c>
      <c r="M23" s="2025"/>
      <c r="N23" s="2028">
        <v>5</v>
      </c>
      <c r="O23" s="2025"/>
      <c r="P23" s="2028">
        <v>4</v>
      </c>
      <c r="Q23" s="2025"/>
      <c r="R23" s="2028">
        <v>12</v>
      </c>
      <c r="S23" s="2025"/>
      <c r="T23" s="2028">
        <v>71</v>
      </c>
      <c r="U23" s="2025"/>
      <c r="V23" s="2028">
        <v>0</v>
      </c>
      <c r="W23" s="2025"/>
      <c r="X23" s="2028">
        <v>0</v>
      </c>
      <c r="Y23" s="2025"/>
      <c r="Z23" s="2028">
        <v>0</v>
      </c>
      <c r="AA23" s="2025"/>
      <c r="AB23" s="2028">
        <v>1</v>
      </c>
      <c r="AC23" s="2025"/>
      <c r="AD23" s="727" t="s">
        <v>1133</v>
      </c>
    </row>
    <row r="24" spans="1:30" ht="63" customHeight="1">
      <c r="A24" s="727" t="s">
        <v>2529</v>
      </c>
      <c r="B24" s="2029">
        <v>0</v>
      </c>
      <c r="C24" s="2030"/>
      <c r="D24" s="2024">
        <v>0</v>
      </c>
      <c r="E24" s="2025"/>
      <c r="F24" s="2024">
        <v>0</v>
      </c>
      <c r="G24" s="2025"/>
      <c r="H24" s="2024">
        <v>0</v>
      </c>
      <c r="I24" s="2025"/>
      <c r="J24" s="2024">
        <v>0</v>
      </c>
      <c r="K24" s="2025"/>
      <c r="L24" s="2024">
        <v>63</v>
      </c>
      <c r="M24" s="2025"/>
      <c r="N24" s="2024">
        <v>20</v>
      </c>
      <c r="O24" s="2025"/>
      <c r="P24" s="2024">
        <v>4</v>
      </c>
      <c r="Q24" s="2025"/>
      <c r="R24" s="2024">
        <v>4</v>
      </c>
      <c r="S24" s="2025"/>
      <c r="T24" s="2024">
        <v>36</v>
      </c>
      <c r="U24" s="2025"/>
      <c r="V24" s="2024">
        <v>0</v>
      </c>
      <c r="W24" s="2025"/>
      <c r="X24" s="2024">
        <v>0</v>
      </c>
      <c r="Y24" s="2025"/>
      <c r="Z24" s="2024">
        <v>0</v>
      </c>
      <c r="AA24" s="2025"/>
      <c r="AB24" s="2024">
        <v>0</v>
      </c>
      <c r="AC24" s="2025"/>
      <c r="AD24" s="727" t="s">
        <v>65</v>
      </c>
    </row>
    <row r="25" spans="1:30" ht="63" customHeight="1">
      <c r="A25" s="727" t="s">
        <v>66</v>
      </c>
      <c r="B25" s="2026">
        <v>0</v>
      </c>
      <c r="C25" s="2027"/>
      <c r="D25" s="2028">
        <v>0</v>
      </c>
      <c r="E25" s="2025"/>
      <c r="F25" s="2028">
        <v>2</v>
      </c>
      <c r="G25" s="2025"/>
      <c r="H25" s="2028">
        <v>0</v>
      </c>
      <c r="I25" s="2025"/>
      <c r="J25" s="2028">
        <v>0</v>
      </c>
      <c r="K25" s="2025"/>
      <c r="L25" s="2028">
        <v>0</v>
      </c>
      <c r="M25" s="2025"/>
      <c r="N25" s="2028">
        <v>3</v>
      </c>
      <c r="O25" s="2025"/>
      <c r="P25" s="2028">
        <v>0</v>
      </c>
      <c r="Q25" s="2025"/>
      <c r="R25" s="2028">
        <v>54</v>
      </c>
      <c r="S25" s="2025"/>
      <c r="T25" s="2028">
        <v>13</v>
      </c>
      <c r="U25" s="2025"/>
      <c r="V25" s="2028">
        <v>1</v>
      </c>
      <c r="W25" s="2025"/>
      <c r="X25" s="2028">
        <v>0</v>
      </c>
      <c r="Y25" s="2025"/>
      <c r="Z25" s="2028">
        <v>0</v>
      </c>
      <c r="AA25" s="2025"/>
      <c r="AB25" s="2028">
        <v>0</v>
      </c>
      <c r="AC25" s="2025"/>
      <c r="AD25" s="727" t="s">
        <v>67</v>
      </c>
    </row>
    <row r="26" spans="1:30" ht="63" customHeight="1">
      <c r="A26" s="728" t="s">
        <v>967</v>
      </c>
      <c r="B26" s="2031">
        <f>SUM(B6:C25)</f>
        <v>114</v>
      </c>
      <c r="C26" s="2031"/>
      <c r="D26" s="2031">
        <f>SUM(D6:E25)</f>
        <v>11</v>
      </c>
      <c r="E26" s="2031"/>
      <c r="F26" s="2031">
        <f>SUM(F6:G25)</f>
        <v>1090</v>
      </c>
      <c r="G26" s="2031"/>
      <c r="H26" s="2031">
        <f>SUM(H6:I25)</f>
        <v>4</v>
      </c>
      <c r="I26" s="2031"/>
      <c r="J26" s="2031">
        <f>SUM(J6:K25)</f>
        <v>0</v>
      </c>
      <c r="K26" s="2031"/>
      <c r="L26" s="2031">
        <f>SUM(L6:M25)</f>
        <v>1260</v>
      </c>
      <c r="M26" s="2031"/>
      <c r="N26" s="2031">
        <f>SUM(N6:O25)</f>
        <v>265</v>
      </c>
      <c r="O26" s="2031"/>
      <c r="P26" s="2031">
        <f>SUM(P6:Q25)</f>
        <v>95</v>
      </c>
      <c r="Q26" s="2031"/>
      <c r="R26" s="2031">
        <f>SUM(R6:S25)</f>
        <v>3624</v>
      </c>
      <c r="S26" s="2031"/>
      <c r="T26" s="2031">
        <f>SUM(T6:U25)</f>
        <v>3146</v>
      </c>
      <c r="U26" s="2031"/>
      <c r="V26" s="2031">
        <f>SUM(V6:W25)</f>
        <v>24</v>
      </c>
      <c r="W26" s="2031"/>
      <c r="X26" s="2031">
        <f>SUM(X6:Y25)</f>
        <v>53</v>
      </c>
      <c r="Y26" s="2031"/>
      <c r="Z26" s="2031">
        <f>SUM(Z6:AA25)</f>
        <v>20</v>
      </c>
      <c r="AA26" s="2031"/>
      <c r="AB26" s="2031">
        <f>SUM(AB6:AC25)</f>
        <v>225</v>
      </c>
      <c r="AC26" s="2031"/>
      <c r="AD26" s="728" t="s">
        <v>68</v>
      </c>
    </row>
    <row r="27" spans="1:30" ht="39" customHeight="1">
      <c r="A27" s="2032" t="s">
        <v>2530</v>
      </c>
      <c r="B27" s="2033"/>
      <c r="C27" s="2033"/>
      <c r="D27" s="2033"/>
      <c r="E27" s="2033"/>
      <c r="F27" s="2033"/>
      <c r="G27" s="2033"/>
      <c r="H27" s="2033"/>
      <c r="I27" s="2033"/>
      <c r="J27" s="2033"/>
      <c r="K27" s="2033"/>
      <c r="L27" s="2033"/>
      <c r="M27" s="2034" t="s">
        <v>2531</v>
      </c>
      <c r="N27" s="2034"/>
      <c r="O27" s="2034"/>
      <c r="P27" s="2034"/>
      <c r="Q27" s="2034"/>
      <c r="R27" s="2034"/>
      <c r="S27" s="2034"/>
      <c r="T27" s="2034"/>
      <c r="U27" s="2034"/>
      <c r="V27" s="2034"/>
      <c r="W27" s="2034"/>
      <c r="X27" s="2034"/>
      <c r="Y27" s="2034"/>
      <c r="Z27" s="2034"/>
      <c r="AA27" s="2034"/>
      <c r="AB27" s="2034"/>
      <c r="AC27" s="2034"/>
      <c r="AD27" s="2034"/>
    </row>
    <row r="28" spans="1:30" ht="25" customHeight="1">
      <c r="A28" s="729"/>
      <c r="B28" s="729"/>
      <c r="C28" s="729"/>
      <c r="D28" s="729"/>
      <c r="E28" s="729"/>
      <c r="F28" s="729"/>
      <c r="G28" s="729"/>
      <c r="H28" s="729"/>
      <c r="I28" s="729"/>
      <c r="J28" s="729"/>
      <c r="K28" s="729"/>
      <c r="L28" s="729"/>
      <c r="M28" s="729"/>
      <c r="N28" s="729"/>
      <c r="O28" s="729"/>
      <c r="P28" s="729"/>
      <c r="Q28" s="729"/>
      <c r="U28" s="729"/>
      <c r="V28" s="729"/>
      <c r="W28" s="729"/>
      <c r="X28" s="729"/>
      <c r="Y28" s="729"/>
      <c r="Z28" s="729"/>
      <c r="AA28" s="729"/>
      <c r="AB28" s="729"/>
      <c r="AC28" s="729"/>
      <c r="AD28" s="729"/>
    </row>
    <row r="29" spans="1:30" ht="25" customHeight="1"/>
    <row r="30" spans="1:30" ht="19" customHeight="1"/>
    <row r="31" spans="1:30" ht="135" customHeight="1"/>
    <row r="32" spans="1:30" ht="19" customHeight="1"/>
    <row r="33" ht="19" customHeight="1"/>
    <row r="34" ht="19" customHeight="1"/>
    <row r="35" ht="19" customHeight="1"/>
    <row r="36" ht="19" customHeight="1"/>
    <row r="37" ht="19" customHeight="1"/>
    <row r="38" ht="19" customHeight="1"/>
    <row r="39" ht="19" customHeight="1"/>
    <row r="40" ht="19" customHeight="1"/>
    <row r="41" ht="19" customHeight="1"/>
    <row r="42" ht="19" customHeight="1"/>
    <row r="43" ht="19" customHeight="1"/>
    <row r="44" ht="19" customHeight="1"/>
    <row r="45" ht="19" customHeight="1"/>
    <row r="46" ht="19" customHeight="1"/>
    <row r="47" ht="19" customHeight="1"/>
    <row r="48" ht="19" customHeight="1"/>
    <row r="49" ht="19" customHeight="1"/>
    <row r="50" ht="19" customHeight="1"/>
    <row r="51" ht="19" customHeight="1"/>
  </sheetData>
  <mergeCells count="321">
    <mergeCell ref="B26:C26"/>
    <mergeCell ref="D26:E26"/>
    <mergeCell ref="F26:G26"/>
    <mergeCell ref="H26:I26"/>
    <mergeCell ref="J26:K26"/>
    <mergeCell ref="X26:Y26"/>
    <mergeCell ref="Z26:AA26"/>
    <mergeCell ref="AB26:AC26"/>
    <mergeCell ref="A27:L27"/>
    <mergeCell ref="M27:AD27"/>
    <mergeCell ref="L26:M26"/>
    <mergeCell ref="N26:O26"/>
    <mergeCell ref="P26:Q26"/>
    <mergeCell ref="R26:S26"/>
    <mergeCell ref="T26:U26"/>
    <mergeCell ref="V26:W26"/>
    <mergeCell ref="T24:U24"/>
    <mergeCell ref="V24:W24"/>
    <mergeCell ref="X24:Y24"/>
    <mergeCell ref="Z24:AA24"/>
    <mergeCell ref="T25:U25"/>
    <mergeCell ref="V25:W25"/>
    <mergeCell ref="X25:Y25"/>
    <mergeCell ref="Z25:AA25"/>
    <mergeCell ref="AB25:AC25"/>
    <mergeCell ref="B25:C25"/>
    <mergeCell ref="D25:E25"/>
    <mergeCell ref="F25:G25"/>
    <mergeCell ref="H25:I25"/>
    <mergeCell ref="J25:K25"/>
    <mergeCell ref="L25:M25"/>
    <mergeCell ref="N25:O25"/>
    <mergeCell ref="P25:Q25"/>
    <mergeCell ref="R25:S25"/>
    <mergeCell ref="B23:C23"/>
    <mergeCell ref="D23:E23"/>
    <mergeCell ref="F23:G23"/>
    <mergeCell ref="H23:I23"/>
    <mergeCell ref="J23:K23"/>
    <mergeCell ref="X23:Y23"/>
    <mergeCell ref="Z23:AA23"/>
    <mergeCell ref="AB23:AC23"/>
    <mergeCell ref="B24:C24"/>
    <mergeCell ref="D24:E24"/>
    <mergeCell ref="F24:G24"/>
    <mergeCell ref="H24:I24"/>
    <mergeCell ref="J24:K24"/>
    <mergeCell ref="L24:M24"/>
    <mergeCell ref="N24:O24"/>
    <mergeCell ref="L23:M23"/>
    <mergeCell ref="N23:O23"/>
    <mergeCell ref="P23:Q23"/>
    <mergeCell ref="R23:S23"/>
    <mergeCell ref="T23:U23"/>
    <mergeCell ref="V23:W23"/>
    <mergeCell ref="AB24:AC24"/>
    <mergeCell ref="P24:Q24"/>
    <mergeCell ref="R24:S24"/>
    <mergeCell ref="T21:U21"/>
    <mergeCell ref="V21:W21"/>
    <mergeCell ref="X21:Y21"/>
    <mergeCell ref="Z21:AA21"/>
    <mergeCell ref="T22:U22"/>
    <mergeCell ref="V22:W22"/>
    <mergeCell ref="X22:Y22"/>
    <mergeCell ref="Z22:AA22"/>
    <mergeCell ref="AB22:AC22"/>
    <mergeCell ref="B22:C22"/>
    <mergeCell ref="D22:E22"/>
    <mergeCell ref="F22:G22"/>
    <mergeCell ref="H22:I22"/>
    <mergeCell ref="J22:K22"/>
    <mergeCell ref="L22:M22"/>
    <mergeCell ref="N22:O22"/>
    <mergeCell ref="P22:Q22"/>
    <mergeCell ref="R22:S22"/>
    <mergeCell ref="B20:C20"/>
    <mergeCell ref="D20:E20"/>
    <mergeCell ref="F20:G20"/>
    <mergeCell ref="H20:I20"/>
    <mergeCell ref="J20:K20"/>
    <mergeCell ref="X20:Y20"/>
    <mergeCell ref="Z20:AA20"/>
    <mergeCell ref="AB20:AC20"/>
    <mergeCell ref="B21:C21"/>
    <mergeCell ref="D21:E21"/>
    <mergeCell ref="F21:G21"/>
    <mergeCell ref="H21:I21"/>
    <mergeCell ref="J21:K21"/>
    <mergeCell ref="L21:M21"/>
    <mergeCell ref="N21:O21"/>
    <mergeCell ref="L20:M20"/>
    <mergeCell ref="N20:O20"/>
    <mergeCell ref="P20:Q20"/>
    <mergeCell ref="R20:S20"/>
    <mergeCell ref="T20:U20"/>
    <mergeCell ref="V20:W20"/>
    <mergeCell ref="AB21:AC21"/>
    <mergeCell ref="P21:Q21"/>
    <mergeCell ref="R21:S21"/>
    <mergeCell ref="T18:U18"/>
    <mergeCell ref="V18:W18"/>
    <mergeCell ref="X18:Y18"/>
    <mergeCell ref="Z18:AA18"/>
    <mergeCell ref="T19:U19"/>
    <mergeCell ref="V19:W19"/>
    <mergeCell ref="X19:Y19"/>
    <mergeCell ref="Z19:AA19"/>
    <mergeCell ref="AB19:AC19"/>
    <mergeCell ref="B19:C19"/>
    <mergeCell ref="D19:E19"/>
    <mergeCell ref="F19:G19"/>
    <mergeCell ref="H19:I19"/>
    <mergeCell ref="J19:K19"/>
    <mergeCell ref="L19:M19"/>
    <mergeCell ref="N19:O19"/>
    <mergeCell ref="P19:Q19"/>
    <mergeCell ref="R19:S19"/>
    <mergeCell ref="B17:C17"/>
    <mergeCell ref="D17:E17"/>
    <mergeCell ref="F17:G17"/>
    <mergeCell ref="H17:I17"/>
    <mergeCell ref="J17:K17"/>
    <mergeCell ref="X17:Y17"/>
    <mergeCell ref="Z17:AA17"/>
    <mergeCell ref="AB17:AC17"/>
    <mergeCell ref="B18:C18"/>
    <mergeCell ref="D18:E18"/>
    <mergeCell ref="F18:G18"/>
    <mergeCell ref="H18:I18"/>
    <mergeCell ref="J18:K18"/>
    <mergeCell ref="L18:M18"/>
    <mergeCell ref="N18:O18"/>
    <mergeCell ref="L17:M17"/>
    <mergeCell ref="N17:O17"/>
    <mergeCell ref="P17:Q17"/>
    <mergeCell ref="R17:S17"/>
    <mergeCell ref="T17:U17"/>
    <mergeCell ref="V17:W17"/>
    <mergeCell ref="AB18:AC18"/>
    <mergeCell ref="P18:Q18"/>
    <mergeCell ref="R18:S18"/>
    <mergeCell ref="T15:U15"/>
    <mergeCell ref="V15:W15"/>
    <mergeCell ref="X15:Y15"/>
    <mergeCell ref="Z15:AA15"/>
    <mergeCell ref="T16:U16"/>
    <mergeCell ref="V16:W16"/>
    <mergeCell ref="X16:Y16"/>
    <mergeCell ref="Z16:AA16"/>
    <mergeCell ref="AB16:AC16"/>
    <mergeCell ref="B16:C16"/>
    <mergeCell ref="D16:E16"/>
    <mergeCell ref="F16:G16"/>
    <mergeCell ref="H16:I16"/>
    <mergeCell ref="J16:K16"/>
    <mergeCell ref="L16:M16"/>
    <mergeCell ref="N16:O16"/>
    <mergeCell ref="P16:Q16"/>
    <mergeCell ref="R16:S16"/>
    <mergeCell ref="B14:C14"/>
    <mergeCell ref="D14:E14"/>
    <mergeCell ref="F14:G14"/>
    <mergeCell ref="H14:I14"/>
    <mergeCell ref="J14:K14"/>
    <mergeCell ref="X14:Y14"/>
    <mergeCell ref="Z14:AA14"/>
    <mergeCell ref="AB14:AC14"/>
    <mergeCell ref="B15:C15"/>
    <mergeCell ref="D15:E15"/>
    <mergeCell ref="F15:G15"/>
    <mergeCell ref="H15:I15"/>
    <mergeCell ref="J15:K15"/>
    <mergeCell ref="L15:M15"/>
    <mergeCell ref="N15:O15"/>
    <mergeCell ref="L14:M14"/>
    <mergeCell ref="N14:O14"/>
    <mergeCell ref="P14:Q14"/>
    <mergeCell ref="R14:S14"/>
    <mergeCell ref="T14:U14"/>
    <mergeCell ref="V14:W14"/>
    <mergeCell ref="AB15:AC15"/>
    <mergeCell ref="P15:Q15"/>
    <mergeCell ref="R15:S15"/>
    <mergeCell ref="T12:U12"/>
    <mergeCell ref="V12:W12"/>
    <mergeCell ref="X12:Y12"/>
    <mergeCell ref="Z12:AA12"/>
    <mergeCell ref="T13:U13"/>
    <mergeCell ref="V13:W13"/>
    <mergeCell ref="X13:Y13"/>
    <mergeCell ref="Z13:AA13"/>
    <mergeCell ref="AB13:AC13"/>
    <mergeCell ref="B13:C13"/>
    <mergeCell ref="D13:E13"/>
    <mergeCell ref="F13:G13"/>
    <mergeCell ref="H13:I13"/>
    <mergeCell ref="J13:K13"/>
    <mergeCell ref="L13:M13"/>
    <mergeCell ref="N13:O13"/>
    <mergeCell ref="P13:Q13"/>
    <mergeCell ref="R13:S13"/>
    <mergeCell ref="B11:C11"/>
    <mergeCell ref="D11:E11"/>
    <mergeCell ref="F11:G11"/>
    <mergeCell ref="H11:I11"/>
    <mergeCell ref="J11:K11"/>
    <mergeCell ref="X11:Y11"/>
    <mergeCell ref="Z11:AA11"/>
    <mergeCell ref="AB11:AC11"/>
    <mergeCell ref="B12:C12"/>
    <mergeCell ref="D12:E12"/>
    <mergeCell ref="F12:G12"/>
    <mergeCell ref="H12:I12"/>
    <mergeCell ref="J12:K12"/>
    <mergeCell ref="L12:M12"/>
    <mergeCell ref="N12:O12"/>
    <mergeCell ref="L11:M11"/>
    <mergeCell ref="N11:O11"/>
    <mergeCell ref="P11:Q11"/>
    <mergeCell ref="R11:S11"/>
    <mergeCell ref="T11:U11"/>
    <mergeCell ref="V11:W11"/>
    <mergeCell ref="AB12:AC12"/>
    <mergeCell ref="P12:Q12"/>
    <mergeCell ref="R12:S12"/>
    <mergeCell ref="T9:U9"/>
    <mergeCell ref="V9:W9"/>
    <mergeCell ref="X9:Y9"/>
    <mergeCell ref="Z9:AA9"/>
    <mergeCell ref="T10:U10"/>
    <mergeCell ref="V10:W10"/>
    <mergeCell ref="X10:Y10"/>
    <mergeCell ref="Z10:AA10"/>
    <mergeCell ref="AB10:AC10"/>
    <mergeCell ref="B10:C10"/>
    <mergeCell ref="D10:E10"/>
    <mergeCell ref="F10:G10"/>
    <mergeCell ref="H10:I10"/>
    <mergeCell ref="J10:K10"/>
    <mergeCell ref="L10:M10"/>
    <mergeCell ref="N10:O10"/>
    <mergeCell ref="P10:Q10"/>
    <mergeCell ref="R10:S10"/>
    <mergeCell ref="B8:C8"/>
    <mergeCell ref="D8:E8"/>
    <mergeCell ref="F8:G8"/>
    <mergeCell ref="H8:I8"/>
    <mergeCell ref="J8:K8"/>
    <mergeCell ref="X8:Y8"/>
    <mergeCell ref="Z8:AA8"/>
    <mergeCell ref="AB8:AC8"/>
    <mergeCell ref="B9:C9"/>
    <mergeCell ref="D9:E9"/>
    <mergeCell ref="F9:G9"/>
    <mergeCell ref="H9:I9"/>
    <mergeCell ref="J9:K9"/>
    <mergeCell ref="L9:M9"/>
    <mergeCell ref="N9:O9"/>
    <mergeCell ref="L8:M8"/>
    <mergeCell ref="N8:O8"/>
    <mergeCell ref="P8:Q8"/>
    <mergeCell ref="R8:S8"/>
    <mergeCell ref="T8:U8"/>
    <mergeCell ref="V8:W8"/>
    <mergeCell ref="AB9:AC9"/>
    <mergeCell ref="P9:Q9"/>
    <mergeCell ref="R9:S9"/>
    <mergeCell ref="AB6:AC6"/>
    <mergeCell ref="B7:C7"/>
    <mergeCell ref="D7:E7"/>
    <mergeCell ref="F7:G7"/>
    <mergeCell ref="H7:I7"/>
    <mergeCell ref="J7:K7"/>
    <mergeCell ref="L7:M7"/>
    <mergeCell ref="N7:O7"/>
    <mergeCell ref="P7:Q7"/>
    <mergeCell ref="R7:S7"/>
    <mergeCell ref="P6:Q6"/>
    <mergeCell ref="R6:S6"/>
    <mergeCell ref="T6:U6"/>
    <mergeCell ref="V6:W6"/>
    <mergeCell ref="X6:Y6"/>
    <mergeCell ref="Z6:AA6"/>
    <mergeCell ref="T7:U7"/>
    <mergeCell ref="V7:W7"/>
    <mergeCell ref="X7:Y7"/>
    <mergeCell ref="Z7:AA7"/>
    <mergeCell ref="AB7:AC7"/>
    <mergeCell ref="B6:C6"/>
    <mergeCell ref="D6:E6"/>
    <mergeCell ref="F6:G6"/>
    <mergeCell ref="H6:I6"/>
    <mergeCell ref="J6:K6"/>
    <mergeCell ref="L6:M6"/>
    <mergeCell ref="N6:O6"/>
    <mergeCell ref="O4:O5"/>
    <mergeCell ref="P4:P5"/>
    <mergeCell ref="I4:I5"/>
    <mergeCell ref="J4:J5"/>
    <mergeCell ref="K4:K5"/>
    <mergeCell ref="L4:L5"/>
    <mergeCell ref="M4:M5"/>
    <mergeCell ref="N4:N5"/>
    <mergeCell ref="A1:AD1"/>
    <mergeCell ref="A2:AD2"/>
    <mergeCell ref="A4:A5"/>
    <mergeCell ref="B4:B5"/>
    <mergeCell ref="C4:C5"/>
    <mergeCell ref="D4:D5"/>
    <mergeCell ref="E4:E5"/>
    <mergeCell ref="F4:F5"/>
    <mergeCell ref="G4:G5"/>
    <mergeCell ref="H4:H5"/>
    <mergeCell ref="U4:U5"/>
    <mergeCell ref="V4:AC4"/>
    <mergeCell ref="AD4:AD5"/>
    <mergeCell ref="Q4:Q5"/>
    <mergeCell ref="R4:R5"/>
    <mergeCell ref="S4:S5"/>
    <mergeCell ref="T4:T5"/>
  </mergeCells>
  <printOptions horizontalCentered="1" verticalCentered="1"/>
  <pageMargins left="0.39370078740157483" right="0.39370078740157483" top="0.78740157480314965" bottom="0.78740157480314965" header="0.51181102362204722" footer="0.51181102362204722"/>
  <pageSetup paperSize="9" scale="2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27"/>
  <sheetViews>
    <sheetView showGridLines="0" rightToLeft="1" view="pageBreakPreview" zoomScale="60" zoomScaleNormal="50" workbookViewId="0">
      <selection activeCell="B50" sqref="B50"/>
    </sheetView>
  </sheetViews>
  <sheetFormatPr defaultColWidth="9" defaultRowHeight="26"/>
  <cols>
    <col min="1" max="1" width="31.54296875" style="730" customWidth="1"/>
    <col min="2" max="35" width="7.7265625" style="730" customWidth="1"/>
    <col min="36" max="36" width="31.54296875" style="730" customWidth="1"/>
    <col min="37" max="37" width="9" style="730"/>
    <col min="38" max="38" width="17.81640625" style="730" customWidth="1"/>
    <col min="39" max="16384" width="9" style="730"/>
  </cols>
  <sheetData>
    <row r="1" spans="1:37" ht="51" customHeight="1">
      <c r="A1" s="2035" t="s">
        <v>2532</v>
      </c>
      <c r="B1" s="2036"/>
      <c r="C1" s="2036"/>
      <c r="D1" s="2036"/>
      <c r="E1" s="2036"/>
      <c r="F1" s="2036"/>
      <c r="G1" s="2036"/>
      <c r="H1" s="2036"/>
      <c r="I1" s="2036"/>
      <c r="J1" s="2036"/>
      <c r="K1" s="2036"/>
      <c r="L1" s="2036"/>
      <c r="M1" s="2036"/>
      <c r="N1" s="2036"/>
      <c r="O1" s="2036"/>
      <c r="P1" s="2036"/>
      <c r="Q1" s="2036"/>
      <c r="R1" s="2036"/>
      <c r="S1" s="2036"/>
      <c r="T1" s="2036"/>
      <c r="U1" s="2036"/>
      <c r="V1" s="2036"/>
      <c r="W1" s="2036"/>
      <c r="X1" s="2036"/>
      <c r="Y1" s="2036"/>
      <c r="Z1" s="2036"/>
      <c r="AA1" s="2036"/>
      <c r="AB1" s="2036"/>
      <c r="AC1" s="2036"/>
      <c r="AD1" s="2036"/>
      <c r="AE1" s="2036"/>
      <c r="AF1" s="2036"/>
      <c r="AG1" s="2036"/>
      <c r="AH1" s="2036"/>
      <c r="AI1" s="2036"/>
      <c r="AJ1" s="2037"/>
    </row>
    <row r="2" spans="1:37" ht="43.5" customHeight="1">
      <c r="A2" s="2038" t="s">
        <v>2503</v>
      </c>
      <c r="B2" s="2039"/>
      <c r="C2" s="2039"/>
      <c r="D2" s="2039"/>
      <c r="E2" s="2039"/>
      <c r="F2" s="2039"/>
      <c r="G2" s="2039"/>
      <c r="H2" s="2039"/>
      <c r="I2" s="2039"/>
      <c r="J2" s="2039"/>
      <c r="K2" s="2039"/>
      <c r="L2" s="2039"/>
      <c r="M2" s="2039"/>
      <c r="N2" s="2039"/>
      <c r="O2" s="2039"/>
      <c r="P2" s="2039"/>
      <c r="Q2" s="2039"/>
      <c r="R2" s="2039"/>
      <c r="S2" s="2039"/>
      <c r="T2" s="2039"/>
      <c r="U2" s="2039"/>
      <c r="V2" s="2039"/>
      <c r="W2" s="2039"/>
      <c r="X2" s="2039"/>
      <c r="Y2" s="2039"/>
      <c r="Z2" s="2039"/>
      <c r="AA2" s="2039"/>
      <c r="AB2" s="2039"/>
      <c r="AC2" s="2039"/>
      <c r="AD2" s="2039"/>
      <c r="AE2" s="2039"/>
      <c r="AF2" s="2039"/>
      <c r="AG2" s="2039"/>
      <c r="AH2" s="2039"/>
      <c r="AI2" s="2039"/>
      <c r="AJ2" s="2040"/>
    </row>
    <row r="3" spans="1:37" ht="43.5" customHeight="1">
      <c r="A3" s="731" t="s">
        <v>2533</v>
      </c>
      <c r="B3" s="732"/>
      <c r="C3" s="732"/>
      <c r="D3" s="732"/>
      <c r="E3" s="732"/>
      <c r="F3" s="732"/>
      <c r="G3" s="732"/>
      <c r="H3" s="732"/>
      <c r="I3" s="732"/>
      <c r="J3" s="732"/>
      <c r="K3" s="732"/>
      <c r="L3" s="732"/>
      <c r="M3" s="732"/>
      <c r="N3" s="732"/>
      <c r="O3" s="732"/>
      <c r="P3" s="732"/>
      <c r="Q3" s="732"/>
      <c r="R3" s="732"/>
      <c r="S3" s="732"/>
      <c r="T3" s="732"/>
      <c r="U3" s="732"/>
      <c r="V3" s="732"/>
      <c r="W3" s="732"/>
      <c r="X3" s="732"/>
      <c r="Y3" s="732"/>
      <c r="Z3" s="732"/>
      <c r="AA3" s="732"/>
      <c r="AB3" s="732"/>
      <c r="AC3" s="732"/>
      <c r="AD3" s="732"/>
      <c r="AE3" s="732"/>
      <c r="AF3" s="732"/>
      <c r="AG3" s="732"/>
      <c r="AH3" s="732"/>
      <c r="AI3" s="732"/>
      <c r="AJ3" s="733" t="s">
        <v>2534</v>
      </c>
    </row>
    <row r="4" spans="1:37" ht="51.75" customHeight="1">
      <c r="A4" s="2041" t="s">
        <v>322</v>
      </c>
      <c r="B4" s="2043" t="s">
        <v>2535</v>
      </c>
      <c r="C4" s="2043"/>
      <c r="D4" s="2043"/>
      <c r="E4" s="2043"/>
      <c r="F4" s="2043"/>
      <c r="G4" s="2043"/>
      <c r="H4" s="2043"/>
      <c r="I4" s="2043"/>
      <c r="J4" s="2043"/>
      <c r="K4" s="2043"/>
      <c r="L4" s="2043"/>
      <c r="M4" s="2043"/>
      <c r="N4" s="2043"/>
      <c r="O4" s="2044"/>
      <c r="P4" s="2045" t="s">
        <v>2536</v>
      </c>
      <c r="Q4" s="2045" t="s">
        <v>2537</v>
      </c>
      <c r="R4" s="2047" t="s">
        <v>2538</v>
      </c>
      <c r="S4" s="2045" t="s">
        <v>2539</v>
      </c>
      <c r="T4" s="2047" t="s">
        <v>2540</v>
      </c>
      <c r="U4" s="2045" t="s">
        <v>2541</v>
      </c>
      <c r="V4" s="2047" t="s">
        <v>2542</v>
      </c>
      <c r="W4" s="2045" t="s">
        <v>2543</v>
      </c>
      <c r="X4" s="2047" t="s">
        <v>2544</v>
      </c>
      <c r="Y4" s="2045" t="s">
        <v>2545</v>
      </c>
      <c r="Z4" s="2047" t="s">
        <v>2546</v>
      </c>
      <c r="AA4" s="2045" t="s">
        <v>2547</v>
      </c>
      <c r="AB4" s="2047" t="s">
        <v>2548</v>
      </c>
      <c r="AC4" s="2045" t="s">
        <v>2549</v>
      </c>
      <c r="AD4" s="2047" t="s">
        <v>2550</v>
      </c>
      <c r="AE4" s="2045" t="s">
        <v>2551</v>
      </c>
      <c r="AF4" s="2047" t="s">
        <v>2552</v>
      </c>
      <c r="AG4" s="2045" t="s">
        <v>2553</v>
      </c>
      <c r="AH4" s="2047" t="s">
        <v>2554</v>
      </c>
      <c r="AI4" s="2045" t="s">
        <v>2555</v>
      </c>
      <c r="AJ4" s="2041" t="s">
        <v>759</v>
      </c>
    </row>
    <row r="5" spans="1:37" ht="256.5" customHeight="1">
      <c r="A5" s="2042"/>
      <c r="B5" s="734" t="s">
        <v>2556</v>
      </c>
      <c r="C5" s="734" t="s">
        <v>2557</v>
      </c>
      <c r="D5" s="734" t="s">
        <v>2499</v>
      </c>
      <c r="E5" s="734" t="s">
        <v>2558</v>
      </c>
      <c r="F5" s="734" t="s">
        <v>2559</v>
      </c>
      <c r="G5" s="734" t="s">
        <v>2560</v>
      </c>
      <c r="H5" s="734" t="s">
        <v>2561</v>
      </c>
      <c r="I5" s="734" t="s">
        <v>2562</v>
      </c>
      <c r="J5" s="734" t="s">
        <v>2563</v>
      </c>
      <c r="K5" s="734" t="s">
        <v>2564</v>
      </c>
      <c r="L5" s="734" t="s">
        <v>2565</v>
      </c>
      <c r="M5" s="734" t="s">
        <v>2566</v>
      </c>
      <c r="N5" s="734" t="s">
        <v>2567</v>
      </c>
      <c r="O5" s="734" t="s">
        <v>2568</v>
      </c>
      <c r="P5" s="2046"/>
      <c r="Q5" s="2046"/>
      <c r="R5" s="2048"/>
      <c r="S5" s="2046"/>
      <c r="T5" s="2048"/>
      <c r="U5" s="2046"/>
      <c r="V5" s="2048"/>
      <c r="W5" s="2046"/>
      <c r="X5" s="2048"/>
      <c r="Y5" s="2046"/>
      <c r="Z5" s="2048"/>
      <c r="AA5" s="2046"/>
      <c r="AB5" s="2048"/>
      <c r="AC5" s="2046"/>
      <c r="AD5" s="2048"/>
      <c r="AE5" s="2046"/>
      <c r="AF5" s="2048"/>
      <c r="AG5" s="2046"/>
      <c r="AH5" s="2048"/>
      <c r="AI5" s="2046"/>
      <c r="AJ5" s="2042"/>
      <c r="AK5" s="735"/>
    </row>
    <row r="6" spans="1:37" ht="61" customHeight="1">
      <c r="A6" s="736" t="s">
        <v>965</v>
      </c>
      <c r="B6" s="2049">
        <v>58</v>
      </c>
      <c r="C6" s="2050"/>
      <c r="D6" s="2049">
        <v>1807</v>
      </c>
      <c r="E6" s="2050"/>
      <c r="F6" s="2049">
        <v>603</v>
      </c>
      <c r="G6" s="2050"/>
      <c r="H6" s="2049">
        <v>253</v>
      </c>
      <c r="I6" s="2050"/>
      <c r="J6" s="2049">
        <v>1</v>
      </c>
      <c r="K6" s="2050"/>
      <c r="L6" s="2049">
        <v>5</v>
      </c>
      <c r="M6" s="2050"/>
      <c r="N6" s="2049">
        <v>0</v>
      </c>
      <c r="O6" s="2050"/>
      <c r="P6" s="2049">
        <v>2</v>
      </c>
      <c r="Q6" s="2050"/>
      <c r="R6" s="2049">
        <v>25</v>
      </c>
      <c r="S6" s="2050"/>
      <c r="T6" s="2049">
        <v>688</v>
      </c>
      <c r="U6" s="2050"/>
      <c r="V6" s="2051">
        <v>0</v>
      </c>
      <c r="W6" s="2052"/>
      <c r="X6" s="2051">
        <v>0</v>
      </c>
      <c r="Y6" s="2052"/>
      <c r="Z6" s="2051">
        <v>293</v>
      </c>
      <c r="AA6" s="2052"/>
      <c r="AB6" s="2051">
        <v>0</v>
      </c>
      <c r="AC6" s="2052"/>
      <c r="AD6" s="2051">
        <v>0</v>
      </c>
      <c r="AE6" s="2052"/>
      <c r="AF6" s="2051">
        <v>0</v>
      </c>
      <c r="AG6" s="2052"/>
      <c r="AH6" s="2051">
        <v>0</v>
      </c>
      <c r="AI6" s="2052"/>
      <c r="AJ6" s="736" t="s">
        <v>44</v>
      </c>
    </row>
    <row r="7" spans="1:37" ht="61" customHeight="1">
      <c r="A7" s="736" t="s">
        <v>45</v>
      </c>
      <c r="B7" s="2053">
        <v>4</v>
      </c>
      <c r="C7" s="2054"/>
      <c r="D7" s="2053">
        <v>749</v>
      </c>
      <c r="E7" s="2054"/>
      <c r="F7" s="2053">
        <v>396</v>
      </c>
      <c r="G7" s="2054"/>
      <c r="H7" s="2053">
        <v>139</v>
      </c>
      <c r="I7" s="2054"/>
      <c r="J7" s="2053">
        <v>0</v>
      </c>
      <c r="K7" s="2054"/>
      <c r="L7" s="2053">
        <v>0</v>
      </c>
      <c r="M7" s="2054"/>
      <c r="N7" s="2053">
        <v>0</v>
      </c>
      <c r="O7" s="2054"/>
      <c r="P7" s="2053">
        <v>0</v>
      </c>
      <c r="Q7" s="2054"/>
      <c r="R7" s="2053">
        <v>1</v>
      </c>
      <c r="S7" s="2054"/>
      <c r="T7" s="2053">
        <v>93</v>
      </c>
      <c r="U7" s="2054"/>
      <c r="V7" s="2053">
        <v>0</v>
      </c>
      <c r="W7" s="2054"/>
      <c r="X7" s="2055">
        <v>0</v>
      </c>
      <c r="Y7" s="2052"/>
      <c r="Z7" s="2055">
        <v>2016</v>
      </c>
      <c r="AA7" s="2052"/>
      <c r="AB7" s="2055">
        <v>0</v>
      </c>
      <c r="AC7" s="2052"/>
      <c r="AD7" s="2055">
        <v>0</v>
      </c>
      <c r="AE7" s="2052"/>
      <c r="AF7" s="2055">
        <v>0</v>
      </c>
      <c r="AG7" s="2052"/>
      <c r="AH7" s="2055">
        <v>0</v>
      </c>
      <c r="AI7" s="2052"/>
      <c r="AJ7" s="736" t="s">
        <v>46</v>
      </c>
    </row>
    <row r="8" spans="1:37" ht="61" customHeight="1">
      <c r="A8" s="736" t="s">
        <v>336</v>
      </c>
      <c r="B8" s="2049">
        <v>13</v>
      </c>
      <c r="C8" s="2050"/>
      <c r="D8" s="2049">
        <v>1540</v>
      </c>
      <c r="E8" s="2050"/>
      <c r="F8" s="2049">
        <v>629</v>
      </c>
      <c r="G8" s="2050"/>
      <c r="H8" s="2049">
        <v>242</v>
      </c>
      <c r="I8" s="2050"/>
      <c r="J8" s="2049">
        <v>0</v>
      </c>
      <c r="K8" s="2050"/>
      <c r="L8" s="2049">
        <v>0</v>
      </c>
      <c r="M8" s="2050"/>
      <c r="N8" s="2049">
        <v>0</v>
      </c>
      <c r="O8" s="2050"/>
      <c r="P8" s="2049">
        <v>0</v>
      </c>
      <c r="Q8" s="2050"/>
      <c r="R8" s="2049">
        <v>4</v>
      </c>
      <c r="S8" s="2050"/>
      <c r="T8" s="2049">
        <v>443</v>
      </c>
      <c r="U8" s="2050"/>
      <c r="V8" s="2049">
        <v>0</v>
      </c>
      <c r="W8" s="2050"/>
      <c r="X8" s="2049">
        <v>0</v>
      </c>
      <c r="Y8" s="2050"/>
      <c r="Z8" s="2049">
        <v>2750</v>
      </c>
      <c r="AA8" s="2050"/>
      <c r="AB8" s="2049">
        <v>0</v>
      </c>
      <c r="AC8" s="2050"/>
      <c r="AD8" s="2049">
        <v>0</v>
      </c>
      <c r="AE8" s="2050"/>
      <c r="AF8" s="2049">
        <v>0</v>
      </c>
      <c r="AG8" s="2050"/>
      <c r="AH8" s="2049">
        <v>0</v>
      </c>
      <c r="AI8" s="2050"/>
      <c r="AJ8" s="736" t="s">
        <v>48</v>
      </c>
    </row>
    <row r="9" spans="1:37" ht="61" customHeight="1">
      <c r="A9" s="736" t="s">
        <v>341</v>
      </c>
      <c r="B9" s="2053">
        <v>7</v>
      </c>
      <c r="C9" s="2054"/>
      <c r="D9" s="2053">
        <v>349</v>
      </c>
      <c r="E9" s="2054"/>
      <c r="F9" s="2053">
        <v>115</v>
      </c>
      <c r="G9" s="2054"/>
      <c r="H9" s="2053">
        <v>48</v>
      </c>
      <c r="I9" s="2054"/>
      <c r="J9" s="2053">
        <v>0</v>
      </c>
      <c r="K9" s="2054"/>
      <c r="L9" s="2053">
        <v>0</v>
      </c>
      <c r="M9" s="2054"/>
      <c r="N9" s="2053">
        <v>0</v>
      </c>
      <c r="O9" s="2054"/>
      <c r="P9" s="2053">
        <v>0</v>
      </c>
      <c r="Q9" s="2054"/>
      <c r="R9" s="2053">
        <v>0</v>
      </c>
      <c r="S9" s="2054"/>
      <c r="T9" s="2053">
        <v>70</v>
      </c>
      <c r="U9" s="2054"/>
      <c r="V9" s="2053">
        <v>0</v>
      </c>
      <c r="W9" s="2054"/>
      <c r="X9" s="2053">
        <v>0</v>
      </c>
      <c r="Y9" s="2054"/>
      <c r="Z9" s="2053">
        <v>40</v>
      </c>
      <c r="AA9" s="2054"/>
      <c r="AB9" s="2053">
        <v>0</v>
      </c>
      <c r="AC9" s="2054"/>
      <c r="AD9" s="2053">
        <v>0</v>
      </c>
      <c r="AE9" s="2054"/>
      <c r="AF9" s="2053">
        <v>0</v>
      </c>
      <c r="AG9" s="2054"/>
      <c r="AH9" s="2053">
        <v>0</v>
      </c>
      <c r="AI9" s="2054"/>
      <c r="AJ9" s="736" t="s">
        <v>2525</v>
      </c>
    </row>
    <row r="10" spans="1:37" ht="61" customHeight="1">
      <c r="A10" s="736" t="s">
        <v>345</v>
      </c>
      <c r="B10" s="2049">
        <v>6</v>
      </c>
      <c r="C10" s="2050"/>
      <c r="D10" s="2049">
        <v>524</v>
      </c>
      <c r="E10" s="2050"/>
      <c r="F10" s="2049">
        <v>180</v>
      </c>
      <c r="G10" s="2050"/>
      <c r="H10" s="2049">
        <v>66</v>
      </c>
      <c r="I10" s="2050"/>
      <c r="J10" s="2049">
        <v>0</v>
      </c>
      <c r="K10" s="2050"/>
      <c r="L10" s="2049">
        <v>0</v>
      </c>
      <c r="M10" s="2050"/>
      <c r="N10" s="2049">
        <v>0</v>
      </c>
      <c r="O10" s="2050"/>
      <c r="P10" s="2049">
        <v>1</v>
      </c>
      <c r="Q10" s="2050"/>
      <c r="R10" s="2049">
        <v>7</v>
      </c>
      <c r="S10" s="2050"/>
      <c r="T10" s="2049">
        <v>91</v>
      </c>
      <c r="U10" s="2050"/>
      <c r="V10" s="2049">
        <v>0</v>
      </c>
      <c r="W10" s="2050"/>
      <c r="X10" s="2049">
        <v>0</v>
      </c>
      <c r="Y10" s="2050"/>
      <c r="Z10" s="2049">
        <v>370</v>
      </c>
      <c r="AA10" s="2050"/>
      <c r="AB10" s="2049">
        <v>0</v>
      </c>
      <c r="AC10" s="2050"/>
      <c r="AD10" s="2049">
        <v>0</v>
      </c>
      <c r="AE10" s="2050"/>
      <c r="AF10" s="2049">
        <v>0</v>
      </c>
      <c r="AG10" s="2050"/>
      <c r="AH10" s="2049">
        <v>0</v>
      </c>
      <c r="AI10" s="2050"/>
      <c r="AJ10" s="736" t="s">
        <v>1100</v>
      </c>
    </row>
    <row r="11" spans="1:37" ht="61" customHeight="1">
      <c r="A11" s="736" t="s">
        <v>349</v>
      </c>
      <c r="B11" s="2053">
        <v>4</v>
      </c>
      <c r="C11" s="2054"/>
      <c r="D11" s="2053">
        <v>269</v>
      </c>
      <c r="E11" s="2054"/>
      <c r="F11" s="2053">
        <v>115</v>
      </c>
      <c r="G11" s="2054"/>
      <c r="H11" s="2053">
        <v>67</v>
      </c>
      <c r="I11" s="2054"/>
      <c r="J11" s="2053">
        <v>0</v>
      </c>
      <c r="K11" s="2054"/>
      <c r="L11" s="2053">
        <v>0</v>
      </c>
      <c r="M11" s="2054"/>
      <c r="N11" s="2053">
        <v>0</v>
      </c>
      <c r="O11" s="2054"/>
      <c r="P11" s="2053">
        <v>11</v>
      </c>
      <c r="Q11" s="2054"/>
      <c r="R11" s="2053">
        <v>0</v>
      </c>
      <c r="S11" s="2054"/>
      <c r="T11" s="2053">
        <v>20</v>
      </c>
      <c r="U11" s="2054"/>
      <c r="V11" s="2053">
        <v>0</v>
      </c>
      <c r="W11" s="2054"/>
      <c r="X11" s="2053">
        <v>0</v>
      </c>
      <c r="Y11" s="2054"/>
      <c r="Z11" s="2053">
        <v>0</v>
      </c>
      <c r="AA11" s="2054"/>
      <c r="AB11" s="2053">
        <v>0</v>
      </c>
      <c r="AC11" s="2054"/>
      <c r="AD11" s="2053">
        <v>0</v>
      </c>
      <c r="AE11" s="2054"/>
      <c r="AF11" s="2053">
        <v>0</v>
      </c>
      <c r="AG11" s="2054"/>
      <c r="AH11" s="2053">
        <v>0</v>
      </c>
      <c r="AI11" s="2054"/>
      <c r="AJ11" s="736" t="s">
        <v>2569</v>
      </c>
    </row>
    <row r="12" spans="1:37" ht="61" customHeight="1">
      <c r="A12" s="736" t="s">
        <v>353</v>
      </c>
      <c r="B12" s="2049">
        <v>32</v>
      </c>
      <c r="C12" s="2050"/>
      <c r="D12" s="2049">
        <v>694</v>
      </c>
      <c r="E12" s="2050"/>
      <c r="F12" s="2049">
        <v>470</v>
      </c>
      <c r="G12" s="2050"/>
      <c r="H12" s="2049">
        <v>165</v>
      </c>
      <c r="I12" s="2050"/>
      <c r="J12" s="2049">
        <v>1</v>
      </c>
      <c r="K12" s="2050"/>
      <c r="L12" s="2049">
        <v>0</v>
      </c>
      <c r="M12" s="2050"/>
      <c r="N12" s="2049">
        <v>0</v>
      </c>
      <c r="O12" s="2050"/>
      <c r="P12" s="2049">
        <v>3</v>
      </c>
      <c r="Q12" s="2050"/>
      <c r="R12" s="2049">
        <v>5</v>
      </c>
      <c r="S12" s="2050"/>
      <c r="T12" s="2049">
        <v>583</v>
      </c>
      <c r="U12" s="2050"/>
      <c r="V12" s="2049">
        <v>0</v>
      </c>
      <c r="W12" s="2050"/>
      <c r="X12" s="2049">
        <v>0</v>
      </c>
      <c r="Y12" s="2050"/>
      <c r="Z12" s="2049">
        <v>36</v>
      </c>
      <c r="AA12" s="2050"/>
      <c r="AB12" s="2049">
        <v>0</v>
      </c>
      <c r="AC12" s="2050"/>
      <c r="AD12" s="2049">
        <v>0</v>
      </c>
      <c r="AE12" s="2050"/>
      <c r="AF12" s="2049">
        <v>0</v>
      </c>
      <c r="AG12" s="2050"/>
      <c r="AH12" s="2049">
        <v>0</v>
      </c>
      <c r="AI12" s="2050"/>
      <c r="AJ12" s="736" t="s">
        <v>52</v>
      </c>
    </row>
    <row r="13" spans="1:37" ht="61" customHeight="1">
      <c r="A13" s="736" t="s">
        <v>357</v>
      </c>
      <c r="B13" s="2053">
        <v>3</v>
      </c>
      <c r="C13" s="2054"/>
      <c r="D13" s="2053">
        <v>134</v>
      </c>
      <c r="E13" s="2054"/>
      <c r="F13" s="2053">
        <v>89</v>
      </c>
      <c r="G13" s="2054"/>
      <c r="H13" s="2053">
        <v>30</v>
      </c>
      <c r="I13" s="2054"/>
      <c r="J13" s="2053">
        <v>0</v>
      </c>
      <c r="K13" s="2054"/>
      <c r="L13" s="2053">
        <v>0</v>
      </c>
      <c r="M13" s="2054"/>
      <c r="N13" s="2053">
        <v>0</v>
      </c>
      <c r="O13" s="2054"/>
      <c r="P13" s="2053">
        <v>0</v>
      </c>
      <c r="Q13" s="2054"/>
      <c r="R13" s="2053">
        <v>3</v>
      </c>
      <c r="S13" s="2054"/>
      <c r="T13" s="2053">
        <v>92</v>
      </c>
      <c r="U13" s="2054"/>
      <c r="V13" s="2053">
        <v>0</v>
      </c>
      <c r="W13" s="2054"/>
      <c r="X13" s="2053">
        <v>0</v>
      </c>
      <c r="Y13" s="2054"/>
      <c r="Z13" s="2053">
        <v>0</v>
      </c>
      <c r="AA13" s="2054"/>
      <c r="AB13" s="2053">
        <v>0</v>
      </c>
      <c r="AC13" s="2054"/>
      <c r="AD13" s="2053">
        <v>0</v>
      </c>
      <c r="AE13" s="2054"/>
      <c r="AF13" s="2053">
        <v>0</v>
      </c>
      <c r="AG13" s="2054"/>
      <c r="AH13" s="2053">
        <v>0</v>
      </c>
      <c r="AI13" s="2054"/>
      <c r="AJ13" s="736" t="s">
        <v>1131</v>
      </c>
    </row>
    <row r="14" spans="1:37" ht="61" customHeight="1">
      <c r="A14" s="736" t="s">
        <v>361</v>
      </c>
      <c r="B14" s="2049">
        <v>0</v>
      </c>
      <c r="C14" s="2050"/>
      <c r="D14" s="2049">
        <v>8</v>
      </c>
      <c r="E14" s="2050"/>
      <c r="F14" s="2049">
        <v>1</v>
      </c>
      <c r="G14" s="2050"/>
      <c r="H14" s="2049">
        <v>1</v>
      </c>
      <c r="I14" s="2050"/>
      <c r="J14" s="2049">
        <v>0</v>
      </c>
      <c r="K14" s="2050"/>
      <c r="L14" s="2049">
        <v>0</v>
      </c>
      <c r="M14" s="2050"/>
      <c r="N14" s="2049">
        <v>0</v>
      </c>
      <c r="O14" s="2050"/>
      <c r="P14" s="2049">
        <v>0</v>
      </c>
      <c r="Q14" s="2050"/>
      <c r="R14" s="2049">
        <v>0</v>
      </c>
      <c r="S14" s="2050"/>
      <c r="T14" s="2049">
        <v>6</v>
      </c>
      <c r="U14" s="2050"/>
      <c r="V14" s="2049">
        <v>0</v>
      </c>
      <c r="W14" s="2050"/>
      <c r="X14" s="2049">
        <v>0</v>
      </c>
      <c r="Y14" s="2050"/>
      <c r="Z14" s="2049">
        <v>0</v>
      </c>
      <c r="AA14" s="2050"/>
      <c r="AB14" s="2049">
        <v>0</v>
      </c>
      <c r="AC14" s="2050"/>
      <c r="AD14" s="2049">
        <v>0</v>
      </c>
      <c r="AE14" s="2050"/>
      <c r="AF14" s="2049">
        <v>0</v>
      </c>
      <c r="AG14" s="2050"/>
      <c r="AH14" s="2049">
        <v>0</v>
      </c>
      <c r="AI14" s="2050"/>
      <c r="AJ14" s="736" t="s">
        <v>1103</v>
      </c>
    </row>
    <row r="15" spans="1:37" ht="61" customHeight="1">
      <c r="A15" s="736" t="s">
        <v>365</v>
      </c>
      <c r="B15" s="2053">
        <v>6</v>
      </c>
      <c r="C15" s="2054"/>
      <c r="D15" s="2053">
        <v>656</v>
      </c>
      <c r="E15" s="2054"/>
      <c r="F15" s="2053">
        <v>96</v>
      </c>
      <c r="G15" s="2054"/>
      <c r="H15" s="2053">
        <v>41</v>
      </c>
      <c r="I15" s="2054"/>
      <c r="J15" s="2053">
        <v>0</v>
      </c>
      <c r="K15" s="2054"/>
      <c r="L15" s="2053">
        <v>0</v>
      </c>
      <c r="M15" s="2054"/>
      <c r="N15" s="2053">
        <v>0</v>
      </c>
      <c r="O15" s="2054"/>
      <c r="P15" s="2053">
        <v>22</v>
      </c>
      <c r="Q15" s="2054"/>
      <c r="R15" s="2053">
        <v>0</v>
      </c>
      <c r="S15" s="2054"/>
      <c r="T15" s="2053">
        <v>33</v>
      </c>
      <c r="U15" s="2054"/>
      <c r="V15" s="2053">
        <v>0</v>
      </c>
      <c r="W15" s="2054"/>
      <c r="X15" s="2053">
        <v>0</v>
      </c>
      <c r="Y15" s="2054"/>
      <c r="Z15" s="2053">
        <v>26</v>
      </c>
      <c r="AA15" s="2054"/>
      <c r="AB15" s="2053">
        <v>0</v>
      </c>
      <c r="AC15" s="2054"/>
      <c r="AD15" s="2053">
        <v>0</v>
      </c>
      <c r="AE15" s="2054"/>
      <c r="AF15" s="2053">
        <v>0</v>
      </c>
      <c r="AG15" s="2054"/>
      <c r="AH15" s="2053">
        <v>0</v>
      </c>
      <c r="AI15" s="2054"/>
      <c r="AJ15" s="736" t="s">
        <v>1104</v>
      </c>
    </row>
    <row r="16" spans="1:37" ht="61" customHeight="1">
      <c r="A16" s="736" t="s">
        <v>202</v>
      </c>
      <c r="B16" s="2049">
        <v>0</v>
      </c>
      <c r="C16" s="2050"/>
      <c r="D16" s="2049">
        <v>16</v>
      </c>
      <c r="E16" s="2050"/>
      <c r="F16" s="2049">
        <v>4</v>
      </c>
      <c r="G16" s="2050"/>
      <c r="H16" s="2049">
        <v>9</v>
      </c>
      <c r="I16" s="2050"/>
      <c r="J16" s="2049">
        <v>0</v>
      </c>
      <c r="K16" s="2050"/>
      <c r="L16" s="2049">
        <v>0</v>
      </c>
      <c r="M16" s="2050"/>
      <c r="N16" s="2049">
        <v>0</v>
      </c>
      <c r="O16" s="2050"/>
      <c r="P16" s="2049">
        <v>0</v>
      </c>
      <c r="Q16" s="2050"/>
      <c r="R16" s="2049">
        <v>0</v>
      </c>
      <c r="S16" s="2050"/>
      <c r="T16" s="2049">
        <v>4</v>
      </c>
      <c r="U16" s="2050"/>
      <c r="V16" s="2049">
        <v>0</v>
      </c>
      <c r="W16" s="2050"/>
      <c r="X16" s="2049">
        <v>0</v>
      </c>
      <c r="Y16" s="2050"/>
      <c r="Z16" s="2049">
        <v>0</v>
      </c>
      <c r="AA16" s="2050"/>
      <c r="AB16" s="2049">
        <v>0</v>
      </c>
      <c r="AC16" s="2050"/>
      <c r="AD16" s="2049">
        <v>0</v>
      </c>
      <c r="AE16" s="2050"/>
      <c r="AF16" s="2049">
        <v>0</v>
      </c>
      <c r="AG16" s="2050"/>
      <c r="AH16" s="2049">
        <v>0</v>
      </c>
      <c r="AI16" s="2050"/>
      <c r="AJ16" s="736" t="s">
        <v>56</v>
      </c>
    </row>
    <row r="17" spans="1:36" ht="61" customHeight="1">
      <c r="A17" s="736" t="s">
        <v>371</v>
      </c>
      <c r="B17" s="2053">
        <v>1</v>
      </c>
      <c r="C17" s="2054"/>
      <c r="D17" s="2053">
        <v>263</v>
      </c>
      <c r="E17" s="2054"/>
      <c r="F17" s="2053">
        <v>33</v>
      </c>
      <c r="G17" s="2054"/>
      <c r="H17" s="2053">
        <v>27</v>
      </c>
      <c r="I17" s="2054"/>
      <c r="J17" s="2053">
        <v>0</v>
      </c>
      <c r="K17" s="2054"/>
      <c r="L17" s="2053">
        <v>0</v>
      </c>
      <c r="M17" s="2054"/>
      <c r="N17" s="2053">
        <v>0</v>
      </c>
      <c r="O17" s="2054"/>
      <c r="P17" s="2053">
        <v>0</v>
      </c>
      <c r="Q17" s="2054"/>
      <c r="R17" s="2053">
        <v>0</v>
      </c>
      <c r="S17" s="2054"/>
      <c r="T17" s="2053">
        <v>21</v>
      </c>
      <c r="U17" s="2054"/>
      <c r="V17" s="2053">
        <v>0</v>
      </c>
      <c r="W17" s="2054"/>
      <c r="X17" s="2053">
        <v>0</v>
      </c>
      <c r="Y17" s="2054"/>
      <c r="Z17" s="2053">
        <v>0</v>
      </c>
      <c r="AA17" s="2054"/>
      <c r="AB17" s="2053">
        <v>0</v>
      </c>
      <c r="AC17" s="2054"/>
      <c r="AD17" s="2053">
        <v>0</v>
      </c>
      <c r="AE17" s="2054"/>
      <c r="AF17" s="2053">
        <v>0</v>
      </c>
      <c r="AG17" s="2054"/>
      <c r="AH17" s="2053">
        <v>0</v>
      </c>
      <c r="AI17" s="2054"/>
      <c r="AJ17" s="736" t="s">
        <v>1105</v>
      </c>
    </row>
    <row r="18" spans="1:36" ht="61" customHeight="1">
      <c r="A18" s="736" t="s">
        <v>58</v>
      </c>
      <c r="B18" s="2049">
        <v>0</v>
      </c>
      <c r="C18" s="2050"/>
      <c r="D18" s="2049">
        <v>97</v>
      </c>
      <c r="E18" s="2050"/>
      <c r="F18" s="2049">
        <v>15</v>
      </c>
      <c r="G18" s="2050"/>
      <c r="H18" s="2049">
        <v>26</v>
      </c>
      <c r="I18" s="2050"/>
      <c r="J18" s="2049">
        <v>0</v>
      </c>
      <c r="K18" s="2050"/>
      <c r="L18" s="2049">
        <v>0</v>
      </c>
      <c r="M18" s="2050"/>
      <c r="N18" s="2049">
        <v>0</v>
      </c>
      <c r="O18" s="2050"/>
      <c r="P18" s="2049">
        <v>0</v>
      </c>
      <c r="Q18" s="2050"/>
      <c r="R18" s="2049">
        <v>0</v>
      </c>
      <c r="S18" s="2050"/>
      <c r="T18" s="2049">
        <v>18</v>
      </c>
      <c r="U18" s="2050"/>
      <c r="V18" s="2049">
        <v>0</v>
      </c>
      <c r="W18" s="2050"/>
      <c r="X18" s="2049">
        <v>0</v>
      </c>
      <c r="Y18" s="2050"/>
      <c r="Z18" s="2049">
        <v>0</v>
      </c>
      <c r="AA18" s="2050"/>
      <c r="AB18" s="2049">
        <v>0</v>
      </c>
      <c r="AC18" s="2050"/>
      <c r="AD18" s="2049">
        <v>0</v>
      </c>
      <c r="AE18" s="2050"/>
      <c r="AF18" s="2049">
        <v>0</v>
      </c>
      <c r="AG18" s="2050"/>
      <c r="AH18" s="2049">
        <v>0</v>
      </c>
      <c r="AI18" s="2050"/>
      <c r="AJ18" s="736" t="s">
        <v>2570</v>
      </c>
    </row>
    <row r="19" spans="1:36" ht="61" customHeight="1">
      <c r="A19" s="736" t="s">
        <v>2527</v>
      </c>
      <c r="B19" s="2053">
        <v>0</v>
      </c>
      <c r="C19" s="2054"/>
      <c r="D19" s="2053">
        <v>39</v>
      </c>
      <c r="E19" s="2054"/>
      <c r="F19" s="2053">
        <v>28</v>
      </c>
      <c r="G19" s="2054"/>
      <c r="H19" s="2053">
        <v>1</v>
      </c>
      <c r="I19" s="2054"/>
      <c r="J19" s="2053">
        <v>0</v>
      </c>
      <c r="K19" s="2054"/>
      <c r="L19" s="2053">
        <v>0</v>
      </c>
      <c r="M19" s="2054"/>
      <c r="N19" s="2053">
        <v>0</v>
      </c>
      <c r="O19" s="2054"/>
      <c r="P19" s="2053">
        <v>1</v>
      </c>
      <c r="Q19" s="2054"/>
      <c r="R19" s="2053">
        <v>6</v>
      </c>
      <c r="S19" s="2054"/>
      <c r="T19" s="2053">
        <v>12</v>
      </c>
      <c r="U19" s="2054"/>
      <c r="V19" s="2053">
        <v>0</v>
      </c>
      <c r="W19" s="2054"/>
      <c r="X19" s="2053">
        <v>0</v>
      </c>
      <c r="Y19" s="2054"/>
      <c r="Z19" s="2053">
        <v>0</v>
      </c>
      <c r="AA19" s="2054"/>
      <c r="AB19" s="2053">
        <v>0</v>
      </c>
      <c r="AC19" s="2054"/>
      <c r="AD19" s="2053">
        <v>0</v>
      </c>
      <c r="AE19" s="2054"/>
      <c r="AF19" s="2053">
        <v>0</v>
      </c>
      <c r="AG19" s="2054"/>
      <c r="AH19" s="2053">
        <v>0</v>
      </c>
      <c r="AI19" s="2054"/>
      <c r="AJ19" s="736" t="s">
        <v>203</v>
      </c>
    </row>
    <row r="20" spans="1:36" ht="61" customHeight="1">
      <c r="A20" s="736" t="s">
        <v>2528</v>
      </c>
      <c r="B20" s="2049">
        <v>3</v>
      </c>
      <c r="C20" s="2050"/>
      <c r="D20" s="2049">
        <v>730</v>
      </c>
      <c r="E20" s="2050"/>
      <c r="F20" s="2049">
        <v>144</v>
      </c>
      <c r="G20" s="2050"/>
      <c r="H20" s="2049">
        <v>51</v>
      </c>
      <c r="I20" s="2050"/>
      <c r="J20" s="2049">
        <v>0</v>
      </c>
      <c r="K20" s="2050"/>
      <c r="L20" s="2049">
        <v>0</v>
      </c>
      <c r="M20" s="2050"/>
      <c r="N20" s="2049">
        <v>0</v>
      </c>
      <c r="O20" s="2050"/>
      <c r="P20" s="2049">
        <v>0</v>
      </c>
      <c r="Q20" s="2050"/>
      <c r="R20" s="2049">
        <v>1</v>
      </c>
      <c r="S20" s="2050"/>
      <c r="T20" s="2049">
        <v>39</v>
      </c>
      <c r="U20" s="2050"/>
      <c r="V20" s="2049">
        <v>0</v>
      </c>
      <c r="W20" s="2050"/>
      <c r="X20" s="2049">
        <v>0</v>
      </c>
      <c r="Y20" s="2050"/>
      <c r="Z20" s="2049">
        <v>437</v>
      </c>
      <c r="AA20" s="2050"/>
      <c r="AB20" s="2049">
        <v>0</v>
      </c>
      <c r="AC20" s="2050"/>
      <c r="AD20" s="2049">
        <v>0</v>
      </c>
      <c r="AE20" s="2050"/>
      <c r="AF20" s="2049">
        <v>0</v>
      </c>
      <c r="AG20" s="2050"/>
      <c r="AH20" s="2049">
        <v>0</v>
      </c>
      <c r="AI20" s="2050"/>
      <c r="AJ20" s="736" t="s">
        <v>60</v>
      </c>
    </row>
    <row r="21" spans="1:36" ht="61" customHeight="1">
      <c r="A21" s="736" t="s">
        <v>383</v>
      </c>
      <c r="B21" s="2053">
        <v>5</v>
      </c>
      <c r="C21" s="2054"/>
      <c r="D21" s="2053">
        <v>255</v>
      </c>
      <c r="E21" s="2054"/>
      <c r="F21" s="2053">
        <v>17</v>
      </c>
      <c r="G21" s="2054"/>
      <c r="H21" s="2053">
        <v>12</v>
      </c>
      <c r="I21" s="2054"/>
      <c r="J21" s="2053">
        <v>0</v>
      </c>
      <c r="K21" s="2054"/>
      <c r="L21" s="2053">
        <v>0</v>
      </c>
      <c r="M21" s="2054"/>
      <c r="N21" s="2053">
        <v>0</v>
      </c>
      <c r="O21" s="2054"/>
      <c r="P21" s="2053">
        <v>2</v>
      </c>
      <c r="Q21" s="2054"/>
      <c r="R21" s="2053">
        <v>0</v>
      </c>
      <c r="S21" s="2054"/>
      <c r="T21" s="2053">
        <v>28</v>
      </c>
      <c r="U21" s="2054"/>
      <c r="V21" s="2053">
        <v>0</v>
      </c>
      <c r="W21" s="2054"/>
      <c r="X21" s="2053">
        <v>0</v>
      </c>
      <c r="Y21" s="2054"/>
      <c r="Z21" s="2053">
        <v>21</v>
      </c>
      <c r="AA21" s="2054"/>
      <c r="AB21" s="2053">
        <v>0</v>
      </c>
      <c r="AC21" s="2054"/>
      <c r="AD21" s="2053">
        <v>0</v>
      </c>
      <c r="AE21" s="2054"/>
      <c r="AF21" s="2053">
        <v>0</v>
      </c>
      <c r="AG21" s="2054"/>
      <c r="AH21" s="2053">
        <v>0</v>
      </c>
      <c r="AI21" s="2054"/>
      <c r="AJ21" s="736" t="s">
        <v>2571</v>
      </c>
    </row>
    <row r="22" spans="1:36" ht="61" customHeight="1">
      <c r="A22" s="736" t="s">
        <v>387</v>
      </c>
      <c r="B22" s="2049">
        <v>0</v>
      </c>
      <c r="C22" s="2050"/>
      <c r="D22" s="2049">
        <v>81</v>
      </c>
      <c r="E22" s="2050"/>
      <c r="F22" s="2049">
        <v>11</v>
      </c>
      <c r="G22" s="2050"/>
      <c r="H22" s="2049">
        <v>3</v>
      </c>
      <c r="I22" s="2050"/>
      <c r="J22" s="2049">
        <v>0</v>
      </c>
      <c r="K22" s="2050"/>
      <c r="L22" s="2049">
        <v>0</v>
      </c>
      <c r="M22" s="2050"/>
      <c r="N22" s="2049">
        <v>0</v>
      </c>
      <c r="O22" s="2050"/>
      <c r="P22" s="2049">
        <v>3</v>
      </c>
      <c r="Q22" s="2050"/>
      <c r="R22" s="2049">
        <v>0</v>
      </c>
      <c r="S22" s="2050"/>
      <c r="T22" s="2049">
        <v>39</v>
      </c>
      <c r="U22" s="2050"/>
      <c r="V22" s="2049">
        <v>0</v>
      </c>
      <c r="W22" s="2050"/>
      <c r="X22" s="2049">
        <v>0</v>
      </c>
      <c r="Y22" s="2050"/>
      <c r="Z22" s="2049">
        <v>0</v>
      </c>
      <c r="AA22" s="2050"/>
      <c r="AB22" s="2049">
        <v>0</v>
      </c>
      <c r="AC22" s="2050"/>
      <c r="AD22" s="2049">
        <v>0</v>
      </c>
      <c r="AE22" s="2050"/>
      <c r="AF22" s="2049">
        <v>0</v>
      </c>
      <c r="AG22" s="2050"/>
      <c r="AH22" s="2049">
        <v>0</v>
      </c>
      <c r="AI22" s="2050"/>
      <c r="AJ22" s="736" t="s">
        <v>1132</v>
      </c>
    </row>
    <row r="23" spans="1:36" ht="61" customHeight="1">
      <c r="A23" s="736" t="s">
        <v>391</v>
      </c>
      <c r="B23" s="2053">
        <v>0</v>
      </c>
      <c r="C23" s="2054"/>
      <c r="D23" s="2053">
        <v>41</v>
      </c>
      <c r="E23" s="2054"/>
      <c r="F23" s="2053">
        <v>2</v>
      </c>
      <c r="G23" s="2054"/>
      <c r="H23" s="2053">
        <v>6</v>
      </c>
      <c r="I23" s="2054"/>
      <c r="J23" s="2053">
        <v>0</v>
      </c>
      <c r="K23" s="2054"/>
      <c r="L23" s="2053">
        <v>0</v>
      </c>
      <c r="M23" s="2054"/>
      <c r="N23" s="2053">
        <v>0</v>
      </c>
      <c r="O23" s="2054"/>
      <c r="P23" s="2053">
        <v>0</v>
      </c>
      <c r="Q23" s="2054"/>
      <c r="R23" s="2053">
        <v>0</v>
      </c>
      <c r="S23" s="2054"/>
      <c r="T23" s="2053">
        <v>1</v>
      </c>
      <c r="U23" s="2054"/>
      <c r="V23" s="2053">
        <v>0</v>
      </c>
      <c r="W23" s="2054"/>
      <c r="X23" s="2053">
        <v>0</v>
      </c>
      <c r="Y23" s="2054"/>
      <c r="Z23" s="2053">
        <v>0</v>
      </c>
      <c r="AA23" s="2054"/>
      <c r="AB23" s="2053">
        <v>0</v>
      </c>
      <c r="AC23" s="2054"/>
      <c r="AD23" s="2053">
        <v>0</v>
      </c>
      <c r="AE23" s="2054"/>
      <c r="AF23" s="2053">
        <v>0</v>
      </c>
      <c r="AG23" s="2054"/>
      <c r="AH23" s="2053">
        <v>0</v>
      </c>
      <c r="AI23" s="2054"/>
      <c r="AJ23" s="736" t="s">
        <v>1133</v>
      </c>
    </row>
    <row r="24" spans="1:36" ht="61" customHeight="1">
      <c r="A24" s="736" t="s">
        <v>2529</v>
      </c>
      <c r="B24" s="2049">
        <v>0</v>
      </c>
      <c r="C24" s="2050"/>
      <c r="D24" s="2049">
        <v>9</v>
      </c>
      <c r="E24" s="2050"/>
      <c r="F24" s="2049">
        <v>6</v>
      </c>
      <c r="G24" s="2050"/>
      <c r="H24" s="2049">
        <v>3</v>
      </c>
      <c r="I24" s="2050"/>
      <c r="J24" s="2049">
        <v>0</v>
      </c>
      <c r="K24" s="2050"/>
      <c r="L24" s="2049">
        <v>0</v>
      </c>
      <c r="M24" s="2050"/>
      <c r="N24" s="2049">
        <v>0</v>
      </c>
      <c r="O24" s="2050"/>
      <c r="P24" s="2049">
        <v>0</v>
      </c>
      <c r="Q24" s="2050"/>
      <c r="R24" s="2049">
        <v>0</v>
      </c>
      <c r="S24" s="2050"/>
      <c r="T24" s="2049">
        <v>0</v>
      </c>
      <c r="U24" s="2050"/>
      <c r="V24" s="2049">
        <v>0</v>
      </c>
      <c r="W24" s="2050"/>
      <c r="X24" s="2049">
        <v>0</v>
      </c>
      <c r="Y24" s="2050"/>
      <c r="Z24" s="2049">
        <v>0</v>
      </c>
      <c r="AA24" s="2050"/>
      <c r="AB24" s="2049">
        <v>0</v>
      </c>
      <c r="AC24" s="2050"/>
      <c r="AD24" s="2049">
        <v>0</v>
      </c>
      <c r="AE24" s="2050"/>
      <c r="AF24" s="2049">
        <v>0</v>
      </c>
      <c r="AG24" s="2050"/>
      <c r="AH24" s="2049">
        <v>0</v>
      </c>
      <c r="AI24" s="2050"/>
      <c r="AJ24" s="736" t="s">
        <v>65</v>
      </c>
    </row>
    <row r="25" spans="1:36" ht="61" customHeight="1">
      <c r="A25" s="736" t="s">
        <v>66</v>
      </c>
      <c r="B25" s="2053">
        <v>0</v>
      </c>
      <c r="C25" s="2054"/>
      <c r="D25" s="2053">
        <v>63</v>
      </c>
      <c r="E25" s="2054"/>
      <c r="F25" s="2053">
        <v>34</v>
      </c>
      <c r="G25" s="2054"/>
      <c r="H25" s="2053">
        <v>5</v>
      </c>
      <c r="I25" s="2054"/>
      <c r="J25" s="2053">
        <v>0</v>
      </c>
      <c r="K25" s="2054"/>
      <c r="L25" s="2053">
        <v>0</v>
      </c>
      <c r="M25" s="2054"/>
      <c r="N25" s="2053">
        <v>0</v>
      </c>
      <c r="O25" s="2054"/>
      <c r="P25" s="2053">
        <v>0</v>
      </c>
      <c r="Q25" s="2054"/>
      <c r="R25" s="2053">
        <v>0</v>
      </c>
      <c r="S25" s="2054"/>
      <c r="T25" s="2053">
        <v>5</v>
      </c>
      <c r="U25" s="2054"/>
      <c r="V25" s="2053">
        <v>0</v>
      </c>
      <c r="W25" s="2054"/>
      <c r="X25" s="2053">
        <v>0</v>
      </c>
      <c r="Y25" s="2054"/>
      <c r="Z25" s="2053">
        <v>14</v>
      </c>
      <c r="AA25" s="2054"/>
      <c r="AB25" s="2053">
        <v>0</v>
      </c>
      <c r="AC25" s="2054"/>
      <c r="AD25" s="2053">
        <v>0</v>
      </c>
      <c r="AE25" s="2054"/>
      <c r="AF25" s="2053">
        <v>0</v>
      </c>
      <c r="AG25" s="2054"/>
      <c r="AH25" s="2053">
        <v>0</v>
      </c>
      <c r="AI25" s="2054"/>
      <c r="AJ25" s="736" t="s">
        <v>67</v>
      </c>
    </row>
    <row r="26" spans="1:36" ht="61" customHeight="1">
      <c r="A26" s="737" t="s">
        <v>967</v>
      </c>
      <c r="B26" s="2056">
        <f>SUM(B6:B25)</f>
        <v>142</v>
      </c>
      <c r="C26" s="2056"/>
      <c r="D26" s="2056">
        <f>SUM(D6:D25)</f>
        <v>8324</v>
      </c>
      <c r="E26" s="2056"/>
      <c r="F26" s="2056">
        <f>SUM(F6:F25)</f>
        <v>2988</v>
      </c>
      <c r="G26" s="2056"/>
      <c r="H26" s="2056">
        <f>SUM(H6:H25)</f>
        <v>1195</v>
      </c>
      <c r="I26" s="2056"/>
      <c r="J26" s="2056">
        <f>SUM(J6:J25)</f>
        <v>2</v>
      </c>
      <c r="K26" s="2056"/>
      <c r="L26" s="2056">
        <f>SUM(L6:L25)</f>
        <v>5</v>
      </c>
      <c r="M26" s="2056"/>
      <c r="N26" s="2056">
        <f>SUM(N6:N25)</f>
        <v>0</v>
      </c>
      <c r="O26" s="2056"/>
      <c r="P26" s="2056">
        <f>SUM(P6:P25)</f>
        <v>45</v>
      </c>
      <c r="Q26" s="2056"/>
      <c r="R26" s="2056">
        <f>SUM(R6:R25)</f>
        <v>52</v>
      </c>
      <c r="S26" s="2056"/>
      <c r="T26" s="2056">
        <f>SUM(T6:T25)</f>
        <v>2286</v>
      </c>
      <c r="U26" s="2056"/>
      <c r="V26" s="2056">
        <f>SUM(V6:V25)</f>
        <v>0</v>
      </c>
      <c r="W26" s="2056"/>
      <c r="X26" s="2056">
        <f>SUM(X6:X25)</f>
        <v>0</v>
      </c>
      <c r="Y26" s="2056"/>
      <c r="Z26" s="2056">
        <f>SUM(Z6:Z25)</f>
        <v>6003</v>
      </c>
      <c r="AA26" s="2056"/>
      <c r="AB26" s="2056">
        <f>SUM(AB6:AB25)</f>
        <v>0</v>
      </c>
      <c r="AC26" s="2056"/>
      <c r="AD26" s="2056">
        <f>SUM(AD6:AD25)</f>
        <v>0</v>
      </c>
      <c r="AE26" s="2056"/>
      <c r="AF26" s="2056">
        <f>SUM(AF6:AF25)</f>
        <v>0</v>
      </c>
      <c r="AG26" s="2056"/>
      <c r="AH26" s="2056">
        <f>SUM(AH6:AH25)</f>
        <v>0</v>
      </c>
      <c r="AI26" s="2056"/>
      <c r="AJ26" s="737" t="s">
        <v>68</v>
      </c>
    </row>
    <row r="27" spans="1:36" ht="60.75" customHeight="1">
      <c r="A27" s="2057" t="s">
        <v>2572</v>
      </c>
      <c r="B27" s="2058"/>
      <c r="C27" s="2058"/>
      <c r="D27" s="2058"/>
      <c r="E27" s="2058"/>
      <c r="F27" s="2058"/>
      <c r="G27" s="2058"/>
      <c r="H27" s="2058"/>
      <c r="I27" s="2058"/>
      <c r="J27" s="2058"/>
      <c r="K27" s="2058"/>
      <c r="L27" s="2058"/>
      <c r="M27" s="2058"/>
      <c r="N27" s="2058"/>
      <c r="O27" s="2058"/>
      <c r="P27" s="2058"/>
      <c r="Q27" s="2058"/>
      <c r="R27" s="2058"/>
      <c r="S27" s="2058"/>
      <c r="T27" s="2059" t="s">
        <v>2573</v>
      </c>
      <c r="U27" s="2059"/>
      <c r="V27" s="2059"/>
      <c r="W27" s="2059"/>
      <c r="X27" s="2059"/>
      <c r="Y27" s="2059"/>
      <c r="Z27" s="2059"/>
      <c r="AA27" s="2059"/>
      <c r="AB27" s="2059"/>
      <c r="AC27" s="2059"/>
      <c r="AD27" s="2059"/>
      <c r="AE27" s="2059"/>
      <c r="AF27" s="2059"/>
      <c r="AG27" s="2059"/>
      <c r="AH27" s="2059"/>
      <c r="AI27" s="2059"/>
      <c r="AJ27" s="2059"/>
    </row>
  </sheetData>
  <mergeCells count="384">
    <mergeCell ref="A27:S27"/>
    <mergeCell ref="T27:AJ27"/>
    <mergeCell ref="X26:Y26"/>
    <mergeCell ref="Z26:AA26"/>
    <mergeCell ref="AB26:AC26"/>
    <mergeCell ref="AD26:AE26"/>
    <mergeCell ref="AF26:AG26"/>
    <mergeCell ref="AH26:AI26"/>
    <mergeCell ref="L26:M26"/>
    <mergeCell ref="N26:O26"/>
    <mergeCell ref="P26:Q26"/>
    <mergeCell ref="R26:S26"/>
    <mergeCell ref="T26:U26"/>
    <mergeCell ref="V26:W26"/>
    <mergeCell ref="Z25:AA25"/>
    <mergeCell ref="AB25:AC25"/>
    <mergeCell ref="AD25:AE25"/>
    <mergeCell ref="AF25:AG25"/>
    <mergeCell ref="AH25:AI25"/>
    <mergeCell ref="B26:C26"/>
    <mergeCell ref="D26:E26"/>
    <mergeCell ref="F26:G26"/>
    <mergeCell ref="H26:I26"/>
    <mergeCell ref="J26:K26"/>
    <mergeCell ref="N25:O25"/>
    <mergeCell ref="P25:Q25"/>
    <mergeCell ref="R25:S25"/>
    <mergeCell ref="T25:U25"/>
    <mergeCell ref="V25:W25"/>
    <mergeCell ref="X25:Y25"/>
    <mergeCell ref="B25:C25"/>
    <mergeCell ref="D25:E25"/>
    <mergeCell ref="F25:G25"/>
    <mergeCell ref="H25:I25"/>
    <mergeCell ref="J25:K25"/>
    <mergeCell ref="L25:M25"/>
    <mergeCell ref="AB24:AC24"/>
    <mergeCell ref="AD24:AE24"/>
    <mergeCell ref="AF24:AG24"/>
    <mergeCell ref="AH24:AI24"/>
    <mergeCell ref="L24:M24"/>
    <mergeCell ref="N24:O24"/>
    <mergeCell ref="P24:Q24"/>
    <mergeCell ref="R24:S24"/>
    <mergeCell ref="T24:U24"/>
    <mergeCell ref="V24:W24"/>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X24:Y24"/>
    <mergeCell ref="Z24:AA24"/>
    <mergeCell ref="AB22:AC22"/>
    <mergeCell ref="AD22:AE22"/>
    <mergeCell ref="AF22:AG22"/>
    <mergeCell ref="AH22:AI22"/>
    <mergeCell ref="L22:M22"/>
    <mergeCell ref="N22:O22"/>
    <mergeCell ref="P22:Q22"/>
    <mergeCell ref="R22:S22"/>
    <mergeCell ref="T22:U22"/>
    <mergeCell ref="V22:W22"/>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0:AC20"/>
    <mergeCell ref="AD20:AE20"/>
    <mergeCell ref="AF20:AG20"/>
    <mergeCell ref="AH20:AI20"/>
    <mergeCell ref="L20:M20"/>
    <mergeCell ref="N20:O20"/>
    <mergeCell ref="P20:Q20"/>
    <mergeCell ref="R20:S20"/>
    <mergeCell ref="T20:U20"/>
    <mergeCell ref="V20:W20"/>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18:AC18"/>
    <mergeCell ref="AD18:AE18"/>
    <mergeCell ref="AF18:AG18"/>
    <mergeCell ref="AH18:AI18"/>
    <mergeCell ref="L18:M18"/>
    <mergeCell ref="N18:O18"/>
    <mergeCell ref="P18:Q18"/>
    <mergeCell ref="R18:S18"/>
    <mergeCell ref="T18:U18"/>
    <mergeCell ref="V18:W18"/>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6:AC16"/>
    <mergeCell ref="AD16:AE16"/>
    <mergeCell ref="AF16:AG16"/>
    <mergeCell ref="AH16:AI16"/>
    <mergeCell ref="L16:M16"/>
    <mergeCell ref="N16:O16"/>
    <mergeCell ref="P16:Q16"/>
    <mergeCell ref="R16:S16"/>
    <mergeCell ref="T16:U16"/>
    <mergeCell ref="V16:W16"/>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4:AC14"/>
    <mergeCell ref="AD14:AE14"/>
    <mergeCell ref="AF14:AG14"/>
    <mergeCell ref="AH14:AI14"/>
    <mergeCell ref="L14:M14"/>
    <mergeCell ref="N14:O14"/>
    <mergeCell ref="P14:Q14"/>
    <mergeCell ref="R14:S14"/>
    <mergeCell ref="T14:U14"/>
    <mergeCell ref="V14:W14"/>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2:AC12"/>
    <mergeCell ref="AD12:AE12"/>
    <mergeCell ref="AF12:AG12"/>
    <mergeCell ref="AH12:AI12"/>
    <mergeCell ref="L12:M12"/>
    <mergeCell ref="N12:O12"/>
    <mergeCell ref="P12:Q12"/>
    <mergeCell ref="R12:S12"/>
    <mergeCell ref="T12:U12"/>
    <mergeCell ref="V12:W12"/>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0:AC10"/>
    <mergeCell ref="AD10:AE10"/>
    <mergeCell ref="AF10:AG10"/>
    <mergeCell ref="AH10:AI10"/>
    <mergeCell ref="L10:M10"/>
    <mergeCell ref="N10:O10"/>
    <mergeCell ref="P10:Q10"/>
    <mergeCell ref="R10:S10"/>
    <mergeCell ref="T10:U10"/>
    <mergeCell ref="V10:W10"/>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X8:Y8"/>
    <mergeCell ref="Z8:AA8"/>
    <mergeCell ref="AB8:AC8"/>
    <mergeCell ref="AD8:AE8"/>
    <mergeCell ref="AF8:AG8"/>
    <mergeCell ref="AH8:AI8"/>
    <mergeCell ref="L8:M8"/>
    <mergeCell ref="N8:O8"/>
    <mergeCell ref="P8:Q8"/>
    <mergeCell ref="R8:S8"/>
    <mergeCell ref="T8:U8"/>
    <mergeCell ref="V8:W8"/>
    <mergeCell ref="B8:C8"/>
    <mergeCell ref="D8:E8"/>
    <mergeCell ref="F8:G8"/>
    <mergeCell ref="H8:I8"/>
    <mergeCell ref="J8:K8"/>
    <mergeCell ref="N7:O7"/>
    <mergeCell ref="P7:Q7"/>
    <mergeCell ref="R7:S7"/>
    <mergeCell ref="T7:U7"/>
    <mergeCell ref="AD6:AE6"/>
    <mergeCell ref="AF6:AG6"/>
    <mergeCell ref="AH6:AI6"/>
    <mergeCell ref="B7:C7"/>
    <mergeCell ref="D7:E7"/>
    <mergeCell ref="F7:G7"/>
    <mergeCell ref="H7:I7"/>
    <mergeCell ref="J7:K7"/>
    <mergeCell ref="L7:M7"/>
    <mergeCell ref="P6:Q6"/>
    <mergeCell ref="R6:S6"/>
    <mergeCell ref="T6:U6"/>
    <mergeCell ref="V6:W6"/>
    <mergeCell ref="X6:Y6"/>
    <mergeCell ref="Z6:AA6"/>
    <mergeCell ref="Z7:AA7"/>
    <mergeCell ref="AB7:AC7"/>
    <mergeCell ref="AD7:AE7"/>
    <mergeCell ref="AF7:AG7"/>
    <mergeCell ref="AH7:AI7"/>
    <mergeCell ref="V7:W7"/>
    <mergeCell ref="X7:Y7"/>
    <mergeCell ref="B6:C6"/>
    <mergeCell ref="D6:E6"/>
    <mergeCell ref="F6:G6"/>
    <mergeCell ref="H6:I6"/>
    <mergeCell ref="J6:K6"/>
    <mergeCell ref="L6:M6"/>
    <mergeCell ref="N6:O6"/>
    <mergeCell ref="AB4:AB5"/>
    <mergeCell ref="AC4:AC5"/>
    <mergeCell ref="V4:V5"/>
    <mergeCell ref="W4:W5"/>
    <mergeCell ref="X4:X5"/>
    <mergeCell ref="Y4:Y5"/>
    <mergeCell ref="Z4:Z5"/>
    <mergeCell ref="AA4:AA5"/>
    <mergeCell ref="AB6:AC6"/>
    <mergeCell ref="A1:AJ1"/>
    <mergeCell ref="A2:AJ2"/>
    <mergeCell ref="A4:A5"/>
    <mergeCell ref="B4:O4"/>
    <mergeCell ref="P4:P5"/>
    <mergeCell ref="Q4:Q5"/>
    <mergeCell ref="R4:R5"/>
    <mergeCell ref="S4:S5"/>
    <mergeCell ref="T4:T5"/>
    <mergeCell ref="U4:U5"/>
    <mergeCell ref="AH4:AH5"/>
    <mergeCell ref="AI4:AI5"/>
    <mergeCell ref="AJ4:AJ5"/>
    <mergeCell ref="AD4:AD5"/>
    <mergeCell ref="AE4:AE5"/>
    <mergeCell ref="AF4:AF5"/>
    <mergeCell ref="AG4:AG5"/>
  </mergeCells>
  <printOptions horizontalCentered="1" verticalCentered="1"/>
  <pageMargins left="0.39370078740157483" right="0.39370078740157483" top="0.78740157480314965" bottom="0.78740157480314965" header="0.51181102362204722" footer="0.51181102362204722"/>
  <pageSetup paperSize="9" scale="26"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9"/>
  <sheetViews>
    <sheetView showGridLines="0" rightToLeft="1" view="pageBreakPreview" topLeftCell="A25" zoomScale="40" zoomScaleNormal="70" zoomScaleSheetLayoutView="40" workbookViewId="0">
      <selection activeCell="B50" sqref="B50"/>
    </sheetView>
  </sheetViews>
  <sheetFormatPr defaultColWidth="21" defaultRowHeight="23.5"/>
  <cols>
    <col min="1" max="1" width="31.54296875" style="756" customWidth="1"/>
    <col min="2" max="14" width="19.54296875" style="756" customWidth="1"/>
    <col min="15" max="15" width="31.54296875" style="738" customWidth="1"/>
    <col min="16" max="16384" width="21" style="738"/>
  </cols>
  <sheetData>
    <row r="1" spans="1:15" ht="52.5" customHeight="1">
      <c r="A1" s="2060" t="s">
        <v>2574</v>
      </c>
      <c r="B1" s="2060"/>
      <c r="C1" s="2060"/>
      <c r="D1" s="2060"/>
      <c r="E1" s="2060"/>
      <c r="F1" s="2060"/>
      <c r="G1" s="2060"/>
      <c r="H1" s="2060"/>
      <c r="I1" s="2060"/>
      <c r="J1" s="2060"/>
      <c r="K1" s="2060"/>
      <c r="L1" s="2060"/>
      <c r="M1" s="2060"/>
      <c r="N1" s="2060"/>
      <c r="O1" s="2060"/>
    </row>
    <row r="2" spans="1:15" ht="61.5" customHeight="1">
      <c r="A2" s="2061" t="s">
        <v>2575</v>
      </c>
      <c r="B2" s="2062"/>
      <c r="C2" s="2062"/>
      <c r="D2" s="2062"/>
      <c r="E2" s="2062"/>
      <c r="F2" s="2062"/>
      <c r="G2" s="2062"/>
      <c r="H2" s="2062"/>
      <c r="I2" s="2062"/>
      <c r="J2" s="2062"/>
      <c r="K2" s="2062"/>
      <c r="L2" s="2062"/>
      <c r="M2" s="2062"/>
      <c r="N2" s="2062"/>
      <c r="O2" s="2063"/>
    </row>
    <row r="3" spans="1:15" ht="37.5" customHeight="1">
      <c r="A3" s="739" t="s">
        <v>2576</v>
      </c>
      <c r="B3" s="740"/>
      <c r="C3" s="740"/>
      <c r="D3" s="740"/>
      <c r="E3" s="740"/>
      <c r="F3" s="740"/>
      <c r="G3" s="740"/>
      <c r="H3" s="740"/>
      <c r="I3" s="740"/>
      <c r="J3" s="740"/>
      <c r="K3" s="740"/>
      <c r="L3" s="740"/>
      <c r="M3" s="740"/>
      <c r="N3" s="740"/>
      <c r="O3" s="741" t="s">
        <v>2577</v>
      </c>
    </row>
    <row r="4" spans="1:15" ht="37.5" customHeight="1">
      <c r="A4" s="2064" t="s">
        <v>2479</v>
      </c>
      <c r="B4" s="742" t="s">
        <v>2578</v>
      </c>
      <c r="C4" s="742" t="s">
        <v>2579</v>
      </c>
      <c r="D4" s="742" t="s">
        <v>2580</v>
      </c>
      <c r="E4" s="742" t="s">
        <v>2581</v>
      </c>
      <c r="F4" s="742" t="s">
        <v>2582</v>
      </c>
      <c r="G4" s="742" t="s">
        <v>2583</v>
      </c>
      <c r="H4" s="742" t="s">
        <v>2584</v>
      </c>
      <c r="I4" s="742" t="s">
        <v>2585</v>
      </c>
      <c r="J4" s="742" t="s">
        <v>2586</v>
      </c>
      <c r="K4" s="742" t="s">
        <v>2587</v>
      </c>
      <c r="L4" s="742" t="s">
        <v>2588</v>
      </c>
      <c r="M4" s="742" t="s">
        <v>2589</v>
      </c>
      <c r="N4" s="743" t="s">
        <v>750</v>
      </c>
      <c r="O4" s="2066" t="s">
        <v>2482</v>
      </c>
    </row>
    <row r="5" spans="1:15" ht="41.25" customHeight="1">
      <c r="A5" s="2065"/>
      <c r="B5" s="744" t="s">
        <v>2590</v>
      </c>
      <c r="C5" s="744" t="s">
        <v>2591</v>
      </c>
      <c r="D5" s="744" t="s">
        <v>2592</v>
      </c>
      <c r="E5" s="744" t="s">
        <v>2593</v>
      </c>
      <c r="F5" s="744" t="s">
        <v>2594</v>
      </c>
      <c r="G5" s="744" t="s">
        <v>2595</v>
      </c>
      <c r="H5" s="744" t="s">
        <v>2596</v>
      </c>
      <c r="I5" s="744" t="s">
        <v>2597</v>
      </c>
      <c r="J5" s="744" t="s">
        <v>2598</v>
      </c>
      <c r="K5" s="744" t="s">
        <v>2599</v>
      </c>
      <c r="L5" s="744" t="s">
        <v>2600</v>
      </c>
      <c r="M5" s="744" t="s">
        <v>2601</v>
      </c>
      <c r="N5" s="745" t="s">
        <v>68</v>
      </c>
      <c r="O5" s="2067"/>
    </row>
    <row r="6" spans="1:15" ht="61" customHeight="1">
      <c r="A6" s="746" t="s">
        <v>2507</v>
      </c>
      <c r="B6" s="747">
        <v>0</v>
      </c>
      <c r="C6" s="747">
        <v>0</v>
      </c>
      <c r="D6" s="747">
        <v>0</v>
      </c>
      <c r="E6" s="747">
        <v>0</v>
      </c>
      <c r="F6" s="747">
        <v>5</v>
      </c>
      <c r="G6" s="747">
        <v>23</v>
      </c>
      <c r="H6" s="747">
        <v>32</v>
      </c>
      <c r="I6" s="747">
        <v>13</v>
      </c>
      <c r="J6" s="747">
        <v>15</v>
      </c>
      <c r="K6" s="747">
        <v>16</v>
      </c>
      <c r="L6" s="747">
        <v>8</v>
      </c>
      <c r="M6" s="747">
        <v>2</v>
      </c>
      <c r="N6" s="748">
        <f t="shared" ref="N6:N33" si="0">SUM(B6:M6)</f>
        <v>114</v>
      </c>
      <c r="O6" s="746" t="s">
        <v>2506</v>
      </c>
    </row>
    <row r="7" spans="1:15" ht="61" customHeight="1">
      <c r="A7" s="746" t="s">
        <v>2485</v>
      </c>
      <c r="B7" s="749">
        <v>0</v>
      </c>
      <c r="C7" s="749">
        <v>0</v>
      </c>
      <c r="D7" s="749">
        <v>0</v>
      </c>
      <c r="E7" s="749">
        <v>8</v>
      </c>
      <c r="F7" s="749">
        <v>0</v>
      </c>
      <c r="G7" s="749">
        <v>0</v>
      </c>
      <c r="H7" s="749">
        <v>0</v>
      </c>
      <c r="I7" s="749">
        <v>0</v>
      </c>
      <c r="J7" s="749">
        <v>3</v>
      </c>
      <c r="K7" s="749">
        <v>0</v>
      </c>
      <c r="L7" s="749">
        <v>0</v>
      </c>
      <c r="M7" s="749">
        <v>0</v>
      </c>
      <c r="N7" s="748">
        <f t="shared" si="0"/>
        <v>11</v>
      </c>
      <c r="O7" s="746" t="s">
        <v>2486</v>
      </c>
    </row>
    <row r="8" spans="1:15" ht="61" customHeight="1">
      <c r="A8" s="746" t="s">
        <v>2487</v>
      </c>
      <c r="B8" s="747">
        <v>34</v>
      </c>
      <c r="C8" s="747">
        <v>37</v>
      </c>
      <c r="D8" s="747">
        <v>69</v>
      </c>
      <c r="E8" s="747">
        <v>109</v>
      </c>
      <c r="F8" s="747">
        <v>136</v>
      </c>
      <c r="G8" s="747">
        <v>135</v>
      </c>
      <c r="H8" s="747">
        <v>146</v>
      </c>
      <c r="I8" s="747">
        <v>130</v>
      </c>
      <c r="J8" s="747">
        <v>91</v>
      </c>
      <c r="K8" s="747">
        <v>47</v>
      </c>
      <c r="L8" s="747">
        <v>72</v>
      </c>
      <c r="M8" s="747">
        <v>84</v>
      </c>
      <c r="N8" s="748">
        <f t="shared" si="0"/>
        <v>1090</v>
      </c>
      <c r="O8" s="746" t="s">
        <v>2508</v>
      </c>
    </row>
    <row r="9" spans="1:15" ht="61" customHeight="1">
      <c r="A9" s="746" t="s">
        <v>2602</v>
      </c>
      <c r="B9" s="749">
        <v>0</v>
      </c>
      <c r="C9" s="749">
        <v>1</v>
      </c>
      <c r="D9" s="749">
        <v>0</v>
      </c>
      <c r="E9" s="749">
        <v>0</v>
      </c>
      <c r="F9" s="749">
        <v>0</v>
      </c>
      <c r="G9" s="749">
        <v>0</v>
      </c>
      <c r="H9" s="749">
        <v>0</v>
      </c>
      <c r="I9" s="749">
        <v>0</v>
      </c>
      <c r="J9" s="749">
        <v>0</v>
      </c>
      <c r="K9" s="749">
        <v>3</v>
      </c>
      <c r="L9" s="749">
        <v>0</v>
      </c>
      <c r="M9" s="749">
        <v>0</v>
      </c>
      <c r="N9" s="748">
        <f t="shared" si="0"/>
        <v>4</v>
      </c>
      <c r="O9" s="746" t="s">
        <v>2509</v>
      </c>
    </row>
    <row r="10" spans="1:15" ht="61" customHeight="1">
      <c r="A10" s="746" t="s">
        <v>2511</v>
      </c>
      <c r="B10" s="747">
        <v>0</v>
      </c>
      <c r="C10" s="747">
        <v>0</v>
      </c>
      <c r="D10" s="747">
        <v>0</v>
      </c>
      <c r="E10" s="747">
        <v>0</v>
      </c>
      <c r="F10" s="747">
        <v>0</v>
      </c>
      <c r="G10" s="747">
        <v>0</v>
      </c>
      <c r="H10" s="747">
        <v>0</v>
      </c>
      <c r="I10" s="747">
        <v>0</v>
      </c>
      <c r="J10" s="747">
        <v>0</v>
      </c>
      <c r="K10" s="747">
        <v>0</v>
      </c>
      <c r="L10" s="747">
        <v>0</v>
      </c>
      <c r="M10" s="747">
        <v>0</v>
      </c>
      <c r="N10" s="748">
        <f t="shared" si="0"/>
        <v>0</v>
      </c>
      <c r="O10" s="746" t="s">
        <v>227</v>
      </c>
    </row>
    <row r="11" spans="1:15" ht="61" customHeight="1">
      <c r="A11" s="746" t="s">
        <v>2493</v>
      </c>
      <c r="B11" s="749">
        <v>74</v>
      </c>
      <c r="C11" s="749">
        <v>101</v>
      </c>
      <c r="D11" s="749">
        <v>45</v>
      </c>
      <c r="E11" s="749">
        <v>83</v>
      </c>
      <c r="F11" s="749">
        <v>244</v>
      </c>
      <c r="G11" s="749">
        <v>309</v>
      </c>
      <c r="H11" s="749">
        <v>154</v>
      </c>
      <c r="I11" s="749">
        <v>73</v>
      </c>
      <c r="J11" s="749">
        <v>47</v>
      </c>
      <c r="K11" s="749">
        <v>33</v>
      </c>
      <c r="L11" s="749">
        <v>48</v>
      </c>
      <c r="M11" s="749">
        <v>49</v>
      </c>
      <c r="N11" s="748">
        <f t="shared" si="0"/>
        <v>1260</v>
      </c>
      <c r="O11" s="746" t="s">
        <v>231</v>
      </c>
    </row>
    <row r="12" spans="1:15" ht="61" customHeight="1">
      <c r="A12" s="746" t="s">
        <v>2494</v>
      </c>
      <c r="B12" s="747">
        <v>20</v>
      </c>
      <c r="C12" s="747">
        <v>7</v>
      </c>
      <c r="D12" s="747">
        <v>27</v>
      </c>
      <c r="E12" s="747">
        <v>22</v>
      </c>
      <c r="F12" s="747">
        <v>36</v>
      </c>
      <c r="G12" s="747">
        <v>34</v>
      </c>
      <c r="H12" s="747">
        <v>13</v>
      </c>
      <c r="I12" s="747">
        <v>16</v>
      </c>
      <c r="J12" s="747">
        <v>20</v>
      </c>
      <c r="K12" s="747">
        <v>13</v>
      </c>
      <c r="L12" s="747">
        <v>30</v>
      </c>
      <c r="M12" s="747">
        <v>27</v>
      </c>
      <c r="N12" s="748">
        <f t="shared" si="0"/>
        <v>265</v>
      </c>
      <c r="O12" s="746" t="s">
        <v>2495</v>
      </c>
    </row>
    <row r="13" spans="1:15" ht="61" customHeight="1">
      <c r="A13" s="746" t="s">
        <v>2496</v>
      </c>
      <c r="B13" s="749">
        <v>6</v>
      </c>
      <c r="C13" s="749">
        <v>6</v>
      </c>
      <c r="D13" s="749">
        <v>4</v>
      </c>
      <c r="E13" s="749">
        <v>9</v>
      </c>
      <c r="F13" s="749">
        <v>15</v>
      </c>
      <c r="G13" s="749">
        <v>9</v>
      </c>
      <c r="H13" s="749">
        <v>6</v>
      </c>
      <c r="I13" s="749">
        <v>9</v>
      </c>
      <c r="J13" s="749">
        <v>7</v>
      </c>
      <c r="K13" s="749">
        <v>7</v>
      </c>
      <c r="L13" s="749">
        <v>11</v>
      </c>
      <c r="M13" s="749">
        <v>6</v>
      </c>
      <c r="N13" s="748">
        <f t="shared" si="0"/>
        <v>95</v>
      </c>
      <c r="O13" s="746" t="s">
        <v>2497</v>
      </c>
    </row>
    <row r="14" spans="1:15" ht="61" customHeight="1">
      <c r="A14" s="746" t="s">
        <v>2513</v>
      </c>
      <c r="B14" s="747">
        <v>263</v>
      </c>
      <c r="C14" s="747">
        <v>322</v>
      </c>
      <c r="D14" s="747">
        <v>363</v>
      </c>
      <c r="E14" s="747">
        <v>363</v>
      </c>
      <c r="F14" s="747">
        <v>436</v>
      </c>
      <c r="G14" s="747">
        <v>295</v>
      </c>
      <c r="H14" s="747">
        <v>278</v>
      </c>
      <c r="I14" s="747">
        <v>231</v>
      </c>
      <c r="J14" s="747">
        <v>245</v>
      </c>
      <c r="K14" s="747">
        <v>235</v>
      </c>
      <c r="L14" s="747">
        <v>287</v>
      </c>
      <c r="M14" s="747">
        <v>306</v>
      </c>
      <c r="N14" s="748">
        <f t="shared" si="0"/>
        <v>3624</v>
      </c>
      <c r="O14" s="746" t="s">
        <v>2512</v>
      </c>
    </row>
    <row r="15" spans="1:15" ht="61" customHeight="1">
      <c r="A15" s="746" t="s">
        <v>2515</v>
      </c>
      <c r="B15" s="749">
        <v>215</v>
      </c>
      <c r="C15" s="749">
        <v>236</v>
      </c>
      <c r="D15" s="749">
        <v>255</v>
      </c>
      <c r="E15" s="749">
        <v>294</v>
      </c>
      <c r="F15" s="749">
        <v>341</v>
      </c>
      <c r="G15" s="749">
        <v>272</v>
      </c>
      <c r="H15" s="749">
        <v>303</v>
      </c>
      <c r="I15" s="749">
        <v>287</v>
      </c>
      <c r="J15" s="749">
        <v>255</v>
      </c>
      <c r="K15" s="749">
        <v>251</v>
      </c>
      <c r="L15" s="749">
        <v>202</v>
      </c>
      <c r="M15" s="749">
        <v>235</v>
      </c>
      <c r="N15" s="748">
        <f t="shared" si="0"/>
        <v>3146</v>
      </c>
      <c r="O15" s="746" t="s">
        <v>2514</v>
      </c>
    </row>
    <row r="16" spans="1:15" ht="61" customHeight="1">
      <c r="A16" s="746" t="s">
        <v>2603</v>
      </c>
      <c r="B16" s="747">
        <v>2</v>
      </c>
      <c r="C16" s="747">
        <v>2</v>
      </c>
      <c r="D16" s="747">
        <v>2</v>
      </c>
      <c r="E16" s="747">
        <v>1</v>
      </c>
      <c r="F16" s="747">
        <v>3</v>
      </c>
      <c r="G16" s="747">
        <v>4</v>
      </c>
      <c r="H16" s="747">
        <v>0</v>
      </c>
      <c r="I16" s="747">
        <v>2</v>
      </c>
      <c r="J16" s="747">
        <v>0</v>
      </c>
      <c r="K16" s="747">
        <v>4</v>
      </c>
      <c r="L16" s="747">
        <v>1</v>
      </c>
      <c r="M16" s="747">
        <v>3</v>
      </c>
      <c r="N16" s="748">
        <f t="shared" si="0"/>
        <v>24</v>
      </c>
      <c r="O16" s="746" t="s">
        <v>2604</v>
      </c>
    </row>
    <row r="17" spans="1:16" ht="61" customHeight="1">
      <c r="A17" s="746" t="s">
        <v>2605</v>
      </c>
      <c r="B17" s="749">
        <v>5</v>
      </c>
      <c r="C17" s="749">
        <v>7</v>
      </c>
      <c r="D17" s="749">
        <v>5</v>
      </c>
      <c r="E17" s="749">
        <v>2</v>
      </c>
      <c r="F17" s="749">
        <v>6</v>
      </c>
      <c r="G17" s="749">
        <v>7</v>
      </c>
      <c r="H17" s="749">
        <v>2</v>
      </c>
      <c r="I17" s="749">
        <v>3</v>
      </c>
      <c r="J17" s="749">
        <v>2</v>
      </c>
      <c r="K17" s="749">
        <v>5</v>
      </c>
      <c r="L17" s="749">
        <v>3</v>
      </c>
      <c r="M17" s="749">
        <v>6</v>
      </c>
      <c r="N17" s="748">
        <f t="shared" si="0"/>
        <v>53</v>
      </c>
      <c r="O17" s="746" t="s">
        <v>2606</v>
      </c>
    </row>
    <row r="18" spans="1:16" ht="61" customHeight="1">
      <c r="A18" s="746" t="s">
        <v>2607</v>
      </c>
      <c r="B18" s="747">
        <v>1</v>
      </c>
      <c r="C18" s="747">
        <v>1</v>
      </c>
      <c r="D18" s="747">
        <v>1</v>
      </c>
      <c r="E18" s="747">
        <v>2</v>
      </c>
      <c r="F18" s="747">
        <v>1</v>
      </c>
      <c r="G18" s="747">
        <v>4</v>
      </c>
      <c r="H18" s="747">
        <v>1</v>
      </c>
      <c r="I18" s="747">
        <v>1</v>
      </c>
      <c r="J18" s="747">
        <v>1</v>
      </c>
      <c r="K18" s="747">
        <v>1</v>
      </c>
      <c r="L18" s="747">
        <v>2</v>
      </c>
      <c r="M18" s="747">
        <v>4</v>
      </c>
      <c r="N18" s="748">
        <f t="shared" si="0"/>
        <v>20</v>
      </c>
      <c r="O18" s="746" t="s">
        <v>2608</v>
      </c>
    </row>
    <row r="19" spans="1:16" ht="61" customHeight="1">
      <c r="A19" s="746" t="s">
        <v>2609</v>
      </c>
      <c r="B19" s="749">
        <v>16</v>
      </c>
      <c r="C19" s="749">
        <v>12</v>
      </c>
      <c r="D19" s="749">
        <v>16</v>
      </c>
      <c r="E19" s="749">
        <v>15</v>
      </c>
      <c r="F19" s="749">
        <v>23</v>
      </c>
      <c r="G19" s="749">
        <v>18</v>
      </c>
      <c r="H19" s="749">
        <v>32</v>
      </c>
      <c r="I19" s="749">
        <v>19</v>
      </c>
      <c r="J19" s="749">
        <v>20</v>
      </c>
      <c r="K19" s="749">
        <v>14</v>
      </c>
      <c r="L19" s="749">
        <v>27</v>
      </c>
      <c r="M19" s="749">
        <v>13</v>
      </c>
      <c r="N19" s="748">
        <f t="shared" si="0"/>
        <v>225</v>
      </c>
      <c r="O19" s="746" t="s">
        <v>2610</v>
      </c>
    </row>
    <row r="20" spans="1:16" ht="61" customHeight="1">
      <c r="A20" s="746" t="s">
        <v>2557</v>
      </c>
      <c r="B20" s="747">
        <v>3</v>
      </c>
      <c r="C20" s="747">
        <v>12</v>
      </c>
      <c r="D20" s="747">
        <v>6</v>
      </c>
      <c r="E20" s="747">
        <v>4</v>
      </c>
      <c r="F20" s="747">
        <v>11</v>
      </c>
      <c r="G20" s="747">
        <v>5</v>
      </c>
      <c r="H20" s="747">
        <v>14</v>
      </c>
      <c r="I20" s="747">
        <v>26</v>
      </c>
      <c r="J20" s="747">
        <v>25</v>
      </c>
      <c r="K20" s="747">
        <v>15</v>
      </c>
      <c r="L20" s="747">
        <v>11</v>
      </c>
      <c r="M20" s="747">
        <v>10</v>
      </c>
      <c r="N20" s="748">
        <f t="shared" si="0"/>
        <v>142</v>
      </c>
      <c r="O20" s="746" t="s">
        <v>2556</v>
      </c>
    </row>
    <row r="21" spans="1:16" ht="61" customHeight="1">
      <c r="A21" s="746" t="s">
        <v>2611</v>
      </c>
      <c r="B21" s="749">
        <v>649</v>
      </c>
      <c r="C21" s="749">
        <v>559</v>
      </c>
      <c r="D21" s="749">
        <v>639</v>
      </c>
      <c r="E21" s="749">
        <v>511</v>
      </c>
      <c r="F21" s="749">
        <v>750</v>
      </c>
      <c r="G21" s="749">
        <v>576</v>
      </c>
      <c r="H21" s="749">
        <v>771</v>
      </c>
      <c r="I21" s="749">
        <v>732</v>
      </c>
      <c r="J21" s="749">
        <v>856</v>
      </c>
      <c r="K21" s="749">
        <v>833</v>
      </c>
      <c r="L21" s="749">
        <v>746</v>
      </c>
      <c r="M21" s="749">
        <v>702</v>
      </c>
      <c r="N21" s="748">
        <f t="shared" si="0"/>
        <v>8324</v>
      </c>
      <c r="O21" s="746" t="s">
        <v>2499</v>
      </c>
    </row>
    <row r="22" spans="1:16" ht="61" customHeight="1">
      <c r="A22" s="746" t="s">
        <v>2612</v>
      </c>
      <c r="B22" s="747">
        <v>241</v>
      </c>
      <c r="C22" s="747">
        <v>168</v>
      </c>
      <c r="D22" s="747">
        <v>205</v>
      </c>
      <c r="E22" s="747">
        <v>171</v>
      </c>
      <c r="F22" s="747">
        <v>237</v>
      </c>
      <c r="G22" s="747">
        <v>222</v>
      </c>
      <c r="H22" s="747">
        <v>287</v>
      </c>
      <c r="I22" s="747">
        <v>312</v>
      </c>
      <c r="J22" s="747">
        <v>351</v>
      </c>
      <c r="K22" s="747">
        <v>287</v>
      </c>
      <c r="L22" s="747">
        <v>247</v>
      </c>
      <c r="M22" s="747">
        <v>260</v>
      </c>
      <c r="N22" s="748">
        <f t="shared" si="0"/>
        <v>2988</v>
      </c>
      <c r="O22" s="746" t="s">
        <v>2559</v>
      </c>
    </row>
    <row r="23" spans="1:16" ht="61" customHeight="1">
      <c r="A23" s="746" t="s">
        <v>2562</v>
      </c>
      <c r="B23" s="749">
        <v>116</v>
      </c>
      <c r="C23" s="749">
        <v>127</v>
      </c>
      <c r="D23" s="749">
        <v>83</v>
      </c>
      <c r="E23" s="749">
        <v>80</v>
      </c>
      <c r="F23" s="749">
        <v>123</v>
      </c>
      <c r="G23" s="749">
        <v>100</v>
      </c>
      <c r="H23" s="749">
        <v>70</v>
      </c>
      <c r="I23" s="749">
        <v>99</v>
      </c>
      <c r="J23" s="749">
        <v>109</v>
      </c>
      <c r="K23" s="749">
        <v>126</v>
      </c>
      <c r="L23" s="749">
        <v>93</v>
      </c>
      <c r="M23" s="749">
        <v>69</v>
      </c>
      <c r="N23" s="748">
        <f t="shared" si="0"/>
        <v>1195</v>
      </c>
      <c r="O23" s="746" t="s">
        <v>2613</v>
      </c>
    </row>
    <row r="24" spans="1:16" ht="61" customHeight="1">
      <c r="A24" s="746" t="s">
        <v>2564</v>
      </c>
      <c r="B24" s="747">
        <v>0</v>
      </c>
      <c r="C24" s="747">
        <v>0</v>
      </c>
      <c r="D24" s="747">
        <v>0</v>
      </c>
      <c r="E24" s="747">
        <v>0</v>
      </c>
      <c r="F24" s="747">
        <v>0</v>
      </c>
      <c r="G24" s="747">
        <v>1</v>
      </c>
      <c r="H24" s="747">
        <v>0</v>
      </c>
      <c r="I24" s="747">
        <v>0</v>
      </c>
      <c r="J24" s="747">
        <v>0</v>
      </c>
      <c r="K24" s="747">
        <v>0</v>
      </c>
      <c r="L24" s="747">
        <v>1</v>
      </c>
      <c r="M24" s="747">
        <v>0</v>
      </c>
      <c r="N24" s="748">
        <f t="shared" si="0"/>
        <v>2</v>
      </c>
      <c r="O24" s="746" t="s">
        <v>2563</v>
      </c>
    </row>
    <row r="25" spans="1:16" ht="61" customHeight="1">
      <c r="A25" s="746" t="s">
        <v>2566</v>
      </c>
      <c r="B25" s="749">
        <v>2</v>
      </c>
      <c r="C25" s="749">
        <v>0</v>
      </c>
      <c r="D25" s="749">
        <v>0</v>
      </c>
      <c r="E25" s="749">
        <v>0</v>
      </c>
      <c r="F25" s="749">
        <v>2</v>
      </c>
      <c r="G25" s="749">
        <v>0</v>
      </c>
      <c r="H25" s="749">
        <v>0</v>
      </c>
      <c r="I25" s="749">
        <v>0</v>
      </c>
      <c r="J25" s="749">
        <v>0</v>
      </c>
      <c r="K25" s="749">
        <v>1</v>
      </c>
      <c r="L25" s="749">
        <v>0</v>
      </c>
      <c r="M25" s="749">
        <v>0</v>
      </c>
      <c r="N25" s="748">
        <f t="shared" si="0"/>
        <v>5</v>
      </c>
      <c r="O25" s="746" t="s">
        <v>2565</v>
      </c>
    </row>
    <row r="26" spans="1:16" ht="61" customHeight="1">
      <c r="A26" s="746" t="s">
        <v>2568</v>
      </c>
      <c r="B26" s="747">
        <v>0</v>
      </c>
      <c r="C26" s="747">
        <v>0</v>
      </c>
      <c r="D26" s="747">
        <v>0</v>
      </c>
      <c r="E26" s="747">
        <v>0</v>
      </c>
      <c r="F26" s="747">
        <v>0</v>
      </c>
      <c r="G26" s="747">
        <v>0</v>
      </c>
      <c r="H26" s="747">
        <v>0</v>
      </c>
      <c r="I26" s="747">
        <v>0</v>
      </c>
      <c r="J26" s="747">
        <v>0</v>
      </c>
      <c r="K26" s="747">
        <v>0</v>
      </c>
      <c r="L26" s="747">
        <v>0</v>
      </c>
      <c r="M26" s="747">
        <v>0</v>
      </c>
      <c r="N26" s="748">
        <f t="shared" si="0"/>
        <v>0</v>
      </c>
      <c r="O26" s="746" t="s">
        <v>2567</v>
      </c>
    </row>
    <row r="27" spans="1:16" ht="61" customHeight="1">
      <c r="A27" s="746" t="s">
        <v>2614</v>
      </c>
      <c r="B27" s="749">
        <v>2</v>
      </c>
      <c r="C27" s="749">
        <v>3</v>
      </c>
      <c r="D27" s="749">
        <v>1</v>
      </c>
      <c r="E27" s="749">
        <v>1</v>
      </c>
      <c r="F27" s="749">
        <v>2</v>
      </c>
      <c r="G27" s="749">
        <v>3</v>
      </c>
      <c r="H27" s="749">
        <v>9</v>
      </c>
      <c r="I27" s="749">
        <v>6</v>
      </c>
      <c r="J27" s="749">
        <v>4</v>
      </c>
      <c r="K27" s="749">
        <v>10</v>
      </c>
      <c r="L27" s="749">
        <v>1</v>
      </c>
      <c r="M27" s="749">
        <v>3</v>
      </c>
      <c r="N27" s="748">
        <f t="shared" si="0"/>
        <v>45</v>
      </c>
      <c r="O27" s="746" t="s">
        <v>2615</v>
      </c>
    </row>
    <row r="28" spans="1:16" s="750" customFormat="1" ht="61" customHeight="1">
      <c r="A28" s="746" t="s">
        <v>2539</v>
      </c>
      <c r="B28" s="747">
        <v>5</v>
      </c>
      <c r="C28" s="747">
        <v>0</v>
      </c>
      <c r="D28" s="747">
        <v>2</v>
      </c>
      <c r="E28" s="747">
        <v>1</v>
      </c>
      <c r="F28" s="747">
        <v>4</v>
      </c>
      <c r="G28" s="747">
        <v>6</v>
      </c>
      <c r="H28" s="747">
        <v>2</v>
      </c>
      <c r="I28" s="747">
        <v>4</v>
      </c>
      <c r="J28" s="747">
        <v>6</v>
      </c>
      <c r="K28" s="747">
        <v>7</v>
      </c>
      <c r="L28" s="747">
        <v>7</v>
      </c>
      <c r="M28" s="747">
        <v>8</v>
      </c>
      <c r="N28" s="748">
        <f t="shared" si="0"/>
        <v>52</v>
      </c>
      <c r="O28" s="746" t="s">
        <v>2538</v>
      </c>
      <c r="P28" s="738"/>
    </row>
    <row r="29" spans="1:16" s="750" customFormat="1" ht="61" customHeight="1">
      <c r="A29" s="746" t="s">
        <v>2616</v>
      </c>
      <c r="B29" s="749">
        <v>140</v>
      </c>
      <c r="C29" s="749">
        <v>112</v>
      </c>
      <c r="D29" s="749">
        <v>112</v>
      </c>
      <c r="E29" s="749">
        <v>113</v>
      </c>
      <c r="F29" s="749">
        <v>167</v>
      </c>
      <c r="G29" s="749">
        <v>280</v>
      </c>
      <c r="H29" s="749">
        <v>284</v>
      </c>
      <c r="I29" s="749">
        <v>252</v>
      </c>
      <c r="J29" s="749">
        <v>243</v>
      </c>
      <c r="K29" s="749">
        <v>202</v>
      </c>
      <c r="L29" s="749">
        <v>207</v>
      </c>
      <c r="M29" s="749">
        <v>174</v>
      </c>
      <c r="N29" s="748">
        <f t="shared" si="0"/>
        <v>2286</v>
      </c>
      <c r="O29" s="746" t="s">
        <v>2540</v>
      </c>
      <c r="P29" s="738"/>
    </row>
    <row r="30" spans="1:16" s="751" customFormat="1" ht="61" customHeight="1">
      <c r="A30" s="746" t="s">
        <v>2543</v>
      </c>
      <c r="B30" s="747">
        <v>0</v>
      </c>
      <c r="C30" s="747">
        <v>0</v>
      </c>
      <c r="D30" s="747">
        <v>0</v>
      </c>
      <c r="E30" s="747">
        <v>0</v>
      </c>
      <c r="F30" s="747">
        <v>0</v>
      </c>
      <c r="G30" s="747">
        <v>0</v>
      </c>
      <c r="H30" s="747">
        <v>0</v>
      </c>
      <c r="I30" s="747">
        <v>0</v>
      </c>
      <c r="J30" s="747">
        <v>0</v>
      </c>
      <c r="K30" s="747">
        <v>0</v>
      </c>
      <c r="L30" s="747">
        <v>0</v>
      </c>
      <c r="M30" s="747">
        <v>0</v>
      </c>
      <c r="N30" s="748">
        <f t="shared" si="0"/>
        <v>0</v>
      </c>
      <c r="O30" s="746" t="s">
        <v>2617</v>
      </c>
      <c r="P30" s="738"/>
    </row>
    <row r="31" spans="1:16" s="751" customFormat="1" ht="61" customHeight="1">
      <c r="A31" s="746" t="s">
        <v>2545</v>
      </c>
      <c r="B31" s="749">
        <v>0</v>
      </c>
      <c r="C31" s="749">
        <v>0</v>
      </c>
      <c r="D31" s="749">
        <v>0</v>
      </c>
      <c r="E31" s="749">
        <v>0</v>
      </c>
      <c r="F31" s="749">
        <v>0</v>
      </c>
      <c r="G31" s="749">
        <v>0</v>
      </c>
      <c r="H31" s="749">
        <v>0</v>
      </c>
      <c r="I31" s="749">
        <v>0</v>
      </c>
      <c r="J31" s="749">
        <v>0</v>
      </c>
      <c r="K31" s="749">
        <v>0</v>
      </c>
      <c r="L31" s="749">
        <v>0</v>
      </c>
      <c r="M31" s="749">
        <v>0</v>
      </c>
      <c r="N31" s="748">
        <f t="shared" si="0"/>
        <v>0</v>
      </c>
      <c r="O31" s="746" t="s">
        <v>2544</v>
      </c>
      <c r="P31" s="738"/>
    </row>
    <row r="32" spans="1:16" s="751" customFormat="1" ht="61" customHeight="1">
      <c r="A32" s="746" t="s">
        <v>2547</v>
      </c>
      <c r="B32" s="747">
        <v>1684</v>
      </c>
      <c r="C32" s="747">
        <v>1072</v>
      </c>
      <c r="D32" s="747">
        <v>867</v>
      </c>
      <c r="E32" s="747">
        <v>609</v>
      </c>
      <c r="F32" s="747">
        <v>592</v>
      </c>
      <c r="G32" s="747">
        <v>449</v>
      </c>
      <c r="H32" s="747">
        <v>159</v>
      </c>
      <c r="I32" s="747">
        <v>111</v>
      </c>
      <c r="J32" s="747">
        <v>85</v>
      </c>
      <c r="K32" s="747">
        <v>109</v>
      </c>
      <c r="L32" s="747">
        <v>157</v>
      </c>
      <c r="M32" s="747">
        <v>109</v>
      </c>
      <c r="N32" s="748">
        <f t="shared" si="0"/>
        <v>6003</v>
      </c>
      <c r="O32" s="746" t="s">
        <v>2546</v>
      </c>
      <c r="P32" s="738"/>
    </row>
    <row r="33" spans="1:16" s="751" customFormat="1" ht="61" customHeight="1">
      <c r="A33" s="746" t="s">
        <v>2553</v>
      </c>
      <c r="B33" s="752">
        <v>0</v>
      </c>
      <c r="C33" s="752">
        <v>0</v>
      </c>
      <c r="D33" s="752">
        <v>0</v>
      </c>
      <c r="E33" s="752">
        <v>0</v>
      </c>
      <c r="F33" s="752">
        <v>0</v>
      </c>
      <c r="G33" s="752">
        <v>0</v>
      </c>
      <c r="H33" s="752">
        <v>0</v>
      </c>
      <c r="I33" s="752">
        <v>0</v>
      </c>
      <c r="J33" s="752">
        <v>0</v>
      </c>
      <c r="K33" s="752">
        <v>0</v>
      </c>
      <c r="L33" s="752">
        <v>0</v>
      </c>
      <c r="M33" s="752">
        <v>0</v>
      </c>
      <c r="N33" s="753">
        <f t="shared" si="0"/>
        <v>0</v>
      </c>
      <c r="O33" s="746" t="s">
        <v>2618</v>
      </c>
      <c r="P33" s="738"/>
    </row>
    <row r="34" spans="1:16" s="751" customFormat="1" ht="61" customHeight="1">
      <c r="A34" s="746" t="s">
        <v>2549</v>
      </c>
      <c r="B34" s="754">
        <v>0</v>
      </c>
      <c r="C34" s="754">
        <v>0</v>
      </c>
      <c r="D34" s="754">
        <v>0</v>
      </c>
      <c r="E34" s="754">
        <v>0</v>
      </c>
      <c r="F34" s="754">
        <v>0</v>
      </c>
      <c r="G34" s="754">
        <v>0</v>
      </c>
      <c r="H34" s="754">
        <v>0</v>
      </c>
      <c r="I34" s="754">
        <v>0</v>
      </c>
      <c r="J34" s="754">
        <v>0</v>
      </c>
      <c r="K34" s="754">
        <v>0</v>
      </c>
      <c r="L34" s="754">
        <v>0</v>
      </c>
      <c r="M34" s="754">
        <v>0</v>
      </c>
      <c r="N34" s="753">
        <f>SUM(B34:M34)</f>
        <v>0</v>
      </c>
      <c r="O34" s="746" t="s">
        <v>2548</v>
      </c>
      <c r="P34" s="738"/>
    </row>
    <row r="35" spans="1:16" s="751" customFormat="1" ht="61" customHeight="1">
      <c r="A35" s="746" t="s">
        <v>2551</v>
      </c>
      <c r="B35" s="752">
        <v>0</v>
      </c>
      <c r="C35" s="752">
        <v>0</v>
      </c>
      <c r="D35" s="752">
        <v>0</v>
      </c>
      <c r="E35" s="752">
        <v>0</v>
      </c>
      <c r="F35" s="752">
        <v>0</v>
      </c>
      <c r="G35" s="752">
        <v>0</v>
      </c>
      <c r="H35" s="752">
        <v>0</v>
      </c>
      <c r="I35" s="752">
        <v>0</v>
      </c>
      <c r="J35" s="752">
        <v>0</v>
      </c>
      <c r="K35" s="752">
        <v>0</v>
      </c>
      <c r="L35" s="752">
        <v>0</v>
      </c>
      <c r="M35" s="752">
        <v>0</v>
      </c>
      <c r="N35" s="753">
        <f>SUM(B35:M35)</f>
        <v>0</v>
      </c>
      <c r="O35" s="746" t="s">
        <v>2550</v>
      </c>
      <c r="P35" s="738"/>
    </row>
    <row r="36" spans="1:16" s="751" customFormat="1" ht="61" customHeight="1">
      <c r="A36" s="746" t="s">
        <v>2555</v>
      </c>
      <c r="B36" s="754">
        <v>0</v>
      </c>
      <c r="C36" s="754">
        <v>0</v>
      </c>
      <c r="D36" s="754">
        <v>0</v>
      </c>
      <c r="E36" s="754">
        <v>0</v>
      </c>
      <c r="F36" s="754">
        <v>0</v>
      </c>
      <c r="G36" s="754">
        <v>0</v>
      </c>
      <c r="H36" s="754">
        <v>0</v>
      </c>
      <c r="I36" s="754">
        <v>0</v>
      </c>
      <c r="J36" s="754">
        <v>0</v>
      </c>
      <c r="K36" s="754">
        <v>0</v>
      </c>
      <c r="L36" s="754">
        <v>0</v>
      </c>
      <c r="M36" s="754">
        <v>0</v>
      </c>
      <c r="N36" s="753">
        <f>SUM(B36:M36)</f>
        <v>0</v>
      </c>
      <c r="O36" s="746" t="s">
        <v>2554</v>
      </c>
      <c r="P36" s="738"/>
    </row>
    <row r="37" spans="1:16" ht="55.5" customHeight="1">
      <c r="A37" s="2068" t="s">
        <v>2572</v>
      </c>
      <c r="B37" s="2068"/>
      <c r="C37" s="2068"/>
      <c r="D37" s="2068"/>
      <c r="E37" s="2068"/>
      <c r="F37" s="2068"/>
      <c r="G37" s="2069"/>
      <c r="H37" s="2070" t="s">
        <v>2573</v>
      </c>
      <c r="I37" s="2070"/>
      <c r="J37" s="2070"/>
      <c r="K37" s="2070"/>
      <c r="L37" s="2070"/>
      <c r="M37" s="2070"/>
      <c r="N37" s="2070"/>
      <c r="O37" s="2071"/>
      <c r="P37" s="755"/>
    </row>
    <row r="39" spans="1:16" ht="20.25" customHeight="1"/>
  </sheetData>
  <mergeCells count="6">
    <mergeCell ref="A1:O1"/>
    <mergeCell ref="A2:O2"/>
    <mergeCell ref="A4:A5"/>
    <mergeCell ref="O4:O5"/>
    <mergeCell ref="A37:G37"/>
    <mergeCell ref="H37:O37"/>
  </mergeCells>
  <printOptions horizontalCentered="1" verticalCentered="1" gridLinesSet="0"/>
  <pageMargins left="0.19685039370078741" right="0.19685039370078741" top="0.19685039370078741" bottom="0.19685039370078741" header="0.11811023622047245" footer="0.11811023622047245"/>
  <pageSetup paperSize="9" scale="26"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8"/>
  <sheetViews>
    <sheetView showGridLines="0" rightToLeft="1" view="pageBreakPreview" zoomScale="60" zoomScaleNormal="65" workbookViewId="0">
      <selection activeCell="B50" sqref="B50"/>
    </sheetView>
  </sheetViews>
  <sheetFormatPr defaultColWidth="9.453125" defaultRowHeight="17.149999999999999" customHeight="1"/>
  <cols>
    <col min="1" max="1" width="74.81640625" style="758" customWidth="1"/>
    <col min="2" max="2" width="22" style="758" customWidth="1"/>
    <col min="3" max="3" width="25.1796875" style="758" customWidth="1"/>
    <col min="4" max="4" width="27.54296875" style="758" customWidth="1"/>
    <col min="5" max="5" width="26.453125" style="758" customWidth="1"/>
    <col min="6" max="6" width="26" style="757" customWidth="1"/>
    <col min="7" max="7" width="28" style="757" hidden="1" customWidth="1"/>
    <col min="8" max="8" width="32.453125" style="757" customWidth="1"/>
    <col min="9" max="9" width="67.54296875" style="758" customWidth="1"/>
    <col min="10" max="10" width="7.453125" style="757" customWidth="1"/>
    <col min="11" max="16384" width="9.453125" style="758"/>
  </cols>
  <sheetData>
    <row r="1" spans="1:10" ht="54" customHeight="1">
      <c r="A1" s="1776" t="s">
        <v>2619</v>
      </c>
      <c r="B1" s="1776"/>
      <c r="C1" s="1776"/>
      <c r="D1" s="1776"/>
      <c r="E1" s="1776"/>
      <c r="F1" s="1776"/>
      <c r="G1" s="1776"/>
      <c r="H1" s="1776"/>
      <c r="I1" s="1776"/>
    </row>
    <row r="2" spans="1:10" ht="51.75" customHeight="1">
      <c r="A2" s="1777" t="s">
        <v>2620</v>
      </c>
      <c r="B2" s="1777"/>
      <c r="C2" s="1777"/>
      <c r="D2" s="1777"/>
      <c r="E2" s="1777"/>
      <c r="F2" s="1777"/>
      <c r="G2" s="1777"/>
      <c r="H2" s="1777"/>
      <c r="I2" s="1777"/>
    </row>
    <row r="3" spans="1:10" ht="30" customHeight="1">
      <c r="A3" s="722" t="s">
        <v>2621</v>
      </c>
      <c r="B3" s="723"/>
      <c r="C3" s="723"/>
      <c r="D3" s="723"/>
      <c r="E3" s="759"/>
      <c r="F3" s="723"/>
      <c r="G3" s="723"/>
      <c r="H3" s="723"/>
      <c r="I3" s="724" t="s">
        <v>2622</v>
      </c>
      <c r="J3" s="760"/>
    </row>
    <row r="4" spans="1:10" ht="27" customHeight="1">
      <c r="A4" s="2078" t="s">
        <v>2623</v>
      </c>
      <c r="B4" s="2080" t="s">
        <v>2624</v>
      </c>
      <c r="C4" s="2081"/>
      <c r="D4" s="2081"/>
      <c r="E4" s="2081"/>
      <c r="F4" s="2081"/>
      <c r="G4" s="2081"/>
      <c r="H4" s="2082"/>
      <c r="I4" s="2083" t="s">
        <v>2482</v>
      </c>
    </row>
    <row r="5" spans="1:10" ht="27" customHeight="1">
      <c r="A5" s="2078"/>
      <c r="B5" s="2072" t="s">
        <v>2625</v>
      </c>
      <c r="C5" s="2072" t="s">
        <v>2626</v>
      </c>
      <c r="D5" s="2072" t="s">
        <v>2627</v>
      </c>
      <c r="E5" s="2072" t="s">
        <v>2628</v>
      </c>
      <c r="F5" s="2072" t="s">
        <v>2629</v>
      </c>
      <c r="G5" s="2072" t="s">
        <v>2630</v>
      </c>
      <c r="H5" s="2072" t="s">
        <v>750</v>
      </c>
      <c r="I5" s="2083"/>
    </row>
    <row r="6" spans="1:10" ht="27" customHeight="1">
      <c r="A6" s="2079"/>
      <c r="B6" s="2073"/>
      <c r="C6" s="2073"/>
      <c r="D6" s="2073"/>
      <c r="E6" s="2073"/>
      <c r="F6" s="2073"/>
      <c r="G6" s="2073" t="s">
        <v>2631</v>
      </c>
      <c r="H6" s="2073" t="s">
        <v>68</v>
      </c>
      <c r="I6" s="2084"/>
    </row>
    <row r="7" spans="1:10" ht="27" customHeight="1">
      <c r="A7" s="727" t="s">
        <v>2507</v>
      </c>
      <c r="B7" s="761">
        <v>0</v>
      </c>
      <c r="C7" s="762">
        <v>3</v>
      </c>
      <c r="D7" s="762">
        <v>0</v>
      </c>
      <c r="E7" s="762">
        <v>92</v>
      </c>
      <c r="F7" s="762">
        <v>19</v>
      </c>
      <c r="G7" s="762">
        <v>0</v>
      </c>
      <c r="H7" s="763">
        <f>SUM(B7:G7)</f>
        <v>114</v>
      </c>
      <c r="I7" s="727" t="s">
        <v>2506</v>
      </c>
      <c r="J7" s="764"/>
    </row>
    <row r="8" spans="1:10" ht="27" customHeight="1">
      <c r="A8" s="727" t="s">
        <v>2485</v>
      </c>
      <c r="B8" s="765">
        <v>0</v>
      </c>
      <c r="C8" s="765">
        <v>2</v>
      </c>
      <c r="D8" s="765">
        <v>6</v>
      </c>
      <c r="E8" s="765">
        <v>3</v>
      </c>
      <c r="F8" s="765">
        <v>0</v>
      </c>
      <c r="G8" s="765">
        <v>0</v>
      </c>
      <c r="H8" s="763">
        <f t="shared" ref="H8:H37" si="0">SUM(B8:G8)</f>
        <v>11</v>
      </c>
      <c r="I8" s="727" t="s">
        <v>2486</v>
      </c>
      <c r="J8" s="764"/>
    </row>
    <row r="9" spans="1:10" ht="27" customHeight="1">
      <c r="A9" s="727" t="s">
        <v>2487</v>
      </c>
      <c r="B9" s="761">
        <v>801</v>
      </c>
      <c r="C9" s="761">
        <v>169</v>
      </c>
      <c r="D9" s="761">
        <v>55</v>
      </c>
      <c r="E9" s="761">
        <v>31</v>
      </c>
      <c r="F9" s="761">
        <v>34</v>
      </c>
      <c r="G9" s="761">
        <v>0</v>
      </c>
      <c r="H9" s="763">
        <f t="shared" si="0"/>
        <v>1090</v>
      </c>
      <c r="I9" s="727" t="s">
        <v>2508</v>
      </c>
      <c r="J9" s="764"/>
    </row>
    <row r="10" spans="1:10" ht="27" customHeight="1">
      <c r="A10" s="727" t="s">
        <v>2602</v>
      </c>
      <c r="B10" s="765">
        <v>4</v>
      </c>
      <c r="C10" s="765">
        <v>0</v>
      </c>
      <c r="D10" s="765">
        <v>0</v>
      </c>
      <c r="E10" s="765">
        <v>0</v>
      </c>
      <c r="F10" s="765">
        <v>0</v>
      </c>
      <c r="G10" s="765">
        <v>0</v>
      </c>
      <c r="H10" s="763">
        <f t="shared" si="0"/>
        <v>4</v>
      </c>
      <c r="I10" s="727" t="s">
        <v>2509</v>
      </c>
      <c r="J10" s="764"/>
    </row>
    <row r="11" spans="1:10" ht="27" customHeight="1">
      <c r="A11" s="727" t="s">
        <v>2511</v>
      </c>
      <c r="B11" s="761">
        <v>0</v>
      </c>
      <c r="C11" s="761">
        <v>0</v>
      </c>
      <c r="D11" s="761">
        <v>0</v>
      </c>
      <c r="E11" s="761">
        <v>0</v>
      </c>
      <c r="F11" s="761">
        <v>0</v>
      </c>
      <c r="G11" s="765">
        <v>0</v>
      </c>
      <c r="H11" s="763">
        <f t="shared" si="0"/>
        <v>0</v>
      </c>
      <c r="I11" s="727" t="s">
        <v>227</v>
      </c>
      <c r="J11" s="764"/>
    </row>
    <row r="12" spans="1:10" ht="27" customHeight="1">
      <c r="A12" s="727" t="s">
        <v>2493</v>
      </c>
      <c r="B12" s="765">
        <v>294</v>
      </c>
      <c r="C12" s="765">
        <v>454</v>
      </c>
      <c r="D12" s="765">
        <v>349</v>
      </c>
      <c r="E12" s="765">
        <v>139</v>
      </c>
      <c r="F12" s="765">
        <v>24</v>
      </c>
      <c r="G12" s="761">
        <v>0</v>
      </c>
      <c r="H12" s="763">
        <f t="shared" si="0"/>
        <v>1260</v>
      </c>
      <c r="I12" s="727" t="s">
        <v>231</v>
      </c>
      <c r="J12" s="764"/>
    </row>
    <row r="13" spans="1:10" ht="27" customHeight="1">
      <c r="A13" s="727" t="s">
        <v>2494</v>
      </c>
      <c r="B13" s="761">
        <v>4</v>
      </c>
      <c r="C13" s="761">
        <v>127</v>
      </c>
      <c r="D13" s="761">
        <v>87</v>
      </c>
      <c r="E13" s="761">
        <v>39</v>
      </c>
      <c r="F13" s="761">
        <v>8</v>
      </c>
      <c r="G13" s="765">
        <v>0</v>
      </c>
      <c r="H13" s="763">
        <f t="shared" si="0"/>
        <v>265</v>
      </c>
      <c r="I13" s="727" t="s">
        <v>2495</v>
      </c>
      <c r="J13" s="766"/>
    </row>
    <row r="14" spans="1:10" ht="27" customHeight="1">
      <c r="A14" s="727" t="s">
        <v>2496</v>
      </c>
      <c r="B14" s="765">
        <v>8</v>
      </c>
      <c r="C14" s="765">
        <v>45</v>
      </c>
      <c r="D14" s="765">
        <v>14</v>
      </c>
      <c r="E14" s="765">
        <v>21</v>
      </c>
      <c r="F14" s="765">
        <v>7</v>
      </c>
      <c r="G14" s="761">
        <v>0</v>
      </c>
      <c r="H14" s="763">
        <f t="shared" si="0"/>
        <v>95</v>
      </c>
      <c r="I14" s="727" t="s">
        <v>2497</v>
      </c>
      <c r="J14" s="764"/>
    </row>
    <row r="15" spans="1:10" ht="27" customHeight="1">
      <c r="A15" s="727" t="s">
        <v>2513</v>
      </c>
      <c r="B15" s="761">
        <v>19</v>
      </c>
      <c r="C15" s="761">
        <v>259</v>
      </c>
      <c r="D15" s="761">
        <v>624</v>
      </c>
      <c r="E15" s="761">
        <v>2489</v>
      </c>
      <c r="F15" s="761">
        <v>233</v>
      </c>
      <c r="G15" s="765">
        <v>0</v>
      </c>
      <c r="H15" s="763">
        <f t="shared" si="0"/>
        <v>3624</v>
      </c>
      <c r="I15" s="727" t="s">
        <v>2512</v>
      </c>
      <c r="J15" s="767"/>
    </row>
    <row r="16" spans="1:10" ht="27" customHeight="1">
      <c r="A16" s="727" t="s">
        <v>2515</v>
      </c>
      <c r="B16" s="765">
        <v>56</v>
      </c>
      <c r="C16" s="765">
        <v>290</v>
      </c>
      <c r="D16" s="765">
        <v>758</v>
      </c>
      <c r="E16" s="765">
        <v>961</v>
      </c>
      <c r="F16" s="765">
        <v>1081</v>
      </c>
      <c r="G16" s="761">
        <v>0</v>
      </c>
      <c r="H16" s="763">
        <f t="shared" si="0"/>
        <v>3146</v>
      </c>
      <c r="I16" s="727" t="s">
        <v>2514</v>
      </c>
      <c r="J16" s="764"/>
    </row>
    <row r="17" spans="1:10" ht="27" customHeight="1">
      <c r="A17" s="727" t="s">
        <v>2603</v>
      </c>
      <c r="B17" s="761">
        <v>6</v>
      </c>
      <c r="C17" s="761">
        <v>2</v>
      </c>
      <c r="D17" s="761">
        <v>3</v>
      </c>
      <c r="E17" s="761">
        <v>11</v>
      </c>
      <c r="F17" s="761">
        <v>2</v>
      </c>
      <c r="G17" s="765">
        <v>0</v>
      </c>
      <c r="H17" s="763">
        <f t="shared" si="0"/>
        <v>24</v>
      </c>
      <c r="I17" s="727" t="s">
        <v>2604</v>
      </c>
      <c r="J17" s="764"/>
    </row>
    <row r="18" spans="1:10" ht="27" customHeight="1">
      <c r="A18" s="727" t="s">
        <v>2605</v>
      </c>
      <c r="B18" s="765">
        <v>11</v>
      </c>
      <c r="C18" s="765">
        <v>4</v>
      </c>
      <c r="D18" s="765">
        <v>8</v>
      </c>
      <c r="E18" s="765">
        <v>14</v>
      </c>
      <c r="F18" s="765">
        <v>16</v>
      </c>
      <c r="G18" s="761">
        <v>0</v>
      </c>
      <c r="H18" s="763">
        <f t="shared" si="0"/>
        <v>53</v>
      </c>
      <c r="I18" s="727" t="s">
        <v>2606</v>
      </c>
      <c r="J18" s="764"/>
    </row>
    <row r="19" spans="1:10" ht="27" customHeight="1">
      <c r="A19" s="727" t="s">
        <v>2607</v>
      </c>
      <c r="B19" s="761">
        <v>10</v>
      </c>
      <c r="C19" s="761">
        <v>2</v>
      </c>
      <c r="D19" s="761">
        <v>2</v>
      </c>
      <c r="E19" s="761">
        <v>2</v>
      </c>
      <c r="F19" s="761">
        <v>4</v>
      </c>
      <c r="G19" s="765">
        <v>0</v>
      </c>
      <c r="H19" s="763">
        <f t="shared" si="0"/>
        <v>20</v>
      </c>
      <c r="I19" s="727" t="s">
        <v>2608</v>
      </c>
      <c r="J19" s="764"/>
    </row>
    <row r="20" spans="1:10" ht="27" customHeight="1">
      <c r="A20" s="727" t="s">
        <v>2609</v>
      </c>
      <c r="B20" s="765">
        <v>92</v>
      </c>
      <c r="C20" s="765">
        <v>17</v>
      </c>
      <c r="D20" s="765">
        <v>26</v>
      </c>
      <c r="E20" s="765">
        <v>53</v>
      </c>
      <c r="F20" s="765">
        <v>37</v>
      </c>
      <c r="G20" s="761">
        <v>0</v>
      </c>
      <c r="H20" s="763">
        <f t="shared" si="0"/>
        <v>225</v>
      </c>
      <c r="I20" s="727" t="s">
        <v>2610</v>
      </c>
      <c r="J20" s="764"/>
    </row>
    <row r="21" spans="1:10" ht="27" customHeight="1">
      <c r="A21" s="727" t="s">
        <v>2557</v>
      </c>
      <c r="B21" s="761">
        <v>2</v>
      </c>
      <c r="C21" s="761">
        <v>7</v>
      </c>
      <c r="D21" s="761">
        <v>12</v>
      </c>
      <c r="E21" s="761">
        <v>109</v>
      </c>
      <c r="F21" s="761">
        <v>12</v>
      </c>
      <c r="G21" s="765">
        <v>0</v>
      </c>
      <c r="H21" s="763">
        <f t="shared" si="0"/>
        <v>142</v>
      </c>
      <c r="I21" s="727" t="s">
        <v>2556</v>
      </c>
      <c r="J21" s="764"/>
    </row>
    <row r="22" spans="1:10" ht="27" customHeight="1">
      <c r="A22" s="727" t="s">
        <v>2611</v>
      </c>
      <c r="B22" s="765">
        <v>0</v>
      </c>
      <c r="C22" s="765">
        <v>3</v>
      </c>
      <c r="D22" s="765">
        <v>18</v>
      </c>
      <c r="E22" s="765">
        <v>3789</v>
      </c>
      <c r="F22" s="765">
        <v>4514</v>
      </c>
      <c r="G22" s="761">
        <v>0</v>
      </c>
      <c r="H22" s="763">
        <f t="shared" si="0"/>
        <v>8324</v>
      </c>
      <c r="I22" s="727" t="s">
        <v>2499</v>
      </c>
      <c r="J22" s="766"/>
    </row>
    <row r="23" spans="1:10" ht="27" customHeight="1">
      <c r="A23" s="727" t="s">
        <v>2612</v>
      </c>
      <c r="B23" s="761">
        <v>0</v>
      </c>
      <c r="C23" s="761">
        <v>2</v>
      </c>
      <c r="D23" s="761">
        <v>15</v>
      </c>
      <c r="E23" s="761">
        <v>1322</v>
      </c>
      <c r="F23" s="761">
        <v>1649</v>
      </c>
      <c r="G23" s="765">
        <v>0</v>
      </c>
      <c r="H23" s="763">
        <f t="shared" si="0"/>
        <v>2988</v>
      </c>
      <c r="I23" s="727" t="s">
        <v>2559</v>
      </c>
      <c r="J23" s="764"/>
    </row>
    <row r="24" spans="1:10" ht="27" customHeight="1">
      <c r="A24" s="727" t="s">
        <v>2562</v>
      </c>
      <c r="B24" s="765">
        <v>0</v>
      </c>
      <c r="C24" s="765">
        <v>1</v>
      </c>
      <c r="D24" s="765">
        <v>2</v>
      </c>
      <c r="E24" s="765">
        <v>353</v>
      </c>
      <c r="F24" s="765">
        <v>839</v>
      </c>
      <c r="G24" s="761">
        <v>0</v>
      </c>
      <c r="H24" s="763">
        <f t="shared" si="0"/>
        <v>1195</v>
      </c>
      <c r="I24" s="727" t="s">
        <v>2613</v>
      </c>
      <c r="J24" s="764"/>
    </row>
    <row r="25" spans="1:10" ht="27" customHeight="1">
      <c r="A25" s="727" t="s">
        <v>2564</v>
      </c>
      <c r="B25" s="761">
        <v>0</v>
      </c>
      <c r="C25" s="761">
        <v>0</v>
      </c>
      <c r="D25" s="761">
        <v>0</v>
      </c>
      <c r="E25" s="761">
        <v>1</v>
      </c>
      <c r="F25" s="761">
        <v>1</v>
      </c>
      <c r="G25" s="765">
        <v>0</v>
      </c>
      <c r="H25" s="763">
        <f t="shared" si="0"/>
        <v>2</v>
      </c>
      <c r="I25" s="727" t="s">
        <v>2563</v>
      </c>
      <c r="J25" s="764"/>
    </row>
    <row r="26" spans="1:10" ht="27" customHeight="1">
      <c r="A26" s="727" t="s">
        <v>2566</v>
      </c>
      <c r="B26" s="765">
        <v>0</v>
      </c>
      <c r="C26" s="765">
        <v>1</v>
      </c>
      <c r="D26" s="765">
        <v>0</v>
      </c>
      <c r="E26" s="765">
        <v>2</v>
      </c>
      <c r="F26" s="765">
        <v>2</v>
      </c>
      <c r="G26" s="761">
        <v>0</v>
      </c>
      <c r="H26" s="763">
        <f t="shared" si="0"/>
        <v>5</v>
      </c>
      <c r="I26" s="727" t="s">
        <v>2565</v>
      </c>
      <c r="J26" s="764"/>
    </row>
    <row r="27" spans="1:10" ht="27" customHeight="1">
      <c r="A27" s="727" t="s">
        <v>2568</v>
      </c>
      <c r="B27" s="761">
        <v>0</v>
      </c>
      <c r="C27" s="761">
        <v>0</v>
      </c>
      <c r="D27" s="761">
        <v>0</v>
      </c>
      <c r="E27" s="761">
        <v>0</v>
      </c>
      <c r="F27" s="761">
        <v>0</v>
      </c>
      <c r="G27" s="765">
        <v>0</v>
      </c>
      <c r="H27" s="763">
        <f t="shared" si="0"/>
        <v>0</v>
      </c>
      <c r="I27" s="727" t="s">
        <v>2567</v>
      </c>
      <c r="J27" s="764"/>
    </row>
    <row r="28" spans="1:10" ht="27" customHeight="1">
      <c r="A28" s="727" t="s">
        <v>2614</v>
      </c>
      <c r="B28" s="765">
        <v>0</v>
      </c>
      <c r="C28" s="765">
        <v>0</v>
      </c>
      <c r="D28" s="765">
        <v>6</v>
      </c>
      <c r="E28" s="765">
        <v>30</v>
      </c>
      <c r="F28" s="765">
        <v>9</v>
      </c>
      <c r="G28" s="761">
        <v>0</v>
      </c>
      <c r="H28" s="763">
        <f t="shared" si="0"/>
        <v>45</v>
      </c>
      <c r="I28" s="727" t="s">
        <v>2615</v>
      </c>
      <c r="J28" s="764"/>
    </row>
    <row r="29" spans="1:10" ht="27" customHeight="1">
      <c r="A29" s="727" t="s">
        <v>2539</v>
      </c>
      <c r="B29" s="761">
        <v>3</v>
      </c>
      <c r="C29" s="761">
        <v>8</v>
      </c>
      <c r="D29" s="761">
        <v>12</v>
      </c>
      <c r="E29" s="761">
        <v>15</v>
      </c>
      <c r="F29" s="761">
        <v>14</v>
      </c>
      <c r="G29" s="761"/>
      <c r="H29" s="763">
        <f t="shared" si="0"/>
        <v>52</v>
      </c>
      <c r="I29" s="727" t="s">
        <v>2538</v>
      </c>
      <c r="J29" s="764"/>
    </row>
    <row r="30" spans="1:10" ht="27" customHeight="1">
      <c r="A30" s="727" t="s">
        <v>2616</v>
      </c>
      <c r="B30" s="765">
        <v>578</v>
      </c>
      <c r="C30" s="765">
        <v>503</v>
      </c>
      <c r="D30" s="765">
        <v>258</v>
      </c>
      <c r="E30" s="765">
        <v>573</v>
      </c>
      <c r="F30" s="765">
        <v>374</v>
      </c>
      <c r="G30" s="765">
        <v>0</v>
      </c>
      <c r="H30" s="763">
        <f t="shared" si="0"/>
        <v>2286</v>
      </c>
      <c r="I30" s="727" t="s">
        <v>2540</v>
      </c>
      <c r="J30" s="764"/>
    </row>
    <row r="31" spans="1:10" s="769" customFormat="1" ht="27" customHeight="1">
      <c r="A31" s="727" t="s">
        <v>2543</v>
      </c>
      <c r="B31" s="761">
        <v>0</v>
      </c>
      <c r="C31" s="761">
        <v>0</v>
      </c>
      <c r="D31" s="761">
        <v>0</v>
      </c>
      <c r="E31" s="761">
        <v>0</v>
      </c>
      <c r="F31" s="761">
        <v>0</v>
      </c>
      <c r="G31" s="761"/>
      <c r="H31" s="763">
        <f t="shared" si="0"/>
        <v>0</v>
      </c>
      <c r="I31" s="727" t="s">
        <v>2617</v>
      </c>
      <c r="J31" s="768"/>
    </row>
    <row r="32" spans="1:10" s="769" customFormat="1" ht="27" customHeight="1">
      <c r="A32" s="727" t="s">
        <v>2545</v>
      </c>
      <c r="B32" s="765">
        <v>0</v>
      </c>
      <c r="C32" s="765">
        <v>0</v>
      </c>
      <c r="D32" s="765">
        <v>0</v>
      </c>
      <c r="E32" s="765">
        <v>0</v>
      </c>
      <c r="F32" s="765">
        <v>0</v>
      </c>
      <c r="G32" s="765">
        <v>0</v>
      </c>
      <c r="H32" s="763">
        <f t="shared" si="0"/>
        <v>0</v>
      </c>
      <c r="I32" s="727" t="s">
        <v>2544</v>
      </c>
      <c r="J32" s="768"/>
    </row>
    <row r="33" spans="1:10" s="769" customFormat="1" ht="27" customHeight="1">
      <c r="A33" s="727" t="s">
        <v>2547</v>
      </c>
      <c r="B33" s="761">
        <v>7</v>
      </c>
      <c r="C33" s="761">
        <v>36</v>
      </c>
      <c r="D33" s="761">
        <v>277</v>
      </c>
      <c r="E33" s="761">
        <v>4044</v>
      </c>
      <c r="F33" s="761">
        <v>1639</v>
      </c>
      <c r="G33" s="761">
        <v>0</v>
      </c>
      <c r="H33" s="763">
        <f t="shared" si="0"/>
        <v>6003</v>
      </c>
      <c r="I33" s="727" t="s">
        <v>2546</v>
      </c>
      <c r="J33" s="768"/>
    </row>
    <row r="34" spans="1:10" s="769" customFormat="1" ht="27" customHeight="1">
      <c r="A34" s="727" t="s">
        <v>2553</v>
      </c>
      <c r="B34" s="765">
        <v>0</v>
      </c>
      <c r="C34" s="765">
        <v>0</v>
      </c>
      <c r="D34" s="765">
        <v>0</v>
      </c>
      <c r="E34" s="765">
        <v>0</v>
      </c>
      <c r="F34" s="765">
        <v>0</v>
      </c>
      <c r="G34" s="765">
        <v>0</v>
      </c>
      <c r="H34" s="763">
        <f t="shared" si="0"/>
        <v>0</v>
      </c>
      <c r="I34" s="727" t="s">
        <v>2618</v>
      </c>
      <c r="J34" s="768"/>
    </row>
    <row r="35" spans="1:10" s="769" customFormat="1" ht="27" customHeight="1">
      <c r="A35" s="727" t="s">
        <v>2549</v>
      </c>
      <c r="B35" s="761">
        <v>0</v>
      </c>
      <c r="C35" s="761">
        <v>0</v>
      </c>
      <c r="D35" s="761">
        <v>0</v>
      </c>
      <c r="E35" s="761">
        <v>0</v>
      </c>
      <c r="F35" s="761">
        <v>0</v>
      </c>
      <c r="G35" s="761">
        <v>0</v>
      </c>
      <c r="H35" s="763">
        <f t="shared" si="0"/>
        <v>0</v>
      </c>
      <c r="I35" s="727" t="s">
        <v>2548</v>
      </c>
      <c r="J35" s="768"/>
    </row>
    <row r="36" spans="1:10" s="769" customFormat="1" ht="27" customHeight="1">
      <c r="A36" s="727" t="s">
        <v>2551</v>
      </c>
      <c r="B36" s="765">
        <v>0</v>
      </c>
      <c r="C36" s="765">
        <v>0</v>
      </c>
      <c r="D36" s="765">
        <v>0</v>
      </c>
      <c r="E36" s="765">
        <v>0</v>
      </c>
      <c r="F36" s="765">
        <v>0</v>
      </c>
      <c r="G36" s="765">
        <v>0</v>
      </c>
      <c r="H36" s="763">
        <f t="shared" si="0"/>
        <v>0</v>
      </c>
      <c r="I36" s="727" t="s">
        <v>2550</v>
      </c>
      <c r="J36" s="768"/>
    </row>
    <row r="37" spans="1:10" s="769" customFormat="1" ht="27" customHeight="1">
      <c r="A37" s="727" t="s">
        <v>2555</v>
      </c>
      <c r="B37" s="761">
        <v>0</v>
      </c>
      <c r="C37" s="761">
        <v>0</v>
      </c>
      <c r="D37" s="761">
        <v>0</v>
      </c>
      <c r="E37" s="761">
        <v>0</v>
      </c>
      <c r="F37" s="761">
        <v>0</v>
      </c>
      <c r="G37" s="761">
        <v>0</v>
      </c>
      <c r="H37" s="763">
        <f t="shared" si="0"/>
        <v>0</v>
      </c>
      <c r="I37" s="727" t="s">
        <v>2554</v>
      </c>
      <c r="J37" s="768"/>
    </row>
    <row r="38" spans="1:10" ht="31.5" customHeight="1">
      <c r="A38" s="2074" t="s">
        <v>2572</v>
      </c>
      <c r="B38" s="2075"/>
      <c r="C38" s="2075"/>
      <c r="D38" s="2075"/>
      <c r="E38" s="2075"/>
      <c r="F38" s="2076" t="s">
        <v>2573</v>
      </c>
      <c r="G38" s="2077"/>
      <c r="H38" s="2077"/>
      <c r="I38" s="2077"/>
      <c r="J38" s="721"/>
    </row>
  </sheetData>
  <mergeCells count="14">
    <mergeCell ref="G5:G6"/>
    <mergeCell ref="H5:H6"/>
    <mergeCell ref="A38:E38"/>
    <mergeCell ref="F38:I38"/>
    <mergeCell ref="A1:I1"/>
    <mergeCell ref="A2:I2"/>
    <mergeCell ref="A4:A6"/>
    <mergeCell ref="B4:H4"/>
    <mergeCell ref="I4:I6"/>
    <mergeCell ref="B5:B6"/>
    <mergeCell ref="C5:C6"/>
    <mergeCell ref="D5:D6"/>
    <mergeCell ref="E5:E6"/>
    <mergeCell ref="F5:F6"/>
  </mergeCells>
  <printOptions horizontalCentered="1" verticalCentered="1" gridLinesSet="0"/>
  <pageMargins left="0.39370078740157483" right="0.59055118110236227" top="0.19685039370078741" bottom="0.19685039370078741" header="0.51181102362204722" footer="0.51181102362204722"/>
  <pageSetup paperSize="9" scale="30"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pageSetUpPr fitToPage="1"/>
  </sheetPr>
  <dimension ref="A1:O217"/>
  <sheetViews>
    <sheetView showGridLines="0" rightToLeft="1" view="pageBreakPreview" zoomScale="60" zoomScaleNormal="60" workbookViewId="0">
      <selection activeCell="B50" sqref="B50"/>
    </sheetView>
  </sheetViews>
  <sheetFormatPr defaultColWidth="7.54296875" defaultRowHeight="23.5"/>
  <cols>
    <col min="1" max="1" width="55.54296875" style="770" customWidth="1"/>
    <col min="2" max="8" width="21.54296875" style="779" customWidth="1"/>
    <col min="9" max="9" width="55.54296875" style="770" customWidth="1"/>
    <col min="10" max="10" width="16.453125" style="770" customWidth="1"/>
    <col min="11" max="11" width="17" style="770" customWidth="1"/>
    <col min="12" max="12" width="11.453125" style="770" customWidth="1"/>
    <col min="13" max="13" width="27" style="770" customWidth="1"/>
    <col min="14" max="14" width="7.54296875" style="770" customWidth="1"/>
    <col min="15" max="15" width="15.453125" style="770" customWidth="1"/>
    <col min="16" max="18" width="7.54296875" style="770" customWidth="1"/>
    <col min="19" max="19" width="21.453125" style="770" customWidth="1"/>
    <col min="20" max="20" width="23.54296875" style="770" customWidth="1"/>
    <col min="21" max="21" width="14.81640625" style="770" customWidth="1"/>
    <col min="22" max="16384" width="7.54296875" style="770"/>
  </cols>
  <sheetData>
    <row r="1" spans="1:15" ht="69.75" customHeight="1">
      <c r="A1" s="2085" t="s">
        <v>2632</v>
      </c>
      <c r="B1" s="2085"/>
      <c r="C1" s="2085"/>
      <c r="D1" s="2085"/>
      <c r="E1" s="2085"/>
      <c r="F1" s="2085"/>
      <c r="G1" s="2085"/>
      <c r="H1" s="2085"/>
      <c r="I1" s="2085"/>
    </row>
    <row r="2" spans="1:15" ht="55.5" customHeight="1">
      <c r="A2" s="1895" t="s">
        <v>2633</v>
      </c>
      <c r="B2" s="1895"/>
      <c r="C2" s="1895"/>
      <c r="D2" s="1895"/>
      <c r="E2" s="1895"/>
      <c r="F2" s="1895"/>
      <c r="G2" s="1895"/>
      <c r="H2" s="1895"/>
      <c r="I2" s="1895"/>
    </row>
    <row r="3" spans="1:15" ht="39" customHeight="1">
      <c r="A3" s="739" t="s">
        <v>2634</v>
      </c>
      <c r="B3" s="740"/>
      <c r="C3" s="740"/>
      <c r="D3" s="740"/>
      <c r="E3" s="740"/>
      <c r="F3" s="740"/>
      <c r="G3" s="740"/>
      <c r="H3" s="740"/>
      <c r="I3" s="771" t="s">
        <v>2635</v>
      </c>
    </row>
    <row r="4" spans="1:15" s="772" customFormat="1" ht="45.75" customHeight="1">
      <c r="A4" s="2086" t="s">
        <v>2623</v>
      </c>
      <c r="B4" s="2087" t="s">
        <v>2636</v>
      </c>
      <c r="C4" s="2087"/>
      <c r="D4" s="2087"/>
      <c r="E4" s="2087" t="s">
        <v>2637</v>
      </c>
      <c r="F4" s="2087"/>
      <c r="G4" s="2087"/>
      <c r="H4" s="2087" t="s">
        <v>750</v>
      </c>
      <c r="I4" s="2086" t="s">
        <v>2482</v>
      </c>
    </row>
    <row r="5" spans="1:15" ht="63.75" customHeight="1">
      <c r="A5" s="2086"/>
      <c r="B5" s="773" t="s">
        <v>998</v>
      </c>
      <c r="C5" s="773" t="s">
        <v>2638</v>
      </c>
      <c r="D5" s="773" t="s">
        <v>750</v>
      </c>
      <c r="E5" s="773" t="s">
        <v>998</v>
      </c>
      <c r="F5" s="773" t="s">
        <v>2638</v>
      </c>
      <c r="G5" s="773" t="s">
        <v>750</v>
      </c>
      <c r="H5" s="2087"/>
      <c r="I5" s="2086"/>
    </row>
    <row r="6" spans="1:15" ht="75.75" customHeight="1">
      <c r="A6" s="2086"/>
      <c r="B6" s="773" t="s">
        <v>2639</v>
      </c>
      <c r="C6" s="773" t="s">
        <v>2640</v>
      </c>
      <c r="D6" s="773" t="s">
        <v>2641</v>
      </c>
      <c r="E6" s="773" t="s">
        <v>2639</v>
      </c>
      <c r="F6" s="773" t="s">
        <v>2640</v>
      </c>
      <c r="G6" s="773" t="s">
        <v>2641</v>
      </c>
      <c r="H6" s="773" t="s">
        <v>68</v>
      </c>
      <c r="I6" s="2086"/>
    </row>
    <row r="7" spans="1:15" ht="60.75" customHeight="1">
      <c r="A7" s="774" t="s">
        <v>2507</v>
      </c>
      <c r="B7" s="775">
        <v>0</v>
      </c>
      <c r="C7" s="775">
        <v>0</v>
      </c>
      <c r="D7" s="748">
        <f>B7+C7</f>
        <v>0</v>
      </c>
      <c r="E7" s="775">
        <v>96</v>
      </c>
      <c r="F7" s="775">
        <v>18</v>
      </c>
      <c r="G7" s="748">
        <f>E7+F7</f>
        <v>114</v>
      </c>
      <c r="H7" s="748">
        <f>D7+G7</f>
        <v>114</v>
      </c>
      <c r="I7" s="774" t="s">
        <v>2506</v>
      </c>
      <c r="J7" s="776"/>
    </row>
    <row r="8" spans="1:15" ht="54.75" customHeight="1">
      <c r="A8" s="774" t="s">
        <v>2485</v>
      </c>
      <c r="B8" s="777">
        <v>0</v>
      </c>
      <c r="C8" s="777">
        <v>0</v>
      </c>
      <c r="D8" s="748">
        <f t="shared" ref="D8:D37" si="0">B8+C8</f>
        <v>0</v>
      </c>
      <c r="E8" s="777">
        <v>6</v>
      </c>
      <c r="F8" s="777">
        <v>5</v>
      </c>
      <c r="G8" s="748">
        <f t="shared" ref="G8:G37" si="1">E8+F8</f>
        <v>11</v>
      </c>
      <c r="H8" s="748">
        <f t="shared" ref="H8:H37" si="2">D8+G8</f>
        <v>11</v>
      </c>
      <c r="I8" s="774" t="s">
        <v>2486</v>
      </c>
      <c r="J8" s="776"/>
    </row>
    <row r="9" spans="1:15" ht="51" customHeight="1">
      <c r="A9" s="774" t="s">
        <v>2487</v>
      </c>
      <c r="B9" s="775">
        <v>423</v>
      </c>
      <c r="C9" s="775">
        <v>412</v>
      </c>
      <c r="D9" s="748">
        <f t="shared" si="0"/>
        <v>835</v>
      </c>
      <c r="E9" s="775">
        <v>134</v>
      </c>
      <c r="F9" s="775">
        <v>121</v>
      </c>
      <c r="G9" s="748">
        <f t="shared" si="1"/>
        <v>255</v>
      </c>
      <c r="H9" s="748">
        <f t="shared" si="2"/>
        <v>1090</v>
      </c>
      <c r="I9" s="774" t="s">
        <v>2508</v>
      </c>
      <c r="J9" s="776"/>
    </row>
    <row r="10" spans="1:15" ht="43.5" customHeight="1">
      <c r="A10" s="774" t="s">
        <v>2642</v>
      </c>
      <c r="B10" s="777">
        <v>0</v>
      </c>
      <c r="C10" s="777">
        <v>0</v>
      </c>
      <c r="D10" s="748">
        <f t="shared" si="0"/>
        <v>0</v>
      </c>
      <c r="E10" s="777">
        <v>2</v>
      </c>
      <c r="F10" s="777">
        <v>2</v>
      </c>
      <c r="G10" s="748">
        <f t="shared" si="1"/>
        <v>4</v>
      </c>
      <c r="H10" s="748">
        <f t="shared" si="2"/>
        <v>4</v>
      </c>
      <c r="I10" s="774" t="s">
        <v>2643</v>
      </c>
      <c r="J10" s="776"/>
    </row>
    <row r="11" spans="1:15" ht="56.25" customHeight="1">
      <c r="A11" s="774" t="s">
        <v>2511</v>
      </c>
      <c r="B11" s="775">
        <v>0</v>
      </c>
      <c r="C11" s="775">
        <v>0</v>
      </c>
      <c r="D11" s="748">
        <f t="shared" si="0"/>
        <v>0</v>
      </c>
      <c r="E11" s="775">
        <v>0</v>
      </c>
      <c r="F11" s="775">
        <v>0</v>
      </c>
      <c r="G11" s="748">
        <f t="shared" si="1"/>
        <v>0</v>
      </c>
      <c r="H11" s="748">
        <f t="shared" si="2"/>
        <v>0</v>
      </c>
      <c r="I11" s="774" t="s">
        <v>227</v>
      </c>
      <c r="J11" s="776"/>
    </row>
    <row r="12" spans="1:15" ht="56.25" customHeight="1">
      <c r="A12" s="774" t="s">
        <v>2493</v>
      </c>
      <c r="B12" s="777">
        <v>476</v>
      </c>
      <c r="C12" s="777">
        <v>456</v>
      </c>
      <c r="D12" s="748">
        <v>932</v>
      </c>
      <c r="E12" s="777">
        <v>169</v>
      </c>
      <c r="F12" s="777">
        <v>159</v>
      </c>
      <c r="G12" s="748">
        <v>328</v>
      </c>
      <c r="H12" s="748">
        <f>D12+G12</f>
        <v>1260</v>
      </c>
      <c r="I12" s="774" t="s">
        <v>231</v>
      </c>
      <c r="J12" s="776"/>
      <c r="N12" s="776"/>
      <c r="O12" s="776"/>
    </row>
    <row r="13" spans="1:15" ht="52.5" customHeight="1">
      <c r="A13" s="774" t="s">
        <v>2494</v>
      </c>
      <c r="B13" s="775">
        <v>98</v>
      </c>
      <c r="C13" s="775">
        <v>59</v>
      </c>
      <c r="D13" s="748">
        <v>157</v>
      </c>
      <c r="E13" s="775">
        <v>66</v>
      </c>
      <c r="F13" s="775">
        <v>42</v>
      </c>
      <c r="G13" s="748">
        <v>108</v>
      </c>
      <c r="H13" s="748">
        <f t="shared" si="2"/>
        <v>265</v>
      </c>
      <c r="I13" s="774" t="s">
        <v>2495</v>
      </c>
      <c r="J13" s="776"/>
    </row>
    <row r="14" spans="1:15" ht="52.5" customHeight="1">
      <c r="A14" s="774" t="s">
        <v>2496</v>
      </c>
      <c r="B14" s="777">
        <v>40</v>
      </c>
      <c r="C14" s="777">
        <v>40</v>
      </c>
      <c r="D14" s="748">
        <v>80</v>
      </c>
      <c r="E14" s="777">
        <v>12</v>
      </c>
      <c r="F14" s="777">
        <v>3</v>
      </c>
      <c r="G14" s="748">
        <v>15</v>
      </c>
      <c r="H14" s="748">
        <f>D14+G14</f>
        <v>95</v>
      </c>
      <c r="I14" s="774" t="s">
        <v>2497</v>
      </c>
      <c r="J14" s="776"/>
    </row>
    <row r="15" spans="1:15" ht="48.75" customHeight="1">
      <c r="A15" s="774" t="s">
        <v>2513</v>
      </c>
      <c r="B15" s="775">
        <v>725</v>
      </c>
      <c r="C15" s="775">
        <v>1108</v>
      </c>
      <c r="D15" s="748">
        <v>1833</v>
      </c>
      <c r="E15" s="775">
        <v>1368</v>
      </c>
      <c r="F15" s="775">
        <v>423</v>
      </c>
      <c r="G15" s="748">
        <v>1791</v>
      </c>
      <c r="H15" s="748">
        <f t="shared" si="2"/>
        <v>3624</v>
      </c>
      <c r="I15" s="774" t="s">
        <v>2512</v>
      </c>
      <c r="J15" s="776"/>
    </row>
    <row r="16" spans="1:15" ht="47.25" customHeight="1">
      <c r="A16" s="774" t="s">
        <v>2515</v>
      </c>
      <c r="B16" s="777">
        <v>1442</v>
      </c>
      <c r="C16" s="777">
        <v>629</v>
      </c>
      <c r="D16" s="748">
        <v>2071</v>
      </c>
      <c r="E16" s="777">
        <v>1026</v>
      </c>
      <c r="F16" s="777">
        <v>49</v>
      </c>
      <c r="G16" s="748">
        <v>1075</v>
      </c>
      <c r="H16" s="748">
        <f>D16+G16</f>
        <v>3146</v>
      </c>
      <c r="I16" s="774" t="s">
        <v>2514</v>
      </c>
      <c r="J16" s="776"/>
    </row>
    <row r="17" spans="1:10" ht="45" customHeight="1">
      <c r="A17" s="774" t="s">
        <v>2603</v>
      </c>
      <c r="B17" s="775">
        <v>11</v>
      </c>
      <c r="C17" s="775">
        <v>4</v>
      </c>
      <c r="D17" s="748">
        <v>15</v>
      </c>
      <c r="E17" s="775">
        <v>5</v>
      </c>
      <c r="F17" s="775">
        <v>4</v>
      </c>
      <c r="G17" s="748">
        <v>9</v>
      </c>
      <c r="H17" s="748">
        <f t="shared" si="2"/>
        <v>24</v>
      </c>
      <c r="I17" s="774" t="s">
        <v>2604</v>
      </c>
      <c r="J17" s="776"/>
    </row>
    <row r="18" spans="1:10" ht="47.25" customHeight="1">
      <c r="A18" s="774" t="s">
        <v>2605</v>
      </c>
      <c r="B18" s="777">
        <v>22</v>
      </c>
      <c r="C18" s="777">
        <v>8</v>
      </c>
      <c r="D18" s="748">
        <v>30</v>
      </c>
      <c r="E18" s="777">
        <v>17</v>
      </c>
      <c r="F18" s="777">
        <v>6</v>
      </c>
      <c r="G18" s="748">
        <v>23</v>
      </c>
      <c r="H18" s="748">
        <f t="shared" si="2"/>
        <v>53</v>
      </c>
      <c r="I18" s="774" t="s">
        <v>2606</v>
      </c>
      <c r="J18" s="776"/>
    </row>
    <row r="19" spans="1:10" ht="54.75" customHeight="1">
      <c r="A19" s="774" t="s">
        <v>2607</v>
      </c>
      <c r="B19" s="775">
        <v>9</v>
      </c>
      <c r="C19" s="775">
        <v>5</v>
      </c>
      <c r="D19" s="748">
        <v>14</v>
      </c>
      <c r="E19" s="775">
        <v>5</v>
      </c>
      <c r="F19" s="775">
        <v>1</v>
      </c>
      <c r="G19" s="748">
        <v>6</v>
      </c>
      <c r="H19" s="748">
        <f>D19+G19</f>
        <v>20</v>
      </c>
      <c r="I19" s="774" t="s">
        <v>2608</v>
      </c>
      <c r="J19" s="776"/>
    </row>
    <row r="20" spans="1:10" ht="48.75" customHeight="1">
      <c r="A20" s="774" t="s">
        <v>2609</v>
      </c>
      <c r="B20" s="777">
        <v>79</v>
      </c>
      <c r="C20" s="777">
        <v>66</v>
      </c>
      <c r="D20" s="748">
        <v>145</v>
      </c>
      <c r="E20" s="777">
        <v>53</v>
      </c>
      <c r="F20" s="777">
        <v>27</v>
      </c>
      <c r="G20" s="748">
        <v>80</v>
      </c>
      <c r="H20" s="748">
        <f t="shared" si="2"/>
        <v>225</v>
      </c>
      <c r="I20" s="774" t="s">
        <v>2610</v>
      </c>
      <c r="J20" s="776"/>
    </row>
    <row r="21" spans="1:10" ht="47.25" customHeight="1">
      <c r="A21" s="774" t="s">
        <v>2557</v>
      </c>
      <c r="B21" s="775">
        <v>56</v>
      </c>
      <c r="C21" s="775">
        <v>18</v>
      </c>
      <c r="D21" s="748">
        <v>74</v>
      </c>
      <c r="E21" s="775">
        <v>46</v>
      </c>
      <c r="F21" s="775">
        <v>22</v>
      </c>
      <c r="G21" s="748">
        <v>68</v>
      </c>
      <c r="H21" s="748">
        <f t="shared" si="2"/>
        <v>142</v>
      </c>
      <c r="I21" s="774" t="s">
        <v>2556</v>
      </c>
      <c r="J21" s="776"/>
    </row>
    <row r="22" spans="1:10" ht="43.5" customHeight="1">
      <c r="A22" s="774" t="s">
        <v>2611</v>
      </c>
      <c r="B22" s="777">
        <v>3971</v>
      </c>
      <c r="C22" s="777">
        <v>2611</v>
      </c>
      <c r="D22" s="748">
        <v>6582</v>
      </c>
      <c r="E22" s="777">
        <v>1286</v>
      </c>
      <c r="F22" s="777">
        <v>456</v>
      </c>
      <c r="G22" s="748">
        <v>1742</v>
      </c>
      <c r="H22" s="748">
        <f>D22+G22</f>
        <v>8324</v>
      </c>
      <c r="I22" s="774" t="s">
        <v>2499</v>
      </c>
      <c r="J22" s="776"/>
    </row>
    <row r="23" spans="1:10" ht="60" customHeight="1">
      <c r="A23" s="774" t="s">
        <v>2612</v>
      </c>
      <c r="B23" s="775">
        <v>1063</v>
      </c>
      <c r="C23" s="775">
        <v>891</v>
      </c>
      <c r="D23" s="748">
        <v>1954</v>
      </c>
      <c r="E23" s="775">
        <v>781</v>
      </c>
      <c r="F23" s="775">
        <v>253</v>
      </c>
      <c r="G23" s="748">
        <v>1034</v>
      </c>
      <c r="H23" s="748">
        <f t="shared" si="2"/>
        <v>2988</v>
      </c>
      <c r="I23" s="774" t="s">
        <v>2559</v>
      </c>
      <c r="J23" s="776"/>
    </row>
    <row r="24" spans="1:10" ht="60" customHeight="1">
      <c r="A24" s="774" t="s">
        <v>2562</v>
      </c>
      <c r="B24" s="777">
        <v>572</v>
      </c>
      <c r="C24" s="777">
        <v>383</v>
      </c>
      <c r="D24" s="748">
        <v>955</v>
      </c>
      <c r="E24" s="777">
        <v>173</v>
      </c>
      <c r="F24" s="777">
        <v>67</v>
      </c>
      <c r="G24" s="748">
        <v>240</v>
      </c>
      <c r="H24" s="748">
        <f t="shared" si="2"/>
        <v>1195</v>
      </c>
      <c r="I24" s="774" t="s">
        <v>2613</v>
      </c>
      <c r="J24" s="776"/>
    </row>
    <row r="25" spans="1:10" ht="60" customHeight="1">
      <c r="A25" s="774" t="s">
        <v>2564</v>
      </c>
      <c r="B25" s="775">
        <v>1</v>
      </c>
      <c r="C25" s="775">
        <v>1</v>
      </c>
      <c r="D25" s="748">
        <f t="shared" si="0"/>
        <v>2</v>
      </c>
      <c r="E25" s="775">
        <v>0</v>
      </c>
      <c r="F25" s="775">
        <v>0</v>
      </c>
      <c r="G25" s="748">
        <f t="shared" si="1"/>
        <v>0</v>
      </c>
      <c r="H25" s="748">
        <f t="shared" si="2"/>
        <v>2</v>
      </c>
      <c r="I25" s="774" t="s">
        <v>2563</v>
      </c>
      <c r="J25" s="776"/>
    </row>
    <row r="26" spans="1:10" ht="60" customHeight="1">
      <c r="A26" s="774" t="s">
        <v>2566</v>
      </c>
      <c r="B26" s="777">
        <v>2</v>
      </c>
      <c r="C26" s="777">
        <v>2</v>
      </c>
      <c r="D26" s="748">
        <f t="shared" si="0"/>
        <v>4</v>
      </c>
      <c r="E26" s="777">
        <v>0</v>
      </c>
      <c r="F26" s="777">
        <v>1</v>
      </c>
      <c r="G26" s="748">
        <f t="shared" si="1"/>
        <v>1</v>
      </c>
      <c r="H26" s="748">
        <f t="shared" si="2"/>
        <v>5</v>
      </c>
      <c r="I26" s="774" t="s">
        <v>2565</v>
      </c>
      <c r="J26" s="776"/>
    </row>
    <row r="27" spans="1:10" ht="56.25" customHeight="1">
      <c r="A27" s="774" t="s">
        <v>2568</v>
      </c>
      <c r="B27" s="775">
        <v>0</v>
      </c>
      <c r="C27" s="775">
        <v>0</v>
      </c>
      <c r="D27" s="748">
        <f t="shared" si="0"/>
        <v>0</v>
      </c>
      <c r="E27" s="775">
        <v>0</v>
      </c>
      <c r="F27" s="775">
        <v>0</v>
      </c>
      <c r="G27" s="748">
        <f t="shared" si="1"/>
        <v>0</v>
      </c>
      <c r="H27" s="748">
        <f>D27+G27</f>
        <v>0</v>
      </c>
      <c r="I27" s="774" t="s">
        <v>2567</v>
      </c>
      <c r="J27" s="776"/>
    </row>
    <row r="28" spans="1:10" ht="46.5" customHeight="1">
      <c r="A28" s="774" t="s">
        <v>2614</v>
      </c>
      <c r="B28" s="777">
        <v>10</v>
      </c>
      <c r="C28" s="777">
        <v>13</v>
      </c>
      <c r="D28" s="748">
        <f t="shared" si="0"/>
        <v>23</v>
      </c>
      <c r="E28" s="777">
        <v>17</v>
      </c>
      <c r="F28" s="777">
        <v>5</v>
      </c>
      <c r="G28" s="748">
        <f t="shared" si="1"/>
        <v>22</v>
      </c>
      <c r="H28" s="778">
        <f t="shared" si="2"/>
        <v>45</v>
      </c>
      <c r="I28" s="774" t="s">
        <v>2615</v>
      </c>
      <c r="J28" s="776"/>
    </row>
    <row r="29" spans="1:10" ht="57.75" customHeight="1">
      <c r="A29" s="774" t="s">
        <v>2539</v>
      </c>
      <c r="B29" s="775">
        <v>18</v>
      </c>
      <c r="C29" s="775">
        <v>24</v>
      </c>
      <c r="D29" s="748">
        <f t="shared" si="0"/>
        <v>42</v>
      </c>
      <c r="E29" s="775">
        <v>6</v>
      </c>
      <c r="F29" s="775">
        <v>4</v>
      </c>
      <c r="G29" s="748">
        <f t="shared" si="1"/>
        <v>10</v>
      </c>
      <c r="H29" s="748">
        <f t="shared" si="2"/>
        <v>52</v>
      </c>
      <c r="I29" s="774" t="s">
        <v>2538</v>
      </c>
      <c r="J29" s="776"/>
    </row>
    <row r="30" spans="1:10" ht="54.75" customHeight="1">
      <c r="A30" s="774" t="s">
        <v>2644</v>
      </c>
      <c r="B30" s="777">
        <v>976</v>
      </c>
      <c r="C30" s="777">
        <v>867</v>
      </c>
      <c r="D30" s="748">
        <f t="shared" si="0"/>
        <v>1843</v>
      </c>
      <c r="E30" s="777">
        <v>265</v>
      </c>
      <c r="F30" s="777">
        <v>178</v>
      </c>
      <c r="G30" s="748">
        <f t="shared" si="1"/>
        <v>443</v>
      </c>
      <c r="H30" s="748">
        <f t="shared" si="2"/>
        <v>2286</v>
      </c>
      <c r="I30" s="774" t="s">
        <v>2540</v>
      </c>
      <c r="J30" s="776"/>
    </row>
    <row r="31" spans="1:10" ht="57.75" customHeight="1">
      <c r="A31" s="774" t="s">
        <v>2543</v>
      </c>
      <c r="B31" s="775">
        <v>0</v>
      </c>
      <c r="C31" s="775">
        <v>0</v>
      </c>
      <c r="D31" s="748">
        <f t="shared" si="0"/>
        <v>0</v>
      </c>
      <c r="E31" s="775">
        <v>0</v>
      </c>
      <c r="F31" s="775">
        <v>0</v>
      </c>
      <c r="G31" s="748">
        <f t="shared" si="1"/>
        <v>0</v>
      </c>
      <c r="H31" s="748">
        <f t="shared" si="2"/>
        <v>0</v>
      </c>
      <c r="I31" s="774" t="s">
        <v>2617</v>
      </c>
      <c r="J31" s="776"/>
    </row>
    <row r="32" spans="1:10" ht="46.5" customHeight="1">
      <c r="A32" s="774" t="s">
        <v>2545</v>
      </c>
      <c r="B32" s="777">
        <v>0</v>
      </c>
      <c r="C32" s="777">
        <v>0</v>
      </c>
      <c r="D32" s="748">
        <f t="shared" si="0"/>
        <v>0</v>
      </c>
      <c r="E32" s="777">
        <v>0</v>
      </c>
      <c r="F32" s="777">
        <v>0</v>
      </c>
      <c r="G32" s="748">
        <f t="shared" si="1"/>
        <v>0</v>
      </c>
      <c r="H32" s="748">
        <f t="shared" si="2"/>
        <v>0</v>
      </c>
      <c r="I32" s="774" t="s">
        <v>2544</v>
      </c>
      <c r="J32" s="776"/>
    </row>
    <row r="33" spans="1:10" ht="58.5" customHeight="1">
      <c r="A33" s="774" t="s">
        <v>2547</v>
      </c>
      <c r="B33" s="775">
        <v>1467</v>
      </c>
      <c r="C33" s="775">
        <v>869</v>
      </c>
      <c r="D33" s="748">
        <f t="shared" si="0"/>
        <v>2336</v>
      </c>
      <c r="E33" s="775">
        <v>3321</v>
      </c>
      <c r="F33" s="775">
        <v>346</v>
      </c>
      <c r="G33" s="748">
        <f t="shared" si="1"/>
        <v>3667</v>
      </c>
      <c r="H33" s="748">
        <f t="shared" si="2"/>
        <v>6003</v>
      </c>
      <c r="I33" s="774" t="s">
        <v>2546</v>
      </c>
      <c r="J33" s="776"/>
    </row>
    <row r="34" spans="1:10" ht="56.25" customHeight="1">
      <c r="A34" s="774" t="s">
        <v>2553</v>
      </c>
      <c r="B34" s="777">
        <v>0</v>
      </c>
      <c r="C34" s="777">
        <v>0</v>
      </c>
      <c r="D34" s="748">
        <f t="shared" si="0"/>
        <v>0</v>
      </c>
      <c r="E34" s="777">
        <v>0</v>
      </c>
      <c r="F34" s="777">
        <v>0</v>
      </c>
      <c r="G34" s="748">
        <f t="shared" si="1"/>
        <v>0</v>
      </c>
      <c r="H34" s="748">
        <f t="shared" si="2"/>
        <v>0</v>
      </c>
      <c r="I34" s="774" t="s">
        <v>2618</v>
      </c>
      <c r="J34" s="776"/>
    </row>
    <row r="35" spans="1:10" ht="54" customHeight="1">
      <c r="A35" s="774" t="s">
        <v>2549</v>
      </c>
      <c r="B35" s="775">
        <v>0</v>
      </c>
      <c r="C35" s="775">
        <v>0</v>
      </c>
      <c r="D35" s="748">
        <f t="shared" si="0"/>
        <v>0</v>
      </c>
      <c r="E35" s="775">
        <v>0</v>
      </c>
      <c r="F35" s="775">
        <v>0</v>
      </c>
      <c r="G35" s="748">
        <f t="shared" si="1"/>
        <v>0</v>
      </c>
      <c r="H35" s="748">
        <f t="shared" si="2"/>
        <v>0</v>
      </c>
      <c r="I35" s="774" t="s">
        <v>2548</v>
      </c>
      <c r="J35" s="776"/>
    </row>
    <row r="36" spans="1:10" ht="60" customHeight="1">
      <c r="A36" s="774" t="s">
        <v>2551</v>
      </c>
      <c r="B36" s="777">
        <v>0</v>
      </c>
      <c r="C36" s="777">
        <v>0</v>
      </c>
      <c r="D36" s="748">
        <f t="shared" si="0"/>
        <v>0</v>
      </c>
      <c r="E36" s="777">
        <v>0</v>
      </c>
      <c r="F36" s="777">
        <v>0</v>
      </c>
      <c r="G36" s="748">
        <f t="shared" si="1"/>
        <v>0</v>
      </c>
      <c r="H36" s="748">
        <f t="shared" si="2"/>
        <v>0</v>
      </c>
      <c r="I36" s="774" t="s">
        <v>2550</v>
      </c>
      <c r="J36" s="776"/>
    </row>
    <row r="37" spans="1:10" ht="54.75" customHeight="1">
      <c r="A37" s="774" t="s">
        <v>2555</v>
      </c>
      <c r="B37" s="775">
        <v>0</v>
      </c>
      <c r="C37" s="775">
        <v>0</v>
      </c>
      <c r="D37" s="748">
        <f t="shared" si="0"/>
        <v>0</v>
      </c>
      <c r="E37" s="775">
        <v>0</v>
      </c>
      <c r="F37" s="775">
        <v>0</v>
      </c>
      <c r="G37" s="748">
        <f t="shared" si="1"/>
        <v>0</v>
      </c>
      <c r="H37" s="748">
        <f t="shared" si="2"/>
        <v>0</v>
      </c>
      <c r="I37" s="774" t="s">
        <v>2554</v>
      </c>
      <c r="J37" s="776"/>
    </row>
    <row r="38" spans="1:10" ht="20.25" customHeight="1"/>
    <row r="39" spans="1:10" ht="20.25" customHeight="1"/>
    <row r="45" spans="1:10">
      <c r="B45" s="770"/>
      <c r="C45" s="770"/>
      <c r="D45" s="770"/>
      <c r="E45" s="770"/>
      <c r="F45" s="770"/>
      <c r="G45" s="770"/>
      <c r="H45" s="770"/>
    </row>
    <row r="46" spans="1:10">
      <c r="B46" s="770"/>
      <c r="C46" s="770"/>
      <c r="D46" s="770"/>
      <c r="E46" s="770"/>
      <c r="F46" s="770"/>
      <c r="G46" s="770"/>
      <c r="H46" s="770"/>
    </row>
    <row r="47" spans="1:10">
      <c r="B47" s="770"/>
      <c r="C47" s="770"/>
      <c r="D47" s="770"/>
      <c r="E47" s="770"/>
      <c r="F47" s="770"/>
      <c r="G47" s="770"/>
      <c r="H47" s="770"/>
    </row>
    <row r="48" spans="1:10">
      <c r="B48" s="770"/>
      <c r="C48" s="770"/>
      <c r="D48" s="770"/>
      <c r="E48" s="770"/>
      <c r="F48" s="770"/>
      <c r="G48" s="770"/>
      <c r="H48" s="770"/>
    </row>
    <row r="49" s="770" customFormat="1"/>
    <row r="50" s="770" customFormat="1"/>
    <row r="51" s="770" customFormat="1"/>
    <row r="52" s="770" customFormat="1"/>
    <row r="53" s="770" customFormat="1"/>
    <row r="54" s="770" customFormat="1"/>
    <row r="55" s="770" customFormat="1"/>
    <row r="56" s="770" customFormat="1"/>
    <row r="57" s="770" customFormat="1"/>
    <row r="58" s="770" customFormat="1"/>
    <row r="59" s="770" customFormat="1"/>
    <row r="60" s="770" customFormat="1"/>
    <row r="61" s="770" customFormat="1"/>
    <row r="62" s="770" customFormat="1"/>
    <row r="63" s="770" customFormat="1"/>
    <row r="64" s="770" customFormat="1"/>
    <row r="65" s="770" customFormat="1"/>
    <row r="66" s="770" customFormat="1"/>
    <row r="67" s="770" customFormat="1"/>
    <row r="68" s="770" customFormat="1"/>
    <row r="69" s="770" customFormat="1"/>
    <row r="70" s="770" customFormat="1"/>
    <row r="71" s="770" customFormat="1"/>
    <row r="72" s="770" customFormat="1"/>
    <row r="73" s="770" customFormat="1"/>
    <row r="74" s="770" customFormat="1"/>
    <row r="75" s="770" customFormat="1"/>
    <row r="76" s="770" customFormat="1"/>
    <row r="77" s="770" customFormat="1"/>
    <row r="78" s="770" customFormat="1"/>
    <row r="79" s="770" customFormat="1"/>
    <row r="80" s="770" customFormat="1"/>
    <row r="81" s="770" customFormat="1"/>
    <row r="82" s="770" customFormat="1"/>
    <row r="83" s="770" customFormat="1"/>
    <row r="84" s="770" customFormat="1"/>
    <row r="85" s="770" customFormat="1"/>
    <row r="86" s="770" customFormat="1"/>
    <row r="87" s="770" customFormat="1"/>
    <row r="88" s="770" customFormat="1"/>
    <row r="89" s="770" customFormat="1"/>
    <row r="90" s="770" customFormat="1"/>
    <row r="91" s="770" customFormat="1"/>
    <row r="92" s="770" customFormat="1"/>
    <row r="93" s="770" customFormat="1"/>
    <row r="94" s="770" customFormat="1"/>
    <row r="95" s="770" customFormat="1"/>
    <row r="96" s="770" customFormat="1"/>
    <row r="97" s="770" customFormat="1"/>
    <row r="98" s="770" customFormat="1"/>
    <row r="99" s="770" customFormat="1"/>
    <row r="100" s="770" customFormat="1"/>
    <row r="101" s="770" customFormat="1"/>
    <row r="102" s="770" customFormat="1"/>
    <row r="103" s="770" customFormat="1"/>
    <row r="104" s="770" customFormat="1"/>
    <row r="105" s="770" customFormat="1"/>
    <row r="106" s="770" customFormat="1"/>
    <row r="107" s="770" customFormat="1"/>
    <row r="108" s="770" customFormat="1"/>
    <row r="109" s="770" customFormat="1"/>
    <row r="110" s="770" customFormat="1"/>
    <row r="111" s="770" customFormat="1"/>
    <row r="112" s="770" customFormat="1"/>
    <row r="113" s="770" customFormat="1"/>
    <row r="114" s="770" customFormat="1"/>
    <row r="115" s="770" customFormat="1"/>
    <row r="116" s="770" customFormat="1"/>
    <row r="117" s="770" customFormat="1"/>
    <row r="118" s="770" customFormat="1"/>
    <row r="119" s="770" customFormat="1"/>
    <row r="120" s="770" customFormat="1"/>
    <row r="121" s="770" customFormat="1"/>
    <row r="122" s="770" customFormat="1"/>
    <row r="123" s="770" customFormat="1"/>
    <row r="124" s="770" customFormat="1"/>
    <row r="125" s="770" customFormat="1"/>
    <row r="126" s="770" customFormat="1"/>
    <row r="127" s="770" customFormat="1"/>
    <row r="128" s="770" customFormat="1"/>
    <row r="129" s="770" customFormat="1"/>
    <row r="130" s="770" customFormat="1"/>
    <row r="131" s="770" customFormat="1"/>
    <row r="132" s="770" customFormat="1"/>
    <row r="133" s="770" customFormat="1"/>
    <row r="134" s="770" customFormat="1"/>
    <row r="135" s="770" customFormat="1"/>
    <row r="136" s="770" customFormat="1"/>
    <row r="137" s="770" customFormat="1"/>
    <row r="138" s="770" customFormat="1"/>
    <row r="139" s="770" customFormat="1"/>
    <row r="140" s="770" customFormat="1"/>
    <row r="141" s="770" customFormat="1"/>
    <row r="142" s="770" customFormat="1"/>
    <row r="143" s="770" customFormat="1"/>
    <row r="144" s="770" customFormat="1"/>
    <row r="145" s="770" customFormat="1"/>
    <row r="146" s="770" customFormat="1"/>
    <row r="147" s="770" customFormat="1"/>
    <row r="148" s="770" customFormat="1"/>
    <row r="149" s="770" customFormat="1"/>
    <row r="150" s="770" customFormat="1"/>
    <row r="151" s="770" customFormat="1"/>
    <row r="152" s="770" customFormat="1"/>
    <row r="153" s="770" customFormat="1"/>
    <row r="154" s="770" customFormat="1"/>
    <row r="155" s="770" customFormat="1"/>
    <row r="156" s="770" customFormat="1"/>
    <row r="157" s="770" customFormat="1"/>
    <row r="158" s="770" customFormat="1"/>
    <row r="159" s="770" customFormat="1"/>
    <row r="160" s="770" customFormat="1"/>
    <row r="161" s="770" customFormat="1"/>
    <row r="162" s="770" customFormat="1"/>
    <row r="163" s="770" customFormat="1"/>
    <row r="164" s="770" customFormat="1"/>
    <row r="165" s="770" customFormat="1"/>
    <row r="166" s="770" customFormat="1"/>
    <row r="167" s="770" customFormat="1"/>
    <row r="168" s="770" customFormat="1"/>
    <row r="169" s="770" customFormat="1"/>
    <row r="170" s="770" customFormat="1"/>
    <row r="171" s="770" customFormat="1"/>
    <row r="172" s="770" customFormat="1"/>
    <row r="173" s="770" customFormat="1"/>
    <row r="174" s="770" customFormat="1"/>
    <row r="175" s="770" customFormat="1"/>
    <row r="176" s="770" customFormat="1"/>
    <row r="177" s="770" customFormat="1"/>
    <row r="178" s="770" customFormat="1"/>
    <row r="179" s="770" customFormat="1"/>
    <row r="180" s="770" customFormat="1"/>
    <row r="181" s="770" customFormat="1"/>
    <row r="182" s="770" customFormat="1"/>
    <row r="183" s="770" customFormat="1"/>
    <row r="184" s="770" customFormat="1"/>
    <row r="185" s="770" customFormat="1"/>
    <row r="186" s="770" customFormat="1"/>
    <row r="187" s="770" customFormat="1"/>
    <row r="188" s="770" customFormat="1"/>
    <row r="189" s="770" customFormat="1"/>
    <row r="190" s="770" customFormat="1"/>
    <row r="191" s="770" customFormat="1"/>
    <row r="192" s="770" customFormat="1"/>
    <row r="193" s="770" customFormat="1"/>
    <row r="194" s="770" customFormat="1"/>
    <row r="195" s="770" customFormat="1"/>
    <row r="196" s="770" customFormat="1"/>
    <row r="197" s="770" customFormat="1"/>
    <row r="198" s="770" customFormat="1"/>
    <row r="199" s="770" customFormat="1"/>
    <row r="200" s="770" customFormat="1"/>
    <row r="201" s="770" customFormat="1"/>
    <row r="202" s="770" customFormat="1"/>
    <row r="203" s="770" customFormat="1"/>
    <row r="204" s="770" customFormat="1"/>
    <row r="205" s="770" customFormat="1"/>
    <row r="206" s="770" customFormat="1"/>
    <row r="207" s="770" customFormat="1"/>
    <row r="208" s="770" customFormat="1"/>
    <row r="209" s="770" customFormat="1"/>
    <row r="210" s="770" customFormat="1"/>
    <row r="211" s="770" customFormat="1"/>
    <row r="212" s="770" customFormat="1"/>
    <row r="213" s="770" customFormat="1"/>
    <row r="214" s="770" customFormat="1"/>
    <row r="215" s="770" customFormat="1"/>
    <row r="216" s="770" customFormat="1"/>
    <row r="217" s="770" customFormat="1"/>
  </sheetData>
  <mergeCells count="7">
    <mergeCell ref="A1:I1"/>
    <mergeCell ref="A2:I2"/>
    <mergeCell ref="A4:A6"/>
    <mergeCell ref="B4:D4"/>
    <mergeCell ref="E4:G4"/>
    <mergeCell ref="H4:H5"/>
    <mergeCell ref="I4:I6"/>
  </mergeCells>
  <printOptions horizontalCentered="1" verticalCentered="1" gridLinesSet="0"/>
  <pageMargins left="0.59055118110236227" right="0.59055118110236227" top="0.39370078740157483" bottom="0.39370078740157483" header="0.51181102362204722" footer="0.51181102362204722"/>
  <pageSetup paperSize="9" scale="26"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38"/>
  <sheetViews>
    <sheetView showGridLines="0" rightToLeft="1" view="pageBreakPreview" topLeftCell="A13" zoomScale="75" zoomScaleNormal="81" zoomScaleSheetLayoutView="75" workbookViewId="0">
      <selection activeCell="B50" sqref="B50"/>
    </sheetView>
  </sheetViews>
  <sheetFormatPr defaultColWidth="9" defaultRowHeight="18.5"/>
  <cols>
    <col min="1" max="1" width="41.7265625" style="780" customWidth="1"/>
    <col min="2" max="2" width="13.7265625" style="780" customWidth="1"/>
    <col min="3" max="3" width="19.7265625" style="780" customWidth="1"/>
    <col min="4" max="4" width="13.7265625" style="780" customWidth="1"/>
    <col min="5" max="5" width="19.7265625" style="780" customWidth="1"/>
    <col min="6" max="6" width="13.81640625" style="780" customWidth="1"/>
    <col min="7" max="7" width="19.7265625" style="780" customWidth="1"/>
    <col min="8" max="8" width="13.7265625" style="780" customWidth="1"/>
    <col min="9" max="9" width="19.7265625" style="780" customWidth="1"/>
    <col min="10" max="10" width="13.7265625" style="780" customWidth="1"/>
    <col min="11" max="11" width="19.7265625" style="780" customWidth="1"/>
    <col min="12" max="12" width="41.7265625" style="780" customWidth="1"/>
    <col min="13" max="13" width="9.26953125" style="780" customWidth="1"/>
    <col min="14" max="14" width="28" style="780" customWidth="1"/>
    <col min="15" max="119" width="9.26953125" style="780" customWidth="1"/>
    <col min="120" max="16384" width="9" style="780"/>
  </cols>
  <sheetData>
    <row r="1" spans="1:12" ht="47.25" customHeight="1">
      <c r="A1" s="1695" t="s">
        <v>2645</v>
      </c>
      <c r="B1" s="1695"/>
      <c r="C1" s="1695"/>
      <c r="D1" s="1695"/>
      <c r="E1" s="1695"/>
      <c r="F1" s="1695"/>
      <c r="G1" s="1695"/>
      <c r="H1" s="1695"/>
      <c r="I1" s="1695"/>
      <c r="J1" s="1695"/>
      <c r="K1" s="1695"/>
      <c r="L1" s="1695"/>
    </row>
    <row r="2" spans="1:12" ht="45.75" customHeight="1">
      <c r="A2" s="1696" t="s">
        <v>2646</v>
      </c>
      <c r="B2" s="1696"/>
      <c r="C2" s="1696"/>
      <c r="D2" s="1696"/>
      <c r="E2" s="1696"/>
      <c r="F2" s="1696"/>
      <c r="G2" s="1696"/>
      <c r="H2" s="1696"/>
      <c r="I2" s="1696"/>
      <c r="J2" s="1696"/>
      <c r="K2" s="1696"/>
      <c r="L2" s="1696"/>
    </row>
    <row r="3" spans="1:12" ht="26.25" customHeight="1">
      <c r="A3" s="781" t="s">
        <v>2647</v>
      </c>
      <c r="B3" s="708"/>
      <c r="C3" s="708"/>
      <c r="D3" s="708"/>
      <c r="E3" s="708"/>
      <c r="F3" s="708"/>
      <c r="G3" s="708"/>
      <c r="H3" s="708"/>
      <c r="I3" s="708"/>
      <c r="J3" s="708"/>
      <c r="K3" s="708"/>
      <c r="L3" s="782" t="s">
        <v>2648</v>
      </c>
    </row>
    <row r="4" spans="1:12" ht="31.5" customHeight="1">
      <c r="A4" s="2088" t="s">
        <v>2623</v>
      </c>
      <c r="B4" s="2088" t="s">
        <v>166</v>
      </c>
      <c r="C4" s="2088"/>
      <c r="D4" s="2088" t="s">
        <v>131</v>
      </c>
      <c r="E4" s="2088"/>
      <c r="F4" s="2088" t="s">
        <v>132</v>
      </c>
      <c r="G4" s="2088"/>
      <c r="H4" s="2088" t="s">
        <v>133</v>
      </c>
      <c r="I4" s="2088"/>
      <c r="J4" s="2088" t="s">
        <v>275</v>
      </c>
      <c r="K4" s="2088"/>
      <c r="L4" s="2088" t="s">
        <v>2482</v>
      </c>
    </row>
    <row r="5" spans="1:12" ht="60.75" customHeight="1">
      <c r="A5" s="2088"/>
      <c r="B5" s="711" t="s">
        <v>2649</v>
      </c>
      <c r="C5" s="711" t="s">
        <v>2650</v>
      </c>
      <c r="D5" s="711" t="s">
        <v>2649</v>
      </c>
      <c r="E5" s="711" t="s">
        <v>2650</v>
      </c>
      <c r="F5" s="711" t="s">
        <v>2649</v>
      </c>
      <c r="G5" s="711" t="s">
        <v>2650</v>
      </c>
      <c r="H5" s="711" t="s">
        <v>2649</v>
      </c>
      <c r="I5" s="711" t="s">
        <v>2650</v>
      </c>
      <c r="J5" s="711" t="s">
        <v>2649</v>
      </c>
      <c r="K5" s="711" t="s">
        <v>2650</v>
      </c>
      <c r="L5" s="2088"/>
    </row>
    <row r="6" spans="1:12" ht="56.25" customHeight="1">
      <c r="A6" s="2088"/>
      <c r="B6" s="711" t="s">
        <v>2651</v>
      </c>
      <c r="C6" s="711" t="s">
        <v>2652</v>
      </c>
      <c r="D6" s="711" t="s">
        <v>2651</v>
      </c>
      <c r="E6" s="711" t="s">
        <v>2652</v>
      </c>
      <c r="F6" s="711" t="s">
        <v>2651</v>
      </c>
      <c r="G6" s="711" t="s">
        <v>2652</v>
      </c>
      <c r="H6" s="711" t="s">
        <v>2651</v>
      </c>
      <c r="I6" s="711" t="s">
        <v>2652</v>
      </c>
      <c r="J6" s="711" t="s">
        <v>2651</v>
      </c>
      <c r="K6" s="711" t="s">
        <v>2652</v>
      </c>
      <c r="L6" s="2088"/>
    </row>
    <row r="7" spans="1:12" ht="20.149999999999999" customHeight="1">
      <c r="A7" s="783" t="s">
        <v>2507</v>
      </c>
      <c r="B7" s="784">
        <v>0</v>
      </c>
      <c r="C7" s="785">
        <v>0</v>
      </c>
      <c r="D7" s="784">
        <v>6</v>
      </c>
      <c r="E7" s="785">
        <v>1.9490402000260976E-2</v>
      </c>
      <c r="F7" s="784">
        <v>0</v>
      </c>
      <c r="G7" s="785">
        <v>0</v>
      </c>
      <c r="H7" s="784">
        <v>0</v>
      </c>
      <c r="I7" s="785">
        <v>0</v>
      </c>
      <c r="J7" s="784">
        <v>114</v>
      </c>
      <c r="K7" s="785">
        <v>0.32294361404498778</v>
      </c>
      <c r="L7" s="783" t="s">
        <v>2506</v>
      </c>
    </row>
    <row r="8" spans="1:12" ht="20.149999999999999" customHeight="1">
      <c r="A8" s="783" t="s">
        <v>2485</v>
      </c>
      <c r="B8" s="786">
        <v>0</v>
      </c>
      <c r="C8" s="787">
        <v>0</v>
      </c>
      <c r="D8" s="786">
        <v>0</v>
      </c>
      <c r="E8" s="787">
        <v>0</v>
      </c>
      <c r="F8" s="786">
        <v>2</v>
      </c>
      <c r="G8" s="787">
        <v>6.2159629409262234E-3</v>
      </c>
      <c r="H8" s="786">
        <v>2</v>
      </c>
      <c r="I8" s="787">
        <v>5.9342371987599462E-3</v>
      </c>
      <c r="J8" s="786">
        <v>11</v>
      </c>
      <c r="K8" s="787">
        <v>3.1161225916621627E-2</v>
      </c>
      <c r="L8" s="783" t="s">
        <v>2653</v>
      </c>
    </row>
    <row r="9" spans="1:12" ht="20.149999999999999" customHeight="1">
      <c r="A9" s="783" t="s">
        <v>2487</v>
      </c>
      <c r="B9" s="784">
        <v>95</v>
      </c>
      <c r="C9" s="785">
        <v>0.30108539700961984</v>
      </c>
      <c r="D9" s="784">
        <v>43</v>
      </c>
      <c r="E9" s="785">
        <v>0.13968121433520367</v>
      </c>
      <c r="F9" s="784">
        <v>17</v>
      </c>
      <c r="G9" s="785">
        <v>5.2835684997872896E-2</v>
      </c>
      <c r="H9" s="784">
        <v>100</v>
      </c>
      <c r="I9" s="785">
        <v>0.29671185993799731</v>
      </c>
      <c r="J9" s="784">
        <v>1090</v>
      </c>
      <c r="K9" s="785">
        <v>3.0877942044652338</v>
      </c>
      <c r="L9" s="783" t="s">
        <v>2654</v>
      </c>
    </row>
    <row r="10" spans="1:12" ht="20.149999999999999" customHeight="1">
      <c r="A10" s="783" t="s">
        <v>2602</v>
      </c>
      <c r="B10" s="786">
        <v>0</v>
      </c>
      <c r="C10" s="787">
        <v>0</v>
      </c>
      <c r="D10" s="786">
        <v>8</v>
      </c>
      <c r="E10" s="788">
        <v>1.5724970269978086E-2</v>
      </c>
      <c r="F10" s="786">
        <v>0</v>
      </c>
      <c r="G10" s="788">
        <v>0</v>
      </c>
      <c r="H10" s="786">
        <v>3</v>
      </c>
      <c r="I10" s="788">
        <v>5.7455194524136926E-3</v>
      </c>
      <c r="J10" s="786">
        <v>4</v>
      </c>
      <c r="K10" s="788">
        <v>7.8431372549019607E-3</v>
      </c>
      <c r="L10" s="783" t="s">
        <v>2490</v>
      </c>
    </row>
    <row r="11" spans="1:12" ht="20.149999999999999" customHeight="1">
      <c r="A11" s="783" t="s">
        <v>2511</v>
      </c>
      <c r="B11" s="786">
        <v>0</v>
      </c>
      <c r="C11" s="787">
        <v>0</v>
      </c>
      <c r="D11" s="786">
        <v>0</v>
      </c>
      <c r="E11" s="787">
        <v>0</v>
      </c>
      <c r="F11" s="786">
        <v>0</v>
      </c>
      <c r="G11" s="787">
        <v>0</v>
      </c>
      <c r="H11" s="786">
        <v>0</v>
      </c>
      <c r="I11" s="787">
        <v>0</v>
      </c>
      <c r="J11" s="786">
        <v>0</v>
      </c>
      <c r="K11" s="787">
        <v>0</v>
      </c>
      <c r="L11" s="783" t="s">
        <v>2655</v>
      </c>
    </row>
    <row r="12" spans="1:12" ht="20.149999999999999" customHeight="1">
      <c r="A12" s="783" t="s">
        <v>2493</v>
      </c>
      <c r="B12" s="784">
        <v>34</v>
      </c>
      <c r="C12" s="785">
        <v>0.10775687892975869</v>
      </c>
      <c r="D12" s="784">
        <v>327</v>
      </c>
      <c r="E12" s="785">
        <v>1.0622269090142233</v>
      </c>
      <c r="F12" s="784">
        <v>247</v>
      </c>
      <c r="G12" s="785">
        <v>0.76767142320438853</v>
      </c>
      <c r="H12" s="784">
        <v>2254</v>
      </c>
      <c r="I12" s="785">
        <v>6.6878853230024591</v>
      </c>
      <c r="J12" s="784">
        <v>1260</v>
      </c>
      <c r="K12" s="785">
        <v>3.5693767868130224</v>
      </c>
      <c r="L12" s="783" t="s">
        <v>2656</v>
      </c>
    </row>
    <row r="13" spans="1:12" ht="20.149999999999999" customHeight="1">
      <c r="A13" s="783" t="s">
        <v>2494</v>
      </c>
      <c r="B13" s="786">
        <v>188</v>
      </c>
      <c r="C13" s="787">
        <v>0.59583215408219503</v>
      </c>
      <c r="D13" s="786">
        <v>150</v>
      </c>
      <c r="E13" s="787">
        <v>0.48726005000652439</v>
      </c>
      <c r="F13" s="786">
        <v>101</v>
      </c>
      <c r="G13" s="787">
        <v>0.3139061285167743</v>
      </c>
      <c r="H13" s="786">
        <v>161</v>
      </c>
      <c r="I13" s="787">
        <v>0.47770609450017565</v>
      </c>
      <c r="J13" s="786">
        <v>265</v>
      </c>
      <c r="K13" s="787">
        <v>0.75070226071861179</v>
      </c>
      <c r="L13" s="783" t="s">
        <v>2657</v>
      </c>
    </row>
    <row r="14" spans="1:12" ht="20.149999999999999" customHeight="1">
      <c r="A14" s="783" t="s">
        <v>2496</v>
      </c>
      <c r="B14" s="784">
        <v>27</v>
      </c>
      <c r="C14" s="785">
        <v>8.5571639150102477E-2</v>
      </c>
      <c r="D14" s="784">
        <v>86</v>
      </c>
      <c r="E14" s="785">
        <v>0.27936242867040734</v>
      </c>
      <c r="F14" s="784">
        <v>85</v>
      </c>
      <c r="G14" s="785">
        <v>0.2641784249893645</v>
      </c>
      <c r="H14" s="784">
        <v>182</v>
      </c>
      <c r="I14" s="785">
        <v>0.54001558508715508</v>
      </c>
      <c r="J14" s="784">
        <v>95</v>
      </c>
      <c r="K14" s="785">
        <v>0.26911967837082312</v>
      </c>
      <c r="L14" s="783" t="s">
        <v>2658</v>
      </c>
    </row>
    <row r="15" spans="1:12" ht="20.149999999999999" customHeight="1">
      <c r="A15" s="783" t="s">
        <v>2513</v>
      </c>
      <c r="B15" s="786">
        <v>1633</v>
      </c>
      <c r="C15" s="787">
        <v>5.1754995085969391</v>
      </c>
      <c r="D15" s="786">
        <v>969</v>
      </c>
      <c r="E15" s="787">
        <v>3.1476999230421479</v>
      </c>
      <c r="F15" s="786">
        <v>1457</v>
      </c>
      <c r="G15" s="787">
        <v>4.5283290024647531</v>
      </c>
      <c r="H15" s="786">
        <v>4055</v>
      </c>
      <c r="I15" s="787">
        <v>12.031665920485791</v>
      </c>
      <c r="J15" s="786">
        <v>3624</v>
      </c>
      <c r="K15" s="787">
        <v>10.266207520166979</v>
      </c>
      <c r="L15" s="783" t="s">
        <v>2512</v>
      </c>
    </row>
    <row r="16" spans="1:12" ht="20.149999999999999" customHeight="1">
      <c r="A16" s="783" t="s">
        <v>2515</v>
      </c>
      <c r="B16" s="784">
        <v>2372</v>
      </c>
      <c r="C16" s="785">
        <v>7.5176269653349292</v>
      </c>
      <c r="D16" s="784">
        <v>2400</v>
      </c>
      <c r="E16" s="785">
        <v>7.7961608001043903</v>
      </c>
      <c r="F16" s="784">
        <v>2543</v>
      </c>
      <c r="G16" s="785">
        <v>7.9035968793876927</v>
      </c>
      <c r="H16" s="784">
        <v>3080</v>
      </c>
      <c r="I16" s="785">
        <v>9.1387252860903168</v>
      </c>
      <c r="J16" s="784">
        <v>3146</v>
      </c>
      <c r="K16" s="785">
        <v>8.9121106121537839</v>
      </c>
      <c r="L16" s="783" t="s">
        <v>2514</v>
      </c>
    </row>
    <row r="17" spans="1:12" ht="20.149999999999999" customHeight="1">
      <c r="A17" s="783" t="s">
        <v>2603</v>
      </c>
      <c r="B17" s="786">
        <v>1</v>
      </c>
      <c r="C17" s="787">
        <v>3.1693199685223143E-3</v>
      </c>
      <c r="D17" s="786">
        <v>3</v>
      </c>
      <c r="E17" s="787">
        <v>9.7452010001304878E-3</v>
      </c>
      <c r="F17" s="786">
        <v>3</v>
      </c>
      <c r="G17" s="787">
        <v>9.3239444113893347E-3</v>
      </c>
      <c r="H17" s="786">
        <v>10</v>
      </c>
      <c r="I17" s="787">
        <v>2.9671185993799733E-2</v>
      </c>
      <c r="J17" s="786">
        <v>24</v>
      </c>
      <c r="K17" s="787">
        <v>6.7988129272629011E-2</v>
      </c>
      <c r="L17" s="783" t="s">
        <v>2604</v>
      </c>
    </row>
    <row r="18" spans="1:12" ht="20.149999999999999" customHeight="1">
      <c r="A18" s="783" t="s">
        <v>2605</v>
      </c>
      <c r="B18" s="784">
        <v>6</v>
      </c>
      <c r="C18" s="785">
        <v>1.9015919811133885E-2</v>
      </c>
      <c r="D18" s="784">
        <v>5</v>
      </c>
      <c r="E18" s="785">
        <v>1.6242001666884148E-2</v>
      </c>
      <c r="F18" s="784">
        <v>9</v>
      </c>
      <c r="G18" s="785">
        <v>2.7971833234168006E-2</v>
      </c>
      <c r="H18" s="784">
        <v>41</v>
      </c>
      <c r="I18" s="785">
        <v>0.1216518625745789</v>
      </c>
      <c r="J18" s="784">
        <v>53</v>
      </c>
      <c r="K18" s="785">
        <v>0.15014045214372237</v>
      </c>
      <c r="L18" s="783" t="s">
        <v>2606</v>
      </c>
    </row>
    <row r="19" spans="1:12" ht="20.149999999999999" customHeight="1">
      <c r="A19" s="783" t="s">
        <v>2607</v>
      </c>
      <c r="B19" s="786">
        <v>1</v>
      </c>
      <c r="C19" s="787">
        <v>3.1693199685223143E-3</v>
      </c>
      <c r="D19" s="786">
        <v>2</v>
      </c>
      <c r="E19" s="787">
        <v>6.4968006667536589E-3</v>
      </c>
      <c r="F19" s="786">
        <v>4</v>
      </c>
      <c r="G19" s="787">
        <v>1.2431925881852447E-2</v>
      </c>
      <c r="H19" s="786">
        <v>12</v>
      </c>
      <c r="I19" s="787">
        <v>3.5605423192559674E-2</v>
      </c>
      <c r="J19" s="786">
        <v>20</v>
      </c>
      <c r="K19" s="787">
        <v>5.6656774393857495E-2</v>
      </c>
      <c r="L19" s="783" t="s">
        <v>2608</v>
      </c>
    </row>
    <row r="20" spans="1:12" ht="20.149999999999999" customHeight="1">
      <c r="A20" s="783" t="s">
        <v>2609</v>
      </c>
      <c r="B20" s="784">
        <v>107</v>
      </c>
      <c r="C20" s="785">
        <v>0.33911723663188759</v>
      </c>
      <c r="D20" s="784">
        <v>90</v>
      </c>
      <c r="E20" s="785">
        <v>0.29235603000391464</v>
      </c>
      <c r="F20" s="784">
        <v>76</v>
      </c>
      <c r="G20" s="785">
        <v>0.23620659175519648</v>
      </c>
      <c r="H20" s="784">
        <v>155</v>
      </c>
      <c r="I20" s="785">
        <v>0.45990338290389587</v>
      </c>
      <c r="J20" s="784">
        <v>225</v>
      </c>
      <c r="K20" s="785">
        <v>0.63738871193089686</v>
      </c>
      <c r="L20" s="783" t="s">
        <v>2610</v>
      </c>
    </row>
    <row r="21" spans="1:12" ht="20.149999999999999" customHeight="1">
      <c r="A21" s="783" t="s">
        <v>2557</v>
      </c>
      <c r="B21" s="786">
        <v>97</v>
      </c>
      <c r="C21" s="787">
        <v>0.30742403694666448</v>
      </c>
      <c r="D21" s="786">
        <v>79</v>
      </c>
      <c r="E21" s="787">
        <v>0.25662362633676955</v>
      </c>
      <c r="F21" s="786">
        <v>30</v>
      </c>
      <c r="G21" s="787">
        <v>9.3239444113893358E-2</v>
      </c>
      <c r="H21" s="786">
        <v>157</v>
      </c>
      <c r="I21" s="787">
        <v>0.46583762010265578</v>
      </c>
      <c r="J21" s="786">
        <v>142</v>
      </c>
      <c r="K21" s="787">
        <v>0.40226309819638828</v>
      </c>
      <c r="L21" s="783" t="s">
        <v>2556</v>
      </c>
    </row>
    <row r="22" spans="1:12" ht="20.149999999999999" customHeight="1">
      <c r="A22" s="783" t="s">
        <v>2611</v>
      </c>
      <c r="B22" s="784">
        <v>4314</v>
      </c>
      <c r="C22" s="785">
        <v>13.672446344205262</v>
      </c>
      <c r="D22" s="784">
        <v>4955</v>
      </c>
      <c r="E22" s="785">
        <v>16.095823651882188</v>
      </c>
      <c r="F22" s="784">
        <v>3591</v>
      </c>
      <c r="G22" s="785">
        <v>11.160761460433033</v>
      </c>
      <c r="H22" s="784">
        <v>7658</v>
      </c>
      <c r="I22" s="785">
        <v>22.722194234051834</v>
      </c>
      <c r="J22" s="784">
        <v>8324</v>
      </c>
      <c r="K22" s="785">
        <v>23.580549502723489</v>
      </c>
      <c r="L22" s="783" t="s">
        <v>2499</v>
      </c>
    </row>
    <row r="23" spans="1:12" ht="20.149999999999999" customHeight="1">
      <c r="A23" s="783" t="s">
        <v>2612</v>
      </c>
      <c r="B23" s="786">
        <v>2031</v>
      </c>
      <c r="C23" s="787">
        <v>6.4368888560688191</v>
      </c>
      <c r="D23" s="786">
        <v>1960</v>
      </c>
      <c r="E23" s="787">
        <v>6.3668646534185864</v>
      </c>
      <c r="F23" s="786">
        <v>1464</v>
      </c>
      <c r="G23" s="787">
        <v>4.5500848727579948</v>
      </c>
      <c r="H23" s="786">
        <v>5075</v>
      </c>
      <c r="I23" s="787">
        <v>15.058126891853362</v>
      </c>
      <c r="J23" s="786">
        <v>2988</v>
      </c>
      <c r="K23" s="787">
        <v>8.4645220944423105</v>
      </c>
      <c r="L23" s="783" t="s">
        <v>2559</v>
      </c>
    </row>
    <row r="24" spans="1:12" ht="20.149999999999999" customHeight="1">
      <c r="A24" s="783" t="s">
        <v>2562</v>
      </c>
      <c r="B24" s="784">
        <v>1256</v>
      </c>
      <c r="C24" s="785">
        <v>3.9806658804640267</v>
      </c>
      <c r="D24" s="784">
        <v>782</v>
      </c>
      <c r="E24" s="785">
        <v>2.5402490607006807</v>
      </c>
      <c r="F24" s="784">
        <v>429</v>
      </c>
      <c r="G24" s="785">
        <v>1.333324050828675</v>
      </c>
      <c r="H24" s="784">
        <v>1603</v>
      </c>
      <c r="I24" s="785">
        <v>4.7562911148060971</v>
      </c>
      <c r="J24" s="784">
        <v>1195</v>
      </c>
      <c r="K24" s="785">
        <v>3.3852422700329856</v>
      </c>
      <c r="L24" s="783" t="s">
        <v>2613</v>
      </c>
    </row>
    <row r="25" spans="1:12" ht="20.149999999999999" customHeight="1">
      <c r="A25" s="783" t="s">
        <v>2568</v>
      </c>
      <c r="B25" s="786">
        <v>10</v>
      </c>
      <c r="C25" s="787">
        <v>3.169319968522314E-2</v>
      </c>
      <c r="D25" s="786">
        <v>6</v>
      </c>
      <c r="E25" s="787">
        <v>1.9490402000260976E-2</v>
      </c>
      <c r="F25" s="786">
        <v>7</v>
      </c>
      <c r="G25" s="787">
        <v>2.1755870293241782E-2</v>
      </c>
      <c r="H25" s="786">
        <v>18</v>
      </c>
      <c r="I25" s="787">
        <v>5.3408134788839517E-2</v>
      </c>
      <c r="J25" s="786">
        <v>7</v>
      </c>
      <c r="K25" s="787">
        <v>1.9829871037850125E-2</v>
      </c>
      <c r="L25" s="783" t="s">
        <v>2567</v>
      </c>
    </row>
    <row r="26" spans="1:12" ht="20.149999999999999" customHeight="1">
      <c r="A26" s="783" t="s">
        <v>2614</v>
      </c>
      <c r="B26" s="784">
        <v>0</v>
      </c>
      <c r="C26" s="785">
        <v>0</v>
      </c>
      <c r="D26" s="784">
        <v>0</v>
      </c>
      <c r="E26" s="785">
        <v>0</v>
      </c>
      <c r="F26" s="784">
        <v>0</v>
      </c>
      <c r="G26" s="785">
        <v>0</v>
      </c>
      <c r="H26" s="784">
        <v>0</v>
      </c>
      <c r="I26" s="785">
        <v>0</v>
      </c>
      <c r="J26" s="784">
        <v>45</v>
      </c>
      <c r="K26" s="785">
        <v>0.12747774238617937</v>
      </c>
      <c r="L26" s="783" t="s">
        <v>2615</v>
      </c>
    </row>
    <row r="27" spans="1:12" ht="20.149999999999999" customHeight="1">
      <c r="A27" s="783" t="s">
        <v>2539</v>
      </c>
      <c r="B27" s="784">
        <v>36</v>
      </c>
      <c r="C27" s="785">
        <v>0.11409551886680332</v>
      </c>
      <c r="D27" s="784">
        <v>55</v>
      </c>
      <c r="E27" s="785">
        <v>0.17866201833572562</v>
      </c>
      <c r="F27" s="784">
        <v>25</v>
      </c>
      <c r="G27" s="785">
        <v>7.7699536761577787E-2</v>
      </c>
      <c r="H27" s="784">
        <v>70</v>
      </c>
      <c r="I27" s="785">
        <v>0.20769830195659811</v>
      </c>
      <c r="J27" s="784">
        <v>52</v>
      </c>
      <c r="K27" s="785">
        <v>0.14730761342402948</v>
      </c>
      <c r="L27" s="783" t="s">
        <v>2538</v>
      </c>
    </row>
    <row r="28" spans="1:12" ht="20.149999999999999" customHeight="1">
      <c r="A28" s="783" t="s">
        <v>2659</v>
      </c>
      <c r="B28" s="786">
        <v>1451</v>
      </c>
      <c r="C28" s="787">
        <v>4.5986832743258779</v>
      </c>
      <c r="D28" s="786">
        <v>2323</v>
      </c>
      <c r="E28" s="787">
        <v>7.5460339744343745</v>
      </c>
      <c r="F28" s="786">
        <v>1443</v>
      </c>
      <c r="G28" s="787">
        <v>4.4848172618782698</v>
      </c>
      <c r="H28" s="786">
        <v>1860</v>
      </c>
      <c r="I28" s="787">
        <v>5.5188405948467505</v>
      </c>
      <c r="J28" s="786">
        <v>2286</v>
      </c>
      <c r="K28" s="787">
        <v>6.4758693132179124</v>
      </c>
      <c r="L28" s="783" t="s">
        <v>2660</v>
      </c>
    </row>
    <row r="29" spans="1:12" ht="20.149999999999999" customHeight="1">
      <c r="A29" s="783" t="s">
        <v>2543</v>
      </c>
      <c r="B29" s="784">
        <v>0</v>
      </c>
      <c r="C29" s="785">
        <v>0</v>
      </c>
      <c r="D29" s="784">
        <v>0</v>
      </c>
      <c r="E29" s="785">
        <v>0</v>
      </c>
      <c r="F29" s="784">
        <v>0</v>
      </c>
      <c r="G29" s="785">
        <v>0</v>
      </c>
      <c r="H29" s="784">
        <v>0</v>
      </c>
      <c r="I29" s="785">
        <v>0</v>
      </c>
      <c r="J29" s="784">
        <v>0</v>
      </c>
      <c r="K29" s="785">
        <v>0</v>
      </c>
      <c r="L29" s="783" t="s">
        <v>2617</v>
      </c>
    </row>
    <row r="30" spans="1:12" ht="20.149999999999999" customHeight="1">
      <c r="A30" s="783" t="s">
        <v>2545</v>
      </c>
      <c r="B30" s="786">
        <v>0</v>
      </c>
      <c r="C30" s="787">
        <v>0</v>
      </c>
      <c r="D30" s="786">
        <v>0</v>
      </c>
      <c r="E30" s="787">
        <v>0</v>
      </c>
      <c r="F30" s="786">
        <v>0</v>
      </c>
      <c r="G30" s="787">
        <v>0</v>
      </c>
      <c r="H30" s="786">
        <v>0</v>
      </c>
      <c r="I30" s="787">
        <v>0</v>
      </c>
      <c r="J30" s="786">
        <v>0</v>
      </c>
      <c r="K30" s="787">
        <v>0</v>
      </c>
      <c r="L30" s="783" t="s">
        <v>2544</v>
      </c>
    </row>
    <row r="31" spans="1:12" ht="20.149999999999999" customHeight="1">
      <c r="A31" s="783" t="s">
        <v>2547</v>
      </c>
      <c r="B31" s="784">
        <v>2375</v>
      </c>
      <c r="C31" s="785">
        <v>7.5271349252404951</v>
      </c>
      <c r="D31" s="784">
        <v>3421</v>
      </c>
      <c r="E31" s="785">
        <v>11.112777540482133</v>
      </c>
      <c r="F31" s="784">
        <v>3647</v>
      </c>
      <c r="G31" s="785">
        <v>11.334808422778968</v>
      </c>
      <c r="H31" s="784">
        <v>15010</v>
      </c>
      <c r="I31" s="785">
        <v>44.536450176693393</v>
      </c>
      <c r="J31" s="784">
        <v>6003</v>
      </c>
      <c r="K31" s="785">
        <v>17.005530834316328</v>
      </c>
      <c r="L31" s="783" t="s">
        <v>2546</v>
      </c>
    </row>
    <row r="32" spans="1:12" ht="20.149999999999999" customHeight="1">
      <c r="A32" s="783" t="s">
        <v>2553</v>
      </c>
      <c r="B32" s="786">
        <v>0</v>
      </c>
      <c r="C32" s="787">
        <v>0</v>
      </c>
      <c r="D32" s="786">
        <v>0</v>
      </c>
      <c r="E32" s="787">
        <v>0</v>
      </c>
      <c r="F32" s="786">
        <v>0</v>
      </c>
      <c r="G32" s="787">
        <v>0</v>
      </c>
      <c r="H32" s="786">
        <v>0</v>
      </c>
      <c r="I32" s="787">
        <v>0</v>
      </c>
      <c r="J32" s="786">
        <v>0</v>
      </c>
      <c r="K32" s="787">
        <v>0</v>
      </c>
      <c r="L32" s="783" t="s">
        <v>2618</v>
      </c>
    </row>
    <row r="33" spans="1:12" ht="20.149999999999999" customHeight="1">
      <c r="A33" s="783" t="s">
        <v>2549</v>
      </c>
      <c r="B33" s="784">
        <v>0</v>
      </c>
      <c r="C33" s="785">
        <v>0</v>
      </c>
      <c r="D33" s="784">
        <v>0</v>
      </c>
      <c r="E33" s="785">
        <v>0</v>
      </c>
      <c r="F33" s="784">
        <v>0</v>
      </c>
      <c r="G33" s="785">
        <v>0</v>
      </c>
      <c r="H33" s="784">
        <v>0</v>
      </c>
      <c r="I33" s="785">
        <v>0</v>
      </c>
      <c r="J33" s="784">
        <v>0</v>
      </c>
      <c r="K33" s="785">
        <v>0</v>
      </c>
      <c r="L33" s="783" t="s">
        <v>2548</v>
      </c>
    </row>
    <row r="34" spans="1:12" ht="20.149999999999999" customHeight="1">
      <c r="A34" s="783" t="s">
        <v>2551</v>
      </c>
      <c r="B34" s="786">
        <v>0</v>
      </c>
      <c r="C34" s="787">
        <v>0</v>
      </c>
      <c r="D34" s="786">
        <v>0</v>
      </c>
      <c r="E34" s="787">
        <v>0</v>
      </c>
      <c r="F34" s="786">
        <v>0</v>
      </c>
      <c r="G34" s="787">
        <v>0</v>
      </c>
      <c r="H34" s="786">
        <v>0</v>
      </c>
      <c r="I34" s="787">
        <v>0</v>
      </c>
      <c r="J34" s="786">
        <v>0</v>
      </c>
      <c r="K34" s="787">
        <v>0</v>
      </c>
      <c r="L34" s="783" t="s">
        <v>2550</v>
      </c>
    </row>
    <row r="35" spans="1:12" ht="20.149999999999999" customHeight="1">
      <c r="A35" s="783" t="s">
        <v>2555</v>
      </c>
      <c r="B35" s="784">
        <v>0</v>
      </c>
      <c r="C35" s="785">
        <v>0</v>
      </c>
      <c r="D35" s="784">
        <v>0</v>
      </c>
      <c r="E35" s="785">
        <v>0</v>
      </c>
      <c r="F35" s="784">
        <v>0</v>
      </c>
      <c r="G35" s="785">
        <v>0</v>
      </c>
      <c r="H35" s="784">
        <v>7</v>
      </c>
      <c r="I35" s="785">
        <v>2.0769830195659811E-2</v>
      </c>
      <c r="J35" s="784">
        <v>0</v>
      </c>
      <c r="K35" s="785">
        <v>0</v>
      </c>
      <c r="L35" s="783" t="s">
        <v>2554</v>
      </c>
    </row>
    <row r="36" spans="1:12" ht="27.75" customHeight="1">
      <c r="A36" s="2089" t="s">
        <v>2661</v>
      </c>
      <c r="B36" s="2089"/>
      <c r="C36" s="2089"/>
      <c r="D36" s="2089"/>
      <c r="E36" s="2089"/>
      <c r="F36" s="2089"/>
      <c r="G36" s="789"/>
      <c r="H36" s="2090" t="s">
        <v>2662</v>
      </c>
      <c r="I36" s="2090"/>
      <c r="J36" s="2090"/>
      <c r="K36" s="2090"/>
      <c r="L36" s="2091"/>
    </row>
    <row r="37" spans="1:12" ht="21" customHeight="1">
      <c r="A37" s="2092" t="s">
        <v>2663</v>
      </c>
      <c r="B37" s="2092"/>
      <c r="C37" s="2092"/>
      <c r="D37" s="2092"/>
      <c r="E37" s="790"/>
      <c r="F37" s="790"/>
      <c r="G37" s="790"/>
      <c r="H37" s="790"/>
      <c r="I37" s="2093" t="s">
        <v>2664</v>
      </c>
      <c r="J37" s="2093"/>
      <c r="K37" s="2093"/>
      <c r="L37" s="2094"/>
    </row>
    <row r="38" spans="1:12" ht="28.5" customHeight="1">
      <c r="A38" s="2095" t="s">
        <v>2665</v>
      </c>
      <c r="B38" s="2095"/>
      <c r="C38" s="2095"/>
      <c r="D38" s="2095"/>
      <c r="E38" s="2095"/>
      <c r="F38" s="791"/>
      <c r="G38" s="791"/>
      <c r="H38" s="2096" t="s">
        <v>2666</v>
      </c>
      <c r="I38" s="2096"/>
      <c r="J38" s="2096"/>
      <c r="K38" s="2096"/>
      <c r="L38" s="2097"/>
    </row>
  </sheetData>
  <mergeCells count="15">
    <mergeCell ref="A36:F36"/>
    <mergeCell ref="H36:L36"/>
    <mergeCell ref="A37:D37"/>
    <mergeCell ref="I37:L37"/>
    <mergeCell ref="A38:E38"/>
    <mergeCell ref="H38:L38"/>
    <mergeCell ref="A1:L1"/>
    <mergeCell ref="A2:L2"/>
    <mergeCell ref="A4:A6"/>
    <mergeCell ref="B4:C4"/>
    <mergeCell ref="D4:E4"/>
    <mergeCell ref="F4:G4"/>
    <mergeCell ref="H4:I4"/>
    <mergeCell ref="J4:K4"/>
    <mergeCell ref="L4:L6"/>
  </mergeCells>
  <printOptions horizontalCentered="1" verticalCentered="1" gridLinesSet="0"/>
  <pageMargins left="0.39370078740157483" right="0.39370078740157483" top="0.59055118110236227" bottom="0.39370078740157483" header="0.51181102362204722" footer="0.51181102362204722"/>
  <pageSetup paperSize="9" scale="55" orientation="landscape" r:id="rId1"/>
  <headerFooter alignWithMargins="0"/>
  <rowBreaks count="1" manualBreakCount="1">
    <brk id="38" max="11" man="1"/>
  </rowBreaks>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56931"/>
    <pageSetUpPr fitToPage="1"/>
  </sheetPr>
  <dimension ref="A1:AI36"/>
  <sheetViews>
    <sheetView showGridLines="0" rightToLeft="1" view="pageBreakPreview" topLeftCell="A16" zoomScale="50" zoomScaleNormal="70" zoomScaleSheetLayoutView="50" workbookViewId="0">
      <selection activeCell="B50" sqref="B50"/>
    </sheetView>
  </sheetViews>
  <sheetFormatPr defaultColWidth="9" defaultRowHeight="21"/>
  <cols>
    <col min="1" max="1" width="38" style="792" customWidth="1"/>
    <col min="2" max="16" width="13.54296875" style="792" customWidth="1"/>
    <col min="17" max="17" width="31.453125" style="792" customWidth="1"/>
    <col min="18" max="19" width="25.54296875" style="792" customWidth="1"/>
    <col min="20" max="35" width="9" style="806"/>
    <col min="36" max="16384" width="9" style="792"/>
  </cols>
  <sheetData>
    <row r="1" spans="1:19" s="792" customFormat="1" ht="54" customHeight="1">
      <c r="A1" s="1753" t="s">
        <v>2667</v>
      </c>
      <c r="B1" s="1754"/>
      <c r="C1" s="1754"/>
      <c r="D1" s="1754"/>
      <c r="E1" s="1754"/>
      <c r="F1" s="1754"/>
      <c r="G1" s="1754"/>
      <c r="H1" s="1754"/>
      <c r="I1" s="1754"/>
      <c r="J1" s="1754"/>
      <c r="K1" s="1754"/>
      <c r="L1" s="1754"/>
      <c r="M1" s="1754"/>
      <c r="N1" s="1754"/>
      <c r="O1" s="1754"/>
      <c r="P1" s="1754"/>
      <c r="Q1" s="1755"/>
    </row>
    <row r="2" spans="1:19" s="792" customFormat="1" ht="44.25" customHeight="1">
      <c r="A2" s="1756" t="s">
        <v>2668</v>
      </c>
      <c r="B2" s="1757"/>
      <c r="C2" s="1757"/>
      <c r="D2" s="1757"/>
      <c r="E2" s="1757"/>
      <c r="F2" s="1757"/>
      <c r="G2" s="1757"/>
      <c r="H2" s="1757"/>
      <c r="I2" s="1757"/>
      <c r="J2" s="1757"/>
      <c r="K2" s="1757"/>
      <c r="L2" s="1757"/>
      <c r="M2" s="1757"/>
      <c r="N2" s="1757"/>
      <c r="O2" s="1757"/>
      <c r="P2" s="1757"/>
      <c r="Q2" s="1758"/>
    </row>
    <row r="3" spans="1:19" s="792" customFormat="1" ht="38.25" customHeight="1">
      <c r="A3" s="722" t="s">
        <v>2669</v>
      </c>
      <c r="B3" s="793"/>
      <c r="C3" s="723"/>
      <c r="D3" s="723"/>
      <c r="E3" s="723"/>
      <c r="F3" s="723"/>
      <c r="G3" s="723"/>
      <c r="H3" s="723"/>
      <c r="I3" s="723"/>
      <c r="J3" s="723"/>
      <c r="K3" s="723"/>
      <c r="L3" s="723"/>
      <c r="M3" s="723"/>
      <c r="N3" s="723"/>
      <c r="O3" s="723"/>
      <c r="P3" s="723"/>
      <c r="Q3" s="724" t="s">
        <v>2670</v>
      </c>
    </row>
    <row r="4" spans="1:19" s="792" customFormat="1" ht="36" customHeight="1">
      <c r="A4" s="2098" t="s">
        <v>322</v>
      </c>
      <c r="B4" s="794" t="s">
        <v>2671</v>
      </c>
      <c r="C4" s="2101" t="s">
        <v>2672</v>
      </c>
      <c r="D4" s="2101"/>
      <c r="E4" s="2101"/>
      <c r="F4" s="2101"/>
      <c r="G4" s="2101"/>
      <c r="H4" s="2101"/>
      <c r="I4" s="2101"/>
      <c r="J4" s="2101"/>
      <c r="K4" s="2101" t="s">
        <v>2673</v>
      </c>
      <c r="L4" s="2101"/>
      <c r="M4" s="2101"/>
      <c r="N4" s="2101" t="s">
        <v>2674</v>
      </c>
      <c r="O4" s="2101"/>
      <c r="P4" s="2101"/>
      <c r="Q4" s="2102" t="s">
        <v>759</v>
      </c>
      <c r="R4" s="795"/>
      <c r="S4" s="795"/>
    </row>
    <row r="5" spans="1:19" s="792" customFormat="1" ht="40.5" customHeight="1">
      <c r="A5" s="2099"/>
      <c r="B5" s="796" t="s">
        <v>2649</v>
      </c>
      <c r="C5" s="2101"/>
      <c r="D5" s="2101"/>
      <c r="E5" s="2101"/>
      <c r="F5" s="2101"/>
      <c r="G5" s="2101"/>
      <c r="H5" s="2101"/>
      <c r="I5" s="2101"/>
      <c r="J5" s="2101"/>
      <c r="K5" s="2101"/>
      <c r="L5" s="2101"/>
      <c r="M5" s="2101"/>
      <c r="N5" s="2101"/>
      <c r="O5" s="2101"/>
      <c r="P5" s="2101"/>
      <c r="Q5" s="2103"/>
      <c r="R5" s="795"/>
      <c r="S5" s="795"/>
    </row>
    <row r="6" spans="1:19" s="792" customFormat="1" ht="36.75" customHeight="1">
      <c r="A6" s="2099"/>
      <c r="B6" s="796" t="s">
        <v>68</v>
      </c>
      <c r="C6" s="2101" t="s">
        <v>2675</v>
      </c>
      <c r="D6" s="2101" t="s">
        <v>2627</v>
      </c>
      <c r="E6" s="2101" t="s">
        <v>2676</v>
      </c>
      <c r="F6" s="2101" t="s">
        <v>2677</v>
      </c>
      <c r="G6" s="2101" t="s">
        <v>2678</v>
      </c>
      <c r="H6" s="2101" t="s">
        <v>2679</v>
      </c>
      <c r="I6" s="2101" t="s">
        <v>2680</v>
      </c>
      <c r="J6" s="2101" t="s">
        <v>2681</v>
      </c>
      <c r="K6" s="797" t="s">
        <v>998</v>
      </c>
      <c r="L6" s="797" t="s">
        <v>1001</v>
      </c>
      <c r="M6" s="797" t="s">
        <v>750</v>
      </c>
      <c r="N6" s="797" t="s">
        <v>998</v>
      </c>
      <c r="O6" s="797" t="s">
        <v>1001</v>
      </c>
      <c r="P6" s="797" t="s">
        <v>750</v>
      </c>
      <c r="Q6" s="2103"/>
      <c r="R6" s="795"/>
      <c r="S6" s="795"/>
    </row>
    <row r="7" spans="1:19" s="792" customFormat="1" ht="54" customHeight="1">
      <c r="A7" s="2100"/>
      <c r="B7" s="798" t="s">
        <v>2682</v>
      </c>
      <c r="C7" s="2101"/>
      <c r="D7" s="2101"/>
      <c r="E7" s="2101"/>
      <c r="F7" s="2101"/>
      <c r="G7" s="2101"/>
      <c r="H7" s="2101"/>
      <c r="I7" s="2101"/>
      <c r="J7" s="2101"/>
      <c r="K7" s="797" t="s">
        <v>2639</v>
      </c>
      <c r="L7" s="797" t="s">
        <v>2640</v>
      </c>
      <c r="M7" s="797" t="s">
        <v>2641</v>
      </c>
      <c r="N7" s="797" t="s">
        <v>2639</v>
      </c>
      <c r="O7" s="797" t="s">
        <v>2640</v>
      </c>
      <c r="P7" s="797" t="s">
        <v>2641</v>
      </c>
      <c r="Q7" s="2104"/>
      <c r="R7" s="795"/>
      <c r="S7" s="795"/>
    </row>
    <row r="8" spans="1:19" s="792" customFormat="1" ht="51" customHeight="1">
      <c r="A8" s="799" t="s">
        <v>43</v>
      </c>
      <c r="B8" s="800">
        <v>471</v>
      </c>
      <c r="C8" s="801">
        <v>5</v>
      </c>
      <c r="D8" s="801">
        <v>8</v>
      </c>
      <c r="E8" s="801">
        <v>56</v>
      </c>
      <c r="F8" s="801">
        <v>136</v>
      </c>
      <c r="G8" s="801">
        <v>103</v>
      </c>
      <c r="H8" s="801">
        <v>60</v>
      </c>
      <c r="I8" s="801">
        <v>52</v>
      </c>
      <c r="J8" s="801">
        <v>51</v>
      </c>
      <c r="K8" s="801">
        <v>194</v>
      </c>
      <c r="L8" s="801">
        <v>47</v>
      </c>
      <c r="M8" s="763">
        <f>K8+L8</f>
        <v>241</v>
      </c>
      <c r="N8" s="801">
        <v>164</v>
      </c>
      <c r="O8" s="801">
        <v>66</v>
      </c>
      <c r="P8" s="763">
        <f>N8+O8</f>
        <v>230</v>
      </c>
      <c r="Q8" s="799" t="s">
        <v>44</v>
      </c>
      <c r="R8" s="802"/>
      <c r="S8" s="802"/>
    </row>
    <row r="9" spans="1:19" s="792" customFormat="1" ht="51" customHeight="1">
      <c r="A9" s="799" t="s">
        <v>45</v>
      </c>
      <c r="B9" s="803">
        <v>240</v>
      </c>
      <c r="C9" s="803">
        <v>3</v>
      </c>
      <c r="D9" s="803">
        <v>6</v>
      </c>
      <c r="E9" s="803">
        <v>57</v>
      </c>
      <c r="F9" s="803">
        <v>56</v>
      </c>
      <c r="G9" s="803">
        <v>42</v>
      </c>
      <c r="H9" s="803">
        <v>24</v>
      </c>
      <c r="I9" s="803">
        <v>26</v>
      </c>
      <c r="J9" s="803">
        <v>26</v>
      </c>
      <c r="K9" s="803">
        <v>79</v>
      </c>
      <c r="L9" s="803">
        <v>30</v>
      </c>
      <c r="M9" s="763">
        <f t="shared" ref="M9:M27" si="0">K9+L9</f>
        <v>109</v>
      </c>
      <c r="N9" s="803">
        <v>77</v>
      </c>
      <c r="O9" s="803">
        <v>54</v>
      </c>
      <c r="P9" s="763">
        <f t="shared" ref="P9:P27" si="1">N9+O9</f>
        <v>131</v>
      </c>
      <c r="Q9" s="799" t="s">
        <v>46</v>
      </c>
      <c r="R9" s="802"/>
      <c r="S9" s="802"/>
    </row>
    <row r="10" spans="1:19" s="792" customFormat="1" ht="51" customHeight="1">
      <c r="A10" s="799" t="s">
        <v>47</v>
      </c>
      <c r="B10" s="801">
        <v>428</v>
      </c>
      <c r="C10" s="801">
        <v>1</v>
      </c>
      <c r="D10" s="801">
        <v>6</v>
      </c>
      <c r="E10" s="801">
        <v>73</v>
      </c>
      <c r="F10" s="801">
        <v>114</v>
      </c>
      <c r="G10" s="801">
        <v>76</v>
      </c>
      <c r="H10" s="801">
        <v>64</v>
      </c>
      <c r="I10" s="801">
        <v>53</v>
      </c>
      <c r="J10" s="801">
        <v>41</v>
      </c>
      <c r="K10" s="801">
        <v>175</v>
      </c>
      <c r="L10" s="801">
        <v>60</v>
      </c>
      <c r="M10" s="763">
        <f t="shared" si="0"/>
        <v>235</v>
      </c>
      <c r="N10" s="801">
        <v>124</v>
      </c>
      <c r="O10" s="801">
        <v>69</v>
      </c>
      <c r="P10" s="763">
        <f t="shared" si="1"/>
        <v>193</v>
      </c>
      <c r="Q10" s="799" t="s">
        <v>48</v>
      </c>
      <c r="R10" s="802"/>
      <c r="S10" s="802"/>
    </row>
    <row r="11" spans="1:19" s="792" customFormat="1" ht="51" customHeight="1">
      <c r="A11" s="799" t="s">
        <v>49</v>
      </c>
      <c r="B11" s="803">
        <v>35</v>
      </c>
      <c r="C11" s="803">
        <v>0</v>
      </c>
      <c r="D11" s="803">
        <v>1</v>
      </c>
      <c r="E11" s="803">
        <v>3</v>
      </c>
      <c r="F11" s="803">
        <v>11</v>
      </c>
      <c r="G11" s="803">
        <v>7</v>
      </c>
      <c r="H11" s="803">
        <v>6</v>
      </c>
      <c r="I11" s="803">
        <v>2</v>
      </c>
      <c r="J11" s="803">
        <v>5</v>
      </c>
      <c r="K11" s="803">
        <v>15</v>
      </c>
      <c r="L11" s="803">
        <v>4</v>
      </c>
      <c r="M11" s="763">
        <f t="shared" si="0"/>
        <v>19</v>
      </c>
      <c r="N11" s="803">
        <v>11</v>
      </c>
      <c r="O11" s="803">
        <v>5</v>
      </c>
      <c r="P11" s="763">
        <f t="shared" si="1"/>
        <v>16</v>
      </c>
      <c r="Q11" s="799" t="s">
        <v>2525</v>
      </c>
      <c r="R11" s="802"/>
      <c r="S11" s="802"/>
    </row>
    <row r="12" spans="1:19" s="792" customFormat="1" ht="51" customHeight="1">
      <c r="A12" s="799" t="s">
        <v>50</v>
      </c>
      <c r="B12" s="801">
        <v>87</v>
      </c>
      <c r="C12" s="801">
        <v>0</v>
      </c>
      <c r="D12" s="801">
        <v>1</v>
      </c>
      <c r="E12" s="801">
        <v>13</v>
      </c>
      <c r="F12" s="801">
        <v>22</v>
      </c>
      <c r="G12" s="801">
        <v>24</v>
      </c>
      <c r="H12" s="801">
        <v>10</v>
      </c>
      <c r="I12" s="801">
        <v>8</v>
      </c>
      <c r="J12" s="801">
        <v>9</v>
      </c>
      <c r="K12" s="801">
        <v>32</v>
      </c>
      <c r="L12" s="801">
        <v>5</v>
      </c>
      <c r="M12" s="763">
        <f t="shared" si="0"/>
        <v>37</v>
      </c>
      <c r="N12" s="801">
        <v>39</v>
      </c>
      <c r="O12" s="801">
        <v>11</v>
      </c>
      <c r="P12" s="763">
        <f t="shared" si="1"/>
        <v>50</v>
      </c>
      <c r="Q12" s="799" t="s">
        <v>1100</v>
      </c>
      <c r="R12" s="802"/>
      <c r="S12" s="802"/>
    </row>
    <row r="13" spans="1:19" s="792" customFormat="1" ht="51" customHeight="1">
      <c r="A13" s="799" t="s">
        <v>51</v>
      </c>
      <c r="B13" s="803">
        <v>52</v>
      </c>
      <c r="C13" s="803">
        <v>0</v>
      </c>
      <c r="D13" s="803">
        <v>0</v>
      </c>
      <c r="E13" s="803">
        <v>4</v>
      </c>
      <c r="F13" s="803">
        <v>17</v>
      </c>
      <c r="G13" s="803">
        <v>12</v>
      </c>
      <c r="H13" s="803">
        <v>4</v>
      </c>
      <c r="I13" s="803">
        <v>6</v>
      </c>
      <c r="J13" s="803">
        <v>9</v>
      </c>
      <c r="K13" s="803">
        <v>15</v>
      </c>
      <c r="L13" s="803">
        <v>6</v>
      </c>
      <c r="M13" s="763">
        <f t="shared" si="0"/>
        <v>21</v>
      </c>
      <c r="N13" s="803">
        <v>22</v>
      </c>
      <c r="O13" s="803">
        <v>9</v>
      </c>
      <c r="P13" s="763">
        <f t="shared" si="1"/>
        <v>31</v>
      </c>
      <c r="Q13" s="799" t="s">
        <v>1101</v>
      </c>
      <c r="R13" s="802"/>
      <c r="S13" s="802"/>
    </row>
    <row r="14" spans="1:19" s="792" customFormat="1" ht="51" customHeight="1">
      <c r="A14" s="799" t="s">
        <v>201</v>
      </c>
      <c r="B14" s="801">
        <v>207</v>
      </c>
      <c r="C14" s="801">
        <v>2</v>
      </c>
      <c r="D14" s="801">
        <v>3</v>
      </c>
      <c r="E14" s="801">
        <v>26</v>
      </c>
      <c r="F14" s="801">
        <v>60</v>
      </c>
      <c r="G14" s="801">
        <v>51</v>
      </c>
      <c r="H14" s="801">
        <v>31</v>
      </c>
      <c r="I14" s="801">
        <v>17</v>
      </c>
      <c r="J14" s="801">
        <v>17</v>
      </c>
      <c r="K14" s="801">
        <v>84</v>
      </c>
      <c r="L14" s="801">
        <v>20</v>
      </c>
      <c r="M14" s="763">
        <f t="shared" si="0"/>
        <v>104</v>
      </c>
      <c r="N14" s="801">
        <v>86</v>
      </c>
      <c r="O14" s="801">
        <v>17</v>
      </c>
      <c r="P14" s="763">
        <f t="shared" si="1"/>
        <v>103</v>
      </c>
      <c r="Q14" s="799" t="s">
        <v>52</v>
      </c>
      <c r="R14" s="802"/>
      <c r="S14" s="802"/>
    </row>
    <row r="15" spans="1:19" s="792" customFormat="1" ht="51" customHeight="1">
      <c r="A15" s="799" t="s">
        <v>53</v>
      </c>
      <c r="B15" s="803">
        <v>34</v>
      </c>
      <c r="C15" s="803">
        <v>2</v>
      </c>
      <c r="D15" s="803">
        <v>0</v>
      </c>
      <c r="E15" s="803">
        <v>5</v>
      </c>
      <c r="F15" s="803">
        <v>9</v>
      </c>
      <c r="G15" s="803">
        <v>9</v>
      </c>
      <c r="H15" s="803">
        <v>7</v>
      </c>
      <c r="I15" s="803">
        <v>0</v>
      </c>
      <c r="J15" s="803">
        <v>2</v>
      </c>
      <c r="K15" s="803">
        <v>9</v>
      </c>
      <c r="L15" s="803">
        <v>4</v>
      </c>
      <c r="M15" s="763">
        <f t="shared" si="0"/>
        <v>13</v>
      </c>
      <c r="N15" s="803">
        <v>16</v>
      </c>
      <c r="O15" s="803">
        <v>5</v>
      </c>
      <c r="P15" s="763">
        <f t="shared" si="1"/>
        <v>21</v>
      </c>
      <c r="Q15" s="799" t="s">
        <v>1131</v>
      </c>
      <c r="R15" s="802"/>
      <c r="S15" s="802"/>
    </row>
    <row r="16" spans="1:19" s="792" customFormat="1" ht="51" customHeight="1">
      <c r="A16" s="799" t="s">
        <v>54</v>
      </c>
      <c r="B16" s="801">
        <v>12</v>
      </c>
      <c r="C16" s="801">
        <v>0</v>
      </c>
      <c r="D16" s="801">
        <v>0</v>
      </c>
      <c r="E16" s="801">
        <v>3</v>
      </c>
      <c r="F16" s="801">
        <v>8</v>
      </c>
      <c r="G16" s="801">
        <v>1</v>
      </c>
      <c r="H16" s="801">
        <v>0</v>
      </c>
      <c r="I16" s="801">
        <v>0</v>
      </c>
      <c r="J16" s="801">
        <v>0</v>
      </c>
      <c r="K16" s="801">
        <v>4</v>
      </c>
      <c r="L16" s="801">
        <v>0</v>
      </c>
      <c r="M16" s="763">
        <f t="shared" si="0"/>
        <v>4</v>
      </c>
      <c r="N16" s="801">
        <v>4</v>
      </c>
      <c r="O16" s="801">
        <v>4</v>
      </c>
      <c r="P16" s="763">
        <f t="shared" si="1"/>
        <v>8</v>
      </c>
      <c r="Q16" s="799" t="s">
        <v>1103</v>
      </c>
      <c r="R16" s="802"/>
      <c r="S16" s="802"/>
    </row>
    <row r="17" spans="1:35" ht="51" customHeight="1">
      <c r="A17" s="799" t="s">
        <v>55</v>
      </c>
      <c r="B17" s="803">
        <v>80</v>
      </c>
      <c r="C17" s="803">
        <v>6</v>
      </c>
      <c r="D17" s="803">
        <v>4</v>
      </c>
      <c r="E17" s="803">
        <v>18</v>
      </c>
      <c r="F17" s="803">
        <v>24</v>
      </c>
      <c r="G17" s="803">
        <v>10</v>
      </c>
      <c r="H17" s="803">
        <v>8</v>
      </c>
      <c r="I17" s="803">
        <v>3</v>
      </c>
      <c r="J17" s="803">
        <v>7</v>
      </c>
      <c r="K17" s="803">
        <v>43</v>
      </c>
      <c r="L17" s="803">
        <v>27</v>
      </c>
      <c r="M17" s="763">
        <f t="shared" si="0"/>
        <v>70</v>
      </c>
      <c r="N17" s="803">
        <v>6</v>
      </c>
      <c r="O17" s="803">
        <v>4</v>
      </c>
      <c r="P17" s="763">
        <f t="shared" si="1"/>
        <v>10</v>
      </c>
      <c r="Q17" s="799" t="s">
        <v>1104</v>
      </c>
      <c r="R17" s="802"/>
      <c r="S17" s="802"/>
      <c r="T17" s="792"/>
      <c r="U17" s="792"/>
      <c r="V17" s="792"/>
      <c r="W17" s="792"/>
      <c r="X17" s="792"/>
      <c r="Y17" s="792"/>
      <c r="Z17" s="792"/>
      <c r="AA17" s="792"/>
      <c r="AB17" s="792"/>
      <c r="AC17" s="792"/>
      <c r="AD17" s="792"/>
      <c r="AE17" s="792"/>
      <c r="AF17" s="792"/>
      <c r="AG17" s="792"/>
      <c r="AH17" s="792"/>
      <c r="AI17" s="792"/>
    </row>
    <row r="18" spans="1:35" ht="51" customHeight="1">
      <c r="A18" s="799" t="s">
        <v>202</v>
      </c>
      <c r="B18" s="801">
        <v>10</v>
      </c>
      <c r="C18" s="801">
        <v>0</v>
      </c>
      <c r="D18" s="801">
        <v>0</v>
      </c>
      <c r="E18" s="801">
        <v>1</v>
      </c>
      <c r="F18" s="801">
        <v>3</v>
      </c>
      <c r="G18" s="801">
        <v>3</v>
      </c>
      <c r="H18" s="801">
        <v>2</v>
      </c>
      <c r="I18" s="801">
        <v>0</v>
      </c>
      <c r="J18" s="801">
        <v>1</v>
      </c>
      <c r="K18" s="801">
        <v>1</v>
      </c>
      <c r="L18" s="801">
        <v>2</v>
      </c>
      <c r="M18" s="763">
        <f t="shared" si="0"/>
        <v>3</v>
      </c>
      <c r="N18" s="801">
        <v>2</v>
      </c>
      <c r="O18" s="801">
        <v>5</v>
      </c>
      <c r="P18" s="763">
        <f t="shared" si="1"/>
        <v>7</v>
      </c>
      <c r="Q18" s="799" t="s">
        <v>56</v>
      </c>
      <c r="R18" s="802"/>
      <c r="S18" s="802"/>
      <c r="T18" s="792"/>
      <c r="U18" s="792"/>
      <c r="V18" s="792"/>
      <c r="W18" s="792"/>
      <c r="X18" s="792"/>
      <c r="Y18" s="792"/>
      <c r="Z18" s="792"/>
      <c r="AA18" s="792"/>
      <c r="AB18" s="792"/>
      <c r="AC18" s="792"/>
      <c r="AD18" s="792"/>
      <c r="AE18" s="792"/>
      <c r="AF18" s="792"/>
      <c r="AG18" s="792"/>
      <c r="AH18" s="792"/>
      <c r="AI18" s="792"/>
    </row>
    <row r="19" spans="1:35" ht="51" customHeight="1">
      <c r="A19" s="799" t="s">
        <v>57</v>
      </c>
      <c r="B19" s="803">
        <v>55</v>
      </c>
      <c r="C19" s="803">
        <v>0</v>
      </c>
      <c r="D19" s="803">
        <v>1</v>
      </c>
      <c r="E19" s="803">
        <v>9</v>
      </c>
      <c r="F19" s="803">
        <v>19</v>
      </c>
      <c r="G19" s="803">
        <v>16</v>
      </c>
      <c r="H19" s="803">
        <v>4</v>
      </c>
      <c r="I19" s="803">
        <v>3</v>
      </c>
      <c r="J19" s="803">
        <v>3</v>
      </c>
      <c r="K19" s="803">
        <v>27</v>
      </c>
      <c r="L19" s="803">
        <v>9</v>
      </c>
      <c r="M19" s="763">
        <f t="shared" si="0"/>
        <v>36</v>
      </c>
      <c r="N19" s="803">
        <v>16</v>
      </c>
      <c r="O19" s="803">
        <v>3</v>
      </c>
      <c r="P19" s="763">
        <f t="shared" si="1"/>
        <v>19</v>
      </c>
      <c r="Q19" s="799" t="s">
        <v>1105</v>
      </c>
      <c r="R19" s="802"/>
      <c r="S19" s="802"/>
      <c r="T19" s="792"/>
      <c r="U19" s="792"/>
      <c r="V19" s="792"/>
      <c r="W19" s="792"/>
      <c r="X19" s="792"/>
      <c r="Y19" s="792"/>
      <c r="Z19" s="792"/>
      <c r="AA19" s="792"/>
      <c r="AB19" s="792"/>
      <c r="AC19" s="792"/>
      <c r="AD19" s="792"/>
      <c r="AE19" s="792"/>
      <c r="AF19" s="792"/>
      <c r="AG19" s="792"/>
      <c r="AH19" s="792"/>
      <c r="AI19" s="792"/>
    </row>
    <row r="20" spans="1:35" ht="51" customHeight="1">
      <c r="A20" s="799" t="s">
        <v>58</v>
      </c>
      <c r="B20" s="801">
        <v>42</v>
      </c>
      <c r="C20" s="801">
        <v>0</v>
      </c>
      <c r="D20" s="801">
        <v>1</v>
      </c>
      <c r="E20" s="801">
        <v>4</v>
      </c>
      <c r="F20" s="801">
        <v>17</v>
      </c>
      <c r="G20" s="801">
        <v>5</v>
      </c>
      <c r="H20" s="801">
        <v>6</v>
      </c>
      <c r="I20" s="801">
        <v>3</v>
      </c>
      <c r="J20" s="801">
        <v>6</v>
      </c>
      <c r="K20" s="801">
        <v>22</v>
      </c>
      <c r="L20" s="801">
        <v>5</v>
      </c>
      <c r="M20" s="763">
        <f t="shared" si="0"/>
        <v>27</v>
      </c>
      <c r="N20" s="801">
        <v>10</v>
      </c>
      <c r="O20" s="801">
        <v>5</v>
      </c>
      <c r="P20" s="763">
        <f t="shared" si="1"/>
        <v>15</v>
      </c>
      <c r="Q20" s="799" t="s">
        <v>2526</v>
      </c>
      <c r="R20" s="802"/>
      <c r="S20" s="802"/>
      <c r="T20" s="792"/>
      <c r="U20" s="792"/>
      <c r="V20" s="792"/>
      <c r="W20" s="792"/>
      <c r="X20" s="792"/>
      <c r="Y20" s="792"/>
      <c r="Z20" s="792"/>
      <c r="AA20" s="792"/>
      <c r="AB20" s="792"/>
      <c r="AC20" s="792"/>
      <c r="AD20" s="792"/>
      <c r="AE20" s="792"/>
      <c r="AF20" s="792"/>
      <c r="AG20" s="792"/>
      <c r="AH20" s="792"/>
      <c r="AI20" s="792"/>
    </row>
    <row r="21" spans="1:35" ht="51" customHeight="1">
      <c r="A21" s="799" t="s">
        <v>104</v>
      </c>
      <c r="B21" s="803">
        <v>11</v>
      </c>
      <c r="C21" s="803">
        <v>0</v>
      </c>
      <c r="D21" s="803">
        <v>1</v>
      </c>
      <c r="E21" s="803">
        <v>0</v>
      </c>
      <c r="F21" s="803">
        <v>5</v>
      </c>
      <c r="G21" s="803">
        <v>3</v>
      </c>
      <c r="H21" s="803">
        <v>2</v>
      </c>
      <c r="I21" s="803">
        <v>0</v>
      </c>
      <c r="J21" s="803">
        <v>0</v>
      </c>
      <c r="K21" s="803">
        <v>2</v>
      </c>
      <c r="L21" s="803">
        <v>0</v>
      </c>
      <c r="M21" s="763">
        <f t="shared" si="0"/>
        <v>2</v>
      </c>
      <c r="N21" s="803">
        <v>4</v>
      </c>
      <c r="O21" s="803">
        <v>5</v>
      </c>
      <c r="P21" s="763">
        <f t="shared" si="1"/>
        <v>9</v>
      </c>
      <c r="Q21" s="799" t="s">
        <v>203</v>
      </c>
      <c r="R21" s="802"/>
      <c r="S21" s="802"/>
      <c r="T21" s="792"/>
      <c r="U21" s="792"/>
      <c r="V21" s="792"/>
      <c r="W21" s="792"/>
      <c r="X21" s="792"/>
      <c r="Y21" s="792"/>
      <c r="Z21" s="792"/>
      <c r="AA21" s="792"/>
      <c r="AB21" s="792"/>
      <c r="AC21" s="792"/>
      <c r="AD21" s="792"/>
      <c r="AE21" s="792"/>
      <c r="AF21" s="792"/>
      <c r="AG21" s="792"/>
      <c r="AH21" s="792"/>
      <c r="AI21" s="792"/>
    </row>
    <row r="22" spans="1:35" ht="51" customHeight="1">
      <c r="A22" s="799" t="s">
        <v>59</v>
      </c>
      <c r="B22" s="801">
        <v>135</v>
      </c>
      <c r="C22" s="801">
        <v>0</v>
      </c>
      <c r="D22" s="801">
        <v>3</v>
      </c>
      <c r="E22" s="801">
        <v>28</v>
      </c>
      <c r="F22" s="801">
        <v>41</v>
      </c>
      <c r="G22" s="801">
        <v>23</v>
      </c>
      <c r="H22" s="801">
        <v>19</v>
      </c>
      <c r="I22" s="801">
        <v>10</v>
      </c>
      <c r="J22" s="801">
        <v>11</v>
      </c>
      <c r="K22" s="801">
        <v>79</v>
      </c>
      <c r="L22" s="801">
        <v>26</v>
      </c>
      <c r="M22" s="763">
        <f t="shared" si="0"/>
        <v>105</v>
      </c>
      <c r="N22" s="801">
        <v>25</v>
      </c>
      <c r="O22" s="801">
        <v>5</v>
      </c>
      <c r="P22" s="763">
        <f t="shared" si="1"/>
        <v>30</v>
      </c>
      <c r="Q22" s="799" t="s">
        <v>60</v>
      </c>
      <c r="R22" s="802"/>
      <c r="S22" s="802"/>
      <c r="T22" s="792"/>
      <c r="U22" s="792"/>
      <c r="V22" s="792"/>
      <c r="W22" s="792"/>
      <c r="X22" s="792"/>
      <c r="Y22" s="792"/>
      <c r="Z22" s="792"/>
      <c r="AA22" s="792"/>
      <c r="AB22" s="792"/>
      <c r="AC22" s="792"/>
      <c r="AD22" s="792"/>
      <c r="AE22" s="792"/>
      <c r="AF22" s="792"/>
      <c r="AG22" s="792"/>
      <c r="AH22" s="792"/>
      <c r="AI22" s="792"/>
    </row>
    <row r="23" spans="1:35" ht="51" customHeight="1">
      <c r="A23" s="799" t="s">
        <v>61</v>
      </c>
      <c r="B23" s="803">
        <v>19</v>
      </c>
      <c r="C23" s="803">
        <v>0</v>
      </c>
      <c r="D23" s="803">
        <v>0</v>
      </c>
      <c r="E23" s="803">
        <v>1</v>
      </c>
      <c r="F23" s="803">
        <v>11</v>
      </c>
      <c r="G23" s="803">
        <v>1</v>
      </c>
      <c r="H23" s="803">
        <v>3</v>
      </c>
      <c r="I23" s="803">
        <v>2</v>
      </c>
      <c r="J23" s="803">
        <v>1</v>
      </c>
      <c r="K23" s="803">
        <v>7</v>
      </c>
      <c r="L23" s="803">
        <v>1</v>
      </c>
      <c r="M23" s="763">
        <f t="shared" si="0"/>
        <v>8</v>
      </c>
      <c r="N23" s="803">
        <v>6</v>
      </c>
      <c r="O23" s="803">
        <v>5</v>
      </c>
      <c r="P23" s="763">
        <f t="shared" si="1"/>
        <v>11</v>
      </c>
      <c r="Q23" s="799" t="s">
        <v>62</v>
      </c>
      <c r="R23" s="802"/>
      <c r="S23" s="802"/>
      <c r="T23" s="792"/>
      <c r="U23" s="792"/>
      <c r="V23" s="792"/>
      <c r="W23" s="792"/>
      <c r="X23" s="792"/>
      <c r="Y23" s="792"/>
      <c r="Z23" s="792"/>
      <c r="AA23" s="792"/>
      <c r="AB23" s="792"/>
      <c r="AC23" s="792"/>
      <c r="AD23" s="792"/>
      <c r="AE23" s="792"/>
      <c r="AF23" s="792"/>
      <c r="AG23" s="792"/>
      <c r="AH23" s="792"/>
      <c r="AI23" s="792"/>
    </row>
    <row r="24" spans="1:35" ht="51" customHeight="1">
      <c r="A24" s="799" t="s">
        <v>105</v>
      </c>
      <c r="B24" s="801">
        <v>8</v>
      </c>
      <c r="C24" s="801">
        <v>0</v>
      </c>
      <c r="D24" s="801">
        <v>0</v>
      </c>
      <c r="E24" s="801">
        <v>0</v>
      </c>
      <c r="F24" s="801">
        <v>4</v>
      </c>
      <c r="G24" s="801">
        <v>3</v>
      </c>
      <c r="H24" s="801">
        <v>0</v>
      </c>
      <c r="I24" s="801">
        <v>0</v>
      </c>
      <c r="J24" s="801">
        <v>1</v>
      </c>
      <c r="K24" s="801">
        <v>3</v>
      </c>
      <c r="L24" s="801">
        <v>1</v>
      </c>
      <c r="M24" s="763">
        <f t="shared" si="0"/>
        <v>4</v>
      </c>
      <c r="N24" s="801">
        <v>3</v>
      </c>
      <c r="O24" s="801">
        <v>1</v>
      </c>
      <c r="P24" s="763">
        <f t="shared" si="1"/>
        <v>4</v>
      </c>
      <c r="Q24" s="799" t="s">
        <v>1132</v>
      </c>
      <c r="R24" s="802"/>
      <c r="S24" s="802"/>
      <c r="T24" s="792"/>
      <c r="U24" s="792"/>
      <c r="V24" s="792"/>
      <c r="W24" s="792"/>
      <c r="X24" s="792"/>
      <c r="Y24" s="792"/>
      <c r="Z24" s="792"/>
      <c r="AA24" s="792"/>
      <c r="AB24" s="792"/>
      <c r="AC24" s="792"/>
      <c r="AD24" s="792"/>
      <c r="AE24" s="792"/>
      <c r="AF24" s="792"/>
      <c r="AG24" s="792"/>
      <c r="AH24" s="792"/>
      <c r="AI24" s="792"/>
    </row>
    <row r="25" spans="1:35" ht="51" customHeight="1">
      <c r="A25" s="799" t="s">
        <v>63</v>
      </c>
      <c r="B25" s="803">
        <v>11</v>
      </c>
      <c r="C25" s="803">
        <v>0</v>
      </c>
      <c r="D25" s="803">
        <v>0</v>
      </c>
      <c r="E25" s="803">
        <v>0</v>
      </c>
      <c r="F25" s="803">
        <v>4</v>
      </c>
      <c r="G25" s="803">
        <v>1</v>
      </c>
      <c r="H25" s="803">
        <v>4</v>
      </c>
      <c r="I25" s="803">
        <v>2</v>
      </c>
      <c r="J25" s="803">
        <v>0</v>
      </c>
      <c r="K25" s="803">
        <v>4</v>
      </c>
      <c r="L25" s="803">
        <v>3</v>
      </c>
      <c r="M25" s="763">
        <f t="shared" si="0"/>
        <v>7</v>
      </c>
      <c r="N25" s="803">
        <v>4</v>
      </c>
      <c r="O25" s="803">
        <v>0</v>
      </c>
      <c r="P25" s="763">
        <f t="shared" si="1"/>
        <v>4</v>
      </c>
      <c r="Q25" s="799" t="s">
        <v>1133</v>
      </c>
      <c r="R25" s="802"/>
      <c r="S25" s="802"/>
      <c r="T25" s="792"/>
      <c r="U25" s="792"/>
      <c r="V25" s="792"/>
      <c r="W25" s="792"/>
      <c r="X25" s="792"/>
      <c r="Y25" s="792"/>
      <c r="Z25" s="792"/>
      <c r="AA25" s="792"/>
      <c r="AB25" s="792"/>
      <c r="AC25" s="792"/>
      <c r="AD25" s="792"/>
      <c r="AE25" s="792"/>
      <c r="AF25" s="792"/>
      <c r="AG25" s="792"/>
      <c r="AH25" s="792"/>
      <c r="AI25" s="792"/>
    </row>
    <row r="26" spans="1:35" ht="51" customHeight="1">
      <c r="A26" s="799" t="s">
        <v>64</v>
      </c>
      <c r="B26" s="801">
        <v>11</v>
      </c>
      <c r="C26" s="801">
        <v>1</v>
      </c>
      <c r="D26" s="801">
        <v>1</v>
      </c>
      <c r="E26" s="801">
        <v>2</v>
      </c>
      <c r="F26" s="801">
        <v>2</v>
      </c>
      <c r="G26" s="801">
        <v>2</v>
      </c>
      <c r="H26" s="801">
        <v>2</v>
      </c>
      <c r="I26" s="801">
        <v>0</v>
      </c>
      <c r="J26" s="801">
        <v>1</v>
      </c>
      <c r="K26" s="801">
        <v>3</v>
      </c>
      <c r="L26" s="801">
        <v>6</v>
      </c>
      <c r="M26" s="763">
        <f t="shared" si="0"/>
        <v>9</v>
      </c>
      <c r="N26" s="801">
        <v>1</v>
      </c>
      <c r="O26" s="801">
        <v>1</v>
      </c>
      <c r="P26" s="763">
        <f t="shared" si="1"/>
        <v>2</v>
      </c>
      <c r="Q26" s="799" t="s">
        <v>65</v>
      </c>
      <c r="R26" s="802"/>
      <c r="S26" s="802"/>
      <c r="T26" s="792"/>
      <c r="U26" s="792"/>
      <c r="V26" s="792"/>
      <c r="W26" s="792"/>
      <c r="X26" s="792"/>
      <c r="Y26" s="792"/>
      <c r="Z26" s="792"/>
      <c r="AA26" s="792"/>
      <c r="AB26" s="792"/>
      <c r="AC26" s="792"/>
      <c r="AD26" s="792"/>
      <c r="AE26" s="792"/>
      <c r="AF26" s="792"/>
      <c r="AG26" s="792"/>
      <c r="AH26" s="792"/>
      <c r="AI26" s="792"/>
    </row>
    <row r="27" spans="1:35" ht="51" customHeight="1">
      <c r="A27" s="799" t="s">
        <v>66</v>
      </c>
      <c r="B27" s="803">
        <v>16</v>
      </c>
      <c r="C27" s="803">
        <v>0</v>
      </c>
      <c r="D27" s="803">
        <v>1</v>
      </c>
      <c r="E27" s="803">
        <v>0</v>
      </c>
      <c r="F27" s="803">
        <v>4</v>
      </c>
      <c r="G27" s="803">
        <v>4</v>
      </c>
      <c r="H27" s="803">
        <v>1</v>
      </c>
      <c r="I27" s="803">
        <v>5</v>
      </c>
      <c r="J27" s="803">
        <v>1</v>
      </c>
      <c r="K27" s="803">
        <v>8</v>
      </c>
      <c r="L27" s="803">
        <v>3</v>
      </c>
      <c r="M27" s="763">
        <f t="shared" si="0"/>
        <v>11</v>
      </c>
      <c r="N27" s="803">
        <v>4</v>
      </c>
      <c r="O27" s="803">
        <v>1</v>
      </c>
      <c r="P27" s="763">
        <f t="shared" si="1"/>
        <v>5</v>
      </c>
      <c r="Q27" s="799" t="s">
        <v>67</v>
      </c>
      <c r="R27" s="802"/>
      <c r="S27" s="802"/>
      <c r="T27" s="792"/>
      <c r="U27" s="792"/>
      <c r="V27" s="792"/>
      <c r="W27" s="792"/>
      <c r="X27" s="792"/>
      <c r="Y27" s="792"/>
      <c r="Z27" s="792"/>
      <c r="AA27" s="792"/>
      <c r="AB27" s="792"/>
      <c r="AC27" s="792"/>
      <c r="AD27" s="792"/>
      <c r="AE27" s="792"/>
      <c r="AF27" s="792"/>
      <c r="AG27" s="792"/>
      <c r="AH27" s="792"/>
      <c r="AI27" s="792"/>
    </row>
    <row r="28" spans="1:35" ht="79.5" customHeight="1">
      <c r="A28" s="797" t="s">
        <v>750</v>
      </c>
      <c r="B28" s="804">
        <f>SUM(B8:B27)</f>
        <v>1964</v>
      </c>
      <c r="C28" s="804">
        <f t="shared" ref="C28:P28" si="2">SUM(C8:C27)</f>
        <v>20</v>
      </c>
      <c r="D28" s="804">
        <f t="shared" si="2"/>
        <v>37</v>
      </c>
      <c r="E28" s="804">
        <f t="shared" si="2"/>
        <v>303</v>
      </c>
      <c r="F28" s="804">
        <f t="shared" si="2"/>
        <v>567</v>
      </c>
      <c r="G28" s="804">
        <f t="shared" si="2"/>
        <v>396</v>
      </c>
      <c r="H28" s="804">
        <f t="shared" si="2"/>
        <v>257</v>
      </c>
      <c r="I28" s="804">
        <f t="shared" si="2"/>
        <v>192</v>
      </c>
      <c r="J28" s="804">
        <f t="shared" si="2"/>
        <v>192</v>
      </c>
      <c r="K28" s="804">
        <f t="shared" si="2"/>
        <v>806</v>
      </c>
      <c r="L28" s="804">
        <f t="shared" si="2"/>
        <v>259</v>
      </c>
      <c r="M28" s="804">
        <f t="shared" si="2"/>
        <v>1065</v>
      </c>
      <c r="N28" s="804">
        <f t="shared" si="2"/>
        <v>624</v>
      </c>
      <c r="O28" s="804">
        <f t="shared" si="2"/>
        <v>275</v>
      </c>
      <c r="P28" s="804">
        <f t="shared" si="2"/>
        <v>899</v>
      </c>
      <c r="Q28" s="797" t="s">
        <v>68</v>
      </c>
      <c r="R28" s="802"/>
      <c r="S28" s="802"/>
      <c r="T28" s="792"/>
      <c r="U28" s="792"/>
      <c r="V28" s="792"/>
      <c r="W28" s="792"/>
      <c r="X28" s="792"/>
      <c r="Y28" s="792"/>
      <c r="Z28" s="792"/>
      <c r="AA28" s="792"/>
      <c r="AB28" s="792"/>
      <c r="AC28" s="792"/>
      <c r="AD28" s="792"/>
      <c r="AE28" s="792"/>
      <c r="AF28" s="792"/>
      <c r="AG28" s="792"/>
      <c r="AH28" s="792"/>
      <c r="AI28" s="792"/>
    </row>
    <row r="35" spans="7:35">
      <c r="G35" s="802"/>
      <c r="T35" s="792"/>
      <c r="U35" s="792"/>
      <c r="V35" s="792"/>
      <c r="W35" s="792"/>
      <c r="X35" s="792"/>
      <c r="Y35" s="792"/>
      <c r="Z35" s="792"/>
      <c r="AA35" s="792"/>
      <c r="AB35" s="792"/>
      <c r="AC35" s="792"/>
      <c r="AD35" s="792"/>
      <c r="AE35" s="792"/>
      <c r="AF35" s="792"/>
      <c r="AG35" s="792"/>
      <c r="AH35" s="792"/>
      <c r="AI35" s="792"/>
    </row>
    <row r="36" spans="7:35">
      <c r="G36" s="805"/>
      <c r="T36" s="792"/>
      <c r="U36" s="792"/>
      <c r="V36" s="792"/>
      <c r="W36" s="792"/>
      <c r="X36" s="792"/>
      <c r="Y36" s="792"/>
      <c r="Z36" s="792"/>
      <c r="AA36" s="792"/>
      <c r="AB36" s="792"/>
      <c r="AC36" s="792"/>
      <c r="AD36" s="792"/>
      <c r="AE36" s="792"/>
      <c r="AF36" s="792"/>
      <c r="AG36" s="792"/>
      <c r="AH36" s="792"/>
      <c r="AI36" s="792"/>
    </row>
  </sheetData>
  <mergeCells count="15">
    <mergeCell ref="A1:Q1"/>
    <mergeCell ref="A2:Q2"/>
    <mergeCell ref="A4:A7"/>
    <mergeCell ref="C4:J5"/>
    <mergeCell ref="K4:M5"/>
    <mergeCell ref="N4:P5"/>
    <mergeCell ref="Q4:Q7"/>
    <mergeCell ref="C6:C7"/>
    <mergeCell ref="D6:D7"/>
    <mergeCell ref="E6:E7"/>
    <mergeCell ref="F6:F7"/>
    <mergeCell ref="G6:G7"/>
    <mergeCell ref="H6:H7"/>
    <mergeCell ref="I6:I7"/>
    <mergeCell ref="J6:J7"/>
  </mergeCells>
  <printOptions horizontalCentered="1" verticalCentered="1"/>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AI36"/>
  <sheetViews>
    <sheetView showGridLines="0" rightToLeft="1" view="pageBreakPreview" topLeftCell="A13" zoomScale="60" zoomScaleNormal="70" workbookViewId="0">
      <selection activeCell="B50" sqref="B50"/>
    </sheetView>
  </sheetViews>
  <sheetFormatPr defaultColWidth="9" defaultRowHeight="21"/>
  <cols>
    <col min="1" max="1" width="38" style="792" customWidth="1"/>
    <col min="2" max="16" width="13.54296875" style="792" customWidth="1"/>
    <col min="17" max="17" width="31.453125" style="792" customWidth="1"/>
    <col min="18" max="19" width="25.54296875" style="792" customWidth="1"/>
    <col min="20" max="35" width="9" style="806"/>
    <col min="36" max="16384" width="9" style="792"/>
  </cols>
  <sheetData>
    <row r="1" spans="1:19" s="792" customFormat="1" ht="54" customHeight="1">
      <c r="A1" s="1753" t="s">
        <v>2683</v>
      </c>
      <c r="B1" s="1754"/>
      <c r="C1" s="1754"/>
      <c r="D1" s="1754"/>
      <c r="E1" s="1754"/>
      <c r="F1" s="1754"/>
      <c r="G1" s="1754"/>
      <c r="H1" s="1754"/>
      <c r="I1" s="1754"/>
      <c r="J1" s="1754"/>
      <c r="K1" s="1754"/>
      <c r="L1" s="1754"/>
      <c r="M1" s="1754"/>
      <c r="N1" s="1754"/>
      <c r="O1" s="1754"/>
      <c r="P1" s="1754"/>
      <c r="Q1" s="1755"/>
    </row>
    <row r="2" spans="1:19" s="792" customFormat="1" ht="44.25" customHeight="1">
      <c r="A2" s="1756" t="s">
        <v>2684</v>
      </c>
      <c r="B2" s="1757"/>
      <c r="C2" s="1757"/>
      <c r="D2" s="1757"/>
      <c r="E2" s="1757"/>
      <c r="F2" s="1757"/>
      <c r="G2" s="1757"/>
      <c r="H2" s="1757"/>
      <c r="I2" s="1757"/>
      <c r="J2" s="1757"/>
      <c r="K2" s="1757"/>
      <c r="L2" s="1757"/>
      <c r="M2" s="1757"/>
      <c r="N2" s="1757"/>
      <c r="O2" s="1757"/>
      <c r="P2" s="1757"/>
      <c r="Q2" s="1758"/>
    </row>
    <row r="3" spans="1:19" s="792" customFormat="1" ht="38.25" customHeight="1">
      <c r="A3" s="722" t="s">
        <v>2685</v>
      </c>
      <c r="B3" s="793"/>
      <c r="C3" s="723"/>
      <c r="D3" s="723"/>
      <c r="E3" s="723"/>
      <c r="F3" s="723"/>
      <c r="G3" s="723"/>
      <c r="H3" s="723"/>
      <c r="I3" s="723"/>
      <c r="J3" s="723"/>
      <c r="K3" s="723"/>
      <c r="L3" s="723"/>
      <c r="M3" s="723"/>
      <c r="N3" s="723"/>
      <c r="O3" s="723"/>
      <c r="P3" s="723"/>
      <c r="Q3" s="724" t="s">
        <v>2686</v>
      </c>
    </row>
    <row r="4" spans="1:19" s="792" customFormat="1" ht="36" customHeight="1">
      <c r="A4" s="2098" t="s">
        <v>322</v>
      </c>
      <c r="B4" s="794" t="s">
        <v>2671</v>
      </c>
      <c r="C4" s="2101" t="s">
        <v>2672</v>
      </c>
      <c r="D4" s="2101"/>
      <c r="E4" s="2101"/>
      <c r="F4" s="2101"/>
      <c r="G4" s="2101"/>
      <c r="H4" s="2101"/>
      <c r="I4" s="2101"/>
      <c r="J4" s="2101"/>
      <c r="K4" s="2101" t="s">
        <v>2673</v>
      </c>
      <c r="L4" s="2101"/>
      <c r="M4" s="2101"/>
      <c r="N4" s="2101" t="s">
        <v>2674</v>
      </c>
      <c r="O4" s="2101"/>
      <c r="P4" s="2101"/>
      <c r="Q4" s="2102" t="s">
        <v>759</v>
      </c>
      <c r="R4" s="795"/>
      <c r="S4" s="795"/>
    </row>
    <row r="5" spans="1:19" s="792" customFormat="1" ht="40.5" customHeight="1">
      <c r="A5" s="2099"/>
      <c r="B5" s="796" t="s">
        <v>2649</v>
      </c>
      <c r="C5" s="2101"/>
      <c r="D5" s="2101"/>
      <c r="E5" s="2101"/>
      <c r="F5" s="2101"/>
      <c r="G5" s="2101"/>
      <c r="H5" s="2101"/>
      <c r="I5" s="2101"/>
      <c r="J5" s="2101"/>
      <c r="K5" s="2101"/>
      <c r="L5" s="2101"/>
      <c r="M5" s="2101"/>
      <c r="N5" s="2101"/>
      <c r="O5" s="2101"/>
      <c r="P5" s="2101"/>
      <c r="Q5" s="2103"/>
      <c r="R5" s="795"/>
      <c r="S5" s="795"/>
    </row>
    <row r="6" spans="1:19" s="792" customFormat="1" ht="36.75" customHeight="1">
      <c r="A6" s="2099"/>
      <c r="B6" s="796" t="s">
        <v>68</v>
      </c>
      <c r="C6" s="2101" t="s">
        <v>2675</v>
      </c>
      <c r="D6" s="2101" t="s">
        <v>2627</v>
      </c>
      <c r="E6" s="2101" t="s">
        <v>2676</v>
      </c>
      <c r="F6" s="2101" t="s">
        <v>2677</v>
      </c>
      <c r="G6" s="2101" t="s">
        <v>2678</v>
      </c>
      <c r="H6" s="2101" t="s">
        <v>2679</v>
      </c>
      <c r="I6" s="2101" t="s">
        <v>2680</v>
      </c>
      <c r="J6" s="2101" t="s">
        <v>2687</v>
      </c>
      <c r="K6" s="797" t="s">
        <v>998</v>
      </c>
      <c r="L6" s="797" t="s">
        <v>1001</v>
      </c>
      <c r="M6" s="797" t="s">
        <v>750</v>
      </c>
      <c r="N6" s="797" t="s">
        <v>998</v>
      </c>
      <c r="O6" s="797" t="s">
        <v>1001</v>
      </c>
      <c r="P6" s="797" t="s">
        <v>750</v>
      </c>
      <c r="Q6" s="2103"/>
      <c r="R6" s="795"/>
      <c r="S6" s="795"/>
    </row>
    <row r="7" spans="1:19" s="792" customFormat="1" ht="54" customHeight="1">
      <c r="A7" s="2100"/>
      <c r="B7" s="798" t="s">
        <v>2682</v>
      </c>
      <c r="C7" s="2101"/>
      <c r="D7" s="2101"/>
      <c r="E7" s="2101"/>
      <c r="F7" s="2101"/>
      <c r="G7" s="2101"/>
      <c r="H7" s="2101"/>
      <c r="I7" s="2101"/>
      <c r="J7" s="2101"/>
      <c r="K7" s="797" t="s">
        <v>2639</v>
      </c>
      <c r="L7" s="797" t="s">
        <v>2640</v>
      </c>
      <c r="M7" s="797" t="s">
        <v>2641</v>
      </c>
      <c r="N7" s="797" t="s">
        <v>2639</v>
      </c>
      <c r="O7" s="797" t="s">
        <v>2640</v>
      </c>
      <c r="P7" s="797" t="s">
        <v>2641</v>
      </c>
      <c r="Q7" s="2104"/>
      <c r="R7" s="795"/>
      <c r="S7" s="795"/>
    </row>
    <row r="8" spans="1:19" s="792" customFormat="1" ht="51" customHeight="1">
      <c r="A8" s="799" t="s">
        <v>43</v>
      </c>
      <c r="B8" s="800">
        <v>180</v>
      </c>
      <c r="C8" s="801">
        <v>3</v>
      </c>
      <c r="D8" s="801">
        <v>4</v>
      </c>
      <c r="E8" s="801">
        <v>20</v>
      </c>
      <c r="F8" s="801">
        <v>55</v>
      </c>
      <c r="G8" s="801">
        <v>36</v>
      </c>
      <c r="H8" s="801">
        <v>22</v>
      </c>
      <c r="I8" s="801">
        <v>16</v>
      </c>
      <c r="J8" s="801">
        <v>24</v>
      </c>
      <c r="K8" s="801">
        <v>43</v>
      </c>
      <c r="L8" s="801">
        <v>37</v>
      </c>
      <c r="M8" s="763">
        <f>K8+L8</f>
        <v>80</v>
      </c>
      <c r="N8" s="801">
        <v>53</v>
      </c>
      <c r="O8" s="801">
        <v>47</v>
      </c>
      <c r="P8" s="763">
        <f>N8+O8</f>
        <v>100</v>
      </c>
      <c r="Q8" s="799" t="s">
        <v>44</v>
      </c>
      <c r="R8" s="802"/>
      <c r="S8" s="802"/>
    </row>
    <row r="9" spans="1:19" s="792" customFormat="1" ht="51" customHeight="1">
      <c r="A9" s="799" t="s">
        <v>45</v>
      </c>
      <c r="B9" s="803">
        <v>74</v>
      </c>
      <c r="C9" s="803">
        <v>0</v>
      </c>
      <c r="D9" s="803">
        <v>2</v>
      </c>
      <c r="E9" s="803">
        <v>12</v>
      </c>
      <c r="F9" s="803">
        <v>15</v>
      </c>
      <c r="G9" s="803">
        <v>12</v>
      </c>
      <c r="H9" s="803">
        <v>13</v>
      </c>
      <c r="I9" s="803">
        <v>11</v>
      </c>
      <c r="J9" s="803">
        <v>9</v>
      </c>
      <c r="K9" s="803">
        <v>36</v>
      </c>
      <c r="L9" s="803">
        <v>16</v>
      </c>
      <c r="M9" s="763">
        <f t="shared" ref="M9:M27" si="0">K9+L9</f>
        <v>52</v>
      </c>
      <c r="N9" s="803">
        <v>14</v>
      </c>
      <c r="O9" s="803">
        <v>8</v>
      </c>
      <c r="P9" s="763">
        <f t="shared" ref="P9:P27" si="1">N9+O9</f>
        <v>22</v>
      </c>
      <c r="Q9" s="799" t="s">
        <v>46</v>
      </c>
      <c r="R9" s="802"/>
      <c r="S9" s="802"/>
    </row>
    <row r="10" spans="1:19" s="792" customFormat="1" ht="51" customHeight="1">
      <c r="A10" s="799" t="s">
        <v>47</v>
      </c>
      <c r="B10" s="801">
        <v>124</v>
      </c>
      <c r="C10" s="801">
        <v>0</v>
      </c>
      <c r="D10" s="801">
        <v>2</v>
      </c>
      <c r="E10" s="801">
        <v>19</v>
      </c>
      <c r="F10" s="801">
        <v>52</v>
      </c>
      <c r="G10" s="801">
        <v>18</v>
      </c>
      <c r="H10" s="801">
        <v>15</v>
      </c>
      <c r="I10" s="801">
        <v>13</v>
      </c>
      <c r="J10" s="801">
        <v>5</v>
      </c>
      <c r="K10" s="801">
        <v>42</v>
      </c>
      <c r="L10" s="801">
        <v>20</v>
      </c>
      <c r="M10" s="763">
        <f t="shared" si="0"/>
        <v>62</v>
      </c>
      <c r="N10" s="801">
        <v>39</v>
      </c>
      <c r="O10" s="801">
        <v>23</v>
      </c>
      <c r="P10" s="763">
        <f t="shared" si="1"/>
        <v>62</v>
      </c>
      <c r="Q10" s="799" t="s">
        <v>48</v>
      </c>
      <c r="R10" s="802"/>
      <c r="S10" s="802"/>
    </row>
    <row r="11" spans="1:19" s="792" customFormat="1" ht="51" customHeight="1">
      <c r="A11" s="799" t="s">
        <v>49</v>
      </c>
      <c r="B11" s="803">
        <v>8</v>
      </c>
      <c r="C11" s="803">
        <v>0</v>
      </c>
      <c r="D11" s="803">
        <v>0</v>
      </c>
      <c r="E11" s="803">
        <v>3</v>
      </c>
      <c r="F11" s="803">
        <v>1</v>
      </c>
      <c r="G11" s="803">
        <v>2</v>
      </c>
      <c r="H11" s="803">
        <v>0</v>
      </c>
      <c r="I11" s="803">
        <v>1</v>
      </c>
      <c r="J11" s="803">
        <v>1</v>
      </c>
      <c r="K11" s="803">
        <v>3</v>
      </c>
      <c r="L11" s="803">
        <v>2</v>
      </c>
      <c r="M11" s="763">
        <f t="shared" si="0"/>
        <v>5</v>
      </c>
      <c r="N11" s="803">
        <v>2</v>
      </c>
      <c r="O11" s="803">
        <v>1</v>
      </c>
      <c r="P11" s="763">
        <f t="shared" si="1"/>
        <v>3</v>
      </c>
      <c r="Q11" s="799" t="s">
        <v>2525</v>
      </c>
      <c r="R11" s="802"/>
      <c r="S11" s="802"/>
    </row>
    <row r="12" spans="1:19" s="792" customFormat="1" ht="51" customHeight="1">
      <c r="A12" s="799" t="s">
        <v>50</v>
      </c>
      <c r="B12" s="801">
        <v>27</v>
      </c>
      <c r="C12" s="801">
        <v>0</v>
      </c>
      <c r="D12" s="801">
        <v>0</v>
      </c>
      <c r="E12" s="801">
        <v>5</v>
      </c>
      <c r="F12" s="801">
        <v>12</v>
      </c>
      <c r="G12" s="801">
        <v>6</v>
      </c>
      <c r="H12" s="801">
        <v>1</v>
      </c>
      <c r="I12" s="801">
        <v>0</v>
      </c>
      <c r="J12" s="801">
        <v>3</v>
      </c>
      <c r="K12" s="801">
        <v>10</v>
      </c>
      <c r="L12" s="801">
        <v>3</v>
      </c>
      <c r="M12" s="763">
        <f t="shared" si="0"/>
        <v>13</v>
      </c>
      <c r="N12" s="801">
        <v>7</v>
      </c>
      <c r="O12" s="801">
        <v>7</v>
      </c>
      <c r="P12" s="763">
        <f t="shared" si="1"/>
        <v>14</v>
      </c>
      <c r="Q12" s="799" t="s">
        <v>1100</v>
      </c>
      <c r="R12" s="802"/>
      <c r="S12" s="802"/>
    </row>
    <row r="13" spans="1:19" s="792" customFormat="1" ht="51" customHeight="1">
      <c r="A13" s="799" t="s">
        <v>51</v>
      </c>
      <c r="B13" s="803">
        <v>14</v>
      </c>
      <c r="C13" s="803">
        <v>0</v>
      </c>
      <c r="D13" s="803">
        <v>0</v>
      </c>
      <c r="E13" s="803">
        <v>4</v>
      </c>
      <c r="F13" s="803">
        <v>5</v>
      </c>
      <c r="G13" s="803">
        <v>2</v>
      </c>
      <c r="H13" s="803">
        <v>2</v>
      </c>
      <c r="I13" s="803">
        <v>0</v>
      </c>
      <c r="J13" s="803">
        <v>1</v>
      </c>
      <c r="K13" s="803">
        <v>7</v>
      </c>
      <c r="L13" s="803">
        <v>3</v>
      </c>
      <c r="M13" s="763">
        <f t="shared" si="0"/>
        <v>10</v>
      </c>
      <c r="N13" s="803">
        <v>4</v>
      </c>
      <c r="O13" s="803">
        <v>0</v>
      </c>
      <c r="P13" s="763">
        <f t="shared" si="1"/>
        <v>4</v>
      </c>
      <c r="Q13" s="799" t="s">
        <v>1101</v>
      </c>
      <c r="R13" s="802"/>
      <c r="S13" s="802"/>
    </row>
    <row r="14" spans="1:19" s="792" customFormat="1" ht="51" customHeight="1">
      <c r="A14" s="799" t="s">
        <v>201</v>
      </c>
      <c r="B14" s="801">
        <v>99</v>
      </c>
      <c r="C14" s="801">
        <v>0</v>
      </c>
      <c r="D14" s="801">
        <v>3</v>
      </c>
      <c r="E14" s="801">
        <v>4</v>
      </c>
      <c r="F14" s="801">
        <v>44</v>
      </c>
      <c r="G14" s="801">
        <v>25</v>
      </c>
      <c r="H14" s="801">
        <v>9</v>
      </c>
      <c r="I14" s="801">
        <v>8</v>
      </c>
      <c r="J14" s="801">
        <v>6</v>
      </c>
      <c r="K14" s="801">
        <v>18</v>
      </c>
      <c r="L14" s="801">
        <v>10</v>
      </c>
      <c r="M14" s="763">
        <f t="shared" si="0"/>
        <v>28</v>
      </c>
      <c r="N14" s="801">
        <v>54</v>
      </c>
      <c r="O14" s="801">
        <v>17</v>
      </c>
      <c r="P14" s="763">
        <f t="shared" si="1"/>
        <v>71</v>
      </c>
      <c r="Q14" s="799" t="s">
        <v>52</v>
      </c>
      <c r="R14" s="802"/>
      <c r="S14" s="802"/>
    </row>
    <row r="15" spans="1:19" s="792" customFormat="1" ht="51" customHeight="1">
      <c r="A15" s="799" t="s">
        <v>53</v>
      </c>
      <c r="B15" s="803">
        <v>12</v>
      </c>
      <c r="C15" s="803">
        <v>0</v>
      </c>
      <c r="D15" s="803">
        <v>0</v>
      </c>
      <c r="E15" s="803">
        <v>1</v>
      </c>
      <c r="F15" s="803">
        <v>5</v>
      </c>
      <c r="G15" s="803">
        <v>2</v>
      </c>
      <c r="H15" s="803">
        <v>0</v>
      </c>
      <c r="I15" s="803">
        <v>2</v>
      </c>
      <c r="J15" s="803">
        <v>2</v>
      </c>
      <c r="K15" s="803">
        <v>0</v>
      </c>
      <c r="L15" s="803">
        <v>5</v>
      </c>
      <c r="M15" s="763">
        <f t="shared" si="0"/>
        <v>5</v>
      </c>
      <c r="N15" s="803">
        <v>2</v>
      </c>
      <c r="O15" s="803">
        <v>5</v>
      </c>
      <c r="P15" s="763">
        <f t="shared" si="1"/>
        <v>7</v>
      </c>
      <c r="Q15" s="799" t="s">
        <v>1131</v>
      </c>
      <c r="R15" s="802"/>
      <c r="S15" s="802"/>
    </row>
    <row r="16" spans="1:19" s="792" customFormat="1" ht="51" customHeight="1">
      <c r="A16" s="799" t="s">
        <v>54</v>
      </c>
      <c r="B16" s="801">
        <v>2</v>
      </c>
      <c r="C16" s="801">
        <v>0</v>
      </c>
      <c r="D16" s="801">
        <v>0</v>
      </c>
      <c r="E16" s="801">
        <v>0</v>
      </c>
      <c r="F16" s="801">
        <v>2</v>
      </c>
      <c r="G16" s="801">
        <v>0</v>
      </c>
      <c r="H16" s="801">
        <v>0</v>
      </c>
      <c r="I16" s="801">
        <v>0</v>
      </c>
      <c r="J16" s="801">
        <v>0</v>
      </c>
      <c r="K16" s="801">
        <v>0</v>
      </c>
      <c r="L16" s="801">
        <v>0</v>
      </c>
      <c r="M16" s="763">
        <f t="shared" si="0"/>
        <v>0</v>
      </c>
      <c r="N16" s="801">
        <v>1</v>
      </c>
      <c r="O16" s="801">
        <v>1</v>
      </c>
      <c r="P16" s="763">
        <f t="shared" si="1"/>
        <v>2</v>
      </c>
      <c r="Q16" s="799" t="s">
        <v>1103</v>
      </c>
      <c r="R16" s="802"/>
      <c r="S16" s="802"/>
    </row>
    <row r="17" spans="1:35" ht="51" customHeight="1">
      <c r="A17" s="799" t="s">
        <v>55</v>
      </c>
      <c r="B17" s="803">
        <v>39</v>
      </c>
      <c r="C17" s="803">
        <v>1</v>
      </c>
      <c r="D17" s="803">
        <v>1</v>
      </c>
      <c r="E17" s="803">
        <v>11</v>
      </c>
      <c r="F17" s="803">
        <v>10</v>
      </c>
      <c r="G17" s="803">
        <v>6</v>
      </c>
      <c r="H17" s="803">
        <v>1</v>
      </c>
      <c r="I17" s="803">
        <v>2</v>
      </c>
      <c r="J17" s="803">
        <v>7</v>
      </c>
      <c r="K17" s="803">
        <v>27</v>
      </c>
      <c r="L17" s="803">
        <v>9</v>
      </c>
      <c r="M17" s="763">
        <f t="shared" si="0"/>
        <v>36</v>
      </c>
      <c r="N17" s="803">
        <v>1</v>
      </c>
      <c r="O17" s="803">
        <v>2</v>
      </c>
      <c r="P17" s="763">
        <f t="shared" si="1"/>
        <v>3</v>
      </c>
      <c r="Q17" s="799" t="s">
        <v>1104</v>
      </c>
      <c r="R17" s="802"/>
      <c r="S17" s="802"/>
      <c r="T17" s="792"/>
      <c r="U17" s="792"/>
      <c r="V17" s="792"/>
      <c r="W17" s="792"/>
      <c r="X17" s="792"/>
      <c r="Y17" s="792"/>
      <c r="Z17" s="792"/>
      <c r="AA17" s="792"/>
      <c r="AB17" s="792"/>
      <c r="AC17" s="792"/>
      <c r="AD17" s="792"/>
      <c r="AE17" s="792"/>
      <c r="AF17" s="792"/>
      <c r="AG17" s="792"/>
      <c r="AH17" s="792"/>
      <c r="AI17" s="792"/>
    </row>
    <row r="18" spans="1:35" ht="51" customHeight="1">
      <c r="A18" s="799" t="s">
        <v>202</v>
      </c>
      <c r="B18" s="801">
        <v>0</v>
      </c>
      <c r="C18" s="801">
        <v>0</v>
      </c>
      <c r="D18" s="801">
        <v>0</v>
      </c>
      <c r="E18" s="801">
        <v>0</v>
      </c>
      <c r="F18" s="801">
        <v>0</v>
      </c>
      <c r="G18" s="801">
        <v>0</v>
      </c>
      <c r="H18" s="801">
        <v>0</v>
      </c>
      <c r="I18" s="801">
        <v>0</v>
      </c>
      <c r="J18" s="801">
        <v>0</v>
      </c>
      <c r="K18" s="801">
        <v>0</v>
      </c>
      <c r="L18" s="801">
        <v>0</v>
      </c>
      <c r="M18" s="763">
        <f t="shared" si="0"/>
        <v>0</v>
      </c>
      <c r="N18" s="801">
        <v>0</v>
      </c>
      <c r="O18" s="801">
        <v>0</v>
      </c>
      <c r="P18" s="763">
        <f t="shared" si="1"/>
        <v>0</v>
      </c>
      <c r="Q18" s="799" t="s">
        <v>56</v>
      </c>
      <c r="R18" s="802"/>
      <c r="S18" s="802"/>
      <c r="T18" s="792"/>
      <c r="U18" s="792"/>
      <c r="V18" s="792"/>
      <c r="W18" s="792"/>
      <c r="X18" s="792"/>
      <c r="Y18" s="792"/>
      <c r="Z18" s="792"/>
      <c r="AA18" s="792"/>
      <c r="AB18" s="792"/>
      <c r="AC18" s="792"/>
      <c r="AD18" s="792"/>
      <c r="AE18" s="792"/>
      <c r="AF18" s="792"/>
      <c r="AG18" s="792"/>
      <c r="AH18" s="792"/>
      <c r="AI18" s="792"/>
    </row>
    <row r="19" spans="1:35" ht="51" customHeight="1">
      <c r="A19" s="799" t="s">
        <v>57</v>
      </c>
      <c r="B19" s="803">
        <v>9</v>
      </c>
      <c r="C19" s="803">
        <v>0</v>
      </c>
      <c r="D19" s="803">
        <v>0</v>
      </c>
      <c r="E19" s="803">
        <v>3</v>
      </c>
      <c r="F19" s="803">
        <v>3</v>
      </c>
      <c r="G19" s="803">
        <v>0</v>
      </c>
      <c r="H19" s="803">
        <v>1</v>
      </c>
      <c r="I19" s="803">
        <v>1</v>
      </c>
      <c r="J19" s="803">
        <v>1</v>
      </c>
      <c r="K19" s="803">
        <v>5</v>
      </c>
      <c r="L19" s="803">
        <v>2</v>
      </c>
      <c r="M19" s="763">
        <f t="shared" si="0"/>
        <v>7</v>
      </c>
      <c r="N19" s="803">
        <v>2</v>
      </c>
      <c r="O19" s="803">
        <v>0</v>
      </c>
      <c r="P19" s="763">
        <f t="shared" si="1"/>
        <v>2</v>
      </c>
      <c r="Q19" s="799" t="s">
        <v>1105</v>
      </c>
      <c r="R19" s="802"/>
      <c r="S19" s="802"/>
      <c r="T19" s="792"/>
      <c r="U19" s="792"/>
      <c r="V19" s="792"/>
      <c r="W19" s="792"/>
      <c r="X19" s="792"/>
      <c r="Y19" s="792"/>
      <c r="Z19" s="792"/>
      <c r="AA19" s="792"/>
      <c r="AB19" s="792"/>
      <c r="AC19" s="792"/>
      <c r="AD19" s="792"/>
      <c r="AE19" s="792"/>
      <c r="AF19" s="792"/>
      <c r="AG19" s="792"/>
      <c r="AH19" s="792"/>
      <c r="AI19" s="792"/>
    </row>
    <row r="20" spans="1:35" ht="51" customHeight="1">
      <c r="A20" s="799" t="s">
        <v>58</v>
      </c>
      <c r="B20" s="801">
        <v>11</v>
      </c>
      <c r="C20" s="801">
        <v>0</v>
      </c>
      <c r="D20" s="801">
        <v>1</v>
      </c>
      <c r="E20" s="801">
        <v>2</v>
      </c>
      <c r="F20" s="801">
        <v>0</v>
      </c>
      <c r="G20" s="801">
        <v>2</v>
      </c>
      <c r="H20" s="801">
        <v>4</v>
      </c>
      <c r="I20" s="801">
        <v>1</v>
      </c>
      <c r="J20" s="801">
        <v>1</v>
      </c>
      <c r="K20" s="801">
        <v>5</v>
      </c>
      <c r="L20" s="801">
        <v>3</v>
      </c>
      <c r="M20" s="763">
        <f t="shared" si="0"/>
        <v>8</v>
      </c>
      <c r="N20" s="801">
        <v>2</v>
      </c>
      <c r="O20" s="801">
        <v>1</v>
      </c>
      <c r="P20" s="763">
        <f t="shared" si="1"/>
        <v>3</v>
      </c>
      <c r="Q20" s="799" t="s">
        <v>2526</v>
      </c>
      <c r="R20" s="802"/>
      <c r="S20" s="802"/>
      <c r="T20" s="792"/>
      <c r="U20" s="792"/>
      <c r="V20" s="792"/>
      <c r="W20" s="792"/>
      <c r="X20" s="792"/>
      <c r="Y20" s="792"/>
      <c r="Z20" s="792"/>
      <c r="AA20" s="792"/>
      <c r="AB20" s="792"/>
      <c r="AC20" s="792"/>
      <c r="AD20" s="792"/>
      <c r="AE20" s="792"/>
      <c r="AF20" s="792"/>
      <c r="AG20" s="792"/>
      <c r="AH20" s="792"/>
      <c r="AI20" s="792"/>
    </row>
    <row r="21" spans="1:35" ht="51" customHeight="1">
      <c r="A21" s="799" t="s">
        <v>104</v>
      </c>
      <c r="B21" s="803">
        <v>2</v>
      </c>
      <c r="C21" s="803">
        <v>0</v>
      </c>
      <c r="D21" s="803">
        <v>0</v>
      </c>
      <c r="E21" s="803">
        <v>1</v>
      </c>
      <c r="F21" s="803">
        <v>1</v>
      </c>
      <c r="G21" s="803">
        <v>0</v>
      </c>
      <c r="H21" s="803">
        <v>0</v>
      </c>
      <c r="I21" s="803">
        <v>0</v>
      </c>
      <c r="J21" s="803">
        <v>0</v>
      </c>
      <c r="K21" s="803">
        <v>0</v>
      </c>
      <c r="L21" s="803">
        <v>1</v>
      </c>
      <c r="M21" s="763">
        <f>K21+L21</f>
        <v>1</v>
      </c>
      <c r="N21" s="803">
        <v>1</v>
      </c>
      <c r="O21" s="803">
        <v>0</v>
      </c>
      <c r="P21" s="763">
        <f t="shared" si="1"/>
        <v>1</v>
      </c>
      <c r="Q21" s="799" t="s">
        <v>203</v>
      </c>
      <c r="R21" s="802"/>
      <c r="S21" s="802"/>
      <c r="T21" s="792"/>
      <c r="U21" s="792"/>
      <c r="V21" s="792"/>
      <c r="W21" s="792"/>
      <c r="X21" s="792"/>
      <c r="Y21" s="792"/>
      <c r="Z21" s="792"/>
      <c r="AA21" s="792"/>
      <c r="AB21" s="792"/>
      <c r="AC21" s="792"/>
      <c r="AD21" s="792"/>
      <c r="AE21" s="792"/>
      <c r="AF21" s="792"/>
      <c r="AG21" s="792"/>
      <c r="AH21" s="792"/>
      <c r="AI21" s="792"/>
    </row>
    <row r="22" spans="1:35" ht="51" customHeight="1">
      <c r="A22" s="799" t="s">
        <v>59</v>
      </c>
      <c r="B22" s="801">
        <v>50</v>
      </c>
      <c r="C22" s="801">
        <v>1</v>
      </c>
      <c r="D22" s="801">
        <v>0</v>
      </c>
      <c r="E22" s="801">
        <v>9</v>
      </c>
      <c r="F22" s="801">
        <v>20</v>
      </c>
      <c r="G22" s="801">
        <v>7</v>
      </c>
      <c r="H22" s="801">
        <v>8</v>
      </c>
      <c r="I22" s="801">
        <v>2</v>
      </c>
      <c r="J22" s="801">
        <v>3</v>
      </c>
      <c r="K22" s="801">
        <v>16</v>
      </c>
      <c r="L22" s="801">
        <v>18</v>
      </c>
      <c r="M22" s="763">
        <f t="shared" si="0"/>
        <v>34</v>
      </c>
      <c r="N22" s="801">
        <v>9</v>
      </c>
      <c r="O22" s="801">
        <v>7</v>
      </c>
      <c r="P22" s="763">
        <f t="shared" si="1"/>
        <v>16</v>
      </c>
      <c r="Q22" s="799" t="s">
        <v>60</v>
      </c>
      <c r="R22" s="802"/>
      <c r="S22" s="802"/>
      <c r="T22" s="792"/>
      <c r="U22" s="792"/>
      <c r="V22" s="792"/>
      <c r="W22" s="792"/>
      <c r="X22" s="792"/>
      <c r="Y22" s="792"/>
      <c r="Z22" s="792"/>
      <c r="AA22" s="792"/>
      <c r="AB22" s="792"/>
      <c r="AC22" s="792"/>
      <c r="AD22" s="792"/>
      <c r="AE22" s="792"/>
      <c r="AF22" s="792"/>
      <c r="AG22" s="792"/>
      <c r="AH22" s="792"/>
      <c r="AI22" s="792"/>
    </row>
    <row r="23" spans="1:35" ht="51" customHeight="1">
      <c r="A23" s="799" t="s">
        <v>61</v>
      </c>
      <c r="B23" s="803">
        <v>1</v>
      </c>
      <c r="C23" s="803">
        <v>1</v>
      </c>
      <c r="D23" s="803">
        <v>0</v>
      </c>
      <c r="E23" s="803">
        <v>0</v>
      </c>
      <c r="F23" s="803">
        <v>0</v>
      </c>
      <c r="G23" s="803">
        <v>0</v>
      </c>
      <c r="H23" s="803">
        <v>0</v>
      </c>
      <c r="I23" s="803">
        <v>0</v>
      </c>
      <c r="J23" s="803">
        <v>0</v>
      </c>
      <c r="K23" s="803">
        <v>1</v>
      </c>
      <c r="L23" s="803">
        <v>0</v>
      </c>
      <c r="M23" s="763">
        <f t="shared" si="0"/>
        <v>1</v>
      </c>
      <c r="N23" s="803">
        <v>0</v>
      </c>
      <c r="O23" s="803">
        <v>0</v>
      </c>
      <c r="P23" s="763">
        <f t="shared" si="1"/>
        <v>0</v>
      </c>
      <c r="Q23" s="799" t="s">
        <v>62</v>
      </c>
      <c r="R23" s="802"/>
      <c r="S23" s="802"/>
      <c r="T23" s="792"/>
      <c r="U23" s="792"/>
      <c r="V23" s="792"/>
      <c r="W23" s="792"/>
      <c r="X23" s="792"/>
      <c r="Y23" s="792"/>
      <c r="Z23" s="792"/>
      <c r="AA23" s="792"/>
      <c r="AB23" s="792"/>
      <c r="AC23" s="792"/>
      <c r="AD23" s="792"/>
      <c r="AE23" s="792"/>
      <c r="AF23" s="792"/>
      <c r="AG23" s="792"/>
      <c r="AH23" s="792"/>
      <c r="AI23" s="792"/>
    </row>
    <row r="24" spans="1:35" ht="51" customHeight="1">
      <c r="A24" s="799" t="s">
        <v>105</v>
      </c>
      <c r="B24" s="801">
        <v>4</v>
      </c>
      <c r="C24" s="801">
        <v>0</v>
      </c>
      <c r="D24" s="801">
        <v>0</v>
      </c>
      <c r="E24" s="801">
        <v>0</v>
      </c>
      <c r="F24" s="801">
        <v>0</v>
      </c>
      <c r="G24" s="801">
        <v>1</v>
      </c>
      <c r="H24" s="801">
        <v>1</v>
      </c>
      <c r="I24" s="801">
        <v>0</v>
      </c>
      <c r="J24" s="801">
        <v>2</v>
      </c>
      <c r="K24" s="801">
        <v>3</v>
      </c>
      <c r="L24" s="801">
        <v>0</v>
      </c>
      <c r="M24" s="763">
        <f t="shared" si="0"/>
        <v>3</v>
      </c>
      <c r="N24" s="801">
        <v>0</v>
      </c>
      <c r="O24" s="801">
        <v>1</v>
      </c>
      <c r="P24" s="763">
        <f t="shared" si="1"/>
        <v>1</v>
      </c>
      <c r="Q24" s="799" t="s">
        <v>1132</v>
      </c>
      <c r="R24" s="802"/>
      <c r="S24" s="802"/>
      <c r="T24" s="792"/>
      <c r="U24" s="792"/>
      <c r="V24" s="792"/>
      <c r="W24" s="792"/>
      <c r="X24" s="792"/>
      <c r="Y24" s="792"/>
      <c r="Z24" s="792"/>
      <c r="AA24" s="792"/>
      <c r="AB24" s="792"/>
      <c r="AC24" s="792"/>
      <c r="AD24" s="792"/>
      <c r="AE24" s="792"/>
      <c r="AF24" s="792"/>
      <c r="AG24" s="792"/>
      <c r="AH24" s="792"/>
      <c r="AI24" s="792"/>
    </row>
    <row r="25" spans="1:35" ht="51" customHeight="1">
      <c r="A25" s="799" t="s">
        <v>63</v>
      </c>
      <c r="B25" s="803">
        <v>0</v>
      </c>
      <c r="C25" s="803">
        <v>0</v>
      </c>
      <c r="D25" s="803">
        <v>0</v>
      </c>
      <c r="E25" s="803">
        <v>0</v>
      </c>
      <c r="F25" s="803">
        <v>0</v>
      </c>
      <c r="G25" s="803">
        <v>0</v>
      </c>
      <c r="H25" s="803">
        <v>0</v>
      </c>
      <c r="I25" s="803">
        <v>0</v>
      </c>
      <c r="J25" s="803">
        <v>0</v>
      </c>
      <c r="K25" s="803">
        <v>0</v>
      </c>
      <c r="L25" s="803">
        <v>0</v>
      </c>
      <c r="M25" s="763">
        <f t="shared" si="0"/>
        <v>0</v>
      </c>
      <c r="N25" s="803">
        <v>0</v>
      </c>
      <c r="O25" s="803">
        <v>0</v>
      </c>
      <c r="P25" s="763">
        <f t="shared" si="1"/>
        <v>0</v>
      </c>
      <c r="Q25" s="799" t="s">
        <v>1133</v>
      </c>
      <c r="R25" s="802"/>
      <c r="S25" s="802"/>
      <c r="T25" s="792"/>
      <c r="U25" s="792"/>
      <c r="V25" s="792"/>
      <c r="W25" s="792"/>
      <c r="X25" s="792"/>
      <c r="Y25" s="792"/>
      <c r="Z25" s="792"/>
      <c r="AA25" s="792"/>
      <c r="AB25" s="792"/>
      <c r="AC25" s="792"/>
      <c r="AD25" s="792"/>
      <c r="AE25" s="792"/>
      <c r="AF25" s="792"/>
      <c r="AG25" s="792"/>
      <c r="AH25" s="792"/>
      <c r="AI25" s="792"/>
    </row>
    <row r="26" spans="1:35" ht="51" customHeight="1">
      <c r="A26" s="799" t="s">
        <v>64</v>
      </c>
      <c r="B26" s="801">
        <v>0</v>
      </c>
      <c r="C26" s="801">
        <v>0</v>
      </c>
      <c r="D26" s="801">
        <v>0</v>
      </c>
      <c r="E26" s="801">
        <v>0</v>
      </c>
      <c r="F26" s="801">
        <v>0</v>
      </c>
      <c r="G26" s="801">
        <v>0</v>
      </c>
      <c r="H26" s="801">
        <v>0</v>
      </c>
      <c r="I26" s="801">
        <v>0</v>
      </c>
      <c r="J26" s="801">
        <v>0</v>
      </c>
      <c r="K26" s="801">
        <v>0</v>
      </c>
      <c r="L26" s="801">
        <v>0</v>
      </c>
      <c r="M26" s="763">
        <f t="shared" si="0"/>
        <v>0</v>
      </c>
      <c r="N26" s="801">
        <v>0</v>
      </c>
      <c r="O26" s="801">
        <v>0</v>
      </c>
      <c r="P26" s="763">
        <f t="shared" si="1"/>
        <v>0</v>
      </c>
      <c r="Q26" s="799" t="s">
        <v>65</v>
      </c>
      <c r="R26" s="802"/>
      <c r="S26" s="802"/>
      <c r="T26" s="792"/>
      <c r="U26" s="792"/>
      <c r="V26" s="792"/>
      <c r="W26" s="792"/>
      <c r="X26" s="792"/>
      <c r="Y26" s="792"/>
      <c r="Z26" s="792"/>
      <c r="AA26" s="792"/>
      <c r="AB26" s="792"/>
      <c r="AC26" s="792"/>
      <c r="AD26" s="792"/>
      <c r="AE26" s="792"/>
      <c r="AF26" s="792"/>
      <c r="AG26" s="792"/>
      <c r="AH26" s="792"/>
      <c r="AI26" s="792"/>
    </row>
    <row r="27" spans="1:35" ht="51" customHeight="1">
      <c r="A27" s="799" t="s">
        <v>66</v>
      </c>
      <c r="B27" s="803">
        <v>6</v>
      </c>
      <c r="C27" s="803">
        <v>1</v>
      </c>
      <c r="D27" s="803">
        <v>0</v>
      </c>
      <c r="E27" s="803">
        <v>1</v>
      </c>
      <c r="F27" s="803">
        <v>2</v>
      </c>
      <c r="G27" s="803">
        <v>0</v>
      </c>
      <c r="H27" s="803">
        <v>0</v>
      </c>
      <c r="I27" s="803">
        <v>0</v>
      </c>
      <c r="J27" s="803">
        <v>2</v>
      </c>
      <c r="K27" s="803">
        <v>4</v>
      </c>
      <c r="L27" s="803">
        <v>2</v>
      </c>
      <c r="M27" s="763">
        <f t="shared" si="0"/>
        <v>6</v>
      </c>
      <c r="N27" s="803">
        <v>0</v>
      </c>
      <c r="O27" s="803">
        <v>0</v>
      </c>
      <c r="P27" s="763">
        <f t="shared" si="1"/>
        <v>0</v>
      </c>
      <c r="Q27" s="799" t="s">
        <v>67</v>
      </c>
      <c r="R27" s="802"/>
      <c r="S27" s="802"/>
      <c r="T27" s="792"/>
      <c r="U27" s="792"/>
      <c r="V27" s="792"/>
      <c r="W27" s="792"/>
      <c r="X27" s="792"/>
      <c r="Y27" s="792"/>
      <c r="Z27" s="792"/>
      <c r="AA27" s="792"/>
      <c r="AB27" s="792"/>
      <c r="AC27" s="792"/>
      <c r="AD27" s="792"/>
      <c r="AE27" s="792"/>
      <c r="AF27" s="792"/>
      <c r="AG27" s="792"/>
      <c r="AH27" s="792"/>
      <c r="AI27" s="792"/>
    </row>
    <row r="28" spans="1:35" ht="79.5" customHeight="1">
      <c r="A28" s="797" t="s">
        <v>750</v>
      </c>
      <c r="B28" s="804">
        <f>SUM(B8:B27)</f>
        <v>662</v>
      </c>
      <c r="C28" s="804">
        <f t="shared" ref="C28:P28" si="2">SUM(C8:C27)</f>
        <v>7</v>
      </c>
      <c r="D28" s="804">
        <f t="shared" si="2"/>
        <v>13</v>
      </c>
      <c r="E28" s="804">
        <f t="shared" si="2"/>
        <v>95</v>
      </c>
      <c r="F28" s="804">
        <f t="shared" si="2"/>
        <v>227</v>
      </c>
      <c r="G28" s="804">
        <f t="shared" si="2"/>
        <v>119</v>
      </c>
      <c r="H28" s="804">
        <f t="shared" si="2"/>
        <v>77</v>
      </c>
      <c r="I28" s="804">
        <f t="shared" si="2"/>
        <v>57</v>
      </c>
      <c r="J28" s="804">
        <f t="shared" si="2"/>
        <v>67</v>
      </c>
      <c r="K28" s="804">
        <f t="shared" si="2"/>
        <v>220</v>
      </c>
      <c r="L28" s="804">
        <f t="shared" si="2"/>
        <v>131</v>
      </c>
      <c r="M28" s="804">
        <f t="shared" si="2"/>
        <v>351</v>
      </c>
      <c r="N28" s="804">
        <f t="shared" si="2"/>
        <v>191</v>
      </c>
      <c r="O28" s="804">
        <f t="shared" si="2"/>
        <v>120</v>
      </c>
      <c r="P28" s="804">
        <f t="shared" si="2"/>
        <v>311</v>
      </c>
      <c r="Q28" s="797" t="s">
        <v>68</v>
      </c>
      <c r="R28" s="802"/>
      <c r="S28" s="802"/>
      <c r="T28" s="792"/>
      <c r="U28" s="792"/>
      <c r="V28" s="792"/>
      <c r="W28" s="792"/>
      <c r="X28" s="792"/>
      <c r="Y28" s="792"/>
      <c r="Z28" s="792"/>
      <c r="AA28" s="792"/>
      <c r="AB28" s="792"/>
      <c r="AC28" s="792"/>
      <c r="AD28" s="792"/>
      <c r="AE28" s="792"/>
      <c r="AF28" s="792"/>
      <c r="AG28" s="792"/>
      <c r="AH28" s="792"/>
      <c r="AI28" s="792"/>
    </row>
    <row r="35" spans="7:35">
      <c r="G35" s="802"/>
      <c r="T35" s="792"/>
      <c r="U35" s="792"/>
      <c r="V35" s="792"/>
      <c r="W35" s="792"/>
      <c r="X35" s="792"/>
      <c r="Y35" s="792"/>
      <c r="Z35" s="792"/>
      <c r="AA35" s="792"/>
      <c r="AB35" s="792"/>
      <c r="AC35" s="792"/>
      <c r="AD35" s="792"/>
      <c r="AE35" s="792"/>
      <c r="AF35" s="792"/>
      <c r="AG35" s="792"/>
      <c r="AH35" s="792"/>
      <c r="AI35" s="792"/>
    </row>
    <row r="36" spans="7:35">
      <c r="G36" s="805"/>
      <c r="T36" s="792"/>
      <c r="U36" s="792"/>
      <c r="V36" s="792"/>
      <c r="W36" s="792"/>
      <c r="X36" s="792"/>
      <c r="Y36" s="792"/>
      <c r="Z36" s="792"/>
      <c r="AA36" s="792"/>
      <c r="AB36" s="792"/>
      <c r="AC36" s="792"/>
      <c r="AD36" s="792"/>
      <c r="AE36" s="792"/>
      <c r="AF36" s="792"/>
      <c r="AG36" s="792"/>
      <c r="AH36" s="792"/>
      <c r="AI36" s="792"/>
    </row>
  </sheetData>
  <mergeCells count="15">
    <mergeCell ref="A1:Q1"/>
    <mergeCell ref="A2:Q2"/>
    <mergeCell ref="A4:A7"/>
    <mergeCell ref="C4:J5"/>
    <mergeCell ref="K4:M5"/>
    <mergeCell ref="N4:P5"/>
    <mergeCell ref="Q4:Q7"/>
    <mergeCell ref="C6:C7"/>
    <mergeCell ref="D6:D7"/>
    <mergeCell ref="E6:E7"/>
    <mergeCell ref="F6:F7"/>
    <mergeCell ref="G6:G7"/>
    <mergeCell ref="H6:H7"/>
    <mergeCell ref="I6:I7"/>
    <mergeCell ref="J6:J7"/>
  </mergeCells>
  <printOptions horizontalCentered="1" verticalCentered="1"/>
  <pageMargins left="0.74803149606299213" right="0.74803149606299213" top="0.98425196850393704" bottom="0.98425196850393704" header="0.51181102362204722" footer="0.51181102362204722"/>
  <pageSetup paperSize="9" scale="32"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sheetPr>
  <dimension ref="A1:G35"/>
  <sheetViews>
    <sheetView rightToLeft="1" view="pageBreakPreview" topLeftCell="A7" zoomScale="60" zoomScaleNormal="100" workbookViewId="0">
      <selection activeCell="B50" sqref="B50"/>
    </sheetView>
  </sheetViews>
  <sheetFormatPr defaultColWidth="40.54296875" defaultRowHeight="18.5"/>
  <cols>
    <col min="1" max="1" width="40.54296875" style="807"/>
    <col min="2" max="6" width="19.7265625" style="823" customWidth="1"/>
    <col min="7" max="16384" width="40.54296875" style="807"/>
  </cols>
  <sheetData>
    <row r="1" spans="1:7" ht="33" customHeight="1">
      <c r="A1" s="1695" t="s">
        <v>2432</v>
      </c>
      <c r="B1" s="1695"/>
      <c r="C1" s="1695"/>
      <c r="D1" s="1695"/>
      <c r="E1" s="1695"/>
      <c r="F1" s="1695"/>
      <c r="G1" s="1695"/>
    </row>
    <row r="2" spans="1:7" ht="27.75" customHeight="1">
      <c r="A2" s="1696" t="s">
        <v>2433</v>
      </c>
      <c r="B2" s="1696"/>
      <c r="C2" s="1696"/>
      <c r="D2" s="1696"/>
      <c r="E2" s="1696"/>
      <c r="F2" s="1696"/>
      <c r="G2" s="1696"/>
    </row>
    <row r="3" spans="1:7" ht="27" customHeight="1">
      <c r="A3" s="707" t="s">
        <v>2688</v>
      </c>
      <c r="B3" s="708"/>
      <c r="C3" s="708"/>
      <c r="D3" s="708"/>
      <c r="E3" s="708"/>
      <c r="F3" s="708"/>
      <c r="G3" s="782" t="s">
        <v>2689</v>
      </c>
    </row>
    <row r="4" spans="1:7" ht="98.25" customHeight="1">
      <c r="A4" s="808" t="s">
        <v>322</v>
      </c>
      <c r="B4" s="808" t="s">
        <v>166</v>
      </c>
      <c r="C4" s="809" t="s">
        <v>131</v>
      </c>
      <c r="D4" s="810" t="s">
        <v>132</v>
      </c>
      <c r="E4" s="810" t="s">
        <v>133</v>
      </c>
      <c r="F4" s="810" t="s">
        <v>275</v>
      </c>
      <c r="G4" s="808" t="s">
        <v>759</v>
      </c>
    </row>
    <row r="5" spans="1:7" ht="33" customHeight="1">
      <c r="A5" s="811" t="s">
        <v>43</v>
      </c>
      <c r="B5" s="812">
        <v>1</v>
      </c>
      <c r="C5" s="813">
        <v>1</v>
      </c>
      <c r="D5" s="814">
        <f ca="1">D5:D25</f>
        <v>0</v>
      </c>
      <c r="E5" s="814">
        <v>5</v>
      </c>
      <c r="F5" s="814">
        <v>1</v>
      </c>
      <c r="G5" s="811" t="s">
        <v>44</v>
      </c>
    </row>
    <row r="6" spans="1:7" ht="33" customHeight="1">
      <c r="A6" s="811" t="s">
        <v>45</v>
      </c>
      <c r="B6" s="815">
        <v>0</v>
      </c>
      <c r="C6" s="816">
        <v>4</v>
      </c>
      <c r="D6" s="817">
        <v>1</v>
      </c>
      <c r="E6" s="817">
        <v>1</v>
      </c>
      <c r="F6" s="817">
        <v>1</v>
      </c>
      <c r="G6" s="811" t="s">
        <v>46</v>
      </c>
    </row>
    <row r="7" spans="1:7" ht="33" customHeight="1">
      <c r="A7" s="811" t="s">
        <v>47</v>
      </c>
      <c r="B7" s="812">
        <v>4</v>
      </c>
      <c r="C7" s="813">
        <v>4</v>
      </c>
      <c r="D7" s="814">
        <v>1</v>
      </c>
      <c r="E7" s="814">
        <v>2</v>
      </c>
      <c r="F7" s="814">
        <v>2</v>
      </c>
      <c r="G7" s="811" t="s">
        <v>48</v>
      </c>
    </row>
    <row r="8" spans="1:7" ht="33" customHeight="1">
      <c r="A8" s="811" t="s">
        <v>49</v>
      </c>
      <c r="B8" s="815">
        <v>0</v>
      </c>
      <c r="C8" s="816">
        <v>0</v>
      </c>
      <c r="D8" s="817">
        <v>0</v>
      </c>
      <c r="E8" s="817">
        <v>0</v>
      </c>
      <c r="F8" s="817">
        <v>1</v>
      </c>
      <c r="G8" s="811" t="s">
        <v>2525</v>
      </c>
    </row>
    <row r="9" spans="1:7" ht="33" customHeight="1">
      <c r="A9" s="811" t="s">
        <v>50</v>
      </c>
      <c r="B9" s="812">
        <v>2</v>
      </c>
      <c r="C9" s="813">
        <v>10</v>
      </c>
      <c r="D9" s="814">
        <v>2</v>
      </c>
      <c r="E9" s="814">
        <v>2</v>
      </c>
      <c r="F9" s="814">
        <v>0</v>
      </c>
      <c r="G9" s="811" t="s">
        <v>1100</v>
      </c>
    </row>
    <row r="10" spans="1:7" ht="33" customHeight="1">
      <c r="A10" s="811" t="s">
        <v>51</v>
      </c>
      <c r="B10" s="815">
        <v>1</v>
      </c>
      <c r="C10" s="816">
        <v>1</v>
      </c>
      <c r="D10" s="817">
        <v>1</v>
      </c>
      <c r="E10" s="817">
        <v>1</v>
      </c>
      <c r="F10" s="817">
        <v>1</v>
      </c>
      <c r="G10" s="811" t="s">
        <v>1101</v>
      </c>
    </row>
    <row r="11" spans="1:7" ht="33" customHeight="1">
      <c r="A11" s="811" t="s">
        <v>201</v>
      </c>
      <c r="B11" s="812">
        <v>7</v>
      </c>
      <c r="C11" s="813">
        <v>4</v>
      </c>
      <c r="D11" s="814">
        <v>11</v>
      </c>
      <c r="E11" s="814">
        <v>8</v>
      </c>
      <c r="F11" s="814">
        <v>14</v>
      </c>
      <c r="G11" s="811" t="s">
        <v>52</v>
      </c>
    </row>
    <row r="12" spans="1:7" ht="33" customHeight="1">
      <c r="A12" s="811" t="s">
        <v>53</v>
      </c>
      <c r="B12" s="815">
        <v>0</v>
      </c>
      <c r="C12" s="816">
        <v>0</v>
      </c>
      <c r="D12" s="817">
        <v>0</v>
      </c>
      <c r="E12" s="817">
        <v>1</v>
      </c>
      <c r="F12" s="817">
        <v>1</v>
      </c>
      <c r="G12" s="811" t="s">
        <v>1131</v>
      </c>
    </row>
    <row r="13" spans="1:7" ht="33" customHeight="1">
      <c r="A13" s="811" t="s">
        <v>54</v>
      </c>
      <c r="B13" s="812">
        <v>0</v>
      </c>
      <c r="C13" s="813">
        <v>0</v>
      </c>
      <c r="D13" s="814">
        <v>1</v>
      </c>
      <c r="E13" s="814">
        <v>0</v>
      </c>
      <c r="F13" s="814">
        <v>0</v>
      </c>
      <c r="G13" s="811" t="s">
        <v>1103</v>
      </c>
    </row>
    <row r="14" spans="1:7" ht="33" customHeight="1">
      <c r="A14" s="811" t="s">
        <v>55</v>
      </c>
      <c r="B14" s="815">
        <v>0</v>
      </c>
      <c r="C14" s="816">
        <v>1</v>
      </c>
      <c r="D14" s="817">
        <v>4</v>
      </c>
      <c r="E14" s="817">
        <v>1</v>
      </c>
      <c r="F14" s="817">
        <v>1</v>
      </c>
      <c r="G14" s="811" t="s">
        <v>1104</v>
      </c>
    </row>
    <row r="15" spans="1:7" ht="33" customHeight="1">
      <c r="A15" s="811" t="s">
        <v>202</v>
      </c>
      <c r="B15" s="812">
        <v>0</v>
      </c>
      <c r="C15" s="813">
        <v>0</v>
      </c>
      <c r="D15" s="814">
        <v>0</v>
      </c>
      <c r="E15" s="814">
        <v>0</v>
      </c>
      <c r="F15" s="814">
        <v>0</v>
      </c>
      <c r="G15" s="811" t="s">
        <v>56</v>
      </c>
    </row>
    <row r="16" spans="1:7" ht="33" customHeight="1">
      <c r="A16" s="811" t="s">
        <v>57</v>
      </c>
      <c r="B16" s="815">
        <v>0</v>
      </c>
      <c r="C16" s="816">
        <v>0</v>
      </c>
      <c r="D16" s="817">
        <v>0</v>
      </c>
      <c r="E16" s="817">
        <v>1</v>
      </c>
      <c r="F16" s="817">
        <v>0</v>
      </c>
      <c r="G16" s="811" t="s">
        <v>1105</v>
      </c>
    </row>
    <row r="17" spans="1:7" ht="33" customHeight="1">
      <c r="A17" s="811" t="s">
        <v>58</v>
      </c>
      <c r="B17" s="812">
        <v>0</v>
      </c>
      <c r="C17" s="813">
        <v>2</v>
      </c>
      <c r="D17" s="814">
        <v>0</v>
      </c>
      <c r="E17" s="814">
        <v>0</v>
      </c>
      <c r="F17" s="814">
        <v>1</v>
      </c>
      <c r="G17" s="811" t="s">
        <v>2526</v>
      </c>
    </row>
    <row r="18" spans="1:7" ht="33" customHeight="1">
      <c r="A18" s="811" t="s">
        <v>104</v>
      </c>
      <c r="B18" s="815">
        <v>0</v>
      </c>
      <c r="C18" s="816">
        <v>0</v>
      </c>
      <c r="D18" s="817">
        <v>0</v>
      </c>
      <c r="E18" s="817">
        <v>0</v>
      </c>
      <c r="F18" s="817">
        <v>0</v>
      </c>
      <c r="G18" s="811" t="s">
        <v>203</v>
      </c>
    </row>
    <row r="19" spans="1:7" ht="33" customHeight="1">
      <c r="A19" s="811" t="s">
        <v>59</v>
      </c>
      <c r="B19" s="812">
        <v>0</v>
      </c>
      <c r="C19" s="813">
        <v>0</v>
      </c>
      <c r="D19" s="814">
        <v>0</v>
      </c>
      <c r="E19" s="814">
        <v>1</v>
      </c>
      <c r="F19" s="814">
        <v>0</v>
      </c>
      <c r="G19" s="811" t="s">
        <v>60</v>
      </c>
    </row>
    <row r="20" spans="1:7" ht="33" customHeight="1">
      <c r="A20" s="811" t="s">
        <v>61</v>
      </c>
      <c r="B20" s="815">
        <v>1</v>
      </c>
      <c r="C20" s="816">
        <v>1</v>
      </c>
      <c r="D20" s="817">
        <v>0</v>
      </c>
      <c r="E20" s="817">
        <v>1</v>
      </c>
      <c r="F20" s="817">
        <v>0</v>
      </c>
      <c r="G20" s="811" t="s">
        <v>62</v>
      </c>
    </row>
    <row r="21" spans="1:7" ht="33" customHeight="1">
      <c r="A21" s="811" t="s">
        <v>105</v>
      </c>
      <c r="B21" s="812">
        <v>0</v>
      </c>
      <c r="C21" s="813">
        <v>0</v>
      </c>
      <c r="D21" s="814">
        <v>0</v>
      </c>
      <c r="E21" s="814">
        <v>0</v>
      </c>
      <c r="F21" s="814">
        <v>0</v>
      </c>
      <c r="G21" s="811" t="s">
        <v>1132</v>
      </c>
    </row>
    <row r="22" spans="1:7" ht="33" customHeight="1">
      <c r="A22" s="811" t="s">
        <v>63</v>
      </c>
      <c r="B22" s="815">
        <v>0</v>
      </c>
      <c r="C22" s="816">
        <v>0</v>
      </c>
      <c r="D22" s="817">
        <v>0</v>
      </c>
      <c r="E22" s="817">
        <v>0</v>
      </c>
      <c r="F22" s="817">
        <v>1</v>
      </c>
      <c r="G22" s="811" t="s">
        <v>1133</v>
      </c>
    </row>
    <row r="23" spans="1:7" ht="33" customHeight="1">
      <c r="A23" s="811" t="s">
        <v>64</v>
      </c>
      <c r="B23" s="812">
        <v>0</v>
      </c>
      <c r="C23" s="813">
        <v>0</v>
      </c>
      <c r="D23" s="814">
        <v>1</v>
      </c>
      <c r="E23" s="814">
        <v>0</v>
      </c>
      <c r="F23" s="814">
        <v>0</v>
      </c>
      <c r="G23" s="811" t="s">
        <v>65</v>
      </c>
    </row>
    <row r="24" spans="1:7" ht="33" customHeight="1">
      <c r="A24" s="811" t="s">
        <v>66</v>
      </c>
      <c r="B24" s="815">
        <v>0</v>
      </c>
      <c r="C24" s="816">
        <v>0</v>
      </c>
      <c r="D24" s="817">
        <v>0</v>
      </c>
      <c r="E24" s="817">
        <v>0</v>
      </c>
      <c r="F24" s="817">
        <v>0</v>
      </c>
      <c r="G24" s="811" t="s">
        <v>67</v>
      </c>
    </row>
    <row r="25" spans="1:7" ht="54.75" customHeight="1">
      <c r="A25" s="818" t="s">
        <v>750</v>
      </c>
      <c r="B25" s="819">
        <f t="shared" ref="B25:F25" si="0">SUM(B5:B24)</f>
        <v>16</v>
      </c>
      <c r="C25" s="819">
        <f t="shared" si="0"/>
        <v>28</v>
      </c>
      <c r="D25" s="819">
        <f t="shared" ca="1" si="0"/>
        <v>28</v>
      </c>
      <c r="E25" s="819">
        <f t="shared" si="0"/>
        <v>24</v>
      </c>
      <c r="F25" s="819">
        <f t="shared" si="0"/>
        <v>24</v>
      </c>
      <c r="G25" s="818" t="s">
        <v>1215</v>
      </c>
    </row>
    <row r="26" spans="1:7" ht="42.75" customHeight="1">
      <c r="A26" s="811" t="s">
        <v>2690</v>
      </c>
      <c r="B26" s="820">
        <v>0.05</v>
      </c>
      <c r="C26" s="821">
        <v>0.08</v>
      </c>
      <c r="D26" s="822">
        <v>7.0000000000000007E-2</v>
      </c>
      <c r="E26" s="822">
        <v>7.1210846385119347E-2</v>
      </c>
      <c r="F26" s="822">
        <v>6.7988129272629011E-2</v>
      </c>
      <c r="G26" s="811" t="s">
        <v>2691</v>
      </c>
    </row>
    <row r="27" spans="1:7" ht="54.75" customHeight="1">
      <c r="G27" s="824"/>
    </row>
    <row r="28" spans="1:7" ht="54.75" customHeight="1">
      <c r="G28" s="824"/>
    </row>
    <row r="29" spans="1:7" ht="54.75" customHeight="1">
      <c r="A29" s="824"/>
      <c r="C29" s="825"/>
      <c r="D29" s="825"/>
      <c r="E29" s="825"/>
      <c r="F29" s="825"/>
      <c r="G29" s="824"/>
    </row>
    <row r="30" spans="1:7" ht="54.75" customHeight="1">
      <c r="G30" s="824"/>
    </row>
    <row r="31" spans="1:7" ht="54.75" customHeight="1">
      <c r="G31" s="824"/>
    </row>
    <row r="32" spans="1:7" ht="54.75" customHeight="1">
      <c r="G32" s="824"/>
    </row>
    <row r="33" spans="7:7" ht="54.75" customHeight="1">
      <c r="G33" s="824"/>
    </row>
    <row r="34" spans="7:7" ht="54.75" customHeight="1">
      <c r="G34" s="824"/>
    </row>
    <row r="35" spans="7:7" ht="54.75" customHeight="1">
      <c r="G35" s="824"/>
    </row>
  </sheetData>
  <mergeCells count="2">
    <mergeCell ref="A1:G1"/>
    <mergeCell ref="A2:G2"/>
  </mergeCells>
  <pageMargins left="0.7" right="0.7" top="0.75" bottom="0.75" header="0.3" footer="0.3"/>
  <pageSetup scale="5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20"/>
  <sheetViews>
    <sheetView rightToLeft="1" view="pageBreakPreview" zoomScale="60" zoomScaleNormal="100" workbookViewId="0">
      <selection sqref="A1:D1"/>
    </sheetView>
  </sheetViews>
  <sheetFormatPr defaultColWidth="20.1796875" defaultRowHeight="33" customHeight="1"/>
  <cols>
    <col min="1" max="4" width="25.7265625" style="74" customWidth="1"/>
    <col min="5" max="16384" width="20.1796875" style="74"/>
  </cols>
  <sheetData>
    <row r="1" spans="1:4" s="21" customFormat="1" ht="33" customHeight="1">
      <c r="A1" s="1725" t="s">
        <v>284</v>
      </c>
      <c r="B1" s="1725"/>
      <c r="C1" s="1725"/>
      <c r="D1" s="1725"/>
    </row>
    <row r="2" spans="1:4" s="21" customFormat="1" ht="33" customHeight="1">
      <c r="A2" s="1726" t="s">
        <v>285</v>
      </c>
      <c r="B2" s="1726"/>
      <c r="C2" s="1726"/>
      <c r="D2" s="1726"/>
    </row>
    <row r="3" spans="1:4" s="36" customFormat="1" ht="15.75" customHeight="1">
      <c r="A3" s="54" t="s">
        <v>129</v>
      </c>
      <c r="B3" s="55"/>
      <c r="C3" s="55"/>
      <c r="D3" s="55" t="s">
        <v>130</v>
      </c>
    </row>
    <row r="4" spans="1:4" s="3" customFormat="1" ht="33" customHeight="1">
      <c r="A4" s="70" t="s">
        <v>109</v>
      </c>
      <c r="B4" s="70" t="s">
        <v>110</v>
      </c>
      <c r="C4" s="70" t="s">
        <v>111</v>
      </c>
      <c r="D4" s="70" t="s">
        <v>112</v>
      </c>
    </row>
    <row r="5" spans="1:4" s="3" customFormat="1" ht="33" customHeight="1">
      <c r="A5" s="71" t="s">
        <v>113</v>
      </c>
      <c r="B5" s="71" t="s">
        <v>114</v>
      </c>
      <c r="C5" s="71" t="s">
        <v>115</v>
      </c>
      <c r="D5" s="71" t="s">
        <v>116</v>
      </c>
    </row>
    <row r="6" spans="1:4" ht="33" customHeight="1">
      <c r="A6" s="13" t="s">
        <v>117</v>
      </c>
      <c r="B6" s="72">
        <v>2.8135786266753202</v>
      </c>
      <c r="C6" s="72">
        <v>3.7920687193087401</v>
      </c>
      <c r="D6" s="72">
        <v>1.3093207351499501</v>
      </c>
    </row>
    <row r="7" spans="1:4" ht="33" customHeight="1">
      <c r="A7" s="13" t="s">
        <v>118</v>
      </c>
      <c r="B7" s="73">
        <v>2.79669595989674</v>
      </c>
      <c r="C7" s="73">
        <v>3.7348289788420401</v>
      </c>
      <c r="D7" s="73">
        <v>1.3699087771488001</v>
      </c>
    </row>
    <row r="8" spans="1:4" ht="33" customHeight="1">
      <c r="A8" s="13" t="s">
        <v>119</v>
      </c>
      <c r="B8" s="72">
        <v>2.68863833548312</v>
      </c>
      <c r="C8" s="72">
        <v>3.6408978440964201</v>
      </c>
      <c r="D8" s="72">
        <v>1.3508431730936099</v>
      </c>
    </row>
    <row r="9" spans="1:4" ht="33" customHeight="1">
      <c r="A9" s="13" t="s">
        <v>120</v>
      </c>
      <c r="B9" s="73">
        <v>2.6950954072509599</v>
      </c>
      <c r="C9" s="73">
        <v>3.6251433951116199</v>
      </c>
      <c r="D9" s="73">
        <v>1.380052816688</v>
      </c>
    </row>
    <row r="10" spans="1:4" ht="33" customHeight="1">
      <c r="A10" s="13" t="s">
        <v>121</v>
      </c>
      <c r="B10" s="72">
        <v>2.6464968910739999</v>
      </c>
      <c r="C10" s="72">
        <v>3.5201969673892499</v>
      </c>
      <c r="D10" s="72">
        <v>1.43951090843911</v>
      </c>
    </row>
    <row r="11" spans="1:4" ht="33" customHeight="1">
      <c r="A11" s="13" t="s">
        <v>122</v>
      </c>
      <c r="B11" s="73">
        <v>2.66493021904571</v>
      </c>
      <c r="C11" s="73">
        <v>3.4701786132037098</v>
      </c>
      <c r="D11" s="73">
        <v>1.5766217345648099</v>
      </c>
    </row>
    <row r="12" spans="1:4" ht="33" customHeight="1">
      <c r="A12" s="13" t="s">
        <v>123</v>
      </c>
      <c r="B12" s="72">
        <v>2.6858877208910799</v>
      </c>
      <c r="C12" s="72">
        <v>3.4617140457775002</v>
      </c>
      <c r="D12" s="72">
        <v>1.68114627556584</v>
      </c>
    </row>
    <row r="13" spans="1:4" ht="33" customHeight="1">
      <c r="A13" s="13" t="s">
        <v>124</v>
      </c>
      <c r="B13" s="73">
        <v>2.6834751627311801</v>
      </c>
      <c r="C13" s="73">
        <v>3.3829585632325099</v>
      </c>
      <c r="D13" s="73">
        <v>1.6592349470582699</v>
      </c>
    </row>
    <row r="14" spans="1:4" ht="33" customHeight="1">
      <c r="A14" s="13" t="s">
        <v>125</v>
      </c>
      <c r="B14" s="72">
        <v>2.5104004555585702</v>
      </c>
      <c r="C14" s="72">
        <v>3.1633046792214001</v>
      </c>
      <c r="D14" s="72">
        <v>1.4822590216306499</v>
      </c>
    </row>
    <row r="15" spans="1:4" ht="33" customHeight="1">
      <c r="A15" s="13" t="s">
        <v>126</v>
      </c>
      <c r="B15" s="73">
        <v>2.2890237718127602</v>
      </c>
      <c r="C15" s="73">
        <v>2.9849282474293699</v>
      </c>
      <c r="D15" s="73">
        <v>1.1667505165324099</v>
      </c>
    </row>
    <row r="16" spans="1:4" ht="33" customHeight="1">
      <c r="A16" s="13" t="s">
        <v>127</v>
      </c>
      <c r="B16" s="72">
        <v>2.18866052692688</v>
      </c>
      <c r="C16" s="72">
        <v>2.7917007322915501</v>
      </c>
      <c r="D16" s="72">
        <v>1.07154074468064</v>
      </c>
    </row>
    <row r="17" spans="1:4" ht="33" customHeight="1">
      <c r="A17" s="13" t="s">
        <v>128</v>
      </c>
      <c r="B17" s="73">
        <v>2.1352620863191301</v>
      </c>
      <c r="C17" s="73">
        <v>2.7975518665105401</v>
      </c>
      <c r="D17" s="73">
        <v>0.90499716406580599</v>
      </c>
    </row>
    <row r="18" spans="1:4" ht="33" customHeight="1">
      <c r="A18" s="13">
        <v>2023</v>
      </c>
      <c r="B18" s="72">
        <v>2</v>
      </c>
      <c r="C18" s="72">
        <v>2.8</v>
      </c>
      <c r="D18" s="72">
        <v>0.9</v>
      </c>
    </row>
    <row r="19" spans="1:4" ht="33" customHeight="1">
      <c r="A19" s="13">
        <v>2024</v>
      </c>
      <c r="B19" s="73">
        <v>2</v>
      </c>
      <c r="C19" s="73">
        <v>2.7</v>
      </c>
      <c r="D19" s="73">
        <v>0.8</v>
      </c>
    </row>
    <row r="20" spans="1:4" s="21" customFormat="1" ht="22.5" customHeight="1">
      <c r="A20" s="1727" t="s">
        <v>39</v>
      </c>
      <c r="B20" s="1728"/>
      <c r="C20" s="1724" t="s">
        <v>40</v>
      </c>
      <c r="D20" s="1729"/>
    </row>
  </sheetData>
  <mergeCells count="4">
    <mergeCell ref="A1:D1"/>
    <mergeCell ref="A2:D2"/>
    <mergeCell ref="A20:B20"/>
    <mergeCell ref="C20:D20"/>
  </mergeCells>
  <pageMargins left="0.7" right="0.7" top="0.75" bottom="0.75" header="0.3" footer="0.3"/>
  <pageSetup scale="87"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0"/>
  <sheetViews>
    <sheetView showGridLines="0" rightToLeft="1" showRuler="0" view="pageBreakPreview" zoomScale="60" zoomScaleNormal="60" workbookViewId="0">
      <selection activeCell="B50" sqref="B50"/>
    </sheetView>
  </sheetViews>
  <sheetFormatPr defaultColWidth="15.26953125" defaultRowHeight="23.5"/>
  <cols>
    <col min="1" max="1" width="33.7265625" style="827" customWidth="1"/>
    <col min="2" max="11" width="21.7265625" style="827" customWidth="1"/>
    <col min="12" max="12" width="33.7265625" style="827" customWidth="1"/>
    <col min="13" max="13" width="15.26953125" style="826" customWidth="1"/>
    <col min="14" max="175" width="15.26953125" style="827"/>
    <col min="176" max="176" width="11.81640625" style="827" customWidth="1"/>
    <col min="177" max="177" width="12.1796875" style="827" customWidth="1"/>
    <col min="178" max="178" width="13.1796875" style="827" customWidth="1"/>
    <col min="179" max="179" width="13.26953125" style="827" customWidth="1"/>
    <col min="180" max="180" width="15.26953125" style="827" customWidth="1"/>
    <col min="181" max="181" width="14.26953125" style="827" customWidth="1"/>
    <col min="182" max="183" width="15.26953125" style="827" customWidth="1"/>
    <col min="184" max="184" width="10.453125" style="827" customWidth="1"/>
    <col min="185" max="193" width="15.26953125" style="827" customWidth="1"/>
    <col min="194" max="431" width="15.26953125" style="827"/>
    <col min="432" max="432" width="11.81640625" style="827" customWidth="1"/>
    <col min="433" max="433" width="12.1796875" style="827" customWidth="1"/>
    <col min="434" max="434" width="13.1796875" style="827" customWidth="1"/>
    <col min="435" max="435" width="13.26953125" style="827" customWidth="1"/>
    <col min="436" max="436" width="15.26953125" style="827" customWidth="1"/>
    <col min="437" max="437" width="14.26953125" style="827" customWidth="1"/>
    <col min="438" max="439" width="15.26953125" style="827" customWidth="1"/>
    <col min="440" max="440" width="10.453125" style="827" customWidth="1"/>
    <col min="441" max="449" width="15.26953125" style="827" customWidth="1"/>
    <col min="450" max="687" width="15.26953125" style="827"/>
    <col min="688" max="688" width="11.81640625" style="827" customWidth="1"/>
    <col min="689" max="689" width="12.1796875" style="827" customWidth="1"/>
    <col min="690" max="690" width="13.1796875" style="827" customWidth="1"/>
    <col min="691" max="691" width="13.26953125" style="827" customWidth="1"/>
    <col min="692" max="692" width="15.26953125" style="827" customWidth="1"/>
    <col min="693" max="693" width="14.26953125" style="827" customWidth="1"/>
    <col min="694" max="695" width="15.26953125" style="827" customWidth="1"/>
    <col min="696" max="696" width="10.453125" style="827" customWidth="1"/>
    <col min="697" max="705" width="15.26953125" style="827" customWidth="1"/>
    <col min="706" max="943" width="15.26953125" style="827"/>
    <col min="944" max="944" width="11.81640625" style="827" customWidth="1"/>
    <col min="945" max="945" width="12.1796875" style="827" customWidth="1"/>
    <col min="946" max="946" width="13.1796875" style="827" customWidth="1"/>
    <col min="947" max="947" width="13.26953125" style="827" customWidth="1"/>
    <col min="948" max="948" width="15.26953125" style="827" customWidth="1"/>
    <col min="949" max="949" width="14.26953125" style="827" customWidth="1"/>
    <col min="950" max="951" width="15.26953125" style="827" customWidth="1"/>
    <col min="952" max="952" width="10.453125" style="827" customWidth="1"/>
    <col min="953" max="961" width="15.26953125" style="827" customWidth="1"/>
    <col min="962" max="1199" width="15.26953125" style="827"/>
    <col min="1200" max="1200" width="11.81640625" style="827" customWidth="1"/>
    <col min="1201" max="1201" width="12.1796875" style="827" customWidth="1"/>
    <col min="1202" max="1202" width="13.1796875" style="827" customWidth="1"/>
    <col min="1203" max="1203" width="13.26953125" style="827" customWidth="1"/>
    <col min="1204" max="1204" width="15.26953125" style="827" customWidth="1"/>
    <col min="1205" max="1205" width="14.26953125" style="827" customWidth="1"/>
    <col min="1206" max="1207" width="15.26953125" style="827" customWidth="1"/>
    <col min="1208" max="1208" width="10.453125" style="827" customWidth="1"/>
    <col min="1209" max="1217" width="15.26953125" style="827" customWidth="1"/>
    <col min="1218" max="1455" width="15.26953125" style="827"/>
    <col min="1456" max="1456" width="11.81640625" style="827" customWidth="1"/>
    <col min="1457" max="1457" width="12.1796875" style="827" customWidth="1"/>
    <col min="1458" max="1458" width="13.1796875" style="827" customWidth="1"/>
    <col min="1459" max="1459" width="13.26953125" style="827" customWidth="1"/>
    <col min="1460" max="1460" width="15.26953125" style="827" customWidth="1"/>
    <col min="1461" max="1461" width="14.26953125" style="827" customWidth="1"/>
    <col min="1462" max="1463" width="15.26953125" style="827" customWidth="1"/>
    <col min="1464" max="1464" width="10.453125" style="827" customWidth="1"/>
    <col min="1465" max="1473" width="15.26953125" style="827" customWidth="1"/>
    <col min="1474" max="1711" width="15.26953125" style="827"/>
    <col min="1712" max="1712" width="11.81640625" style="827" customWidth="1"/>
    <col min="1713" max="1713" width="12.1796875" style="827" customWidth="1"/>
    <col min="1714" max="1714" width="13.1796875" style="827" customWidth="1"/>
    <col min="1715" max="1715" width="13.26953125" style="827" customWidth="1"/>
    <col min="1716" max="1716" width="15.26953125" style="827" customWidth="1"/>
    <col min="1717" max="1717" width="14.26953125" style="827" customWidth="1"/>
    <col min="1718" max="1719" width="15.26953125" style="827" customWidth="1"/>
    <col min="1720" max="1720" width="10.453125" style="827" customWidth="1"/>
    <col min="1721" max="1729" width="15.26953125" style="827" customWidth="1"/>
    <col min="1730" max="1967" width="15.26953125" style="827"/>
    <col min="1968" max="1968" width="11.81640625" style="827" customWidth="1"/>
    <col min="1969" max="1969" width="12.1796875" style="827" customWidth="1"/>
    <col min="1970" max="1970" width="13.1796875" style="827" customWidth="1"/>
    <col min="1971" max="1971" width="13.26953125" style="827" customWidth="1"/>
    <col min="1972" max="1972" width="15.26953125" style="827" customWidth="1"/>
    <col min="1973" max="1973" width="14.26953125" style="827" customWidth="1"/>
    <col min="1974" max="1975" width="15.26953125" style="827" customWidth="1"/>
    <col min="1976" max="1976" width="10.453125" style="827" customWidth="1"/>
    <col min="1977" max="1985" width="15.26953125" style="827" customWidth="1"/>
    <col min="1986" max="2223" width="15.26953125" style="827"/>
    <col min="2224" max="2224" width="11.81640625" style="827" customWidth="1"/>
    <col min="2225" max="2225" width="12.1796875" style="827" customWidth="1"/>
    <col min="2226" max="2226" width="13.1796875" style="827" customWidth="1"/>
    <col min="2227" max="2227" width="13.26953125" style="827" customWidth="1"/>
    <col min="2228" max="2228" width="15.26953125" style="827" customWidth="1"/>
    <col min="2229" max="2229" width="14.26953125" style="827" customWidth="1"/>
    <col min="2230" max="2231" width="15.26953125" style="827" customWidth="1"/>
    <col min="2232" max="2232" width="10.453125" style="827" customWidth="1"/>
    <col min="2233" max="2241" width="15.26953125" style="827" customWidth="1"/>
    <col min="2242" max="2479" width="15.26953125" style="827"/>
    <col min="2480" max="2480" width="11.81640625" style="827" customWidth="1"/>
    <col min="2481" max="2481" width="12.1796875" style="827" customWidth="1"/>
    <col min="2482" max="2482" width="13.1796875" style="827" customWidth="1"/>
    <col min="2483" max="2483" width="13.26953125" style="827" customWidth="1"/>
    <col min="2484" max="2484" width="15.26953125" style="827" customWidth="1"/>
    <col min="2485" max="2485" width="14.26953125" style="827" customWidth="1"/>
    <col min="2486" max="2487" width="15.26953125" style="827" customWidth="1"/>
    <col min="2488" max="2488" width="10.453125" style="827" customWidth="1"/>
    <col min="2489" max="2497" width="15.26953125" style="827" customWidth="1"/>
    <col min="2498" max="2735" width="15.26953125" style="827"/>
    <col min="2736" max="2736" width="11.81640625" style="827" customWidth="1"/>
    <col min="2737" max="2737" width="12.1796875" style="827" customWidth="1"/>
    <col min="2738" max="2738" width="13.1796875" style="827" customWidth="1"/>
    <col min="2739" max="2739" width="13.26953125" style="827" customWidth="1"/>
    <col min="2740" max="2740" width="15.26953125" style="827" customWidth="1"/>
    <col min="2741" max="2741" width="14.26953125" style="827" customWidth="1"/>
    <col min="2742" max="2743" width="15.26953125" style="827" customWidth="1"/>
    <col min="2744" max="2744" width="10.453125" style="827" customWidth="1"/>
    <col min="2745" max="2753" width="15.26953125" style="827" customWidth="1"/>
    <col min="2754" max="2991" width="15.26953125" style="827"/>
    <col min="2992" max="2992" width="11.81640625" style="827" customWidth="1"/>
    <col min="2993" max="2993" width="12.1796875" style="827" customWidth="1"/>
    <col min="2994" max="2994" width="13.1796875" style="827" customWidth="1"/>
    <col min="2995" max="2995" width="13.26953125" style="827" customWidth="1"/>
    <col min="2996" max="2996" width="15.26953125" style="827" customWidth="1"/>
    <col min="2997" max="2997" width="14.26953125" style="827" customWidth="1"/>
    <col min="2998" max="2999" width="15.26953125" style="827" customWidth="1"/>
    <col min="3000" max="3000" width="10.453125" style="827" customWidth="1"/>
    <col min="3001" max="3009" width="15.26953125" style="827" customWidth="1"/>
    <col min="3010" max="3247" width="15.26953125" style="827"/>
    <col min="3248" max="3248" width="11.81640625" style="827" customWidth="1"/>
    <col min="3249" max="3249" width="12.1796875" style="827" customWidth="1"/>
    <col min="3250" max="3250" width="13.1796875" style="827" customWidth="1"/>
    <col min="3251" max="3251" width="13.26953125" style="827" customWidth="1"/>
    <col min="3252" max="3252" width="15.26953125" style="827" customWidth="1"/>
    <col min="3253" max="3253" width="14.26953125" style="827" customWidth="1"/>
    <col min="3254" max="3255" width="15.26953125" style="827" customWidth="1"/>
    <col min="3256" max="3256" width="10.453125" style="827" customWidth="1"/>
    <col min="3257" max="3265" width="15.26953125" style="827" customWidth="1"/>
    <col min="3266" max="3503" width="15.26953125" style="827"/>
    <col min="3504" max="3504" width="11.81640625" style="827" customWidth="1"/>
    <col min="3505" max="3505" width="12.1796875" style="827" customWidth="1"/>
    <col min="3506" max="3506" width="13.1796875" style="827" customWidth="1"/>
    <col min="3507" max="3507" width="13.26953125" style="827" customWidth="1"/>
    <col min="3508" max="3508" width="15.26953125" style="827" customWidth="1"/>
    <col min="3509" max="3509" width="14.26953125" style="827" customWidth="1"/>
    <col min="3510" max="3511" width="15.26953125" style="827" customWidth="1"/>
    <col min="3512" max="3512" width="10.453125" style="827" customWidth="1"/>
    <col min="3513" max="3521" width="15.26953125" style="827" customWidth="1"/>
    <col min="3522" max="3759" width="15.26953125" style="827"/>
    <col min="3760" max="3760" width="11.81640625" style="827" customWidth="1"/>
    <col min="3761" max="3761" width="12.1796875" style="827" customWidth="1"/>
    <col min="3762" max="3762" width="13.1796875" style="827" customWidth="1"/>
    <col min="3763" max="3763" width="13.26953125" style="827" customWidth="1"/>
    <col min="3764" max="3764" width="15.26953125" style="827" customWidth="1"/>
    <col min="3765" max="3765" width="14.26953125" style="827" customWidth="1"/>
    <col min="3766" max="3767" width="15.26953125" style="827" customWidth="1"/>
    <col min="3768" max="3768" width="10.453125" style="827" customWidth="1"/>
    <col min="3769" max="3777" width="15.26953125" style="827" customWidth="1"/>
    <col min="3778" max="4015" width="15.26953125" style="827"/>
    <col min="4016" max="4016" width="11.81640625" style="827" customWidth="1"/>
    <col min="4017" max="4017" width="12.1796875" style="827" customWidth="1"/>
    <col min="4018" max="4018" width="13.1796875" style="827" customWidth="1"/>
    <col min="4019" max="4019" width="13.26953125" style="827" customWidth="1"/>
    <col min="4020" max="4020" width="15.26953125" style="827" customWidth="1"/>
    <col min="4021" max="4021" width="14.26953125" style="827" customWidth="1"/>
    <col min="4022" max="4023" width="15.26953125" style="827" customWidth="1"/>
    <col min="4024" max="4024" width="10.453125" style="827" customWidth="1"/>
    <col min="4025" max="4033" width="15.26953125" style="827" customWidth="1"/>
    <col min="4034" max="4271" width="15.26953125" style="827"/>
    <col min="4272" max="4272" width="11.81640625" style="827" customWidth="1"/>
    <col min="4273" max="4273" width="12.1796875" style="827" customWidth="1"/>
    <col min="4274" max="4274" width="13.1796875" style="827" customWidth="1"/>
    <col min="4275" max="4275" width="13.26953125" style="827" customWidth="1"/>
    <col min="4276" max="4276" width="15.26953125" style="827" customWidth="1"/>
    <col min="4277" max="4277" width="14.26953125" style="827" customWidth="1"/>
    <col min="4278" max="4279" width="15.26953125" style="827" customWidth="1"/>
    <col min="4280" max="4280" width="10.453125" style="827" customWidth="1"/>
    <col min="4281" max="4289" width="15.26953125" style="827" customWidth="1"/>
    <col min="4290" max="4527" width="15.26953125" style="827"/>
    <col min="4528" max="4528" width="11.81640625" style="827" customWidth="1"/>
    <col min="4529" max="4529" width="12.1796875" style="827" customWidth="1"/>
    <col min="4530" max="4530" width="13.1796875" style="827" customWidth="1"/>
    <col min="4531" max="4531" width="13.26953125" style="827" customWidth="1"/>
    <col min="4532" max="4532" width="15.26953125" style="827" customWidth="1"/>
    <col min="4533" max="4533" width="14.26953125" style="827" customWidth="1"/>
    <col min="4534" max="4535" width="15.26953125" style="827" customWidth="1"/>
    <col min="4536" max="4536" width="10.453125" style="827" customWidth="1"/>
    <col min="4537" max="4545" width="15.26953125" style="827" customWidth="1"/>
    <col min="4546" max="4783" width="15.26953125" style="827"/>
    <col min="4784" max="4784" width="11.81640625" style="827" customWidth="1"/>
    <col min="4785" max="4785" width="12.1796875" style="827" customWidth="1"/>
    <col min="4786" max="4786" width="13.1796875" style="827" customWidth="1"/>
    <col min="4787" max="4787" width="13.26953125" style="827" customWidth="1"/>
    <col min="4788" max="4788" width="15.26953125" style="827" customWidth="1"/>
    <col min="4789" max="4789" width="14.26953125" style="827" customWidth="1"/>
    <col min="4790" max="4791" width="15.26953125" style="827" customWidth="1"/>
    <col min="4792" max="4792" width="10.453125" style="827" customWidth="1"/>
    <col min="4793" max="4801" width="15.26953125" style="827" customWidth="1"/>
    <col min="4802" max="5039" width="15.26953125" style="827"/>
    <col min="5040" max="5040" width="11.81640625" style="827" customWidth="1"/>
    <col min="5041" max="5041" width="12.1796875" style="827" customWidth="1"/>
    <col min="5042" max="5042" width="13.1796875" style="827" customWidth="1"/>
    <col min="5043" max="5043" width="13.26953125" style="827" customWidth="1"/>
    <col min="5044" max="5044" width="15.26953125" style="827" customWidth="1"/>
    <col min="5045" max="5045" width="14.26953125" style="827" customWidth="1"/>
    <col min="5046" max="5047" width="15.26953125" style="827" customWidth="1"/>
    <col min="5048" max="5048" width="10.453125" style="827" customWidth="1"/>
    <col min="5049" max="5057" width="15.26953125" style="827" customWidth="1"/>
    <col min="5058" max="5295" width="15.26953125" style="827"/>
    <col min="5296" max="5296" width="11.81640625" style="827" customWidth="1"/>
    <col min="5297" max="5297" width="12.1796875" style="827" customWidth="1"/>
    <col min="5298" max="5298" width="13.1796875" style="827" customWidth="1"/>
    <col min="5299" max="5299" width="13.26953125" style="827" customWidth="1"/>
    <col min="5300" max="5300" width="15.26953125" style="827" customWidth="1"/>
    <col min="5301" max="5301" width="14.26953125" style="827" customWidth="1"/>
    <col min="5302" max="5303" width="15.26953125" style="827" customWidth="1"/>
    <col min="5304" max="5304" width="10.453125" style="827" customWidth="1"/>
    <col min="5305" max="5313" width="15.26953125" style="827" customWidth="1"/>
    <col min="5314" max="5551" width="15.26953125" style="827"/>
    <col min="5552" max="5552" width="11.81640625" style="827" customWidth="1"/>
    <col min="5553" max="5553" width="12.1796875" style="827" customWidth="1"/>
    <col min="5554" max="5554" width="13.1796875" style="827" customWidth="1"/>
    <col min="5555" max="5555" width="13.26953125" style="827" customWidth="1"/>
    <col min="5556" max="5556" width="15.26953125" style="827" customWidth="1"/>
    <col min="5557" max="5557" width="14.26953125" style="827" customWidth="1"/>
    <col min="5558" max="5559" width="15.26953125" style="827" customWidth="1"/>
    <col min="5560" max="5560" width="10.453125" style="827" customWidth="1"/>
    <col min="5561" max="5569" width="15.26953125" style="827" customWidth="1"/>
    <col min="5570" max="5807" width="15.26953125" style="827"/>
    <col min="5808" max="5808" width="11.81640625" style="827" customWidth="1"/>
    <col min="5809" max="5809" width="12.1796875" style="827" customWidth="1"/>
    <col min="5810" max="5810" width="13.1796875" style="827" customWidth="1"/>
    <col min="5811" max="5811" width="13.26953125" style="827" customWidth="1"/>
    <col min="5812" max="5812" width="15.26953125" style="827" customWidth="1"/>
    <col min="5813" max="5813" width="14.26953125" style="827" customWidth="1"/>
    <col min="5814" max="5815" width="15.26953125" style="827" customWidth="1"/>
    <col min="5816" max="5816" width="10.453125" style="827" customWidth="1"/>
    <col min="5817" max="5825" width="15.26953125" style="827" customWidth="1"/>
    <col min="5826" max="6063" width="15.26953125" style="827"/>
    <col min="6064" max="6064" width="11.81640625" style="827" customWidth="1"/>
    <col min="6065" max="6065" width="12.1796875" style="827" customWidth="1"/>
    <col min="6066" max="6066" width="13.1796875" style="827" customWidth="1"/>
    <col min="6067" max="6067" width="13.26953125" style="827" customWidth="1"/>
    <col min="6068" max="6068" width="15.26953125" style="827" customWidth="1"/>
    <col min="6069" max="6069" width="14.26953125" style="827" customWidth="1"/>
    <col min="6070" max="6071" width="15.26953125" style="827" customWidth="1"/>
    <col min="6072" max="6072" width="10.453125" style="827" customWidth="1"/>
    <col min="6073" max="6081" width="15.26953125" style="827" customWidth="1"/>
    <col min="6082" max="6319" width="15.26953125" style="827"/>
    <col min="6320" max="6320" width="11.81640625" style="827" customWidth="1"/>
    <col min="6321" max="6321" width="12.1796875" style="827" customWidth="1"/>
    <col min="6322" max="6322" width="13.1796875" style="827" customWidth="1"/>
    <col min="6323" max="6323" width="13.26953125" style="827" customWidth="1"/>
    <col min="6324" max="6324" width="15.26953125" style="827" customWidth="1"/>
    <col min="6325" max="6325" width="14.26953125" style="827" customWidth="1"/>
    <col min="6326" max="6327" width="15.26953125" style="827" customWidth="1"/>
    <col min="6328" max="6328" width="10.453125" style="827" customWidth="1"/>
    <col min="6329" max="6337" width="15.26953125" style="827" customWidth="1"/>
    <col min="6338" max="6575" width="15.26953125" style="827"/>
    <col min="6576" max="6576" width="11.81640625" style="827" customWidth="1"/>
    <col min="6577" max="6577" width="12.1796875" style="827" customWidth="1"/>
    <col min="6578" max="6578" width="13.1796875" style="827" customWidth="1"/>
    <col min="6579" max="6579" width="13.26953125" style="827" customWidth="1"/>
    <col min="6580" max="6580" width="15.26953125" style="827" customWidth="1"/>
    <col min="6581" max="6581" width="14.26953125" style="827" customWidth="1"/>
    <col min="6582" max="6583" width="15.26953125" style="827" customWidth="1"/>
    <col min="6584" max="6584" width="10.453125" style="827" customWidth="1"/>
    <col min="6585" max="6593" width="15.26953125" style="827" customWidth="1"/>
    <col min="6594" max="6831" width="15.26953125" style="827"/>
    <col min="6832" max="6832" width="11.81640625" style="827" customWidth="1"/>
    <col min="6833" max="6833" width="12.1796875" style="827" customWidth="1"/>
    <col min="6834" max="6834" width="13.1796875" style="827" customWidth="1"/>
    <col min="6835" max="6835" width="13.26953125" style="827" customWidth="1"/>
    <col min="6836" max="6836" width="15.26953125" style="827" customWidth="1"/>
    <col min="6837" max="6837" width="14.26953125" style="827" customWidth="1"/>
    <col min="6838" max="6839" width="15.26953125" style="827" customWidth="1"/>
    <col min="6840" max="6840" width="10.453125" style="827" customWidth="1"/>
    <col min="6841" max="6849" width="15.26953125" style="827" customWidth="1"/>
    <col min="6850" max="7087" width="15.26953125" style="827"/>
    <col min="7088" max="7088" width="11.81640625" style="827" customWidth="1"/>
    <col min="7089" max="7089" width="12.1796875" style="827" customWidth="1"/>
    <col min="7090" max="7090" width="13.1796875" style="827" customWidth="1"/>
    <col min="7091" max="7091" width="13.26953125" style="827" customWidth="1"/>
    <col min="7092" max="7092" width="15.26953125" style="827" customWidth="1"/>
    <col min="7093" max="7093" width="14.26953125" style="827" customWidth="1"/>
    <col min="7094" max="7095" width="15.26953125" style="827" customWidth="1"/>
    <col min="7096" max="7096" width="10.453125" style="827" customWidth="1"/>
    <col min="7097" max="7105" width="15.26953125" style="827" customWidth="1"/>
    <col min="7106" max="7343" width="15.26953125" style="827"/>
    <col min="7344" max="7344" width="11.81640625" style="827" customWidth="1"/>
    <col min="7345" max="7345" width="12.1796875" style="827" customWidth="1"/>
    <col min="7346" max="7346" width="13.1796875" style="827" customWidth="1"/>
    <col min="7347" max="7347" width="13.26953125" style="827" customWidth="1"/>
    <col min="7348" max="7348" width="15.26953125" style="827" customWidth="1"/>
    <col min="7349" max="7349" width="14.26953125" style="827" customWidth="1"/>
    <col min="7350" max="7351" width="15.26953125" style="827" customWidth="1"/>
    <col min="7352" max="7352" width="10.453125" style="827" customWidth="1"/>
    <col min="7353" max="7361" width="15.26953125" style="827" customWidth="1"/>
    <col min="7362" max="7599" width="15.26953125" style="827"/>
    <col min="7600" max="7600" width="11.81640625" style="827" customWidth="1"/>
    <col min="7601" max="7601" width="12.1796875" style="827" customWidth="1"/>
    <col min="7602" max="7602" width="13.1796875" style="827" customWidth="1"/>
    <col min="7603" max="7603" width="13.26953125" style="827" customWidth="1"/>
    <col min="7604" max="7604" width="15.26953125" style="827" customWidth="1"/>
    <col min="7605" max="7605" width="14.26953125" style="827" customWidth="1"/>
    <col min="7606" max="7607" width="15.26953125" style="827" customWidth="1"/>
    <col min="7608" max="7608" width="10.453125" style="827" customWidth="1"/>
    <col min="7609" max="7617" width="15.26953125" style="827" customWidth="1"/>
    <col min="7618" max="7855" width="15.26953125" style="827"/>
    <col min="7856" max="7856" width="11.81640625" style="827" customWidth="1"/>
    <col min="7857" max="7857" width="12.1796875" style="827" customWidth="1"/>
    <col min="7858" max="7858" width="13.1796875" style="827" customWidth="1"/>
    <col min="7859" max="7859" width="13.26953125" style="827" customWidth="1"/>
    <col min="7860" max="7860" width="15.26953125" style="827" customWidth="1"/>
    <col min="7861" max="7861" width="14.26953125" style="827" customWidth="1"/>
    <col min="7862" max="7863" width="15.26953125" style="827" customWidth="1"/>
    <col min="7864" max="7864" width="10.453125" style="827" customWidth="1"/>
    <col min="7865" max="7873" width="15.26953125" style="827" customWidth="1"/>
    <col min="7874" max="8111" width="15.26953125" style="827"/>
    <col min="8112" max="8112" width="11.81640625" style="827" customWidth="1"/>
    <col min="8113" max="8113" width="12.1796875" style="827" customWidth="1"/>
    <col min="8114" max="8114" width="13.1796875" style="827" customWidth="1"/>
    <col min="8115" max="8115" width="13.26953125" style="827" customWidth="1"/>
    <col min="8116" max="8116" width="15.26953125" style="827" customWidth="1"/>
    <col min="8117" max="8117" width="14.26953125" style="827" customWidth="1"/>
    <col min="8118" max="8119" width="15.26953125" style="827" customWidth="1"/>
    <col min="8120" max="8120" width="10.453125" style="827" customWidth="1"/>
    <col min="8121" max="8129" width="15.26953125" style="827" customWidth="1"/>
    <col min="8130" max="8367" width="15.26953125" style="827"/>
    <col min="8368" max="8368" width="11.81640625" style="827" customWidth="1"/>
    <col min="8369" max="8369" width="12.1796875" style="827" customWidth="1"/>
    <col min="8370" max="8370" width="13.1796875" style="827" customWidth="1"/>
    <col min="8371" max="8371" width="13.26953125" style="827" customWidth="1"/>
    <col min="8372" max="8372" width="15.26953125" style="827" customWidth="1"/>
    <col min="8373" max="8373" width="14.26953125" style="827" customWidth="1"/>
    <col min="8374" max="8375" width="15.26953125" style="827" customWidth="1"/>
    <col min="8376" max="8376" width="10.453125" style="827" customWidth="1"/>
    <col min="8377" max="8385" width="15.26953125" style="827" customWidth="1"/>
    <col min="8386" max="8623" width="15.26953125" style="827"/>
    <col min="8624" max="8624" width="11.81640625" style="827" customWidth="1"/>
    <col min="8625" max="8625" width="12.1796875" style="827" customWidth="1"/>
    <col min="8626" max="8626" width="13.1796875" style="827" customWidth="1"/>
    <col min="8627" max="8627" width="13.26953125" style="827" customWidth="1"/>
    <col min="8628" max="8628" width="15.26953125" style="827" customWidth="1"/>
    <col min="8629" max="8629" width="14.26953125" style="827" customWidth="1"/>
    <col min="8630" max="8631" width="15.26953125" style="827" customWidth="1"/>
    <col min="8632" max="8632" width="10.453125" style="827" customWidth="1"/>
    <col min="8633" max="8641" width="15.26953125" style="827" customWidth="1"/>
    <col min="8642" max="8879" width="15.26953125" style="827"/>
    <col min="8880" max="8880" width="11.81640625" style="827" customWidth="1"/>
    <col min="8881" max="8881" width="12.1796875" style="827" customWidth="1"/>
    <col min="8882" max="8882" width="13.1796875" style="827" customWidth="1"/>
    <col min="8883" max="8883" width="13.26953125" style="827" customWidth="1"/>
    <col min="8884" max="8884" width="15.26953125" style="827" customWidth="1"/>
    <col min="8885" max="8885" width="14.26953125" style="827" customWidth="1"/>
    <col min="8886" max="8887" width="15.26953125" style="827" customWidth="1"/>
    <col min="8888" max="8888" width="10.453125" style="827" customWidth="1"/>
    <col min="8889" max="8897" width="15.26953125" style="827" customWidth="1"/>
    <col min="8898" max="9135" width="15.26953125" style="827"/>
    <col min="9136" max="9136" width="11.81640625" style="827" customWidth="1"/>
    <col min="9137" max="9137" width="12.1796875" style="827" customWidth="1"/>
    <col min="9138" max="9138" width="13.1796875" style="827" customWidth="1"/>
    <col min="9139" max="9139" width="13.26953125" style="827" customWidth="1"/>
    <col min="9140" max="9140" width="15.26953125" style="827" customWidth="1"/>
    <col min="9141" max="9141" width="14.26953125" style="827" customWidth="1"/>
    <col min="9142" max="9143" width="15.26953125" style="827" customWidth="1"/>
    <col min="9144" max="9144" width="10.453125" style="827" customWidth="1"/>
    <col min="9145" max="9153" width="15.26953125" style="827" customWidth="1"/>
    <col min="9154" max="9391" width="15.26953125" style="827"/>
    <col min="9392" max="9392" width="11.81640625" style="827" customWidth="1"/>
    <col min="9393" max="9393" width="12.1796875" style="827" customWidth="1"/>
    <col min="9394" max="9394" width="13.1796875" style="827" customWidth="1"/>
    <col min="9395" max="9395" width="13.26953125" style="827" customWidth="1"/>
    <col min="9396" max="9396" width="15.26953125" style="827" customWidth="1"/>
    <col min="9397" max="9397" width="14.26953125" style="827" customWidth="1"/>
    <col min="9398" max="9399" width="15.26953125" style="827" customWidth="1"/>
    <col min="9400" max="9400" width="10.453125" style="827" customWidth="1"/>
    <col min="9401" max="9409" width="15.26953125" style="827" customWidth="1"/>
    <col min="9410" max="9647" width="15.26953125" style="827"/>
    <col min="9648" max="9648" width="11.81640625" style="827" customWidth="1"/>
    <col min="9649" max="9649" width="12.1796875" style="827" customWidth="1"/>
    <col min="9650" max="9650" width="13.1796875" style="827" customWidth="1"/>
    <col min="9651" max="9651" width="13.26953125" style="827" customWidth="1"/>
    <col min="9652" max="9652" width="15.26953125" style="827" customWidth="1"/>
    <col min="9653" max="9653" width="14.26953125" style="827" customWidth="1"/>
    <col min="9654" max="9655" width="15.26953125" style="827" customWidth="1"/>
    <col min="9656" max="9656" width="10.453125" style="827" customWidth="1"/>
    <col min="9657" max="9665" width="15.26953125" style="827" customWidth="1"/>
    <col min="9666" max="9903" width="15.26953125" style="827"/>
    <col min="9904" max="9904" width="11.81640625" style="827" customWidth="1"/>
    <col min="9905" max="9905" width="12.1796875" style="827" customWidth="1"/>
    <col min="9906" max="9906" width="13.1796875" style="827" customWidth="1"/>
    <col min="9907" max="9907" width="13.26953125" style="827" customWidth="1"/>
    <col min="9908" max="9908" width="15.26953125" style="827" customWidth="1"/>
    <col min="9909" max="9909" width="14.26953125" style="827" customWidth="1"/>
    <col min="9910" max="9911" width="15.26953125" style="827" customWidth="1"/>
    <col min="9912" max="9912" width="10.453125" style="827" customWidth="1"/>
    <col min="9913" max="9921" width="15.26953125" style="827" customWidth="1"/>
    <col min="9922" max="10159" width="15.26953125" style="827"/>
    <col min="10160" max="10160" width="11.81640625" style="827" customWidth="1"/>
    <col min="10161" max="10161" width="12.1796875" style="827" customWidth="1"/>
    <col min="10162" max="10162" width="13.1796875" style="827" customWidth="1"/>
    <col min="10163" max="10163" width="13.26953125" style="827" customWidth="1"/>
    <col min="10164" max="10164" width="15.26953125" style="827" customWidth="1"/>
    <col min="10165" max="10165" width="14.26953125" style="827" customWidth="1"/>
    <col min="10166" max="10167" width="15.26953125" style="827" customWidth="1"/>
    <col min="10168" max="10168" width="10.453125" style="827" customWidth="1"/>
    <col min="10169" max="10177" width="15.26953125" style="827" customWidth="1"/>
    <col min="10178" max="10415" width="15.26953125" style="827"/>
    <col min="10416" max="10416" width="11.81640625" style="827" customWidth="1"/>
    <col min="10417" max="10417" width="12.1796875" style="827" customWidth="1"/>
    <col min="10418" max="10418" width="13.1796875" style="827" customWidth="1"/>
    <col min="10419" max="10419" width="13.26953125" style="827" customWidth="1"/>
    <col min="10420" max="10420" width="15.26953125" style="827" customWidth="1"/>
    <col min="10421" max="10421" width="14.26953125" style="827" customWidth="1"/>
    <col min="10422" max="10423" width="15.26953125" style="827" customWidth="1"/>
    <col min="10424" max="10424" width="10.453125" style="827" customWidth="1"/>
    <col min="10425" max="10433" width="15.26953125" style="827" customWidth="1"/>
    <col min="10434" max="10671" width="15.26953125" style="827"/>
    <col min="10672" max="10672" width="11.81640625" style="827" customWidth="1"/>
    <col min="10673" max="10673" width="12.1796875" style="827" customWidth="1"/>
    <col min="10674" max="10674" width="13.1796875" style="827" customWidth="1"/>
    <col min="10675" max="10675" width="13.26953125" style="827" customWidth="1"/>
    <col min="10676" max="10676" width="15.26953125" style="827" customWidth="1"/>
    <col min="10677" max="10677" width="14.26953125" style="827" customWidth="1"/>
    <col min="10678" max="10679" width="15.26953125" style="827" customWidth="1"/>
    <col min="10680" max="10680" width="10.453125" style="827" customWidth="1"/>
    <col min="10681" max="10689" width="15.26953125" style="827" customWidth="1"/>
    <col min="10690" max="10927" width="15.26953125" style="827"/>
    <col min="10928" max="10928" width="11.81640625" style="827" customWidth="1"/>
    <col min="10929" max="10929" width="12.1796875" style="827" customWidth="1"/>
    <col min="10930" max="10930" width="13.1796875" style="827" customWidth="1"/>
    <col min="10931" max="10931" width="13.26953125" style="827" customWidth="1"/>
    <col min="10932" max="10932" width="15.26953125" style="827" customWidth="1"/>
    <col min="10933" max="10933" width="14.26953125" style="827" customWidth="1"/>
    <col min="10934" max="10935" width="15.26953125" style="827" customWidth="1"/>
    <col min="10936" max="10936" width="10.453125" style="827" customWidth="1"/>
    <col min="10937" max="10945" width="15.26953125" style="827" customWidth="1"/>
    <col min="10946" max="11183" width="15.26953125" style="827"/>
    <col min="11184" max="11184" width="11.81640625" style="827" customWidth="1"/>
    <col min="11185" max="11185" width="12.1796875" style="827" customWidth="1"/>
    <col min="11186" max="11186" width="13.1796875" style="827" customWidth="1"/>
    <col min="11187" max="11187" width="13.26953125" style="827" customWidth="1"/>
    <col min="11188" max="11188" width="15.26953125" style="827" customWidth="1"/>
    <col min="11189" max="11189" width="14.26953125" style="827" customWidth="1"/>
    <col min="11190" max="11191" width="15.26953125" style="827" customWidth="1"/>
    <col min="11192" max="11192" width="10.453125" style="827" customWidth="1"/>
    <col min="11193" max="11201" width="15.26953125" style="827" customWidth="1"/>
    <col min="11202" max="11439" width="15.26953125" style="827"/>
    <col min="11440" max="11440" width="11.81640625" style="827" customWidth="1"/>
    <col min="11441" max="11441" width="12.1796875" style="827" customWidth="1"/>
    <col min="11442" max="11442" width="13.1796875" style="827" customWidth="1"/>
    <col min="11443" max="11443" width="13.26953125" style="827" customWidth="1"/>
    <col min="11444" max="11444" width="15.26953125" style="827" customWidth="1"/>
    <col min="11445" max="11445" width="14.26953125" style="827" customWidth="1"/>
    <col min="11446" max="11447" width="15.26953125" style="827" customWidth="1"/>
    <col min="11448" max="11448" width="10.453125" style="827" customWidth="1"/>
    <col min="11449" max="11457" width="15.26953125" style="827" customWidth="1"/>
    <col min="11458" max="11695" width="15.26953125" style="827"/>
    <col min="11696" max="11696" width="11.81640625" style="827" customWidth="1"/>
    <col min="11697" max="11697" width="12.1796875" style="827" customWidth="1"/>
    <col min="11698" max="11698" width="13.1796875" style="827" customWidth="1"/>
    <col min="11699" max="11699" width="13.26953125" style="827" customWidth="1"/>
    <col min="11700" max="11700" width="15.26953125" style="827" customWidth="1"/>
    <col min="11701" max="11701" width="14.26953125" style="827" customWidth="1"/>
    <col min="11702" max="11703" width="15.26953125" style="827" customWidth="1"/>
    <col min="11704" max="11704" width="10.453125" style="827" customWidth="1"/>
    <col min="11705" max="11713" width="15.26953125" style="827" customWidth="1"/>
    <col min="11714" max="11951" width="15.26953125" style="827"/>
    <col min="11952" max="11952" width="11.81640625" style="827" customWidth="1"/>
    <col min="11953" max="11953" width="12.1796875" style="827" customWidth="1"/>
    <col min="11954" max="11954" width="13.1796875" style="827" customWidth="1"/>
    <col min="11955" max="11955" width="13.26953125" style="827" customWidth="1"/>
    <col min="11956" max="11956" width="15.26953125" style="827" customWidth="1"/>
    <col min="11957" max="11957" width="14.26953125" style="827" customWidth="1"/>
    <col min="11958" max="11959" width="15.26953125" style="827" customWidth="1"/>
    <col min="11960" max="11960" width="10.453125" style="827" customWidth="1"/>
    <col min="11961" max="11969" width="15.26953125" style="827" customWidth="1"/>
    <col min="11970" max="12207" width="15.26953125" style="827"/>
    <col min="12208" max="12208" width="11.81640625" style="827" customWidth="1"/>
    <col min="12209" max="12209" width="12.1796875" style="827" customWidth="1"/>
    <col min="12210" max="12210" width="13.1796875" style="827" customWidth="1"/>
    <col min="12211" max="12211" width="13.26953125" style="827" customWidth="1"/>
    <col min="12212" max="12212" width="15.26953125" style="827" customWidth="1"/>
    <col min="12213" max="12213" width="14.26953125" style="827" customWidth="1"/>
    <col min="12214" max="12215" width="15.26953125" style="827" customWidth="1"/>
    <col min="12216" max="12216" width="10.453125" style="827" customWidth="1"/>
    <col min="12217" max="12225" width="15.26953125" style="827" customWidth="1"/>
    <col min="12226" max="12463" width="15.26953125" style="827"/>
    <col min="12464" max="12464" width="11.81640625" style="827" customWidth="1"/>
    <col min="12465" max="12465" width="12.1796875" style="827" customWidth="1"/>
    <col min="12466" max="12466" width="13.1796875" style="827" customWidth="1"/>
    <col min="12467" max="12467" width="13.26953125" style="827" customWidth="1"/>
    <col min="12468" max="12468" width="15.26953125" style="827" customWidth="1"/>
    <col min="12469" max="12469" width="14.26953125" style="827" customWidth="1"/>
    <col min="12470" max="12471" width="15.26953125" style="827" customWidth="1"/>
    <col min="12472" max="12472" width="10.453125" style="827" customWidth="1"/>
    <col min="12473" max="12481" width="15.26953125" style="827" customWidth="1"/>
    <col min="12482" max="12719" width="15.26953125" style="827"/>
    <col min="12720" max="12720" width="11.81640625" style="827" customWidth="1"/>
    <col min="12721" max="12721" width="12.1796875" style="827" customWidth="1"/>
    <col min="12722" max="12722" width="13.1796875" style="827" customWidth="1"/>
    <col min="12723" max="12723" width="13.26953125" style="827" customWidth="1"/>
    <col min="12724" max="12724" width="15.26953125" style="827" customWidth="1"/>
    <col min="12725" max="12725" width="14.26953125" style="827" customWidth="1"/>
    <col min="12726" max="12727" width="15.26953125" style="827" customWidth="1"/>
    <col min="12728" max="12728" width="10.453125" style="827" customWidth="1"/>
    <col min="12729" max="12737" width="15.26953125" style="827" customWidth="1"/>
    <col min="12738" max="12975" width="15.26953125" style="827"/>
    <col min="12976" max="12976" width="11.81640625" style="827" customWidth="1"/>
    <col min="12977" max="12977" width="12.1796875" style="827" customWidth="1"/>
    <col min="12978" max="12978" width="13.1796875" style="827" customWidth="1"/>
    <col min="12979" max="12979" width="13.26953125" style="827" customWidth="1"/>
    <col min="12980" max="12980" width="15.26953125" style="827" customWidth="1"/>
    <col min="12981" max="12981" width="14.26953125" style="827" customWidth="1"/>
    <col min="12982" max="12983" width="15.26953125" style="827" customWidth="1"/>
    <col min="12984" max="12984" width="10.453125" style="827" customWidth="1"/>
    <col min="12985" max="12993" width="15.26953125" style="827" customWidth="1"/>
    <col min="12994" max="13231" width="15.26953125" style="827"/>
    <col min="13232" max="13232" width="11.81640625" style="827" customWidth="1"/>
    <col min="13233" max="13233" width="12.1796875" style="827" customWidth="1"/>
    <col min="13234" max="13234" width="13.1796875" style="827" customWidth="1"/>
    <col min="13235" max="13235" width="13.26953125" style="827" customWidth="1"/>
    <col min="13236" max="13236" width="15.26953125" style="827" customWidth="1"/>
    <col min="13237" max="13237" width="14.26953125" style="827" customWidth="1"/>
    <col min="13238" max="13239" width="15.26953125" style="827" customWidth="1"/>
    <col min="13240" max="13240" width="10.453125" style="827" customWidth="1"/>
    <col min="13241" max="13249" width="15.26953125" style="827" customWidth="1"/>
    <col min="13250" max="13487" width="15.26953125" style="827"/>
    <col min="13488" max="13488" width="11.81640625" style="827" customWidth="1"/>
    <col min="13489" max="13489" width="12.1796875" style="827" customWidth="1"/>
    <col min="13490" max="13490" width="13.1796875" style="827" customWidth="1"/>
    <col min="13491" max="13491" width="13.26953125" style="827" customWidth="1"/>
    <col min="13492" max="13492" width="15.26953125" style="827" customWidth="1"/>
    <col min="13493" max="13493" width="14.26953125" style="827" customWidth="1"/>
    <col min="13494" max="13495" width="15.26953125" style="827" customWidth="1"/>
    <col min="13496" max="13496" width="10.453125" style="827" customWidth="1"/>
    <col min="13497" max="13505" width="15.26953125" style="827" customWidth="1"/>
    <col min="13506" max="13743" width="15.26953125" style="827"/>
    <col min="13744" max="13744" width="11.81640625" style="827" customWidth="1"/>
    <col min="13745" max="13745" width="12.1796875" style="827" customWidth="1"/>
    <col min="13746" max="13746" width="13.1796875" style="827" customWidth="1"/>
    <col min="13747" max="13747" width="13.26953125" style="827" customWidth="1"/>
    <col min="13748" max="13748" width="15.26953125" style="827" customWidth="1"/>
    <col min="13749" max="13749" width="14.26953125" style="827" customWidth="1"/>
    <col min="13750" max="13751" width="15.26953125" style="827" customWidth="1"/>
    <col min="13752" max="13752" width="10.453125" style="827" customWidth="1"/>
    <col min="13753" max="13761" width="15.26953125" style="827" customWidth="1"/>
    <col min="13762" max="13999" width="15.26953125" style="827"/>
    <col min="14000" max="14000" width="11.81640625" style="827" customWidth="1"/>
    <col min="14001" max="14001" width="12.1796875" style="827" customWidth="1"/>
    <col min="14002" max="14002" width="13.1796875" style="827" customWidth="1"/>
    <col min="14003" max="14003" width="13.26953125" style="827" customWidth="1"/>
    <col min="14004" max="14004" width="15.26953125" style="827" customWidth="1"/>
    <col min="14005" max="14005" width="14.26953125" style="827" customWidth="1"/>
    <col min="14006" max="14007" width="15.26953125" style="827" customWidth="1"/>
    <col min="14008" max="14008" width="10.453125" style="827" customWidth="1"/>
    <col min="14009" max="14017" width="15.26953125" style="827" customWidth="1"/>
    <col min="14018" max="14255" width="15.26953125" style="827"/>
    <col min="14256" max="14256" width="11.81640625" style="827" customWidth="1"/>
    <col min="14257" max="14257" width="12.1796875" style="827" customWidth="1"/>
    <col min="14258" max="14258" width="13.1796875" style="827" customWidth="1"/>
    <col min="14259" max="14259" width="13.26953125" style="827" customWidth="1"/>
    <col min="14260" max="14260" width="15.26953125" style="827" customWidth="1"/>
    <col min="14261" max="14261" width="14.26953125" style="827" customWidth="1"/>
    <col min="14262" max="14263" width="15.26953125" style="827" customWidth="1"/>
    <col min="14264" max="14264" width="10.453125" style="827" customWidth="1"/>
    <col min="14265" max="14273" width="15.26953125" style="827" customWidth="1"/>
    <col min="14274" max="14511" width="15.26953125" style="827"/>
    <col min="14512" max="14512" width="11.81640625" style="827" customWidth="1"/>
    <col min="14513" max="14513" width="12.1796875" style="827" customWidth="1"/>
    <col min="14514" max="14514" width="13.1796875" style="827" customWidth="1"/>
    <col min="14515" max="14515" width="13.26953125" style="827" customWidth="1"/>
    <col min="14516" max="14516" width="15.26953125" style="827" customWidth="1"/>
    <col min="14517" max="14517" width="14.26953125" style="827" customWidth="1"/>
    <col min="14518" max="14519" width="15.26953125" style="827" customWidth="1"/>
    <col min="14520" max="14520" width="10.453125" style="827" customWidth="1"/>
    <col min="14521" max="14529" width="15.26953125" style="827" customWidth="1"/>
    <col min="14530" max="14767" width="15.26953125" style="827"/>
    <col min="14768" max="14768" width="11.81640625" style="827" customWidth="1"/>
    <col min="14769" max="14769" width="12.1796875" style="827" customWidth="1"/>
    <col min="14770" max="14770" width="13.1796875" style="827" customWidth="1"/>
    <col min="14771" max="14771" width="13.26953125" style="827" customWidth="1"/>
    <col min="14772" max="14772" width="15.26953125" style="827" customWidth="1"/>
    <col min="14773" max="14773" width="14.26953125" style="827" customWidth="1"/>
    <col min="14774" max="14775" width="15.26953125" style="827" customWidth="1"/>
    <col min="14776" max="14776" width="10.453125" style="827" customWidth="1"/>
    <col min="14777" max="14785" width="15.26953125" style="827" customWidth="1"/>
    <col min="14786" max="15023" width="15.26953125" style="827"/>
    <col min="15024" max="15024" width="11.81640625" style="827" customWidth="1"/>
    <col min="15025" max="15025" width="12.1796875" style="827" customWidth="1"/>
    <col min="15026" max="15026" width="13.1796875" style="827" customWidth="1"/>
    <col min="15027" max="15027" width="13.26953125" style="827" customWidth="1"/>
    <col min="15028" max="15028" width="15.26953125" style="827" customWidth="1"/>
    <col min="15029" max="15029" width="14.26953125" style="827" customWidth="1"/>
    <col min="15030" max="15031" width="15.26953125" style="827" customWidth="1"/>
    <col min="15032" max="15032" width="10.453125" style="827" customWidth="1"/>
    <col min="15033" max="15041" width="15.26953125" style="827" customWidth="1"/>
    <col min="15042" max="15279" width="15.26953125" style="827"/>
    <col min="15280" max="15280" width="11.81640625" style="827" customWidth="1"/>
    <col min="15281" max="15281" width="12.1796875" style="827" customWidth="1"/>
    <col min="15282" max="15282" width="13.1796875" style="827" customWidth="1"/>
    <col min="15283" max="15283" width="13.26953125" style="827" customWidth="1"/>
    <col min="15284" max="15284" width="15.26953125" style="827" customWidth="1"/>
    <col min="15285" max="15285" width="14.26953125" style="827" customWidth="1"/>
    <col min="15286" max="15287" width="15.26953125" style="827" customWidth="1"/>
    <col min="15288" max="15288" width="10.453125" style="827" customWidth="1"/>
    <col min="15289" max="15297" width="15.26953125" style="827" customWidth="1"/>
    <col min="15298" max="15535" width="15.26953125" style="827"/>
    <col min="15536" max="15536" width="11.81640625" style="827" customWidth="1"/>
    <col min="15537" max="15537" width="12.1796875" style="827" customWidth="1"/>
    <col min="15538" max="15538" width="13.1796875" style="827" customWidth="1"/>
    <col min="15539" max="15539" width="13.26953125" style="827" customWidth="1"/>
    <col min="15540" max="15540" width="15.26953125" style="827" customWidth="1"/>
    <col min="15541" max="15541" width="14.26953125" style="827" customWidth="1"/>
    <col min="15542" max="15543" width="15.26953125" style="827" customWidth="1"/>
    <col min="15544" max="15544" width="10.453125" style="827" customWidth="1"/>
    <col min="15545" max="15553" width="15.26953125" style="827" customWidth="1"/>
    <col min="15554" max="15791" width="15.26953125" style="827"/>
    <col min="15792" max="15792" width="11.81640625" style="827" customWidth="1"/>
    <col min="15793" max="15793" width="12.1796875" style="827" customWidth="1"/>
    <col min="15794" max="15794" width="13.1796875" style="827" customWidth="1"/>
    <col min="15795" max="15795" width="13.26953125" style="827" customWidth="1"/>
    <col min="15796" max="15796" width="15.26953125" style="827" customWidth="1"/>
    <col min="15797" max="15797" width="14.26953125" style="827" customWidth="1"/>
    <col min="15798" max="15799" width="15.26953125" style="827" customWidth="1"/>
    <col min="15800" max="15800" width="10.453125" style="827" customWidth="1"/>
    <col min="15801" max="15809" width="15.26953125" style="827" customWidth="1"/>
    <col min="15810" max="16047" width="15.26953125" style="827"/>
    <col min="16048" max="16048" width="11.81640625" style="827" customWidth="1"/>
    <col min="16049" max="16049" width="12.1796875" style="827" customWidth="1"/>
    <col min="16050" max="16050" width="13.1796875" style="827" customWidth="1"/>
    <col min="16051" max="16051" width="13.26953125" style="827" customWidth="1"/>
    <col min="16052" max="16052" width="15.26953125" style="827" customWidth="1"/>
    <col min="16053" max="16053" width="14.26953125" style="827" customWidth="1"/>
    <col min="16054" max="16055" width="15.26953125" style="827" customWidth="1"/>
    <col min="16056" max="16056" width="10.453125" style="827" customWidth="1"/>
    <col min="16057" max="16065" width="15.26953125" style="827" customWidth="1"/>
    <col min="16066" max="16384" width="15.26953125" style="827"/>
  </cols>
  <sheetData>
    <row r="1" spans="1:14" ht="57.75" customHeight="1">
      <c r="A1" s="2085" t="s">
        <v>2435</v>
      </c>
      <c r="B1" s="2085"/>
      <c r="C1" s="2085"/>
      <c r="D1" s="2085"/>
      <c r="E1" s="2085"/>
      <c r="F1" s="2085"/>
      <c r="G1" s="2085"/>
      <c r="H1" s="2085"/>
      <c r="I1" s="2085"/>
      <c r="J1" s="2085"/>
      <c r="K1" s="2085"/>
      <c r="L1" s="2085"/>
    </row>
    <row r="2" spans="1:14" ht="50.25" customHeight="1">
      <c r="A2" s="1895" t="s">
        <v>2436</v>
      </c>
      <c r="B2" s="1895"/>
      <c r="C2" s="1895"/>
      <c r="D2" s="1895"/>
      <c r="E2" s="1895"/>
      <c r="F2" s="1895"/>
      <c r="G2" s="1895"/>
      <c r="H2" s="1895"/>
      <c r="I2" s="1895"/>
      <c r="J2" s="1895"/>
      <c r="K2" s="1895"/>
      <c r="L2" s="1895"/>
    </row>
    <row r="3" spans="1:14" ht="32.25" customHeight="1">
      <c r="A3" s="2106" t="s">
        <v>2692</v>
      </c>
      <c r="B3" s="2106"/>
      <c r="C3" s="2106"/>
      <c r="D3" s="2106"/>
      <c r="E3" s="2107"/>
      <c r="F3" s="2070" t="s">
        <v>2693</v>
      </c>
      <c r="G3" s="2070"/>
      <c r="H3" s="2070"/>
      <c r="I3" s="2070"/>
      <c r="J3" s="2070"/>
      <c r="K3" s="2070"/>
      <c r="L3" s="2071"/>
    </row>
    <row r="4" spans="1:14" ht="42" customHeight="1">
      <c r="A4" s="2098" t="s">
        <v>322</v>
      </c>
      <c r="B4" s="2066" t="s">
        <v>2694</v>
      </c>
      <c r="C4" s="2066" t="s">
        <v>2695</v>
      </c>
      <c r="D4" s="2066" t="s">
        <v>2696</v>
      </c>
      <c r="E4" s="2109" t="s">
        <v>2697</v>
      </c>
      <c r="F4" s="2110"/>
      <c r="G4" s="2110"/>
      <c r="H4" s="2111"/>
      <c r="I4" s="2087" t="s">
        <v>2698</v>
      </c>
      <c r="J4" s="2087"/>
      <c r="K4" s="2087"/>
      <c r="L4" s="2098" t="s">
        <v>759</v>
      </c>
    </row>
    <row r="5" spans="1:14" ht="94">
      <c r="A5" s="2099"/>
      <c r="B5" s="2108"/>
      <c r="C5" s="2108"/>
      <c r="D5" s="2108"/>
      <c r="E5" s="743" t="s">
        <v>2699</v>
      </c>
      <c r="F5" s="743" t="s">
        <v>2700</v>
      </c>
      <c r="G5" s="743" t="s">
        <v>2701</v>
      </c>
      <c r="H5" s="743" t="s">
        <v>2702</v>
      </c>
      <c r="I5" s="742" t="s">
        <v>2703</v>
      </c>
      <c r="J5" s="743" t="s">
        <v>2704</v>
      </c>
      <c r="K5" s="743" t="s">
        <v>2705</v>
      </c>
      <c r="L5" s="2099"/>
    </row>
    <row r="6" spans="1:14" ht="109.5" customHeight="1">
      <c r="A6" s="2099"/>
      <c r="B6" s="828" t="s">
        <v>2706</v>
      </c>
      <c r="C6" s="828" t="s">
        <v>2707</v>
      </c>
      <c r="D6" s="828" t="s">
        <v>2708</v>
      </c>
      <c r="E6" s="828" t="s">
        <v>2709</v>
      </c>
      <c r="F6" s="828" t="s">
        <v>2710</v>
      </c>
      <c r="G6" s="828" t="s">
        <v>2711</v>
      </c>
      <c r="H6" s="828" t="s">
        <v>2712</v>
      </c>
      <c r="I6" s="829" t="s">
        <v>2713</v>
      </c>
      <c r="J6" s="828" t="s">
        <v>2714</v>
      </c>
      <c r="K6" s="828" t="s">
        <v>2715</v>
      </c>
      <c r="L6" s="2099"/>
    </row>
    <row r="7" spans="1:14" ht="55" customHeight="1">
      <c r="A7" s="746" t="s">
        <v>43</v>
      </c>
      <c r="B7" s="830">
        <v>66649</v>
      </c>
      <c r="C7" s="831">
        <v>513</v>
      </c>
      <c r="D7" s="832">
        <f>C7/B7*100</f>
        <v>0.7697039715524614</v>
      </c>
      <c r="E7" s="831">
        <v>172</v>
      </c>
      <c r="F7" s="831">
        <v>304</v>
      </c>
      <c r="G7" s="831">
        <v>32</v>
      </c>
      <c r="H7" s="831">
        <v>5</v>
      </c>
      <c r="I7" s="831">
        <v>0</v>
      </c>
      <c r="J7" s="831">
        <v>0</v>
      </c>
      <c r="K7" s="831">
        <v>513</v>
      </c>
      <c r="L7" s="746" t="s">
        <v>44</v>
      </c>
      <c r="N7" s="826"/>
    </row>
    <row r="8" spans="1:14" ht="55" customHeight="1">
      <c r="A8" s="746" t="s">
        <v>45</v>
      </c>
      <c r="B8" s="833">
        <v>14499</v>
      </c>
      <c r="C8" s="834">
        <v>268</v>
      </c>
      <c r="D8" s="832">
        <f>C8/B8*100</f>
        <v>1.8484033381612526</v>
      </c>
      <c r="E8" s="834">
        <v>155</v>
      </c>
      <c r="F8" s="834">
        <v>111</v>
      </c>
      <c r="G8" s="834">
        <v>1</v>
      </c>
      <c r="H8" s="834">
        <v>1</v>
      </c>
      <c r="I8" s="834">
        <v>0</v>
      </c>
      <c r="J8" s="834">
        <v>0</v>
      </c>
      <c r="K8" s="834">
        <v>268</v>
      </c>
      <c r="L8" s="746" t="s">
        <v>46</v>
      </c>
      <c r="N8" s="826"/>
    </row>
    <row r="9" spans="1:14" ht="55" customHeight="1">
      <c r="A9" s="746" t="s">
        <v>47</v>
      </c>
      <c r="B9" s="830">
        <v>13300</v>
      </c>
      <c r="C9" s="831">
        <v>667</v>
      </c>
      <c r="D9" s="832">
        <f>C9/B9*100</f>
        <v>5.015037593984963</v>
      </c>
      <c r="E9" s="831">
        <v>192</v>
      </c>
      <c r="F9" s="831">
        <v>462</v>
      </c>
      <c r="G9" s="831">
        <v>5</v>
      </c>
      <c r="H9" s="831">
        <v>8</v>
      </c>
      <c r="I9" s="831">
        <v>0</v>
      </c>
      <c r="J9" s="831">
        <v>0</v>
      </c>
      <c r="K9" s="831">
        <v>667</v>
      </c>
      <c r="L9" s="746" t="s">
        <v>48</v>
      </c>
      <c r="N9" s="826"/>
    </row>
    <row r="10" spans="1:14" ht="55" customHeight="1">
      <c r="A10" s="746" t="s">
        <v>49</v>
      </c>
      <c r="B10" s="833">
        <v>43345</v>
      </c>
      <c r="C10" s="834">
        <v>222</v>
      </c>
      <c r="D10" s="832">
        <f>C10/B10*100</f>
        <v>0.51216980043834359</v>
      </c>
      <c r="E10" s="834">
        <v>72</v>
      </c>
      <c r="F10" s="834">
        <v>135</v>
      </c>
      <c r="G10" s="834">
        <v>1</v>
      </c>
      <c r="H10" s="834">
        <v>14</v>
      </c>
      <c r="I10" s="834">
        <v>0</v>
      </c>
      <c r="J10" s="834">
        <v>0</v>
      </c>
      <c r="K10" s="834">
        <v>222</v>
      </c>
      <c r="L10" s="746" t="s">
        <v>2525</v>
      </c>
      <c r="N10" s="826"/>
    </row>
    <row r="11" spans="1:14" ht="55" customHeight="1">
      <c r="A11" s="746" t="s">
        <v>50</v>
      </c>
      <c r="B11" s="830">
        <v>40172</v>
      </c>
      <c r="C11" s="831">
        <v>220</v>
      </c>
      <c r="D11" s="832">
        <f t="shared" ref="D11:D22" si="0">C11/B11*100</f>
        <v>0.547645125958379</v>
      </c>
      <c r="E11" s="831">
        <v>100</v>
      </c>
      <c r="F11" s="831">
        <v>116</v>
      </c>
      <c r="G11" s="831">
        <v>0</v>
      </c>
      <c r="H11" s="831">
        <v>4</v>
      </c>
      <c r="I11" s="831">
        <v>0</v>
      </c>
      <c r="J11" s="831">
        <v>0</v>
      </c>
      <c r="K11" s="831">
        <v>220</v>
      </c>
      <c r="L11" s="746" t="s">
        <v>1100</v>
      </c>
      <c r="N11" s="826"/>
    </row>
    <row r="12" spans="1:14" ht="55" customHeight="1">
      <c r="A12" s="746" t="s">
        <v>201</v>
      </c>
      <c r="B12" s="833">
        <v>124012</v>
      </c>
      <c r="C12" s="834">
        <v>434</v>
      </c>
      <c r="D12" s="832">
        <f t="shared" si="0"/>
        <v>0.34996613230977647</v>
      </c>
      <c r="E12" s="834">
        <v>143</v>
      </c>
      <c r="F12" s="834">
        <v>283</v>
      </c>
      <c r="G12" s="834">
        <v>0</v>
      </c>
      <c r="H12" s="834">
        <v>8</v>
      </c>
      <c r="I12" s="834">
        <v>0</v>
      </c>
      <c r="J12" s="834">
        <v>0</v>
      </c>
      <c r="K12" s="834">
        <v>434</v>
      </c>
      <c r="L12" s="746" t="s">
        <v>52</v>
      </c>
      <c r="N12" s="826"/>
    </row>
    <row r="13" spans="1:14" ht="55" customHeight="1">
      <c r="A13" s="746" t="s">
        <v>53</v>
      </c>
      <c r="B13" s="830">
        <v>16153</v>
      </c>
      <c r="C13" s="831">
        <v>81</v>
      </c>
      <c r="D13" s="832">
        <f t="shared" si="0"/>
        <v>0.50145483811056768</v>
      </c>
      <c r="E13" s="831">
        <v>49</v>
      </c>
      <c r="F13" s="831">
        <v>32</v>
      </c>
      <c r="G13" s="831">
        <v>0</v>
      </c>
      <c r="H13" s="831">
        <v>0</v>
      </c>
      <c r="I13" s="831">
        <v>0</v>
      </c>
      <c r="J13" s="831">
        <v>0</v>
      </c>
      <c r="K13" s="831">
        <v>81</v>
      </c>
      <c r="L13" s="746" t="s">
        <v>1131</v>
      </c>
      <c r="N13" s="826"/>
    </row>
    <row r="14" spans="1:14" ht="55" customHeight="1">
      <c r="A14" s="746" t="s">
        <v>54</v>
      </c>
      <c r="B14" s="833">
        <v>5310</v>
      </c>
      <c r="C14" s="834">
        <v>15</v>
      </c>
      <c r="D14" s="832">
        <f t="shared" si="0"/>
        <v>0.2824858757062147</v>
      </c>
      <c r="E14" s="834">
        <v>11</v>
      </c>
      <c r="F14" s="834">
        <v>4</v>
      </c>
      <c r="G14" s="834">
        <v>0</v>
      </c>
      <c r="H14" s="834">
        <v>0</v>
      </c>
      <c r="I14" s="834">
        <v>0</v>
      </c>
      <c r="J14" s="834">
        <v>0</v>
      </c>
      <c r="K14" s="834">
        <v>15</v>
      </c>
      <c r="L14" s="746" t="s">
        <v>1103</v>
      </c>
      <c r="N14" s="826"/>
    </row>
    <row r="15" spans="1:14" ht="55" customHeight="1">
      <c r="A15" s="746" t="s">
        <v>51</v>
      </c>
      <c r="B15" s="830">
        <v>59696</v>
      </c>
      <c r="C15" s="831">
        <v>127</v>
      </c>
      <c r="D15" s="832">
        <f t="shared" si="0"/>
        <v>0.21274457250067005</v>
      </c>
      <c r="E15" s="831">
        <v>45</v>
      </c>
      <c r="F15" s="831">
        <v>77</v>
      </c>
      <c r="G15" s="831">
        <v>5</v>
      </c>
      <c r="H15" s="831">
        <v>0</v>
      </c>
      <c r="I15" s="831">
        <v>0</v>
      </c>
      <c r="J15" s="831">
        <v>0</v>
      </c>
      <c r="K15" s="831">
        <v>127</v>
      </c>
      <c r="L15" s="746" t="s">
        <v>1101</v>
      </c>
      <c r="N15" s="826"/>
    </row>
    <row r="16" spans="1:14" ht="55" customHeight="1">
      <c r="A16" s="746" t="s">
        <v>55</v>
      </c>
      <c r="B16" s="833">
        <v>23180</v>
      </c>
      <c r="C16" s="834">
        <v>869</v>
      </c>
      <c r="D16" s="832">
        <f t="shared" si="0"/>
        <v>3.7489214840379641</v>
      </c>
      <c r="E16" s="834">
        <v>583</v>
      </c>
      <c r="F16" s="834">
        <v>279</v>
      </c>
      <c r="G16" s="834">
        <v>2</v>
      </c>
      <c r="H16" s="834">
        <v>5</v>
      </c>
      <c r="I16" s="834">
        <v>0</v>
      </c>
      <c r="J16" s="834">
        <v>62</v>
      </c>
      <c r="K16" s="834">
        <v>807</v>
      </c>
      <c r="L16" s="746" t="s">
        <v>1104</v>
      </c>
      <c r="N16" s="826"/>
    </row>
    <row r="17" spans="1:14" ht="55" customHeight="1">
      <c r="A17" s="746" t="s">
        <v>928</v>
      </c>
      <c r="B17" s="830">
        <v>5300</v>
      </c>
      <c r="C17" s="831">
        <v>71</v>
      </c>
      <c r="D17" s="832">
        <f t="shared" si="0"/>
        <v>1.3396226415094339</v>
      </c>
      <c r="E17" s="831">
        <v>32</v>
      </c>
      <c r="F17" s="831">
        <v>37</v>
      </c>
      <c r="G17" s="831">
        <v>2</v>
      </c>
      <c r="H17" s="831">
        <v>0</v>
      </c>
      <c r="I17" s="831">
        <v>0</v>
      </c>
      <c r="J17" s="831">
        <v>0</v>
      </c>
      <c r="K17" s="831">
        <v>71</v>
      </c>
      <c r="L17" s="746" t="s">
        <v>56</v>
      </c>
      <c r="N17" s="826"/>
    </row>
    <row r="18" spans="1:14" ht="55" customHeight="1">
      <c r="A18" s="746" t="s">
        <v>57</v>
      </c>
      <c r="B18" s="833">
        <v>7032</v>
      </c>
      <c r="C18" s="834">
        <v>53</v>
      </c>
      <c r="D18" s="832">
        <f t="shared" si="0"/>
        <v>0.75369738339021619</v>
      </c>
      <c r="E18" s="834">
        <v>50</v>
      </c>
      <c r="F18" s="834">
        <v>3</v>
      </c>
      <c r="G18" s="834">
        <v>0</v>
      </c>
      <c r="H18" s="834">
        <v>0</v>
      </c>
      <c r="I18" s="834">
        <v>0</v>
      </c>
      <c r="J18" s="834">
        <v>0</v>
      </c>
      <c r="K18" s="834">
        <v>53</v>
      </c>
      <c r="L18" s="746" t="s">
        <v>1105</v>
      </c>
      <c r="N18" s="826"/>
    </row>
    <row r="19" spans="1:14" ht="55" customHeight="1">
      <c r="A19" s="746" t="s">
        <v>58</v>
      </c>
      <c r="B19" s="830">
        <v>3445</v>
      </c>
      <c r="C19" s="831">
        <v>36</v>
      </c>
      <c r="D19" s="832">
        <f t="shared" si="0"/>
        <v>1.0449927431059507</v>
      </c>
      <c r="E19" s="831">
        <v>11</v>
      </c>
      <c r="F19" s="831">
        <v>25</v>
      </c>
      <c r="G19" s="831">
        <v>0</v>
      </c>
      <c r="H19" s="831">
        <v>0</v>
      </c>
      <c r="I19" s="831">
        <v>0</v>
      </c>
      <c r="J19" s="831">
        <v>0</v>
      </c>
      <c r="K19" s="831">
        <v>36</v>
      </c>
      <c r="L19" s="746" t="s">
        <v>2526</v>
      </c>
      <c r="N19" s="826"/>
    </row>
    <row r="20" spans="1:14" ht="55" customHeight="1">
      <c r="A20" s="746" t="s">
        <v>104</v>
      </c>
      <c r="B20" s="833">
        <v>16714</v>
      </c>
      <c r="C20" s="834">
        <v>68</v>
      </c>
      <c r="D20" s="832">
        <f t="shared" si="0"/>
        <v>0.4068445614454948</v>
      </c>
      <c r="E20" s="834">
        <v>19</v>
      </c>
      <c r="F20" s="834">
        <v>49</v>
      </c>
      <c r="G20" s="834">
        <v>0</v>
      </c>
      <c r="H20" s="834">
        <v>0</v>
      </c>
      <c r="I20" s="834">
        <v>0</v>
      </c>
      <c r="J20" s="834">
        <v>0</v>
      </c>
      <c r="K20" s="834">
        <v>68</v>
      </c>
      <c r="L20" s="746" t="s">
        <v>203</v>
      </c>
      <c r="N20" s="826"/>
    </row>
    <row r="21" spans="1:14" ht="55" customHeight="1">
      <c r="A21" s="746" t="s">
        <v>59</v>
      </c>
      <c r="B21" s="830">
        <v>149244</v>
      </c>
      <c r="C21" s="830">
        <v>3251</v>
      </c>
      <c r="D21" s="832">
        <f t="shared" si="0"/>
        <v>2.1783120259440918</v>
      </c>
      <c r="E21" s="830">
        <v>2099</v>
      </c>
      <c r="F21" s="831">
        <v>882</v>
      </c>
      <c r="G21" s="831">
        <v>6</v>
      </c>
      <c r="H21" s="831">
        <v>264</v>
      </c>
      <c r="I21" s="831">
        <v>0</v>
      </c>
      <c r="J21" s="831">
        <v>129</v>
      </c>
      <c r="K21" s="831">
        <v>3122</v>
      </c>
      <c r="L21" s="746" t="s">
        <v>60</v>
      </c>
      <c r="N21" s="826"/>
    </row>
    <row r="22" spans="1:14" ht="55" customHeight="1">
      <c r="A22" s="746" t="s">
        <v>61</v>
      </c>
      <c r="B22" s="833">
        <v>25404</v>
      </c>
      <c r="C22" s="834">
        <v>71</v>
      </c>
      <c r="D22" s="832">
        <f t="shared" si="0"/>
        <v>0.27948354589828373</v>
      </c>
      <c r="E22" s="834">
        <v>40</v>
      </c>
      <c r="F22" s="834">
        <v>27</v>
      </c>
      <c r="G22" s="834">
        <v>0</v>
      </c>
      <c r="H22" s="834">
        <v>4</v>
      </c>
      <c r="I22" s="834">
        <v>0</v>
      </c>
      <c r="J22" s="834">
        <v>0</v>
      </c>
      <c r="K22" s="834">
        <v>71</v>
      </c>
      <c r="L22" s="746" t="s">
        <v>62</v>
      </c>
      <c r="N22" s="826"/>
    </row>
    <row r="23" spans="1:14" ht="55" customHeight="1">
      <c r="A23" s="746" t="s">
        <v>105</v>
      </c>
      <c r="B23" s="830">
        <v>7467</v>
      </c>
      <c r="C23" s="831">
        <v>28</v>
      </c>
      <c r="D23" s="832">
        <f>C23/B23*100</f>
        <v>0.37498325967590734</v>
      </c>
      <c r="E23" s="831">
        <v>7</v>
      </c>
      <c r="F23" s="831">
        <v>21</v>
      </c>
      <c r="G23" s="831">
        <v>0</v>
      </c>
      <c r="H23" s="831">
        <v>0</v>
      </c>
      <c r="I23" s="831">
        <v>0</v>
      </c>
      <c r="J23" s="831">
        <v>0</v>
      </c>
      <c r="K23" s="831">
        <v>28</v>
      </c>
      <c r="L23" s="746" t="s">
        <v>1132</v>
      </c>
      <c r="N23" s="826"/>
    </row>
    <row r="24" spans="1:14" ht="55" customHeight="1">
      <c r="A24" s="746" t="s">
        <v>63</v>
      </c>
      <c r="B24" s="833">
        <v>28431</v>
      </c>
      <c r="C24" s="834">
        <v>15</v>
      </c>
      <c r="D24" s="832">
        <f>C24/B24*100</f>
        <v>5.2759312018571272E-2</v>
      </c>
      <c r="E24" s="834">
        <v>1</v>
      </c>
      <c r="F24" s="834">
        <v>14</v>
      </c>
      <c r="G24" s="834">
        <v>0</v>
      </c>
      <c r="H24" s="834">
        <v>0</v>
      </c>
      <c r="I24" s="834">
        <v>0</v>
      </c>
      <c r="J24" s="834">
        <v>0</v>
      </c>
      <c r="K24" s="834">
        <v>15</v>
      </c>
      <c r="L24" s="746" t="s">
        <v>1133</v>
      </c>
      <c r="N24" s="826"/>
    </row>
    <row r="25" spans="1:14" ht="55" customHeight="1">
      <c r="A25" s="746" t="s">
        <v>64</v>
      </c>
      <c r="B25" s="830">
        <v>3982</v>
      </c>
      <c r="C25" s="831">
        <v>4</v>
      </c>
      <c r="D25" s="832">
        <f>C25/B25*100</f>
        <v>0.10045203415369162</v>
      </c>
      <c r="E25" s="831">
        <v>2</v>
      </c>
      <c r="F25" s="831">
        <v>2</v>
      </c>
      <c r="G25" s="831">
        <v>0</v>
      </c>
      <c r="H25" s="831">
        <v>0</v>
      </c>
      <c r="I25" s="831">
        <v>0</v>
      </c>
      <c r="J25" s="831">
        <v>0</v>
      </c>
      <c r="K25" s="831">
        <v>4</v>
      </c>
      <c r="L25" s="746" t="s">
        <v>65</v>
      </c>
      <c r="N25" s="826"/>
    </row>
    <row r="26" spans="1:14" ht="55" customHeight="1">
      <c r="A26" s="746" t="s">
        <v>66</v>
      </c>
      <c r="B26" s="833">
        <v>1358</v>
      </c>
      <c r="C26" s="834">
        <v>28</v>
      </c>
      <c r="D26" s="832">
        <f>C26/B26*100</f>
        <v>2.0618556701030926</v>
      </c>
      <c r="E26" s="834">
        <v>15</v>
      </c>
      <c r="F26" s="834">
        <v>13</v>
      </c>
      <c r="G26" s="834">
        <v>0</v>
      </c>
      <c r="H26" s="834">
        <v>0</v>
      </c>
      <c r="I26" s="834">
        <v>0</v>
      </c>
      <c r="J26" s="834">
        <v>0</v>
      </c>
      <c r="K26" s="834">
        <v>28</v>
      </c>
      <c r="L26" s="746" t="s">
        <v>67</v>
      </c>
      <c r="N26" s="826"/>
    </row>
    <row r="27" spans="1:14" ht="55" customHeight="1">
      <c r="A27" s="835" t="s">
        <v>750</v>
      </c>
      <c r="B27" s="836">
        <f>SUM(B7:B26)</f>
        <v>654693</v>
      </c>
      <c r="C27" s="836">
        <f t="shared" ref="C27:K27" si="1">SUM(C7:C26)</f>
        <v>7041</v>
      </c>
      <c r="D27" s="837">
        <f t="shared" ref="D27" si="2">C27/B27*100</f>
        <v>1.0754659053938258</v>
      </c>
      <c r="E27" s="836">
        <f t="shared" si="1"/>
        <v>3798</v>
      </c>
      <c r="F27" s="836">
        <f t="shared" si="1"/>
        <v>2876</v>
      </c>
      <c r="G27" s="836">
        <f t="shared" si="1"/>
        <v>54</v>
      </c>
      <c r="H27" s="836">
        <f t="shared" si="1"/>
        <v>313</v>
      </c>
      <c r="I27" s="836">
        <f t="shared" si="1"/>
        <v>0</v>
      </c>
      <c r="J27" s="836">
        <f t="shared" si="1"/>
        <v>191</v>
      </c>
      <c r="K27" s="836">
        <f t="shared" si="1"/>
        <v>6850</v>
      </c>
      <c r="L27" s="835" t="s">
        <v>1215</v>
      </c>
      <c r="N27" s="826"/>
    </row>
    <row r="28" spans="1:14" ht="15.75" customHeight="1">
      <c r="F28" s="2105" t="s">
        <v>2716</v>
      </c>
      <c r="G28" s="2105"/>
      <c r="H28" s="2105"/>
      <c r="I28" s="2105"/>
      <c r="J28" s="2105"/>
      <c r="K28" s="2105"/>
      <c r="L28" s="2105"/>
      <c r="N28" s="826"/>
    </row>
    <row r="29" spans="1:14" ht="15.75" customHeight="1">
      <c r="F29" s="2105" t="s">
        <v>2717</v>
      </c>
      <c r="G29" s="2105"/>
      <c r="H29" s="2105"/>
      <c r="I29" s="2105"/>
      <c r="J29" s="2105"/>
      <c r="K29" s="2105"/>
      <c r="L29" s="2105"/>
      <c r="N29" s="826"/>
    </row>
    <row r="30" spans="1:14" ht="15.75" customHeight="1">
      <c r="F30" s="2105" t="s">
        <v>2718</v>
      </c>
      <c r="G30" s="2105"/>
      <c r="H30" s="2105"/>
      <c r="I30" s="2105"/>
      <c r="J30" s="2105"/>
      <c r="K30" s="2105"/>
      <c r="L30" s="2105"/>
      <c r="N30" s="826"/>
    </row>
  </sheetData>
  <mergeCells count="14">
    <mergeCell ref="L4:L6"/>
    <mergeCell ref="F28:L28"/>
    <mergeCell ref="F29:L29"/>
    <mergeCell ref="F30:L30"/>
    <mergeCell ref="A1:L1"/>
    <mergeCell ref="A2:L2"/>
    <mergeCell ref="A3:E3"/>
    <mergeCell ref="F3:L3"/>
    <mergeCell ref="A4:A6"/>
    <mergeCell ref="B4:B5"/>
    <mergeCell ref="C4:C5"/>
    <mergeCell ref="D4:D5"/>
    <mergeCell ref="E4:H4"/>
    <mergeCell ref="I4:K4"/>
  </mergeCells>
  <printOptions horizontalCentered="1" verticalCentered="1"/>
  <pageMargins left="0.59055118110236227" right="0.59055118110236227" top="0.59055118110236227" bottom="0.19685039370078741" header="0.51181102362204722" footer="0.51181102362204722"/>
  <pageSetup paperSize="9" scale="33"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2"/>
  <sheetViews>
    <sheetView showGridLines="0" rightToLeft="1" view="pageBreakPreview" topLeftCell="A19" zoomScale="60" zoomScaleNormal="50" workbookViewId="0">
      <selection activeCell="B50" sqref="B50"/>
    </sheetView>
  </sheetViews>
  <sheetFormatPr defaultColWidth="8.81640625" defaultRowHeight="28.5"/>
  <cols>
    <col min="1" max="1" width="23.453125" style="838" customWidth="1"/>
    <col min="2" max="2" width="17.81640625" style="838" customWidth="1"/>
    <col min="3" max="3" width="18.453125" style="838" customWidth="1"/>
    <col min="4" max="4" width="18.1796875" style="838" customWidth="1"/>
    <col min="5" max="5" width="19.26953125" style="838" customWidth="1"/>
    <col min="6" max="6" width="18.26953125" style="838" customWidth="1"/>
    <col min="7" max="7" width="16.26953125" style="838" customWidth="1"/>
    <col min="8" max="8" width="19.7265625" style="838" customWidth="1"/>
    <col min="9" max="9" width="20.453125" style="838" customWidth="1"/>
    <col min="10" max="10" width="16.453125" style="838" customWidth="1"/>
    <col min="11" max="11" width="21.453125" style="838" customWidth="1"/>
    <col min="12" max="12" width="22.1796875" style="838" customWidth="1"/>
    <col min="13" max="13" width="31.81640625" style="838" customWidth="1"/>
    <col min="14" max="14" width="31.453125" style="838" customWidth="1"/>
    <col min="15" max="191" width="8.81640625" style="838"/>
    <col min="192" max="192" width="14.26953125" style="838" bestFit="1" customWidth="1"/>
    <col min="193" max="193" width="10.7265625" style="838" customWidth="1"/>
    <col min="194" max="194" width="12.81640625" style="838" customWidth="1"/>
    <col min="195" max="204" width="7.453125" style="838" customWidth="1"/>
    <col min="205" max="207" width="9" style="838" customWidth="1"/>
    <col min="208" max="447" width="8.81640625" style="838"/>
    <col min="448" max="448" width="14.26953125" style="838" bestFit="1" customWidth="1"/>
    <col min="449" max="449" width="10.7265625" style="838" customWidth="1"/>
    <col min="450" max="450" width="12.81640625" style="838" customWidth="1"/>
    <col min="451" max="460" width="7.453125" style="838" customWidth="1"/>
    <col min="461" max="463" width="9" style="838" customWidth="1"/>
    <col min="464" max="703" width="8.81640625" style="838"/>
    <col min="704" max="704" width="14.26953125" style="838" bestFit="1" customWidth="1"/>
    <col min="705" max="705" width="10.7265625" style="838" customWidth="1"/>
    <col min="706" max="706" width="12.81640625" style="838" customWidth="1"/>
    <col min="707" max="716" width="7.453125" style="838" customWidth="1"/>
    <col min="717" max="719" width="9" style="838" customWidth="1"/>
    <col min="720" max="959" width="8.81640625" style="838"/>
    <col min="960" max="960" width="14.26953125" style="838" bestFit="1" customWidth="1"/>
    <col min="961" max="961" width="10.7265625" style="838" customWidth="1"/>
    <col min="962" max="962" width="12.81640625" style="838" customWidth="1"/>
    <col min="963" max="972" width="7.453125" style="838" customWidth="1"/>
    <col min="973" max="975" width="9" style="838" customWidth="1"/>
    <col min="976" max="1215" width="8.81640625" style="838"/>
    <col min="1216" max="1216" width="14.26953125" style="838" bestFit="1" customWidth="1"/>
    <col min="1217" max="1217" width="10.7265625" style="838" customWidth="1"/>
    <col min="1218" max="1218" width="12.81640625" style="838" customWidth="1"/>
    <col min="1219" max="1228" width="7.453125" style="838" customWidth="1"/>
    <col min="1229" max="1231" width="9" style="838" customWidth="1"/>
    <col min="1232" max="1471" width="8.81640625" style="838"/>
    <col min="1472" max="1472" width="14.26953125" style="838" bestFit="1" customWidth="1"/>
    <col min="1473" max="1473" width="10.7265625" style="838" customWidth="1"/>
    <col min="1474" max="1474" width="12.81640625" style="838" customWidth="1"/>
    <col min="1475" max="1484" width="7.453125" style="838" customWidth="1"/>
    <col min="1485" max="1487" width="9" style="838" customWidth="1"/>
    <col min="1488" max="1727" width="8.81640625" style="838"/>
    <col min="1728" max="1728" width="14.26953125" style="838" bestFit="1" customWidth="1"/>
    <col min="1729" max="1729" width="10.7265625" style="838" customWidth="1"/>
    <col min="1730" max="1730" width="12.81640625" style="838" customWidth="1"/>
    <col min="1731" max="1740" width="7.453125" style="838" customWidth="1"/>
    <col min="1741" max="1743" width="9" style="838" customWidth="1"/>
    <col min="1744" max="1983" width="8.81640625" style="838"/>
    <col min="1984" max="1984" width="14.26953125" style="838" bestFit="1" customWidth="1"/>
    <col min="1985" max="1985" width="10.7265625" style="838" customWidth="1"/>
    <col min="1986" max="1986" width="12.81640625" style="838" customWidth="1"/>
    <col min="1987" max="1996" width="7.453125" style="838" customWidth="1"/>
    <col min="1997" max="1999" width="9" style="838" customWidth="1"/>
    <col min="2000" max="2239" width="8.81640625" style="838"/>
    <col min="2240" max="2240" width="14.26953125" style="838" bestFit="1" customWidth="1"/>
    <col min="2241" max="2241" width="10.7265625" style="838" customWidth="1"/>
    <col min="2242" max="2242" width="12.81640625" style="838" customWidth="1"/>
    <col min="2243" max="2252" width="7.453125" style="838" customWidth="1"/>
    <col min="2253" max="2255" width="9" style="838" customWidth="1"/>
    <col min="2256" max="2495" width="8.81640625" style="838"/>
    <col min="2496" max="2496" width="14.26953125" style="838" bestFit="1" customWidth="1"/>
    <col min="2497" max="2497" width="10.7265625" style="838" customWidth="1"/>
    <col min="2498" max="2498" width="12.81640625" style="838" customWidth="1"/>
    <col min="2499" max="2508" width="7.453125" style="838" customWidth="1"/>
    <col min="2509" max="2511" width="9" style="838" customWidth="1"/>
    <col min="2512" max="2751" width="8.81640625" style="838"/>
    <col min="2752" max="2752" width="14.26953125" style="838" bestFit="1" customWidth="1"/>
    <col min="2753" max="2753" width="10.7265625" style="838" customWidth="1"/>
    <col min="2754" max="2754" width="12.81640625" style="838" customWidth="1"/>
    <col min="2755" max="2764" width="7.453125" style="838" customWidth="1"/>
    <col min="2765" max="2767" width="9" style="838" customWidth="1"/>
    <col min="2768" max="3007" width="8.81640625" style="838"/>
    <col min="3008" max="3008" width="14.26953125" style="838" bestFit="1" customWidth="1"/>
    <col min="3009" max="3009" width="10.7265625" style="838" customWidth="1"/>
    <col min="3010" max="3010" width="12.81640625" style="838" customWidth="1"/>
    <col min="3011" max="3020" width="7.453125" style="838" customWidth="1"/>
    <col min="3021" max="3023" width="9" style="838" customWidth="1"/>
    <col min="3024" max="3263" width="8.81640625" style="838"/>
    <col min="3264" max="3264" width="14.26953125" style="838" bestFit="1" customWidth="1"/>
    <col min="3265" max="3265" width="10.7265625" style="838" customWidth="1"/>
    <col min="3266" max="3266" width="12.81640625" style="838" customWidth="1"/>
    <col min="3267" max="3276" width="7.453125" style="838" customWidth="1"/>
    <col min="3277" max="3279" width="9" style="838" customWidth="1"/>
    <col min="3280" max="3519" width="8.81640625" style="838"/>
    <col min="3520" max="3520" width="14.26953125" style="838" bestFit="1" customWidth="1"/>
    <col min="3521" max="3521" width="10.7265625" style="838" customWidth="1"/>
    <col min="3522" max="3522" width="12.81640625" style="838" customWidth="1"/>
    <col min="3523" max="3532" width="7.453125" style="838" customWidth="1"/>
    <col min="3533" max="3535" width="9" style="838" customWidth="1"/>
    <col min="3536" max="3775" width="8.81640625" style="838"/>
    <col min="3776" max="3776" width="14.26953125" style="838" bestFit="1" customWidth="1"/>
    <col min="3777" max="3777" width="10.7265625" style="838" customWidth="1"/>
    <col min="3778" max="3778" width="12.81640625" style="838" customWidth="1"/>
    <col min="3779" max="3788" width="7.453125" style="838" customWidth="1"/>
    <col min="3789" max="3791" width="9" style="838" customWidth="1"/>
    <col min="3792" max="4031" width="8.81640625" style="838"/>
    <col min="4032" max="4032" width="14.26953125" style="838" bestFit="1" customWidth="1"/>
    <col min="4033" max="4033" width="10.7265625" style="838" customWidth="1"/>
    <col min="4034" max="4034" width="12.81640625" style="838" customWidth="1"/>
    <col min="4035" max="4044" width="7.453125" style="838" customWidth="1"/>
    <col min="4045" max="4047" width="9" style="838" customWidth="1"/>
    <col min="4048" max="4287" width="8.81640625" style="838"/>
    <col min="4288" max="4288" width="14.26953125" style="838" bestFit="1" customWidth="1"/>
    <col min="4289" max="4289" width="10.7265625" style="838" customWidth="1"/>
    <col min="4290" max="4290" width="12.81640625" style="838" customWidth="1"/>
    <col min="4291" max="4300" width="7.453125" style="838" customWidth="1"/>
    <col min="4301" max="4303" width="9" style="838" customWidth="1"/>
    <col min="4304" max="4543" width="8.81640625" style="838"/>
    <col min="4544" max="4544" width="14.26953125" style="838" bestFit="1" customWidth="1"/>
    <col min="4545" max="4545" width="10.7265625" style="838" customWidth="1"/>
    <col min="4546" max="4546" width="12.81640625" style="838" customWidth="1"/>
    <col min="4547" max="4556" width="7.453125" style="838" customWidth="1"/>
    <col min="4557" max="4559" width="9" style="838" customWidth="1"/>
    <col min="4560" max="4799" width="8.81640625" style="838"/>
    <col min="4800" max="4800" width="14.26953125" style="838" bestFit="1" customWidth="1"/>
    <col min="4801" max="4801" width="10.7265625" style="838" customWidth="1"/>
    <col min="4802" max="4802" width="12.81640625" style="838" customWidth="1"/>
    <col min="4803" max="4812" width="7.453125" style="838" customWidth="1"/>
    <col min="4813" max="4815" width="9" style="838" customWidth="1"/>
    <col min="4816" max="5055" width="8.81640625" style="838"/>
    <col min="5056" max="5056" width="14.26953125" style="838" bestFit="1" customWidth="1"/>
    <col min="5057" max="5057" width="10.7265625" style="838" customWidth="1"/>
    <col min="5058" max="5058" width="12.81640625" style="838" customWidth="1"/>
    <col min="5059" max="5068" width="7.453125" style="838" customWidth="1"/>
    <col min="5069" max="5071" width="9" style="838" customWidth="1"/>
    <col min="5072" max="5311" width="8.81640625" style="838"/>
    <col min="5312" max="5312" width="14.26953125" style="838" bestFit="1" customWidth="1"/>
    <col min="5313" max="5313" width="10.7265625" style="838" customWidth="1"/>
    <col min="5314" max="5314" width="12.81640625" style="838" customWidth="1"/>
    <col min="5315" max="5324" width="7.453125" style="838" customWidth="1"/>
    <col min="5325" max="5327" width="9" style="838" customWidth="1"/>
    <col min="5328" max="5567" width="8.81640625" style="838"/>
    <col min="5568" max="5568" width="14.26953125" style="838" bestFit="1" customWidth="1"/>
    <col min="5569" max="5569" width="10.7265625" style="838" customWidth="1"/>
    <col min="5570" max="5570" width="12.81640625" style="838" customWidth="1"/>
    <col min="5571" max="5580" width="7.453125" style="838" customWidth="1"/>
    <col min="5581" max="5583" width="9" style="838" customWidth="1"/>
    <col min="5584" max="5823" width="8.81640625" style="838"/>
    <col min="5824" max="5824" width="14.26953125" style="838" bestFit="1" customWidth="1"/>
    <col min="5825" max="5825" width="10.7265625" style="838" customWidth="1"/>
    <col min="5826" max="5826" width="12.81640625" style="838" customWidth="1"/>
    <col min="5827" max="5836" width="7.453125" style="838" customWidth="1"/>
    <col min="5837" max="5839" width="9" style="838" customWidth="1"/>
    <col min="5840" max="6079" width="8.81640625" style="838"/>
    <col min="6080" max="6080" width="14.26953125" style="838" bestFit="1" customWidth="1"/>
    <col min="6081" max="6081" width="10.7265625" style="838" customWidth="1"/>
    <col min="6082" max="6082" width="12.81640625" style="838" customWidth="1"/>
    <col min="6083" max="6092" width="7.453125" style="838" customWidth="1"/>
    <col min="6093" max="6095" width="9" style="838" customWidth="1"/>
    <col min="6096" max="6335" width="8.81640625" style="838"/>
    <col min="6336" max="6336" width="14.26953125" style="838" bestFit="1" customWidth="1"/>
    <col min="6337" max="6337" width="10.7265625" style="838" customWidth="1"/>
    <col min="6338" max="6338" width="12.81640625" style="838" customWidth="1"/>
    <col min="6339" max="6348" width="7.453125" style="838" customWidth="1"/>
    <col min="6349" max="6351" width="9" style="838" customWidth="1"/>
    <col min="6352" max="6591" width="8.81640625" style="838"/>
    <col min="6592" max="6592" width="14.26953125" style="838" bestFit="1" customWidth="1"/>
    <col min="6593" max="6593" width="10.7265625" style="838" customWidth="1"/>
    <col min="6594" max="6594" width="12.81640625" style="838" customWidth="1"/>
    <col min="6595" max="6604" width="7.453125" style="838" customWidth="1"/>
    <col min="6605" max="6607" width="9" style="838" customWidth="1"/>
    <col min="6608" max="6847" width="8.81640625" style="838"/>
    <col min="6848" max="6848" width="14.26953125" style="838" bestFit="1" customWidth="1"/>
    <col min="6849" max="6849" width="10.7265625" style="838" customWidth="1"/>
    <col min="6850" max="6850" width="12.81640625" style="838" customWidth="1"/>
    <col min="6851" max="6860" width="7.453125" style="838" customWidth="1"/>
    <col min="6861" max="6863" width="9" style="838" customWidth="1"/>
    <col min="6864" max="7103" width="8.81640625" style="838"/>
    <col min="7104" max="7104" width="14.26953125" style="838" bestFit="1" customWidth="1"/>
    <col min="7105" max="7105" width="10.7265625" style="838" customWidth="1"/>
    <col min="7106" max="7106" width="12.81640625" style="838" customWidth="1"/>
    <col min="7107" max="7116" width="7.453125" style="838" customWidth="1"/>
    <col min="7117" max="7119" width="9" style="838" customWidth="1"/>
    <col min="7120" max="7359" width="8.81640625" style="838"/>
    <col min="7360" max="7360" width="14.26953125" style="838" bestFit="1" customWidth="1"/>
    <col min="7361" max="7361" width="10.7265625" style="838" customWidth="1"/>
    <col min="7362" max="7362" width="12.81640625" style="838" customWidth="1"/>
    <col min="7363" max="7372" width="7.453125" style="838" customWidth="1"/>
    <col min="7373" max="7375" width="9" style="838" customWidth="1"/>
    <col min="7376" max="7615" width="8.81640625" style="838"/>
    <col min="7616" max="7616" width="14.26953125" style="838" bestFit="1" customWidth="1"/>
    <col min="7617" max="7617" width="10.7265625" style="838" customWidth="1"/>
    <col min="7618" max="7618" width="12.81640625" style="838" customWidth="1"/>
    <col min="7619" max="7628" width="7.453125" style="838" customWidth="1"/>
    <col min="7629" max="7631" width="9" style="838" customWidth="1"/>
    <col min="7632" max="7871" width="8.81640625" style="838"/>
    <col min="7872" max="7872" width="14.26953125" style="838" bestFit="1" customWidth="1"/>
    <col min="7873" max="7873" width="10.7265625" style="838" customWidth="1"/>
    <col min="7874" max="7874" width="12.81640625" style="838" customWidth="1"/>
    <col min="7875" max="7884" width="7.453125" style="838" customWidth="1"/>
    <col min="7885" max="7887" width="9" style="838" customWidth="1"/>
    <col min="7888" max="8127" width="8.81640625" style="838"/>
    <col min="8128" max="8128" width="14.26953125" style="838" bestFit="1" customWidth="1"/>
    <col min="8129" max="8129" width="10.7265625" style="838" customWidth="1"/>
    <col min="8130" max="8130" width="12.81640625" style="838" customWidth="1"/>
    <col min="8131" max="8140" width="7.453125" style="838" customWidth="1"/>
    <col min="8141" max="8143" width="9" style="838" customWidth="1"/>
    <col min="8144" max="8383" width="8.81640625" style="838"/>
    <col min="8384" max="8384" width="14.26953125" style="838" bestFit="1" customWidth="1"/>
    <col min="8385" max="8385" width="10.7265625" style="838" customWidth="1"/>
    <col min="8386" max="8386" width="12.81640625" style="838" customWidth="1"/>
    <col min="8387" max="8396" width="7.453125" style="838" customWidth="1"/>
    <col min="8397" max="8399" width="9" style="838" customWidth="1"/>
    <col min="8400" max="8639" width="8.81640625" style="838"/>
    <col min="8640" max="8640" width="14.26953125" style="838" bestFit="1" customWidth="1"/>
    <col min="8641" max="8641" width="10.7265625" style="838" customWidth="1"/>
    <col min="8642" max="8642" width="12.81640625" style="838" customWidth="1"/>
    <col min="8643" max="8652" width="7.453125" style="838" customWidth="1"/>
    <col min="8653" max="8655" width="9" style="838" customWidth="1"/>
    <col min="8656" max="8895" width="8.81640625" style="838"/>
    <col min="8896" max="8896" width="14.26953125" style="838" bestFit="1" customWidth="1"/>
    <col min="8897" max="8897" width="10.7265625" style="838" customWidth="1"/>
    <col min="8898" max="8898" width="12.81640625" style="838" customWidth="1"/>
    <col min="8899" max="8908" width="7.453125" style="838" customWidth="1"/>
    <col min="8909" max="8911" width="9" style="838" customWidth="1"/>
    <col min="8912" max="9151" width="8.81640625" style="838"/>
    <col min="9152" max="9152" width="14.26953125" style="838" bestFit="1" customWidth="1"/>
    <col min="9153" max="9153" width="10.7265625" style="838" customWidth="1"/>
    <col min="9154" max="9154" width="12.81640625" style="838" customWidth="1"/>
    <col min="9155" max="9164" width="7.453125" style="838" customWidth="1"/>
    <col min="9165" max="9167" width="9" style="838" customWidth="1"/>
    <col min="9168" max="9407" width="8.81640625" style="838"/>
    <col min="9408" max="9408" width="14.26953125" style="838" bestFit="1" customWidth="1"/>
    <col min="9409" max="9409" width="10.7265625" style="838" customWidth="1"/>
    <col min="9410" max="9410" width="12.81640625" style="838" customWidth="1"/>
    <col min="9411" max="9420" width="7.453125" style="838" customWidth="1"/>
    <col min="9421" max="9423" width="9" style="838" customWidth="1"/>
    <col min="9424" max="9663" width="8.81640625" style="838"/>
    <col min="9664" max="9664" width="14.26953125" style="838" bestFit="1" customWidth="1"/>
    <col min="9665" max="9665" width="10.7265625" style="838" customWidth="1"/>
    <col min="9666" max="9666" width="12.81640625" style="838" customWidth="1"/>
    <col min="9667" max="9676" width="7.453125" style="838" customWidth="1"/>
    <col min="9677" max="9679" width="9" style="838" customWidth="1"/>
    <col min="9680" max="9919" width="8.81640625" style="838"/>
    <col min="9920" max="9920" width="14.26953125" style="838" bestFit="1" customWidth="1"/>
    <col min="9921" max="9921" width="10.7265625" style="838" customWidth="1"/>
    <col min="9922" max="9922" width="12.81640625" style="838" customWidth="1"/>
    <col min="9923" max="9932" width="7.453125" style="838" customWidth="1"/>
    <col min="9933" max="9935" width="9" style="838" customWidth="1"/>
    <col min="9936" max="10175" width="8.81640625" style="838"/>
    <col min="10176" max="10176" width="14.26953125" style="838" bestFit="1" customWidth="1"/>
    <col min="10177" max="10177" width="10.7265625" style="838" customWidth="1"/>
    <col min="10178" max="10178" width="12.81640625" style="838" customWidth="1"/>
    <col min="10179" max="10188" width="7.453125" style="838" customWidth="1"/>
    <col min="10189" max="10191" width="9" style="838" customWidth="1"/>
    <col min="10192" max="10431" width="8.81640625" style="838"/>
    <col min="10432" max="10432" width="14.26953125" style="838" bestFit="1" customWidth="1"/>
    <col min="10433" max="10433" width="10.7265625" style="838" customWidth="1"/>
    <col min="10434" max="10434" width="12.81640625" style="838" customWidth="1"/>
    <col min="10435" max="10444" width="7.453125" style="838" customWidth="1"/>
    <col min="10445" max="10447" width="9" style="838" customWidth="1"/>
    <col min="10448" max="10687" width="8.81640625" style="838"/>
    <col min="10688" max="10688" width="14.26953125" style="838" bestFit="1" customWidth="1"/>
    <col min="10689" max="10689" width="10.7265625" style="838" customWidth="1"/>
    <col min="10690" max="10690" width="12.81640625" style="838" customWidth="1"/>
    <col min="10691" max="10700" width="7.453125" style="838" customWidth="1"/>
    <col min="10701" max="10703" width="9" style="838" customWidth="1"/>
    <col min="10704" max="10943" width="8.81640625" style="838"/>
    <col min="10944" max="10944" width="14.26953125" style="838" bestFit="1" customWidth="1"/>
    <col min="10945" max="10945" width="10.7265625" style="838" customWidth="1"/>
    <col min="10946" max="10946" width="12.81640625" style="838" customWidth="1"/>
    <col min="10947" max="10956" width="7.453125" style="838" customWidth="1"/>
    <col min="10957" max="10959" width="9" style="838" customWidth="1"/>
    <col min="10960" max="11199" width="8.81640625" style="838"/>
    <col min="11200" max="11200" width="14.26953125" style="838" bestFit="1" customWidth="1"/>
    <col min="11201" max="11201" width="10.7265625" style="838" customWidth="1"/>
    <col min="11202" max="11202" width="12.81640625" style="838" customWidth="1"/>
    <col min="11203" max="11212" width="7.453125" style="838" customWidth="1"/>
    <col min="11213" max="11215" width="9" style="838" customWidth="1"/>
    <col min="11216" max="11455" width="8.81640625" style="838"/>
    <col min="11456" max="11456" width="14.26953125" style="838" bestFit="1" customWidth="1"/>
    <col min="11457" max="11457" width="10.7265625" style="838" customWidth="1"/>
    <col min="11458" max="11458" width="12.81640625" style="838" customWidth="1"/>
    <col min="11459" max="11468" width="7.453125" style="838" customWidth="1"/>
    <col min="11469" max="11471" width="9" style="838" customWidth="1"/>
    <col min="11472" max="11711" width="8.81640625" style="838"/>
    <col min="11712" max="11712" width="14.26953125" style="838" bestFit="1" customWidth="1"/>
    <col min="11713" max="11713" width="10.7265625" style="838" customWidth="1"/>
    <col min="11714" max="11714" width="12.81640625" style="838" customWidth="1"/>
    <col min="11715" max="11724" width="7.453125" style="838" customWidth="1"/>
    <col min="11725" max="11727" width="9" style="838" customWidth="1"/>
    <col min="11728" max="11967" width="8.81640625" style="838"/>
    <col min="11968" max="11968" width="14.26953125" style="838" bestFit="1" customWidth="1"/>
    <col min="11969" max="11969" width="10.7265625" style="838" customWidth="1"/>
    <col min="11970" max="11970" width="12.81640625" style="838" customWidth="1"/>
    <col min="11971" max="11980" width="7.453125" style="838" customWidth="1"/>
    <col min="11981" max="11983" width="9" style="838" customWidth="1"/>
    <col min="11984" max="12223" width="8.81640625" style="838"/>
    <col min="12224" max="12224" width="14.26953125" style="838" bestFit="1" customWidth="1"/>
    <col min="12225" max="12225" width="10.7265625" style="838" customWidth="1"/>
    <col min="12226" max="12226" width="12.81640625" style="838" customWidth="1"/>
    <col min="12227" max="12236" width="7.453125" style="838" customWidth="1"/>
    <col min="12237" max="12239" width="9" style="838" customWidth="1"/>
    <col min="12240" max="12479" width="8.81640625" style="838"/>
    <col min="12480" max="12480" width="14.26953125" style="838" bestFit="1" customWidth="1"/>
    <col min="12481" max="12481" width="10.7265625" style="838" customWidth="1"/>
    <col min="12482" max="12482" width="12.81640625" style="838" customWidth="1"/>
    <col min="12483" max="12492" width="7.453125" style="838" customWidth="1"/>
    <col min="12493" max="12495" width="9" style="838" customWidth="1"/>
    <col min="12496" max="12735" width="8.81640625" style="838"/>
    <col min="12736" max="12736" width="14.26953125" style="838" bestFit="1" customWidth="1"/>
    <col min="12737" max="12737" width="10.7265625" style="838" customWidth="1"/>
    <col min="12738" max="12738" width="12.81640625" style="838" customWidth="1"/>
    <col min="12739" max="12748" width="7.453125" style="838" customWidth="1"/>
    <col min="12749" max="12751" width="9" style="838" customWidth="1"/>
    <col min="12752" max="12991" width="8.81640625" style="838"/>
    <col min="12992" max="12992" width="14.26953125" style="838" bestFit="1" customWidth="1"/>
    <col min="12993" max="12993" width="10.7265625" style="838" customWidth="1"/>
    <col min="12994" max="12994" width="12.81640625" style="838" customWidth="1"/>
    <col min="12995" max="13004" width="7.453125" style="838" customWidth="1"/>
    <col min="13005" max="13007" width="9" style="838" customWidth="1"/>
    <col min="13008" max="13247" width="8.81640625" style="838"/>
    <col min="13248" max="13248" width="14.26953125" style="838" bestFit="1" customWidth="1"/>
    <col min="13249" max="13249" width="10.7265625" style="838" customWidth="1"/>
    <col min="13250" max="13250" width="12.81640625" style="838" customWidth="1"/>
    <col min="13251" max="13260" width="7.453125" style="838" customWidth="1"/>
    <col min="13261" max="13263" width="9" style="838" customWidth="1"/>
    <col min="13264" max="13503" width="8.81640625" style="838"/>
    <col min="13504" max="13504" width="14.26953125" style="838" bestFit="1" customWidth="1"/>
    <col min="13505" max="13505" width="10.7265625" style="838" customWidth="1"/>
    <col min="13506" max="13506" width="12.81640625" style="838" customWidth="1"/>
    <col min="13507" max="13516" width="7.453125" style="838" customWidth="1"/>
    <col min="13517" max="13519" width="9" style="838" customWidth="1"/>
    <col min="13520" max="13759" width="8.81640625" style="838"/>
    <col min="13760" max="13760" width="14.26953125" style="838" bestFit="1" customWidth="1"/>
    <col min="13761" max="13761" width="10.7265625" style="838" customWidth="1"/>
    <col min="13762" max="13762" width="12.81640625" style="838" customWidth="1"/>
    <col min="13763" max="13772" width="7.453125" style="838" customWidth="1"/>
    <col min="13773" max="13775" width="9" style="838" customWidth="1"/>
    <col min="13776" max="14015" width="8.81640625" style="838"/>
    <col min="14016" max="14016" width="14.26953125" style="838" bestFit="1" customWidth="1"/>
    <col min="14017" max="14017" width="10.7265625" style="838" customWidth="1"/>
    <col min="14018" max="14018" width="12.81640625" style="838" customWidth="1"/>
    <col min="14019" max="14028" width="7.453125" style="838" customWidth="1"/>
    <col min="14029" max="14031" width="9" style="838" customWidth="1"/>
    <col min="14032" max="14271" width="8.81640625" style="838"/>
    <col min="14272" max="14272" width="14.26953125" style="838" bestFit="1" customWidth="1"/>
    <col min="14273" max="14273" width="10.7265625" style="838" customWidth="1"/>
    <col min="14274" max="14274" width="12.81640625" style="838" customWidth="1"/>
    <col min="14275" max="14284" width="7.453125" style="838" customWidth="1"/>
    <col min="14285" max="14287" width="9" style="838" customWidth="1"/>
    <col min="14288" max="14527" width="8.81640625" style="838"/>
    <col min="14528" max="14528" width="14.26953125" style="838" bestFit="1" customWidth="1"/>
    <col min="14529" max="14529" width="10.7265625" style="838" customWidth="1"/>
    <col min="14530" max="14530" width="12.81640625" style="838" customWidth="1"/>
    <col min="14531" max="14540" width="7.453125" style="838" customWidth="1"/>
    <col min="14541" max="14543" width="9" style="838" customWidth="1"/>
    <col min="14544" max="14783" width="8.81640625" style="838"/>
    <col min="14784" max="14784" width="14.26953125" style="838" bestFit="1" customWidth="1"/>
    <col min="14785" max="14785" width="10.7265625" style="838" customWidth="1"/>
    <col min="14786" max="14786" width="12.81640625" style="838" customWidth="1"/>
    <col min="14787" max="14796" width="7.453125" style="838" customWidth="1"/>
    <col min="14797" max="14799" width="9" style="838" customWidth="1"/>
    <col min="14800" max="15039" width="8.81640625" style="838"/>
    <col min="15040" max="15040" width="14.26953125" style="838" bestFit="1" customWidth="1"/>
    <col min="15041" max="15041" width="10.7265625" style="838" customWidth="1"/>
    <col min="15042" max="15042" width="12.81640625" style="838" customWidth="1"/>
    <col min="15043" max="15052" width="7.453125" style="838" customWidth="1"/>
    <col min="15053" max="15055" width="9" style="838" customWidth="1"/>
    <col min="15056" max="15295" width="8.81640625" style="838"/>
    <col min="15296" max="15296" width="14.26953125" style="838" bestFit="1" customWidth="1"/>
    <col min="15297" max="15297" width="10.7265625" style="838" customWidth="1"/>
    <col min="15298" max="15298" width="12.81640625" style="838" customWidth="1"/>
    <col min="15299" max="15308" width="7.453125" style="838" customWidth="1"/>
    <col min="15309" max="15311" width="9" style="838" customWidth="1"/>
    <col min="15312" max="15551" width="8.81640625" style="838"/>
    <col min="15552" max="15552" width="14.26953125" style="838" bestFit="1" customWidth="1"/>
    <col min="15553" max="15553" width="10.7265625" style="838" customWidth="1"/>
    <col min="15554" max="15554" width="12.81640625" style="838" customWidth="1"/>
    <col min="15555" max="15564" width="7.453125" style="838" customWidth="1"/>
    <col min="15565" max="15567" width="9" style="838" customWidth="1"/>
    <col min="15568" max="15807" width="8.81640625" style="838"/>
    <col min="15808" max="15808" width="14.26953125" style="838" bestFit="1" customWidth="1"/>
    <col min="15809" max="15809" width="10.7265625" style="838" customWidth="1"/>
    <col min="15810" max="15810" width="12.81640625" style="838" customWidth="1"/>
    <col min="15811" max="15820" width="7.453125" style="838" customWidth="1"/>
    <col min="15821" max="15823" width="9" style="838" customWidth="1"/>
    <col min="15824" max="16063" width="8.81640625" style="838"/>
    <col min="16064" max="16064" width="14.26953125" style="838" bestFit="1" customWidth="1"/>
    <col min="16065" max="16065" width="10.7265625" style="838" customWidth="1"/>
    <col min="16066" max="16066" width="12.81640625" style="838" customWidth="1"/>
    <col min="16067" max="16076" width="7.453125" style="838" customWidth="1"/>
    <col min="16077" max="16079" width="9" style="838" customWidth="1"/>
    <col min="16080" max="16384" width="8.81640625" style="838"/>
  </cols>
  <sheetData>
    <row r="1" spans="1:15" ht="83.25" customHeight="1">
      <c r="A1" s="2114" t="s">
        <v>2719</v>
      </c>
      <c r="B1" s="2114"/>
      <c r="C1" s="2114"/>
      <c r="D1" s="2114"/>
      <c r="E1" s="2114"/>
      <c r="F1" s="2114"/>
      <c r="G1" s="2114"/>
      <c r="H1" s="2114"/>
      <c r="I1" s="2114"/>
      <c r="J1" s="2114"/>
      <c r="K1" s="2114"/>
      <c r="L1" s="2114"/>
      <c r="M1" s="2114"/>
    </row>
    <row r="2" spans="1:15" ht="75.75" customHeight="1">
      <c r="A2" s="2115" t="s">
        <v>2720</v>
      </c>
      <c r="B2" s="2115"/>
      <c r="C2" s="2115"/>
      <c r="D2" s="2115"/>
      <c r="E2" s="2115"/>
      <c r="F2" s="2115"/>
      <c r="G2" s="2115"/>
      <c r="H2" s="2115"/>
      <c r="I2" s="2115"/>
      <c r="J2" s="2115"/>
      <c r="K2" s="2115"/>
      <c r="L2" s="2115"/>
      <c r="M2" s="2115"/>
    </row>
    <row r="3" spans="1:15" ht="36" customHeight="1">
      <c r="A3" s="2116" t="s">
        <v>2721</v>
      </c>
      <c r="B3" s="2117"/>
      <c r="C3" s="2117"/>
      <c r="D3" s="2117"/>
      <c r="E3" s="2117"/>
      <c r="F3" s="2117"/>
      <c r="G3" s="2117"/>
      <c r="H3" s="2118" t="s">
        <v>2722</v>
      </c>
      <c r="I3" s="2118"/>
      <c r="J3" s="2118"/>
      <c r="K3" s="2118"/>
      <c r="L3" s="2118"/>
      <c r="M3" s="2119"/>
    </row>
    <row r="4" spans="1:15" ht="33" customHeight="1">
      <c r="A4" s="2120" t="s">
        <v>322</v>
      </c>
      <c r="B4" s="839" t="s">
        <v>2649</v>
      </c>
      <c r="C4" s="2123" t="s">
        <v>2723</v>
      </c>
      <c r="D4" s="2123"/>
      <c r="E4" s="2123"/>
      <c r="F4" s="2123"/>
      <c r="G4" s="2123"/>
      <c r="H4" s="2123"/>
      <c r="I4" s="2123"/>
      <c r="J4" s="2123"/>
      <c r="K4" s="2123"/>
      <c r="L4" s="2124"/>
      <c r="M4" s="2121" t="s">
        <v>759</v>
      </c>
    </row>
    <row r="5" spans="1:15" ht="33" customHeight="1">
      <c r="A5" s="2121"/>
      <c r="B5" s="840" t="s">
        <v>2724</v>
      </c>
      <c r="C5" s="2125" t="s">
        <v>2725</v>
      </c>
      <c r="D5" s="2113"/>
      <c r="E5" s="2112" t="s">
        <v>2626</v>
      </c>
      <c r="F5" s="2113"/>
      <c r="G5" s="2112" t="s">
        <v>2726</v>
      </c>
      <c r="H5" s="2113"/>
      <c r="I5" s="2112" t="s">
        <v>2727</v>
      </c>
      <c r="J5" s="2113"/>
      <c r="K5" s="2112" t="s">
        <v>2728</v>
      </c>
      <c r="L5" s="2113"/>
      <c r="M5" s="2121"/>
    </row>
    <row r="6" spans="1:15" ht="65.25" customHeight="1">
      <c r="A6" s="2122"/>
      <c r="B6" s="841" t="s">
        <v>2651</v>
      </c>
      <c r="C6" s="842" t="s">
        <v>2729</v>
      </c>
      <c r="D6" s="842" t="s">
        <v>733</v>
      </c>
      <c r="E6" s="842" t="s">
        <v>2729</v>
      </c>
      <c r="F6" s="842" t="s">
        <v>733</v>
      </c>
      <c r="G6" s="842" t="s">
        <v>2729</v>
      </c>
      <c r="H6" s="842" t="s">
        <v>733</v>
      </c>
      <c r="I6" s="842" t="s">
        <v>2729</v>
      </c>
      <c r="J6" s="842" t="s">
        <v>733</v>
      </c>
      <c r="K6" s="842" t="s">
        <v>2729</v>
      </c>
      <c r="L6" s="842" t="s">
        <v>733</v>
      </c>
      <c r="M6" s="2121"/>
    </row>
    <row r="7" spans="1:15" ht="69" customHeight="1">
      <c r="A7" s="843" t="s">
        <v>43</v>
      </c>
      <c r="B7" s="844">
        <v>513</v>
      </c>
      <c r="C7" s="845">
        <v>1</v>
      </c>
      <c r="D7" s="846">
        <f>C7/B7*100</f>
        <v>0.19493177387914229</v>
      </c>
      <c r="E7" s="845">
        <v>7</v>
      </c>
      <c r="F7" s="846">
        <f>E7/B7*100</f>
        <v>1.364522417153996</v>
      </c>
      <c r="G7" s="845">
        <v>7</v>
      </c>
      <c r="H7" s="846">
        <f>G7/B7*100</f>
        <v>1.364522417153996</v>
      </c>
      <c r="I7" s="845">
        <v>6</v>
      </c>
      <c r="J7" s="846">
        <f>I7/B7*100</f>
        <v>1.1695906432748537</v>
      </c>
      <c r="K7" s="845">
        <v>492</v>
      </c>
      <c r="L7" s="846">
        <f>K7/B7*100</f>
        <v>95.906432748538009</v>
      </c>
      <c r="M7" s="843" t="s">
        <v>44</v>
      </c>
      <c r="N7" s="847"/>
      <c r="O7" s="848"/>
    </row>
    <row r="8" spans="1:15" ht="66.75" customHeight="1">
      <c r="A8" s="843" t="s">
        <v>45</v>
      </c>
      <c r="B8" s="849">
        <v>268</v>
      </c>
      <c r="C8" s="849">
        <v>0</v>
      </c>
      <c r="D8" s="850">
        <f t="shared" ref="D8:D27" si="0">C8/B8*100</f>
        <v>0</v>
      </c>
      <c r="E8" s="849">
        <v>0</v>
      </c>
      <c r="F8" s="850">
        <f t="shared" ref="F8:F27" si="1">E8/B8*100</f>
        <v>0</v>
      </c>
      <c r="G8" s="849">
        <v>13</v>
      </c>
      <c r="H8" s="850">
        <f t="shared" ref="H8:H27" si="2">G8/B8*100</f>
        <v>4.8507462686567164</v>
      </c>
      <c r="I8" s="849">
        <v>2</v>
      </c>
      <c r="J8" s="850">
        <f t="shared" ref="J8:J27" si="3">I8/B8*100</f>
        <v>0.74626865671641784</v>
      </c>
      <c r="K8" s="849">
        <v>253</v>
      </c>
      <c r="L8" s="850">
        <f t="shared" ref="L8:L27" si="4">K8/B8*100</f>
        <v>94.402985074626869</v>
      </c>
      <c r="M8" s="843" t="s">
        <v>46</v>
      </c>
      <c r="N8" s="847"/>
      <c r="O8" s="848"/>
    </row>
    <row r="9" spans="1:15" ht="63" customHeight="1">
      <c r="A9" s="843" t="s">
        <v>47</v>
      </c>
      <c r="B9" s="844">
        <v>667</v>
      </c>
      <c r="C9" s="845">
        <v>0</v>
      </c>
      <c r="D9" s="846">
        <f t="shared" si="0"/>
        <v>0</v>
      </c>
      <c r="E9" s="845">
        <v>6</v>
      </c>
      <c r="F9" s="846">
        <f t="shared" si="1"/>
        <v>0.8995502248875562</v>
      </c>
      <c r="G9" s="845">
        <v>7</v>
      </c>
      <c r="H9" s="846">
        <f t="shared" si="2"/>
        <v>1.0494752623688157</v>
      </c>
      <c r="I9" s="845">
        <v>6</v>
      </c>
      <c r="J9" s="846">
        <f t="shared" si="3"/>
        <v>0.8995502248875562</v>
      </c>
      <c r="K9" s="845">
        <v>648</v>
      </c>
      <c r="L9" s="846">
        <f t="shared" si="4"/>
        <v>97.151424287856074</v>
      </c>
      <c r="M9" s="843" t="s">
        <v>48</v>
      </c>
      <c r="N9" s="847"/>
      <c r="O9" s="848"/>
    </row>
    <row r="10" spans="1:15" ht="69" customHeight="1">
      <c r="A10" s="843" t="s">
        <v>49</v>
      </c>
      <c r="B10" s="849">
        <v>222</v>
      </c>
      <c r="C10" s="849">
        <v>0</v>
      </c>
      <c r="D10" s="850">
        <f t="shared" si="0"/>
        <v>0</v>
      </c>
      <c r="E10" s="849">
        <v>0</v>
      </c>
      <c r="F10" s="850">
        <f t="shared" si="1"/>
        <v>0</v>
      </c>
      <c r="G10" s="849">
        <v>1</v>
      </c>
      <c r="H10" s="850">
        <f t="shared" si="2"/>
        <v>0.45045045045045046</v>
      </c>
      <c r="I10" s="849">
        <v>5</v>
      </c>
      <c r="J10" s="850">
        <f t="shared" si="3"/>
        <v>2.2522522522522523</v>
      </c>
      <c r="K10" s="849">
        <v>216</v>
      </c>
      <c r="L10" s="850">
        <f t="shared" si="4"/>
        <v>97.297297297297305</v>
      </c>
      <c r="M10" s="843" t="s">
        <v>2525</v>
      </c>
      <c r="N10" s="847"/>
      <c r="O10" s="848"/>
    </row>
    <row r="11" spans="1:15" ht="72.75" customHeight="1">
      <c r="A11" s="843" t="s">
        <v>50</v>
      </c>
      <c r="B11" s="844">
        <v>220</v>
      </c>
      <c r="C11" s="845">
        <v>0</v>
      </c>
      <c r="D11" s="846">
        <f t="shared" si="0"/>
        <v>0</v>
      </c>
      <c r="E11" s="845">
        <v>2</v>
      </c>
      <c r="F11" s="846">
        <f t="shared" si="1"/>
        <v>0.90909090909090906</v>
      </c>
      <c r="G11" s="845">
        <v>6</v>
      </c>
      <c r="H11" s="846">
        <f t="shared" si="2"/>
        <v>2.7272727272727271</v>
      </c>
      <c r="I11" s="845">
        <v>9</v>
      </c>
      <c r="J11" s="846">
        <f t="shared" si="3"/>
        <v>4.0909090909090908</v>
      </c>
      <c r="K11" s="845">
        <v>203</v>
      </c>
      <c r="L11" s="846">
        <f t="shared" si="4"/>
        <v>92.272727272727266</v>
      </c>
      <c r="M11" s="843" t="s">
        <v>1100</v>
      </c>
      <c r="N11" s="847"/>
      <c r="O11" s="848"/>
    </row>
    <row r="12" spans="1:15" ht="79.5" customHeight="1">
      <c r="A12" s="843" t="s">
        <v>201</v>
      </c>
      <c r="B12" s="849">
        <v>434</v>
      </c>
      <c r="C12" s="849">
        <v>0</v>
      </c>
      <c r="D12" s="850">
        <f t="shared" si="0"/>
        <v>0</v>
      </c>
      <c r="E12" s="849">
        <v>3</v>
      </c>
      <c r="F12" s="850">
        <f t="shared" si="1"/>
        <v>0.69124423963133641</v>
      </c>
      <c r="G12" s="849">
        <v>8</v>
      </c>
      <c r="H12" s="850">
        <f t="shared" si="2"/>
        <v>1.8433179723502304</v>
      </c>
      <c r="I12" s="849">
        <v>3</v>
      </c>
      <c r="J12" s="850">
        <f t="shared" si="3"/>
        <v>0.69124423963133641</v>
      </c>
      <c r="K12" s="849">
        <v>420</v>
      </c>
      <c r="L12" s="850">
        <f t="shared" si="4"/>
        <v>96.774193548387103</v>
      </c>
      <c r="M12" s="843" t="s">
        <v>52</v>
      </c>
      <c r="N12" s="847"/>
      <c r="O12" s="848"/>
    </row>
    <row r="13" spans="1:15" ht="79.5" customHeight="1">
      <c r="A13" s="843" t="s">
        <v>53</v>
      </c>
      <c r="B13" s="844">
        <v>81</v>
      </c>
      <c r="C13" s="845">
        <v>0</v>
      </c>
      <c r="D13" s="846">
        <f t="shared" si="0"/>
        <v>0</v>
      </c>
      <c r="E13" s="845">
        <v>1</v>
      </c>
      <c r="F13" s="846">
        <f t="shared" si="1"/>
        <v>1.2345679012345678</v>
      </c>
      <c r="G13" s="845">
        <v>0</v>
      </c>
      <c r="H13" s="846">
        <f t="shared" si="2"/>
        <v>0</v>
      </c>
      <c r="I13" s="845">
        <v>0</v>
      </c>
      <c r="J13" s="846">
        <f t="shared" si="3"/>
        <v>0</v>
      </c>
      <c r="K13" s="845">
        <v>80</v>
      </c>
      <c r="L13" s="846">
        <f t="shared" si="4"/>
        <v>98.76543209876543</v>
      </c>
      <c r="M13" s="843" t="s">
        <v>1131</v>
      </c>
      <c r="N13" s="847"/>
      <c r="O13" s="848"/>
    </row>
    <row r="14" spans="1:15" ht="79.5" customHeight="1">
      <c r="A14" s="843" t="s">
        <v>54</v>
      </c>
      <c r="B14" s="849">
        <v>15</v>
      </c>
      <c r="C14" s="849">
        <v>0</v>
      </c>
      <c r="D14" s="850">
        <f t="shared" si="0"/>
        <v>0</v>
      </c>
      <c r="E14" s="849">
        <v>1</v>
      </c>
      <c r="F14" s="850">
        <f t="shared" si="1"/>
        <v>6.666666666666667</v>
      </c>
      <c r="G14" s="849">
        <v>0</v>
      </c>
      <c r="H14" s="850">
        <f t="shared" si="2"/>
        <v>0</v>
      </c>
      <c r="I14" s="849">
        <v>0</v>
      </c>
      <c r="J14" s="850">
        <f t="shared" si="3"/>
        <v>0</v>
      </c>
      <c r="K14" s="849">
        <v>14</v>
      </c>
      <c r="L14" s="850">
        <f t="shared" si="4"/>
        <v>93.333333333333329</v>
      </c>
      <c r="M14" s="843" t="s">
        <v>1103</v>
      </c>
      <c r="N14" s="847"/>
      <c r="O14" s="848"/>
    </row>
    <row r="15" spans="1:15" ht="79.5" customHeight="1">
      <c r="A15" s="843" t="s">
        <v>51</v>
      </c>
      <c r="B15" s="844">
        <v>127</v>
      </c>
      <c r="C15" s="845">
        <v>0</v>
      </c>
      <c r="D15" s="846">
        <f t="shared" si="0"/>
        <v>0</v>
      </c>
      <c r="E15" s="845">
        <v>4</v>
      </c>
      <c r="F15" s="846">
        <f t="shared" si="1"/>
        <v>3.1496062992125982</v>
      </c>
      <c r="G15" s="845">
        <v>2</v>
      </c>
      <c r="H15" s="846">
        <f t="shared" si="2"/>
        <v>1.5748031496062991</v>
      </c>
      <c r="I15" s="845">
        <v>0</v>
      </c>
      <c r="J15" s="846">
        <f t="shared" si="3"/>
        <v>0</v>
      </c>
      <c r="K15" s="845">
        <v>121</v>
      </c>
      <c r="L15" s="846">
        <f t="shared" si="4"/>
        <v>95.275590551181097</v>
      </c>
      <c r="M15" s="843" t="s">
        <v>1101</v>
      </c>
      <c r="N15" s="847"/>
      <c r="O15" s="848"/>
    </row>
    <row r="16" spans="1:15" ht="79.5" customHeight="1">
      <c r="A16" s="843" t="s">
        <v>55</v>
      </c>
      <c r="B16" s="849">
        <v>869</v>
      </c>
      <c r="C16" s="849">
        <v>1</v>
      </c>
      <c r="D16" s="850">
        <f t="shared" si="0"/>
        <v>0.11507479861910241</v>
      </c>
      <c r="E16" s="849">
        <v>6</v>
      </c>
      <c r="F16" s="850">
        <f t="shared" si="1"/>
        <v>0.69044879171461448</v>
      </c>
      <c r="G16" s="849">
        <v>6</v>
      </c>
      <c r="H16" s="850">
        <f t="shared" si="2"/>
        <v>0.69044879171461448</v>
      </c>
      <c r="I16" s="849">
        <v>9</v>
      </c>
      <c r="J16" s="850">
        <f t="shared" si="3"/>
        <v>1.0356731875719216</v>
      </c>
      <c r="K16" s="849">
        <v>847</v>
      </c>
      <c r="L16" s="850">
        <f t="shared" si="4"/>
        <v>97.468354430379748</v>
      </c>
      <c r="M16" s="843" t="s">
        <v>1104</v>
      </c>
      <c r="N16" s="847"/>
      <c r="O16" s="848"/>
    </row>
    <row r="17" spans="1:15" ht="79.5" customHeight="1">
      <c r="A17" s="843" t="s">
        <v>928</v>
      </c>
      <c r="B17" s="844">
        <v>71</v>
      </c>
      <c r="C17" s="845">
        <v>0</v>
      </c>
      <c r="D17" s="846">
        <f t="shared" si="0"/>
        <v>0</v>
      </c>
      <c r="E17" s="845">
        <v>2</v>
      </c>
      <c r="F17" s="846">
        <f t="shared" si="1"/>
        <v>2.8169014084507045</v>
      </c>
      <c r="G17" s="845">
        <v>1</v>
      </c>
      <c r="H17" s="846">
        <f t="shared" si="2"/>
        <v>1.4084507042253522</v>
      </c>
      <c r="I17" s="845">
        <v>1</v>
      </c>
      <c r="J17" s="846">
        <f t="shared" si="3"/>
        <v>1.4084507042253522</v>
      </c>
      <c r="K17" s="845">
        <v>67</v>
      </c>
      <c r="L17" s="846">
        <f t="shared" si="4"/>
        <v>94.366197183098592</v>
      </c>
      <c r="M17" s="843" t="s">
        <v>56</v>
      </c>
      <c r="N17" s="847"/>
      <c r="O17" s="848"/>
    </row>
    <row r="18" spans="1:15" ht="79.5" customHeight="1">
      <c r="A18" s="843" t="s">
        <v>57</v>
      </c>
      <c r="B18" s="849">
        <v>53</v>
      </c>
      <c r="C18" s="849">
        <v>0</v>
      </c>
      <c r="D18" s="850">
        <f t="shared" si="0"/>
        <v>0</v>
      </c>
      <c r="E18" s="849">
        <v>0</v>
      </c>
      <c r="F18" s="850">
        <f t="shared" si="1"/>
        <v>0</v>
      </c>
      <c r="G18" s="849">
        <v>2</v>
      </c>
      <c r="H18" s="850">
        <f t="shared" si="2"/>
        <v>3.7735849056603774</v>
      </c>
      <c r="I18" s="849">
        <v>0</v>
      </c>
      <c r="J18" s="850">
        <f t="shared" si="3"/>
        <v>0</v>
      </c>
      <c r="K18" s="849">
        <v>51</v>
      </c>
      <c r="L18" s="850">
        <f t="shared" si="4"/>
        <v>96.226415094339629</v>
      </c>
      <c r="M18" s="843" t="s">
        <v>1105</v>
      </c>
      <c r="N18" s="847"/>
      <c r="O18" s="848"/>
    </row>
    <row r="19" spans="1:15" ht="79.5" customHeight="1">
      <c r="A19" s="843" t="s">
        <v>58</v>
      </c>
      <c r="B19" s="844">
        <v>36</v>
      </c>
      <c r="C19" s="845">
        <v>0</v>
      </c>
      <c r="D19" s="846">
        <f t="shared" si="0"/>
        <v>0</v>
      </c>
      <c r="E19" s="845">
        <v>1</v>
      </c>
      <c r="F19" s="846">
        <f t="shared" si="1"/>
        <v>2.7777777777777777</v>
      </c>
      <c r="G19" s="845">
        <v>0</v>
      </c>
      <c r="H19" s="846">
        <f t="shared" si="2"/>
        <v>0</v>
      </c>
      <c r="I19" s="845">
        <v>0</v>
      </c>
      <c r="J19" s="846">
        <f t="shared" si="3"/>
        <v>0</v>
      </c>
      <c r="K19" s="845">
        <v>35</v>
      </c>
      <c r="L19" s="846">
        <f t="shared" si="4"/>
        <v>97.222222222222214</v>
      </c>
      <c r="M19" s="843" t="s">
        <v>2526</v>
      </c>
      <c r="N19" s="847"/>
      <c r="O19" s="848"/>
    </row>
    <row r="20" spans="1:15" ht="79.5" customHeight="1">
      <c r="A20" s="843" t="s">
        <v>104</v>
      </c>
      <c r="B20" s="849">
        <v>68</v>
      </c>
      <c r="C20" s="849">
        <v>0</v>
      </c>
      <c r="D20" s="850">
        <f t="shared" si="0"/>
        <v>0</v>
      </c>
      <c r="E20" s="849">
        <v>0</v>
      </c>
      <c r="F20" s="850">
        <f t="shared" si="1"/>
        <v>0</v>
      </c>
      <c r="G20" s="849">
        <v>0</v>
      </c>
      <c r="H20" s="850">
        <f t="shared" si="2"/>
        <v>0</v>
      </c>
      <c r="I20" s="849">
        <v>1</v>
      </c>
      <c r="J20" s="850">
        <f t="shared" si="3"/>
        <v>1.4705882352941175</v>
      </c>
      <c r="K20" s="849">
        <v>67</v>
      </c>
      <c r="L20" s="850">
        <f t="shared" si="4"/>
        <v>98.529411764705884</v>
      </c>
      <c r="M20" s="843" t="s">
        <v>203</v>
      </c>
      <c r="N20" s="847"/>
      <c r="O20" s="848"/>
    </row>
    <row r="21" spans="1:15" ht="79.5" customHeight="1">
      <c r="A21" s="843" t="s">
        <v>59</v>
      </c>
      <c r="B21" s="844">
        <v>3251</v>
      </c>
      <c r="C21" s="845">
        <v>1</v>
      </c>
      <c r="D21" s="846">
        <f t="shared" si="0"/>
        <v>3.0759766225776686E-2</v>
      </c>
      <c r="E21" s="845">
        <v>14</v>
      </c>
      <c r="F21" s="846">
        <f t="shared" si="1"/>
        <v>0.43063672716087359</v>
      </c>
      <c r="G21" s="845">
        <v>27</v>
      </c>
      <c r="H21" s="846">
        <f t="shared" si="2"/>
        <v>0.83051368809597037</v>
      </c>
      <c r="I21" s="845">
        <v>51</v>
      </c>
      <c r="J21" s="846">
        <f t="shared" si="3"/>
        <v>1.5687480775146108</v>
      </c>
      <c r="K21" s="845">
        <v>3158</v>
      </c>
      <c r="L21" s="846">
        <f t="shared" si="4"/>
        <v>97.139341741002767</v>
      </c>
      <c r="M21" s="843" t="s">
        <v>60</v>
      </c>
      <c r="N21" s="847"/>
      <c r="O21" s="848"/>
    </row>
    <row r="22" spans="1:15" ht="79.5" customHeight="1">
      <c r="A22" s="843" t="s">
        <v>61</v>
      </c>
      <c r="B22" s="849">
        <v>71</v>
      </c>
      <c r="C22" s="849">
        <v>2</v>
      </c>
      <c r="D22" s="850">
        <f t="shared" si="0"/>
        <v>2.8169014084507045</v>
      </c>
      <c r="E22" s="849">
        <v>0</v>
      </c>
      <c r="F22" s="850">
        <f t="shared" si="1"/>
        <v>0</v>
      </c>
      <c r="G22" s="849">
        <v>0</v>
      </c>
      <c r="H22" s="850">
        <f t="shared" si="2"/>
        <v>0</v>
      </c>
      <c r="I22" s="849">
        <v>0</v>
      </c>
      <c r="J22" s="850">
        <f t="shared" si="3"/>
        <v>0</v>
      </c>
      <c r="K22" s="849">
        <v>69</v>
      </c>
      <c r="L22" s="850">
        <f t="shared" si="4"/>
        <v>97.183098591549296</v>
      </c>
      <c r="M22" s="843" t="s">
        <v>62</v>
      </c>
      <c r="N22" s="847"/>
      <c r="O22" s="848"/>
    </row>
    <row r="23" spans="1:15" ht="79.5" customHeight="1">
      <c r="A23" s="843" t="s">
        <v>105</v>
      </c>
      <c r="B23" s="844">
        <v>28</v>
      </c>
      <c r="C23" s="845">
        <v>0</v>
      </c>
      <c r="D23" s="846">
        <f t="shared" si="0"/>
        <v>0</v>
      </c>
      <c r="E23" s="845">
        <v>0</v>
      </c>
      <c r="F23" s="846">
        <f t="shared" si="1"/>
        <v>0</v>
      </c>
      <c r="G23" s="845">
        <v>0</v>
      </c>
      <c r="H23" s="846">
        <f t="shared" si="2"/>
        <v>0</v>
      </c>
      <c r="I23" s="845">
        <v>0</v>
      </c>
      <c r="J23" s="846">
        <f t="shared" si="3"/>
        <v>0</v>
      </c>
      <c r="K23" s="845">
        <v>28</v>
      </c>
      <c r="L23" s="846">
        <f t="shared" si="4"/>
        <v>100</v>
      </c>
      <c r="M23" s="843" t="s">
        <v>1132</v>
      </c>
      <c r="N23" s="847"/>
      <c r="O23" s="848"/>
    </row>
    <row r="24" spans="1:15" ht="79.5" customHeight="1">
      <c r="A24" s="843" t="s">
        <v>63</v>
      </c>
      <c r="B24" s="849">
        <v>15</v>
      </c>
      <c r="C24" s="849">
        <v>0</v>
      </c>
      <c r="D24" s="850">
        <f t="shared" si="0"/>
        <v>0</v>
      </c>
      <c r="E24" s="849">
        <v>0</v>
      </c>
      <c r="F24" s="850">
        <f t="shared" si="1"/>
        <v>0</v>
      </c>
      <c r="G24" s="849">
        <v>0</v>
      </c>
      <c r="H24" s="850">
        <f t="shared" si="2"/>
        <v>0</v>
      </c>
      <c r="I24" s="849">
        <v>1</v>
      </c>
      <c r="J24" s="850">
        <f t="shared" si="3"/>
        <v>6.666666666666667</v>
      </c>
      <c r="K24" s="849">
        <v>14</v>
      </c>
      <c r="L24" s="850">
        <f t="shared" si="4"/>
        <v>93.333333333333329</v>
      </c>
      <c r="M24" s="843" t="s">
        <v>1133</v>
      </c>
      <c r="N24" s="847"/>
      <c r="O24" s="848"/>
    </row>
    <row r="25" spans="1:15" ht="79.5" customHeight="1">
      <c r="A25" s="843" t="s">
        <v>64</v>
      </c>
      <c r="B25" s="844">
        <v>4</v>
      </c>
      <c r="C25" s="845">
        <v>0</v>
      </c>
      <c r="D25" s="846">
        <f t="shared" si="0"/>
        <v>0</v>
      </c>
      <c r="E25" s="845">
        <v>0</v>
      </c>
      <c r="F25" s="846">
        <f t="shared" si="1"/>
        <v>0</v>
      </c>
      <c r="G25" s="845">
        <v>0</v>
      </c>
      <c r="H25" s="846">
        <f t="shared" si="2"/>
        <v>0</v>
      </c>
      <c r="I25" s="845">
        <v>0</v>
      </c>
      <c r="J25" s="846">
        <f t="shared" si="3"/>
        <v>0</v>
      </c>
      <c r="K25" s="845">
        <v>4</v>
      </c>
      <c r="L25" s="846">
        <f t="shared" si="4"/>
        <v>100</v>
      </c>
      <c r="M25" s="843" t="s">
        <v>65</v>
      </c>
      <c r="N25" s="847"/>
      <c r="O25" s="848"/>
    </row>
    <row r="26" spans="1:15" ht="79.5" customHeight="1">
      <c r="A26" s="843" t="s">
        <v>66</v>
      </c>
      <c r="B26" s="849">
        <v>28</v>
      </c>
      <c r="C26" s="849">
        <v>0</v>
      </c>
      <c r="D26" s="850">
        <f t="shared" si="0"/>
        <v>0</v>
      </c>
      <c r="E26" s="849">
        <v>0</v>
      </c>
      <c r="F26" s="850">
        <f t="shared" si="1"/>
        <v>0</v>
      </c>
      <c r="G26" s="849">
        <v>0</v>
      </c>
      <c r="H26" s="850">
        <f t="shared" si="2"/>
        <v>0</v>
      </c>
      <c r="I26" s="849">
        <v>0</v>
      </c>
      <c r="J26" s="850">
        <f t="shared" si="3"/>
        <v>0</v>
      </c>
      <c r="K26" s="849">
        <v>28</v>
      </c>
      <c r="L26" s="850">
        <f t="shared" si="4"/>
        <v>100</v>
      </c>
      <c r="M26" s="843" t="s">
        <v>67</v>
      </c>
      <c r="N26" s="847"/>
      <c r="O26" s="848"/>
    </row>
    <row r="27" spans="1:15" ht="70.5" customHeight="1">
      <c r="A27" s="851" t="s">
        <v>750</v>
      </c>
      <c r="B27" s="851">
        <f>SUM(B7:B26)</f>
        <v>7041</v>
      </c>
      <c r="C27" s="851">
        <f>SUM(C7:C26)</f>
        <v>5</v>
      </c>
      <c r="D27" s="852">
        <f t="shared" si="0"/>
        <v>7.1012640249964482E-2</v>
      </c>
      <c r="E27" s="851">
        <f>SUM(E7:E26)</f>
        <v>47</v>
      </c>
      <c r="F27" s="852">
        <f t="shared" si="1"/>
        <v>0.66751881834966631</v>
      </c>
      <c r="G27" s="851">
        <f>SUM(G7:G26)</f>
        <v>80</v>
      </c>
      <c r="H27" s="852">
        <f t="shared" si="2"/>
        <v>1.1362022439994317</v>
      </c>
      <c r="I27" s="851">
        <f>SUM(I7:I26)</f>
        <v>94</v>
      </c>
      <c r="J27" s="852">
        <f t="shared" si="3"/>
        <v>1.3350376366993326</v>
      </c>
      <c r="K27" s="851">
        <f>SUM(K7:K26)</f>
        <v>6815</v>
      </c>
      <c r="L27" s="852">
        <f t="shared" si="4"/>
        <v>96.790228660701601</v>
      </c>
      <c r="M27" s="851" t="s">
        <v>68</v>
      </c>
      <c r="N27" s="847"/>
      <c r="O27" s="848"/>
    </row>
    <row r="29" spans="1:15">
      <c r="K29" s="847"/>
    </row>
    <row r="30" spans="1:15">
      <c r="E30" s="847"/>
    </row>
    <row r="32" spans="1:15">
      <c r="H32" s="847"/>
    </row>
  </sheetData>
  <mergeCells count="12">
    <mergeCell ref="I5:J5"/>
    <mergeCell ref="K5:L5"/>
    <mergeCell ref="A1:M1"/>
    <mergeCell ref="A2:M2"/>
    <mergeCell ref="A3:G3"/>
    <mergeCell ref="H3:M3"/>
    <mergeCell ref="A4:A6"/>
    <mergeCell ref="C4:L4"/>
    <mergeCell ref="M4:M6"/>
    <mergeCell ref="C5:D5"/>
    <mergeCell ref="E5:F5"/>
    <mergeCell ref="G5:H5"/>
  </mergeCells>
  <printOptions horizontalCentered="1" verticalCentered="1"/>
  <pageMargins left="0.59055118110236227" right="0.59055118110236227" top="0.98425196850393704" bottom="0.98425196850393704" header="0.51181102362204722" footer="0.51181102362204722"/>
  <pageSetup paperSize="9" scale="23"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005"/>
  <sheetViews>
    <sheetView showGridLines="0" rightToLeft="1" view="pageBreakPreview" zoomScale="60" zoomScaleNormal="100" workbookViewId="0">
      <selection activeCell="B50" sqref="B50"/>
    </sheetView>
  </sheetViews>
  <sheetFormatPr defaultColWidth="14.453125" defaultRowHeight="15" customHeight="1"/>
  <cols>
    <col min="1" max="1" width="23.7265625" style="859" customWidth="1"/>
    <col min="2" max="8" width="17.7265625" style="854" customWidth="1"/>
    <col min="9" max="9" width="23.7265625" style="859" customWidth="1"/>
    <col min="10" max="10" width="22.26953125" style="854" customWidth="1"/>
    <col min="11" max="16384" width="14.453125" style="854"/>
  </cols>
  <sheetData>
    <row r="1" spans="1:10" ht="56.25" customHeight="1">
      <c r="A1" s="1707" t="s">
        <v>2730</v>
      </c>
      <c r="B1" s="1708"/>
      <c r="C1" s="1708"/>
      <c r="D1" s="1708"/>
      <c r="E1" s="1708"/>
      <c r="F1" s="1708"/>
      <c r="G1" s="1708"/>
      <c r="H1" s="1708"/>
      <c r="I1" s="1708"/>
      <c r="J1" s="853"/>
    </row>
    <row r="2" spans="1:10" ht="51" customHeight="1">
      <c r="A2" s="1699" t="s">
        <v>2731</v>
      </c>
      <c r="B2" s="1700"/>
      <c r="C2" s="1700"/>
      <c r="D2" s="1700"/>
      <c r="E2" s="1700"/>
      <c r="F2" s="1700"/>
      <c r="G2" s="1700"/>
      <c r="H2" s="1700"/>
      <c r="I2" s="1700"/>
      <c r="J2" s="853"/>
    </row>
    <row r="3" spans="1:10" ht="21" customHeight="1">
      <c r="A3" s="2126" t="s">
        <v>2732</v>
      </c>
      <c r="B3" s="2127"/>
      <c r="C3" s="2127"/>
      <c r="D3" s="2127"/>
      <c r="E3" s="136"/>
      <c r="F3" s="2128" t="s">
        <v>2733</v>
      </c>
      <c r="G3" s="2128"/>
      <c r="H3" s="2128"/>
      <c r="I3" s="2128"/>
      <c r="J3" s="853"/>
    </row>
    <row r="4" spans="1:10" s="859" customFormat="1" ht="47.25" customHeight="1">
      <c r="A4" s="855" t="s">
        <v>2734</v>
      </c>
      <c r="B4" s="2129" t="s">
        <v>2735</v>
      </c>
      <c r="C4" s="2130"/>
      <c r="D4" s="2131"/>
      <c r="E4" s="2132" t="s">
        <v>2736</v>
      </c>
      <c r="F4" s="2130"/>
      <c r="G4" s="2131"/>
      <c r="H4" s="856" t="s">
        <v>750</v>
      </c>
      <c r="I4" s="857" t="s">
        <v>759</v>
      </c>
      <c r="J4" s="858"/>
    </row>
    <row r="5" spans="1:10" s="859" customFormat="1" ht="54.75" customHeight="1">
      <c r="A5" s="860" t="s">
        <v>2737</v>
      </c>
      <c r="B5" s="861" t="s">
        <v>2738</v>
      </c>
      <c r="C5" s="861" t="s">
        <v>2739</v>
      </c>
      <c r="D5" s="861" t="s">
        <v>2740</v>
      </c>
      <c r="E5" s="861" t="s">
        <v>2738</v>
      </c>
      <c r="F5" s="861" t="s">
        <v>2739</v>
      </c>
      <c r="G5" s="862" t="s">
        <v>2740</v>
      </c>
      <c r="H5" s="856" t="s">
        <v>68</v>
      </c>
      <c r="I5" s="860" t="s">
        <v>2741</v>
      </c>
      <c r="J5" s="858"/>
    </row>
    <row r="6" spans="1:10" ht="27" customHeight="1">
      <c r="A6" s="863" t="s">
        <v>2742</v>
      </c>
      <c r="B6" s="864">
        <v>0</v>
      </c>
      <c r="C6" s="864">
        <v>31</v>
      </c>
      <c r="D6" s="864">
        <v>290</v>
      </c>
      <c r="E6" s="864">
        <v>0</v>
      </c>
      <c r="F6" s="864">
        <v>8</v>
      </c>
      <c r="G6" s="864">
        <v>39</v>
      </c>
      <c r="H6" s="865">
        <f t="shared" ref="H6:H18" si="0">SUM(B6:G6)</f>
        <v>368</v>
      </c>
      <c r="I6" s="866" t="s">
        <v>2590</v>
      </c>
      <c r="J6" s="853"/>
    </row>
    <row r="7" spans="1:10" ht="24.75" customHeight="1">
      <c r="A7" s="866" t="s">
        <v>2743</v>
      </c>
      <c r="B7" s="867">
        <v>0</v>
      </c>
      <c r="C7" s="867">
        <v>21</v>
      </c>
      <c r="D7" s="867">
        <v>377</v>
      </c>
      <c r="E7" s="867">
        <v>0</v>
      </c>
      <c r="F7" s="867">
        <v>3</v>
      </c>
      <c r="G7" s="867">
        <v>20</v>
      </c>
      <c r="H7" s="865">
        <f t="shared" si="0"/>
        <v>421</v>
      </c>
      <c r="I7" s="866" t="s">
        <v>2591</v>
      </c>
      <c r="J7" s="853"/>
    </row>
    <row r="8" spans="1:10" ht="26.25" customHeight="1">
      <c r="A8" s="866" t="s">
        <v>2744</v>
      </c>
      <c r="B8" s="864">
        <v>0</v>
      </c>
      <c r="C8" s="864">
        <v>9</v>
      </c>
      <c r="D8" s="864">
        <v>219</v>
      </c>
      <c r="E8" s="864">
        <v>0</v>
      </c>
      <c r="F8" s="864">
        <v>0</v>
      </c>
      <c r="G8" s="864">
        <v>22</v>
      </c>
      <c r="H8" s="865">
        <f t="shared" si="0"/>
        <v>250</v>
      </c>
      <c r="I8" s="866" t="s">
        <v>2592</v>
      </c>
      <c r="J8" s="853"/>
    </row>
    <row r="9" spans="1:10" ht="24" customHeight="1">
      <c r="A9" s="866" t="s">
        <v>2745</v>
      </c>
      <c r="B9" s="867">
        <v>0</v>
      </c>
      <c r="C9" s="867">
        <v>10</v>
      </c>
      <c r="D9" s="867">
        <v>259</v>
      </c>
      <c r="E9" s="867">
        <v>0</v>
      </c>
      <c r="F9" s="867">
        <v>1</v>
      </c>
      <c r="G9" s="867">
        <v>12</v>
      </c>
      <c r="H9" s="865">
        <f t="shared" si="0"/>
        <v>282</v>
      </c>
      <c r="I9" s="866" t="s">
        <v>2593</v>
      </c>
      <c r="J9" s="853"/>
    </row>
    <row r="10" spans="1:10" ht="24.75" customHeight="1">
      <c r="A10" s="866" t="s">
        <v>2746</v>
      </c>
      <c r="B10" s="864">
        <v>0</v>
      </c>
      <c r="C10" s="864">
        <v>5</v>
      </c>
      <c r="D10" s="864">
        <v>159</v>
      </c>
      <c r="E10" s="864">
        <v>0</v>
      </c>
      <c r="F10" s="864">
        <v>0</v>
      </c>
      <c r="G10" s="864">
        <v>20</v>
      </c>
      <c r="H10" s="865">
        <f t="shared" si="0"/>
        <v>184</v>
      </c>
      <c r="I10" s="866" t="s">
        <v>2594</v>
      </c>
      <c r="J10" s="853"/>
    </row>
    <row r="11" spans="1:10" ht="24" customHeight="1">
      <c r="A11" s="866" t="s">
        <v>2747</v>
      </c>
      <c r="B11" s="867">
        <v>0</v>
      </c>
      <c r="C11" s="867">
        <v>1</v>
      </c>
      <c r="D11" s="867">
        <v>49</v>
      </c>
      <c r="E11" s="867">
        <v>0</v>
      </c>
      <c r="F11" s="867">
        <v>0</v>
      </c>
      <c r="G11" s="867">
        <v>40</v>
      </c>
      <c r="H11" s="865">
        <f t="shared" si="0"/>
        <v>90</v>
      </c>
      <c r="I11" s="866" t="s">
        <v>2595</v>
      </c>
      <c r="J11" s="853"/>
    </row>
    <row r="12" spans="1:10" ht="25.5" customHeight="1">
      <c r="A12" s="866" t="s">
        <v>2748</v>
      </c>
      <c r="B12" s="864">
        <v>0</v>
      </c>
      <c r="C12" s="864">
        <v>2</v>
      </c>
      <c r="D12" s="864">
        <v>27</v>
      </c>
      <c r="E12" s="864">
        <v>0</v>
      </c>
      <c r="F12" s="864">
        <v>1</v>
      </c>
      <c r="G12" s="864">
        <v>37</v>
      </c>
      <c r="H12" s="865">
        <f t="shared" si="0"/>
        <v>67</v>
      </c>
      <c r="I12" s="866" t="s">
        <v>2596</v>
      </c>
      <c r="J12" s="853"/>
    </row>
    <row r="13" spans="1:10" ht="24" customHeight="1">
      <c r="A13" s="866" t="s">
        <v>2749</v>
      </c>
      <c r="B13" s="867">
        <v>0</v>
      </c>
      <c r="C13" s="867">
        <v>5</v>
      </c>
      <c r="D13" s="867">
        <v>66</v>
      </c>
      <c r="E13" s="867">
        <v>0</v>
      </c>
      <c r="F13" s="867">
        <v>2</v>
      </c>
      <c r="G13" s="867">
        <v>109</v>
      </c>
      <c r="H13" s="865">
        <f t="shared" si="0"/>
        <v>182</v>
      </c>
      <c r="I13" s="866" t="s">
        <v>2597</v>
      </c>
      <c r="J13" s="853"/>
    </row>
    <row r="14" spans="1:10" ht="22.5" customHeight="1">
      <c r="A14" s="866" t="s">
        <v>2750</v>
      </c>
      <c r="B14" s="864">
        <v>0</v>
      </c>
      <c r="C14" s="864">
        <v>17</v>
      </c>
      <c r="D14" s="864">
        <v>213</v>
      </c>
      <c r="E14" s="864">
        <v>0</v>
      </c>
      <c r="F14" s="864">
        <v>10</v>
      </c>
      <c r="G14" s="864">
        <v>61</v>
      </c>
      <c r="H14" s="865">
        <f t="shared" si="0"/>
        <v>301</v>
      </c>
      <c r="I14" s="866" t="s">
        <v>2598</v>
      </c>
      <c r="J14" s="853"/>
    </row>
    <row r="15" spans="1:10" ht="22.5" customHeight="1">
      <c r="A15" s="866" t="s">
        <v>2751</v>
      </c>
      <c r="B15" s="867">
        <v>0</v>
      </c>
      <c r="C15" s="867">
        <v>10</v>
      </c>
      <c r="D15" s="867">
        <v>332</v>
      </c>
      <c r="E15" s="867">
        <v>0</v>
      </c>
      <c r="F15" s="867">
        <v>21</v>
      </c>
      <c r="G15" s="867">
        <v>207</v>
      </c>
      <c r="H15" s="865">
        <f t="shared" si="0"/>
        <v>570</v>
      </c>
      <c r="I15" s="866" t="s">
        <v>2599</v>
      </c>
      <c r="J15" s="853"/>
    </row>
    <row r="16" spans="1:10" ht="25.5" customHeight="1">
      <c r="A16" s="866" t="s">
        <v>2752</v>
      </c>
      <c r="B16" s="864">
        <v>0</v>
      </c>
      <c r="C16" s="864">
        <v>2</v>
      </c>
      <c r="D16" s="864">
        <v>427</v>
      </c>
      <c r="E16" s="864">
        <v>0</v>
      </c>
      <c r="F16" s="864">
        <v>5</v>
      </c>
      <c r="G16" s="864">
        <v>137</v>
      </c>
      <c r="H16" s="865">
        <f t="shared" si="0"/>
        <v>571</v>
      </c>
      <c r="I16" s="866" t="s">
        <v>2600</v>
      </c>
      <c r="J16" s="853"/>
    </row>
    <row r="17" spans="1:10" ht="29.25" customHeight="1">
      <c r="A17" s="866" t="s">
        <v>2589</v>
      </c>
      <c r="B17" s="867">
        <v>0</v>
      </c>
      <c r="C17" s="867">
        <v>16</v>
      </c>
      <c r="D17" s="867">
        <v>704</v>
      </c>
      <c r="E17" s="867">
        <v>0</v>
      </c>
      <c r="F17" s="867">
        <v>11</v>
      </c>
      <c r="G17" s="867">
        <v>103</v>
      </c>
      <c r="H17" s="865">
        <f t="shared" si="0"/>
        <v>834</v>
      </c>
      <c r="I17" s="866" t="s">
        <v>2601</v>
      </c>
      <c r="J17" s="853"/>
    </row>
    <row r="18" spans="1:10" ht="43.5" customHeight="1">
      <c r="A18" s="856" t="s">
        <v>750</v>
      </c>
      <c r="B18" s="868">
        <f t="shared" ref="B18:G18" si="1">SUM(B6:B17)</f>
        <v>0</v>
      </c>
      <c r="C18" s="868">
        <f t="shared" si="1"/>
        <v>129</v>
      </c>
      <c r="D18" s="868">
        <f t="shared" si="1"/>
        <v>3122</v>
      </c>
      <c r="E18" s="868">
        <f t="shared" si="1"/>
        <v>0</v>
      </c>
      <c r="F18" s="868">
        <f t="shared" si="1"/>
        <v>62</v>
      </c>
      <c r="G18" s="868">
        <f t="shared" si="1"/>
        <v>807</v>
      </c>
      <c r="H18" s="868">
        <f t="shared" si="0"/>
        <v>4120</v>
      </c>
      <c r="I18" s="856" t="s">
        <v>68</v>
      </c>
      <c r="J18" s="853"/>
    </row>
    <row r="19" spans="1:10" ht="21" customHeight="1">
      <c r="A19" s="858"/>
      <c r="B19" s="853"/>
      <c r="C19" s="853"/>
      <c r="D19" s="869"/>
      <c r="E19" s="853"/>
      <c r="F19" s="869"/>
      <c r="G19" s="853"/>
      <c r="H19" s="853"/>
      <c r="I19" s="858" t="s">
        <v>2753</v>
      </c>
      <c r="J19" s="853"/>
    </row>
    <row r="20" spans="1:10" ht="21" customHeight="1">
      <c r="A20" s="858"/>
      <c r="B20" s="853"/>
      <c r="C20" s="853"/>
      <c r="D20" s="853"/>
      <c r="E20" s="853"/>
      <c r="F20" s="853"/>
      <c r="G20" s="853"/>
      <c r="H20" s="853"/>
      <c r="I20" s="858" t="s">
        <v>2754</v>
      </c>
      <c r="J20" s="853"/>
    </row>
    <row r="21" spans="1:10" ht="21" customHeight="1">
      <c r="A21" s="858"/>
      <c r="B21" s="853"/>
      <c r="C21" s="853"/>
      <c r="D21" s="853"/>
      <c r="E21" s="853"/>
      <c r="F21" s="853"/>
      <c r="G21" s="853"/>
      <c r="H21" s="853"/>
      <c r="I21" s="858" t="s">
        <v>2755</v>
      </c>
      <c r="J21" s="853"/>
    </row>
    <row r="22" spans="1:10" ht="59.25" customHeight="1">
      <c r="A22" s="858"/>
      <c r="B22" s="853"/>
      <c r="C22" s="853"/>
      <c r="D22" s="853"/>
      <c r="E22" s="853"/>
      <c r="F22" s="853"/>
      <c r="G22" s="853"/>
      <c r="H22" s="853"/>
      <c r="I22" s="858"/>
      <c r="J22" s="853"/>
    </row>
    <row r="23" spans="1:10" ht="59.25" customHeight="1">
      <c r="A23" s="858"/>
      <c r="B23" s="853"/>
      <c r="C23" s="853"/>
      <c r="D23" s="853"/>
      <c r="E23" s="853"/>
      <c r="F23" s="853"/>
      <c r="G23" s="853"/>
      <c r="H23" s="853"/>
      <c r="I23" s="858"/>
      <c r="J23" s="853"/>
    </row>
    <row r="24" spans="1:10" ht="59.25" customHeight="1">
      <c r="A24" s="858"/>
      <c r="B24" s="853"/>
      <c r="C24" s="853"/>
      <c r="D24" s="853"/>
      <c r="E24" s="853"/>
      <c r="F24" s="853"/>
      <c r="G24" s="853"/>
      <c r="H24" s="853"/>
      <c r="I24" s="858"/>
      <c r="J24" s="853"/>
    </row>
    <row r="25" spans="1:10" ht="59.25" customHeight="1">
      <c r="A25" s="858"/>
      <c r="B25" s="853"/>
      <c r="C25" s="853"/>
      <c r="D25" s="853"/>
      <c r="E25" s="853"/>
      <c r="F25" s="853"/>
      <c r="G25" s="853"/>
      <c r="H25" s="853"/>
      <c r="I25" s="858"/>
      <c r="J25" s="853"/>
    </row>
    <row r="26" spans="1:10" ht="59.25" customHeight="1">
      <c r="A26" s="858"/>
      <c r="B26" s="853"/>
      <c r="C26" s="853"/>
      <c r="D26" s="853"/>
      <c r="E26" s="853"/>
      <c r="F26" s="853"/>
      <c r="G26" s="853"/>
      <c r="H26" s="853"/>
      <c r="I26" s="858"/>
      <c r="J26" s="853"/>
    </row>
    <row r="27" spans="1:10" ht="59.25" customHeight="1">
      <c r="A27" s="858"/>
      <c r="B27" s="853"/>
      <c r="C27" s="853"/>
      <c r="D27" s="853"/>
      <c r="E27" s="853"/>
      <c r="F27" s="853"/>
      <c r="G27" s="853"/>
      <c r="H27" s="853"/>
      <c r="I27" s="858"/>
      <c r="J27" s="853"/>
    </row>
    <row r="28" spans="1:10" ht="59.25" customHeight="1">
      <c r="A28" s="858"/>
      <c r="B28" s="853"/>
      <c r="C28" s="853"/>
      <c r="D28" s="853"/>
      <c r="E28" s="853"/>
      <c r="F28" s="853"/>
      <c r="G28" s="853"/>
      <c r="H28" s="853"/>
      <c r="I28" s="858"/>
      <c r="J28" s="853"/>
    </row>
    <row r="29" spans="1:10" ht="59.25" customHeight="1">
      <c r="A29" s="858"/>
      <c r="B29" s="853"/>
      <c r="C29" s="853"/>
      <c r="D29" s="853"/>
      <c r="E29" s="853"/>
      <c r="F29" s="853"/>
      <c r="G29" s="853"/>
      <c r="H29" s="853"/>
      <c r="I29" s="858"/>
      <c r="J29" s="853"/>
    </row>
    <row r="30" spans="1:10" ht="59.25" customHeight="1">
      <c r="A30" s="858"/>
      <c r="B30" s="853"/>
      <c r="C30" s="853"/>
      <c r="D30" s="853"/>
      <c r="E30" s="853"/>
      <c r="F30" s="853"/>
      <c r="G30" s="853"/>
      <c r="H30" s="853"/>
      <c r="I30" s="858"/>
      <c r="J30" s="853"/>
    </row>
    <row r="31" spans="1:10" ht="59.25" customHeight="1">
      <c r="A31" s="858"/>
      <c r="B31" s="853"/>
      <c r="C31" s="853"/>
      <c r="D31" s="853"/>
      <c r="E31" s="853"/>
      <c r="F31" s="853"/>
      <c r="G31" s="853"/>
      <c r="H31" s="853"/>
      <c r="I31" s="858"/>
      <c r="J31" s="853"/>
    </row>
    <row r="32" spans="1:10" ht="59.25" customHeight="1">
      <c r="A32" s="858"/>
      <c r="B32" s="853"/>
      <c r="C32" s="853"/>
      <c r="D32" s="853"/>
      <c r="E32" s="853"/>
      <c r="F32" s="853"/>
      <c r="G32" s="853"/>
      <c r="H32" s="853"/>
      <c r="I32" s="858"/>
      <c r="J32" s="853"/>
    </row>
    <row r="33" spans="1:10" ht="59.25" customHeight="1">
      <c r="A33" s="858"/>
      <c r="B33" s="853"/>
      <c r="C33" s="853"/>
      <c r="D33" s="853"/>
      <c r="E33" s="853"/>
      <c r="F33" s="853"/>
      <c r="G33" s="853"/>
      <c r="H33" s="853"/>
      <c r="I33" s="858"/>
      <c r="J33" s="853"/>
    </row>
    <row r="34" spans="1:10" ht="59.25" customHeight="1">
      <c r="A34" s="858"/>
      <c r="B34" s="853"/>
      <c r="C34" s="853"/>
      <c r="D34" s="853"/>
      <c r="E34" s="853"/>
      <c r="F34" s="853"/>
      <c r="G34" s="853"/>
      <c r="H34" s="853"/>
      <c r="I34" s="858"/>
      <c r="J34" s="853"/>
    </row>
    <row r="35" spans="1:10" ht="59.25" customHeight="1">
      <c r="A35" s="858"/>
      <c r="B35" s="853"/>
      <c r="C35" s="853"/>
      <c r="D35" s="853"/>
      <c r="E35" s="853"/>
      <c r="F35" s="853"/>
      <c r="G35" s="853"/>
      <c r="H35" s="853"/>
      <c r="I35" s="858"/>
      <c r="J35" s="853"/>
    </row>
    <row r="36" spans="1:10" ht="59.25" customHeight="1">
      <c r="A36" s="858"/>
      <c r="B36" s="853"/>
      <c r="C36" s="853"/>
      <c r="D36" s="853"/>
      <c r="E36" s="853"/>
      <c r="F36" s="853"/>
      <c r="G36" s="853"/>
      <c r="H36" s="853"/>
      <c r="I36" s="858"/>
      <c r="J36" s="853"/>
    </row>
    <row r="37" spans="1:10" ht="59.25" customHeight="1">
      <c r="A37" s="858"/>
      <c r="B37" s="853"/>
      <c r="C37" s="853"/>
      <c r="D37" s="853"/>
      <c r="E37" s="853"/>
      <c r="F37" s="853"/>
      <c r="G37" s="853"/>
      <c r="H37" s="853"/>
      <c r="I37" s="858"/>
      <c r="J37" s="853"/>
    </row>
    <row r="38" spans="1:10" ht="59.25" customHeight="1">
      <c r="A38" s="858"/>
      <c r="B38" s="853"/>
      <c r="C38" s="853"/>
      <c r="D38" s="853"/>
      <c r="E38" s="853"/>
      <c r="F38" s="853"/>
      <c r="G38" s="853"/>
      <c r="H38" s="853"/>
      <c r="I38" s="858"/>
      <c r="J38" s="853"/>
    </row>
    <row r="39" spans="1:10" ht="59.25" customHeight="1">
      <c r="A39" s="858"/>
      <c r="B39" s="853"/>
      <c r="C39" s="853"/>
      <c r="D39" s="853"/>
      <c r="E39" s="853"/>
      <c r="F39" s="853"/>
      <c r="G39" s="853"/>
      <c r="H39" s="853"/>
      <c r="I39" s="858"/>
      <c r="J39" s="853"/>
    </row>
    <row r="40" spans="1:10" ht="59.25" customHeight="1">
      <c r="A40" s="858"/>
      <c r="B40" s="853"/>
      <c r="C40" s="853"/>
      <c r="D40" s="853"/>
      <c r="E40" s="853"/>
      <c r="F40" s="853"/>
      <c r="G40" s="853"/>
      <c r="H40" s="853"/>
      <c r="I40" s="858"/>
      <c r="J40" s="853"/>
    </row>
    <row r="41" spans="1:10" ht="59.25" customHeight="1">
      <c r="A41" s="858"/>
      <c r="B41" s="853"/>
      <c r="C41" s="853"/>
      <c r="D41" s="853"/>
      <c r="E41" s="853"/>
      <c r="F41" s="853"/>
      <c r="G41" s="853"/>
      <c r="H41" s="853"/>
      <c r="I41" s="858"/>
      <c r="J41" s="853"/>
    </row>
    <row r="42" spans="1:10" ht="59.25" customHeight="1">
      <c r="A42" s="858"/>
      <c r="B42" s="853"/>
      <c r="C42" s="853"/>
      <c r="D42" s="853"/>
      <c r="E42" s="853"/>
      <c r="F42" s="853"/>
      <c r="G42" s="853"/>
      <c r="H42" s="853"/>
      <c r="I42" s="858"/>
      <c r="J42" s="853"/>
    </row>
    <row r="43" spans="1:10" ht="59.25" customHeight="1">
      <c r="A43" s="858"/>
      <c r="B43" s="853"/>
      <c r="C43" s="853"/>
      <c r="D43" s="853"/>
      <c r="E43" s="853"/>
      <c r="F43" s="853"/>
      <c r="G43" s="853"/>
      <c r="H43" s="853"/>
      <c r="I43" s="858"/>
      <c r="J43" s="853"/>
    </row>
    <row r="44" spans="1:10" ht="59.25" customHeight="1">
      <c r="A44" s="858"/>
      <c r="B44" s="853"/>
      <c r="C44" s="853"/>
      <c r="D44" s="853"/>
      <c r="E44" s="853"/>
      <c r="F44" s="853"/>
      <c r="G44" s="853"/>
      <c r="H44" s="853"/>
      <c r="I44" s="858"/>
      <c r="J44" s="853"/>
    </row>
    <row r="45" spans="1:10" ht="59.25" customHeight="1">
      <c r="A45" s="858"/>
      <c r="B45" s="853"/>
      <c r="C45" s="853"/>
      <c r="D45" s="853"/>
      <c r="E45" s="853"/>
      <c r="F45" s="853"/>
      <c r="G45" s="853"/>
      <c r="H45" s="853"/>
      <c r="I45" s="858"/>
      <c r="J45" s="853"/>
    </row>
    <row r="46" spans="1:10" ht="59.25" customHeight="1">
      <c r="A46" s="858"/>
      <c r="B46" s="853"/>
      <c r="C46" s="853"/>
      <c r="D46" s="853"/>
      <c r="E46" s="853"/>
      <c r="F46" s="853"/>
      <c r="G46" s="853"/>
      <c r="H46" s="853"/>
      <c r="I46" s="858"/>
      <c r="J46" s="853"/>
    </row>
    <row r="47" spans="1:10" ht="59.25" customHeight="1">
      <c r="A47" s="858"/>
      <c r="B47" s="853"/>
      <c r="C47" s="853"/>
      <c r="D47" s="853"/>
      <c r="E47" s="853"/>
      <c r="F47" s="853"/>
      <c r="G47" s="853"/>
      <c r="H47" s="853"/>
      <c r="I47" s="858"/>
      <c r="J47" s="853"/>
    </row>
    <row r="48" spans="1:10" ht="59.25" customHeight="1">
      <c r="A48" s="858"/>
      <c r="B48" s="853"/>
      <c r="C48" s="853"/>
      <c r="D48" s="853"/>
      <c r="E48" s="853"/>
      <c r="F48" s="853"/>
      <c r="G48" s="853"/>
      <c r="H48" s="853"/>
      <c r="I48" s="858"/>
      <c r="J48" s="853"/>
    </row>
    <row r="49" spans="1:10" ht="59.25" customHeight="1">
      <c r="A49" s="858"/>
      <c r="B49" s="853"/>
      <c r="C49" s="853"/>
      <c r="D49" s="853"/>
      <c r="E49" s="853"/>
      <c r="F49" s="853"/>
      <c r="G49" s="853"/>
      <c r="H49" s="853"/>
      <c r="I49" s="858"/>
      <c r="J49" s="853"/>
    </row>
    <row r="50" spans="1:10" ht="59.25" customHeight="1">
      <c r="A50" s="858"/>
      <c r="B50" s="853"/>
      <c r="C50" s="853"/>
      <c r="D50" s="853"/>
      <c r="E50" s="853"/>
      <c r="F50" s="853"/>
      <c r="G50" s="853"/>
      <c r="H50" s="853"/>
      <c r="I50" s="858"/>
      <c r="J50" s="853"/>
    </row>
    <row r="51" spans="1:10" ht="59.25" customHeight="1">
      <c r="A51" s="858"/>
      <c r="B51" s="853"/>
      <c r="C51" s="853"/>
      <c r="D51" s="853"/>
      <c r="E51" s="853"/>
      <c r="F51" s="853"/>
      <c r="G51" s="853"/>
      <c r="H51" s="853"/>
      <c r="I51" s="858"/>
      <c r="J51" s="853"/>
    </row>
    <row r="52" spans="1:10" ht="59.25" customHeight="1">
      <c r="A52" s="858"/>
      <c r="B52" s="853"/>
      <c r="C52" s="853"/>
      <c r="D52" s="853"/>
      <c r="E52" s="853"/>
      <c r="F52" s="853"/>
      <c r="G52" s="853"/>
      <c r="H52" s="853"/>
      <c r="I52" s="858"/>
      <c r="J52" s="853"/>
    </row>
    <row r="53" spans="1:10" ht="59.25" customHeight="1">
      <c r="A53" s="858"/>
      <c r="B53" s="853"/>
      <c r="C53" s="853"/>
      <c r="D53" s="853"/>
      <c r="E53" s="853"/>
      <c r="F53" s="853"/>
      <c r="G53" s="853"/>
      <c r="H53" s="853"/>
      <c r="I53" s="858"/>
      <c r="J53" s="853"/>
    </row>
    <row r="54" spans="1:10" ht="59.25" customHeight="1">
      <c r="A54" s="858"/>
      <c r="B54" s="853"/>
      <c r="C54" s="853"/>
      <c r="D54" s="853"/>
      <c r="E54" s="853"/>
      <c r="F54" s="853"/>
      <c r="G54" s="853"/>
      <c r="H54" s="853"/>
      <c r="I54" s="858"/>
      <c r="J54" s="853"/>
    </row>
    <row r="55" spans="1:10" ht="59.25" customHeight="1">
      <c r="A55" s="858"/>
      <c r="B55" s="853"/>
      <c r="C55" s="853"/>
      <c r="D55" s="853"/>
      <c r="E55" s="853"/>
      <c r="F55" s="853"/>
      <c r="G55" s="853"/>
      <c r="H55" s="853"/>
      <c r="I55" s="858"/>
      <c r="J55" s="853"/>
    </row>
    <row r="56" spans="1:10" ht="59.25" customHeight="1">
      <c r="A56" s="858"/>
      <c r="B56" s="853"/>
      <c r="C56" s="853"/>
      <c r="D56" s="853"/>
      <c r="E56" s="853"/>
      <c r="F56" s="853"/>
      <c r="G56" s="853"/>
      <c r="H56" s="853"/>
      <c r="I56" s="858"/>
      <c r="J56" s="853"/>
    </row>
    <row r="57" spans="1:10" ht="59.25" customHeight="1">
      <c r="A57" s="858"/>
      <c r="B57" s="853"/>
      <c r="C57" s="853"/>
      <c r="D57" s="853"/>
      <c r="E57" s="853"/>
      <c r="F57" s="853"/>
      <c r="G57" s="853"/>
      <c r="H57" s="853"/>
      <c r="I57" s="858"/>
      <c r="J57" s="853"/>
    </row>
    <row r="58" spans="1:10" ht="59.25" customHeight="1">
      <c r="A58" s="858"/>
      <c r="B58" s="853"/>
      <c r="C58" s="853"/>
      <c r="D58" s="853"/>
      <c r="E58" s="853"/>
      <c r="F58" s="853"/>
      <c r="G58" s="853"/>
      <c r="H58" s="853"/>
      <c r="I58" s="858"/>
      <c r="J58" s="853"/>
    </row>
    <row r="59" spans="1:10" ht="59.25" customHeight="1">
      <c r="A59" s="858"/>
      <c r="B59" s="853"/>
      <c r="C59" s="853"/>
      <c r="D59" s="853"/>
      <c r="E59" s="853"/>
      <c r="F59" s="853"/>
      <c r="G59" s="853"/>
      <c r="H59" s="853"/>
      <c r="I59" s="858"/>
      <c r="J59" s="853"/>
    </row>
    <row r="60" spans="1:10" ht="59.25" customHeight="1">
      <c r="A60" s="858"/>
      <c r="B60" s="853"/>
      <c r="C60" s="853"/>
      <c r="D60" s="853"/>
      <c r="E60" s="853"/>
      <c r="F60" s="853"/>
      <c r="G60" s="853"/>
      <c r="H60" s="853"/>
      <c r="I60" s="858"/>
      <c r="J60" s="853"/>
    </row>
    <row r="61" spans="1:10" ht="59.25" customHeight="1">
      <c r="A61" s="858"/>
      <c r="B61" s="853"/>
      <c r="C61" s="853"/>
      <c r="D61" s="853"/>
      <c r="E61" s="853"/>
      <c r="F61" s="853"/>
      <c r="G61" s="853"/>
      <c r="H61" s="853"/>
      <c r="I61" s="858"/>
      <c r="J61" s="853"/>
    </row>
    <row r="62" spans="1:10" ht="59.25" customHeight="1">
      <c r="A62" s="858"/>
      <c r="B62" s="853"/>
      <c r="C62" s="853"/>
      <c r="D62" s="853"/>
      <c r="E62" s="853"/>
      <c r="F62" s="853"/>
      <c r="G62" s="853"/>
      <c r="H62" s="853"/>
      <c r="I62" s="858"/>
      <c r="J62" s="853"/>
    </row>
    <row r="63" spans="1:10" ht="59.25" customHeight="1">
      <c r="A63" s="858"/>
      <c r="B63" s="853"/>
      <c r="C63" s="853"/>
      <c r="D63" s="853"/>
      <c r="E63" s="853"/>
      <c r="F63" s="853"/>
      <c r="G63" s="853"/>
      <c r="H63" s="853"/>
      <c r="I63" s="858"/>
      <c r="J63" s="853"/>
    </row>
    <row r="64" spans="1:10" ht="59.25" customHeight="1">
      <c r="A64" s="858"/>
      <c r="B64" s="853"/>
      <c r="C64" s="853"/>
      <c r="D64" s="853"/>
      <c r="E64" s="853"/>
      <c r="F64" s="853"/>
      <c r="G64" s="853"/>
      <c r="H64" s="853"/>
      <c r="I64" s="858"/>
      <c r="J64" s="853"/>
    </row>
    <row r="65" spans="1:10" ht="59.25" customHeight="1">
      <c r="A65" s="858"/>
      <c r="B65" s="853"/>
      <c r="C65" s="853"/>
      <c r="D65" s="853"/>
      <c r="E65" s="853"/>
      <c r="F65" s="853"/>
      <c r="G65" s="853"/>
      <c r="H65" s="853"/>
      <c r="I65" s="858"/>
      <c r="J65" s="853"/>
    </row>
    <row r="66" spans="1:10" ht="59.25" customHeight="1">
      <c r="A66" s="858"/>
      <c r="B66" s="853"/>
      <c r="C66" s="853"/>
      <c r="D66" s="853"/>
      <c r="E66" s="853"/>
      <c r="F66" s="853"/>
      <c r="G66" s="853"/>
      <c r="H66" s="853"/>
      <c r="I66" s="858"/>
      <c r="J66" s="853"/>
    </row>
    <row r="67" spans="1:10" ht="59.25" customHeight="1">
      <c r="A67" s="858"/>
      <c r="B67" s="853"/>
      <c r="C67" s="853"/>
      <c r="D67" s="853"/>
      <c r="E67" s="853"/>
      <c r="F67" s="853"/>
      <c r="G67" s="853"/>
      <c r="H67" s="853"/>
      <c r="I67" s="858"/>
      <c r="J67" s="853"/>
    </row>
    <row r="68" spans="1:10" ht="59.25" customHeight="1">
      <c r="A68" s="858"/>
      <c r="B68" s="853"/>
      <c r="C68" s="853"/>
      <c r="D68" s="853"/>
      <c r="E68" s="853"/>
      <c r="F68" s="853"/>
      <c r="G68" s="853"/>
      <c r="H68" s="853"/>
      <c r="I68" s="858"/>
      <c r="J68" s="853"/>
    </row>
    <row r="69" spans="1:10" ht="59.25" customHeight="1">
      <c r="A69" s="858"/>
      <c r="B69" s="853"/>
      <c r="C69" s="853"/>
      <c r="D69" s="853"/>
      <c r="E69" s="853"/>
      <c r="F69" s="853"/>
      <c r="G69" s="853"/>
      <c r="H69" s="853"/>
      <c r="I69" s="858"/>
      <c r="J69" s="853"/>
    </row>
    <row r="70" spans="1:10" ht="59.25" customHeight="1">
      <c r="A70" s="858"/>
      <c r="B70" s="853"/>
      <c r="C70" s="853"/>
      <c r="D70" s="853"/>
      <c r="E70" s="853"/>
      <c r="F70" s="853"/>
      <c r="G70" s="853"/>
      <c r="H70" s="853"/>
      <c r="I70" s="858"/>
      <c r="J70" s="853"/>
    </row>
    <row r="71" spans="1:10" ht="59.25" customHeight="1">
      <c r="A71" s="858"/>
      <c r="B71" s="853"/>
      <c r="C71" s="853"/>
      <c r="D71" s="853"/>
      <c r="E71" s="853"/>
      <c r="F71" s="853"/>
      <c r="G71" s="853"/>
      <c r="H71" s="853"/>
      <c r="I71" s="858"/>
      <c r="J71" s="853"/>
    </row>
    <row r="72" spans="1:10" ht="59.25" customHeight="1">
      <c r="A72" s="858"/>
      <c r="B72" s="853"/>
      <c r="C72" s="853"/>
      <c r="D72" s="853"/>
      <c r="E72" s="853"/>
      <c r="F72" s="853"/>
      <c r="G72" s="853"/>
      <c r="H72" s="853"/>
      <c r="I72" s="858"/>
      <c r="J72" s="853"/>
    </row>
    <row r="73" spans="1:10" ht="59.25" customHeight="1">
      <c r="A73" s="858"/>
      <c r="B73" s="853"/>
      <c r="C73" s="853"/>
      <c r="D73" s="853"/>
      <c r="E73" s="853"/>
      <c r="F73" s="853"/>
      <c r="G73" s="853"/>
      <c r="H73" s="853"/>
      <c r="I73" s="858"/>
      <c r="J73" s="853"/>
    </row>
    <row r="74" spans="1:10" ht="59.25" customHeight="1">
      <c r="A74" s="858"/>
      <c r="B74" s="853"/>
      <c r="C74" s="853"/>
      <c r="D74" s="853"/>
      <c r="E74" s="853"/>
      <c r="F74" s="853"/>
      <c r="G74" s="853"/>
      <c r="H74" s="853"/>
      <c r="I74" s="858"/>
      <c r="J74" s="853"/>
    </row>
    <row r="75" spans="1:10" ht="59.25" customHeight="1">
      <c r="A75" s="858"/>
      <c r="B75" s="853"/>
      <c r="C75" s="853"/>
      <c r="D75" s="853"/>
      <c r="E75" s="853"/>
      <c r="F75" s="853"/>
      <c r="G75" s="853"/>
      <c r="H75" s="853"/>
      <c r="I75" s="858"/>
      <c r="J75" s="853"/>
    </row>
    <row r="76" spans="1:10" ht="59.25" customHeight="1">
      <c r="A76" s="858"/>
      <c r="B76" s="853"/>
      <c r="C76" s="853"/>
      <c r="D76" s="853"/>
      <c r="E76" s="853"/>
      <c r="F76" s="853"/>
      <c r="G76" s="853"/>
      <c r="H76" s="853"/>
      <c r="I76" s="858"/>
      <c r="J76" s="853"/>
    </row>
    <row r="77" spans="1:10" ht="59.25" customHeight="1">
      <c r="A77" s="858"/>
      <c r="B77" s="853"/>
      <c r="C77" s="853"/>
      <c r="D77" s="853"/>
      <c r="E77" s="853"/>
      <c r="F77" s="853"/>
      <c r="G77" s="853"/>
      <c r="H77" s="853"/>
      <c r="I77" s="858"/>
      <c r="J77" s="853"/>
    </row>
    <row r="78" spans="1:10" ht="59.25" customHeight="1">
      <c r="A78" s="858"/>
      <c r="B78" s="853"/>
      <c r="C78" s="853"/>
      <c r="D78" s="853"/>
      <c r="E78" s="853"/>
      <c r="F78" s="853"/>
      <c r="G78" s="853"/>
      <c r="H78" s="853"/>
      <c r="I78" s="858"/>
      <c r="J78" s="853"/>
    </row>
    <row r="79" spans="1:10" ht="59.25" customHeight="1">
      <c r="A79" s="858"/>
      <c r="B79" s="853"/>
      <c r="C79" s="853"/>
      <c r="D79" s="853"/>
      <c r="E79" s="853"/>
      <c r="F79" s="853"/>
      <c r="G79" s="853"/>
      <c r="H79" s="853"/>
      <c r="I79" s="858"/>
      <c r="J79" s="853"/>
    </row>
    <row r="80" spans="1:10" ht="59.25" customHeight="1">
      <c r="A80" s="858"/>
      <c r="B80" s="853"/>
      <c r="C80" s="853"/>
      <c r="D80" s="853"/>
      <c r="E80" s="853"/>
      <c r="F80" s="853"/>
      <c r="G80" s="853"/>
      <c r="H80" s="853"/>
      <c r="I80" s="858"/>
      <c r="J80" s="853"/>
    </row>
    <row r="81" spans="1:10" ht="59.25" customHeight="1">
      <c r="A81" s="858"/>
      <c r="B81" s="853"/>
      <c r="C81" s="853"/>
      <c r="D81" s="853"/>
      <c r="E81" s="853"/>
      <c r="F81" s="853"/>
      <c r="G81" s="853"/>
      <c r="H81" s="853"/>
      <c r="I81" s="858"/>
      <c r="J81" s="853"/>
    </row>
    <row r="82" spans="1:10" ht="59.25" customHeight="1">
      <c r="A82" s="858"/>
      <c r="B82" s="853"/>
      <c r="C82" s="853"/>
      <c r="D82" s="853"/>
      <c r="E82" s="853"/>
      <c r="F82" s="853"/>
      <c r="G82" s="853"/>
      <c r="H82" s="853"/>
      <c r="I82" s="858"/>
      <c r="J82" s="853"/>
    </row>
    <row r="83" spans="1:10" ht="59.25" customHeight="1">
      <c r="A83" s="858"/>
      <c r="B83" s="853"/>
      <c r="C83" s="853"/>
      <c r="D83" s="853"/>
      <c r="E83" s="853"/>
      <c r="F83" s="853"/>
      <c r="G83" s="853"/>
      <c r="H83" s="853"/>
      <c r="I83" s="858"/>
      <c r="J83" s="853"/>
    </row>
    <row r="84" spans="1:10" ht="59.25" customHeight="1">
      <c r="A84" s="858"/>
      <c r="B84" s="853"/>
      <c r="C84" s="853"/>
      <c r="D84" s="853"/>
      <c r="E84" s="853"/>
      <c r="F84" s="853"/>
      <c r="G84" s="853"/>
      <c r="H84" s="853"/>
      <c r="I84" s="858"/>
      <c r="J84" s="853"/>
    </row>
    <row r="85" spans="1:10" ht="59.25" customHeight="1">
      <c r="A85" s="858"/>
      <c r="B85" s="853"/>
      <c r="C85" s="853"/>
      <c r="D85" s="853"/>
      <c r="E85" s="853"/>
      <c r="F85" s="853"/>
      <c r="G85" s="853"/>
      <c r="H85" s="853"/>
      <c r="I85" s="858"/>
      <c r="J85" s="853"/>
    </row>
    <row r="86" spans="1:10" ht="59.25" customHeight="1">
      <c r="A86" s="858"/>
      <c r="B86" s="853"/>
      <c r="C86" s="853"/>
      <c r="D86" s="853"/>
      <c r="E86" s="853"/>
      <c r="F86" s="853"/>
      <c r="G86" s="853"/>
      <c r="H86" s="853"/>
      <c r="I86" s="858"/>
      <c r="J86" s="853"/>
    </row>
    <row r="87" spans="1:10" ht="59.25" customHeight="1">
      <c r="A87" s="858"/>
      <c r="B87" s="853"/>
      <c r="C87" s="853"/>
      <c r="D87" s="853"/>
      <c r="E87" s="853"/>
      <c r="F87" s="853"/>
      <c r="G87" s="853"/>
      <c r="H87" s="853"/>
      <c r="I87" s="858"/>
      <c r="J87" s="853"/>
    </row>
    <row r="88" spans="1:10" ht="59.25" customHeight="1">
      <c r="A88" s="858"/>
      <c r="B88" s="853"/>
      <c r="C88" s="853"/>
      <c r="D88" s="853"/>
      <c r="E88" s="853"/>
      <c r="F88" s="853"/>
      <c r="G88" s="853"/>
      <c r="H88" s="853"/>
      <c r="I88" s="858"/>
      <c r="J88" s="853"/>
    </row>
    <row r="89" spans="1:10" ht="59.25" customHeight="1">
      <c r="A89" s="858"/>
      <c r="B89" s="853"/>
      <c r="C89" s="853"/>
      <c r="D89" s="853"/>
      <c r="E89" s="853"/>
      <c r="F89" s="853"/>
      <c r="G89" s="853"/>
      <c r="H89" s="853"/>
      <c r="I89" s="858"/>
      <c r="J89" s="853"/>
    </row>
    <row r="90" spans="1:10" ht="59.25" customHeight="1">
      <c r="A90" s="858"/>
      <c r="B90" s="853"/>
      <c r="C90" s="853"/>
      <c r="D90" s="853"/>
      <c r="E90" s="853"/>
      <c r="F90" s="853"/>
      <c r="G90" s="853"/>
      <c r="H90" s="853"/>
      <c r="I90" s="858"/>
      <c r="J90" s="853"/>
    </row>
    <row r="91" spans="1:10" ht="59.25" customHeight="1">
      <c r="A91" s="858"/>
      <c r="B91" s="853"/>
      <c r="C91" s="853"/>
      <c r="D91" s="853"/>
      <c r="E91" s="853"/>
      <c r="F91" s="853"/>
      <c r="G91" s="853"/>
      <c r="H91" s="853"/>
      <c r="I91" s="858"/>
      <c r="J91" s="853"/>
    </row>
    <row r="92" spans="1:10" ht="59.25" customHeight="1">
      <c r="A92" s="858"/>
      <c r="B92" s="853"/>
      <c r="C92" s="853"/>
      <c r="D92" s="853"/>
      <c r="E92" s="853"/>
      <c r="F92" s="853"/>
      <c r="G92" s="853"/>
      <c r="H92" s="853"/>
      <c r="I92" s="858"/>
      <c r="J92" s="853"/>
    </row>
    <row r="93" spans="1:10" ht="59.25" customHeight="1">
      <c r="A93" s="858"/>
      <c r="B93" s="853"/>
      <c r="C93" s="853"/>
      <c r="D93" s="853"/>
      <c r="E93" s="853"/>
      <c r="F93" s="853"/>
      <c r="G93" s="853"/>
      <c r="H93" s="853"/>
      <c r="I93" s="858"/>
      <c r="J93" s="853"/>
    </row>
    <row r="94" spans="1:10" ht="59.25" customHeight="1">
      <c r="A94" s="858"/>
      <c r="B94" s="853"/>
      <c r="C94" s="853"/>
      <c r="D94" s="853"/>
      <c r="E94" s="853"/>
      <c r="F94" s="853"/>
      <c r="G94" s="853"/>
      <c r="H94" s="853"/>
      <c r="I94" s="858"/>
      <c r="J94" s="853"/>
    </row>
    <row r="95" spans="1:10" ht="59.25" customHeight="1">
      <c r="A95" s="858"/>
      <c r="B95" s="853"/>
      <c r="C95" s="853"/>
      <c r="D95" s="853"/>
      <c r="E95" s="853"/>
      <c r="F95" s="853"/>
      <c r="G95" s="853"/>
      <c r="H95" s="853"/>
      <c r="I95" s="858"/>
      <c r="J95" s="853"/>
    </row>
    <row r="96" spans="1:10" ht="59.25" customHeight="1">
      <c r="A96" s="858"/>
      <c r="B96" s="853"/>
      <c r="C96" s="853"/>
      <c r="D96" s="853"/>
      <c r="E96" s="853"/>
      <c r="F96" s="853"/>
      <c r="G96" s="853"/>
      <c r="H96" s="853"/>
      <c r="I96" s="858"/>
      <c r="J96" s="853"/>
    </row>
    <row r="97" spans="1:10" ht="59.25" customHeight="1">
      <c r="A97" s="858"/>
      <c r="B97" s="853"/>
      <c r="C97" s="853"/>
      <c r="D97" s="853"/>
      <c r="E97" s="853"/>
      <c r="F97" s="853"/>
      <c r="G97" s="853"/>
      <c r="H97" s="853"/>
      <c r="I97" s="858"/>
      <c r="J97" s="853"/>
    </row>
    <row r="98" spans="1:10" ht="59.25" customHeight="1">
      <c r="A98" s="858"/>
      <c r="B98" s="853"/>
      <c r="C98" s="853"/>
      <c r="D98" s="853"/>
      <c r="E98" s="853"/>
      <c r="F98" s="853"/>
      <c r="G98" s="853"/>
      <c r="H98" s="853"/>
      <c r="I98" s="858"/>
      <c r="J98" s="853"/>
    </row>
    <row r="99" spans="1:10" ht="59.25" customHeight="1">
      <c r="A99" s="858"/>
      <c r="B99" s="853"/>
      <c r="C99" s="853"/>
      <c r="D99" s="853"/>
      <c r="E99" s="853"/>
      <c r="F99" s="853"/>
      <c r="G99" s="853"/>
      <c r="H99" s="853"/>
      <c r="I99" s="858"/>
      <c r="J99" s="853"/>
    </row>
    <row r="100" spans="1:10" ht="59.25" customHeight="1">
      <c r="A100" s="858"/>
      <c r="B100" s="853"/>
      <c r="C100" s="853"/>
      <c r="D100" s="853"/>
      <c r="E100" s="853"/>
      <c r="F100" s="853"/>
      <c r="G100" s="853"/>
      <c r="H100" s="853"/>
      <c r="I100" s="858"/>
      <c r="J100" s="853"/>
    </row>
    <row r="101" spans="1:10" ht="59.25" customHeight="1">
      <c r="A101" s="858"/>
      <c r="B101" s="853"/>
      <c r="C101" s="853"/>
      <c r="D101" s="853"/>
      <c r="E101" s="853"/>
      <c r="F101" s="853"/>
      <c r="G101" s="853"/>
      <c r="H101" s="853"/>
      <c r="I101" s="858"/>
      <c r="J101" s="853"/>
    </row>
    <row r="102" spans="1:10" ht="59.25" customHeight="1">
      <c r="A102" s="858"/>
      <c r="B102" s="853"/>
      <c r="C102" s="853"/>
      <c r="D102" s="853"/>
      <c r="E102" s="853"/>
      <c r="F102" s="853"/>
      <c r="G102" s="853"/>
      <c r="H102" s="853"/>
      <c r="I102" s="858"/>
      <c r="J102" s="853"/>
    </row>
    <row r="103" spans="1:10" ht="59.25" customHeight="1">
      <c r="A103" s="858"/>
      <c r="B103" s="853"/>
      <c r="C103" s="853"/>
      <c r="D103" s="853"/>
      <c r="E103" s="853"/>
      <c r="F103" s="853"/>
      <c r="G103" s="853"/>
      <c r="H103" s="853"/>
      <c r="I103" s="858"/>
      <c r="J103" s="853"/>
    </row>
    <row r="104" spans="1:10" ht="59.25" customHeight="1">
      <c r="A104" s="858"/>
      <c r="B104" s="853"/>
      <c r="C104" s="853"/>
      <c r="D104" s="853"/>
      <c r="E104" s="853"/>
      <c r="F104" s="853"/>
      <c r="G104" s="853"/>
      <c r="H104" s="853"/>
      <c r="I104" s="858"/>
      <c r="J104" s="853"/>
    </row>
    <row r="105" spans="1:10" ht="59.25" customHeight="1">
      <c r="A105" s="858"/>
      <c r="B105" s="853"/>
      <c r="C105" s="853"/>
      <c r="D105" s="853"/>
      <c r="E105" s="853"/>
      <c r="F105" s="853"/>
      <c r="G105" s="853"/>
      <c r="H105" s="853"/>
      <c r="I105" s="858"/>
      <c r="J105" s="853"/>
    </row>
    <row r="106" spans="1:10" ht="59.25" customHeight="1">
      <c r="A106" s="858"/>
      <c r="B106" s="853"/>
      <c r="C106" s="853"/>
      <c r="D106" s="853"/>
      <c r="E106" s="853"/>
      <c r="F106" s="853"/>
      <c r="G106" s="853"/>
      <c r="H106" s="853"/>
      <c r="I106" s="858"/>
      <c r="J106" s="853"/>
    </row>
    <row r="107" spans="1:10" ht="59.25" customHeight="1">
      <c r="A107" s="858"/>
      <c r="B107" s="853"/>
      <c r="C107" s="853"/>
      <c r="D107" s="853"/>
      <c r="E107" s="853"/>
      <c r="F107" s="853"/>
      <c r="G107" s="853"/>
      <c r="H107" s="853"/>
      <c r="I107" s="858"/>
      <c r="J107" s="853"/>
    </row>
    <row r="108" spans="1:10" ht="59.25" customHeight="1">
      <c r="A108" s="858"/>
      <c r="B108" s="853"/>
      <c r="C108" s="853"/>
      <c r="D108" s="853"/>
      <c r="E108" s="853"/>
      <c r="F108" s="853"/>
      <c r="G108" s="853"/>
      <c r="H108" s="853"/>
      <c r="I108" s="858"/>
      <c r="J108" s="853"/>
    </row>
    <row r="109" spans="1:10" ht="59.25" customHeight="1">
      <c r="A109" s="858"/>
      <c r="B109" s="853"/>
      <c r="C109" s="853"/>
      <c r="D109" s="853"/>
      <c r="E109" s="853"/>
      <c r="F109" s="853"/>
      <c r="G109" s="853"/>
      <c r="H109" s="853"/>
      <c r="I109" s="858"/>
      <c r="J109" s="853"/>
    </row>
    <row r="110" spans="1:10" ht="59.25" customHeight="1">
      <c r="A110" s="858"/>
      <c r="B110" s="853"/>
      <c r="C110" s="853"/>
      <c r="D110" s="853"/>
      <c r="E110" s="853"/>
      <c r="F110" s="853"/>
      <c r="G110" s="853"/>
      <c r="H110" s="853"/>
      <c r="I110" s="858"/>
      <c r="J110" s="853"/>
    </row>
    <row r="111" spans="1:10" ht="59.25" customHeight="1">
      <c r="A111" s="858"/>
      <c r="B111" s="853"/>
      <c r="C111" s="853"/>
      <c r="D111" s="853"/>
      <c r="E111" s="853"/>
      <c r="F111" s="853"/>
      <c r="G111" s="853"/>
      <c r="H111" s="853"/>
      <c r="I111" s="858"/>
      <c r="J111" s="853"/>
    </row>
    <row r="112" spans="1:10" ht="59.25" customHeight="1">
      <c r="A112" s="858"/>
      <c r="B112" s="853"/>
      <c r="C112" s="853"/>
      <c r="D112" s="853"/>
      <c r="E112" s="853"/>
      <c r="F112" s="853"/>
      <c r="G112" s="853"/>
      <c r="H112" s="853"/>
      <c r="I112" s="858"/>
      <c r="J112" s="853"/>
    </row>
    <row r="113" spans="1:10" ht="59.25" customHeight="1">
      <c r="A113" s="858"/>
      <c r="B113" s="853"/>
      <c r="C113" s="853"/>
      <c r="D113" s="853"/>
      <c r="E113" s="853"/>
      <c r="F113" s="853"/>
      <c r="G113" s="853"/>
      <c r="H113" s="853"/>
      <c r="I113" s="858"/>
      <c r="J113" s="853"/>
    </row>
    <row r="114" spans="1:10" ht="59.25" customHeight="1">
      <c r="A114" s="858"/>
      <c r="B114" s="853"/>
      <c r="C114" s="853"/>
      <c r="D114" s="853"/>
      <c r="E114" s="853"/>
      <c r="F114" s="853"/>
      <c r="G114" s="853"/>
      <c r="H114" s="853"/>
      <c r="I114" s="858"/>
      <c r="J114" s="853"/>
    </row>
    <row r="115" spans="1:10" ht="59.25" customHeight="1">
      <c r="A115" s="858"/>
      <c r="B115" s="853"/>
      <c r="C115" s="853"/>
      <c r="D115" s="853"/>
      <c r="E115" s="853"/>
      <c r="F115" s="853"/>
      <c r="G115" s="853"/>
      <c r="H115" s="853"/>
      <c r="I115" s="858"/>
      <c r="J115" s="853"/>
    </row>
    <row r="116" spans="1:10" ht="59.25" customHeight="1">
      <c r="A116" s="858"/>
      <c r="B116" s="853"/>
      <c r="C116" s="853"/>
      <c r="D116" s="853"/>
      <c r="E116" s="853"/>
      <c r="F116" s="853"/>
      <c r="G116" s="853"/>
      <c r="H116" s="853"/>
      <c r="I116" s="858"/>
      <c r="J116" s="853"/>
    </row>
    <row r="117" spans="1:10" ht="59.25" customHeight="1">
      <c r="A117" s="858"/>
      <c r="B117" s="853"/>
      <c r="C117" s="853"/>
      <c r="D117" s="853"/>
      <c r="E117" s="853"/>
      <c r="F117" s="853"/>
      <c r="G117" s="853"/>
      <c r="H117" s="853"/>
      <c r="I117" s="858"/>
      <c r="J117" s="853"/>
    </row>
    <row r="118" spans="1:10" ht="59.25" customHeight="1">
      <c r="A118" s="858"/>
      <c r="B118" s="853"/>
      <c r="C118" s="853"/>
      <c r="D118" s="853"/>
      <c r="E118" s="853"/>
      <c r="F118" s="853"/>
      <c r="G118" s="853"/>
      <c r="H118" s="853"/>
      <c r="I118" s="858"/>
      <c r="J118" s="853"/>
    </row>
    <row r="119" spans="1:10" ht="59.25" customHeight="1">
      <c r="A119" s="858"/>
      <c r="B119" s="853"/>
      <c r="C119" s="853"/>
      <c r="D119" s="853"/>
      <c r="E119" s="853"/>
      <c r="F119" s="853"/>
      <c r="G119" s="853"/>
      <c r="H119" s="853"/>
      <c r="I119" s="858"/>
      <c r="J119" s="853"/>
    </row>
    <row r="120" spans="1:10" ht="59.25" customHeight="1">
      <c r="A120" s="858"/>
      <c r="B120" s="853"/>
      <c r="C120" s="853"/>
      <c r="D120" s="853"/>
      <c r="E120" s="853"/>
      <c r="F120" s="853"/>
      <c r="G120" s="853"/>
      <c r="H120" s="853"/>
      <c r="I120" s="858"/>
      <c r="J120" s="853"/>
    </row>
    <row r="121" spans="1:10" ht="59.25" customHeight="1">
      <c r="A121" s="858"/>
      <c r="B121" s="853"/>
      <c r="C121" s="853"/>
      <c r="D121" s="853"/>
      <c r="E121" s="853"/>
      <c r="F121" s="853"/>
      <c r="G121" s="853"/>
      <c r="H121" s="853"/>
      <c r="I121" s="858"/>
      <c r="J121" s="853"/>
    </row>
    <row r="122" spans="1:10" ht="59.25" customHeight="1">
      <c r="A122" s="858"/>
      <c r="B122" s="853"/>
      <c r="C122" s="853"/>
      <c r="D122" s="853"/>
      <c r="E122" s="853"/>
      <c r="F122" s="853"/>
      <c r="G122" s="853"/>
      <c r="H122" s="853"/>
      <c r="I122" s="858"/>
      <c r="J122" s="853"/>
    </row>
    <row r="123" spans="1:10" ht="59.25" customHeight="1">
      <c r="A123" s="858"/>
      <c r="B123" s="853"/>
      <c r="C123" s="853"/>
      <c r="D123" s="853"/>
      <c r="E123" s="853"/>
      <c r="F123" s="853"/>
      <c r="G123" s="853"/>
      <c r="H123" s="853"/>
      <c r="I123" s="858"/>
      <c r="J123" s="853"/>
    </row>
    <row r="124" spans="1:10" ht="59.25" customHeight="1">
      <c r="A124" s="858"/>
      <c r="B124" s="853"/>
      <c r="C124" s="853"/>
      <c r="D124" s="853"/>
      <c r="E124" s="853"/>
      <c r="F124" s="853"/>
      <c r="G124" s="853"/>
      <c r="H124" s="853"/>
      <c r="I124" s="858"/>
      <c r="J124" s="853"/>
    </row>
    <row r="125" spans="1:10" ht="59.25" customHeight="1">
      <c r="A125" s="858"/>
      <c r="B125" s="853"/>
      <c r="C125" s="853"/>
      <c r="D125" s="853"/>
      <c r="E125" s="853"/>
      <c r="F125" s="853"/>
      <c r="G125" s="853"/>
      <c r="H125" s="853"/>
      <c r="I125" s="858"/>
      <c r="J125" s="853"/>
    </row>
    <row r="126" spans="1:10" ht="59.25" customHeight="1">
      <c r="A126" s="858"/>
      <c r="B126" s="853"/>
      <c r="C126" s="853"/>
      <c r="D126" s="853"/>
      <c r="E126" s="853"/>
      <c r="F126" s="853"/>
      <c r="G126" s="853"/>
      <c r="H126" s="853"/>
      <c r="I126" s="858"/>
      <c r="J126" s="853"/>
    </row>
    <row r="127" spans="1:10" ht="59.25" customHeight="1">
      <c r="A127" s="858"/>
      <c r="B127" s="853"/>
      <c r="C127" s="853"/>
      <c r="D127" s="853"/>
      <c r="E127" s="853"/>
      <c r="F127" s="853"/>
      <c r="G127" s="853"/>
      <c r="H127" s="853"/>
      <c r="I127" s="858"/>
      <c r="J127" s="853"/>
    </row>
    <row r="128" spans="1:10" ht="59.25" customHeight="1">
      <c r="A128" s="858"/>
      <c r="B128" s="853"/>
      <c r="C128" s="853"/>
      <c r="D128" s="853"/>
      <c r="E128" s="853"/>
      <c r="F128" s="853"/>
      <c r="G128" s="853"/>
      <c r="H128" s="853"/>
      <c r="I128" s="858"/>
      <c r="J128" s="853"/>
    </row>
    <row r="129" spans="1:10" ht="59.25" customHeight="1">
      <c r="A129" s="858"/>
      <c r="B129" s="853"/>
      <c r="C129" s="853"/>
      <c r="D129" s="853"/>
      <c r="E129" s="853"/>
      <c r="F129" s="853"/>
      <c r="G129" s="853"/>
      <c r="H129" s="853"/>
      <c r="I129" s="858"/>
      <c r="J129" s="853"/>
    </row>
    <row r="130" spans="1:10" ht="59.25" customHeight="1">
      <c r="A130" s="858"/>
      <c r="B130" s="853"/>
      <c r="C130" s="853"/>
      <c r="D130" s="853"/>
      <c r="E130" s="853"/>
      <c r="F130" s="853"/>
      <c r="G130" s="853"/>
      <c r="H130" s="853"/>
      <c r="I130" s="858"/>
      <c r="J130" s="853"/>
    </row>
    <row r="131" spans="1:10" ht="59.25" customHeight="1">
      <c r="A131" s="858"/>
      <c r="B131" s="853"/>
      <c r="C131" s="853"/>
      <c r="D131" s="853"/>
      <c r="E131" s="853"/>
      <c r="F131" s="853"/>
      <c r="G131" s="853"/>
      <c r="H131" s="853"/>
      <c r="I131" s="858"/>
      <c r="J131" s="853"/>
    </row>
    <row r="132" spans="1:10" ht="59.25" customHeight="1">
      <c r="A132" s="858"/>
      <c r="B132" s="853"/>
      <c r="C132" s="853"/>
      <c r="D132" s="853"/>
      <c r="E132" s="853"/>
      <c r="F132" s="853"/>
      <c r="G132" s="853"/>
      <c r="H132" s="853"/>
      <c r="I132" s="858"/>
      <c r="J132" s="853"/>
    </row>
    <row r="133" spans="1:10" ht="59.25" customHeight="1">
      <c r="A133" s="858"/>
      <c r="B133" s="853"/>
      <c r="C133" s="853"/>
      <c r="D133" s="853"/>
      <c r="E133" s="853"/>
      <c r="F133" s="853"/>
      <c r="G133" s="853"/>
      <c r="H133" s="853"/>
      <c r="I133" s="858"/>
      <c r="J133" s="853"/>
    </row>
    <row r="134" spans="1:10" ht="59.25" customHeight="1">
      <c r="A134" s="858"/>
      <c r="B134" s="853"/>
      <c r="C134" s="853"/>
      <c r="D134" s="853"/>
      <c r="E134" s="853"/>
      <c r="F134" s="853"/>
      <c r="G134" s="853"/>
      <c r="H134" s="853"/>
      <c r="I134" s="858"/>
      <c r="J134" s="853"/>
    </row>
    <row r="135" spans="1:10" ht="59.25" customHeight="1">
      <c r="A135" s="858"/>
      <c r="B135" s="853"/>
      <c r="C135" s="853"/>
      <c r="D135" s="853"/>
      <c r="E135" s="853"/>
      <c r="F135" s="853"/>
      <c r="G135" s="853"/>
      <c r="H135" s="853"/>
      <c r="I135" s="858"/>
      <c r="J135" s="853"/>
    </row>
    <row r="136" spans="1:10" ht="59.25" customHeight="1">
      <c r="A136" s="858"/>
      <c r="B136" s="853"/>
      <c r="C136" s="853"/>
      <c r="D136" s="853"/>
      <c r="E136" s="853"/>
      <c r="F136" s="853"/>
      <c r="G136" s="853"/>
      <c r="H136" s="853"/>
      <c r="I136" s="858"/>
      <c r="J136" s="853"/>
    </row>
    <row r="137" spans="1:10" ht="59.25" customHeight="1">
      <c r="A137" s="858"/>
      <c r="B137" s="853"/>
      <c r="C137" s="853"/>
      <c r="D137" s="853"/>
      <c r="E137" s="853"/>
      <c r="F137" s="853"/>
      <c r="G137" s="853"/>
      <c r="H137" s="853"/>
      <c r="I137" s="858"/>
      <c r="J137" s="853"/>
    </row>
    <row r="138" spans="1:10" ht="59.25" customHeight="1">
      <c r="A138" s="858"/>
      <c r="B138" s="853"/>
      <c r="C138" s="853"/>
      <c r="D138" s="853"/>
      <c r="E138" s="853"/>
      <c r="F138" s="853"/>
      <c r="G138" s="853"/>
      <c r="H138" s="853"/>
      <c r="I138" s="858"/>
      <c r="J138" s="853"/>
    </row>
    <row r="139" spans="1:10" ht="59.25" customHeight="1">
      <c r="A139" s="858"/>
      <c r="B139" s="853"/>
      <c r="C139" s="853"/>
      <c r="D139" s="853"/>
      <c r="E139" s="853"/>
      <c r="F139" s="853"/>
      <c r="G139" s="853"/>
      <c r="H139" s="853"/>
      <c r="I139" s="858"/>
      <c r="J139" s="853"/>
    </row>
    <row r="140" spans="1:10" ht="59.25" customHeight="1">
      <c r="A140" s="858"/>
      <c r="B140" s="853"/>
      <c r="C140" s="853"/>
      <c r="D140" s="853"/>
      <c r="E140" s="853"/>
      <c r="F140" s="853"/>
      <c r="G140" s="853"/>
      <c r="H140" s="853"/>
      <c r="I140" s="858"/>
      <c r="J140" s="853"/>
    </row>
    <row r="141" spans="1:10" ht="59.25" customHeight="1">
      <c r="A141" s="858"/>
      <c r="B141" s="853"/>
      <c r="C141" s="853"/>
      <c r="D141" s="853"/>
      <c r="E141" s="853"/>
      <c r="F141" s="853"/>
      <c r="G141" s="853"/>
      <c r="H141" s="853"/>
      <c r="I141" s="858"/>
      <c r="J141" s="853"/>
    </row>
    <row r="142" spans="1:10" ht="59.25" customHeight="1">
      <c r="A142" s="858"/>
      <c r="B142" s="853"/>
      <c r="C142" s="853"/>
      <c r="D142" s="853"/>
      <c r="E142" s="853"/>
      <c r="F142" s="853"/>
      <c r="G142" s="853"/>
      <c r="H142" s="853"/>
      <c r="I142" s="858"/>
      <c r="J142" s="853"/>
    </row>
    <row r="143" spans="1:10" ht="59.25" customHeight="1">
      <c r="A143" s="858"/>
      <c r="B143" s="853"/>
      <c r="C143" s="853"/>
      <c r="D143" s="853"/>
      <c r="E143" s="853"/>
      <c r="F143" s="853"/>
      <c r="G143" s="853"/>
      <c r="H143" s="853"/>
      <c r="I143" s="858"/>
      <c r="J143" s="853"/>
    </row>
    <row r="144" spans="1:10" ht="59.25" customHeight="1">
      <c r="A144" s="858"/>
      <c r="B144" s="853"/>
      <c r="C144" s="853"/>
      <c r="D144" s="853"/>
      <c r="E144" s="853"/>
      <c r="F144" s="853"/>
      <c r="G144" s="853"/>
      <c r="H144" s="853"/>
      <c r="I144" s="858"/>
      <c r="J144" s="853"/>
    </row>
    <row r="145" spans="1:10" ht="59.25" customHeight="1">
      <c r="A145" s="858"/>
      <c r="B145" s="853"/>
      <c r="C145" s="853"/>
      <c r="D145" s="853"/>
      <c r="E145" s="853"/>
      <c r="F145" s="853"/>
      <c r="G145" s="853"/>
      <c r="H145" s="853"/>
      <c r="I145" s="858"/>
      <c r="J145" s="853"/>
    </row>
    <row r="146" spans="1:10" ht="59.25" customHeight="1">
      <c r="A146" s="858"/>
      <c r="B146" s="853"/>
      <c r="C146" s="853"/>
      <c r="D146" s="853"/>
      <c r="E146" s="853"/>
      <c r="F146" s="853"/>
      <c r="G146" s="853"/>
      <c r="H146" s="853"/>
      <c r="I146" s="858"/>
      <c r="J146" s="853"/>
    </row>
    <row r="147" spans="1:10" ht="59.25" customHeight="1">
      <c r="A147" s="858"/>
      <c r="B147" s="853"/>
      <c r="C147" s="853"/>
      <c r="D147" s="853"/>
      <c r="E147" s="853"/>
      <c r="F147" s="853"/>
      <c r="G147" s="853"/>
      <c r="H147" s="853"/>
      <c r="I147" s="858"/>
      <c r="J147" s="853"/>
    </row>
    <row r="148" spans="1:10" ht="59.25" customHeight="1">
      <c r="A148" s="858"/>
      <c r="B148" s="853"/>
      <c r="C148" s="853"/>
      <c r="D148" s="853"/>
      <c r="E148" s="853"/>
      <c r="F148" s="853"/>
      <c r="G148" s="853"/>
      <c r="H148" s="853"/>
      <c r="I148" s="858"/>
      <c r="J148" s="853"/>
    </row>
    <row r="149" spans="1:10" ht="59.25" customHeight="1">
      <c r="A149" s="858"/>
      <c r="B149" s="853"/>
      <c r="C149" s="853"/>
      <c r="D149" s="853"/>
      <c r="E149" s="853"/>
      <c r="F149" s="853"/>
      <c r="G149" s="853"/>
      <c r="H149" s="853"/>
      <c r="I149" s="858"/>
      <c r="J149" s="853"/>
    </row>
    <row r="150" spans="1:10" ht="59.25" customHeight="1">
      <c r="A150" s="858"/>
      <c r="B150" s="853"/>
      <c r="C150" s="853"/>
      <c r="D150" s="853"/>
      <c r="E150" s="853"/>
      <c r="F150" s="853"/>
      <c r="G150" s="853"/>
      <c r="H150" s="853"/>
      <c r="I150" s="858"/>
      <c r="J150" s="853"/>
    </row>
    <row r="151" spans="1:10" ht="59.25" customHeight="1">
      <c r="A151" s="858"/>
      <c r="B151" s="853"/>
      <c r="C151" s="853"/>
      <c r="D151" s="853"/>
      <c r="E151" s="853"/>
      <c r="F151" s="853"/>
      <c r="G151" s="853"/>
      <c r="H151" s="853"/>
      <c r="I151" s="858"/>
      <c r="J151" s="853"/>
    </row>
    <row r="152" spans="1:10" ht="59.25" customHeight="1">
      <c r="A152" s="858"/>
      <c r="B152" s="853"/>
      <c r="C152" s="853"/>
      <c r="D152" s="853"/>
      <c r="E152" s="853"/>
      <c r="F152" s="853"/>
      <c r="G152" s="853"/>
      <c r="H152" s="853"/>
      <c r="I152" s="858"/>
      <c r="J152" s="853"/>
    </row>
    <row r="153" spans="1:10" ht="59.25" customHeight="1">
      <c r="A153" s="858"/>
      <c r="B153" s="853"/>
      <c r="C153" s="853"/>
      <c r="D153" s="853"/>
      <c r="E153" s="853"/>
      <c r="F153" s="853"/>
      <c r="G153" s="853"/>
      <c r="H153" s="853"/>
      <c r="I153" s="858"/>
      <c r="J153" s="853"/>
    </row>
    <row r="154" spans="1:10" ht="59.25" customHeight="1">
      <c r="A154" s="858"/>
      <c r="B154" s="853"/>
      <c r="C154" s="853"/>
      <c r="D154" s="853"/>
      <c r="E154" s="853"/>
      <c r="F154" s="853"/>
      <c r="G154" s="853"/>
      <c r="H154" s="853"/>
      <c r="I154" s="858"/>
      <c r="J154" s="853"/>
    </row>
    <row r="155" spans="1:10" ht="59.25" customHeight="1">
      <c r="A155" s="858"/>
      <c r="B155" s="853"/>
      <c r="C155" s="853"/>
      <c r="D155" s="853"/>
      <c r="E155" s="853"/>
      <c r="F155" s="853"/>
      <c r="G155" s="853"/>
      <c r="H155" s="853"/>
      <c r="I155" s="858"/>
      <c r="J155" s="853"/>
    </row>
    <row r="156" spans="1:10" ht="59.25" customHeight="1">
      <c r="A156" s="858"/>
      <c r="B156" s="853"/>
      <c r="C156" s="853"/>
      <c r="D156" s="853"/>
      <c r="E156" s="853"/>
      <c r="F156" s="853"/>
      <c r="G156" s="853"/>
      <c r="H156" s="853"/>
      <c r="I156" s="858"/>
      <c r="J156" s="853"/>
    </row>
    <row r="157" spans="1:10" ht="59.25" customHeight="1">
      <c r="A157" s="858"/>
      <c r="B157" s="853"/>
      <c r="C157" s="853"/>
      <c r="D157" s="853"/>
      <c r="E157" s="853"/>
      <c r="F157" s="853"/>
      <c r="G157" s="853"/>
      <c r="H157" s="853"/>
      <c r="I157" s="858"/>
      <c r="J157" s="853"/>
    </row>
    <row r="158" spans="1:10" ht="59.25" customHeight="1">
      <c r="A158" s="858"/>
      <c r="B158" s="853"/>
      <c r="C158" s="853"/>
      <c r="D158" s="853"/>
      <c r="E158" s="853"/>
      <c r="F158" s="853"/>
      <c r="G158" s="853"/>
      <c r="H158" s="853"/>
      <c r="I158" s="858"/>
      <c r="J158" s="853"/>
    </row>
    <row r="159" spans="1:10" ht="59.25" customHeight="1">
      <c r="A159" s="858"/>
      <c r="B159" s="853"/>
      <c r="C159" s="853"/>
      <c r="D159" s="853"/>
      <c r="E159" s="853"/>
      <c r="F159" s="853"/>
      <c r="G159" s="853"/>
      <c r="H159" s="853"/>
      <c r="I159" s="858"/>
      <c r="J159" s="853"/>
    </row>
    <row r="160" spans="1:10" ht="59.25" customHeight="1">
      <c r="A160" s="858"/>
      <c r="B160" s="853"/>
      <c r="C160" s="853"/>
      <c r="D160" s="853"/>
      <c r="E160" s="853"/>
      <c r="F160" s="853"/>
      <c r="G160" s="853"/>
      <c r="H160" s="853"/>
      <c r="I160" s="858"/>
      <c r="J160" s="853"/>
    </row>
    <row r="161" spans="1:10" ht="59.25" customHeight="1">
      <c r="A161" s="858"/>
      <c r="B161" s="853"/>
      <c r="C161" s="853"/>
      <c r="D161" s="853"/>
      <c r="E161" s="853"/>
      <c r="F161" s="853"/>
      <c r="G161" s="853"/>
      <c r="H161" s="853"/>
      <c r="I161" s="858"/>
      <c r="J161" s="853"/>
    </row>
    <row r="162" spans="1:10" ht="59.25" customHeight="1">
      <c r="A162" s="858"/>
      <c r="B162" s="853"/>
      <c r="C162" s="853"/>
      <c r="D162" s="853"/>
      <c r="E162" s="853"/>
      <c r="F162" s="853"/>
      <c r="G162" s="853"/>
      <c r="H162" s="853"/>
      <c r="I162" s="858"/>
      <c r="J162" s="853"/>
    </row>
    <row r="163" spans="1:10" ht="59.25" customHeight="1">
      <c r="A163" s="858"/>
      <c r="B163" s="853"/>
      <c r="C163" s="853"/>
      <c r="D163" s="853"/>
      <c r="E163" s="853"/>
      <c r="F163" s="853"/>
      <c r="G163" s="853"/>
      <c r="H163" s="853"/>
      <c r="I163" s="858"/>
      <c r="J163" s="853"/>
    </row>
    <row r="164" spans="1:10" ht="59.25" customHeight="1">
      <c r="A164" s="858"/>
      <c r="B164" s="853"/>
      <c r="C164" s="853"/>
      <c r="D164" s="853"/>
      <c r="E164" s="853"/>
      <c r="F164" s="853"/>
      <c r="G164" s="853"/>
      <c r="H164" s="853"/>
      <c r="I164" s="858"/>
      <c r="J164" s="853"/>
    </row>
    <row r="165" spans="1:10" ht="59.25" customHeight="1">
      <c r="A165" s="858"/>
      <c r="B165" s="853"/>
      <c r="C165" s="853"/>
      <c r="D165" s="853"/>
      <c r="E165" s="853"/>
      <c r="F165" s="853"/>
      <c r="G165" s="853"/>
      <c r="H165" s="853"/>
      <c r="I165" s="858"/>
      <c r="J165" s="853"/>
    </row>
    <row r="166" spans="1:10" ht="59.25" customHeight="1">
      <c r="A166" s="858"/>
      <c r="B166" s="853"/>
      <c r="C166" s="853"/>
      <c r="D166" s="853"/>
      <c r="E166" s="853"/>
      <c r="F166" s="853"/>
      <c r="G166" s="853"/>
      <c r="H166" s="853"/>
      <c r="I166" s="858"/>
      <c r="J166" s="853"/>
    </row>
    <row r="167" spans="1:10" ht="59.25" customHeight="1">
      <c r="A167" s="858"/>
      <c r="B167" s="853"/>
      <c r="C167" s="853"/>
      <c r="D167" s="853"/>
      <c r="E167" s="853"/>
      <c r="F167" s="853"/>
      <c r="G167" s="853"/>
      <c r="H167" s="853"/>
      <c r="I167" s="858"/>
      <c r="J167" s="853"/>
    </row>
    <row r="168" spans="1:10" ht="59.25" customHeight="1">
      <c r="A168" s="858"/>
      <c r="B168" s="853"/>
      <c r="C168" s="853"/>
      <c r="D168" s="853"/>
      <c r="E168" s="853"/>
      <c r="F168" s="853"/>
      <c r="G168" s="853"/>
      <c r="H168" s="853"/>
      <c r="I168" s="858"/>
      <c r="J168" s="853"/>
    </row>
    <row r="169" spans="1:10" ht="59.25" customHeight="1">
      <c r="A169" s="858"/>
      <c r="B169" s="853"/>
      <c r="C169" s="853"/>
      <c r="D169" s="853"/>
      <c r="E169" s="853"/>
      <c r="F169" s="853"/>
      <c r="G169" s="853"/>
      <c r="H169" s="853"/>
      <c r="I169" s="858"/>
      <c r="J169" s="853"/>
    </row>
    <row r="170" spans="1:10" ht="59.25" customHeight="1">
      <c r="A170" s="858"/>
      <c r="B170" s="853"/>
      <c r="C170" s="853"/>
      <c r="D170" s="853"/>
      <c r="E170" s="853"/>
      <c r="F170" s="853"/>
      <c r="G170" s="853"/>
      <c r="H170" s="853"/>
      <c r="I170" s="858"/>
      <c r="J170" s="853"/>
    </row>
    <row r="171" spans="1:10" ht="59.25" customHeight="1">
      <c r="A171" s="858"/>
      <c r="B171" s="853"/>
      <c r="C171" s="853"/>
      <c r="D171" s="853"/>
      <c r="E171" s="853"/>
      <c r="F171" s="853"/>
      <c r="G171" s="853"/>
      <c r="H171" s="853"/>
      <c r="I171" s="858"/>
      <c r="J171" s="853"/>
    </row>
    <row r="172" spans="1:10" ht="59.25" customHeight="1">
      <c r="A172" s="858"/>
      <c r="B172" s="853"/>
      <c r="C172" s="853"/>
      <c r="D172" s="853"/>
      <c r="E172" s="853"/>
      <c r="F172" s="853"/>
      <c r="G172" s="853"/>
      <c r="H172" s="853"/>
      <c r="I172" s="858"/>
      <c r="J172" s="853"/>
    </row>
    <row r="173" spans="1:10" ht="59.25" customHeight="1">
      <c r="A173" s="858"/>
      <c r="B173" s="853"/>
      <c r="C173" s="853"/>
      <c r="D173" s="853"/>
      <c r="E173" s="853"/>
      <c r="F173" s="853"/>
      <c r="G173" s="853"/>
      <c r="H173" s="853"/>
      <c r="I173" s="858"/>
      <c r="J173" s="853"/>
    </row>
    <row r="174" spans="1:10" ht="59.25" customHeight="1">
      <c r="A174" s="858"/>
      <c r="B174" s="853"/>
      <c r="C174" s="853"/>
      <c r="D174" s="853"/>
      <c r="E174" s="853"/>
      <c r="F174" s="853"/>
      <c r="G174" s="853"/>
      <c r="H174" s="853"/>
      <c r="I174" s="858"/>
      <c r="J174" s="853"/>
    </row>
    <row r="175" spans="1:10" ht="59.25" customHeight="1">
      <c r="A175" s="858"/>
      <c r="B175" s="853"/>
      <c r="C175" s="853"/>
      <c r="D175" s="853"/>
      <c r="E175" s="853"/>
      <c r="F175" s="853"/>
      <c r="G175" s="853"/>
      <c r="H175" s="853"/>
      <c r="I175" s="858"/>
      <c r="J175" s="853"/>
    </row>
    <row r="176" spans="1:10" ht="59.25" customHeight="1">
      <c r="A176" s="858"/>
      <c r="B176" s="853"/>
      <c r="C176" s="853"/>
      <c r="D176" s="853"/>
      <c r="E176" s="853"/>
      <c r="F176" s="853"/>
      <c r="G176" s="853"/>
      <c r="H176" s="853"/>
      <c r="I176" s="858"/>
      <c r="J176" s="853"/>
    </row>
    <row r="177" spans="1:10" ht="59.25" customHeight="1">
      <c r="A177" s="858"/>
      <c r="B177" s="853"/>
      <c r="C177" s="853"/>
      <c r="D177" s="853"/>
      <c r="E177" s="853"/>
      <c r="F177" s="853"/>
      <c r="G177" s="853"/>
      <c r="H177" s="853"/>
      <c r="I177" s="858"/>
      <c r="J177" s="853"/>
    </row>
    <row r="178" spans="1:10" ht="59.25" customHeight="1">
      <c r="A178" s="858"/>
      <c r="B178" s="853"/>
      <c r="C178" s="853"/>
      <c r="D178" s="853"/>
      <c r="E178" s="853"/>
      <c r="F178" s="853"/>
      <c r="G178" s="853"/>
      <c r="H178" s="853"/>
      <c r="I178" s="858"/>
      <c r="J178" s="853"/>
    </row>
    <row r="179" spans="1:10" ht="59.25" customHeight="1">
      <c r="A179" s="858"/>
      <c r="B179" s="853"/>
      <c r="C179" s="853"/>
      <c r="D179" s="853"/>
      <c r="E179" s="853"/>
      <c r="F179" s="853"/>
      <c r="G179" s="853"/>
      <c r="H179" s="853"/>
      <c r="I179" s="858"/>
      <c r="J179" s="853"/>
    </row>
    <row r="180" spans="1:10" ht="59.25" customHeight="1">
      <c r="A180" s="858"/>
      <c r="B180" s="853"/>
      <c r="C180" s="853"/>
      <c r="D180" s="853"/>
      <c r="E180" s="853"/>
      <c r="F180" s="853"/>
      <c r="G180" s="853"/>
      <c r="H180" s="853"/>
      <c r="I180" s="858"/>
      <c r="J180" s="853"/>
    </row>
    <row r="181" spans="1:10" ht="59.25" customHeight="1">
      <c r="A181" s="858"/>
      <c r="B181" s="853"/>
      <c r="C181" s="853"/>
      <c r="D181" s="853"/>
      <c r="E181" s="853"/>
      <c r="F181" s="853"/>
      <c r="G181" s="853"/>
      <c r="H181" s="853"/>
      <c r="I181" s="858"/>
      <c r="J181" s="853"/>
    </row>
    <row r="182" spans="1:10" ht="59.25" customHeight="1">
      <c r="A182" s="858"/>
      <c r="B182" s="853"/>
      <c r="C182" s="853"/>
      <c r="D182" s="853"/>
      <c r="E182" s="853"/>
      <c r="F182" s="853"/>
      <c r="G182" s="853"/>
      <c r="H182" s="853"/>
      <c r="I182" s="858"/>
      <c r="J182" s="853"/>
    </row>
    <row r="183" spans="1:10" ht="59.25" customHeight="1">
      <c r="A183" s="858"/>
      <c r="B183" s="853"/>
      <c r="C183" s="853"/>
      <c r="D183" s="853"/>
      <c r="E183" s="853"/>
      <c r="F183" s="853"/>
      <c r="G183" s="853"/>
      <c r="H183" s="853"/>
      <c r="I183" s="858"/>
      <c r="J183" s="853"/>
    </row>
    <row r="184" spans="1:10" ht="59.25" customHeight="1">
      <c r="A184" s="858"/>
      <c r="B184" s="853"/>
      <c r="C184" s="853"/>
      <c r="D184" s="853"/>
      <c r="E184" s="853"/>
      <c r="F184" s="853"/>
      <c r="G184" s="853"/>
      <c r="H184" s="853"/>
      <c r="I184" s="858"/>
      <c r="J184" s="853"/>
    </row>
    <row r="185" spans="1:10" ht="59.25" customHeight="1">
      <c r="A185" s="858"/>
      <c r="B185" s="853"/>
      <c r="C185" s="853"/>
      <c r="D185" s="853"/>
      <c r="E185" s="853"/>
      <c r="F185" s="853"/>
      <c r="G185" s="853"/>
      <c r="H185" s="853"/>
      <c r="I185" s="858"/>
      <c r="J185" s="853"/>
    </row>
    <row r="186" spans="1:10" ht="59.25" customHeight="1">
      <c r="A186" s="858"/>
      <c r="B186" s="853"/>
      <c r="C186" s="853"/>
      <c r="D186" s="853"/>
      <c r="E186" s="853"/>
      <c r="F186" s="853"/>
      <c r="G186" s="853"/>
      <c r="H186" s="853"/>
      <c r="I186" s="858"/>
      <c r="J186" s="853"/>
    </row>
    <row r="187" spans="1:10" ht="59.25" customHeight="1">
      <c r="A187" s="858"/>
      <c r="B187" s="853"/>
      <c r="C187" s="853"/>
      <c r="D187" s="853"/>
      <c r="E187" s="853"/>
      <c r="F187" s="853"/>
      <c r="G187" s="853"/>
      <c r="H187" s="853"/>
      <c r="I187" s="858"/>
      <c r="J187" s="853"/>
    </row>
    <row r="188" spans="1:10" ht="59.25" customHeight="1">
      <c r="A188" s="858"/>
      <c r="B188" s="853"/>
      <c r="C188" s="853"/>
      <c r="D188" s="853"/>
      <c r="E188" s="853"/>
      <c r="F188" s="853"/>
      <c r="G188" s="853"/>
      <c r="H188" s="853"/>
      <c r="I188" s="858"/>
      <c r="J188" s="853"/>
    </row>
    <row r="189" spans="1:10" ht="59.25" customHeight="1">
      <c r="A189" s="858"/>
      <c r="B189" s="853"/>
      <c r="C189" s="853"/>
      <c r="D189" s="853"/>
      <c r="E189" s="853"/>
      <c r="F189" s="853"/>
      <c r="G189" s="853"/>
      <c r="H189" s="853"/>
      <c r="I189" s="858"/>
      <c r="J189" s="853"/>
    </row>
    <row r="190" spans="1:10" ht="59.25" customHeight="1">
      <c r="A190" s="858"/>
      <c r="B190" s="853"/>
      <c r="C190" s="853"/>
      <c r="D190" s="853"/>
      <c r="E190" s="853"/>
      <c r="F190" s="853"/>
      <c r="G190" s="853"/>
      <c r="H190" s="853"/>
      <c r="I190" s="858"/>
      <c r="J190" s="853"/>
    </row>
    <row r="191" spans="1:10" ht="59.25" customHeight="1">
      <c r="A191" s="858"/>
      <c r="B191" s="853"/>
      <c r="C191" s="853"/>
      <c r="D191" s="853"/>
      <c r="E191" s="853"/>
      <c r="F191" s="853"/>
      <c r="G191" s="853"/>
      <c r="H191" s="853"/>
      <c r="I191" s="858"/>
      <c r="J191" s="853"/>
    </row>
    <row r="192" spans="1:10" ht="59.25" customHeight="1">
      <c r="A192" s="858"/>
      <c r="B192" s="853"/>
      <c r="C192" s="853"/>
      <c r="D192" s="853"/>
      <c r="E192" s="853"/>
      <c r="F192" s="853"/>
      <c r="G192" s="853"/>
      <c r="H192" s="853"/>
      <c r="I192" s="858"/>
      <c r="J192" s="853"/>
    </row>
    <row r="193" spans="1:10" ht="59.25" customHeight="1">
      <c r="A193" s="858"/>
      <c r="B193" s="853"/>
      <c r="C193" s="853"/>
      <c r="D193" s="853"/>
      <c r="E193" s="853"/>
      <c r="F193" s="853"/>
      <c r="G193" s="853"/>
      <c r="H193" s="853"/>
      <c r="I193" s="858"/>
      <c r="J193" s="853"/>
    </row>
    <row r="194" spans="1:10" ht="59.25" customHeight="1">
      <c r="A194" s="858"/>
      <c r="B194" s="853"/>
      <c r="C194" s="853"/>
      <c r="D194" s="853"/>
      <c r="E194" s="853"/>
      <c r="F194" s="853"/>
      <c r="G194" s="853"/>
      <c r="H194" s="853"/>
      <c r="I194" s="858"/>
      <c r="J194" s="853"/>
    </row>
    <row r="195" spans="1:10" ht="59.25" customHeight="1">
      <c r="A195" s="858"/>
      <c r="B195" s="853"/>
      <c r="C195" s="853"/>
      <c r="D195" s="853"/>
      <c r="E195" s="853"/>
      <c r="F195" s="853"/>
      <c r="G195" s="853"/>
      <c r="H195" s="853"/>
      <c r="I195" s="858"/>
      <c r="J195" s="853"/>
    </row>
    <row r="196" spans="1:10" ht="59.25" customHeight="1">
      <c r="A196" s="858"/>
      <c r="B196" s="853"/>
      <c r="C196" s="853"/>
      <c r="D196" s="853"/>
      <c r="E196" s="853"/>
      <c r="F196" s="853"/>
      <c r="G196" s="853"/>
      <c r="H196" s="853"/>
      <c r="I196" s="858"/>
      <c r="J196" s="853"/>
    </row>
    <row r="197" spans="1:10" ht="59.25" customHeight="1">
      <c r="A197" s="858"/>
      <c r="B197" s="853"/>
      <c r="C197" s="853"/>
      <c r="D197" s="853"/>
      <c r="E197" s="853"/>
      <c r="F197" s="853"/>
      <c r="G197" s="853"/>
      <c r="H197" s="853"/>
      <c r="I197" s="858"/>
      <c r="J197" s="853"/>
    </row>
    <row r="198" spans="1:10" ht="59.25" customHeight="1">
      <c r="A198" s="858"/>
      <c r="B198" s="853"/>
      <c r="C198" s="853"/>
      <c r="D198" s="853"/>
      <c r="E198" s="853"/>
      <c r="F198" s="853"/>
      <c r="G198" s="853"/>
      <c r="H198" s="853"/>
      <c r="I198" s="858"/>
      <c r="J198" s="853"/>
    </row>
    <row r="199" spans="1:10" ht="59.25" customHeight="1">
      <c r="A199" s="858"/>
      <c r="B199" s="853"/>
      <c r="C199" s="853"/>
      <c r="D199" s="853"/>
      <c r="E199" s="853"/>
      <c r="F199" s="853"/>
      <c r="G199" s="853"/>
      <c r="H199" s="853"/>
      <c r="I199" s="858"/>
      <c r="J199" s="853"/>
    </row>
    <row r="200" spans="1:10" ht="59.25" customHeight="1">
      <c r="A200" s="858"/>
      <c r="B200" s="853"/>
      <c r="C200" s="853"/>
      <c r="D200" s="853"/>
      <c r="E200" s="853"/>
      <c r="F200" s="853"/>
      <c r="G200" s="853"/>
      <c r="H200" s="853"/>
      <c r="I200" s="858"/>
      <c r="J200" s="853"/>
    </row>
    <row r="201" spans="1:10" ht="59.25" customHeight="1">
      <c r="A201" s="858"/>
      <c r="B201" s="853"/>
      <c r="C201" s="853"/>
      <c r="D201" s="853"/>
      <c r="E201" s="853"/>
      <c r="F201" s="853"/>
      <c r="G201" s="853"/>
      <c r="H201" s="853"/>
      <c r="I201" s="858"/>
      <c r="J201" s="853"/>
    </row>
    <row r="202" spans="1:10" ht="59.25" customHeight="1">
      <c r="A202" s="858"/>
      <c r="B202" s="853"/>
      <c r="C202" s="853"/>
      <c r="D202" s="853"/>
      <c r="E202" s="853"/>
      <c r="F202" s="853"/>
      <c r="G202" s="853"/>
      <c r="H202" s="853"/>
      <c r="I202" s="858"/>
      <c r="J202" s="853"/>
    </row>
    <row r="203" spans="1:10" ht="59.25" customHeight="1">
      <c r="A203" s="858"/>
      <c r="B203" s="853"/>
      <c r="C203" s="853"/>
      <c r="D203" s="853"/>
      <c r="E203" s="853"/>
      <c r="F203" s="853"/>
      <c r="G203" s="853"/>
      <c r="H203" s="853"/>
      <c r="I203" s="858"/>
      <c r="J203" s="853"/>
    </row>
    <row r="204" spans="1:10" ht="59.25" customHeight="1">
      <c r="A204" s="858"/>
      <c r="B204" s="853"/>
      <c r="C204" s="853"/>
      <c r="D204" s="853"/>
      <c r="E204" s="853"/>
      <c r="F204" s="853"/>
      <c r="G204" s="853"/>
      <c r="H204" s="853"/>
      <c r="I204" s="858"/>
      <c r="J204" s="853"/>
    </row>
    <row r="205" spans="1:10" ht="59.25" customHeight="1">
      <c r="A205" s="858"/>
      <c r="B205" s="853"/>
      <c r="C205" s="853"/>
      <c r="D205" s="853"/>
      <c r="E205" s="853"/>
      <c r="F205" s="853"/>
      <c r="G205" s="853"/>
      <c r="H205" s="853"/>
      <c r="I205" s="858"/>
      <c r="J205" s="853"/>
    </row>
    <row r="206" spans="1:10" ht="59.25" customHeight="1">
      <c r="A206" s="858"/>
      <c r="B206" s="853"/>
      <c r="C206" s="853"/>
      <c r="D206" s="853"/>
      <c r="E206" s="853"/>
      <c r="F206" s="853"/>
      <c r="G206" s="853"/>
      <c r="H206" s="853"/>
      <c r="I206" s="858"/>
      <c r="J206" s="853"/>
    </row>
    <row r="207" spans="1:10" ht="59.25" customHeight="1">
      <c r="A207" s="858"/>
      <c r="B207" s="853"/>
      <c r="C207" s="853"/>
      <c r="D207" s="853"/>
      <c r="E207" s="853"/>
      <c r="F207" s="853"/>
      <c r="G207" s="853"/>
      <c r="H207" s="853"/>
      <c r="I207" s="858"/>
      <c r="J207" s="853"/>
    </row>
    <row r="208" spans="1:10" ht="59.25" customHeight="1">
      <c r="A208" s="858"/>
      <c r="B208" s="853"/>
      <c r="C208" s="853"/>
      <c r="D208" s="853"/>
      <c r="E208" s="853"/>
      <c r="F208" s="853"/>
      <c r="G208" s="853"/>
      <c r="H208" s="853"/>
      <c r="I208" s="858"/>
      <c r="J208" s="853"/>
    </row>
    <row r="209" spans="1:10" ht="59.25" customHeight="1">
      <c r="A209" s="858"/>
      <c r="B209" s="853"/>
      <c r="C209" s="853"/>
      <c r="D209" s="853"/>
      <c r="E209" s="853"/>
      <c r="F209" s="853"/>
      <c r="G209" s="853"/>
      <c r="H209" s="853"/>
      <c r="I209" s="858"/>
      <c r="J209" s="853"/>
    </row>
    <row r="210" spans="1:10" ht="59.25" customHeight="1">
      <c r="A210" s="858"/>
      <c r="B210" s="853"/>
      <c r="C210" s="853"/>
      <c r="D210" s="853"/>
      <c r="E210" s="853"/>
      <c r="F210" s="853"/>
      <c r="G210" s="853"/>
      <c r="H210" s="853"/>
      <c r="I210" s="858"/>
      <c r="J210" s="853"/>
    </row>
    <row r="211" spans="1:10" ht="59.25" customHeight="1">
      <c r="A211" s="858"/>
      <c r="B211" s="853"/>
      <c r="C211" s="853"/>
      <c r="D211" s="853"/>
      <c r="E211" s="853"/>
      <c r="F211" s="853"/>
      <c r="G211" s="853"/>
      <c r="H211" s="853"/>
      <c r="I211" s="858"/>
      <c r="J211" s="853"/>
    </row>
    <row r="212" spans="1:10" ht="59.25" customHeight="1">
      <c r="A212" s="858"/>
      <c r="B212" s="853"/>
      <c r="C212" s="853"/>
      <c r="D212" s="853"/>
      <c r="E212" s="853"/>
      <c r="F212" s="853"/>
      <c r="G212" s="853"/>
      <c r="H212" s="853"/>
      <c r="I212" s="858"/>
      <c r="J212" s="853"/>
    </row>
    <row r="213" spans="1:10" ht="59.25" customHeight="1">
      <c r="A213" s="858"/>
      <c r="B213" s="853"/>
      <c r="C213" s="853"/>
      <c r="D213" s="853"/>
      <c r="E213" s="853"/>
      <c r="F213" s="853"/>
      <c r="G213" s="853"/>
      <c r="H213" s="853"/>
      <c r="I213" s="858"/>
      <c r="J213" s="853"/>
    </row>
    <row r="214" spans="1:10" ht="59.25" customHeight="1">
      <c r="A214" s="858"/>
      <c r="B214" s="853"/>
      <c r="C214" s="853"/>
      <c r="D214" s="853"/>
      <c r="E214" s="853"/>
      <c r="F214" s="853"/>
      <c r="G214" s="853"/>
      <c r="H214" s="853"/>
      <c r="I214" s="858"/>
      <c r="J214" s="853"/>
    </row>
    <row r="215" spans="1:10" ht="59.25" customHeight="1">
      <c r="A215" s="858"/>
      <c r="B215" s="853"/>
      <c r="C215" s="853"/>
      <c r="D215" s="853"/>
      <c r="E215" s="853"/>
      <c r="F215" s="853"/>
      <c r="G215" s="853"/>
      <c r="H215" s="853"/>
      <c r="I215" s="858"/>
      <c r="J215" s="853"/>
    </row>
    <row r="216" spans="1:10" ht="59.25" customHeight="1">
      <c r="A216" s="858"/>
      <c r="B216" s="853"/>
      <c r="C216" s="853"/>
      <c r="D216" s="853"/>
      <c r="E216" s="853"/>
      <c r="F216" s="853"/>
      <c r="G216" s="853"/>
      <c r="H216" s="853"/>
      <c r="I216" s="858"/>
      <c r="J216" s="853"/>
    </row>
    <row r="217" spans="1:10" ht="59.25" customHeight="1">
      <c r="A217" s="858"/>
      <c r="B217" s="853"/>
      <c r="C217" s="853"/>
      <c r="D217" s="853"/>
      <c r="E217" s="853"/>
      <c r="F217" s="853"/>
      <c r="G217" s="853"/>
      <c r="H217" s="853"/>
      <c r="I217" s="858"/>
      <c r="J217" s="853"/>
    </row>
    <row r="218" spans="1:10" ht="59.25" customHeight="1">
      <c r="A218" s="858"/>
      <c r="B218" s="853"/>
      <c r="C218" s="853"/>
      <c r="D218" s="853"/>
      <c r="E218" s="853"/>
      <c r="F218" s="853"/>
      <c r="G218" s="853"/>
      <c r="H218" s="853"/>
      <c r="I218" s="858"/>
      <c r="J218" s="853"/>
    </row>
    <row r="219" spans="1:10" ht="59.25" customHeight="1">
      <c r="A219" s="858"/>
      <c r="B219" s="853"/>
      <c r="C219" s="853"/>
      <c r="D219" s="853"/>
      <c r="E219" s="853"/>
      <c r="F219" s="853"/>
      <c r="G219" s="853"/>
      <c r="H219" s="853"/>
      <c r="I219" s="858"/>
      <c r="J219" s="853"/>
    </row>
    <row r="220" spans="1:10" ht="59.25" customHeight="1">
      <c r="A220" s="858"/>
      <c r="B220" s="853"/>
      <c r="C220" s="853"/>
      <c r="D220" s="853"/>
      <c r="E220" s="853"/>
      <c r="F220" s="853"/>
      <c r="G220" s="853"/>
      <c r="H220" s="853"/>
      <c r="I220" s="858"/>
      <c r="J220" s="853"/>
    </row>
    <row r="221" spans="1:10" ht="59.25" customHeight="1">
      <c r="A221" s="858"/>
      <c r="B221" s="853"/>
      <c r="C221" s="853"/>
      <c r="D221" s="853"/>
      <c r="E221" s="853"/>
      <c r="F221" s="853"/>
      <c r="G221" s="853"/>
      <c r="H221" s="853"/>
      <c r="I221" s="858"/>
      <c r="J221" s="853"/>
    </row>
    <row r="222" spans="1:10" ht="59.25" customHeight="1">
      <c r="A222" s="858"/>
      <c r="B222" s="853"/>
      <c r="C222" s="853"/>
      <c r="D222" s="853"/>
      <c r="E222" s="853"/>
      <c r="F222" s="853"/>
      <c r="G222" s="853"/>
      <c r="H222" s="853"/>
      <c r="I222" s="858"/>
      <c r="J222" s="853"/>
    </row>
    <row r="223" spans="1:10" ht="59.25" customHeight="1">
      <c r="A223" s="858"/>
      <c r="B223" s="853"/>
      <c r="C223" s="853"/>
      <c r="D223" s="853"/>
      <c r="E223" s="853"/>
      <c r="F223" s="853"/>
      <c r="G223" s="853"/>
      <c r="H223" s="853"/>
      <c r="I223" s="858"/>
      <c r="J223" s="853"/>
    </row>
    <row r="224" spans="1:10" ht="59.25" customHeight="1">
      <c r="A224" s="858"/>
      <c r="B224" s="853"/>
      <c r="C224" s="853"/>
      <c r="D224" s="853"/>
      <c r="E224" s="853"/>
      <c r="F224" s="853"/>
      <c r="G224" s="853"/>
      <c r="H224" s="853"/>
      <c r="I224" s="858"/>
      <c r="J224" s="853"/>
    </row>
    <row r="225" spans="1:10" ht="59.25" customHeight="1">
      <c r="A225" s="858"/>
      <c r="B225" s="853"/>
      <c r="C225" s="853"/>
      <c r="D225" s="853"/>
      <c r="E225" s="853"/>
      <c r="F225" s="853"/>
      <c r="G225" s="853"/>
      <c r="H225" s="853"/>
      <c r="I225" s="858"/>
      <c r="J225" s="853"/>
    </row>
    <row r="226" spans="1:10" ht="59.25" customHeight="1">
      <c r="A226" s="858"/>
      <c r="B226" s="853"/>
      <c r="C226" s="853"/>
      <c r="D226" s="853"/>
      <c r="E226" s="853"/>
      <c r="F226" s="853"/>
      <c r="G226" s="853"/>
      <c r="H226" s="853"/>
      <c r="I226" s="858"/>
      <c r="J226" s="853"/>
    </row>
    <row r="227" spans="1:10" ht="59.25" customHeight="1">
      <c r="A227" s="858"/>
      <c r="B227" s="853"/>
      <c r="C227" s="853"/>
      <c r="D227" s="853"/>
      <c r="E227" s="853"/>
      <c r="F227" s="853"/>
      <c r="G227" s="853"/>
      <c r="H227" s="853"/>
      <c r="I227" s="858"/>
      <c r="J227" s="853"/>
    </row>
    <row r="228" spans="1:10" ht="59.25" customHeight="1">
      <c r="A228" s="858"/>
      <c r="B228" s="853"/>
      <c r="C228" s="853"/>
      <c r="D228" s="853"/>
      <c r="E228" s="853"/>
      <c r="F228" s="853"/>
      <c r="G228" s="853"/>
      <c r="H228" s="853"/>
      <c r="I228" s="858"/>
      <c r="J228" s="853"/>
    </row>
    <row r="229" spans="1:10" ht="59.25" customHeight="1">
      <c r="A229" s="858"/>
      <c r="B229" s="853"/>
      <c r="C229" s="853"/>
      <c r="D229" s="853"/>
      <c r="E229" s="853"/>
      <c r="F229" s="853"/>
      <c r="G229" s="853"/>
      <c r="H229" s="853"/>
      <c r="I229" s="858"/>
      <c r="J229" s="853"/>
    </row>
    <row r="230" spans="1:10" ht="59.25" customHeight="1">
      <c r="A230" s="858"/>
      <c r="B230" s="853"/>
      <c r="C230" s="853"/>
      <c r="D230" s="853"/>
      <c r="E230" s="853"/>
      <c r="F230" s="853"/>
      <c r="G230" s="853"/>
      <c r="H230" s="853"/>
      <c r="I230" s="858"/>
      <c r="J230" s="853"/>
    </row>
    <row r="231" spans="1:10" ht="59.25" customHeight="1">
      <c r="A231" s="858"/>
      <c r="B231" s="853"/>
      <c r="C231" s="853"/>
      <c r="D231" s="853"/>
      <c r="E231" s="853"/>
      <c r="F231" s="853"/>
      <c r="G231" s="853"/>
      <c r="H231" s="853"/>
      <c r="I231" s="858"/>
      <c r="J231" s="853"/>
    </row>
    <row r="232" spans="1:10" ht="59.25" customHeight="1">
      <c r="A232" s="858"/>
      <c r="B232" s="853"/>
      <c r="C232" s="853"/>
      <c r="D232" s="853"/>
      <c r="E232" s="853"/>
      <c r="F232" s="853"/>
      <c r="G232" s="853"/>
      <c r="H232" s="853"/>
      <c r="I232" s="858"/>
      <c r="J232" s="853"/>
    </row>
    <row r="233" spans="1:10" ht="59.25" customHeight="1">
      <c r="A233" s="858"/>
      <c r="B233" s="853"/>
      <c r="C233" s="853"/>
      <c r="D233" s="853"/>
      <c r="E233" s="853"/>
      <c r="F233" s="853"/>
      <c r="G233" s="853"/>
      <c r="H233" s="853"/>
      <c r="I233" s="858"/>
      <c r="J233" s="853"/>
    </row>
    <row r="234" spans="1:10" ht="59.25" customHeight="1">
      <c r="A234" s="858"/>
      <c r="B234" s="853"/>
      <c r="C234" s="853"/>
      <c r="D234" s="853"/>
      <c r="E234" s="853"/>
      <c r="F234" s="853"/>
      <c r="G234" s="853"/>
      <c r="H234" s="853"/>
      <c r="I234" s="858"/>
      <c r="J234" s="853"/>
    </row>
    <row r="235" spans="1:10" ht="59.25" customHeight="1">
      <c r="A235" s="858"/>
      <c r="B235" s="853"/>
      <c r="C235" s="853"/>
      <c r="D235" s="853"/>
      <c r="E235" s="853"/>
      <c r="F235" s="853"/>
      <c r="G235" s="853"/>
      <c r="H235" s="853"/>
      <c r="I235" s="858"/>
      <c r="J235" s="853"/>
    </row>
    <row r="236" spans="1:10" ht="59.25" customHeight="1">
      <c r="A236" s="858"/>
      <c r="B236" s="853"/>
      <c r="C236" s="853"/>
      <c r="D236" s="853"/>
      <c r="E236" s="853"/>
      <c r="F236" s="853"/>
      <c r="G236" s="853"/>
      <c r="H236" s="853"/>
      <c r="I236" s="858"/>
      <c r="J236" s="853"/>
    </row>
    <row r="237" spans="1:10" ht="59.25" customHeight="1">
      <c r="A237" s="858"/>
      <c r="B237" s="853"/>
      <c r="C237" s="853"/>
      <c r="D237" s="853"/>
      <c r="E237" s="853"/>
      <c r="F237" s="853"/>
      <c r="G237" s="853"/>
      <c r="H237" s="853"/>
      <c r="I237" s="858"/>
      <c r="J237" s="853"/>
    </row>
    <row r="238" spans="1:10" ht="59.25" customHeight="1">
      <c r="A238" s="858"/>
      <c r="B238" s="853"/>
      <c r="C238" s="853"/>
      <c r="D238" s="853"/>
      <c r="E238" s="853"/>
      <c r="F238" s="853"/>
      <c r="G238" s="853"/>
      <c r="H238" s="853"/>
      <c r="I238" s="858"/>
      <c r="J238" s="853"/>
    </row>
    <row r="239" spans="1:10" ht="59.25" customHeight="1">
      <c r="A239" s="858"/>
      <c r="B239" s="853"/>
      <c r="C239" s="853"/>
      <c r="D239" s="853"/>
      <c r="E239" s="853"/>
      <c r="F239" s="853"/>
      <c r="G239" s="853"/>
      <c r="H239" s="853"/>
      <c r="I239" s="858"/>
      <c r="J239" s="853"/>
    </row>
    <row r="240" spans="1:10" ht="59.25" customHeight="1">
      <c r="A240" s="858"/>
      <c r="B240" s="853"/>
      <c r="C240" s="853"/>
      <c r="D240" s="853"/>
      <c r="E240" s="853"/>
      <c r="F240" s="853"/>
      <c r="G240" s="853"/>
      <c r="H240" s="853"/>
      <c r="I240" s="858"/>
      <c r="J240" s="853"/>
    </row>
    <row r="241" spans="1:10" ht="59.25" customHeight="1">
      <c r="A241" s="858"/>
      <c r="B241" s="853"/>
      <c r="C241" s="853"/>
      <c r="D241" s="853"/>
      <c r="E241" s="853"/>
      <c r="F241" s="853"/>
      <c r="G241" s="853"/>
      <c r="H241" s="853"/>
      <c r="I241" s="858"/>
      <c r="J241" s="853"/>
    </row>
    <row r="242" spans="1:10" ht="59.25" customHeight="1">
      <c r="A242" s="858"/>
      <c r="B242" s="853"/>
      <c r="C242" s="853"/>
      <c r="D242" s="853"/>
      <c r="E242" s="853"/>
      <c r="F242" s="853"/>
      <c r="G242" s="853"/>
      <c r="H242" s="853"/>
      <c r="I242" s="858"/>
      <c r="J242" s="853"/>
    </row>
    <row r="243" spans="1:10" ht="59.25" customHeight="1">
      <c r="A243" s="858"/>
      <c r="B243" s="853"/>
      <c r="C243" s="853"/>
      <c r="D243" s="853"/>
      <c r="E243" s="853"/>
      <c r="F243" s="853"/>
      <c r="G243" s="853"/>
      <c r="H243" s="853"/>
      <c r="I243" s="858"/>
      <c r="J243" s="853"/>
    </row>
    <row r="244" spans="1:10" ht="59.25" customHeight="1">
      <c r="A244" s="858"/>
      <c r="B244" s="853"/>
      <c r="C244" s="853"/>
      <c r="D244" s="853"/>
      <c r="E244" s="853"/>
      <c r="F244" s="853"/>
      <c r="G244" s="853"/>
      <c r="H244" s="853"/>
      <c r="I244" s="858"/>
      <c r="J244" s="853"/>
    </row>
    <row r="245" spans="1:10" ht="59.25" customHeight="1">
      <c r="A245" s="858"/>
      <c r="B245" s="853"/>
      <c r="C245" s="853"/>
      <c r="D245" s="853"/>
      <c r="E245" s="853"/>
      <c r="F245" s="853"/>
      <c r="G245" s="853"/>
      <c r="H245" s="853"/>
      <c r="I245" s="858"/>
      <c r="J245" s="853"/>
    </row>
    <row r="246" spans="1:10" ht="59.25" customHeight="1">
      <c r="A246" s="858"/>
      <c r="B246" s="853"/>
      <c r="C246" s="853"/>
      <c r="D246" s="853"/>
      <c r="E246" s="853"/>
      <c r="F246" s="853"/>
      <c r="G246" s="853"/>
      <c r="H246" s="853"/>
      <c r="I246" s="858"/>
      <c r="J246" s="853"/>
    </row>
    <row r="247" spans="1:10" ht="59.25" customHeight="1">
      <c r="A247" s="858"/>
      <c r="B247" s="853"/>
      <c r="C247" s="853"/>
      <c r="D247" s="853"/>
      <c r="E247" s="853"/>
      <c r="F247" s="853"/>
      <c r="G247" s="853"/>
      <c r="H247" s="853"/>
      <c r="I247" s="858"/>
      <c r="J247" s="853"/>
    </row>
    <row r="248" spans="1:10" ht="59.25" customHeight="1">
      <c r="A248" s="858"/>
      <c r="B248" s="853"/>
      <c r="C248" s="853"/>
      <c r="D248" s="853"/>
      <c r="E248" s="853"/>
      <c r="F248" s="853"/>
      <c r="G248" s="853"/>
      <c r="H248" s="853"/>
      <c r="I248" s="858"/>
      <c r="J248" s="853"/>
    </row>
    <row r="249" spans="1:10" ht="59.25" customHeight="1">
      <c r="A249" s="858"/>
      <c r="B249" s="853"/>
      <c r="C249" s="853"/>
      <c r="D249" s="853"/>
      <c r="E249" s="853"/>
      <c r="F249" s="853"/>
      <c r="G249" s="853"/>
      <c r="H249" s="853"/>
      <c r="I249" s="858"/>
      <c r="J249" s="853"/>
    </row>
    <row r="250" spans="1:10" ht="59.25" customHeight="1">
      <c r="A250" s="858"/>
      <c r="B250" s="853"/>
      <c r="C250" s="853"/>
      <c r="D250" s="853"/>
      <c r="E250" s="853"/>
      <c r="F250" s="853"/>
      <c r="G250" s="853"/>
      <c r="H250" s="853"/>
      <c r="I250" s="858"/>
      <c r="J250" s="853"/>
    </row>
    <row r="251" spans="1:10" ht="59.25" customHeight="1">
      <c r="A251" s="858"/>
      <c r="B251" s="853"/>
      <c r="C251" s="853"/>
      <c r="D251" s="853"/>
      <c r="E251" s="853"/>
      <c r="F251" s="853"/>
      <c r="G251" s="853"/>
      <c r="H251" s="853"/>
      <c r="I251" s="858"/>
      <c r="J251" s="853"/>
    </row>
    <row r="252" spans="1:10" ht="59.25" customHeight="1">
      <c r="A252" s="858"/>
      <c r="B252" s="853"/>
      <c r="C252" s="853"/>
      <c r="D252" s="853"/>
      <c r="E252" s="853"/>
      <c r="F252" s="853"/>
      <c r="G252" s="853"/>
      <c r="H252" s="853"/>
      <c r="I252" s="858"/>
      <c r="J252" s="853"/>
    </row>
    <row r="253" spans="1:10" ht="59.25" customHeight="1">
      <c r="A253" s="858"/>
      <c r="B253" s="853"/>
      <c r="C253" s="853"/>
      <c r="D253" s="853"/>
      <c r="E253" s="853"/>
      <c r="F253" s="853"/>
      <c r="G253" s="853"/>
      <c r="H253" s="853"/>
      <c r="I253" s="858"/>
      <c r="J253" s="853"/>
    </row>
    <row r="254" spans="1:10" ht="59.25" customHeight="1">
      <c r="A254" s="858"/>
      <c r="B254" s="853"/>
      <c r="C254" s="853"/>
      <c r="D254" s="853"/>
      <c r="E254" s="853"/>
      <c r="F254" s="853"/>
      <c r="G254" s="853"/>
      <c r="H254" s="853"/>
      <c r="I254" s="858"/>
      <c r="J254" s="853"/>
    </row>
    <row r="255" spans="1:10" ht="59.25" customHeight="1">
      <c r="A255" s="858"/>
      <c r="B255" s="853"/>
      <c r="C255" s="853"/>
      <c r="D255" s="853"/>
      <c r="E255" s="853"/>
      <c r="F255" s="853"/>
      <c r="G255" s="853"/>
      <c r="H255" s="853"/>
      <c r="I255" s="858"/>
      <c r="J255" s="853"/>
    </row>
    <row r="256" spans="1:10" ht="59.25" customHeight="1">
      <c r="A256" s="858"/>
      <c r="B256" s="853"/>
      <c r="C256" s="853"/>
      <c r="D256" s="853"/>
      <c r="E256" s="853"/>
      <c r="F256" s="853"/>
      <c r="G256" s="853"/>
      <c r="H256" s="853"/>
      <c r="I256" s="858"/>
      <c r="J256" s="853"/>
    </row>
    <row r="257" spans="1:10" ht="59.25" customHeight="1">
      <c r="A257" s="858"/>
      <c r="B257" s="853"/>
      <c r="C257" s="853"/>
      <c r="D257" s="853"/>
      <c r="E257" s="853"/>
      <c r="F257" s="853"/>
      <c r="G257" s="853"/>
      <c r="H257" s="853"/>
      <c r="I257" s="858"/>
      <c r="J257" s="853"/>
    </row>
    <row r="258" spans="1:10" ht="59.25" customHeight="1">
      <c r="A258" s="858"/>
      <c r="B258" s="853"/>
      <c r="C258" s="853"/>
      <c r="D258" s="853"/>
      <c r="E258" s="853"/>
      <c r="F258" s="853"/>
      <c r="G258" s="853"/>
      <c r="H258" s="853"/>
      <c r="I258" s="858"/>
      <c r="J258" s="853"/>
    </row>
    <row r="259" spans="1:10" ht="59.25" customHeight="1">
      <c r="A259" s="858"/>
      <c r="B259" s="853"/>
      <c r="C259" s="853"/>
      <c r="D259" s="853"/>
      <c r="E259" s="853"/>
      <c r="F259" s="853"/>
      <c r="G259" s="853"/>
      <c r="H259" s="853"/>
      <c r="I259" s="858"/>
      <c r="J259" s="853"/>
    </row>
    <row r="260" spans="1:10" ht="59.25" customHeight="1">
      <c r="A260" s="858"/>
      <c r="B260" s="853"/>
      <c r="C260" s="853"/>
      <c r="D260" s="853"/>
      <c r="E260" s="853"/>
      <c r="F260" s="853"/>
      <c r="G260" s="853"/>
      <c r="H260" s="853"/>
      <c r="I260" s="858"/>
      <c r="J260" s="853"/>
    </row>
    <row r="261" spans="1:10" ht="59.25" customHeight="1">
      <c r="A261" s="858"/>
      <c r="B261" s="853"/>
      <c r="C261" s="853"/>
      <c r="D261" s="853"/>
      <c r="E261" s="853"/>
      <c r="F261" s="853"/>
      <c r="G261" s="853"/>
      <c r="H261" s="853"/>
      <c r="I261" s="858"/>
      <c r="J261" s="853"/>
    </row>
    <row r="262" spans="1:10" ht="59.25" customHeight="1">
      <c r="A262" s="858"/>
      <c r="B262" s="853"/>
      <c r="C262" s="853"/>
      <c r="D262" s="853"/>
      <c r="E262" s="853"/>
      <c r="F262" s="853"/>
      <c r="G262" s="853"/>
      <c r="H262" s="853"/>
      <c r="I262" s="858"/>
      <c r="J262" s="853"/>
    </row>
    <row r="263" spans="1:10" ht="59.25" customHeight="1">
      <c r="A263" s="858"/>
      <c r="B263" s="853"/>
      <c r="C263" s="853"/>
      <c r="D263" s="853"/>
      <c r="E263" s="853"/>
      <c r="F263" s="853"/>
      <c r="G263" s="853"/>
      <c r="H263" s="853"/>
      <c r="I263" s="858"/>
      <c r="J263" s="853"/>
    </row>
    <row r="264" spans="1:10" ht="59.25" customHeight="1">
      <c r="A264" s="858"/>
      <c r="B264" s="853"/>
      <c r="C264" s="853"/>
      <c r="D264" s="853"/>
      <c r="E264" s="853"/>
      <c r="F264" s="853"/>
      <c r="G264" s="853"/>
      <c r="H264" s="853"/>
      <c r="I264" s="858"/>
      <c r="J264" s="853"/>
    </row>
    <row r="265" spans="1:10" ht="59.25" customHeight="1">
      <c r="A265" s="858"/>
      <c r="B265" s="853"/>
      <c r="C265" s="853"/>
      <c r="D265" s="853"/>
      <c r="E265" s="853"/>
      <c r="F265" s="853"/>
      <c r="G265" s="853"/>
      <c r="H265" s="853"/>
      <c r="I265" s="858"/>
      <c r="J265" s="853"/>
    </row>
    <row r="266" spans="1:10" ht="59.25" customHeight="1">
      <c r="A266" s="858"/>
      <c r="B266" s="853"/>
      <c r="C266" s="853"/>
      <c r="D266" s="853"/>
      <c r="E266" s="853"/>
      <c r="F266" s="853"/>
      <c r="G266" s="853"/>
      <c r="H266" s="853"/>
      <c r="I266" s="858"/>
      <c r="J266" s="853"/>
    </row>
    <row r="267" spans="1:10" ht="59.25" customHeight="1">
      <c r="A267" s="858"/>
      <c r="B267" s="853"/>
      <c r="C267" s="853"/>
      <c r="D267" s="853"/>
      <c r="E267" s="853"/>
      <c r="F267" s="853"/>
      <c r="G267" s="853"/>
      <c r="H267" s="853"/>
      <c r="I267" s="858"/>
      <c r="J267" s="853"/>
    </row>
    <row r="268" spans="1:10" ht="59.25" customHeight="1">
      <c r="A268" s="858"/>
      <c r="B268" s="853"/>
      <c r="C268" s="853"/>
      <c r="D268" s="853"/>
      <c r="E268" s="853"/>
      <c r="F268" s="853"/>
      <c r="G268" s="853"/>
      <c r="H268" s="853"/>
      <c r="I268" s="858"/>
      <c r="J268" s="853"/>
    </row>
    <row r="269" spans="1:10" ht="59.25" customHeight="1">
      <c r="A269" s="858"/>
      <c r="B269" s="853"/>
      <c r="C269" s="853"/>
      <c r="D269" s="853"/>
      <c r="E269" s="853"/>
      <c r="F269" s="853"/>
      <c r="G269" s="853"/>
      <c r="H269" s="853"/>
      <c r="I269" s="858"/>
      <c r="J269" s="853"/>
    </row>
    <row r="270" spans="1:10" ht="59.25" customHeight="1">
      <c r="A270" s="858"/>
      <c r="B270" s="853"/>
      <c r="C270" s="853"/>
      <c r="D270" s="853"/>
      <c r="E270" s="853"/>
      <c r="F270" s="853"/>
      <c r="G270" s="853"/>
      <c r="H270" s="853"/>
      <c r="I270" s="858"/>
      <c r="J270" s="853"/>
    </row>
    <row r="271" spans="1:10" ht="59.25" customHeight="1">
      <c r="A271" s="858"/>
      <c r="B271" s="853"/>
      <c r="C271" s="853"/>
      <c r="D271" s="853"/>
      <c r="E271" s="853"/>
      <c r="F271" s="853"/>
      <c r="G271" s="853"/>
      <c r="H271" s="853"/>
      <c r="I271" s="858"/>
      <c r="J271" s="853"/>
    </row>
    <row r="272" spans="1:10" ht="59.25" customHeight="1">
      <c r="A272" s="858"/>
      <c r="B272" s="853"/>
      <c r="C272" s="853"/>
      <c r="D272" s="853"/>
      <c r="E272" s="853"/>
      <c r="F272" s="853"/>
      <c r="G272" s="853"/>
      <c r="H272" s="853"/>
      <c r="I272" s="858"/>
      <c r="J272" s="853"/>
    </row>
    <row r="273" spans="1:10" ht="59.25" customHeight="1">
      <c r="A273" s="858"/>
      <c r="B273" s="853"/>
      <c r="C273" s="853"/>
      <c r="D273" s="853"/>
      <c r="E273" s="853"/>
      <c r="F273" s="853"/>
      <c r="G273" s="853"/>
      <c r="H273" s="853"/>
      <c r="I273" s="858"/>
      <c r="J273" s="853"/>
    </row>
    <row r="274" spans="1:10" ht="59.25" customHeight="1">
      <c r="A274" s="858"/>
      <c r="B274" s="853"/>
      <c r="C274" s="853"/>
      <c r="D274" s="853"/>
      <c r="E274" s="853"/>
      <c r="F274" s="853"/>
      <c r="G274" s="853"/>
      <c r="H274" s="853"/>
      <c r="I274" s="858"/>
      <c r="J274" s="853"/>
    </row>
    <row r="275" spans="1:10" ht="59.25" customHeight="1">
      <c r="A275" s="858"/>
      <c r="B275" s="853"/>
      <c r="C275" s="853"/>
      <c r="D275" s="853"/>
      <c r="E275" s="853"/>
      <c r="F275" s="853"/>
      <c r="G275" s="853"/>
      <c r="H275" s="853"/>
      <c r="I275" s="858"/>
      <c r="J275" s="853"/>
    </row>
    <row r="276" spans="1:10" ht="59.25" customHeight="1">
      <c r="A276" s="858"/>
      <c r="B276" s="853"/>
      <c r="C276" s="853"/>
      <c r="D276" s="853"/>
      <c r="E276" s="853"/>
      <c r="F276" s="853"/>
      <c r="G276" s="853"/>
      <c r="H276" s="853"/>
      <c r="I276" s="858"/>
      <c r="J276" s="853"/>
    </row>
    <row r="277" spans="1:10" ht="59.25" customHeight="1">
      <c r="A277" s="858"/>
      <c r="B277" s="853"/>
      <c r="C277" s="853"/>
      <c r="D277" s="853"/>
      <c r="E277" s="853"/>
      <c r="F277" s="853"/>
      <c r="G277" s="853"/>
      <c r="H277" s="853"/>
      <c r="I277" s="858"/>
      <c r="J277" s="853"/>
    </row>
    <row r="278" spans="1:10" ht="59.25" customHeight="1">
      <c r="A278" s="858"/>
      <c r="B278" s="853"/>
      <c r="C278" s="853"/>
      <c r="D278" s="853"/>
      <c r="E278" s="853"/>
      <c r="F278" s="853"/>
      <c r="G278" s="853"/>
      <c r="H278" s="853"/>
      <c r="I278" s="858"/>
      <c r="J278" s="853"/>
    </row>
    <row r="279" spans="1:10" ht="59.25" customHeight="1">
      <c r="A279" s="858"/>
      <c r="B279" s="853"/>
      <c r="C279" s="853"/>
      <c r="D279" s="853"/>
      <c r="E279" s="853"/>
      <c r="F279" s="853"/>
      <c r="G279" s="853"/>
      <c r="H279" s="853"/>
      <c r="I279" s="858"/>
      <c r="J279" s="853"/>
    </row>
    <row r="280" spans="1:10" ht="59.25" customHeight="1">
      <c r="A280" s="858"/>
      <c r="B280" s="853"/>
      <c r="C280" s="853"/>
      <c r="D280" s="853"/>
      <c r="E280" s="853"/>
      <c r="F280" s="853"/>
      <c r="G280" s="853"/>
      <c r="H280" s="853"/>
      <c r="I280" s="858"/>
      <c r="J280" s="853"/>
    </row>
    <row r="281" spans="1:10" ht="59.25" customHeight="1">
      <c r="A281" s="858"/>
      <c r="B281" s="853"/>
      <c r="C281" s="853"/>
      <c r="D281" s="853"/>
      <c r="E281" s="853"/>
      <c r="F281" s="853"/>
      <c r="G281" s="853"/>
      <c r="H281" s="853"/>
      <c r="I281" s="858"/>
      <c r="J281" s="853"/>
    </row>
    <row r="282" spans="1:10" ht="59.25" customHeight="1">
      <c r="A282" s="858"/>
      <c r="B282" s="853"/>
      <c r="C282" s="853"/>
      <c r="D282" s="853"/>
      <c r="E282" s="853"/>
      <c r="F282" s="853"/>
      <c r="G282" s="853"/>
      <c r="H282" s="853"/>
      <c r="I282" s="858"/>
      <c r="J282" s="853"/>
    </row>
    <row r="283" spans="1:10" ht="59.25" customHeight="1">
      <c r="A283" s="858"/>
      <c r="B283" s="853"/>
      <c r="C283" s="853"/>
      <c r="D283" s="853"/>
      <c r="E283" s="853"/>
      <c r="F283" s="853"/>
      <c r="G283" s="853"/>
      <c r="H283" s="853"/>
      <c r="I283" s="858"/>
      <c r="J283" s="853"/>
    </row>
    <row r="284" spans="1:10" ht="59.25" customHeight="1">
      <c r="A284" s="858"/>
      <c r="B284" s="853"/>
      <c r="C284" s="853"/>
      <c r="D284" s="853"/>
      <c r="E284" s="853"/>
      <c r="F284" s="853"/>
      <c r="G284" s="853"/>
      <c r="H284" s="853"/>
      <c r="I284" s="858"/>
      <c r="J284" s="853"/>
    </row>
    <row r="285" spans="1:10" ht="59.25" customHeight="1">
      <c r="A285" s="858"/>
      <c r="B285" s="853"/>
      <c r="C285" s="853"/>
      <c r="D285" s="853"/>
      <c r="E285" s="853"/>
      <c r="F285" s="853"/>
      <c r="G285" s="853"/>
      <c r="H285" s="853"/>
      <c r="I285" s="858"/>
      <c r="J285" s="853"/>
    </row>
    <row r="286" spans="1:10" ht="59.25" customHeight="1">
      <c r="A286" s="858"/>
      <c r="B286" s="853"/>
      <c r="C286" s="853"/>
      <c r="D286" s="853"/>
      <c r="E286" s="853"/>
      <c r="F286" s="853"/>
      <c r="G286" s="853"/>
      <c r="H286" s="853"/>
      <c r="I286" s="858"/>
      <c r="J286" s="853"/>
    </row>
    <row r="287" spans="1:10" ht="59.25" customHeight="1">
      <c r="A287" s="858"/>
      <c r="B287" s="853"/>
      <c r="C287" s="853"/>
      <c r="D287" s="853"/>
      <c r="E287" s="853"/>
      <c r="F287" s="853"/>
      <c r="G287" s="853"/>
      <c r="H287" s="853"/>
      <c r="I287" s="858"/>
      <c r="J287" s="853"/>
    </row>
    <row r="288" spans="1:10" ht="59.25" customHeight="1">
      <c r="A288" s="858"/>
      <c r="B288" s="853"/>
      <c r="C288" s="853"/>
      <c r="D288" s="853"/>
      <c r="E288" s="853"/>
      <c r="F288" s="853"/>
      <c r="G288" s="853"/>
      <c r="H288" s="853"/>
      <c r="I288" s="858"/>
      <c r="J288" s="853"/>
    </row>
    <row r="289" spans="1:10" ht="59.25" customHeight="1">
      <c r="A289" s="858"/>
      <c r="B289" s="853"/>
      <c r="C289" s="853"/>
      <c r="D289" s="853"/>
      <c r="E289" s="853"/>
      <c r="F289" s="853"/>
      <c r="G289" s="853"/>
      <c r="H289" s="853"/>
      <c r="I289" s="858"/>
      <c r="J289" s="853"/>
    </row>
    <row r="290" spans="1:10" ht="59.25" customHeight="1">
      <c r="A290" s="858"/>
      <c r="B290" s="853"/>
      <c r="C290" s="853"/>
      <c r="D290" s="853"/>
      <c r="E290" s="853"/>
      <c r="F290" s="853"/>
      <c r="G290" s="853"/>
      <c r="H290" s="853"/>
      <c r="I290" s="858"/>
      <c r="J290" s="853"/>
    </row>
    <row r="291" spans="1:10" ht="59.25" customHeight="1">
      <c r="A291" s="858"/>
      <c r="B291" s="853"/>
      <c r="C291" s="853"/>
      <c r="D291" s="853"/>
      <c r="E291" s="853"/>
      <c r="F291" s="853"/>
      <c r="G291" s="853"/>
      <c r="H291" s="853"/>
      <c r="I291" s="858"/>
      <c r="J291" s="853"/>
    </row>
    <row r="292" spans="1:10" ht="59.25" customHeight="1">
      <c r="A292" s="858"/>
      <c r="B292" s="853"/>
      <c r="C292" s="853"/>
      <c r="D292" s="853"/>
      <c r="E292" s="853"/>
      <c r="F292" s="853"/>
      <c r="G292" s="853"/>
      <c r="H292" s="853"/>
      <c r="I292" s="858"/>
      <c r="J292" s="853"/>
    </row>
    <row r="293" spans="1:10" ht="59.25" customHeight="1">
      <c r="A293" s="858"/>
      <c r="B293" s="853"/>
      <c r="C293" s="853"/>
      <c r="D293" s="853"/>
      <c r="E293" s="853"/>
      <c r="F293" s="853"/>
      <c r="G293" s="853"/>
      <c r="H293" s="853"/>
      <c r="I293" s="858"/>
      <c r="J293" s="853"/>
    </row>
    <row r="294" spans="1:10" ht="59.25" customHeight="1">
      <c r="A294" s="858"/>
      <c r="B294" s="853"/>
      <c r="C294" s="853"/>
      <c r="D294" s="853"/>
      <c r="E294" s="853"/>
      <c r="F294" s="853"/>
      <c r="G294" s="853"/>
      <c r="H294" s="853"/>
      <c r="I294" s="858"/>
      <c r="J294" s="853"/>
    </row>
    <row r="295" spans="1:10" ht="59.25" customHeight="1">
      <c r="A295" s="858"/>
      <c r="B295" s="853"/>
      <c r="C295" s="853"/>
      <c r="D295" s="853"/>
      <c r="E295" s="853"/>
      <c r="F295" s="853"/>
      <c r="G295" s="853"/>
      <c r="H295" s="853"/>
      <c r="I295" s="858"/>
      <c r="J295" s="853"/>
    </row>
    <row r="296" spans="1:10" ht="59.25" customHeight="1">
      <c r="A296" s="858"/>
      <c r="B296" s="853"/>
      <c r="C296" s="853"/>
      <c r="D296" s="853"/>
      <c r="E296" s="853"/>
      <c r="F296" s="853"/>
      <c r="G296" s="853"/>
      <c r="H296" s="853"/>
      <c r="I296" s="858"/>
      <c r="J296" s="853"/>
    </row>
    <row r="297" spans="1:10" ht="59.25" customHeight="1">
      <c r="A297" s="858"/>
      <c r="B297" s="853"/>
      <c r="C297" s="853"/>
      <c r="D297" s="853"/>
      <c r="E297" s="853"/>
      <c r="F297" s="853"/>
      <c r="G297" s="853"/>
      <c r="H297" s="853"/>
      <c r="I297" s="858"/>
      <c r="J297" s="853"/>
    </row>
    <row r="298" spans="1:10" ht="59.25" customHeight="1">
      <c r="A298" s="858"/>
      <c r="B298" s="853"/>
      <c r="C298" s="853"/>
      <c r="D298" s="853"/>
      <c r="E298" s="853"/>
      <c r="F298" s="853"/>
      <c r="G298" s="853"/>
      <c r="H298" s="853"/>
      <c r="I298" s="858"/>
      <c r="J298" s="853"/>
    </row>
    <row r="299" spans="1:10" ht="59.25" customHeight="1">
      <c r="A299" s="858"/>
      <c r="B299" s="853"/>
      <c r="C299" s="853"/>
      <c r="D299" s="853"/>
      <c r="E299" s="853"/>
      <c r="F299" s="853"/>
      <c r="G299" s="853"/>
      <c r="H299" s="853"/>
      <c r="I299" s="858"/>
      <c r="J299" s="853"/>
    </row>
    <row r="300" spans="1:10" ht="59.25" customHeight="1">
      <c r="A300" s="858"/>
      <c r="B300" s="853"/>
      <c r="C300" s="853"/>
      <c r="D300" s="853"/>
      <c r="E300" s="853"/>
      <c r="F300" s="853"/>
      <c r="G300" s="853"/>
      <c r="H300" s="853"/>
      <c r="I300" s="858"/>
      <c r="J300" s="853"/>
    </row>
    <row r="301" spans="1:10" ht="59.25" customHeight="1">
      <c r="A301" s="858"/>
      <c r="B301" s="853"/>
      <c r="C301" s="853"/>
      <c r="D301" s="853"/>
      <c r="E301" s="853"/>
      <c r="F301" s="853"/>
      <c r="G301" s="853"/>
      <c r="H301" s="853"/>
      <c r="I301" s="858"/>
      <c r="J301" s="853"/>
    </row>
    <row r="302" spans="1:10" ht="59.25" customHeight="1">
      <c r="A302" s="858"/>
      <c r="B302" s="853"/>
      <c r="C302" s="853"/>
      <c r="D302" s="853"/>
      <c r="E302" s="853"/>
      <c r="F302" s="853"/>
      <c r="G302" s="853"/>
      <c r="H302" s="853"/>
      <c r="I302" s="858"/>
      <c r="J302" s="853"/>
    </row>
    <row r="303" spans="1:10" ht="59.25" customHeight="1">
      <c r="A303" s="858"/>
      <c r="B303" s="853"/>
      <c r="C303" s="853"/>
      <c r="D303" s="853"/>
      <c r="E303" s="853"/>
      <c r="F303" s="853"/>
      <c r="G303" s="853"/>
      <c r="H303" s="853"/>
      <c r="I303" s="858"/>
      <c r="J303" s="853"/>
    </row>
    <row r="304" spans="1:10" ht="59.25" customHeight="1">
      <c r="A304" s="858"/>
      <c r="B304" s="853"/>
      <c r="C304" s="853"/>
      <c r="D304" s="853"/>
      <c r="E304" s="853"/>
      <c r="F304" s="853"/>
      <c r="G304" s="853"/>
      <c r="H304" s="853"/>
      <c r="I304" s="858"/>
      <c r="J304" s="853"/>
    </row>
    <row r="305" spans="1:10" ht="59.25" customHeight="1">
      <c r="A305" s="858"/>
      <c r="B305" s="853"/>
      <c r="C305" s="853"/>
      <c r="D305" s="853"/>
      <c r="E305" s="853"/>
      <c r="F305" s="853"/>
      <c r="G305" s="853"/>
      <c r="H305" s="853"/>
      <c r="I305" s="858"/>
      <c r="J305" s="853"/>
    </row>
    <row r="306" spans="1:10" ht="59.25" customHeight="1">
      <c r="A306" s="858"/>
      <c r="B306" s="853"/>
      <c r="C306" s="853"/>
      <c r="D306" s="853"/>
      <c r="E306" s="853"/>
      <c r="F306" s="853"/>
      <c r="G306" s="853"/>
      <c r="H306" s="853"/>
      <c r="I306" s="858"/>
      <c r="J306" s="853"/>
    </row>
    <row r="307" spans="1:10" ht="59.25" customHeight="1">
      <c r="A307" s="858"/>
      <c r="B307" s="853"/>
      <c r="C307" s="853"/>
      <c r="D307" s="853"/>
      <c r="E307" s="853"/>
      <c r="F307" s="853"/>
      <c r="G307" s="853"/>
      <c r="H307" s="853"/>
      <c r="I307" s="858"/>
      <c r="J307" s="853"/>
    </row>
    <row r="308" spans="1:10" ht="59.25" customHeight="1">
      <c r="A308" s="858"/>
      <c r="B308" s="853"/>
      <c r="C308" s="853"/>
      <c r="D308" s="853"/>
      <c r="E308" s="853"/>
      <c r="F308" s="853"/>
      <c r="G308" s="853"/>
      <c r="H308" s="853"/>
      <c r="I308" s="858"/>
      <c r="J308" s="853"/>
    </row>
    <row r="309" spans="1:10" ht="59.25" customHeight="1">
      <c r="A309" s="858"/>
      <c r="B309" s="853"/>
      <c r="C309" s="853"/>
      <c r="D309" s="853"/>
      <c r="E309" s="853"/>
      <c r="F309" s="853"/>
      <c r="G309" s="853"/>
      <c r="H309" s="853"/>
      <c r="I309" s="858"/>
      <c r="J309" s="853"/>
    </row>
    <row r="310" spans="1:10" ht="59.25" customHeight="1">
      <c r="A310" s="858"/>
      <c r="B310" s="853"/>
      <c r="C310" s="853"/>
      <c r="D310" s="853"/>
      <c r="E310" s="853"/>
      <c r="F310" s="853"/>
      <c r="G310" s="853"/>
      <c r="H310" s="853"/>
      <c r="I310" s="858"/>
      <c r="J310" s="853"/>
    </row>
    <row r="311" spans="1:10" ht="59.25" customHeight="1">
      <c r="A311" s="858"/>
      <c r="B311" s="853"/>
      <c r="C311" s="853"/>
      <c r="D311" s="853"/>
      <c r="E311" s="853"/>
      <c r="F311" s="853"/>
      <c r="G311" s="853"/>
      <c r="H311" s="853"/>
      <c r="I311" s="858"/>
      <c r="J311" s="853"/>
    </row>
    <row r="312" spans="1:10" ht="59.25" customHeight="1">
      <c r="A312" s="858"/>
      <c r="B312" s="853"/>
      <c r="C312" s="853"/>
      <c r="D312" s="853"/>
      <c r="E312" s="853"/>
      <c r="F312" s="853"/>
      <c r="G312" s="853"/>
      <c r="H312" s="853"/>
      <c r="I312" s="858"/>
      <c r="J312" s="853"/>
    </row>
    <row r="313" spans="1:10" ht="59.25" customHeight="1">
      <c r="A313" s="858"/>
      <c r="B313" s="853"/>
      <c r="C313" s="853"/>
      <c r="D313" s="853"/>
      <c r="E313" s="853"/>
      <c r="F313" s="853"/>
      <c r="G313" s="853"/>
      <c r="H313" s="853"/>
      <c r="I313" s="858"/>
      <c r="J313" s="853"/>
    </row>
    <row r="314" spans="1:10" ht="59.25" customHeight="1">
      <c r="A314" s="858"/>
      <c r="B314" s="853"/>
      <c r="C314" s="853"/>
      <c r="D314" s="853"/>
      <c r="E314" s="853"/>
      <c r="F314" s="853"/>
      <c r="G314" s="853"/>
      <c r="H314" s="853"/>
      <c r="I314" s="858"/>
      <c r="J314" s="853"/>
    </row>
    <row r="315" spans="1:10" ht="59.25" customHeight="1">
      <c r="A315" s="858"/>
      <c r="B315" s="853"/>
      <c r="C315" s="853"/>
      <c r="D315" s="853"/>
      <c r="E315" s="853"/>
      <c r="F315" s="853"/>
      <c r="G315" s="853"/>
      <c r="H315" s="853"/>
      <c r="I315" s="858"/>
      <c r="J315" s="853"/>
    </row>
    <row r="316" spans="1:10" ht="59.25" customHeight="1">
      <c r="A316" s="858"/>
      <c r="B316" s="853"/>
      <c r="C316" s="853"/>
      <c r="D316" s="853"/>
      <c r="E316" s="853"/>
      <c r="F316" s="853"/>
      <c r="G316" s="853"/>
      <c r="H316" s="853"/>
      <c r="I316" s="858"/>
      <c r="J316" s="853"/>
    </row>
    <row r="317" spans="1:10" ht="59.25" customHeight="1">
      <c r="A317" s="858"/>
      <c r="B317" s="853"/>
      <c r="C317" s="853"/>
      <c r="D317" s="853"/>
      <c r="E317" s="853"/>
      <c r="F317" s="853"/>
      <c r="G317" s="853"/>
      <c r="H317" s="853"/>
      <c r="I317" s="858"/>
      <c r="J317" s="853"/>
    </row>
    <row r="318" spans="1:10" ht="59.25" customHeight="1">
      <c r="A318" s="858"/>
      <c r="B318" s="853"/>
      <c r="C318" s="853"/>
      <c r="D318" s="853"/>
      <c r="E318" s="853"/>
      <c r="F318" s="853"/>
      <c r="G318" s="853"/>
      <c r="H318" s="853"/>
      <c r="I318" s="858"/>
      <c r="J318" s="853"/>
    </row>
    <row r="319" spans="1:10" ht="59.25" customHeight="1">
      <c r="A319" s="858"/>
      <c r="B319" s="853"/>
      <c r="C319" s="853"/>
      <c r="D319" s="853"/>
      <c r="E319" s="853"/>
      <c r="F319" s="853"/>
      <c r="G319" s="853"/>
      <c r="H319" s="853"/>
      <c r="I319" s="858"/>
      <c r="J319" s="853"/>
    </row>
    <row r="320" spans="1:10" ht="59.25" customHeight="1">
      <c r="A320" s="858"/>
      <c r="B320" s="853"/>
      <c r="C320" s="853"/>
      <c r="D320" s="853"/>
      <c r="E320" s="853"/>
      <c r="F320" s="853"/>
      <c r="G320" s="853"/>
      <c r="H320" s="853"/>
      <c r="I320" s="858"/>
      <c r="J320" s="853"/>
    </row>
    <row r="321" spans="1:10" ht="59.25" customHeight="1">
      <c r="A321" s="858"/>
      <c r="B321" s="853"/>
      <c r="C321" s="853"/>
      <c r="D321" s="853"/>
      <c r="E321" s="853"/>
      <c r="F321" s="853"/>
      <c r="G321" s="853"/>
      <c r="H321" s="853"/>
      <c r="I321" s="858"/>
      <c r="J321" s="853"/>
    </row>
    <row r="322" spans="1:10" ht="59.25" customHeight="1">
      <c r="A322" s="858"/>
      <c r="B322" s="853"/>
      <c r="C322" s="853"/>
      <c r="D322" s="853"/>
      <c r="E322" s="853"/>
      <c r="F322" s="853"/>
      <c r="G322" s="853"/>
      <c r="H322" s="853"/>
      <c r="I322" s="858"/>
      <c r="J322" s="853"/>
    </row>
    <row r="323" spans="1:10" ht="59.25" customHeight="1">
      <c r="A323" s="858"/>
      <c r="B323" s="853"/>
      <c r="C323" s="853"/>
      <c r="D323" s="853"/>
      <c r="E323" s="853"/>
      <c r="F323" s="853"/>
      <c r="G323" s="853"/>
      <c r="H323" s="853"/>
      <c r="I323" s="858"/>
      <c r="J323" s="853"/>
    </row>
    <row r="324" spans="1:10" ht="59.25" customHeight="1">
      <c r="A324" s="858"/>
      <c r="B324" s="853"/>
      <c r="C324" s="853"/>
      <c r="D324" s="853"/>
      <c r="E324" s="853"/>
      <c r="F324" s="853"/>
      <c r="G324" s="853"/>
      <c r="H324" s="853"/>
      <c r="I324" s="858"/>
      <c r="J324" s="853"/>
    </row>
    <row r="325" spans="1:10" ht="59.25" customHeight="1">
      <c r="A325" s="858"/>
      <c r="B325" s="853"/>
      <c r="C325" s="853"/>
      <c r="D325" s="853"/>
      <c r="E325" s="853"/>
      <c r="F325" s="853"/>
      <c r="G325" s="853"/>
      <c r="H325" s="853"/>
      <c r="I325" s="858"/>
      <c r="J325" s="853"/>
    </row>
    <row r="326" spans="1:10" ht="59.25" customHeight="1">
      <c r="A326" s="858"/>
      <c r="B326" s="853"/>
      <c r="C326" s="853"/>
      <c r="D326" s="853"/>
      <c r="E326" s="853"/>
      <c r="F326" s="853"/>
      <c r="G326" s="853"/>
      <c r="H326" s="853"/>
      <c r="I326" s="858"/>
      <c r="J326" s="853"/>
    </row>
    <row r="327" spans="1:10" ht="59.25" customHeight="1">
      <c r="A327" s="858"/>
      <c r="B327" s="853"/>
      <c r="C327" s="853"/>
      <c r="D327" s="853"/>
      <c r="E327" s="853"/>
      <c r="F327" s="853"/>
      <c r="G327" s="853"/>
      <c r="H327" s="853"/>
      <c r="I327" s="858"/>
      <c r="J327" s="853"/>
    </row>
    <row r="328" spans="1:10" ht="59.25" customHeight="1">
      <c r="A328" s="858"/>
      <c r="B328" s="853"/>
      <c r="C328" s="853"/>
      <c r="D328" s="853"/>
      <c r="E328" s="853"/>
      <c r="F328" s="853"/>
      <c r="G328" s="853"/>
      <c r="H328" s="853"/>
      <c r="I328" s="858"/>
      <c r="J328" s="853"/>
    </row>
    <row r="329" spans="1:10" ht="59.25" customHeight="1">
      <c r="A329" s="858"/>
      <c r="B329" s="853"/>
      <c r="C329" s="853"/>
      <c r="D329" s="853"/>
      <c r="E329" s="853"/>
      <c r="F329" s="853"/>
      <c r="G329" s="853"/>
      <c r="H329" s="853"/>
      <c r="I329" s="858"/>
      <c r="J329" s="853"/>
    </row>
    <row r="330" spans="1:10" ht="59.25" customHeight="1">
      <c r="A330" s="858"/>
      <c r="B330" s="853"/>
      <c r="C330" s="853"/>
      <c r="D330" s="853"/>
      <c r="E330" s="853"/>
      <c r="F330" s="853"/>
      <c r="G330" s="853"/>
      <c r="H330" s="853"/>
      <c r="I330" s="858"/>
      <c r="J330" s="853"/>
    </row>
    <row r="331" spans="1:10" ht="59.25" customHeight="1">
      <c r="A331" s="858"/>
      <c r="B331" s="853"/>
      <c r="C331" s="853"/>
      <c r="D331" s="853"/>
      <c r="E331" s="853"/>
      <c r="F331" s="853"/>
      <c r="G331" s="853"/>
      <c r="H331" s="853"/>
      <c r="I331" s="858"/>
      <c r="J331" s="853"/>
    </row>
    <row r="332" spans="1:10" ht="59.25" customHeight="1">
      <c r="A332" s="858"/>
      <c r="B332" s="853"/>
      <c r="C332" s="853"/>
      <c r="D332" s="853"/>
      <c r="E332" s="853"/>
      <c r="F332" s="853"/>
      <c r="G332" s="853"/>
      <c r="H332" s="853"/>
      <c r="I332" s="858"/>
      <c r="J332" s="853"/>
    </row>
    <row r="333" spans="1:10" ht="59.25" customHeight="1">
      <c r="A333" s="858"/>
      <c r="B333" s="853"/>
      <c r="C333" s="853"/>
      <c r="D333" s="853"/>
      <c r="E333" s="853"/>
      <c r="F333" s="853"/>
      <c r="G333" s="853"/>
      <c r="H333" s="853"/>
      <c r="I333" s="858"/>
      <c r="J333" s="853"/>
    </row>
    <row r="334" spans="1:10" ht="59.25" customHeight="1">
      <c r="A334" s="858"/>
      <c r="B334" s="853"/>
      <c r="C334" s="853"/>
      <c r="D334" s="853"/>
      <c r="E334" s="853"/>
      <c r="F334" s="853"/>
      <c r="G334" s="853"/>
      <c r="H334" s="853"/>
      <c r="I334" s="858"/>
      <c r="J334" s="853"/>
    </row>
    <row r="335" spans="1:10" ht="59.25" customHeight="1">
      <c r="A335" s="858"/>
      <c r="B335" s="853"/>
      <c r="C335" s="853"/>
      <c r="D335" s="853"/>
      <c r="E335" s="853"/>
      <c r="F335" s="853"/>
      <c r="G335" s="853"/>
      <c r="H335" s="853"/>
      <c r="I335" s="858"/>
      <c r="J335" s="853"/>
    </row>
    <row r="336" spans="1:10" ht="59.25" customHeight="1">
      <c r="A336" s="858"/>
      <c r="B336" s="853"/>
      <c r="C336" s="853"/>
      <c r="D336" s="853"/>
      <c r="E336" s="853"/>
      <c r="F336" s="853"/>
      <c r="G336" s="853"/>
      <c r="H336" s="853"/>
      <c r="I336" s="858"/>
      <c r="J336" s="853"/>
    </row>
    <row r="337" spans="1:10" ht="59.25" customHeight="1">
      <c r="A337" s="858"/>
      <c r="B337" s="853"/>
      <c r="C337" s="853"/>
      <c r="D337" s="853"/>
      <c r="E337" s="853"/>
      <c r="F337" s="853"/>
      <c r="G337" s="853"/>
      <c r="H337" s="853"/>
      <c r="I337" s="858"/>
      <c r="J337" s="853"/>
    </row>
    <row r="338" spans="1:10" ht="59.25" customHeight="1">
      <c r="A338" s="858"/>
      <c r="B338" s="853"/>
      <c r="C338" s="853"/>
      <c r="D338" s="853"/>
      <c r="E338" s="853"/>
      <c r="F338" s="853"/>
      <c r="G338" s="853"/>
      <c r="H338" s="853"/>
      <c r="I338" s="858"/>
      <c r="J338" s="853"/>
    </row>
    <row r="339" spans="1:10" ht="59.25" customHeight="1">
      <c r="A339" s="858"/>
      <c r="B339" s="853"/>
      <c r="C339" s="853"/>
      <c r="D339" s="853"/>
      <c r="E339" s="853"/>
      <c r="F339" s="853"/>
      <c r="G339" s="853"/>
      <c r="H339" s="853"/>
      <c r="I339" s="858"/>
      <c r="J339" s="853"/>
    </row>
    <row r="340" spans="1:10" ht="59.25" customHeight="1">
      <c r="A340" s="858"/>
      <c r="B340" s="853"/>
      <c r="C340" s="853"/>
      <c r="D340" s="853"/>
      <c r="E340" s="853"/>
      <c r="F340" s="853"/>
      <c r="G340" s="853"/>
      <c r="H340" s="853"/>
      <c r="I340" s="858"/>
      <c r="J340" s="853"/>
    </row>
    <row r="341" spans="1:10" ht="59.25" customHeight="1">
      <c r="A341" s="858"/>
      <c r="B341" s="853"/>
      <c r="C341" s="853"/>
      <c r="D341" s="853"/>
      <c r="E341" s="853"/>
      <c r="F341" s="853"/>
      <c r="G341" s="853"/>
      <c r="H341" s="853"/>
      <c r="I341" s="858"/>
      <c r="J341" s="853"/>
    </row>
    <row r="342" spans="1:10" ht="59.25" customHeight="1">
      <c r="A342" s="858"/>
      <c r="B342" s="853"/>
      <c r="C342" s="853"/>
      <c r="D342" s="853"/>
      <c r="E342" s="853"/>
      <c r="F342" s="853"/>
      <c r="G342" s="853"/>
      <c r="H342" s="853"/>
      <c r="I342" s="858"/>
      <c r="J342" s="853"/>
    </row>
    <row r="343" spans="1:10" ht="59.25" customHeight="1">
      <c r="A343" s="858"/>
      <c r="B343" s="853"/>
      <c r="C343" s="853"/>
      <c r="D343" s="853"/>
      <c r="E343" s="853"/>
      <c r="F343" s="853"/>
      <c r="G343" s="853"/>
      <c r="H343" s="853"/>
      <c r="I343" s="858"/>
      <c r="J343" s="853"/>
    </row>
    <row r="344" spans="1:10" ht="59.25" customHeight="1">
      <c r="A344" s="858"/>
      <c r="B344" s="853"/>
      <c r="C344" s="853"/>
      <c r="D344" s="853"/>
      <c r="E344" s="853"/>
      <c r="F344" s="853"/>
      <c r="G344" s="853"/>
      <c r="H344" s="853"/>
      <c r="I344" s="858"/>
      <c r="J344" s="853"/>
    </row>
    <row r="345" spans="1:10" ht="59.25" customHeight="1">
      <c r="A345" s="858"/>
      <c r="B345" s="853"/>
      <c r="C345" s="853"/>
      <c r="D345" s="853"/>
      <c r="E345" s="853"/>
      <c r="F345" s="853"/>
      <c r="G345" s="853"/>
      <c r="H345" s="853"/>
      <c r="I345" s="858"/>
      <c r="J345" s="853"/>
    </row>
    <row r="346" spans="1:10" ht="59.25" customHeight="1">
      <c r="A346" s="858"/>
      <c r="B346" s="853"/>
      <c r="C346" s="853"/>
      <c r="D346" s="853"/>
      <c r="E346" s="853"/>
      <c r="F346" s="853"/>
      <c r="G346" s="853"/>
      <c r="H346" s="853"/>
      <c r="I346" s="858"/>
      <c r="J346" s="853"/>
    </row>
    <row r="347" spans="1:10" ht="59.25" customHeight="1">
      <c r="A347" s="858"/>
      <c r="B347" s="853"/>
      <c r="C347" s="853"/>
      <c r="D347" s="853"/>
      <c r="E347" s="853"/>
      <c r="F347" s="853"/>
      <c r="G347" s="853"/>
      <c r="H347" s="853"/>
      <c r="I347" s="858"/>
      <c r="J347" s="853"/>
    </row>
    <row r="348" spans="1:10" ht="59.25" customHeight="1">
      <c r="A348" s="858"/>
      <c r="B348" s="853"/>
      <c r="C348" s="853"/>
      <c r="D348" s="853"/>
      <c r="E348" s="853"/>
      <c r="F348" s="853"/>
      <c r="G348" s="853"/>
      <c r="H348" s="853"/>
      <c r="I348" s="858"/>
      <c r="J348" s="853"/>
    </row>
    <row r="349" spans="1:10" ht="59.25" customHeight="1">
      <c r="A349" s="858"/>
      <c r="B349" s="853"/>
      <c r="C349" s="853"/>
      <c r="D349" s="853"/>
      <c r="E349" s="853"/>
      <c r="F349" s="853"/>
      <c r="G349" s="853"/>
      <c r="H349" s="853"/>
      <c r="I349" s="858"/>
      <c r="J349" s="853"/>
    </row>
    <row r="350" spans="1:10" ht="59.25" customHeight="1">
      <c r="A350" s="858"/>
      <c r="B350" s="853"/>
      <c r="C350" s="853"/>
      <c r="D350" s="853"/>
      <c r="E350" s="853"/>
      <c r="F350" s="853"/>
      <c r="G350" s="853"/>
      <c r="H350" s="853"/>
      <c r="I350" s="858"/>
      <c r="J350" s="853"/>
    </row>
    <row r="351" spans="1:10" ht="59.25" customHeight="1">
      <c r="A351" s="858"/>
      <c r="B351" s="853"/>
      <c r="C351" s="853"/>
      <c r="D351" s="853"/>
      <c r="E351" s="853"/>
      <c r="F351" s="853"/>
      <c r="G351" s="853"/>
      <c r="H351" s="853"/>
      <c r="I351" s="858"/>
      <c r="J351" s="853"/>
    </row>
    <row r="352" spans="1:10" ht="59.25" customHeight="1">
      <c r="A352" s="858"/>
      <c r="B352" s="853"/>
      <c r="C352" s="853"/>
      <c r="D352" s="853"/>
      <c r="E352" s="853"/>
      <c r="F352" s="853"/>
      <c r="G352" s="853"/>
      <c r="H352" s="853"/>
      <c r="I352" s="858"/>
      <c r="J352" s="853"/>
    </row>
    <row r="353" spans="1:10" ht="59.25" customHeight="1">
      <c r="A353" s="858"/>
      <c r="B353" s="853"/>
      <c r="C353" s="853"/>
      <c r="D353" s="853"/>
      <c r="E353" s="853"/>
      <c r="F353" s="853"/>
      <c r="G353" s="853"/>
      <c r="H353" s="853"/>
      <c r="I353" s="858"/>
      <c r="J353" s="853"/>
    </row>
    <row r="354" spans="1:10" ht="59.25" customHeight="1">
      <c r="A354" s="858"/>
      <c r="B354" s="853"/>
      <c r="C354" s="853"/>
      <c r="D354" s="853"/>
      <c r="E354" s="853"/>
      <c r="F354" s="853"/>
      <c r="G354" s="853"/>
      <c r="H354" s="853"/>
      <c r="I354" s="858"/>
      <c r="J354" s="853"/>
    </row>
    <row r="355" spans="1:10" ht="59.25" customHeight="1">
      <c r="A355" s="858"/>
      <c r="B355" s="853"/>
      <c r="C355" s="853"/>
      <c r="D355" s="853"/>
      <c r="E355" s="853"/>
      <c r="F355" s="853"/>
      <c r="G355" s="853"/>
      <c r="H355" s="853"/>
      <c r="I355" s="858"/>
      <c r="J355" s="853"/>
    </row>
    <row r="356" spans="1:10" ht="59.25" customHeight="1">
      <c r="A356" s="858"/>
      <c r="B356" s="853"/>
      <c r="C356" s="853"/>
      <c r="D356" s="853"/>
      <c r="E356" s="853"/>
      <c r="F356" s="853"/>
      <c r="G356" s="853"/>
      <c r="H356" s="853"/>
      <c r="I356" s="858"/>
      <c r="J356" s="853"/>
    </row>
    <row r="357" spans="1:10" ht="59.25" customHeight="1">
      <c r="A357" s="858"/>
      <c r="B357" s="853"/>
      <c r="C357" s="853"/>
      <c r="D357" s="853"/>
      <c r="E357" s="853"/>
      <c r="F357" s="853"/>
      <c r="G357" s="853"/>
      <c r="H357" s="853"/>
      <c r="I357" s="858"/>
      <c r="J357" s="853"/>
    </row>
    <row r="358" spans="1:10" ht="59.25" customHeight="1">
      <c r="A358" s="858"/>
      <c r="B358" s="853"/>
      <c r="C358" s="853"/>
      <c r="D358" s="853"/>
      <c r="E358" s="853"/>
      <c r="F358" s="853"/>
      <c r="G358" s="853"/>
      <c r="H358" s="853"/>
      <c r="I358" s="858"/>
      <c r="J358" s="853"/>
    </row>
    <row r="359" spans="1:10" ht="59.25" customHeight="1">
      <c r="A359" s="858"/>
      <c r="B359" s="853"/>
      <c r="C359" s="853"/>
      <c r="D359" s="853"/>
      <c r="E359" s="853"/>
      <c r="F359" s="853"/>
      <c r="G359" s="853"/>
      <c r="H359" s="853"/>
      <c r="I359" s="858"/>
      <c r="J359" s="853"/>
    </row>
    <row r="360" spans="1:10" ht="59.25" customHeight="1">
      <c r="A360" s="858"/>
      <c r="B360" s="853"/>
      <c r="C360" s="853"/>
      <c r="D360" s="853"/>
      <c r="E360" s="853"/>
      <c r="F360" s="853"/>
      <c r="G360" s="853"/>
      <c r="H360" s="853"/>
      <c r="I360" s="858"/>
      <c r="J360" s="853"/>
    </row>
    <row r="361" spans="1:10" ht="59.25" customHeight="1">
      <c r="A361" s="858"/>
      <c r="B361" s="853"/>
      <c r="C361" s="853"/>
      <c r="D361" s="853"/>
      <c r="E361" s="853"/>
      <c r="F361" s="853"/>
      <c r="G361" s="853"/>
      <c r="H361" s="853"/>
      <c r="I361" s="858"/>
      <c r="J361" s="853"/>
    </row>
    <row r="362" spans="1:10" ht="59.25" customHeight="1">
      <c r="A362" s="858"/>
      <c r="B362" s="853"/>
      <c r="C362" s="853"/>
      <c r="D362" s="853"/>
      <c r="E362" s="853"/>
      <c r="F362" s="853"/>
      <c r="G362" s="853"/>
      <c r="H362" s="853"/>
      <c r="I362" s="858"/>
      <c r="J362" s="853"/>
    </row>
    <row r="363" spans="1:10" ht="59.25" customHeight="1">
      <c r="A363" s="858"/>
      <c r="B363" s="853"/>
      <c r="C363" s="853"/>
      <c r="D363" s="853"/>
      <c r="E363" s="853"/>
      <c r="F363" s="853"/>
      <c r="G363" s="853"/>
      <c r="H363" s="853"/>
      <c r="I363" s="858"/>
      <c r="J363" s="853"/>
    </row>
    <row r="364" spans="1:10" ht="59.25" customHeight="1">
      <c r="A364" s="858"/>
      <c r="B364" s="853"/>
      <c r="C364" s="853"/>
      <c r="D364" s="853"/>
      <c r="E364" s="853"/>
      <c r="F364" s="853"/>
      <c r="G364" s="853"/>
      <c r="H364" s="853"/>
      <c r="I364" s="858"/>
      <c r="J364" s="853"/>
    </row>
    <row r="365" spans="1:10" ht="59.25" customHeight="1">
      <c r="A365" s="858"/>
      <c r="B365" s="853"/>
      <c r="C365" s="853"/>
      <c r="D365" s="853"/>
      <c r="E365" s="853"/>
      <c r="F365" s="853"/>
      <c r="G365" s="853"/>
      <c r="H365" s="853"/>
      <c r="I365" s="858"/>
      <c r="J365" s="853"/>
    </row>
    <row r="366" spans="1:10" ht="59.25" customHeight="1">
      <c r="A366" s="858"/>
      <c r="B366" s="853"/>
      <c r="C366" s="853"/>
      <c r="D366" s="853"/>
      <c r="E366" s="853"/>
      <c r="F366" s="853"/>
      <c r="G366" s="853"/>
      <c r="H366" s="853"/>
      <c r="I366" s="858"/>
      <c r="J366" s="853"/>
    </row>
    <row r="367" spans="1:10" ht="59.25" customHeight="1">
      <c r="A367" s="858"/>
      <c r="B367" s="853"/>
      <c r="C367" s="853"/>
      <c r="D367" s="853"/>
      <c r="E367" s="853"/>
      <c r="F367" s="853"/>
      <c r="G367" s="853"/>
      <c r="H367" s="853"/>
      <c r="I367" s="858"/>
      <c r="J367" s="853"/>
    </row>
    <row r="368" spans="1:10" ht="59.25" customHeight="1">
      <c r="A368" s="858"/>
      <c r="B368" s="853"/>
      <c r="C368" s="853"/>
      <c r="D368" s="853"/>
      <c r="E368" s="853"/>
      <c r="F368" s="853"/>
      <c r="G368" s="853"/>
      <c r="H368" s="853"/>
      <c r="I368" s="858"/>
      <c r="J368" s="853"/>
    </row>
    <row r="369" spans="1:10" ht="59.25" customHeight="1">
      <c r="A369" s="858"/>
      <c r="B369" s="853"/>
      <c r="C369" s="853"/>
      <c r="D369" s="853"/>
      <c r="E369" s="853"/>
      <c r="F369" s="853"/>
      <c r="G369" s="853"/>
      <c r="H369" s="853"/>
      <c r="I369" s="858"/>
      <c r="J369" s="853"/>
    </row>
    <row r="370" spans="1:10" ht="59.25" customHeight="1">
      <c r="A370" s="858"/>
      <c r="B370" s="853"/>
      <c r="C370" s="853"/>
      <c r="D370" s="853"/>
      <c r="E370" s="853"/>
      <c r="F370" s="853"/>
      <c r="G370" s="853"/>
      <c r="H370" s="853"/>
      <c r="I370" s="858"/>
      <c r="J370" s="853"/>
    </row>
    <row r="371" spans="1:10" ht="59.25" customHeight="1">
      <c r="A371" s="858"/>
      <c r="B371" s="853"/>
      <c r="C371" s="853"/>
      <c r="D371" s="853"/>
      <c r="E371" s="853"/>
      <c r="F371" s="853"/>
      <c r="G371" s="853"/>
      <c r="H371" s="853"/>
      <c r="I371" s="858"/>
      <c r="J371" s="853"/>
    </row>
    <row r="372" spans="1:10" ht="59.25" customHeight="1">
      <c r="A372" s="858"/>
      <c r="B372" s="853"/>
      <c r="C372" s="853"/>
      <c r="D372" s="853"/>
      <c r="E372" s="853"/>
      <c r="F372" s="853"/>
      <c r="G372" s="853"/>
      <c r="H372" s="853"/>
      <c r="I372" s="858"/>
      <c r="J372" s="853"/>
    </row>
    <row r="373" spans="1:10" ht="59.25" customHeight="1">
      <c r="A373" s="858"/>
      <c r="B373" s="853"/>
      <c r="C373" s="853"/>
      <c r="D373" s="853"/>
      <c r="E373" s="853"/>
      <c r="F373" s="853"/>
      <c r="G373" s="853"/>
      <c r="H373" s="853"/>
      <c r="I373" s="858"/>
      <c r="J373" s="853"/>
    </row>
    <row r="374" spans="1:10" ht="59.25" customHeight="1">
      <c r="A374" s="858"/>
      <c r="B374" s="853"/>
      <c r="C374" s="853"/>
      <c r="D374" s="853"/>
      <c r="E374" s="853"/>
      <c r="F374" s="853"/>
      <c r="G374" s="853"/>
      <c r="H374" s="853"/>
      <c r="I374" s="858"/>
      <c r="J374" s="853"/>
    </row>
    <row r="375" spans="1:10" ht="59.25" customHeight="1">
      <c r="A375" s="858"/>
      <c r="B375" s="853"/>
      <c r="C375" s="853"/>
      <c r="D375" s="853"/>
      <c r="E375" s="853"/>
      <c r="F375" s="853"/>
      <c r="G375" s="853"/>
      <c r="H375" s="853"/>
      <c r="I375" s="858"/>
      <c r="J375" s="853"/>
    </row>
    <row r="376" spans="1:10" ht="59.25" customHeight="1">
      <c r="A376" s="858"/>
      <c r="B376" s="853"/>
      <c r="C376" s="853"/>
      <c r="D376" s="853"/>
      <c r="E376" s="853"/>
      <c r="F376" s="853"/>
      <c r="G376" s="853"/>
      <c r="H376" s="853"/>
      <c r="I376" s="858"/>
      <c r="J376" s="853"/>
    </row>
    <row r="377" spans="1:10" ht="59.25" customHeight="1">
      <c r="A377" s="858"/>
      <c r="B377" s="853"/>
      <c r="C377" s="853"/>
      <c r="D377" s="853"/>
      <c r="E377" s="853"/>
      <c r="F377" s="853"/>
      <c r="G377" s="853"/>
      <c r="H377" s="853"/>
      <c r="I377" s="858"/>
      <c r="J377" s="853"/>
    </row>
    <row r="378" spans="1:10" ht="59.25" customHeight="1">
      <c r="A378" s="858"/>
      <c r="B378" s="853"/>
      <c r="C378" s="853"/>
      <c r="D378" s="853"/>
      <c r="E378" s="853"/>
      <c r="F378" s="853"/>
      <c r="G378" s="853"/>
      <c r="H378" s="853"/>
      <c r="I378" s="858"/>
      <c r="J378" s="853"/>
    </row>
    <row r="379" spans="1:10" ht="59.25" customHeight="1">
      <c r="A379" s="858"/>
      <c r="B379" s="853"/>
      <c r="C379" s="853"/>
      <c r="D379" s="853"/>
      <c r="E379" s="853"/>
      <c r="F379" s="853"/>
      <c r="G379" s="853"/>
      <c r="H379" s="853"/>
      <c r="I379" s="858"/>
      <c r="J379" s="853"/>
    </row>
    <row r="380" spans="1:10" ht="59.25" customHeight="1">
      <c r="A380" s="858"/>
      <c r="B380" s="853"/>
      <c r="C380" s="853"/>
      <c r="D380" s="853"/>
      <c r="E380" s="853"/>
      <c r="F380" s="853"/>
      <c r="G380" s="853"/>
      <c r="H380" s="853"/>
      <c r="I380" s="858"/>
      <c r="J380" s="853"/>
    </row>
    <row r="381" spans="1:10" ht="59.25" customHeight="1">
      <c r="A381" s="858"/>
      <c r="B381" s="853"/>
      <c r="C381" s="853"/>
      <c r="D381" s="853"/>
      <c r="E381" s="853"/>
      <c r="F381" s="853"/>
      <c r="G381" s="853"/>
      <c r="H381" s="853"/>
      <c r="I381" s="858"/>
      <c r="J381" s="853"/>
    </row>
    <row r="382" spans="1:10" ht="59.25" customHeight="1">
      <c r="A382" s="858"/>
      <c r="B382" s="853"/>
      <c r="C382" s="853"/>
      <c r="D382" s="853"/>
      <c r="E382" s="853"/>
      <c r="F382" s="853"/>
      <c r="G382" s="853"/>
      <c r="H382" s="853"/>
      <c r="I382" s="858"/>
      <c r="J382" s="853"/>
    </row>
    <row r="383" spans="1:10" ht="59.25" customHeight="1">
      <c r="A383" s="858"/>
      <c r="B383" s="853"/>
      <c r="C383" s="853"/>
      <c r="D383" s="853"/>
      <c r="E383" s="853"/>
      <c r="F383" s="853"/>
      <c r="G383" s="853"/>
      <c r="H383" s="853"/>
      <c r="I383" s="858"/>
      <c r="J383" s="853"/>
    </row>
    <row r="384" spans="1:10" ht="59.25" customHeight="1">
      <c r="A384" s="858"/>
      <c r="B384" s="853"/>
      <c r="C384" s="853"/>
      <c r="D384" s="853"/>
      <c r="E384" s="853"/>
      <c r="F384" s="853"/>
      <c r="G384" s="853"/>
      <c r="H384" s="853"/>
      <c r="I384" s="858"/>
      <c r="J384" s="853"/>
    </row>
    <row r="385" spans="1:10" ht="59.25" customHeight="1">
      <c r="A385" s="858"/>
      <c r="B385" s="853"/>
      <c r="C385" s="853"/>
      <c r="D385" s="853"/>
      <c r="E385" s="853"/>
      <c r="F385" s="853"/>
      <c r="G385" s="853"/>
      <c r="H385" s="853"/>
      <c r="I385" s="858"/>
      <c r="J385" s="853"/>
    </row>
    <row r="386" spans="1:10" ht="59.25" customHeight="1">
      <c r="A386" s="858"/>
      <c r="B386" s="853"/>
      <c r="C386" s="853"/>
      <c r="D386" s="853"/>
      <c r="E386" s="853"/>
      <c r="F386" s="853"/>
      <c r="G386" s="853"/>
      <c r="H386" s="853"/>
      <c r="I386" s="858"/>
      <c r="J386" s="853"/>
    </row>
    <row r="387" spans="1:10" ht="59.25" customHeight="1">
      <c r="A387" s="858"/>
      <c r="B387" s="853"/>
      <c r="C387" s="853"/>
      <c r="D387" s="853"/>
      <c r="E387" s="853"/>
      <c r="F387" s="853"/>
      <c r="G387" s="853"/>
      <c r="H387" s="853"/>
      <c r="I387" s="858"/>
      <c r="J387" s="853"/>
    </row>
    <row r="388" spans="1:10" ht="59.25" customHeight="1">
      <c r="A388" s="858"/>
      <c r="B388" s="853"/>
      <c r="C388" s="853"/>
      <c r="D388" s="853"/>
      <c r="E388" s="853"/>
      <c r="F388" s="853"/>
      <c r="G388" s="853"/>
      <c r="H388" s="853"/>
      <c r="I388" s="858"/>
      <c r="J388" s="853"/>
    </row>
    <row r="389" spans="1:10" ht="59.25" customHeight="1">
      <c r="A389" s="858"/>
      <c r="B389" s="853"/>
      <c r="C389" s="853"/>
      <c r="D389" s="853"/>
      <c r="E389" s="853"/>
      <c r="F389" s="853"/>
      <c r="G389" s="853"/>
      <c r="H389" s="853"/>
      <c r="I389" s="858"/>
      <c r="J389" s="853"/>
    </row>
    <row r="390" spans="1:10" ht="59.25" customHeight="1">
      <c r="A390" s="858"/>
      <c r="B390" s="853"/>
      <c r="C390" s="853"/>
      <c r="D390" s="853"/>
      <c r="E390" s="853"/>
      <c r="F390" s="853"/>
      <c r="G390" s="853"/>
      <c r="H390" s="853"/>
      <c r="I390" s="858"/>
      <c r="J390" s="853"/>
    </row>
    <row r="391" spans="1:10" ht="59.25" customHeight="1">
      <c r="A391" s="858"/>
      <c r="B391" s="853"/>
      <c r="C391" s="853"/>
      <c r="D391" s="853"/>
      <c r="E391" s="853"/>
      <c r="F391" s="853"/>
      <c r="G391" s="853"/>
      <c r="H391" s="853"/>
      <c r="I391" s="858"/>
      <c r="J391" s="853"/>
    </row>
    <row r="392" spans="1:10" ht="59.25" customHeight="1">
      <c r="A392" s="858"/>
      <c r="B392" s="853"/>
      <c r="C392" s="853"/>
      <c r="D392" s="853"/>
      <c r="E392" s="853"/>
      <c r="F392" s="853"/>
      <c r="G392" s="853"/>
      <c r="H392" s="853"/>
      <c r="I392" s="858"/>
      <c r="J392" s="853"/>
    </row>
    <row r="393" spans="1:10" ht="59.25" customHeight="1">
      <c r="A393" s="858"/>
      <c r="B393" s="853"/>
      <c r="C393" s="853"/>
      <c r="D393" s="853"/>
      <c r="E393" s="853"/>
      <c r="F393" s="853"/>
      <c r="G393" s="853"/>
      <c r="H393" s="853"/>
      <c r="I393" s="858"/>
      <c r="J393" s="853"/>
    </row>
    <row r="394" spans="1:10" ht="59.25" customHeight="1">
      <c r="A394" s="858"/>
      <c r="B394" s="853"/>
      <c r="C394" s="853"/>
      <c r="D394" s="853"/>
      <c r="E394" s="853"/>
      <c r="F394" s="853"/>
      <c r="G394" s="853"/>
      <c r="H394" s="853"/>
      <c r="I394" s="858"/>
      <c r="J394" s="853"/>
    </row>
    <row r="395" spans="1:10" ht="59.25" customHeight="1">
      <c r="A395" s="858"/>
      <c r="B395" s="853"/>
      <c r="C395" s="853"/>
      <c r="D395" s="853"/>
      <c r="E395" s="853"/>
      <c r="F395" s="853"/>
      <c r="G395" s="853"/>
      <c r="H395" s="853"/>
      <c r="I395" s="858"/>
      <c r="J395" s="853"/>
    </row>
    <row r="396" spans="1:10" ht="59.25" customHeight="1">
      <c r="A396" s="858"/>
      <c r="B396" s="853"/>
      <c r="C396" s="853"/>
      <c r="D396" s="853"/>
      <c r="E396" s="853"/>
      <c r="F396" s="853"/>
      <c r="G396" s="853"/>
      <c r="H396" s="853"/>
      <c r="I396" s="858"/>
      <c r="J396" s="853"/>
    </row>
    <row r="397" spans="1:10" ht="59.25" customHeight="1">
      <c r="A397" s="858"/>
      <c r="B397" s="853"/>
      <c r="C397" s="853"/>
      <c r="D397" s="853"/>
      <c r="E397" s="853"/>
      <c r="F397" s="853"/>
      <c r="G397" s="853"/>
      <c r="H397" s="853"/>
      <c r="I397" s="858"/>
      <c r="J397" s="853"/>
    </row>
    <row r="398" spans="1:10" ht="59.25" customHeight="1">
      <c r="A398" s="858"/>
      <c r="B398" s="853"/>
      <c r="C398" s="853"/>
      <c r="D398" s="853"/>
      <c r="E398" s="853"/>
      <c r="F398" s="853"/>
      <c r="G398" s="853"/>
      <c r="H398" s="853"/>
      <c r="I398" s="858"/>
      <c r="J398" s="853"/>
    </row>
    <row r="399" spans="1:10" ht="59.25" customHeight="1">
      <c r="A399" s="858"/>
      <c r="B399" s="853"/>
      <c r="C399" s="853"/>
      <c r="D399" s="853"/>
      <c r="E399" s="853"/>
      <c r="F399" s="853"/>
      <c r="G399" s="853"/>
      <c r="H399" s="853"/>
      <c r="I399" s="858"/>
      <c r="J399" s="853"/>
    </row>
    <row r="400" spans="1:10" ht="59.25" customHeight="1">
      <c r="A400" s="858"/>
      <c r="B400" s="853"/>
      <c r="C400" s="853"/>
      <c r="D400" s="853"/>
      <c r="E400" s="853"/>
      <c r="F400" s="853"/>
      <c r="G400" s="853"/>
      <c r="H400" s="853"/>
      <c r="I400" s="858"/>
      <c r="J400" s="853"/>
    </row>
    <row r="401" spans="1:10" ht="59.25" customHeight="1">
      <c r="A401" s="858"/>
      <c r="B401" s="853"/>
      <c r="C401" s="853"/>
      <c r="D401" s="853"/>
      <c r="E401" s="853"/>
      <c r="F401" s="853"/>
      <c r="G401" s="853"/>
      <c r="H401" s="853"/>
      <c r="I401" s="858"/>
      <c r="J401" s="853"/>
    </row>
    <row r="402" spans="1:10" ht="59.25" customHeight="1">
      <c r="A402" s="858"/>
      <c r="B402" s="853"/>
      <c r="C402" s="853"/>
      <c r="D402" s="853"/>
      <c r="E402" s="853"/>
      <c r="F402" s="853"/>
      <c r="G402" s="853"/>
      <c r="H402" s="853"/>
      <c r="I402" s="858"/>
      <c r="J402" s="853"/>
    </row>
    <row r="403" spans="1:10" ht="59.25" customHeight="1">
      <c r="A403" s="858"/>
      <c r="B403" s="853"/>
      <c r="C403" s="853"/>
      <c r="D403" s="853"/>
      <c r="E403" s="853"/>
      <c r="F403" s="853"/>
      <c r="G403" s="853"/>
      <c r="H403" s="853"/>
      <c r="I403" s="858"/>
      <c r="J403" s="853"/>
    </row>
    <row r="404" spans="1:10" ht="59.25" customHeight="1">
      <c r="A404" s="858"/>
      <c r="B404" s="853"/>
      <c r="C404" s="853"/>
      <c r="D404" s="853"/>
      <c r="E404" s="853"/>
      <c r="F404" s="853"/>
      <c r="G404" s="853"/>
      <c r="H404" s="853"/>
      <c r="I404" s="858"/>
      <c r="J404" s="853"/>
    </row>
    <row r="405" spans="1:10" ht="59.25" customHeight="1">
      <c r="A405" s="858"/>
      <c r="B405" s="853"/>
      <c r="C405" s="853"/>
      <c r="D405" s="853"/>
      <c r="E405" s="853"/>
      <c r="F405" s="853"/>
      <c r="G405" s="853"/>
      <c r="H405" s="853"/>
      <c r="I405" s="858"/>
      <c r="J405" s="853"/>
    </row>
    <row r="406" spans="1:10" ht="59.25" customHeight="1">
      <c r="A406" s="858"/>
      <c r="B406" s="853"/>
      <c r="C406" s="853"/>
      <c r="D406" s="853"/>
      <c r="E406" s="853"/>
      <c r="F406" s="853"/>
      <c r="G406" s="853"/>
      <c r="H406" s="853"/>
      <c r="I406" s="858"/>
      <c r="J406" s="853"/>
    </row>
    <row r="407" spans="1:10" ht="59.25" customHeight="1">
      <c r="A407" s="858"/>
      <c r="B407" s="853"/>
      <c r="C407" s="853"/>
      <c r="D407" s="853"/>
      <c r="E407" s="853"/>
      <c r="F407" s="853"/>
      <c r="G407" s="853"/>
      <c r="H407" s="853"/>
      <c r="I407" s="858"/>
      <c r="J407" s="853"/>
    </row>
    <row r="408" spans="1:10" ht="59.25" customHeight="1">
      <c r="A408" s="858"/>
      <c r="B408" s="853"/>
      <c r="C408" s="853"/>
      <c r="D408" s="853"/>
      <c r="E408" s="853"/>
      <c r="F408" s="853"/>
      <c r="G408" s="853"/>
      <c r="H408" s="853"/>
      <c r="I408" s="858"/>
      <c r="J408" s="853"/>
    </row>
    <row r="409" spans="1:10" ht="59.25" customHeight="1">
      <c r="A409" s="858"/>
      <c r="B409" s="853"/>
      <c r="C409" s="853"/>
      <c r="D409" s="853"/>
      <c r="E409" s="853"/>
      <c r="F409" s="853"/>
      <c r="G409" s="853"/>
      <c r="H409" s="853"/>
      <c r="I409" s="858"/>
      <c r="J409" s="853"/>
    </row>
    <row r="410" spans="1:10" ht="59.25" customHeight="1">
      <c r="A410" s="858"/>
      <c r="B410" s="853"/>
      <c r="C410" s="853"/>
      <c r="D410" s="853"/>
      <c r="E410" s="853"/>
      <c r="F410" s="853"/>
      <c r="G410" s="853"/>
      <c r="H410" s="853"/>
      <c r="I410" s="858"/>
      <c r="J410" s="853"/>
    </row>
    <row r="411" spans="1:10" ht="59.25" customHeight="1">
      <c r="A411" s="858"/>
      <c r="B411" s="853"/>
      <c r="C411" s="853"/>
      <c r="D411" s="853"/>
      <c r="E411" s="853"/>
      <c r="F411" s="853"/>
      <c r="G411" s="853"/>
      <c r="H411" s="853"/>
      <c r="I411" s="858"/>
      <c r="J411" s="853"/>
    </row>
    <row r="412" spans="1:10" ht="59.25" customHeight="1">
      <c r="A412" s="858"/>
      <c r="B412" s="853"/>
      <c r="C412" s="853"/>
      <c r="D412" s="853"/>
      <c r="E412" s="853"/>
      <c r="F412" s="853"/>
      <c r="G412" s="853"/>
      <c r="H412" s="853"/>
      <c r="I412" s="858"/>
      <c r="J412" s="853"/>
    </row>
    <row r="413" spans="1:10" ht="59.25" customHeight="1">
      <c r="A413" s="858"/>
      <c r="B413" s="853"/>
      <c r="C413" s="853"/>
      <c r="D413" s="853"/>
      <c r="E413" s="853"/>
      <c r="F413" s="853"/>
      <c r="G413" s="853"/>
      <c r="H413" s="853"/>
      <c r="I413" s="858"/>
      <c r="J413" s="853"/>
    </row>
    <row r="414" spans="1:10" ht="59.25" customHeight="1">
      <c r="A414" s="858"/>
      <c r="B414" s="853"/>
      <c r="C414" s="853"/>
      <c r="D414" s="853"/>
      <c r="E414" s="853"/>
      <c r="F414" s="853"/>
      <c r="G414" s="853"/>
      <c r="H414" s="853"/>
      <c r="I414" s="858"/>
      <c r="J414" s="853"/>
    </row>
    <row r="415" spans="1:10" ht="59.25" customHeight="1">
      <c r="A415" s="858"/>
      <c r="B415" s="853"/>
      <c r="C415" s="853"/>
      <c r="D415" s="853"/>
      <c r="E415" s="853"/>
      <c r="F415" s="853"/>
      <c r="G415" s="853"/>
      <c r="H415" s="853"/>
      <c r="I415" s="858"/>
      <c r="J415" s="853"/>
    </row>
    <row r="416" spans="1:10" ht="59.25" customHeight="1">
      <c r="A416" s="858"/>
      <c r="B416" s="853"/>
      <c r="C416" s="853"/>
      <c r="D416" s="853"/>
      <c r="E416" s="853"/>
      <c r="F416" s="853"/>
      <c r="G416" s="853"/>
      <c r="H416" s="853"/>
      <c r="I416" s="858"/>
      <c r="J416" s="853"/>
    </row>
    <row r="417" spans="1:10" ht="59.25" customHeight="1">
      <c r="A417" s="858"/>
      <c r="B417" s="853"/>
      <c r="C417" s="853"/>
      <c r="D417" s="853"/>
      <c r="E417" s="853"/>
      <c r="F417" s="853"/>
      <c r="G417" s="853"/>
      <c r="H417" s="853"/>
      <c r="I417" s="858"/>
      <c r="J417" s="853"/>
    </row>
    <row r="418" spans="1:10" ht="59.25" customHeight="1">
      <c r="A418" s="858"/>
      <c r="B418" s="853"/>
      <c r="C418" s="853"/>
      <c r="D418" s="853"/>
      <c r="E418" s="853"/>
      <c r="F418" s="853"/>
      <c r="G418" s="853"/>
      <c r="H418" s="853"/>
      <c r="I418" s="858"/>
      <c r="J418" s="853"/>
    </row>
    <row r="419" spans="1:10" ht="59.25" customHeight="1">
      <c r="A419" s="858"/>
      <c r="B419" s="853"/>
      <c r="C419" s="853"/>
      <c r="D419" s="853"/>
      <c r="E419" s="853"/>
      <c r="F419" s="853"/>
      <c r="G419" s="853"/>
      <c r="H419" s="853"/>
      <c r="I419" s="858"/>
      <c r="J419" s="853"/>
    </row>
    <row r="420" spans="1:10" ht="59.25" customHeight="1">
      <c r="A420" s="858"/>
      <c r="B420" s="853"/>
      <c r="C420" s="853"/>
      <c r="D420" s="853"/>
      <c r="E420" s="853"/>
      <c r="F420" s="853"/>
      <c r="G420" s="853"/>
      <c r="H420" s="853"/>
      <c r="I420" s="858"/>
      <c r="J420" s="853"/>
    </row>
    <row r="421" spans="1:10" ht="59.25" customHeight="1">
      <c r="A421" s="858"/>
      <c r="B421" s="853"/>
      <c r="C421" s="853"/>
      <c r="D421" s="853"/>
      <c r="E421" s="853"/>
      <c r="F421" s="853"/>
      <c r="G421" s="853"/>
      <c r="H421" s="853"/>
      <c r="I421" s="858"/>
      <c r="J421" s="853"/>
    </row>
    <row r="422" spans="1:10" ht="59.25" customHeight="1">
      <c r="A422" s="858"/>
      <c r="B422" s="853"/>
      <c r="C422" s="853"/>
      <c r="D422" s="853"/>
      <c r="E422" s="853"/>
      <c r="F422" s="853"/>
      <c r="G422" s="853"/>
      <c r="H422" s="853"/>
      <c r="I422" s="858"/>
      <c r="J422" s="853"/>
    </row>
    <row r="423" spans="1:10" ht="59.25" customHeight="1">
      <c r="A423" s="858"/>
      <c r="B423" s="853"/>
      <c r="C423" s="853"/>
      <c r="D423" s="853"/>
      <c r="E423" s="853"/>
      <c r="F423" s="853"/>
      <c r="G423" s="853"/>
      <c r="H423" s="853"/>
      <c r="I423" s="858"/>
      <c r="J423" s="853"/>
    </row>
    <row r="424" spans="1:10" ht="59.25" customHeight="1">
      <c r="A424" s="858"/>
      <c r="B424" s="853"/>
      <c r="C424" s="853"/>
      <c r="D424" s="853"/>
      <c r="E424" s="853"/>
      <c r="F424" s="853"/>
      <c r="G424" s="853"/>
      <c r="H424" s="853"/>
      <c r="I424" s="858"/>
      <c r="J424" s="853"/>
    </row>
    <row r="425" spans="1:10" ht="59.25" customHeight="1">
      <c r="A425" s="858"/>
      <c r="B425" s="853"/>
      <c r="C425" s="853"/>
      <c r="D425" s="853"/>
      <c r="E425" s="853"/>
      <c r="F425" s="853"/>
      <c r="G425" s="853"/>
      <c r="H425" s="853"/>
      <c r="I425" s="858"/>
      <c r="J425" s="853"/>
    </row>
    <row r="426" spans="1:10" ht="59.25" customHeight="1">
      <c r="A426" s="858"/>
      <c r="B426" s="853"/>
      <c r="C426" s="853"/>
      <c r="D426" s="853"/>
      <c r="E426" s="853"/>
      <c r="F426" s="853"/>
      <c r="G426" s="853"/>
      <c r="H426" s="853"/>
      <c r="I426" s="858"/>
      <c r="J426" s="853"/>
    </row>
    <row r="427" spans="1:10" ht="59.25" customHeight="1">
      <c r="A427" s="858"/>
      <c r="B427" s="853"/>
      <c r="C427" s="853"/>
      <c r="D427" s="853"/>
      <c r="E427" s="853"/>
      <c r="F427" s="853"/>
      <c r="G427" s="853"/>
      <c r="H427" s="853"/>
      <c r="I427" s="858"/>
      <c r="J427" s="853"/>
    </row>
    <row r="428" spans="1:10" ht="59.25" customHeight="1">
      <c r="A428" s="858"/>
      <c r="B428" s="853"/>
      <c r="C428" s="853"/>
      <c r="D428" s="853"/>
      <c r="E428" s="853"/>
      <c r="F428" s="853"/>
      <c r="G428" s="853"/>
      <c r="H428" s="853"/>
      <c r="I428" s="858"/>
      <c r="J428" s="853"/>
    </row>
    <row r="429" spans="1:10" ht="59.25" customHeight="1">
      <c r="A429" s="858"/>
      <c r="B429" s="853"/>
      <c r="C429" s="853"/>
      <c r="D429" s="853"/>
      <c r="E429" s="853"/>
      <c r="F429" s="853"/>
      <c r="G429" s="853"/>
      <c r="H429" s="853"/>
      <c r="I429" s="858"/>
      <c r="J429" s="853"/>
    </row>
    <row r="430" spans="1:10" ht="59.25" customHeight="1">
      <c r="A430" s="858"/>
      <c r="B430" s="853"/>
      <c r="C430" s="853"/>
      <c r="D430" s="853"/>
      <c r="E430" s="853"/>
      <c r="F430" s="853"/>
      <c r="G430" s="853"/>
      <c r="H430" s="853"/>
      <c r="I430" s="858"/>
      <c r="J430" s="853"/>
    </row>
    <row r="431" spans="1:10" ht="59.25" customHeight="1">
      <c r="A431" s="858"/>
      <c r="B431" s="853"/>
      <c r="C431" s="853"/>
      <c r="D431" s="853"/>
      <c r="E431" s="853"/>
      <c r="F431" s="853"/>
      <c r="G431" s="853"/>
      <c r="H431" s="853"/>
      <c r="I431" s="858"/>
      <c r="J431" s="853"/>
    </row>
    <row r="432" spans="1:10" ht="59.25" customHeight="1">
      <c r="A432" s="858"/>
      <c r="B432" s="853"/>
      <c r="C432" s="853"/>
      <c r="D432" s="853"/>
      <c r="E432" s="853"/>
      <c r="F432" s="853"/>
      <c r="G432" s="853"/>
      <c r="H432" s="853"/>
      <c r="I432" s="858"/>
      <c r="J432" s="853"/>
    </row>
    <row r="433" spans="1:10" ht="59.25" customHeight="1">
      <c r="A433" s="858"/>
      <c r="B433" s="853"/>
      <c r="C433" s="853"/>
      <c r="D433" s="853"/>
      <c r="E433" s="853"/>
      <c r="F433" s="853"/>
      <c r="G433" s="853"/>
      <c r="H433" s="853"/>
      <c r="I433" s="858"/>
      <c r="J433" s="853"/>
    </row>
    <row r="434" spans="1:10" ht="59.25" customHeight="1">
      <c r="A434" s="858"/>
      <c r="B434" s="853"/>
      <c r="C434" s="853"/>
      <c r="D434" s="853"/>
      <c r="E434" s="853"/>
      <c r="F434" s="853"/>
      <c r="G434" s="853"/>
      <c r="H434" s="853"/>
      <c r="I434" s="858"/>
      <c r="J434" s="853"/>
    </row>
    <row r="435" spans="1:10" ht="59.25" customHeight="1">
      <c r="A435" s="858"/>
      <c r="B435" s="853"/>
      <c r="C435" s="853"/>
      <c r="D435" s="853"/>
      <c r="E435" s="853"/>
      <c r="F435" s="853"/>
      <c r="G435" s="853"/>
      <c r="H435" s="853"/>
      <c r="I435" s="858"/>
      <c r="J435" s="853"/>
    </row>
    <row r="436" spans="1:10" ht="59.25" customHeight="1">
      <c r="A436" s="858"/>
      <c r="B436" s="853"/>
      <c r="C436" s="853"/>
      <c r="D436" s="853"/>
      <c r="E436" s="853"/>
      <c r="F436" s="853"/>
      <c r="G436" s="853"/>
      <c r="H436" s="853"/>
      <c r="I436" s="858"/>
      <c r="J436" s="853"/>
    </row>
    <row r="437" spans="1:10" ht="59.25" customHeight="1">
      <c r="A437" s="858"/>
      <c r="B437" s="853"/>
      <c r="C437" s="853"/>
      <c r="D437" s="853"/>
      <c r="E437" s="853"/>
      <c r="F437" s="853"/>
      <c r="G437" s="853"/>
      <c r="H437" s="853"/>
      <c r="I437" s="858"/>
      <c r="J437" s="853"/>
    </row>
    <row r="438" spans="1:10" ht="59.25" customHeight="1">
      <c r="A438" s="858"/>
      <c r="B438" s="853"/>
      <c r="C438" s="853"/>
      <c r="D438" s="853"/>
      <c r="E438" s="853"/>
      <c r="F438" s="853"/>
      <c r="G438" s="853"/>
      <c r="H438" s="853"/>
      <c r="I438" s="858"/>
      <c r="J438" s="853"/>
    </row>
    <row r="439" spans="1:10" ht="59.25" customHeight="1">
      <c r="A439" s="858"/>
      <c r="B439" s="853"/>
      <c r="C439" s="853"/>
      <c r="D439" s="853"/>
      <c r="E439" s="853"/>
      <c r="F439" s="853"/>
      <c r="G439" s="853"/>
      <c r="H439" s="853"/>
      <c r="I439" s="858"/>
      <c r="J439" s="853"/>
    </row>
    <row r="440" spans="1:10" ht="59.25" customHeight="1">
      <c r="A440" s="858"/>
      <c r="B440" s="853"/>
      <c r="C440" s="853"/>
      <c r="D440" s="853"/>
      <c r="E440" s="853"/>
      <c r="F440" s="853"/>
      <c r="G440" s="853"/>
      <c r="H440" s="853"/>
      <c r="I440" s="858"/>
      <c r="J440" s="853"/>
    </row>
    <row r="441" spans="1:10" ht="59.25" customHeight="1">
      <c r="A441" s="858"/>
      <c r="B441" s="853"/>
      <c r="C441" s="853"/>
      <c r="D441" s="853"/>
      <c r="E441" s="853"/>
      <c r="F441" s="853"/>
      <c r="G441" s="853"/>
      <c r="H441" s="853"/>
      <c r="I441" s="858"/>
      <c r="J441" s="853"/>
    </row>
    <row r="442" spans="1:10" ht="59.25" customHeight="1">
      <c r="A442" s="858"/>
      <c r="B442" s="853"/>
      <c r="C442" s="853"/>
      <c r="D442" s="853"/>
      <c r="E442" s="853"/>
      <c r="F442" s="853"/>
      <c r="G442" s="853"/>
      <c r="H442" s="853"/>
      <c r="I442" s="858"/>
      <c r="J442" s="853"/>
    </row>
    <row r="443" spans="1:10" ht="59.25" customHeight="1">
      <c r="A443" s="858"/>
      <c r="B443" s="853"/>
      <c r="C443" s="853"/>
      <c r="D443" s="853"/>
      <c r="E443" s="853"/>
      <c r="F443" s="853"/>
      <c r="G443" s="853"/>
      <c r="H443" s="853"/>
      <c r="I443" s="858"/>
      <c r="J443" s="853"/>
    </row>
    <row r="444" spans="1:10" ht="59.25" customHeight="1">
      <c r="A444" s="858"/>
      <c r="B444" s="853"/>
      <c r="C444" s="853"/>
      <c r="D444" s="853"/>
      <c r="E444" s="853"/>
      <c r="F444" s="853"/>
      <c r="G444" s="853"/>
      <c r="H444" s="853"/>
      <c r="I444" s="858"/>
      <c r="J444" s="853"/>
    </row>
    <row r="445" spans="1:10" ht="59.25" customHeight="1">
      <c r="A445" s="858"/>
      <c r="B445" s="853"/>
      <c r="C445" s="853"/>
      <c r="D445" s="853"/>
      <c r="E445" s="853"/>
      <c r="F445" s="853"/>
      <c r="G445" s="853"/>
      <c r="H445" s="853"/>
      <c r="I445" s="858"/>
      <c r="J445" s="853"/>
    </row>
    <row r="446" spans="1:10" ht="59.25" customHeight="1">
      <c r="A446" s="858"/>
      <c r="B446" s="853"/>
      <c r="C446" s="853"/>
      <c r="D446" s="853"/>
      <c r="E446" s="853"/>
      <c r="F446" s="853"/>
      <c r="G446" s="853"/>
      <c r="H446" s="853"/>
      <c r="I446" s="858"/>
      <c r="J446" s="853"/>
    </row>
    <row r="447" spans="1:10" ht="59.25" customHeight="1">
      <c r="A447" s="858"/>
      <c r="B447" s="853"/>
      <c r="C447" s="853"/>
      <c r="D447" s="853"/>
      <c r="E447" s="853"/>
      <c r="F447" s="853"/>
      <c r="G447" s="853"/>
      <c r="H447" s="853"/>
      <c r="I447" s="858"/>
      <c r="J447" s="853"/>
    </row>
    <row r="448" spans="1:10" ht="59.25" customHeight="1">
      <c r="A448" s="858"/>
      <c r="B448" s="853"/>
      <c r="C448" s="853"/>
      <c r="D448" s="853"/>
      <c r="E448" s="853"/>
      <c r="F448" s="853"/>
      <c r="G448" s="853"/>
      <c r="H448" s="853"/>
      <c r="I448" s="858"/>
      <c r="J448" s="853"/>
    </row>
    <row r="449" spans="1:10" ht="59.25" customHeight="1">
      <c r="A449" s="858"/>
      <c r="B449" s="853"/>
      <c r="C449" s="853"/>
      <c r="D449" s="853"/>
      <c r="E449" s="853"/>
      <c r="F449" s="853"/>
      <c r="G449" s="853"/>
      <c r="H449" s="853"/>
      <c r="I449" s="858"/>
      <c r="J449" s="853"/>
    </row>
    <row r="450" spans="1:10" ht="59.25" customHeight="1">
      <c r="A450" s="858"/>
      <c r="B450" s="853"/>
      <c r="C450" s="853"/>
      <c r="D450" s="853"/>
      <c r="E450" s="853"/>
      <c r="F450" s="853"/>
      <c r="G450" s="853"/>
      <c r="H450" s="853"/>
      <c r="I450" s="858"/>
      <c r="J450" s="853"/>
    </row>
    <row r="451" spans="1:10" ht="59.25" customHeight="1">
      <c r="A451" s="858"/>
      <c r="B451" s="853"/>
      <c r="C451" s="853"/>
      <c r="D451" s="853"/>
      <c r="E451" s="853"/>
      <c r="F451" s="853"/>
      <c r="G451" s="853"/>
      <c r="H451" s="853"/>
      <c r="I451" s="858"/>
      <c r="J451" s="853"/>
    </row>
    <row r="452" spans="1:10" ht="59.25" customHeight="1">
      <c r="A452" s="858"/>
      <c r="B452" s="853"/>
      <c r="C452" s="853"/>
      <c r="D452" s="853"/>
      <c r="E452" s="853"/>
      <c r="F452" s="853"/>
      <c r="G452" s="853"/>
      <c r="H452" s="853"/>
      <c r="I452" s="858"/>
      <c r="J452" s="853"/>
    </row>
    <row r="453" spans="1:10" ht="59.25" customHeight="1">
      <c r="A453" s="858"/>
      <c r="B453" s="853"/>
      <c r="C453" s="853"/>
      <c r="D453" s="853"/>
      <c r="E453" s="853"/>
      <c r="F453" s="853"/>
      <c r="G453" s="853"/>
      <c r="H453" s="853"/>
      <c r="I453" s="858"/>
      <c r="J453" s="853"/>
    </row>
    <row r="454" spans="1:10" ht="59.25" customHeight="1">
      <c r="A454" s="858"/>
      <c r="B454" s="853"/>
      <c r="C454" s="853"/>
      <c r="D454" s="853"/>
      <c r="E454" s="853"/>
      <c r="F454" s="853"/>
      <c r="G454" s="853"/>
      <c r="H454" s="853"/>
      <c r="I454" s="858"/>
      <c r="J454" s="853"/>
    </row>
    <row r="455" spans="1:10" ht="59.25" customHeight="1">
      <c r="A455" s="858"/>
      <c r="B455" s="853"/>
      <c r="C455" s="853"/>
      <c r="D455" s="853"/>
      <c r="E455" s="853"/>
      <c r="F455" s="853"/>
      <c r="G455" s="853"/>
      <c r="H455" s="853"/>
      <c r="I455" s="858"/>
      <c r="J455" s="853"/>
    </row>
    <row r="456" spans="1:10" ht="59.25" customHeight="1">
      <c r="A456" s="858"/>
      <c r="B456" s="853"/>
      <c r="C456" s="853"/>
      <c r="D456" s="853"/>
      <c r="E456" s="853"/>
      <c r="F456" s="853"/>
      <c r="G456" s="853"/>
      <c r="H456" s="853"/>
      <c r="I456" s="858"/>
      <c r="J456" s="853"/>
    </row>
    <row r="457" spans="1:10" ht="59.25" customHeight="1">
      <c r="A457" s="858"/>
      <c r="B457" s="853"/>
      <c r="C457" s="853"/>
      <c r="D457" s="853"/>
      <c r="E457" s="853"/>
      <c r="F457" s="853"/>
      <c r="G457" s="853"/>
      <c r="H457" s="853"/>
      <c r="I457" s="858"/>
      <c r="J457" s="853"/>
    </row>
    <row r="458" spans="1:10" ht="59.25" customHeight="1">
      <c r="A458" s="858"/>
      <c r="B458" s="853"/>
      <c r="C458" s="853"/>
      <c r="D458" s="853"/>
      <c r="E458" s="853"/>
      <c r="F458" s="853"/>
      <c r="G458" s="853"/>
      <c r="H458" s="853"/>
      <c r="I458" s="858"/>
      <c r="J458" s="853"/>
    </row>
    <row r="459" spans="1:10" ht="59.25" customHeight="1">
      <c r="A459" s="858"/>
      <c r="B459" s="853"/>
      <c r="C459" s="853"/>
      <c r="D459" s="853"/>
      <c r="E459" s="853"/>
      <c r="F459" s="853"/>
      <c r="G459" s="853"/>
      <c r="H459" s="853"/>
      <c r="I459" s="858"/>
      <c r="J459" s="853"/>
    </row>
    <row r="460" spans="1:10" ht="59.25" customHeight="1">
      <c r="A460" s="858"/>
      <c r="B460" s="853"/>
      <c r="C460" s="853"/>
      <c r="D460" s="853"/>
      <c r="E460" s="853"/>
      <c r="F460" s="853"/>
      <c r="G460" s="853"/>
      <c r="H460" s="853"/>
      <c r="I460" s="858"/>
      <c r="J460" s="853"/>
    </row>
    <row r="461" spans="1:10" ht="59.25" customHeight="1">
      <c r="A461" s="858"/>
      <c r="B461" s="853"/>
      <c r="C461" s="853"/>
      <c r="D461" s="853"/>
      <c r="E461" s="853"/>
      <c r="F461" s="853"/>
      <c r="G461" s="853"/>
      <c r="H461" s="853"/>
      <c r="I461" s="858"/>
      <c r="J461" s="853"/>
    </row>
    <row r="462" spans="1:10" ht="59.25" customHeight="1">
      <c r="A462" s="858"/>
      <c r="B462" s="853"/>
      <c r="C462" s="853"/>
      <c r="D462" s="853"/>
      <c r="E462" s="853"/>
      <c r="F462" s="853"/>
      <c r="G462" s="853"/>
      <c r="H462" s="853"/>
      <c r="I462" s="858"/>
      <c r="J462" s="853"/>
    </row>
    <row r="463" spans="1:10" ht="59.25" customHeight="1">
      <c r="A463" s="858"/>
      <c r="B463" s="853"/>
      <c r="C463" s="853"/>
      <c r="D463" s="853"/>
      <c r="E463" s="853"/>
      <c r="F463" s="853"/>
      <c r="G463" s="853"/>
      <c r="H463" s="853"/>
      <c r="I463" s="858"/>
      <c r="J463" s="853"/>
    </row>
    <row r="464" spans="1:10" ht="59.25" customHeight="1">
      <c r="A464" s="858"/>
      <c r="B464" s="853"/>
      <c r="C464" s="853"/>
      <c r="D464" s="853"/>
      <c r="E464" s="853"/>
      <c r="F464" s="853"/>
      <c r="G464" s="853"/>
      <c r="H464" s="853"/>
      <c r="I464" s="858"/>
      <c r="J464" s="853"/>
    </row>
    <row r="465" spans="1:10" ht="59.25" customHeight="1">
      <c r="A465" s="858"/>
      <c r="B465" s="853"/>
      <c r="C465" s="853"/>
      <c r="D465" s="853"/>
      <c r="E465" s="853"/>
      <c r="F465" s="853"/>
      <c r="G465" s="853"/>
      <c r="H465" s="853"/>
      <c r="I465" s="858"/>
      <c r="J465" s="853"/>
    </row>
    <row r="466" spans="1:10" ht="59.25" customHeight="1">
      <c r="A466" s="858"/>
      <c r="B466" s="853"/>
      <c r="C466" s="853"/>
      <c r="D466" s="853"/>
      <c r="E466" s="853"/>
      <c r="F466" s="853"/>
      <c r="G466" s="853"/>
      <c r="H466" s="853"/>
      <c r="I466" s="858"/>
      <c r="J466" s="853"/>
    </row>
    <row r="467" spans="1:10" ht="59.25" customHeight="1">
      <c r="A467" s="858"/>
      <c r="B467" s="853"/>
      <c r="C467" s="853"/>
      <c r="D467" s="853"/>
      <c r="E467" s="853"/>
      <c r="F467" s="853"/>
      <c r="G467" s="853"/>
      <c r="H467" s="853"/>
      <c r="I467" s="858"/>
      <c r="J467" s="853"/>
    </row>
    <row r="468" spans="1:10" ht="59.25" customHeight="1">
      <c r="A468" s="858"/>
      <c r="B468" s="853"/>
      <c r="C468" s="853"/>
      <c r="D468" s="853"/>
      <c r="E468" s="853"/>
      <c r="F468" s="853"/>
      <c r="G468" s="853"/>
      <c r="H468" s="853"/>
      <c r="I468" s="858"/>
      <c r="J468" s="853"/>
    </row>
    <row r="469" spans="1:10" ht="59.25" customHeight="1">
      <c r="A469" s="858"/>
      <c r="B469" s="853"/>
      <c r="C469" s="853"/>
      <c r="D469" s="853"/>
      <c r="E469" s="853"/>
      <c r="F469" s="853"/>
      <c r="G469" s="853"/>
      <c r="H469" s="853"/>
      <c r="I469" s="858"/>
      <c r="J469" s="853"/>
    </row>
    <row r="470" spans="1:10" ht="59.25" customHeight="1">
      <c r="A470" s="858"/>
      <c r="B470" s="853"/>
      <c r="C470" s="853"/>
      <c r="D470" s="853"/>
      <c r="E470" s="853"/>
      <c r="F470" s="853"/>
      <c r="G470" s="853"/>
      <c r="H470" s="853"/>
      <c r="I470" s="858"/>
      <c r="J470" s="853"/>
    </row>
    <row r="471" spans="1:10" ht="59.25" customHeight="1">
      <c r="A471" s="858"/>
      <c r="B471" s="853"/>
      <c r="C471" s="853"/>
      <c r="D471" s="853"/>
      <c r="E471" s="853"/>
      <c r="F471" s="853"/>
      <c r="G471" s="853"/>
      <c r="H471" s="853"/>
      <c r="I471" s="858"/>
      <c r="J471" s="853"/>
    </row>
    <row r="472" spans="1:10" ht="59.25" customHeight="1">
      <c r="A472" s="858"/>
      <c r="B472" s="853"/>
      <c r="C472" s="853"/>
      <c r="D472" s="853"/>
      <c r="E472" s="853"/>
      <c r="F472" s="853"/>
      <c r="G472" s="853"/>
      <c r="H472" s="853"/>
      <c r="I472" s="858"/>
      <c r="J472" s="853"/>
    </row>
    <row r="473" spans="1:10" ht="59.25" customHeight="1">
      <c r="A473" s="858"/>
      <c r="B473" s="853"/>
      <c r="C473" s="853"/>
      <c r="D473" s="853"/>
      <c r="E473" s="853"/>
      <c r="F473" s="853"/>
      <c r="G473" s="853"/>
      <c r="H473" s="853"/>
      <c r="I473" s="858"/>
      <c r="J473" s="853"/>
    </row>
    <row r="474" spans="1:10" ht="59.25" customHeight="1">
      <c r="A474" s="858"/>
      <c r="B474" s="853"/>
      <c r="C474" s="853"/>
      <c r="D474" s="853"/>
      <c r="E474" s="853"/>
      <c r="F474" s="853"/>
      <c r="G474" s="853"/>
      <c r="H474" s="853"/>
      <c r="I474" s="858"/>
      <c r="J474" s="853"/>
    </row>
    <row r="475" spans="1:10" ht="59.25" customHeight="1">
      <c r="A475" s="858"/>
      <c r="B475" s="853"/>
      <c r="C475" s="853"/>
      <c r="D475" s="853"/>
      <c r="E475" s="853"/>
      <c r="F475" s="853"/>
      <c r="G475" s="853"/>
      <c r="H475" s="853"/>
      <c r="I475" s="858"/>
      <c r="J475" s="853"/>
    </row>
    <row r="476" spans="1:10" ht="59.25" customHeight="1">
      <c r="A476" s="858"/>
      <c r="B476" s="853"/>
      <c r="C476" s="853"/>
      <c r="D476" s="853"/>
      <c r="E476" s="853"/>
      <c r="F476" s="853"/>
      <c r="G476" s="853"/>
      <c r="H476" s="853"/>
      <c r="I476" s="858"/>
      <c r="J476" s="853"/>
    </row>
    <row r="477" spans="1:10" ht="59.25" customHeight="1">
      <c r="A477" s="858"/>
      <c r="B477" s="853"/>
      <c r="C477" s="853"/>
      <c r="D477" s="853"/>
      <c r="E477" s="853"/>
      <c r="F477" s="853"/>
      <c r="G477" s="853"/>
      <c r="H477" s="853"/>
      <c r="I477" s="858"/>
      <c r="J477" s="853"/>
    </row>
    <row r="478" spans="1:10" ht="59.25" customHeight="1">
      <c r="A478" s="858"/>
      <c r="B478" s="853"/>
      <c r="C478" s="853"/>
      <c r="D478" s="853"/>
      <c r="E478" s="853"/>
      <c r="F478" s="853"/>
      <c r="G478" s="853"/>
      <c r="H478" s="853"/>
      <c r="I478" s="858"/>
      <c r="J478" s="853"/>
    </row>
    <row r="479" spans="1:10" ht="59.25" customHeight="1">
      <c r="A479" s="858"/>
      <c r="B479" s="853"/>
      <c r="C479" s="853"/>
      <c r="D479" s="853"/>
      <c r="E479" s="853"/>
      <c r="F479" s="853"/>
      <c r="G479" s="853"/>
      <c r="H479" s="853"/>
      <c r="I479" s="858"/>
      <c r="J479" s="853"/>
    </row>
    <row r="480" spans="1:10" ht="59.25" customHeight="1">
      <c r="A480" s="858"/>
      <c r="B480" s="853"/>
      <c r="C480" s="853"/>
      <c r="D480" s="853"/>
      <c r="E480" s="853"/>
      <c r="F480" s="853"/>
      <c r="G480" s="853"/>
      <c r="H480" s="853"/>
      <c r="I480" s="858"/>
      <c r="J480" s="853"/>
    </row>
    <row r="481" spans="1:10" ht="59.25" customHeight="1">
      <c r="A481" s="858"/>
      <c r="B481" s="853"/>
      <c r="C481" s="853"/>
      <c r="D481" s="853"/>
      <c r="E481" s="853"/>
      <c r="F481" s="853"/>
      <c r="G481" s="853"/>
      <c r="H481" s="853"/>
      <c r="I481" s="858"/>
      <c r="J481" s="853"/>
    </row>
    <row r="482" spans="1:10" ht="59.25" customHeight="1">
      <c r="A482" s="858"/>
      <c r="B482" s="853"/>
      <c r="C482" s="853"/>
      <c r="D482" s="853"/>
      <c r="E482" s="853"/>
      <c r="F482" s="853"/>
      <c r="G482" s="853"/>
      <c r="H482" s="853"/>
      <c r="I482" s="858"/>
      <c r="J482" s="853"/>
    </row>
    <row r="483" spans="1:10" ht="59.25" customHeight="1">
      <c r="A483" s="858"/>
      <c r="B483" s="853"/>
      <c r="C483" s="853"/>
      <c r="D483" s="853"/>
      <c r="E483" s="853"/>
      <c r="F483" s="853"/>
      <c r="G483" s="853"/>
      <c r="H483" s="853"/>
      <c r="I483" s="858"/>
      <c r="J483" s="853"/>
    </row>
    <row r="484" spans="1:10" ht="59.25" customHeight="1">
      <c r="A484" s="858"/>
      <c r="B484" s="853"/>
      <c r="C484" s="853"/>
      <c r="D484" s="853"/>
      <c r="E484" s="853"/>
      <c r="F484" s="853"/>
      <c r="G484" s="853"/>
      <c r="H484" s="853"/>
      <c r="I484" s="858"/>
      <c r="J484" s="853"/>
    </row>
    <row r="485" spans="1:10" ht="59.25" customHeight="1">
      <c r="A485" s="858"/>
      <c r="B485" s="853"/>
      <c r="C485" s="853"/>
      <c r="D485" s="853"/>
      <c r="E485" s="853"/>
      <c r="F485" s="853"/>
      <c r="G485" s="853"/>
      <c r="H485" s="853"/>
      <c r="I485" s="858"/>
      <c r="J485" s="853"/>
    </row>
    <row r="486" spans="1:10" ht="59.25" customHeight="1">
      <c r="A486" s="858"/>
      <c r="B486" s="853"/>
      <c r="C486" s="853"/>
      <c r="D486" s="853"/>
      <c r="E486" s="853"/>
      <c r="F486" s="853"/>
      <c r="G486" s="853"/>
      <c r="H486" s="853"/>
      <c r="I486" s="858"/>
      <c r="J486" s="853"/>
    </row>
    <row r="487" spans="1:10" ht="59.25" customHeight="1">
      <c r="A487" s="858"/>
      <c r="B487" s="853"/>
      <c r="C487" s="853"/>
      <c r="D487" s="853"/>
      <c r="E487" s="853"/>
      <c r="F487" s="853"/>
      <c r="G487" s="853"/>
      <c r="H487" s="853"/>
      <c r="I487" s="858"/>
      <c r="J487" s="853"/>
    </row>
    <row r="488" spans="1:10" ht="59.25" customHeight="1">
      <c r="A488" s="858"/>
      <c r="B488" s="853"/>
      <c r="C488" s="853"/>
      <c r="D488" s="853"/>
      <c r="E488" s="853"/>
      <c r="F488" s="853"/>
      <c r="G488" s="853"/>
      <c r="H488" s="853"/>
      <c r="I488" s="858"/>
      <c r="J488" s="853"/>
    </row>
    <row r="489" spans="1:10" ht="59.25" customHeight="1">
      <c r="A489" s="858"/>
      <c r="B489" s="853"/>
      <c r="C489" s="853"/>
      <c r="D489" s="853"/>
      <c r="E489" s="853"/>
      <c r="F489" s="853"/>
      <c r="G489" s="853"/>
      <c r="H489" s="853"/>
      <c r="I489" s="858"/>
      <c r="J489" s="853"/>
    </row>
    <row r="490" spans="1:10" ht="59.25" customHeight="1">
      <c r="A490" s="858"/>
      <c r="B490" s="853"/>
      <c r="C490" s="853"/>
      <c r="D490" s="853"/>
      <c r="E490" s="853"/>
      <c r="F490" s="853"/>
      <c r="G490" s="853"/>
      <c r="H490" s="853"/>
      <c r="I490" s="858"/>
      <c r="J490" s="853"/>
    </row>
    <row r="491" spans="1:10" ht="59.25" customHeight="1">
      <c r="A491" s="858"/>
      <c r="B491" s="853"/>
      <c r="C491" s="853"/>
      <c r="D491" s="853"/>
      <c r="E491" s="853"/>
      <c r="F491" s="853"/>
      <c r="G491" s="853"/>
      <c r="H491" s="853"/>
      <c r="I491" s="858"/>
      <c r="J491" s="853"/>
    </row>
    <row r="492" spans="1:10" ht="59.25" customHeight="1">
      <c r="A492" s="858"/>
      <c r="B492" s="853"/>
      <c r="C492" s="853"/>
      <c r="D492" s="853"/>
      <c r="E492" s="853"/>
      <c r="F492" s="853"/>
      <c r="G492" s="853"/>
      <c r="H492" s="853"/>
      <c r="I492" s="858"/>
      <c r="J492" s="853"/>
    </row>
    <row r="493" spans="1:10" ht="59.25" customHeight="1">
      <c r="A493" s="858"/>
      <c r="B493" s="853"/>
      <c r="C493" s="853"/>
      <c r="D493" s="853"/>
      <c r="E493" s="853"/>
      <c r="F493" s="853"/>
      <c r="G493" s="853"/>
      <c r="H493" s="853"/>
      <c r="I493" s="858"/>
      <c r="J493" s="853"/>
    </row>
    <row r="494" spans="1:10" ht="59.25" customHeight="1">
      <c r="A494" s="858"/>
      <c r="B494" s="853"/>
      <c r="C494" s="853"/>
      <c r="D494" s="853"/>
      <c r="E494" s="853"/>
      <c r="F494" s="853"/>
      <c r="G494" s="853"/>
      <c r="H494" s="853"/>
      <c r="I494" s="858"/>
      <c r="J494" s="853"/>
    </row>
    <row r="495" spans="1:10" ht="59.25" customHeight="1">
      <c r="A495" s="858"/>
      <c r="B495" s="853"/>
      <c r="C495" s="853"/>
      <c r="D495" s="853"/>
      <c r="E495" s="853"/>
      <c r="F495" s="853"/>
      <c r="G495" s="853"/>
      <c r="H495" s="853"/>
      <c r="I495" s="858"/>
      <c r="J495" s="853"/>
    </row>
    <row r="496" spans="1:10" ht="59.25" customHeight="1">
      <c r="A496" s="858"/>
      <c r="B496" s="853"/>
      <c r="C496" s="853"/>
      <c r="D496" s="853"/>
      <c r="E496" s="853"/>
      <c r="F496" s="853"/>
      <c r="G496" s="853"/>
      <c r="H496" s="853"/>
      <c r="I496" s="858"/>
      <c r="J496" s="853"/>
    </row>
    <row r="497" spans="1:10" ht="59.25" customHeight="1">
      <c r="A497" s="858"/>
      <c r="B497" s="853"/>
      <c r="C497" s="853"/>
      <c r="D497" s="853"/>
      <c r="E497" s="853"/>
      <c r="F497" s="853"/>
      <c r="G497" s="853"/>
      <c r="H497" s="853"/>
      <c r="I497" s="858"/>
      <c r="J497" s="853"/>
    </row>
    <row r="498" spans="1:10" ht="59.25" customHeight="1">
      <c r="A498" s="858"/>
      <c r="B498" s="853"/>
      <c r="C498" s="853"/>
      <c r="D498" s="853"/>
      <c r="E498" s="853"/>
      <c r="F498" s="853"/>
      <c r="G498" s="853"/>
      <c r="H498" s="853"/>
      <c r="I498" s="858"/>
      <c r="J498" s="853"/>
    </row>
    <row r="499" spans="1:10" ht="59.25" customHeight="1">
      <c r="A499" s="858"/>
      <c r="B499" s="853"/>
      <c r="C499" s="853"/>
      <c r="D499" s="853"/>
      <c r="E499" s="853"/>
      <c r="F499" s="853"/>
      <c r="G499" s="853"/>
      <c r="H499" s="853"/>
      <c r="I499" s="858"/>
      <c r="J499" s="853"/>
    </row>
    <row r="500" spans="1:10" ht="59.25" customHeight="1">
      <c r="A500" s="858"/>
      <c r="B500" s="853"/>
      <c r="C500" s="853"/>
      <c r="D500" s="853"/>
      <c r="E500" s="853"/>
      <c r="F500" s="853"/>
      <c r="G500" s="853"/>
      <c r="H500" s="853"/>
      <c r="I500" s="858"/>
      <c r="J500" s="853"/>
    </row>
    <row r="501" spans="1:10" ht="59.25" customHeight="1">
      <c r="A501" s="858"/>
      <c r="B501" s="853"/>
      <c r="C501" s="853"/>
      <c r="D501" s="853"/>
      <c r="E501" s="853"/>
      <c r="F501" s="853"/>
      <c r="G501" s="853"/>
      <c r="H501" s="853"/>
      <c r="I501" s="858"/>
      <c r="J501" s="853"/>
    </row>
    <row r="502" spans="1:10" ht="59.25" customHeight="1">
      <c r="A502" s="858"/>
      <c r="B502" s="853"/>
      <c r="C502" s="853"/>
      <c r="D502" s="853"/>
      <c r="E502" s="853"/>
      <c r="F502" s="853"/>
      <c r="G502" s="853"/>
      <c r="H502" s="853"/>
      <c r="I502" s="858"/>
      <c r="J502" s="853"/>
    </row>
    <row r="503" spans="1:10" ht="59.25" customHeight="1">
      <c r="A503" s="858"/>
      <c r="B503" s="853"/>
      <c r="C503" s="853"/>
      <c r="D503" s="853"/>
      <c r="E503" s="853"/>
      <c r="F503" s="853"/>
      <c r="G503" s="853"/>
      <c r="H503" s="853"/>
      <c r="I503" s="858"/>
      <c r="J503" s="853"/>
    </row>
    <row r="504" spans="1:10" ht="59.25" customHeight="1">
      <c r="A504" s="858"/>
      <c r="B504" s="853"/>
      <c r="C504" s="853"/>
      <c r="D504" s="853"/>
      <c r="E504" s="853"/>
      <c r="F504" s="853"/>
      <c r="G504" s="853"/>
      <c r="H504" s="853"/>
      <c r="I504" s="858"/>
      <c r="J504" s="853"/>
    </row>
    <row r="505" spans="1:10" ht="59.25" customHeight="1">
      <c r="A505" s="858"/>
      <c r="B505" s="853"/>
      <c r="C505" s="853"/>
      <c r="D505" s="853"/>
      <c r="E505" s="853"/>
      <c r="F505" s="853"/>
      <c r="G505" s="853"/>
      <c r="H505" s="853"/>
      <c r="I505" s="858"/>
      <c r="J505" s="853"/>
    </row>
    <row r="506" spans="1:10" ht="59.25" customHeight="1">
      <c r="A506" s="858"/>
      <c r="B506" s="853"/>
      <c r="C506" s="853"/>
      <c r="D506" s="853"/>
      <c r="E506" s="853"/>
      <c r="F506" s="853"/>
      <c r="G506" s="853"/>
      <c r="H506" s="853"/>
      <c r="I506" s="858"/>
      <c r="J506" s="853"/>
    </row>
    <row r="507" spans="1:10" ht="59.25" customHeight="1">
      <c r="A507" s="858"/>
      <c r="B507" s="853"/>
      <c r="C507" s="853"/>
      <c r="D507" s="853"/>
      <c r="E507" s="853"/>
      <c r="F507" s="853"/>
      <c r="G507" s="853"/>
      <c r="H507" s="853"/>
      <c r="I507" s="858"/>
      <c r="J507" s="853"/>
    </row>
    <row r="508" spans="1:10" ht="59.25" customHeight="1">
      <c r="A508" s="858"/>
      <c r="B508" s="853"/>
      <c r="C508" s="853"/>
      <c r="D508" s="853"/>
      <c r="E508" s="853"/>
      <c r="F508" s="853"/>
      <c r="G508" s="853"/>
      <c r="H508" s="853"/>
      <c r="I508" s="858"/>
      <c r="J508" s="853"/>
    </row>
    <row r="509" spans="1:10" ht="59.25" customHeight="1">
      <c r="A509" s="858"/>
      <c r="B509" s="853"/>
      <c r="C509" s="853"/>
      <c r="D509" s="853"/>
      <c r="E509" s="853"/>
      <c r="F509" s="853"/>
      <c r="G509" s="853"/>
      <c r="H509" s="853"/>
      <c r="I509" s="858"/>
      <c r="J509" s="853"/>
    </row>
    <row r="510" spans="1:10" ht="59.25" customHeight="1">
      <c r="A510" s="858"/>
      <c r="B510" s="853"/>
      <c r="C510" s="853"/>
      <c r="D510" s="853"/>
      <c r="E510" s="853"/>
      <c r="F510" s="853"/>
      <c r="G510" s="853"/>
      <c r="H510" s="853"/>
      <c r="I510" s="858"/>
      <c r="J510" s="853"/>
    </row>
    <row r="511" spans="1:10" ht="59.25" customHeight="1">
      <c r="A511" s="858"/>
      <c r="B511" s="853"/>
      <c r="C511" s="853"/>
      <c r="D511" s="853"/>
      <c r="E511" s="853"/>
      <c r="F511" s="853"/>
      <c r="G511" s="853"/>
      <c r="H511" s="853"/>
      <c r="I511" s="858"/>
      <c r="J511" s="853"/>
    </row>
    <row r="512" spans="1:10" ht="59.25" customHeight="1">
      <c r="A512" s="858"/>
      <c r="B512" s="853"/>
      <c r="C512" s="853"/>
      <c r="D512" s="853"/>
      <c r="E512" s="853"/>
      <c r="F512" s="853"/>
      <c r="G512" s="853"/>
      <c r="H512" s="853"/>
      <c r="I512" s="858"/>
      <c r="J512" s="853"/>
    </row>
    <row r="513" spans="1:10" ht="59.25" customHeight="1">
      <c r="A513" s="858"/>
      <c r="B513" s="853"/>
      <c r="C513" s="853"/>
      <c r="D513" s="853"/>
      <c r="E513" s="853"/>
      <c r="F513" s="853"/>
      <c r="G513" s="853"/>
      <c r="H513" s="853"/>
      <c r="I513" s="858"/>
      <c r="J513" s="853"/>
    </row>
    <row r="514" spans="1:10" ht="59.25" customHeight="1">
      <c r="A514" s="858"/>
      <c r="B514" s="853"/>
      <c r="C514" s="853"/>
      <c r="D514" s="853"/>
      <c r="E514" s="853"/>
      <c r="F514" s="853"/>
      <c r="G514" s="853"/>
      <c r="H514" s="853"/>
      <c r="I514" s="858"/>
      <c r="J514" s="853"/>
    </row>
    <row r="515" spans="1:10" ht="59.25" customHeight="1">
      <c r="A515" s="858"/>
      <c r="B515" s="853"/>
      <c r="C515" s="853"/>
      <c r="D515" s="853"/>
      <c r="E515" s="853"/>
      <c r="F515" s="853"/>
      <c r="G515" s="853"/>
      <c r="H515" s="853"/>
      <c r="I515" s="858"/>
      <c r="J515" s="853"/>
    </row>
    <row r="516" spans="1:10" ht="59.25" customHeight="1">
      <c r="A516" s="858"/>
      <c r="B516" s="853"/>
      <c r="C516" s="853"/>
      <c r="D516" s="853"/>
      <c r="E516" s="853"/>
      <c r="F516" s="853"/>
      <c r="G516" s="853"/>
      <c r="H516" s="853"/>
      <c r="I516" s="858"/>
      <c r="J516" s="853"/>
    </row>
    <row r="517" spans="1:10" ht="59.25" customHeight="1">
      <c r="A517" s="858"/>
      <c r="B517" s="853"/>
      <c r="C517" s="853"/>
      <c r="D517" s="853"/>
      <c r="E517" s="853"/>
      <c r="F517" s="853"/>
      <c r="G517" s="853"/>
      <c r="H517" s="853"/>
      <c r="I517" s="858"/>
      <c r="J517" s="853"/>
    </row>
    <row r="518" spans="1:10" ht="59.25" customHeight="1">
      <c r="A518" s="858"/>
      <c r="B518" s="853"/>
      <c r="C518" s="853"/>
      <c r="D518" s="853"/>
      <c r="E518" s="853"/>
      <c r="F518" s="853"/>
      <c r="G518" s="853"/>
      <c r="H518" s="853"/>
      <c r="I518" s="858"/>
      <c r="J518" s="853"/>
    </row>
    <row r="519" spans="1:10" ht="59.25" customHeight="1">
      <c r="A519" s="858"/>
      <c r="B519" s="853"/>
      <c r="C519" s="853"/>
      <c r="D519" s="853"/>
      <c r="E519" s="853"/>
      <c r="F519" s="853"/>
      <c r="G519" s="853"/>
      <c r="H519" s="853"/>
      <c r="I519" s="858"/>
      <c r="J519" s="853"/>
    </row>
    <row r="520" spans="1:10" ht="59.25" customHeight="1">
      <c r="A520" s="858"/>
      <c r="B520" s="853"/>
      <c r="C520" s="853"/>
      <c r="D520" s="853"/>
      <c r="E520" s="853"/>
      <c r="F520" s="853"/>
      <c r="G520" s="853"/>
      <c r="H520" s="853"/>
      <c r="I520" s="858"/>
      <c r="J520" s="853"/>
    </row>
    <row r="521" spans="1:10" ht="59.25" customHeight="1">
      <c r="A521" s="858"/>
      <c r="B521" s="853"/>
      <c r="C521" s="853"/>
      <c r="D521" s="853"/>
      <c r="E521" s="853"/>
      <c r="F521" s="853"/>
      <c r="G521" s="853"/>
      <c r="H521" s="853"/>
      <c r="I521" s="858"/>
      <c r="J521" s="853"/>
    </row>
    <row r="522" spans="1:10" ht="59.25" customHeight="1">
      <c r="A522" s="858"/>
      <c r="B522" s="853"/>
      <c r="C522" s="853"/>
      <c r="D522" s="853"/>
      <c r="E522" s="853"/>
      <c r="F522" s="853"/>
      <c r="G522" s="853"/>
      <c r="H522" s="853"/>
      <c r="I522" s="858"/>
      <c r="J522" s="853"/>
    </row>
    <row r="523" spans="1:10" ht="59.25" customHeight="1">
      <c r="A523" s="858"/>
      <c r="B523" s="853"/>
      <c r="C523" s="853"/>
      <c r="D523" s="853"/>
      <c r="E523" s="853"/>
      <c r="F523" s="853"/>
      <c r="G523" s="853"/>
      <c r="H523" s="853"/>
      <c r="I523" s="858"/>
      <c r="J523" s="853"/>
    </row>
    <row r="524" spans="1:10" ht="59.25" customHeight="1">
      <c r="A524" s="858"/>
      <c r="B524" s="853"/>
      <c r="C524" s="853"/>
      <c r="D524" s="853"/>
      <c r="E524" s="853"/>
      <c r="F524" s="853"/>
      <c r="G524" s="853"/>
      <c r="H524" s="853"/>
      <c r="I524" s="858"/>
      <c r="J524" s="853"/>
    </row>
    <row r="525" spans="1:10" ht="59.25" customHeight="1">
      <c r="A525" s="858"/>
      <c r="B525" s="853"/>
      <c r="C525" s="853"/>
      <c r="D525" s="853"/>
      <c r="E525" s="853"/>
      <c r="F525" s="853"/>
      <c r="G525" s="853"/>
      <c r="H525" s="853"/>
      <c r="I525" s="858"/>
      <c r="J525" s="853"/>
    </row>
    <row r="526" spans="1:10" ht="59.25" customHeight="1">
      <c r="A526" s="858"/>
      <c r="B526" s="853"/>
      <c r="C526" s="853"/>
      <c r="D526" s="853"/>
      <c r="E526" s="853"/>
      <c r="F526" s="853"/>
      <c r="G526" s="853"/>
      <c r="H526" s="853"/>
      <c r="I526" s="858"/>
      <c r="J526" s="853"/>
    </row>
    <row r="527" spans="1:10" ht="59.25" customHeight="1">
      <c r="A527" s="858"/>
      <c r="B527" s="853"/>
      <c r="C527" s="853"/>
      <c r="D527" s="853"/>
      <c r="E527" s="853"/>
      <c r="F527" s="853"/>
      <c r="G527" s="853"/>
      <c r="H527" s="853"/>
      <c r="I527" s="858"/>
      <c r="J527" s="853"/>
    </row>
    <row r="528" spans="1:10" ht="59.25" customHeight="1">
      <c r="A528" s="858"/>
      <c r="B528" s="853"/>
      <c r="C528" s="853"/>
      <c r="D528" s="853"/>
      <c r="E528" s="853"/>
      <c r="F528" s="853"/>
      <c r="G528" s="853"/>
      <c r="H528" s="853"/>
      <c r="I528" s="858"/>
      <c r="J528" s="853"/>
    </row>
    <row r="529" spans="1:10" ht="59.25" customHeight="1">
      <c r="A529" s="858"/>
      <c r="B529" s="853"/>
      <c r="C529" s="853"/>
      <c r="D529" s="853"/>
      <c r="E529" s="853"/>
      <c r="F529" s="853"/>
      <c r="G529" s="853"/>
      <c r="H529" s="853"/>
      <c r="I529" s="858"/>
      <c r="J529" s="853"/>
    </row>
    <row r="530" spans="1:10" ht="59.25" customHeight="1">
      <c r="A530" s="858"/>
      <c r="B530" s="853"/>
      <c r="C530" s="853"/>
      <c r="D530" s="853"/>
      <c r="E530" s="853"/>
      <c r="F530" s="853"/>
      <c r="G530" s="853"/>
      <c r="H530" s="853"/>
      <c r="I530" s="858"/>
      <c r="J530" s="853"/>
    </row>
    <row r="531" spans="1:10" ht="59.25" customHeight="1">
      <c r="A531" s="858"/>
      <c r="B531" s="853"/>
      <c r="C531" s="853"/>
      <c r="D531" s="853"/>
      <c r="E531" s="853"/>
      <c r="F531" s="853"/>
      <c r="G531" s="853"/>
      <c r="H531" s="853"/>
      <c r="I531" s="858"/>
      <c r="J531" s="853"/>
    </row>
    <row r="532" spans="1:10" ht="59.25" customHeight="1">
      <c r="A532" s="858"/>
      <c r="B532" s="853"/>
      <c r="C532" s="853"/>
      <c r="D532" s="853"/>
      <c r="E532" s="853"/>
      <c r="F532" s="853"/>
      <c r="G532" s="853"/>
      <c r="H532" s="853"/>
      <c r="I532" s="858"/>
      <c r="J532" s="853"/>
    </row>
    <row r="533" spans="1:10" ht="59.25" customHeight="1">
      <c r="A533" s="858"/>
      <c r="B533" s="853"/>
      <c r="C533" s="853"/>
      <c r="D533" s="853"/>
      <c r="E533" s="853"/>
      <c r="F533" s="853"/>
      <c r="G533" s="853"/>
      <c r="H533" s="853"/>
      <c r="I533" s="858"/>
      <c r="J533" s="853"/>
    </row>
    <row r="534" spans="1:10" ht="59.25" customHeight="1">
      <c r="A534" s="858"/>
      <c r="B534" s="853"/>
      <c r="C534" s="853"/>
      <c r="D534" s="853"/>
      <c r="E534" s="853"/>
      <c r="F534" s="853"/>
      <c r="G534" s="853"/>
      <c r="H534" s="853"/>
      <c r="I534" s="858"/>
      <c r="J534" s="853"/>
    </row>
    <row r="535" spans="1:10" ht="59.25" customHeight="1">
      <c r="A535" s="858"/>
      <c r="B535" s="853"/>
      <c r="C535" s="853"/>
      <c r="D535" s="853"/>
      <c r="E535" s="853"/>
      <c r="F535" s="853"/>
      <c r="G535" s="853"/>
      <c r="H535" s="853"/>
      <c r="I535" s="858"/>
      <c r="J535" s="853"/>
    </row>
    <row r="536" spans="1:10" ht="59.25" customHeight="1">
      <c r="A536" s="858"/>
      <c r="B536" s="853"/>
      <c r="C536" s="853"/>
      <c r="D536" s="853"/>
      <c r="E536" s="853"/>
      <c r="F536" s="853"/>
      <c r="G536" s="853"/>
      <c r="H536" s="853"/>
      <c r="I536" s="858"/>
      <c r="J536" s="853"/>
    </row>
    <row r="537" spans="1:10" ht="59.25" customHeight="1">
      <c r="A537" s="858"/>
      <c r="B537" s="853"/>
      <c r="C537" s="853"/>
      <c r="D537" s="853"/>
      <c r="E537" s="853"/>
      <c r="F537" s="853"/>
      <c r="G537" s="853"/>
      <c r="H537" s="853"/>
      <c r="I537" s="858"/>
      <c r="J537" s="853"/>
    </row>
    <row r="538" spans="1:10" ht="59.25" customHeight="1">
      <c r="A538" s="858"/>
      <c r="B538" s="853"/>
      <c r="C538" s="853"/>
      <c r="D538" s="853"/>
      <c r="E538" s="853"/>
      <c r="F538" s="853"/>
      <c r="G538" s="853"/>
      <c r="H538" s="853"/>
      <c r="I538" s="858"/>
      <c r="J538" s="853"/>
    </row>
    <row r="539" spans="1:10" ht="59.25" customHeight="1">
      <c r="A539" s="858"/>
      <c r="B539" s="853"/>
      <c r="C539" s="853"/>
      <c r="D539" s="853"/>
      <c r="E539" s="853"/>
      <c r="F539" s="853"/>
      <c r="G539" s="853"/>
      <c r="H539" s="853"/>
      <c r="I539" s="858"/>
      <c r="J539" s="853"/>
    </row>
    <row r="540" spans="1:10" ht="59.25" customHeight="1">
      <c r="A540" s="858"/>
      <c r="B540" s="853"/>
      <c r="C540" s="853"/>
      <c r="D540" s="853"/>
      <c r="E540" s="853"/>
      <c r="F540" s="853"/>
      <c r="G540" s="853"/>
      <c r="H540" s="853"/>
      <c r="I540" s="858"/>
      <c r="J540" s="853"/>
    </row>
    <row r="541" spans="1:10" ht="59.25" customHeight="1">
      <c r="A541" s="858"/>
      <c r="B541" s="853"/>
      <c r="C541" s="853"/>
      <c r="D541" s="853"/>
      <c r="E541" s="853"/>
      <c r="F541" s="853"/>
      <c r="G541" s="853"/>
      <c r="H541" s="853"/>
      <c r="I541" s="858"/>
      <c r="J541" s="853"/>
    </row>
    <row r="542" spans="1:10" ht="59.25" customHeight="1">
      <c r="A542" s="858"/>
      <c r="B542" s="853"/>
      <c r="C542" s="853"/>
      <c r="D542" s="853"/>
      <c r="E542" s="853"/>
      <c r="F542" s="853"/>
      <c r="G542" s="853"/>
      <c r="H542" s="853"/>
      <c r="I542" s="858"/>
      <c r="J542" s="853"/>
    </row>
    <row r="543" spans="1:10" ht="59.25" customHeight="1">
      <c r="A543" s="858"/>
      <c r="B543" s="853"/>
      <c r="C543" s="853"/>
      <c r="D543" s="853"/>
      <c r="E543" s="853"/>
      <c r="F543" s="853"/>
      <c r="G543" s="853"/>
      <c r="H543" s="853"/>
      <c r="I543" s="858"/>
      <c r="J543" s="853"/>
    </row>
    <row r="544" spans="1:10" ht="59.25" customHeight="1">
      <c r="A544" s="858"/>
      <c r="B544" s="853"/>
      <c r="C544" s="853"/>
      <c r="D544" s="853"/>
      <c r="E544" s="853"/>
      <c r="F544" s="853"/>
      <c r="G544" s="853"/>
      <c r="H544" s="853"/>
      <c r="I544" s="858"/>
      <c r="J544" s="853"/>
    </row>
    <row r="545" spans="1:10" ht="59.25" customHeight="1">
      <c r="A545" s="858"/>
      <c r="B545" s="853"/>
      <c r="C545" s="853"/>
      <c r="D545" s="853"/>
      <c r="E545" s="853"/>
      <c r="F545" s="853"/>
      <c r="G545" s="853"/>
      <c r="H545" s="853"/>
      <c r="I545" s="858"/>
      <c r="J545" s="853"/>
    </row>
    <row r="546" spans="1:10" ht="59.25" customHeight="1">
      <c r="A546" s="858"/>
      <c r="B546" s="853"/>
      <c r="C546" s="853"/>
      <c r="D546" s="853"/>
      <c r="E546" s="853"/>
      <c r="F546" s="853"/>
      <c r="G546" s="853"/>
      <c r="H546" s="853"/>
      <c r="I546" s="858"/>
      <c r="J546" s="853"/>
    </row>
    <row r="547" spans="1:10" ht="59.25" customHeight="1">
      <c r="A547" s="858"/>
      <c r="B547" s="853"/>
      <c r="C547" s="853"/>
      <c r="D547" s="853"/>
      <c r="E547" s="853"/>
      <c r="F547" s="853"/>
      <c r="G547" s="853"/>
      <c r="H547" s="853"/>
      <c r="I547" s="858"/>
      <c r="J547" s="853"/>
    </row>
    <row r="548" spans="1:10" ht="59.25" customHeight="1">
      <c r="A548" s="858"/>
      <c r="B548" s="853"/>
      <c r="C548" s="853"/>
      <c r="D548" s="853"/>
      <c r="E548" s="853"/>
      <c r="F548" s="853"/>
      <c r="G548" s="853"/>
      <c r="H548" s="853"/>
      <c r="I548" s="858"/>
      <c r="J548" s="853"/>
    </row>
    <row r="549" spans="1:10" ht="59.25" customHeight="1">
      <c r="A549" s="858"/>
      <c r="B549" s="853"/>
      <c r="C549" s="853"/>
      <c r="D549" s="853"/>
      <c r="E549" s="853"/>
      <c r="F549" s="853"/>
      <c r="G549" s="853"/>
      <c r="H549" s="853"/>
      <c r="I549" s="858"/>
      <c r="J549" s="853"/>
    </row>
    <row r="550" spans="1:10" ht="59.25" customHeight="1">
      <c r="A550" s="858"/>
      <c r="B550" s="853"/>
      <c r="C550" s="853"/>
      <c r="D550" s="853"/>
      <c r="E550" s="853"/>
      <c r="F550" s="853"/>
      <c r="G550" s="853"/>
      <c r="H550" s="853"/>
      <c r="I550" s="858"/>
      <c r="J550" s="853"/>
    </row>
    <row r="551" spans="1:10" ht="59.25" customHeight="1">
      <c r="A551" s="858"/>
      <c r="B551" s="853"/>
      <c r="C551" s="853"/>
      <c r="D551" s="853"/>
      <c r="E551" s="853"/>
      <c r="F551" s="853"/>
      <c r="G551" s="853"/>
      <c r="H551" s="853"/>
      <c r="I551" s="858"/>
      <c r="J551" s="853"/>
    </row>
    <row r="552" spans="1:10" ht="59.25" customHeight="1">
      <c r="A552" s="858"/>
      <c r="B552" s="853"/>
      <c r="C552" s="853"/>
      <c r="D552" s="853"/>
      <c r="E552" s="853"/>
      <c r="F552" s="853"/>
      <c r="G552" s="853"/>
      <c r="H552" s="853"/>
      <c r="I552" s="858"/>
      <c r="J552" s="853"/>
    </row>
    <row r="553" spans="1:10" ht="59.25" customHeight="1">
      <c r="A553" s="858"/>
      <c r="B553" s="853"/>
      <c r="C553" s="853"/>
      <c r="D553" s="853"/>
      <c r="E553" s="853"/>
      <c r="F553" s="853"/>
      <c r="G553" s="853"/>
      <c r="H553" s="853"/>
      <c r="I553" s="858"/>
      <c r="J553" s="853"/>
    </row>
    <row r="554" spans="1:10" ht="59.25" customHeight="1">
      <c r="A554" s="858"/>
      <c r="B554" s="853"/>
      <c r="C554" s="853"/>
      <c r="D554" s="853"/>
      <c r="E554" s="853"/>
      <c r="F554" s="853"/>
      <c r="G554" s="853"/>
      <c r="H554" s="853"/>
      <c r="I554" s="858"/>
      <c r="J554" s="853"/>
    </row>
    <row r="555" spans="1:10" ht="59.25" customHeight="1">
      <c r="A555" s="858"/>
      <c r="B555" s="853"/>
      <c r="C555" s="853"/>
      <c r="D555" s="853"/>
      <c r="E555" s="853"/>
      <c r="F555" s="853"/>
      <c r="G555" s="853"/>
      <c r="H555" s="853"/>
      <c r="I555" s="858"/>
      <c r="J555" s="853"/>
    </row>
    <row r="556" spans="1:10" ht="59.25" customHeight="1">
      <c r="A556" s="858"/>
      <c r="B556" s="853"/>
      <c r="C556" s="853"/>
      <c r="D556" s="853"/>
      <c r="E556" s="853"/>
      <c r="F556" s="853"/>
      <c r="G556" s="853"/>
      <c r="H556" s="853"/>
      <c r="I556" s="858"/>
      <c r="J556" s="853"/>
    </row>
    <row r="557" spans="1:10" ht="59.25" customHeight="1">
      <c r="A557" s="858"/>
      <c r="B557" s="853"/>
      <c r="C557" s="853"/>
      <c r="D557" s="853"/>
      <c r="E557" s="853"/>
      <c r="F557" s="853"/>
      <c r="G557" s="853"/>
      <c r="H557" s="853"/>
      <c r="I557" s="858"/>
      <c r="J557" s="853"/>
    </row>
    <row r="558" spans="1:10" ht="59.25" customHeight="1">
      <c r="A558" s="858"/>
      <c r="B558" s="853"/>
      <c r="C558" s="853"/>
      <c r="D558" s="853"/>
      <c r="E558" s="853"/>
      <c r="F558" s="853"/>
      <c r="G558" s="853"/>
      <c r="H558" s="853"/>
      <c r="I558" s="858"/>
      <c r="J558" s="853"/>
    </row>
    <row r="559" spans="1:10" ht="59.25" customHeight="1">
      <c r="A559" s="858"/>
      <c r="B559" s="853"/>
      <c r="C559" s="853"/>
      <c r="D559" s="853"/>
      <c r="E559" s="853"/>
      <c r="F559" s="853"/>
      <c r="G559" s="853"/>
      <c r="H559" s="853"/>
      <c r="I559" s="858"/>
      <c r="J559" s="853"/>
    </row>
    <row r="560" spans="1:10" ht="59.25" customHeight="1">
      <c r="A560" s="858"/>
      <c r="B560" s="853"/>
      <c r="C560" s="853"/>
      <c r="D560" s="853"/>
      <c r="E560" s="853"/>
      <c r="F560" s="853"/>
      <c r="G560" s="853"/>
      <c r="H560" s="853"/>
      <c r="I560" s="858"/>
      <c r="J560" s="853"/>
    </row>
    <row r="561" spans="1:10" ht="59.25" customHeight="1">
      <c r="A561" s="858"/>
      <c r="B561" s="853"/>
      <c r="C561" s="853"/>
      <c r="D561" s="853"/>
      <c r="E561" s="853"/>
      <c r="F561" s="853"/>
      <c r="G561" s="853"/>
      <c r="H561" s="853"/>
      <c r="I561" s="858"/>
      <c r="J561" s="853"/>
    </row>
    <row r="562" spans="1:10" ht="59.25" customHeight="1">
      <c r="A562" s="858"/>
      <c r="B562" s="853"/>
      <c r="C562" s="853"/>
      <c r="D562" s="853"/>
      <c r="E562" s="853"/>
      <c r="F562" s="853"/>
      <c r="G562" s="853"/>
      <c r="H562" s="853"/>
      <c r="I562" s="858"/>
      <c r="J562" s="853"/>
    </row>
    <row r="563" spans="1:10" ht="59.25" customHeight="1">
      <c r="A563" s="858"/>
      <c r="B563" s="853"/>
      <c r="C563" s="853"/>
      <c r="D563" s="853"/>
      <c r="E563" s="853"/>
      <c r="F563" s="853"/>
      <c r="G563" s="853"/>
      <c r="H563" s="853"/>
      <c r="I563" s="858"/>
      <c r="J563" s="853"/>
    </row>
    <row r="564" spans="1:10" ht="59.25" customHeight="1">
      <c r="A564" s="858"/>
      <c r="B564" s="853"/>
      <c r="C564" s="853"/>
      <c r="D564" s="853"/>
      <c r="E564" s="853"/>
      <c r="F564" s="853"/>
      <c r="G564" s="853"/>
      <c r="H564" s="853"/>
      <c r="I564" s="858"/>
      <c r="J564" s="853"/>
    </row>
    <row r="565" spans="1:10" ht="59.25" customHeight="1">
      <c r="A565" s="858"/>
      <c r="B565" s="853"/>
      <c r="C565" s="853"/>
      <c r="D565" s="853"/>
      <c r="E565" s="853"/>
      <c r="F565" s="853"/>
      <c r="G565" s="853"/>
      <c r="H565" s="853"/>
      <c r="I565" s="858"/>
      <c r="J565" s="853"/>
    </row>
    <row r="566" spans="1:10" ht="59.25" customHeight="1">
      <c r="A566" s="858"/>
      <c r="B566" s="853"/>
      <c r="C566" s="853"/>
      <c r="D566" s="853"/>
      <c r="E566" s="853"/>
      <c r="F566" s="853"/>
      <c r="G566" s="853"/>
      <c r="H566" s="853"/>
      <c r="I566" s="858"/>
      <c r="J566" s="853"/>
    </row>
    <row r="567" spans="1:10" ht="59.25" customHeight="1">
      <c r="A567" s="858"/>
      <c r="B567" s="853"/>
      <c r="C567" s="853"/>
      <c r="D567" s="853"/>
      <c r="E567" s="853"/>
      <c r="F567" s="853"/>
      <c r="G567" s="853"/>
      <c r="H567" s="853"/>
      <c r="I567" s="858"/>
      <c r="J567" s="853"/>
    </row>
    <row r="568" spans="1:10" ht="59.25" customHeight="1">
      <c r="A568" s="858"/>
      <c r="B568" s="853"/>
      <c r="C568" s="853"/>
      <c r="D568" s="853"/>
      <c r="E568" s="853"/>
      <c r="F568" s="853"/>
      <c r="G568" s="853"/>
      <c r="H568" s="853"/>
      <c r="I568" s="858"/>
      <c r="J568" s="853"/>
    </row>
    <row r="569" spans="1:10" ht="59.25" customHeight="1">
      <c r="A569" s="858"/>
      <c r="B569" s="853"/>
      <c r="C569" s="853"/>
      <c r="D569" s="853"/>
      <c r="E569" s="853"/>
      <c r="F569" s="853"/>
      <c r="G569" s="853"/>
      <c r="H569" s="853"/>
      <c r="I569" s="858"/>
      <c r="J569" s="853"/>
    </row>
    <row r="570" spans="1:10" ht="59.25" customHeight="1">
      <c r="A570" s="858"/>
      <c r="B570" s="853"/>
      <c r="C570" s="853"/>
      <c r="D570" s="853"/>
      <c r="E570" s="853"/>
      <c r="F570" s="853"/>
      <c r="G570" s="853"/>
      <c r="H570" s="853"/>
      <c r="I570" s="858"/>
      <c r="J570" s="853"/>
    </row>
    <row r="571" spans="1:10" ht="59.25" customHeight="1">
      <c r="A571" s="858"/>
      <c r="B571" s="853"/>
      <c r="C571" s="853"/>
      <c r="D571" s="853"/>
      <c r="E571" s="853"/>
      <c r="F571" s="853"/>
      <c r="G571" s="853"/>
      <c r="H571" s="853"/>
      <c r="I571" s="858"/>
      <c r="J571" s="853"/>
    </row>
    <row r="572" spans="1:10" ht="59.25" customHeight="1">
      <c r="A572" s="858"/>
      <c r="B572" s="853"/>
      <c r="C572" s="853"/>
      <c r="D572" s="853"/>
      <c r="E572" s="853"/>
      <c r="F572" s="853"/>
      <c r="G572" s="853"/>
      <c r="H572" s="853"/>
      <c r="I572" s="858"/>
      <c r="J572" s="853"/>
    </row>
    <row r="573" spans="1:10" ht="59.25" customHeight="1">
      <c r="A573" s="858"/>
      <c r="B573" s="853"/>
      <c r="C573" s="853"/>
      <c r="D573" s="853"/>
      <c r="E573" s="853"/>
      <c r="F573" s="853"/>
      <c r="G573" s="853"/>
      <c r="H573" s="853"/>
      <c r="I573" s="858"/>
      <c r="J573" s="853"/>
    </row>
    <row r="574" spans="1:10" ht="59.25" customHeight="1">
      <c r="A574" s="858"/>
      <c r="B574" s="853"/>
      <c r="C574" s="853"/>
      <c r="D574" s="853"/>
      <c r="E574" s="853"/>
      <c r="F574" s="853"/>
      <c r="G574" s="853"/>
      <c r="H574" s="853"/>
      <c r="I574" s="858"/>
      <c r="J574" s="853"/>
    </row>
    <row r="575" spans="1:10" ht="59.25" customHeight="1">
      <c r="A575" s="858"/>
      <c r="B575" s="853"/>
      <c r="C575" s="853"/>
      <c r="D575" s="853"/>
      <c r="E575" s="853"/>
      <c r="F575" s="853"/>
      <c r="G575" s="853"/>
      <c r="H575" s="853"/>
      <c r="I575" s="858"/>
      <c r="J575" s="853"/>
    </row>
    <row r="576" spans="1:10" ht="59.25" customHeight="1">
      <c r="A576" s="858"/>
      <c r="B576" s="853"/>
      <c r="C576" s="853"/>
      <c r="D576" s="853"/>
      <c r="E576" s="853"/>
      <c r="F576" s="853"/>
      <c r="G576" s="853"/>
      <c r="H576" s="853"/>
      <c r="I576" s="858"/>
      <c r="J576" s="853"/>
    </row>
    <row r="577" spans="1:10" ht="59.25" customHeight="1">
      <c r="A577" s="858"/>
      <c r="B577" s="853"/>
      <c r="C577" s="853"/>
      <c r="D577" s="853"/>
      <c r="E577" s="853"/>
      <c r="F577" s="853"/>
      <c r="G577" s="853"/>
      <c r="H577" s="853"/>
      <c r="I577" s="858"/>
      <c r="J577" s="853"/>
    </row>
    <row r="578" spans="1:10" ht="59.25" customHeight="1">
      <c r="A578" s="858"/>
      <c r="B578" s="853"/>
      <c r="C578" s="853"/>
      <c r="D578" s="853"/>
      <c r="E578" s="853"/>
      <c r="F578" s="853"/>
      <c r="G578" s="853"/>
      <c r="H578" s="853"/>
      <c r="I578" s="858"/>
      <c r="J578" s="853"/>
    </row>
    <row r="579" spans="1:10" ht="59.25" customHeight="1">
      <c r="A579" s="858"/>
      <c r="B579" s="853"/>
      <c r="C579" s="853"/>
      <c r="D579" s="853"/>
      <c r="E579" s="853"/>
      <c r="F579" s="853"/>
      <c r="G579" s="853"/>
      <c r="H579" s="853"/>
      <c r="I579" s="858"/>
      <c r="J579" s="853"/>
    </row>
    <row r="580" spans="1:10" ht="59.25" customHeight="1">
      <c r="A580" s="858"/>
      <c r="B580" s="853"/>
      <c r="C580" s="853"/>
      <c r="D580" s="853"/>
      <c r="E580" s="853"/>
      <c r="F580" s="853"/>
      <c r="G580" s="853"/>
      <c r="H580" s="853"/>
      <c r="I580" s="858"/>
      <c r="J580" s="853"/>
    </row>
    <row r="581" spans="1:10" ht="59.25" customHeight="1">
      <c r="A581" s="858"/>
      <c r="B581" s="853"/>
      <c r="C581" s="853"/>
      <c r="D581" s="853"/>
      <c r="E581" s="853"/>
      <c r="F581" s="853"/>
      <c r="G581" s="853"/>
      <c r="H581" s="853"/>
      <c r="I581" s="858"/>
      <c r="J581" s="853"/>
    </row>
    <row r="582" spans="1:10" ht="59.25" customHeight="1">
      <c r="A582" s="858"/>
      <c r="B582" s="853"/>
      <c r="C582" s="853"/>
      <c r="D582" s="853"/>
      <c r="E582" s="853"/>
      <c r="F582" s="853"/>
      <c r="G582" s="853"/>
      <c r="H582" s="853"/>
      <c r="I582" s="858"/>
      <c r="J582" s="853"/>
    </row>
    <row r="583" spans="1:10" ht="59.25" customHeight="1">
      <c r="A583" s="858"/>
      <c r="B583" s="853"/>
      <c r="C583" s="853"/>
      <c r="D583" s="853"/>
      <c r="E583" s="853"/>
      <c r="F583" s="853"/>
      <c r="G583" s="853"/>
      <c r="H583" s="853"/>
      <c r="I583" s="858"/>
      <c r="J583" s="853"/>
    </row>
    <row r="584" spans="1:10" ht="59.25" customHeight="1">
      <c r="A584" s="858"/>
      <c r="B584" s="853"/>
      <c r="C584" s="853"/>
      <c r="D584" s="853"/>
      <c r="E584" s="853"/>
      <c r="F584" s="853"/>
      <c r="G584" s="853"/>
      <c r="H584" s="853"/>
      <c r="I584" s="858"/>
      <c r="J584" s="853"/>
    </row>
    <row r="585" spans="1:10" ht="59.25" customHeight="1">
      <c r="A585" s="858"/>
      <c r="B585" s="853"/>
      <c r="C585" s="853"/>
      <c r="D585" s="853"/>
      <c r="E585" s="853"/>
      <c r="F585" s="853"/>
      <c r="G585" s="853"/>
      <c r="H585" s="853"/>
      <c r="I585" s="858"/>
      <c r="J585" s="853"/>
    </row>
    <row r="586" spans="1:10" ht="59.25" customHeight="1">
      <c r="A586" s="858"/>
      <c r="B586" s="853"/>
      <c r="C586" s="853"/>
      <c r="D586" s="853"/>
      <c r="E586" s="853"/>
      <c r="F586" s="853"/>
      <c r="G586" s="853"/>
      <c r="H586" s="853"/>
      <c r="I586" s="858"/>
      <c r="J586" s="853"/>
    </row>
    <row r="587" spans="1:10" ht="59.25" customHeight="1">
      <c r="A587" s="858"/>
      <c r="B587" s="853"/>
      <c r="C587" s="853"/>
      <c r="D587" s="853"/>
      <c r="E587" s="853"/>
      <c r="F587" s="853"/>
      <c r="G587" s="853"/>
      <c r="H587" s="853"/>
      <c r="I587" s="858"/>
      <c r="J587" s="853"/>
    </row>
    <row r="588" spans="1:10" ht="59.25" customHeight="1">
      <c r="A588" s="858"/>
      <c r="B588" s="853"/>
      <c r="C588" s="853"/>
      <c r="D588" s="853"/>
      <c r="E588" s="853"/>
      <c r="F588" s="853"/>
      <c r="G588" s="853"/>
      <c r="H588" s="853"/>
      <c r="I588" s="858"/>
      <c r="J588" s="853"/>
    </row>
    <row r="589" spans="1:10" ht="59.25" customHeight="1">
      <c r="A589" s="858"/>
      <c r="B589" s="853"/>
      <c r="C589" s="853"/>
      <c r="D589" s="853"/>
      <c r="E589" s="853"/>
      <c r="F589" s="853"/>
      <c r="G589" s="853"/>
      <c r="H589" s="853"/>
      <c r="I589" s="858"/>
      <c r="J589" s="853"/>
    </row>
    <row r="590" spans="1:10" ht="59.25" customHeight="1">
      <c r="A590" s="858"/>
      <c r="B590" s="853"/>
      <c r="C590" s="853"/>
      <c r="D590" s="853"/>
      <c r="E590" s="853"/>
      <c r="F590" s="853"/>
      <c r="G590" s="853"/>
      <c r="H590" s="853"/>
      <c r="I590" s="858"/>
      <c r="J590" s="853"/>
    </row>
    <row r="591" spans="1:10" ht="59.25" customHeight="1">
      <c r="A591" s="858"/>
      <c r="B591" s="853"/>
      <c r="C591" s="853"/>
      <c r="D591" s="853"/>
      <c r="E591" s="853"/>
      <c r="F591" s="853"/>
      <c r="G591" s="853"/>
      <c r="H591" s="853"/>
      <c r="I591" s="858"/>
      <c r="J591" s="853"/>
    </row>
    <row r="592" spans="1:10" ht="59.25" customHeight="1">
      <c r="A592" s="858"/>
      <c r="B592" s="853"/>
      <c r="C592" s="853"/>
      <c r="D592" s="853"/>
      <c r="E592" s="853"/>
      <c r="F592" s="853"/>
      <c r="G592" s="853"/>
      <c r="H592" s="853"/>
      <c r="I592" s="858"/>
      <c r="J592" s="853"/>
    </row>
    <row r="593" spans="1:10" ht="59.25" customHeight="1">
      <c r="A593" s="858"/>
      <c r="B593" s="853"/>
      <c r="C593" s="853"/>
      <c r="D593" s="853"/>
      <c r="E593" s="853"/>
      <c r="F593" s="853"/>
      <c r="G593" s="853"/>
      <c r="H593" s="853"/>
      <c r="I593" s="858"/>
      <c r="J593" s="853"/>
    </row>
    <row r="594" spans="1:10" ht="59.25" customHeight="1">
      <c r="A594" s="858"/>
      <c r="B594" s="853"/>
      <c r="C594" s="853"/>
      <c r="D594" s="853"/>
      <c r="E594" s="853"/>
      <c r="F594" s="853"/>
      <c r="G594" s="853"/>
      <c r="H594" s="853"/>
      <c r="I594" s="858"/>
      <c r="J594" s="853"/>
    </row>
    <row r="595" spans="1:10" ht="59.25" customHeight="1">
      <c r="A595" s="858"/>
      <c r="B595" s="853"/>
      <c r="C595" s="853"/>
      <c r="D595" s="853"/>
      <c r="E595" s="853"/>
      <c r="F595" s="853"/>
      <c r="G595" s="853"/>
      <c r="H595" s="853"/>
      <c r="I595" s="858"/>
      <c r="J595" s="853"/>
    </row>
    <row r="596" spans="1:10" ht="59.25" customHeight="1">
      <c r="A596" s="858"/>
      <c r="B596" s="853"/>
      <c r="C596" s="853"/>
      <c r="D596" s="853"/>
      <c r="E596" s="853"/>
      <c r="F596" s="853"/>
      <c r="G596" s="853"/>
      <c r="H596" s="853"/>
      <c r="I596" s="858"/>
      <c r="J596" s="853"/>
    </row>
    <row r="597" spans="1:10" ht="59.25" customHeight="1">
      <c r="A597" s="858"/>
      <c r="B597" s="853"/>
      <c r="C597" s="853"/>
      <c r="D597" s="853"/>
      <c r="E597" s="853"/>
      <c r="F597" s="853"/>
      <c r="G597" s="853"/>
      <c r="H597" s="853"/>
      <c r="I597" s="858"/>
      <c r="J597" s="853"/>
    </row>
    <row r="598" spans="1:10" ht="59.25" customHeight="1">
      <c r="A598" s="858"/>
      <c r="B598" s="853"/>
      <c r="C598" s="853"/>
      <c r="D598" s="853"/>
      <c r="E598" s="853"/>
      <c r="F598" s="853"/>
      <c r="G598" s="853"/>
      <c r="H598" s="853"/>
      <c r="I598" s="858"/>
      <c r="J598" s="853"/>
    </row>
    <row r="599" spans="1:10" ht="59.25" customHeight="1">
      <c r="A599" s="858"/>
      <c r="B599" s="853"/>
      <c r="C599" s="853"/>
      <c r="D599" s="853"/>
      <c r="E599" s="853"/>
      <c r="F599" s="853"/>
      <c r="G599" s="853"/>
      <c r="H599" s="853"/>
      <c r="I599" s="858"/>
      <c r="J599" s="853"/>
    </row>
    <row r="600" spans="1:10" ht="59.25" customHeight="1">
      <c r="A600" s="858"/>
      <c r="B600" s="853"/>
      <c r="C600" s="853"/>
      <c r="D600" s="853"/>
      <c r="E600" s="853"/>
      <c r="F600" s="853"/>
      <c r="G600" s="853"/>
      <c r="H600" s="853"/>
      <c r="I600" s="858"/>
      <c r="J600" s="853"/>
    </row>
    <row r="601" spans="1:10" ht="59.25" customHeight="1">
      <c r="A601" s="858"/>
      <c r="B601" s="853"/>
      <c r="C601" s="853"/>
      <c r="D601" s="853"/>
      <c r="E601" s="853"/>
      <c r="F601" s="853"/>
      <c r="G601" s="853"/>
      <c r="H601" s="853"/>
      <c r="I601" s="858"/>
      <c r="J601" s="853"/>
    </row>
    <row r="602" spans="1:10" ht="59.25" customHeight="1">
      <c r="A602" s="858"/>
      <c r="B602" s="853"/>
      <c r="C602" s="853"/>
      <c r="D602" s="853"/>
      <c r="E602" s="853"/>
      <c r="F602" s="853"/>
      <c r="G602" s="853"/>
      <c r="H602" s="853"/>
      <c r="I602" s="858"/>
      <c r="J602" s="853"/>
    </row>
    <row r="603" spans="1:10" ht="59.25" customHeight="1">
      <c r="A603" s="858"/>
      <c r="B603" s="853"/>
      <c r="C603" s="853"/>
      <c r="D603" s="853"/>
      <c r="E603" s="853"/>
      <c r="F603" s="853"/>
      <c r="G603" s="853"/>
      <c r="H603" s="853"/>
      <c r="I603" s="858"/>
      <c r="J603" s="853"/>
    </row>
    <row r="604" spans="1:10" ht="59.25" customHeight="1">
      <c r="A604" s="858"/>
      <c r="B604" s="853"/>
      <c r="C604" s="853"/>
      <c r="D604" s="853"/>
      <c r="E604" s="853"/>
      <c r="F604" s="853"/>
      <c r="G604" s="853"/>
      <c r="H604" s="853"/>
      <c r="I604" s="858"/>
      <c r="J604" s="853"/>
    </row>
    <row r="605" spans="1:10" ht="59.25" customHeight="1">
      <c r="A605" s="858"/>
      <c r="B605" s="853"/>
      <c r="C605" s="853"/>
      <c r="D605" s="853"/>
      <c r="E605" s="853"/>
      <c r="F605" s="853"/>
      <c r="G605" s="853"/>
      <c r="H605" s="853"/>
      <c r="I605" s="858"/>
      <c r="J605" s="853"/>
    </row>
    <row r="606" spans="1:10" ht="59.25" customHeight="1">
      <c r="A606" s="858"/>
      <c r="B606" s="853"/>
      <c r="C606" s="853"/>
      <c r="D606" s="853"/>
      <c r="E606" s="853"/>
      <c r="F606" s="853"/>
      <c r="G606" s="853"/>
      <c r="H606" s="853"/>
      <c r="I606" s="858"/>
      <c r="J606" s="853"/>
    </row>
    <row r="607" spans="1:10" ht="59.25" customHeight="1">
      <c r="A607" s="858"/>
      <c r="B607" s="853"/>
      <c r="C607" s="853"/>
      <c r="D607" s="853"/>
      <c r="E607" s="853"/>
      <c r="F607" s="853"/>
      <c r="G607" s="853"/>
      <c r="H607" s="853"/>
      <c r="I607" s="858"/>
      <c r="J607" s="853"/>
    </row>
    <row r="608" spans="1:10" ht="59.25" customHeight="1">
      <c r="A608" s="858"/>
      <c r="B608" s="853"/>
      <c r="C608" s="853"/>
      <c r="D608" s="853"/>
      <c r="E608" s="853"/>
      <c r="F608" s="853"/>
      <c r="G608" s="853"/>
      <c r="H608" s="853"/>
      <c r="I608" s="858"/>
      <c r="J608" s="853"/>
    </row>
    <row r="609" spans="1:10" ht="59.25" customHeight="1">
      <c r="A609" s="858"/>
      <c r="B609" s="853"/>
      <c r="C609" s="853"/>
      <c r="D609" s="853"/>
      <c r="E609" s="853"/>
      <c r="F609" s="853"/>
      <c r="G609" s="853"/>
      <c r="H609" s="853"/>
      <c r="I609" s="858"/>
      <c r="J609" s="853"/>
    </row>
    <row r="610" spans="1:10" ht="59.25" customHeight="1">
      <c r="A610" s="858"/>
      <c r="B610" s="853"/>
      <c r="C610" s="853"/>
      <c r="D610" s="853"/>
      <c r="E610" s="853"/>
      <c r="F610" s="853"/>
      <c r="G610" s="853"/>
      <c r="H610" s="853"/>
      <c r="I610" s="858"/>
      <c r="J610" s="853"/>
    </row>
    <row r="611" spans="1:10" ht="59.25" customHeight="1">
      <c r="A611" s="858"/>
      <c r="B611" s="853"/>
      <c r="C611" s="853"/>
      <c r="D611" s="853"/>
      <c r="E611" s="853"/>
      <c r="F611" s="853"/>
      <c r="G611" s="853"/>
      <c r="H611" s="853"/>
      <c r="I611" s="858"/>
      <c r="J611" s="853"/>
    </row>
    <row r="612" spans="1:10" ht="59.25" customHeight="1">
      <c r="A612" s="858"/>
      <c r="B612" s="853"/>
      <c r="C612" s="853"/>
      <c r="D612" s="853"/>
      <c r="E612" s="853"/>
      <c r="F612" s="853"/>
      <c r="G612" s="853"/>
      <c r="H612" s="853"/>
      <c r="I612" s="858"/>
      <c r="J612" s="853"/>
    </row>
    <row r="613" spans="1:10" ht="59.25" customHeight="1">
      <c r="A613" s="858"/>
      <c r="B613" s="853"/>
      <c r="C613" s="853"/>
      <c r="D613" s="853"/>
      <c r="E613" s="853"/>
      <c r="F613" s="853"/>
      <c r="G613" s="853"/>
      <c r="H613" s="853"/>
      <c r="I613" s="858"/>
      <c r="J613" s="853"/>
    </row>
    <row r="614" spans="1:10" ht="59.25" customHeight="1">
      <c r="A614" s="858"/>
      <c r="B614" s="853"/>
      <c r="C614" s="853"/>
      <c r="D614" s="853"/>
      <c r="E614" s="853"/>
      <c r="F614" s="853"/>
      <c r="G614" s="853"/>
      <c r="H614" s="853"/>
      <c r="I614" s="858"/>
      <c r="J614" s="853"/>
    </row>
    <row r="615" spans="1:10" ht="59.25" customHeight="1">
      <c r="A615" s="858"/>
      <c r="B615" s="853"/>
      <c r="C615" s="853"/>
      <c r="D615" s="853"/>
      <c r="E615" s="853"/>
      <c r="F615" s="853"/>
      <c r="G615" s="853"/>
      <c r="H615" s="853"/>
      <c r="I615" s="858"/>
      <c r="J615" s="853"/>
    </row>
    <row r="616" spans="1:10" ht="59.25" customHeight="1">
      <c r="A616" s="858"/>
      <c r="B616" s="853"/>
      <c r="C616" s="853"/>
      <c r="D616" s="853"/>
      <c r="E616" s="853"/>
      <c r="F616" s="853"/>
      <c r="G616" s="853"/>
      <c r="H616" s="853"/>
      <c r="I616" s="858"/>
      <c r="J616" s="853"/>
    </row>
    <row r="617" spans="1:10" ht="59.25" customHeight="1">
      <c r="A617" s="858"/>
      <c r="B617" s="853"/>
      <c r="C617" s="853"/>
      <c r="D617" s="853"/>
      <c r="E617" s="853"/>
      <c r="F617" s="853"/>
      <c r="G617" s="853"/>
      <c r="H617" s="853"/>
      <c r="I617" s="858"/>
      <c r="J617" s="853"/>
    </row>
    <row r="618" spans="1:10" ht="59.25" customHeight="1">
      <c r="A618" s="858"/>
      <c r="B618" s="853"/>
      <c r="C618" s="853"/>
      <c r="D618" s="853"/>
      <c r="E618" s="853"/>
      <c r="F618" s="853"/>
      <c r="G618" s="853"/>
      <c r="H618" s="853"/>
      <c r="I618" s="858"/>
      <c r="J618" s="853"/>
    </row>
    <row r="619" spans="1:10" ht="59.25" customHeight="1">
      <c r="A619" s="858"/>
      <c r="B619" s="853"/>
      <c r="C619" s="853"/>
      <c r="D619" s="853"/>
      <c r="E619" s="853"/>
      <c r="F619" s="853"/>
      <c r="G619" s="853"/>
      <c r="H619" s="853"/>
      <c r="I619" s="858"/>
      <c r="J619" s="853"/>
    </row>
    <row r="620" spans="1:10" ht="59.25" customHeight="1">
      <c r="A620" s="858"/>
      <c r="B620" s="853"/>
      <c r="C620" s="853"/>
      <c r="D620" s="853"/>
      <c r="E620" s="853"/>
      <c r="F620" s="853"/>
      <c r="G620" s="853"/>
      <c r="H620" s="853"/>
      <c r="I620" s="858"/>
      <c r="J620" s="853"/>
    </row>
    <row r="621" spans="1:10" ht="59.25" customHeight="1">
      <c r="A621" s="858"/>
      <c r="B621" s="853"/>
      <c r="C621" s="853"/>
      <c r="D621" s="853"/>
      <c r="E621" s="853"/>
      <c r="F621" s="853"/>
      <c r="G621" s="853"/>
      <c r="H621" s="853"/>
      <c r="I621" s="858"/>
      <c r="J621" s="853"/>
    </row>
    <row r="622" spans="1:10" ht="59.25" customHeight="1">
      <c r="A622" s="858"/>
      <c r="B622" s="853"/>
      <c r="C622" s="853"/>
      <c r="D622" s="853"/>
      <c r="E622" s="853"/>
      <c r="F622" s="853"/>
      <c r="G622" s="853"/>
      <c r="H622" s="853"/>
      <c r="I622" s="858"/>
      <c r="J622" s="853"/>
    </row>
    <row r="623" spans="1:10" ht="59.25" customHeight="1">
      <c r="A623" s="858"/>
      <c r="B623" s="853"/>
      <c r="C623" s="853"/>
      <c r="D623" s="853"/>
      <c r="E623" s="853"/>
      <c r="F623" s="853"/>
      <c r="G623" s="853"/>
      <c r="H623" s="853"/>
      <c r="I623" s="858"/>
      <c r="J623" s="853"/>
    </row>
    <row r="624" spans="1:10" ht="59.25" customHeight="1">
      <c r="A624" s="858"/>
      <c r="B624" s="853"/>
      <c r="C624" s="853"/>
      <c r="D624" s="853"/>
      <c r="E624" s="853"/>
      <c r="F624" s="853"/>
      <c r="G624" s="853"/>
      <c r="H624" s="853"/>
      <c r="I624" s="858"/>
      <c r="J624" s="853"/>
    </row>
    <row r="625" spans="1:10" ht="59.25" customHeight="1">
      <c r="A625" s="858"/>
      <c r="B625" s="853"/>
      <c r="C625" s="853"/>
      <c r="D625" s="853"/>
      <c r="E625" s="853"/>
      <c r="F625" s="853"/>
      <c r="G625" s="853"/>
      <c r="H625" s="853"/>
      <c r="I625" s="858"/>
      <c r="J625" s="853"/>
    </row>
    <row r="626" spans="1:10" ht="59.25" customHeight="1">
      <c r="A626" s="858"/>
      <c r="B626" s="853"/>
      <c r="C626" s="853"/>
      <c r="D626" s="853"/>
      <c r="E626" s="853"/>
      <c r="F626" s="853"/>
      <c r="G626" s="853"/>
      <c r="H626" s="853"/>
      <c r="I626" s="858"/>
      <c r="J626" s="853"/>
    </row>
    <row r="627" spans="1:10" ht="59.25" customHeight="1">
      <c r="A627" s="858"/>
      <c r="B627" s="853"/>
      <c r="C627" s="853"/>
      <c r="D627" s="853"/>
      <c r="E627" s="853"/>
      <c r="F627" s="853"/>
      <c r="G627" s="853"/>
      <c r="H627" s="853"/>
      <c r="I627" s="858"/>
      <c r="J627" s="853"/>
    </row>
    <row r="628" spans="1:10" ht="59.25" customHeight="1">
      <c r="A628" s="858"/>
      <c r="B628" s="853"/>
      <c r="C628" s="853"/>
      <c r="D628" s="853"/>
      <c r="E628" s="853"/>
      <c r="F628" s="853"/>
      <c r="G628" s="853"/>
      <c r="H628" s="853"/>
      <c r="I628" s="858"/>
      <c r="J628" s="853"/>
    </row>
    <row r="629" spans="1:10" ht="59.25" customHeight="1">
      <c r="A629" s="858"/>
      <c r="B629" s="853"/>
      <c r="C629" s="853"/>
      <c r="D629" s="853"/>
      <c r="E629" s="853"/>
      <c r="F629" s="853"/>
      <c r="G629" s="853"/>
      <c r="H629" s="853"/>
      <c r="I629" s="858"/>
      <c r="J629" s="853"/>
    </row>
    <row r="630" spans="1:10" ht="59.25" customHeight="1">
      <c r="A630" s="858"/>
      <c r="B630" s="853"/>
      <c r="C630" s="853"/>
      <c r="D630" s="853"/>
      <c r="E630" s="853"/>
      <c r="F630" s="853"/>
      <c r="G630" s="853"/>
      <c r="H630" s="853"/>
      <c r="I630" s="858"/>
      <c r="J630" s="853"/>
    </row>
    <row r="631" spans="1:10" ht="59.25" customHeight="1">
      <c r="A631" s="858"/>
      <c r="B631" s="853"/>
      <c r="C631" s="853"/>
      <c r="D631" s="853"/>
      <c r="E631" s="853"/>
      <c r="F631" s="853"/>
      <c r="G631" s="853"/>
      <c r="H631" s="853"/>
      <c r="I631" s="858"/>
      <c r="J631" s="853"/>
    </row>
    <row r="632" spans="1:10" ht="59.25" customHeight="1">
      <c r="A632" s="858"/>
      <c r="B632" s="853"/>
      <c r="C632" s="853"/>
      <c r="D632" s="853"/>
      <c r="E632" s="853"/>
      <c r="F632" s="853"/>
      <c r="G632" s="853"/>
      <c r="H632" s="853"/>
      <c r="I632" s="858"/>
      <c r="J632" s="853"/>
    </row>
    <row r="633" spans="1:10" ht="59.25" customHeight="1">
      <c r="A633" s="858"/>
      <c r="B633" s="853"/>
      <c r="C633" s="853"/>
      <c r="D633" s="853"/>
      <c r="E633" s="853"/>
      <c r="F633" s="853"/>
      <c r="G633" s="853"/>
      <c r="H633" s="853"/>
      <c r="I633" s="858"/>
      <c r="J633" s="853"/>
    </row>
    <row r="634" spans="1:10" ht="59.25" customHeight="1">
      <c r="A634" s="858"/>
      <c r="B634" s="853"/>
      <c r="C634" s="853"/>
      <c r="D634" s="853"/>
      <c r="E634" s="853"/>
      <c r="F634" s="853"/>
      <c r="G634" s="853"/>
      <c r="H634" s="853"/>
      <c r="I634" s="858"/>
      <c r="J634" s="853"/>
    </row>
    <row r="635" spans="1:10" ht="59.25" customHeight="1">
      <c r="A635" s="858"/>
      <c r="B635" s="853"/>
      <c r="C635" s="853"/>
      <c r="D635" s="853"/>
      <c r="E635" s="853"/>
      <c r="F635" s="853"/>
      <c r="G635" s="853"/>
      <c r="H635" s="853"/>
      <c r="I635" s="858"/>
      <c r="J635" s="853"/>
    </row>
    <row r="636" spans="1:10" ht="59.25" customHeight="1">
      <c r="A636" s="858"/>
      <c r="B636" s="853"/>
      <c r="C636" s="853"/>
      <c r="D636" s="853"/>
      <c r="E636" s="853"/>
      <c r="F636" s="853"/>
      <c r="G636" s="853"/>
      <c r="H636" s="853"/>
      <c r="I636" s="858"/>
      <c r="J636" s="853"/>
    </row>
    <row r="637" spans="1:10" ht="59.25" customHeight="1">
      <c r="A637" s="858"/>
      <c r="B637" s="853"/>
      <c r="C637" s="853"/>
      <c r="D637" s="853"/>
      <c r="E637" s="853"/>
      <c r="F637" s="853"/>
      <c r="G637" s="853"/>
      <c r="H637" s="853"/>
      <c r="I637" s="858"/>
      <c r="J637" s="853"/>
    </row>
    <row r="638" spans="1:10" ht="59.25" customHeight="1">
      <c r="A638" s="858"/>
      <c r="B638" s="853"/>
      <c r="C638" s="853"/>
      <c r="D638" s="853"/>
      <c r="E638" s="853"/>
      <c r="F638" s="853"/>
      <c r="G638" s="853"/>
      <c r="H638" s="853"/>
      <c r="I638" s="858"/>
      <c r="J638" s="853"/>
    </row>
    <row r="639" spans="1:10" ht="59.25" customHeight="1">
      <c r="A639" s="858"/>
      <c r="B639" s="853"/>
      <c r="C639" s="853"/>
      <c r="D639" s="853"/>
      <c r="E639" s="853"/>
      <c r="F639" s="853"/>
      <c r="G639" s="853"/>
      <c r="H639" s="853"/>
      <c r="I639" s="858"/>
      <c r="J639" s="853"/>
    </row>
    <row r="640" spans="1:10" ht="59.25" customHeight="1">
      <c r="A640" s="858"/>
      <c r="B640" s="853"/>
      <c r="C640" s="853"/>
      <c r="D640" s="853"/>
      <c r="E640" s="853"/>
      <c r="F640" s="853"/>
      <c r="G640" s="853"/>
      <c r="H640" s="853"/>
      <c r="I640" s="858"/>
      <c r="J640" s="853"/>
    </row>
    <row r="641" spans="1:10" ht="59.25" customHeight="1">
      <c r="A641" s="858"/>
      <c r="B641" s="853"/>
      <c r="C641" s="853"/>
      <c r="D641" s="853"/>
      <c r="E641" s="853"/>
      <c r="F641" s="853"/>
      <c r="G641" s="853"/>
      <c r="H641" s="853"/>
      <c r="I641" s="858"/>
      <c r="J641" s="853"/>
    </row>
    <row r="642" spans="1:10" ht="59.25" customHeight="1">
      <c r="A642" s="858"/>
      <c r="B642" s="853"/>
      <c r="C642" s="853"/>
      <c r="D642" s="853"/>
      <c r="E642" s="853"/>
      <c r="F642" s="853"/>
      <c r="G642" s="853"/>
      <c r="H642" s="853"/>
      <c r="I642" s="858"/>
      <c r="J642" s="853"/>
    </row>
    <row r="643" spans="1:10" ht="59.25" customHeight="1">
      <c r="A643" s="858"/>
      <c r="B643" s="853"/>
      <c r="C643" s="853"/>
      <c r="D643" s="853"/>
      <c r="E643" s="853"/>
      <c r="F643" s="853"/>
      <c r="G643" s="853"/>
      <c r="H643" s="853"/>
      <c r="I643" s="858"/>
      <c r="J643" s="853"/>
    </row>
    <row r="644" spans="1:10" ht="59.25" customHeight="1">
      <c r="A644" s="858"/>
      <c r="B644" s="853"/>
      <c r="C644" s="853"/>
      <c r="D644" s="853"/>
      <c r="E644" s="853"/>
      <c r="F644" s="853"/>
      <c r="G644" s="853"/>
      <c r="H644" s="853"/>
      <c r="I644" s="858"/>
      <c r="J644" s="853"/>
    </row>
    <row r="645" spans="1:10" ht="59.25" customHeight="1">
      <c r="A645" s="858"/>
      <c r="B645" s="853"/>
      <c r="C645" s="853"/>
      <c r="D645" s="853"/>
      <c r="E645" s="853"/>
      <c r="F645" s="853"/>
      <c r="G645" s="853"/>
      <c r="H645" s="853"/>
      <c r="I645" s="858"/>
      <c r="J645" s="853"/>
    </row>
    <row r="646" spans="1:10" ht="59.25" customHeight="1">
      <c r="A646" s="858"/>
      <c r="B646" s="853"/>
      <c r="C646" s="853"/>
      <c r="D646" s="853"/>
      <c r="E646" s="853"/>
      <c r="F646" s="853"/>
      <c r="G646" s="853"/>
      <c r="H646" s="853"/>
      <c r="I646" s="858"/>
      <c r="J646" s="853"/>
    </row>
    <row r="647" spans="1:10" ht="59.25" customHeight="1">
      <c r="A647" s="858"/>
      <c r="B647" s="853"/>
      <c r="C647" s="853"/>
      <c r="D647" s="853"/>
      <c r="E647" s="853"/>
      <c r="F647" s="853"/>
      <c r="G647" s="853"/>
      <c r="H647" s="853"/>
      <c r="I647" s="858"/>
      <c r="J647" s="853"/>
    </row>
    <row r="648" spans="1:10" ht="59.25" customHeight="1">
      <c r="A648" s="858"/>
      <c r="B648" s="853"/>
      <c r="C648" s="853"/>
      <c r="D648" s="853"/>
      <c r="E648" s="853"/>
      <c r="F648" s="853"/>
      <c r="G648" s="853"/>
      <c r="H648" s="853"/>
      <c r="I648" s="858"/>
      <c r="J648" s="853"/>
    </row>
    <row r="649" spans="1:10" ht="59.25" customHeight="1">
      <c r="A649" s="858"/>
      <c r="B649" s="853"/>
      <c r="C649" s="853"/>
      <c r="D649" s="853"/>
      <c r="E649" s="853"/>
      <c r="F649" s="853"/>
      <c r="G649" s="853"/>
      <c r="H649" s="853"/>
      <c r="I649" s="858"/>
      <c r="J649" s="853"/>
    </row>
    <row r="650" spans="1:10" ht="59.25" customHeight="1">
      <c r="A650" s="858"/>
      <c r="B650" s="853"/>
      <c r="C650" s="853"/>
      <c r="D650" s="853"/>
      <c r="E650" s="853"/>
      <c r="F650" s="853"/>
      <c r="G650" s="853"/>
      <c r="H650" s="853"/>
      <c r="I650" s="858"/>
      <c r="J650" s="853"/>
    </row>
    <row r="651" spans="1:10" ht="59.25" customHeight="1">
      <c r="A651" s="858"/>
      <c r="B651" s="853"/>
      <c r="C651" s="853"/>
      <c r="D651" s="853"/>
      <c r="E651" s="853"/>
      <c r="F651" s="853"/>
      <c r="G651" s="853"/>
      <c r="H651" s="853"/>
      <c r="I651" s="858"/>
      <c r="J651" s="853"/>
    </row>
    <row r="652" spans="1:10" ht="59.25" customHeight="1">
      <c r="A652" s="858"/>
      <c r="B652" s="853"/>
      <c r="C652" s="853"/>
      <c r="D652" s="853"/>
      <c r="E652" s="853"/>
      <c r="F652" s="853"/>
      <c r="G652" s="853"/>
      <c r="H652" s="853"/>
      <c r="I652" s="858"/>
      <c r="J652" s="853"/>
    </row>
    <row r="653" spans="1:10" ht="59.25" customHeight="1">
      <c r="A653" s="858"/>
      <c r="B653" s="853"/>
      <c r="C653" s="853"/>
      <c r="D653" s="853"/>
      <c r="E653" s="853"/>
      <c r="F653" s="853"/>
      <c r="G653" s="853"/>
      <c r="H653" s="853"/>
      <c r="I653" s="858"/>
      <c r="J653" s="853"/>
    </row>
    <row r="654" spans="1:10" ht="59.25" customHeight="1">
      <c r="A654" s="858"/>
      <c r="B654" s="853"/>
      <c r="C654" s="853"/>
      <c r="D654" s="853"/>
      <c r="E654" s="853"/>
      <c r="F654" s="853"/>
      <c r="G654" s="853"/>
      <c r="H654" s="853"/>
      <c r="I654" s="858"/>
      <c r="J654" s="853"/>
    </row>
    <row r="655" spans="1:10" ht="59.25" customHeight="1">
      <c r="A655" s="858"/>
      <c r="B655" s="853"/>
      <c r="C655" s="853"/>
      <c r="D655" s="853"/>
      <c r="E655" s="853"/>
      <c r="F655" s="853"/>
      <c r="G655" s="853"/>
      <c r="H655" s="853"/>
      <c r="I655" s="858"/>
      <c r="J655" s="853"/>
    </row>
    <row r="656" spans="1:10" ht="59.25" customHeight="1">
      <c r="A656" s="858"/>
      <c r="B656" s="853"/>
      <c r="C656" s="853"/>
      <c r="D656" s="853"/>
      <c r="E656" s="853"/>
      <c r="F656" s="853"/>
      <c r="G656" s="853"/>
      <c r="H656" s="853"/>
      <c r="I656" s="858"/>
      <c r="J656" s="853"/>
    </row>
    <row r="657" spans="1:10" ht="59.25" customHeight="1">
      <c r="A657" s="858"/>
      <c r="B657" s="853"/>
      <c r="C657" s="853"/>
      <c r="D657" s="853"/>
      <c r="E657" s="853"/>
      <c r="F657" s="853"/>
      <c r="G657" s="853"/>
      <c r="H657" s="853"/>
      <c r="I657" s="858"/>
      <c r="J657" s="853"/>
    </row>
    <row r="658" spans="1:10" ht="59.25" customHeight="1">
      <c r="A658" s="858"/>
      <c r="B658" s="853"/>
      <c r="C658" s="853"/>
      <c r="D658" s="853"/>
      <c r="E658" s="853"/>
      <c r="F658" s="853"/>
      <c r="G658" s="853"/>
      <c r="H658" s="853"/>
      <c r="I658" s="858"/>
      <c r="J658" s="853"/>
    </row>
    <row r="659" spans="1:10" ht="59.25" customHeight="1">
      <c r="A659" s="858"/>
      <c r="B659" s="853"/>
      <c r="C659" s="853"/>
      <c r="D659" s="853"/>
      <c r="E659" s="853"/>
      <c r="F659" s="853"/>
      <c r="G659" s="853"/>
      <c r="H659" s="853"/>
      <c r="I659" s="858"/>
      <c r="J659" s="853"/>
    </row>
    <row r="660" spans="1:10" ht="59.25" customHeight="1">
      <c r="A660" s="858"/>
      <c r="B660" s="853"/>
      <c r="C660" s="853"/>
      <c r="D660" s="853"/>
      <c r="E660" s="853"/>
      <c r="F660" s="853"/>
      <c r="G660" s="853"/>
      <c r="H660" s="853"/>
      <c r="I660" s="858"/>
      <c r="J660" s="853"/>
    </row>
    <row r="661" spans="1:10" ht="59.25" customHeight="1">
      <c r="A661" s="858"/>
      <c r="B661" s="853"/>
      <c r="C661" s="853"/>
      <c r="D661" s="853"/>
      <c r="E661" s="853"/>
      <c r="F661" s="853"/>
      <c r="G661" s="853"/>
      <c r="H661" s="853"/>
      <c r="I661" s="858"/>
      <c r="J661" s="853"/>
    </row>
    <row r="662" spans="1:10" ht="59.25" customHeight="1">
      <c r="A662" s="858"/>
      <c r="B662" s="853"/>
      <c r="C662" s="853"/>
      <c r="D662" s="853"/>
      <c r="E662" s="853"/>
      <c r="F662" s="853"/>
      <c r="G662" s="853"/>
      <c r="H662" s="853"/>
      <c r="I662" s="858"/>
      <c r="J662" s="853"/>
    </row>
    <row r="663" spans="1:10" ht="59.25" customHeight="1">
      <c r="A663" s="858"/>
      <c r="B663" s="853"/>
      <c r="C663" s="853"/>
      <c r="D663" s="853"/>
      <c r="E663" s="853"/>
      <c r="F663" s="853"/>
      <c r="G663" s="853"/>
      <c r="H663" s="853"/>
      <c r="I663" s="858"/>
      <c r="J663" s="853"/>
    </row>
    <row r="664" spans="1:10" ht="59.25" customHeight="1">
      <c r="A664" s="858"/>
      <c r="B664" s="853"/>
      <c r="C664" s="853"/>
      <c r="D664" s="853"/>
      <c r="E664" s="853"/>
      <c r="F664" s="853"/>
      <c r="G664" s="853"/>
      <c r="H664" s="853"/>
      <c r="I664" s="858"/>
      <c r="J664" s="853"/>
    </row>
    <row r="665" spans="1:10" ht="59.25" customHeight="1">
      <c r="A665" s="858"/>
      <c r="B665" s="853"/>
      <c r="C665" s="853"/>
      <c r="D665" s="853"/>
      <c r="E665" s="853"/>
      <c r="F665" s="853"/>
      <c r="G665" s="853"/>
      <c r="H665" s="853"/>
      <c r="I665" s="858"/>
      <c r="J665" s="853"/>
    </row>
    <row r="666" spans="1:10" ht="59.25" customHeight="1">
      <c r="A666" s="858"/>
      <c r="B666" s="853"/>
      <c r="C666" s="853"/>
      <c r="D666" s="853"/>
      <c r="E666" s="853"/>
      <c r="F666" s="853"/>
      <c r="G666" s="853"/>
      <c r="H666" s="853"/>
      <c r="I666" s="858"/>
      <c r="J666" s="853"/>
    </row>
    <row r="667" spans="1:10" ht="59.25" customHeight="1">
      <c r="A667" s="858"/>
      <c r="B667" s="853"/>
      <c r="C667" s="853"/>
      <c r="D667" s="853"/>
      <c r="E667" s="853"/>
      <c r="F667" s="853"/>
      <c r="G667" s="853"/>
      <c r="H667" s="853"/>
      <c r="I667" s="858"/>
      <c r="J667" s="853"/>
    </row>
    <row r="668" spans="1:10" ht="59.25" customHeight="1">
      <c r="A668" s="858"/>
      <c r="B668" s="853"/>
      <c r="C668" s="853"/>
      <c r="D668" s="853"/>
      <c r="E668" s="853"/>
      <c r="F668" s="853"/>
      <c r="G668" s="853"/>
      <c r="H668" s="853"/>
      <c r="I668" s="858"/>
      <c r="J668" s="853"/>
    </row>
    <row r="669" spans="1:10" ht="59.25" customHeight="1">
      <c r="A669" s="858"/>
      <c r="B669" s="853"/>
      <c r="C669" s="853"/>
      <c r="D669" s="853"/>
      <c r="E669" s="853"/>
      <c r="F669" s="853"/>
      <c r="G669" s="853"/>
      <c r="H669" s="853"/>
      <c r="I669" s="858"/>
      <c r="J669" s="853"/>
    </row>
    <row r="670" spans="1:10" ht="59.25" customHeight="1">
      <c r="A670" s="858"/>
      <c r="B670" s="853"/>
      <c r="C670" s="853"/>
      <c r="D670" s="853"/>
      <c r="E670" s="853"/>
      <c r="F670" s="853"/>
      <c r="G670" s="853"/>
      <c r="H670" s="853"/>
      <c r="I670" s="858"/>
      <c r="J670" s="853"/>
    </row>
    <row r="671" spans="1:10" ht="59.25" customHeight="1">
      <c r="A671" s="858"/>
      <c r="B671" s="853"/>
      <c r="C671" s="853"/>
      <c r="D671" s="853"/>
      <c r="E671" s="853"/>
      <c r="F671" s="853"/>
      <c r="G671" s="853"/>
      <c r="H671" s="853"/>
      <c r="I671" s="858"/>
      <c r="J671" s="853"/>
    </row>
    <row r="672" spans="1:10" ht="59.25" customHeight="1">
      <c r="A672" s="858"/>
      <c r="B672" s="853"/>
      <c r="C672" s="853"/>
      <c r="D672" s="853"/>
      <c r="E672" s="853"/>
      <c r="F672" s="853"/>
      <c r="G672" s="853"/>
      <c r="H672" s="853"/>
      <c r="I672" s="858"/>
      <c r="J672" s="853"/>
    </row>
    <row r="673" spans="1:10" ht="59.25" customHeight="1">
      <c r="A673" s="858"/>
      <c r="B673" s="853"/>
      <c r="C673" s="853"/>
      <c r="D673" s="853"/>
      <c r="E673" s="853"/>
      <c r="F673" s="853"/>
      <c r="G673" s="853"/>
      <c r="H673" s="853"/>
      <c r="I673" s="858"/>
      <c r="J673" s="853"/>
    </row>
    <row r="674" spans="1:10" ht="59.25" customHeight="1">
      <c r="A674" s="858"/>
      <c r="B674" s="853"/>
      <c r="C674" s="853"/>
      <c r="D674" s="853"/>
      <c r="E674" s="853"/>
      <c r="F674" s="853"/>
      <c r="G674" s="853"/>
      <c r="H674" s="853"/>
      <c r="I674" s="858"/>
      <c r="J674" s="853"/>
    </row>
    <row r="675" spans="1:10" ht="59.25" customHeight="1">
      <c r="A675" s="858"/>
      <c r="B675" s="853"/>
      <c r="C675" s="853"/>
      <c r="D675" s="853"/>
      <c r="E675" s="853"/>
      <c r="F675" s="853"/>
      <c r="G675" s="853"/>
      <c r="H675" s="853"/>
      <c r="I675" s="858"/>
      <c r="J675" s="853"/>
    </row>
    <row r="676" spans="1:10" ht="59.25" customHeight="1">
      <c r="A676" s="858"/>
      <c r="B676" s="853"/>
      <c r="C676" s="853"/>
      <c r="D676" s="853"/>
      <c r="E676" s="853"/>
      <c r="F676" s="853"/>
      <c r="G676" s="853"/>
      <c r="H676" s="853"/>
      <c r="I676" s="858"/>
      <c r="J676" s="853"/>
    </row>
    <row r="677" spans="1:10" ht="59.25" customHeight="1">
      <c r="A677" s="858"/>
      <c r="B677" s="853"/>
      <c r="C677" s="853"/>
      <c r="D677" s="853"/>
      <c r="E677" s="853"/>
      <c r="F677" s="853"/>
      <c r="G677" s="853"/>
      <c r="H677" s="853"/>
      <c r="I677" s="858"/>
      <c r="J677" s="853"/>
    </row>
    <row r="678" spans="1:10" ht="59.25" customHeight="1">
      <c r="A678" s="858"/>
      <c r="B678" s="853"/>
      <c r="C678" s="853"/>
      <c r="D678" s="853"/>
      <c r="E678" s="853"/>
      <c r="F678" s="853"/>
      <c r="G678" s="853"/>
      <c r="H678" s="853"/>
      <c r="I678" s="858"/>
      <c r="J678" s="853"/>
    </row>
    <row r="679" spans="1:10" ht="59.25" customHeight="1">
      <c r="A679" s="858"/>
      <c r="B679" s="853"/>
      <c r="C679" s="853"/>
      <c r="D679" s="853"/>
      <c r="E679" s="853"/>
      <c r="F679" s="853"/>
      <c r="G679" s="853"/>
      <c r="H679" s="853"/>
      <c r="I679" s="858"/>
      <c r="J679" s="853"/>
    </row>
    <row r="680" spans="1:10" ht="59.25" customHeight="1">
      <c r="A680" s="858"/>
      <c r="B680" s="853"/>
      <c r="C680" s="853"/>
      <c r="D680" s="853"/>
      <c r="E680" s="853"/>
      <c r="F680" s="853"/>
      <c r="G680" s="853"/>
      <c r="H680" s="853"/>
      <c r="I680" s="858"/>
      <c r="J680" s="853"/>
    </row>
    <row r="681" spans="1:10" ht="59.25" customHeight="1">
      <c r="A681" s="858"/>
      <c r="B681" s="853"/>
      <c r="C681" s="853"/>
      <c r="D681" s="853"/>
      <c r="E681" s="853"/>
      <c r="F681" s="853"/>
      <c r="G681" s="853"/>
      <c r="H681" s="853"/>
      <c r="I681" s="858"/>
      <c r="J681" s="853"/>
    </row>
    <row r="682" spans="1:10" ht="59.25" customHeight="1">
      <c r="A682" s="858"/>
      <c r="B682" s="853"/>
      <c r="C682" s="853"/>
      <c r="D682" s="853"/>
      <c r="E682" s="853"/>
      <c r="F682" s="853"/>
      <c r="G682" s="853"/>
      <c r="H682" s="853"/>
      <c r="I682" s="858"/>
      <c r="J682" s="853"/>
    </row>
    <row r="683" spans="1:10" ht="59.25" customHeight="1">
      <c r="A683" s="858"/>
      <c r="B683" s="853"/>
      <c r="C683" s="853"/>
      <c r="D683" s="853"/>
      <c r="E683" s="853"/>
      <c r="F683" s="853"/>
      <c r="G683" s="853"/>
      <c r="H683" s="853"/>
      <c r="I683" s="858"/>
      <c r="J683" s="853"/>
    </row>
    <row r="684" spans="1:10" ht="59.25" customHeight="1">
      <c r="A684" s="858"/>
      <c r="B684" s="853"/>
      <c r="C684" s="853"/>
      <c r="D684" s="853"/>
      <c r="E684" s="853"/>
      <c r="F684" s="853"/>
      <c r="G684" s="853"/>
      <c r="H684" s="853"/>
      <c r="I684" s="858"/>
      <c r="J684" s="853"/>
    </row>
    <row r="685" spans="1:10" ht="59.25" customHeight="1">
      <c r="A685" s="858"/>
      <c r="B685" s="853"/>
      <c r="C685" s="853"/>
      <c r="D685" s="853"/>
      <c r="E685" s="853"/>
      <c r="F685" s="853"/>
      <c r="G685" s="853"/>
      <c r="H685" s="853"/>
      <c r="I685" s="858"/>
      <c r="J685" s="853"/>
    </row>
    <row r="686" spans="1:10" ht="59.25" customHeight="1">
      <c r="A686" s="858"/>
      <c r="B686" s="853"/>
      <c r="C686" s="853"/>
      <c r="D686" s="853"/>
      <c r="E686" s="853"/>
      <c r="F686" s="853"/>
      <c r="G686" s="853"/>
      <c r="H686" s="853"/>
      <c r="I686" s="858"/>
      <c r="J686" s="853"/>
    </row>
    <row r="687" spans="1:10" ht="59.25" customHeight="1">
      <c r="A687" s="858"/>
      <c r="B687" s="853"/>
      <c r="C687" s="853"/>
      <c r="D687" s="853"/>
      <c r="E687" s="853"/>
      <c r="F687" s="853"/>
      <c r="G687" s="853"/>
      <c r="H687" s="853"/>
      <c r="I687" s="858"/>
      <c r="J687" s="853"/>
    </row>
    <row r="688" spans="1:10" ht="59.25" customHeight="1">
      <c r="A688" s="858"/>
      <c r="B688" s="853"/>
      <c r="C688" s="853"/>
      <c r="D688" s="853"/>
      <c r="E688" s="853"/>
      <c r="F688" s="853"/>
      <c r="G688" s="853"/>
      <c r="H688" s="853"/>
      <c r="I688" s="858"/>
      <c r="J688" s="853"/>
    </row>
    <row r="689" spans="1:10" ht="59.25" customHeight="1">
      <c r="A689" s="858"/>
      <c r="B689" s="853"/>
      <c r="C689" s="853"/>
      <c r="D689" s="853"/>
      <c r="E689" s="853"/>
      <c r="F689" s="853"/>
      <c r="G689" s="853"/>
      <c r="H689" s="853"/>
      <c r="I689" s="858"/>
      <c r="J689" s="853"/>
    </row>
    <row r="690" spans="1:10" ht="59.25" customHeight="1">
      <c r="A690" s="858"/>
      <c r="B690" s="853"/>
      <c r="C690" s="853"/>
      <c r="D690" s="853"/>
      <c r="E690" s="853"/>
      <c r="F690" s="853"/>
      <c r="G690" s="853"/>
      <c r="H690" s="853"/>
      <c r="I690" s="858"/>
      <c r="J690" s="853"/>
    </row>
    <row r="691" spans="1:10" ht="59.25" customHeight="1">
      <c r="A691" s="858"/>
      <c r="B691" s="853"/>
      <c r="C691" s="853"/>
      <c r="D691" s="853"/>
      <c r="E691" s="853"/>
      <c r="F691" s="853"/>
      <c r="G691" s="853"/>
      <c r="H691" s="853"/>
      <c r="I691" s="858"/>
      <c r="J691" s="853"/>
    </row>
    <row r="692" spans="1:10" ht="59.25" customHeight="1">
      <c r="A692" s="858"/>
      <c r="B692" s="853"/>
      <c r="C692" s="853"/>
      <c r="D692" s="853"/>
      <c r="E692" s="853"/>
      <c r="F692" s="853"/>
      <c r="G692" s="853"/>
      <c r="H692" s="853"/>
      <c r="I692" s="858"/>
      <c r="J692" s="853"/>
    </row>
    <row r="693" spans="1:10" ht="59.25" customHeight="1">
      <c r="A693" s="858"/>
      <c r="B693" s="853"/>
      <c r="C693" s="853"/>
      <c r="D693" s="853"/>
      <c r="E693" s="853"/>
      <c r="F693" s="853"/>
      <c r="G693" s="853"/>
      <c r="H693" s="853"/>
      <c r="I693" s="858"/>
      <c r="J693" s="853"/>
    </row>
    <row r="694" spans="1:10" ht="59.25" customHeight="1">
      <c r="A694" s="858"/>
      <c r="B694" s="853"/>
      <c r="C694" s="853"/>
      <c r="D694" s="853"/>
      <c r="E694" s="853"/>
      <c r="F694" s="853"/>
      <c r="G694" s="853"/>
      <c r="H694" s="853"/>
      <c r="I694" s="858"/>
      <c r="J694" s="853"/>
    </row>
    <row r="695" spans="1:10" ht="59.25" customHeight="1">
      <c r="A695" s="858"/>
      <c r="B695" s="853"/>
      <c r="C695" s="853"/>
      <c r="D695" s="853"/>
      <c r="E695" s="853"/>
      <c r="F695" s="853"/>
      <c r="G695" s="853"/>
      <c r="H695" s="853"/>
      <c r="I695" s="858"/>
      <c r="J695" s="853"/>
    </row>
    <row r="696" spans="1:10" ht="59.25" customHeight="1">
      <c r="A696" s="858"/>
      <c r="B696" s="853"/>
      <c r="C696" s="853"/>
      <c r="D696" s="853"/>
      <c r="E696" s="853"/>
      <c r="F696" s="853"/>
      <c r="G696" s="853"/>
      <c r="H696" s="853"/>
      <c r="I696" s="858"/>
      <c r="J696" s="853"/>
    </row>
    <row r="697" spans="1:10" ht="59.25" customHeight="1">
      <c r="A697" s="858"/>
      <c r="B697" s="853"/>
      <c r="C697" s="853"/>
      <c r="D697" s="853"/>
      <c r="E697" s="853"/>
      <c r="F697" s="853"/>
      <c r="G697" s="853"/>
      <c r="H697" s="853"/>
      <c r="I697" s="858"/>
      <c r="J697" s="853"/>
    </row>
    <row r="698" spans="1:10" ht="59.25" customHeight="1">
      <c r="A698" s="858"/>
      <c r="B698" s="853"/>
      <c r="C698" s="853"/>
      <c r="D698" s="853"/>
      <c r="E698" s="853"/>
      <c r="F698" s="853"/>
      <c r="G698" s="853"/>
      <c r="H698" s="853"/>
      <c r="I698" s="858"/>
      <c r="J698" s="853"/>
    </row>
    <row r="699" spans="1:10" ht="59.25" customHeight="1">
      <c r="A699" s="858"/>
      <c r="B699" s="853"/>
      <c r="C699" s="853"/>
      <c r="D699" s="853"/>
      <c r="E699" s="853"/>
      <c r="F699" s="853"/>
      <c r="G699" s="853"/>
      <c r="H699" s="853"/>
      <c r="I699" s="858"/>
      <c r="J699" s="853"/>
    </row>
    <row r="700" spans="1:10" ht="59.25" customHeight="1">
      <c r="A700" s="858"/>
      <c r="B700" s="853"/>
      <c r="C700" s="853"/>
      <c r="D700" s="853"/>
      <c r="E700" s="853"/>
      <c r="F700" s="853"/>
      <c r="G700" s="853"/>
      <c r="H700" s="853"/>
      <c r="I700" s="858"/>
      <c r="J700" s="853"/>
    </row>
    <row r="701" spans="1:10" ht="59.25" customHeight="1">
      <c r="A701" s="858"/>
      <c r="B701" s="853"/>
      <c r="C701" s="853"/>
      <c r="D701" s="853"/>
      <c r="E701" s="853"/>
      <c r="F701" s="853"/>
      <c r="G701" s="853"/>
      <c r="H701" s="853"/>
      <c r="I701" s="858"/>
      <c r="J701" s="853"/>
    </row>
    <row r="702" spans="1:10" ht="59.25" customHeight="1">
      <c r="A702" s="858"/>
      <c r="B702" s="853"/>
      <c r="C702" s="853"/>
      <c r="D702" s="853"/>
      <c r="E702" s="853"/>
      <c r="F702" s="853"/>
      <c r="G702" s="853"/>
      <c r="H702" s="853"/>
      <c r="I702" s="858"/>
      <c r="J702" s="853"/>
    </row>
    <row r="703" spans="1:10" ht="59.25" customHeight="1">
      <c r="A703" s="858"/>
      <c r="B703" s="853"/>
      <c r="C703" s="853"/>
      <c r="D703" s="853"/>
      <c r="E703" s="853"/>
      <c r="F703" s="853"/>
      <c r="G703" s="853"/>
      <c r="H703" s="853"/>
      <c r="I703" s="858"/>
      <c r="J703" s="853"/>
    </row>
    <row r="704" spans="1:10" ht="59.25" customHeight="1">
      <c r="A704" s="858"/>
      <c r="B704" s="853"/>
      <c r="C704" s="853"/>
      <c r="D704" s="853"/>
      <c r="E704" s="853"/>
      <c r="F704" s="853"/>
      <c r="G704" s="853"/>
      <c r="H704" s="853"/>
      <c r="I704" s="858"/>
      <c r="J704" s="853"/>
    </row>
    <row r="705" spans="1:10" ht="59.25" customHeight="1">
      <c r="A705" s="858"/>
      <c r="B705" s="853"/>
      <c r="C705" s="853"/>
      <c r="D705" s="853"/>
      <c r="E705" s="853"/>
      <c r="F705" s="853"/>
      <c r="G705" s="853"/>
      <c r="H705" s="853"/>
      <c r="I705" s="858"/>
      <c r="J705" s="853"/>
    </row>
    <row r="706" spans="1:10" ht="59.25" customHeight="1">
      <c r="A706" s="858"/>
      <c r="B706" s="853"/>
      <c r="C706" s="853"/>
      <c r="D706" s="853"/>
      <c r="E706" s="853"/>
      <c r="F706" s="853"/>
      <c r="G706" s="853"/>
      <c r="H706" s="853"/>
      <c r="I706" s="858"/>
      <c r="J706" s="853"/>
    </row>
    <row r="707" spans="1:10" ht="59.25" customHeight="1">
      <c r="A707" s="858"/>
      <c r="B707" s="853"/>
      <c r="C707" s="853"/>
      <c r="D707" s="853"/>
      <c r="E707" s="853"/>
      <c r="F707" s="853"/>
      <c r="G707" s="853"/>
      <c r="H707" s="853"/>
      <c r="I707" s="858"/>
      <c r="J707" s="853"/>
    </row>
    <row r="708" spans="1:10" ht="59.25" customHeight="1">
      <c r="A708" s="858"/>
      <c r="B708" s="853"/>
      <c r="C708" s="853"/>
      <c r="D708" s="853"/>
      <c r="E708" s="853"/>
      <c r="F708" s="853"/>
      <c r="G708" s="853"/>
      <c r="H708" s="853"/>
      <c r="I708" s="858"/>
      <c r="J708" s="853"/>
    </row>
    <row r="709" spans="1:10" ht="59.25" customHeight="1">
      <c r="A709" s="858"/>
      <c r="B709" s="853"/>
      <c r="C709" s="853"/>
      <c r="D709" s="853"/>
      <c r="E709" s="853"/>
      <c r="F709" s="853"/>
      <c r="G709" s="853"/>
      <c r="H709" s="853"/>
      <c r="I709" s="858"/>
      <c r="J709" s="853"/>
    </row>
    <row r="710" spans="1:10" ht="59.25" customHeight="1">
      <c r="A710" s="858"/>
      <c r="B710" s="853"/>
      <c r="C710" s="853"/>
      <c r="D710" s="853"/>
      <c r="E710" s="853"/>
      <c r="F710" s="853"/>
      <c r="G710" s="853"/>
      <c r="H710" s="853"/>
      <c r="I710" s="858"/>
      <c r="J710" s="853"/>
    </row>
    <row r="711" spans="1:10" ht="59.25" customHeight="1">
      <c r="A711" s="858"/>
      <c r="B711" s="853"/>
      <c r="C711" s="853"/>
      <c r="D711" s="853"/>
      <c r="E711" s="853"/>
      <c r="F711" s="853"/>
      <c r="G711" s="853"/>
      <c r="H711" s="853"/>
      <c r="I711" s="858"/>
      <c r="J711" s="853"/>
    </row>
    <row r="712" spans="1:10" ht="59.25" customHeight="1">
      <c r="A712" s="858"/>
      <c r="B712" s="853"/>
      <c r="C712" s="853"/>
      <c r="D712" s="853"/>
      <c r="E712" s="853"/>
      <c r="F712" s="853"/>
      <c r="G712" s="853"/>
      <c r="H712" s="853"/>
      <c r="I712" s="858"/>
      <c r="J712" s="853"/>
    </row>
    <row r="713" spans="1:10" ht="59.25" customHeight="1">
      <c r="A713" s="858"/>
      <c r="B713" s="853"/>
      <c r="C713" s="853"/>
      <c r="D713" s="853"/>
      <c r="E713" s="853"/>
      <c r="F713" s="853"/>
      <c r="G713" s="853"/>
      <c r="H713" s="853"/>
      <c r="I713" s="858"/>
      <c r="J713" s="853"/>
    </row>
    <row r="714" spans="1:10" ht="59.25" customHeight="1">
      <c r="A714" s="858"/>
      <c r="B714" s="853"/>
      <c r="C714" s="853"/>
      <c r="D714" s="853"/>
      <c r="E714" s="853"/>
      <c r="F714" s="853"/>
      <c r="G714" s="853"/>
      <c r="H714" s="853"/>
      <c r="I714" s="858"/>
      <c r="J714" s="853"/>
    </row>
    <row r="715" spans="1:10" ht="59.25" customHeight="1">
      <c r="A715" s="858"/>
      <c r="B715" s="853"/>
      <c r="C715" s="853"/>
      <c r="D715" s="853"/>
      <c r="E715" s="853"/>
      <c r="F715" s="853"/>
      <c r="G715" s="853"/>
      <c r="H715" s="853"/>
      <c r="I715" s="858"/>
      <c r="J715" s="853"/>
    </row>
    <row r="716" spans="1:10" ht="59.25" customHeight="1">
      <c r="A716" s="858"/>
      <c r="B716" s="853"/>
      <c r="C716" s="853"/>
      <c r="D716" s="853"/>
      <c r="E716" s="853"/>
      <c r="F716" s="853"/>
      <c r="G716" s="853"/>
      <c r="H716" s="853"/>
      <c r="I716" s="858"/>
      <c r="J716" s="853"/>
    </row>
    <row r="717" spans="1:10" ht="59.25" customHeight="1">
      <c r="A717" s="858"/>
      <c r="B717" s="853"/>
      <c r="C717" s="853"/>
      <c r="D717" s="853"/>
      <c r="E717" s="853"/>
      <c r="F717" s="853"/>
      <c r="G717" s="853"/>
      <c r="H717" s="853"/>
      <c r="I717" s="858"/>
      <c r="J717" s="853"/>
    </row>
    <row r="718" spans="1:10" ht="59.25" customHeight="1">
      <c r="A718" s="858"/>
      <c r="B718" s="853"/>
      <c r="C718" s="853"/>
      <c r="D718" s="853"/>
      <c r="E718" s="853"/>
      <c r="F718" s="853"/>
      <c r="G718" s="853"/>
      <c r="H718" s="853"/>
      <c r="I718" s="858"/>
      <c r="J718" s="853"/>
    </row>
    <row r="719" spans="1:10" ht="59.25" customHeight="1">
      <c r="A719" s="858"/>
      <c r="B719" s="853"/>
      <c r="C719" s="853"/>
      <c r="D719" s="853"/>
      <c r="E719" s="853"/>
      <c r="F719" s="853"/>
      <c r="G719" s="853"/>
      <c r="H719" s="853"/>
      <c r="I719" s="858"/>
      <c r="J719" s="853"/>
    </row>
    <row r="720" spans="1:10" ht="59.25" customHeight="1">
      <c r="A720" s="858"/>
      <c r="B720" s="853"/>
      <c r="C720" s="853"/>
      <c r="D720" s="853"/>
      <c r="E720" s="853"/>
      <c r="F720" s="853"/>
      <c r="G720" s="853"/>
      <c r="H720" s="853"/>
      <c r="I720" s="858"/>
      <c r="J720" s="853"/>
    </row>
    <row r="721" spans="1:10" ht="59.25" customHeight="1">
      <c r="A721" s="858"/>
      <c r="B721" s="853"/>
      <c r="C721" s="853"/>
      <c r="D721" s="853"/>
      <c r="E721" s="853"/>
      <c r="F721" s="853"/>
      <c r="G721" s="853"/>
      <c r="H721" s="853"/>
      <c r="I721" s="858"/>
      <c r="J721" s="853"/>
    </row>
    <row r="722" spans="1:10" ht="59.25" customHeight="1">
      <c r="A722" s="858"/>
      <c r="B722" s="853"/>
      <c r="C722" s="853"/>
      <c r="D722" s="853"/>
      <c r="E722" s="853"/>
      <c r="F722" s="853"/>
      <c r="G722" s="853"/>
      <c r="H722" s="853"/>
      <c r="I722" s="858"/>
      <c r="J722" s="853"/>
    </row>
    <row r="723" spans="1:10" ht="59.25" customHeight="1">
      <c r="A723" s="858"/>
      <c r="B723" s="853"/>
      <c r="C723" s="853"/>
      <c r="D723" s="853"/>
      <c r="E723" s="853"/>
      <c r="F723" s="853"/>
      <c r="G723" s="853"/>
      <c r="H723" s="853"/>
      <c r="I723" s="858"/>
      <c r="J723" s="853"/>
    </row>
    <row r="724" spans="1:10" ht="59.25" customHeight="1">
      <c r="A724" s="858"/>
      <c r="B724" s="853"/>
      <c r="C724" s="853"/>
      <c r="D724" s="853"/>
      <c r="E724" s="853"/>
      <c r="F724" s="853"/>
      <c r="G724" s="853"/>
      <c r="H724" s="853"/>
      <c r="I724" s="858"/>
      <c r="J724" s="853"/>
    </row>
    <row r="725" spans="1:10" ht="59.25" customHeight="1">
      <c r="A725" s="858"/>
      <c r="B725" s="853"/>
      <c r="C725" s="853"/>
      <c r="D725" s="853"/>
      <c r="E725" s="853"/>
      <c r="F725" s="853"/>
      <c r="G725" s="853"/>
      <c r="H725" s="853"/>
      <c r="I725" s="858"/>
      <c r="J725" s="853"/>
    </row>
    <row r="726" spans="1:10" ht="59.25" customHeight="1">
      <c r="A726" s="858"/>
      <c r="B726" s="853"/>
      <c r="C726" s="853"/>
      <c r="D726" s="853"/>
      <c r="E726" s="853"/>
      <c r="F726" s="853"/>
      <c r="G726" s="853"/>
      <c r="H726" s="853"/>
      <c r="I726" s="858"/>
      <c r="J726" s="853"/>
    </row>
    <row r="727" spans="1:10" ht="59.25" customHeight="1">
      <c r="A727" s="858"/>
      <c r="B727" s="853"/>
      <c r="C727" s="853"/>
      <c r="D727" s="853"/>
      <c r="E727" s="853"/>
      <c r="F727" s="853"/>
      <c r="G727" s="853"/>
      <c r="H727" s="853"/>
      <c r="I727" s="858"/>
      <c r="J727" s="853"/>
    </row>
    <row r="728" spans="1:10" ht="59.25" customHeight="1">
      <c r="A728" s="858"/>
      <c r="B728" s="853"/>
      <c r="C728" s="853"/>
      <c r="D728" s="853"/>
      <c r="E728" s="853"/>
      <c r="F728" s="853"/>
      <c r="G728" s="853"/>
      <c r="H728" s="853"/>
      <c r="I728" s="858"/>
      <c r="J728" s="853"/>
    </row>
    <row r="729" spans="1:10" ht="59.25" customHeight="1">
      <c r="A729" s="858"/>
      <c r="B729" s="853"/>
      <c r="C729" s="853"/>
      <c r="D729" s="853"/>
      <c r="E729" s="853"/>
      <c r="F729" s="853"/>
      <c r="G729" s="853"/>
      <c r="H729" s="853"/>
      <c r="I729" s="858"/>
      <c r="J729" s="853"/>
    </row>
    <row r="730" spans="1:10" ht="59.25" customHeight="1">
      <c r="A730" s="858"/>
      <c r="B730" s="853"/>
      <c r="C730" s="853"/>
      <c r="D730" s="853"/>
      <c r="E730" s="853"/>
      <c r="F730" s="853"/>
      <c r="G730" s="853"/>
      <c r="H730" s="853"/>
      <c r="I730" s="858"/>
      <c r="J730" s="853"/>
    </row>
    <row r="731" spans="1:10" ht="59.25" customHeight="1">
      <c r="A731" s="858"/>
      <c r="B731" s="853"/>
      <c r="C731" s="853"/>
      <c r="D731" s="853"/>
      <c r="E731" s="853"/>
      <c r="F731" s="853"/>
      <c r="G731" s="853"/>
      <c r="H731" s="853"/>
      <c r="I731" s="858"/>
      <c r="J731" s="853"/>
    </row>
    <row r="732" spans="1:10" ht="59.25" customHeight="1">
      <c r="A732" s="858"/>
      <c r="B732" s="853"/>
      <c r="C732" s="853"/>
      <c r="D732" s="853"/>
      <c r="E732" s="853"/>
      <c r="F732" s="853"/>
      <c r="G732" s="853"/>
      <c r="H732" s="853"/>
      <c r="I732" s="858"/>
      <c r="J732" s="853"/>
    </row>
    <row r="733" spans="1:10" ht="59.25" customHeight="1">
      <c r="A733" s="858"/>
      <c r="B733" s="853"/>
      <c r="C733" s="853"/>
      <c r="D733" s="853"/>
      <c r="E733" s="853"/>
      <c r="F733" s="853"/>
      <c r="G733" s="853"/>
      <c r="H733" s="853"/>
      <c r="I733" s="858"/>
      <c r="J733" s="853"/>
    </row>
    <row r="734" spans="1:10" ht="59.25" customHeight="1">
      <c r="A734" s="858"/>
      <c r="B734" s="853"/>
      <c r="C734" s="853"/>
      <c r="D734" s="853"/>
      <c r="E734" s="853"/>
      <c r="F734" s="853"/>
      <c r="G734" s="853"/>
      <c r="H734" s="853"/>
      <c r="I734" s="858"/>
      <c r="J734" s="853"/>
    </row>
    <row r="735" spans="1:10" ht="59.25" customHeight="1">
      <c r="A735" s="858"/>
      <c r="B735" s="853"/>
      <c r="C735" s="853"/>
      <c r="D735" s="853"/>
      <c r="E735" s="853"/>
      <c r="F735" s="853"/>
      <c r="G735" s="853"/>
      <c r="H735" s="853"/>
      <c r="I735" s="858"/>
      <c r="J735" s="853"/>
    </row>
    <row r="736" spans="1:10" ht="59.25" customHeight="1">
      <c r="A736" s="858"/>
      <c r="B736" s="853"/>
      <c r="C736" s="853"/>
      <c r="D736" s="853"/>
      <c r="E736" s="853"/>
      <c r="F736" s="853"/>
      <c r="G736" s="853"/>
      <c r="H736" s="853"/>
      <c r="I736" s="858"/>
      <c r="J736" s="853"/>
    </row>
    <row r="737" spans="1:10" ht="59.25" customHeight="1">
      <c r="A737" s="858"/>
      <c r="B737" s="853"/>
      <c r="C737" s="853"/>
      <c r="D737" s="853"/>
      <c r="E737" s="853"/>
      <c r="F737" s="853"/>
      <c r="G737" s="853"/>
      <c r="H737" s="853"/>
      <c r="I737" s="858"/>
      <c r="J737" s="853"/>
    </row>
    <row r="738" spans="1:10" ht="59.25" customHeight="1">
      <c r="A738" s="858"/>
      <c r="B738" s="853"/>
      <c r="C738" s="853"/>
      <c r="D738" s="853"/>
      <c r="E738" s="853"/>
      <c r="F738" s="853"/>
      <c r="G738" s="853"/>
      <c r="H738" s="853"/>
      <c r="I738" s="858"/>
      <c r="J738" s="853"/>
    </row>
    <row r="739" spans="1:10" ht="59.25" customHeight="1">
      <c r="A739" s="858"/>
      <c r="B739" s="853"/>
      <c r="C739" s="853"/>
      <c r="D739" s="853"/>
      <c r="E739" s="853"/>
      <c r="F739" s="853"/>
      <c r="G739" s="853"/>
      <c r="H739" s="853"/>
      <c r="I739" s="858"/>
      <c r="J739" s="853"/>
    </row>
    <row r="740" spans="1:10" ht="59.25" customHeight="1">
      <c r="A740" s="858"/>
      <c r="B740" s="853"/>
      <c r="C740" s="853"/>
      <c r="D740" s="853"/>
      <c r="E740" s="853"/>
      <c r="F740" s="853"/>
      <c r="G740" s="853"/>
      <c r="H740" s="853"/>
      <c r="I740" s="858"/>
      <c r="J740" s="853"/>
    </row>
    <row r="741" spans="1:10" ht="59.25" customHeight="1">
      <c r="A741" s="858"/>
      <c r="B741" s="853"/>
      <c r="C741" s="853"/>
      <c r="D741" s="853"/>
      <c r="E741" s="853"/>
      <c r="F741" s="853"/>
      <c r="G741" s="853"/>
      <c r="H741" s="853"/>
      <c r="I741" s="858"/>
      <c r="J741" s="853"/>
    </row>
    <row r="742" spans="1:10" ht="59.25" customHeight="1">
      <c r="A742" s="858"/>
      <c r="B742" s="853"/>
      <c r="C742" s="853"/>
      <c r="D742" s="853"/>
      <c r="E742" s="853"/>
      <c r="F742" s="853"/>
      <c r="G742" s="853"/>
      <c r="H742" s="853"/>
      <c r="I742" s="858"/>
      <c r="J742" s="853"/>
    </row>
    <row r="743" spans="1:10" ht="59.25" customHeight="1">
      <c r="A743" s="858"/>
      <c r="B743" s="853"/>
      <c r="C743" s="853"/>
      <c r="D743" s="853"/>
      <c r="E743" s="853"/>
      <c r="F743" s="853"/>
      <c r="G743" s="853"/>
      <c r="H743" s="853"/>
      <c r="I743" s="858"/>
      <c r="J743" s="853"/>
    </row>
    <row r="744" spans="1:10" ht="59.25" customHeight="1">
      <c r="A744" s="858"/>
      <c r="B744" s="853"/>
      <c r="C744" s="853"/>
      <c r="D744" s="853"/>
      <c r="E744" s="853"/>
      <c r="F744" s="853"/>
      <c r="G744" s="853"/>
      <c r="H744" s="853"/>
      <c r="I744" s="858"/>
      <c r="J744" s="853"/>
    </row>
    <row r="745" spans="1:10" ht="59.25" customHeight="1">
      <c r="A745" s="858"/>
      <c r="B745" s="853"/>
      <c r="C745" s="853"/>
      <c r="D745" s="853"/>
      <c r="E745" s="853"/>
      <c r="F745" s="853"/>
      <c r="G745" s="853"/>
      <c r="H745" s="853"/>
      <c r="I745" s="858"/>
      <c r="J745" s="853"/>
    </row>
    <row r="746" spans="1:10" ht="59.25" customHeight="1">
      <c r="A746" s="858"/>
      <c r="B746" s="853"/>
      <c r="C746" s="853"/>
      <c r="D746" s="853"/>
      <c r="E746" s="853"/>
      <c r="F746" s="853"/>
      <c r="G746" s="853"/>
      <c r="H746" s="853"/>
      <c r="I746" s="858"/>
      <c r="J746" s="853"/>
    </row>
    <row r="747" spans="1:10" ht="59.25" customHeight="1">
      <c r="A747" s="858"/>
      <c r="B747" s="853"/>
      <c r="C747" s="853"/>
      <c r="D747" s="853"/>
      <c r="E747" s="853"/>
      <c r="F747" s="853"/>
      <c r="G747" s="853"/>
      <c r="H747" s="853"/>
      <c r="I747" s="858"/>
      <c r="J747" s="853"/>
    </row>
    <row r="748" spans="1:10" ht="59.25" customHeight="1">
      <c r="A748" s="858"/>
      <c r="B748" s="853"/>
      <c r="C748" s="853"/>
      <c r="D748" s="853"/>
      <c r="E748" s="853"/>
      <c r="F748" s="853"/>
      <c r="G748" s="853"/>
      <c r="H748" s="853"/>
      <c r="I748" s="858"/>
      <c r="J748" s="853"/>
    </row>
    <row r="749" spans="1:10" ht="59.25" customHeight="1">
      <c r="A749" s="858"/>
      <c r="B749" s="853"/>
      <c r="C749" s="853"/>
      <c r="D749" s="853"/>
      <c r="E749" s="853"/>
      <c r="F749" s="853"/>
      <c r="G749" s="853"/>
      <c r="H749" s="853"/>
      <c r="I749" s="858"/>
      <c r="J749" s="853"/>
    </row>
    <row r="750" spans="1:10" ht="59.25" customHeight="1">
      <c r="A750" s="858"/>
      <c r="B750" s="853"/>
      <c r="C750" s="853"/>
      <c r="D750" s="853"/>
      <c r="E750" s="853"/>
      <c r="F750" s="853"/>
      <c r="G750" s="853"/>
      <c r="H750" s="853"/>
      <c r="I750" s="858"/>
      <c r="J750" s="853"/>
    </row>
    <row r="751" spans="1:10" ht="59.25" customHeight="1">
      <c r="A751" s="858"/>
      <c r="B751" s="853"/>
      <c r="C751" s="853"/>
      <c r="D751" s="853"/>
      <c r="E751" s="853"/>
      <c r="F751" s="853"/>
      <c r="G751" s="853"/>
      <c r="H751" s="853"/>
      <c r="I751" s="858"/>
      <c r="J751" s="853"/>
    </row>
    <row r="752" spans="1:10" ht="59.25" customHeight="1">
      <c r="A752" s="858"/>
      <c r="B752" s="853"/>
      <c r="C752" s="853"/>
      <c r="D752" s="853"/>
      <c r="E752" s="853"/>
      <c r="F752" s="853"/>
      <c r="G752" s="853"/>
      <c r="H752" s="853"/>
      <c r="I752" s="858"/>
      <c r="J752" s="853"/>
    </row>
    <row r="753" spans="1:10" ht="59.25" customHeight="1">
      <c r="A753" s="858"/>
      <c r="B753" s="853"/>
      <c r="C753" s="853"/>
      <c r="D753" s="853"/>
      <c r="E753" s="853"/>
      <c r="F753" s="853"/>
      <c r="G753" s="853"/>
      <c r="H753" s="853"/>
      <c r="I753" s="858"/>
      <c r="J753" s="853"/>
    </row>
    <row r="754" spans="1:10" ht="59.25" customHeight="1">
      <c r="A754" s="858"/>
      <c r="B754" s="853"/>
      <c r="C754" s="853"/>
      <c r="D754" s="853"/>
      <c r="E754" s="853"/>
      <c r="F754" s="853"/>
      <c r="G754" s="853"/>
      <c r="H754" s="853"/>
      <c r="I754" s="858"/>
      <c r="J754" s="853"/>
    </row>
    <row r="755" spans="1:10" ht="59.25" customHeight="1">
      <c r="A755" s="858"/>
      <c r="B755" s="853"/>
      <c r="C755" s="853"/>
      <c r="D755" s="853"/>
      <c r="E755" s="853"/>
      <c r="F755" s="853"/>
      <c r="G755" s="853"/>
      <c r="H755" s="853"/>
      <c r="I755" s="858"/>
      <c r="J755" s="853"/>
    </row>
    <row r="756" spans="1:10" ht="59.25" customHeight="1">
      <c r="A756" s="858"/>
      <c r="B756" s="853"/>
      <c r="C756" s="853"/>
      <c r="D756" s="853"/>
      <c r="E756" s="853"/>
      <c r="F756" s="853"/>
      <c r="G756" s="853"/>
      <c r="H756" s="853"/>
      <c r="I756" s="858"/>
      <c r="J756" s="853"/>
    </row>
    <row r="757" spans="1:10" ht="59.25" customHeight="1">
      <c r="A757" s="858"/>
      <c r="B757" s="853"/>
      <c r="C757" s="853"/>
      <c r="D757" s="853"/>
      <c r="E757" s="853"/>
      <c r="F757" s="853"/>
      <c r="G757" s="853"/>
      <c r="H757" s="853"/>
      <c r="I757" s="858"/>
      <c r="J757" s="853"/>
    </row>
    <row r="758" spans="1:10" ht="59.25" customHeight="1">
      <c r="A758" s="858"/>
      <c r="B758" s="853"/>
      <c r="C758" s="853"/>
      <c r="D758" s="853"/>
      <c r="E758" s="853"/>
      <c r="F758" s="853"/>
      <c r="G758" s="853"/>
      <c r="H758" s="853"/>
      <c r="I758" s="858"/>
      <c r="J758" s="853"/>
    </row>
    <row r="759" spans="1:10" ht="59.25" customHeight="1">
      <c r="A759" s="858"/>
      <c r="B759" s="853"/>
      <c r="C759" s="853"/>
      <c r="D759" s="853"/>
      <c r="E759" s="853"/>
      <c r="F759" s="853"/>
      <c r="G759" s="853"/>
      <c r="H759" s="853"/>
      <c r="I759" s="858"/>
      <c r="J759" s="853"/>
    </row>
    <row r="760" spans="1:10" ht="59.25" customHeight="1">
      <c r="A760" s="858"/>
      <c r="B760" s="853"/>
      <c r="C760" s="853"/>
      <c r="D760" s="853"/>
      <c r="E760" s="853"/>
      <c r="F760" s="853"/>
      <c r="G760" s="853"/>
      <c r="H760" s="853"/>
      <c r="I760" s="858"/>
      <c r="J760" s="853"/>
    </row>
    <row r="761" spans="1:10" ht="59.25" customHeight="1">
      <c r="A761" s="858"/>
      <c r="B761" s="853"/>
      <c r="C761" s="853"/>
      <c r="D761" s="853"/>
      <c r="E761" s="853"/>
      <c r="F761" s="853"/>
      <c r="G761" s="853"/>
      <c r="H761" s="853"/>
      <c r="I761" s="858"/>
      <c r="J761" s="853"/>
    </row>
    <row r="762" spans="1:10" ht="59.25" customHeight="1">
      <c r="A762" s="858"/>
      <c r="B762" s="853"/>
      <c r="C762" s="853"/>
      <c r="D762" s="853"/>
      <c r="E762" s="853"/>
      <c r="F762" s="853"/>
      <c r="G762" s="853"/>
      <c r="H762" s="853"/>
      <c r="I762" s="858"/>
      <c r="J762" s="853"/>
    </row>
    <row r="763" spans="1:10" ht="59.25" customHeight="1">
      <c r="A763" s="858"/>
      <c r="B763" s="853"/>
      <c r="C763" s="853"/>
      <c r="D763" s="853"/>
      <c r="E763" s="853"/>
      <c r="F763" s="853"/>
      <c r="G763" s="853"/>
      <c r="H763" s="853"/>
      <c r="I763" s="858"/>
      <c r="J763" s="853"/>
    </row>
    <row r="764" spans="1:10" ht="59.25" customHeight="1">
      <c r="A764" s="858"/>
      <c r="B764" s="853"/>
      <c r="C764" s="853"/>
      <c r="D764" s="853"/>
      <c r="E764" s="853"/>
      <c r="F764" s="853"/>
      <c r="G764" s="853"/>
      <c r="H764" s="853"/>
      <c r="I764" s="858"/>
      <c r="J764" s="853"/>
    </row>
    <row r="765" spans="1:10" ht="59.25" customHeight="1">
      <c r="A765" s="858"/>
      <c r="B765" s="853"/>
      <c r="C765" s="853"/>
      <c r="D765" s="853"/>
      <c r="E765" s="853"/>
      <c r="F765" s="853"/>
      <c r="G765" s="853"/>
      <c r="H765" s="853"/>
      <c r="I765" s="858"/>
      <c r="J765" s="853"/>
    </row>
    <row r="766" spans="1:10" ht="59.25" customHeight="1">
      <c r="A766" s="858"/>
      <c r="B766" s="853"/>
      <c r="C766" s="853"/>
      <c r="D766" s="853"/>
      <c r="E766" s="853"/>
      <c r="F766" s="853"/>
      <c r="G766" s="853"/>
      <c r="H766" s="853"/>
      <c r="I766" s="858"/>
      <c r="J766" s="853"/>
    </row>
    <row r="767" spans="1:10" ht="59.25" customHeight="1">
      <c r="A767" s="858"/>
      <c r="B767" s="853"/>
      <c r="C767" s="853"/>
      <c r="D767" s="853"/>
      <c r="E767" s="853"/>
      <c r="F767" s="853"/>
      <c r="G767" s="853"/>
      <c r="H767" s="853"/>
      <c r="I767" s="858"/>
      <c r="J767" s="853"/>
    </row>
    <row r="768" spans="1:10" ht="59.25" customHeight="1">
      <c r="A768" s="858"/>
      <c r="B768" s="853"/>
      <c r="C768" s="853"/>
      <c r="D768" s="853"/>
      <c r="E768" s="853"/>
      <c r="F768" s="853"/>
      <c r="G768" s="853"/>
      <c r="H768" s="853"/>
      <c r="I768" s="858"/>
      <c r="J768" s="853"/>
    </row>
    <row r="769" spans="1:10" ht="59.25" customHeight="1">
      <c r="A769" s="858"/>
      <c r="B769" s="853"/>
      <c r="C769" s="853"/>
      <c r="D769" s="853"/>
      <c r="E769" s="853"/>
      <c r="F769" s="853"/>
      <c r="G769" s="853"/>
      <c r="H769" s="853"/>
      <c r="I769" s="858"/>
      <c r="J769" s="853"/>
    </row>
    <row r="770" spans="1:10" ht="59.25" customHeight="1">
      <c r="A770" s="858"/>
      <c r="B770" s="853"/>
      <c r="C770" s="853"/>
      <c r="D770" s="853"/>
      <c r="E770" s="853"/>
      <c r="F770" s="853"/>
      <c r="G770" s="853"/>
      <c r="H770" s="853"/>
      <c r="I770" s="858"/>
      <c r="J770" s="853"/>
    </row>
    <row r="771" spans="1:10" ht="59.25" customHeight="1">
      <c r="A771" s="858"/>
      <c r="B771" s="853"/>
      <c r="C771" s="853"/>
      <c r="D771" s="853"/>
      <c r="E771" s="853"/>
      <c r="F771" s="853"/>
      <c r="G771" s="853"/>
      <c r="H771" s="853"/>
      <c r="I771" s="858"/>
      <c r="J771" s="853"/>
    </row>
    <row r="772" spans="1:10" ht="59.25" customHeight="1">
      <c r="A772" s="858"/>
      <c r="B772" s="853"/>
      <c r="C772" s="853"/>
      <c r="D772" s="853"/>
      <c r="E772" s="853"/>
      <c r="F772" s="853"/>
      <c r="G772" s="853"/>
      <c r="H772" s="853"/>
      <c r="I772" s="858"/>
      <c r="J772" s="853"/>
    </row>
    <row r="773" spans="1:10" ht="59.25" customHeight="1">
      <c r="A773" s="858"/>
      <c r="B773" s="853"/>
      <c r="C773" s="853"/>
      <c r="D773" s="853"/>
      <c r="E773" s="853"/>
      <c r="F773" s="853"/>
      <c r="G773" s="853"/>
      <c r="H773" s="853"/>
      <c r="I773" s="858"/>
      <c r="J773" s="853"/>
    </row>
    <row r="774" spans="1:10" ht="59.25" customHeight="1">
      <c r="A774" s="858"/>
      <c r="B774" s="853"/>
      <c r="C774" s="853"/>
      <c r="D774" s="853"/>
      <c r="E774" s="853"/>
      <c r="F774" s="853"/>
      <c r="G774" s="853"/>
      <c r="H774" s="853"/>
      <c r="I774" s="858"/>
      <c r="J774" s="853"/>
    </row>
    <row r="775" spans="1:10" ht="59.25" customHeight="1">
      <c r="A775" s="858"/>
      <c r="B775" s="853"/>
      <c r="C775" s="853"/>
      <c r="D775" s="853"/>
      <c r="E775" s="853"/>
      <c r="F775" s="853"/>
      <c r="G775" s="853"/>
      <c r="H775" s="853"/>
      <c r="I775" s="858"/>
      <c r="J775" s="853"/>
    </row>
    <row r="776" spans="1:10" ht="59.25" customHeight="1">
      <c r="A776" s="858"/>
      <c r="B776" s="853"/>
      <c r="C776" s="853"/>
      <c r="D776" s="853"/>
      <c r="E776" s="853"/>
      <c r="F776" s="853"/>
      <c r="G776" s="853"/>
      <c r="H776" s="853"/>
      <c r="I776" s="858"/>
      <c r="J776" s="853"/>
    </row>
    <row r="777" spans="1:10" ht="59.25" customHeight="1">
      <c r="A777" s="858"/>
      <c r="B777" s="853"/>
      <c r="C777" s="853"/>
      <c r="D777" s="853"/>
      <c r="E777" s="853"/>
      <c r="F777" s="853"/>
      <c r="G777" s="853"/>
      <c r="H777" s="853"/>
      <c r="I777" s="858"/>
      <c r="J777" s="853"/>
    </row>
    <row r="778" spans="1:10" ht="59.25" customHeight="1">
      <c r="A778" s="858"/>
      <c r="B778" s="853"/>
      <c r="C778" s="853"/>
      <c r="D778" s="853"/>
      <c r="E778" s="853"/>
      <c r="F778" s="853"/>
      <c r="G778" s="853"/>
      <c r="H778" s="853"/>
      <c r="I778" s="858"/>
      <c r="J778" s="853"/>
    </row>
    <row r="779" spans="1:10" ht="59.25" customHeight="1">
      <c r="A779" s="858"/>
      <c r="B779" s="853"/>
      <c r="C779" s="853"/>
      <c r="D779" s="853"/>
      <c r="E779" s="853"/>
      <c r="F779" s="853"/>
      <c r="G779" s="853"/>
      <c r="H779" s="853"/>
      <c r="I779" s="858"/>
      <c r="J779" s="853"/>
    </row>
    <row r="780" spans="1:10" ht="59.25" customHeight="1">
      <c r="A780" s="858"/>
      <c r="B780" s="853"/>
      <c r="C780" s="853"/>
      <c r="D780" s="853"/>
      <c r="E780" s="853"/>
      <c r="F780" s="853"/>
      <c r="G780" s="853"/>
      <c r="H780" s="853"/>
      <c r="I780" s="858"/>
      <c r="J780" s="853"/>
    </row>
    <row r="781" spans="1:10" ht="59.25" customHeight="1">
      <c r="A781" s="858"/>
      <c r="B781" s="853"/>
      <c r="C781" s="853"/>
      <c r="D781" s="853"/>
      <c r="E781" s="853"/>
      <c r="F781" s="853"/>
      <c r="G781" s="853"/>
      <c r="H781" s="853"/>
      <c r="I781" s="858"/>
      <c r="J781" s="853"/>
    </row>
    <row r="782" spans="1:10" ht="59.25" customHeight="1">
      <c r="A782" s="858"/>
      <c r="B782" s="853"/>
      <c r="C782" s="853"/>
      <c r="D782" s="853"/>
      <c r="E782" s="853"/>
      <c r="F782" s="853"/>
      <c r="G782" s="853"/>
      <c r="H782" s="853"/>
      <c r="I782" s="858"/>
      <c r="J782" s="853"/>
    </row>
    <row r="783" spans="1:10" ht="59.25" customHeight="1">
      <c r="A783" s="858"/>
      <c r="B783" s="853"/>
      <c r="C783" s="853"/>
      <c r="D783" s="853"/>
      <c r="E783" s="853"/>
      <c r="F783" s="853"/>
      <c r="G783" s="853"/>
      <c r="H783" s="853"/>
      <c r="I783" s="858"/>
      <c r="J783" s="853"/>
    </row>
    <row r="784" spans="1:10" ht="59.25" customHeight="1">
      <c r="A784" s="858"/>
      <c r="B784" s="853"/>
      <c r="C784" s="853"/>
      <c r="D784" s="853"/>
      <c r="E784" s="853"/>
      <c r="F784" s="853"/>
      <c r="G784" s="853"/>
      <c r="H784" s="853"/>
      <c r="I784" s="858"/>
      <c r="J784" s="853"/>
    </row>
    <row r="785" spans="1:10" ht="59.25" customHeight="1">
      <c r="A785" s="858"/>
      <c r="B785" s="853"/>
      <c r="C785" s="853"/>
      <c r="D785" s="853"/>
      <c r="E785" s="853"/>
      <c r="F785" s="853"/>
      <c r="G785" s="853"/>
      <c r="H785" s="853"/>
      <c r="I785" s="858"/>
      <c r="J785" s="853"/>
    </row>
    <row r="786" spans="1:10" ht="59.25" customHeight="1">
      <c r="A786" s="858"/>
      <c r="B786" s="853"/>
      <c r="C786" s="853"/>
      <c r="D786" s="853"/>
      <c r="E786" s="853"/>
      <c r="F786" s="853"/>
      <c r="G786" s="853"/>
      <c r="H786" s="853"/>
      <c r="I786" s="858"/>
      <c r="J786" s="853"/>
    </row>
    <row r="787" spans="1:10" ht="59.25" customHeight="1">
      <c r="A787" s="858"/>
      <c r="B787" s="853"/>
      <c r="C787" s="853"/>
      <c r="D787" s="853"/>
      <c r="E787" s="853"/>
      <c r="F787" s="853"/>
      <c r="G787" s="853"/>
      <c r="H787" s="853"/>
      <c r="I787" s="858"/>
      <c r="J787" s="853"/>
    </row>
    <row r="788" spans="1:10" ht="59.25" customHeight="1">
      <c r="A788" s="858"/>
      <c r="B788" s="853"/>
      <c r="C788" s="853"/>
      <c r="D788" s="853"/>
      <c r="E788" s="853"/>
      <c r="F788" s="853"/>
      <c r="G788" s="853"/>
      <c r="H788" s="853"/>
      <c r="I788" s="858"/>
      <c r="J788" s="853"/>
    </row>
    <row r="789" spans="1:10" ht="59.25" customHeight="1">
      <c r="A789" s="858"/>
      <c r="B789" s="853"/>
      <c r="C789" s="853"/>
      <c r="D789" s="853"/>
      <c r="E789" s="853"/>
      <c r="F789" s="853"/>
      <c r="G789" s="853"/>
      <c r="H789" s="853"/>
      <c r="I789" s="858"/>
      <c r="J789" s="853"/>
    </row>
    <row r="790" spans="1:10" ht="59.25" customHeight="1">
      <c r="A790" s="858"/>
      <c r="B790" s="853"/>
      <c r="C790" s="853"/>
      <c r="D790" s="853"/>
      <c r="E790" s="853"/>
      <c r="F790" s="853"/>
      <c r="G790" s="853"/>
      <c r="H790" s="853"/>
      <c r="I790" s="858"/>
      <c r="J790" s="853"/>
    </row>
    <row r="791" spans="1:10" ht="59.25" customHeight="1">
      <c r="A791" s="858"/>
      <c r="B791" s="853"/>
      <c r="C791" s="853"/>
      <c r="D791" s="853"/>
      <c r="E791" s="853"/>
      <c r="F791" s="853"/>
      <c r="G791" s="853"/>
      <c r="H791" s="853"/>
      <c r="I791" s="858"/>
      <c r="J791" s="853"/>
    </row>
    <row r="792" spans="1:10" ht="59.25" customHeight="1">
      <c r="A792" s="858"/>
      <c r="B792" s="853"/>
      <c r="C792" s="853"/>
      <c r="D792" s="853"/>
      <c r="E792" s="853"/>
      <c r="F792" s="853"/>
      <c r="G792" s="853"/>
      <c r="H792" s="853"/>
      <c r="I792" s="858"/>
      <c r="J792" s="853"/>
    </row>
    <row r="793" spans="1:10" ht="59.25" customHeight="1">
      <c r="A793" s="858"/>
      <c r="B793" s="853"/>
      <c r="C793" s="853"/>
      <c r="D793" s="853"/>
      <c r="E793" s="853"/>
      <c r="F793" s="853"/>
      <c r="G793" s="853"/>
      <c r="H793" s="853"/>
      <c r="I793" s="858"/>
      <c r="J793" s="853"/>
    </row>
    <row r="794" spans="1:10" ht="59.25" customHeight="1">
      <c r="A794" s="858"/>
      <c r="B794" s="853"/>
      <c r="C794" s="853"/>
      <c r="D794" s="853"/>
      <c r="E794" s="853"/>
      <c r="F794" s="853"/>
      <c r="G794" s="853"/>
      <c r="H794" s="853"/>
      <c r="I794" s="858"/>
      <c r="J794" s="853"/>
    </row>
    <row r="795" spans="1:10" ht="59.25" customHeight="1">
      <c r="A795" s="858"/>
      <c r="B795" s="853"/>
      <c r="C795" s="853"/>
      <c r="D795" s="853"/>
      <c r="E795" s="853"/>
      <c r="F795" s="853"/>
      <c r="G795" s="853"/>
      <c r="H795" s="853"/>
      <c r="I795" s="858"/>
      <c r="J795" s="853"/>
    </row>
    <row r="796" spans="1:10" ht="59.25" customHeight="1">
      <c r="A796" s="858"/>
      <c r="B796" s="853"/>
      <c r="C796" s="853"/>
      <c r="D796" s="853"/>
      <c r="E796" s="853"/>
      <c r="F796" s="853"/>
      <c r="G796" s="853"/>
      <c r="H796" s="853"/>
      <c r="I796" s="858"/>
      <c r="J796" s="853"/>
    </row>
    <row r="797" spans="1:10" ht="59.25" customHeight="1">
      <c r="A797" s="858"/>
      <c r="B797" s="853"/>
      <c r="C797" s="853"/>
      <c r="D797" s="853"/>
      <c r="E797" s="853"/>
      <c r="F797" s="853"/>
      <c r="G797" s="853"/>
      <c r="H797" s="853"/>
      <c r="I797" s="858"/>
      <c r="J797" s="853"/>
    </row>
    <row r="798" spans="1:10" ht="59.25" customHeight="1">
      <c r="A798" s="858"/>
      <c r="B798" s="853"/>
      <c r="C798" s="853"/>
      <c r="D798" s="853"/>
      <c r="E798" s="853"/>
      <c r="F798" s="853"/>
      <c r="G798" s="853"/>
      <c r="H798" s="853"/>
      <c r="I798" s="858"/>
      <c r="J798" s="853"/>
    </row>
    <row r="799" spans="1:10" ht="59.25" customHeight="1">
      <c r="A799" s="858"/>
      <c r="B799" s="853"/>
      <c r="C799" s="853"/>
      <c r="D799" s="853"/>
      <c r="E799" s="853"/>
      <c r="F799" s="853"/>
      <c r="G799" s="853"/>
      <c r="H799" s="853"/>
      <c r="I799" s="858"/>
      <c r="J799" s="853"/>
    </row>
    <row r="800" spans="1:10" ht="59.25" customHeight="1">
      <c r="A800" s="858"/>
      <c r="B800" s="853"/>
      <c r="C800" s="853"/>
      <c r="D800" s="853"/>
      <c r="E800" s="853"/>
      <c r="F800" s="853"/>
      <c r="G800" s="853"/>
      <c r="H800" s="853"/>
      <c r="I800" s="858"/>
      <c r="J800" s="853"/>
    </row>
    <row r="801" spans="1:10" ht="59.25" customHeight="1">
      <c r="A801" s="858"/>
      <c r="B801" s="853"/>
      <c r="C801" s="853"/>
      <c r="D801" s="853"/>
      <c r="E801" s="853"/>
      <c r="F801" s="853"/>
      <c r="G801" s="853"/>
      <c r="H801" s="853"/>
      <c r="I801" s="858"/>
      <c r="J801" s="853"/>
    </row>
    <row r="802" spans="1:10" ht="59.25" customHeight="1">
      <c r="A802" s="858"/>
      <c r="B802" s="853"/>
      <c r="C802" s="853"/>
      <c r="D802" s="853"/>
      <c r="E802" s="853"/>
      <c r="F802" s="853"/>
      <c r="G802" s="853"/>
      <c r="H802" s="853"/>
      <c r="I802" s="858"/>
      <c r="J802" s="853"/>
    </row>
    <row r="803" spans="1:10" ht="59.25" customHeight="1">
      <c r="A803" s="858"/>
      <c r="B803" s="853"/>
      <c r="C803" s="853"/>
      <c r="D803" s="853"/>
      <c r="E803" s="853"/>
      <c r="F803" s="853"/>
      <c r="G803" s="853"/>
      <c r="H803" s="853"/>
      <c r="I803" s="858"/>
      <c r="J803" s="853"/>
    </row>
    <row r="804" spans="1:10" ht="59.25" customHeight="1">
      <c r="A804" s="858"/>
      <c r="B804" s="853"/>
      <c r="C804" s="853"/>
      <c r="D804" s="853"/>
      <c r="E804" s="853"/>
      <c r="F804" s="853"/>
      <c r="G804" s="853"/>
      <c r="H804" s="853"/>
      <c r="I804" s="858"/>
      <c r="J804" s="853"/>
    </row>
    <row r="805" spans="1:10" ht="59.25" customHeight="1">
      <c r="A805" s="858"/>
      <c r="B805" s="853"/>
      <c r="C805" s="853"/>
      <c r="D805" s="853"/>
      <c r="E805" s="853"/>
      <c r="F805" s="853"/>
      <c r="G805" s="853"/>
      <c r="H805" s="853"/>
      <c r="I805" s="858"/>
      <c r="J805" s="853"/>
    </row>
    <row r="806" spans="1:10" ht="59.25" customHeight="1">
      <c r="A806" s="858"/>
      <c r="B806" s="853"/>
      <c r="C806" s="853"/>
      <c r="D806" s="853"/>
      <c r="E806" s="853"/>
      <c r="F806" s="853"/>
      <c r="G806" s="853"/>
      <c r="H806" s="853"/>
      <c r="I806" s="858"/>
      <c r="J806" s="853"/>
    </row>
    <row r="807" spans="1:10" ht="59.25" customHeight="1">
      <c r="A807" s="858"/>
      <c r="B807" s="853"/>
      <c r="C807" s="853"/>
      <c r="D807" s="853"/>
      <c r="E807" s="853"/>
      <c r="F807" s="853"/>
      <c r="G807" s="853"/>
      <c r="H807" s="853"/>
      <c r="I807" s="858"/>
      <c r="J807" s="853"/>
    </row>
    <row r="808" spans="1:10" ht="59.25" customHeight="1">
      <c r="A808" s="858"/>
      <c r="B808" s="853"/>
      <c r="C808" s="853"/>
      <c r="D808" s="853"/>
      <c r="E808" s="853"/>
      <c r="F808" s="853"/>
      <c r="G808" s="853"/>
      <c r="H808" s="853"/>
      <c r="I808" s="858"/>
      <c r="J808" s="853"/>
    </row>
    <row r="809" spans="1:10" ht="59.25" customHeight="1">
      <c r="A809" s="858"/>
      <c r="B809" s="853"/>
      <c r="C809" s="853"/>
      <c r="D809" s="853"/>
      <c r="E809" s="853"/>
      <c r="F809" s="853"/>
      <c r="G809" s="853"/>
      <c r="H809" s="853"/>
      <c r="I809" s="858"/>
      <c r="J809" s="853"/>
    </row>
    <row r="810" spans="1:10" ht="59.25" customHeight="1">
      <c r="A810" s="858"/>
      <c r="B810" s="853"/>
      <c r="C810" s="853"/>
      <c r="D810" s="853"/>
      <c r="E810" s="853"/>
      <c r="F810" s="853"/>
      <c r="G810" s="853"/>
      <c r="H810" s="853"/>
      <c r="I810" s="858"/>
      <c r="J810" s="853"/>
    </row>
    <row r="811" spans="1:10" ht="59.25" customHeight="1">
      <c r="A811" s="858"/>
      <c r="B811" s="853"/>
      <c r="C811" s="853"/>
      <c r="D811" s="853"/>
      <c r="E811" s="853"/>
      <c r="F811" s="853"/>
      <c r="G811" s="853"/>
      <c r="H811" s="853"/>
      <c r="I811" s="858"/>
      <c r="J811" s="853"/>
    </row>
    <row r="812" spans="1:10" ht="59.25" customHeight="1">
      <c r="A812" s="858"/>
      <c r="B812" s="853"/>
      <c r="C812" s="853"/>
      <c r="D812" s="853"/>
      <c r="E812" s="853"/>
      <c r="F812" s="853"/>
      <c r="G812" s="853"/>
      <c r="H812" s="853"/>
      <c r="I812" s="858"/>
      <c r="J812" s="853"/>
    </row>
    <row r="813" spans="1:10" ht="59.25" customHeight="1">
      <c r="A813" s="858"/>
      <c r="B813" s="853"/>
      <c r="C813" s="853"/>
      <c r="D813" s="853"/>
      <c r="E813" s="853"/>
      <c r="F813" s="853"/>
      <c r="G813" s="853"/>
      <c r="H813" s="853"/>
      <c r="I813" s="858"/>
      <c r="J813" s="853"/>
    </row>
    <row r="814" spans="1:10" ht="59.25" customHeight="1">
      <c r="A814" s="858"/>
      <c r="B814" s="853"/>
      <c r="C814" s="853"/>
      <c r="D814" s="853"/>
      <c r="E814" s="853"/>
      <c r="F814" s="853"/>
      <c r="G814" s="853"/>
      <c r="H814" s="853"/>
      <c r="I814" s="858"/>
      <c r="J814" s="853"/>
    </row>
    <row r="815" spans="1:10" ht="59.25" customHeight="1">
      <c r="A815" s="858"/>
      <c r="B815" s="853"/>
      <c r="C815" s="853"/>
      <c r="D815" s="853"/>
      <c r="E815" s="853"/>
      <c r="F815" s="853"/>
      <c r="G815" s="853"/>
      <c r="H815" s="853"/>
      <c r="I815" s="858"/>
      <c r="J815" s="853"/>
    </row>
    <row r="816" spans="1:10" ht="59.25" customHeight="1">
      <c r="A816" s="858"/>
      <c r="B816" s="853"/>
      <c r="C816" s="853"/>
      <c r="D816" s="853"/>
      <c r="E816" s="853"/>
      <c r="F816" s="853"/>
      <c r="G816" s="853"/>
      <c r="H816" s="853"/>
      <c r="I816" s="858"/>
      <c r="J816" s="853"/>
    </row>
    <row r="817" spans="1:10" ht="59.25" customHeight="1">
      <c r="A817" s="858"/>
      <c r="B817" s="853"/>
      <c r="C817" s="853"/>
      <c r="D817" s="853"/>
      <c r="E817" s="853"/>
      <c r="F817" s="853"/>
      <c r="G817" s="853"/>
      <c r="H817" s="853"/>
      <c r="I817" s="858"/>
      <c r="J817" s="853"/>
    </row>
    <row r="818" spans="1:10" ht="59.25" customHeight="1">
      <c r="A818" s="858"/>
      <c r="B818" s="853"/>
      <c r="C818" s="853"/>
      <c r="D818" s="853"/>
      <c r="E818" s="853"/>
      <c r="F818" s="853"/>
      <c r="G818" s="853"/>
      <c r="H818" s="853"/>
      <c r="I818" s="858"/>
      <c r="J818" s="853"/>
    </row>
    <row r="819" spans="1:10" ht="59.25" customHeight="1">
      <c r="A819" s="858"/>
      <c r="B819" s="853"/>
      <c r="C819" s="853"/>
      <c r="D819" s="853"/>
      <c r="E819" s="853"/>
      <c r="F819" s="853"/>
      <c r="G819" s="853"/>
      <c r="H819" s="853"/>
      <c r="I819" s="858"/>
      <c r="J819" s="853"/>
    </row>
    <row r="820" spans="1:10" ht="59.25" customHeight="1">
      <c r="A820" s="858"/>
      <c r="B820" s="853"/>
      <c r="C820" s="853"/>
      <c r="D820" s="853"/>
      <c r="E820" s="853"/>
      <c r="F820" s="853"/>
      <c r="G820" s="853"/>
      <c r="H820" s="853"/>
      <c r="I820" s="858"/>
      <c r="J820" s="853"/>
    </row>
    <row r="821" spans="1:10" ht="59.25" customHeight="1">
      <c r="A821" s="858"/>
      <c r="B821" s="853"/>
      <c r="C821" s="853"/>
      <c r="D821" s="853"/>
      <c r="E821" s="853"/>
      <c r="F821" s="853"/>
      <c r="G821" s="853"/>
      <c r="H821" s="853"/>
      <c r="I821" s="858"/>
      <c r="J821" s="853"/>
    </row>
    <row r="822" spans="1:10" ht="59.25" customHeight="1">
      <c r="A822" s="858"/>
      <c r="B822" s="853"/>
      <c r="C822" s="853"/>
      <c r="D822" s="853"/>
      <c r="E822" s="853"/>
      <c r="F822" s="853"/>
      <c r="G822" s="853"/>
      <c r="H822" s="853"/>
      <c r="I822" s="858"/>
      <c r="J822" s="853"/>
    </row>
    <row r="823" spans="1:10" ht="59.25" customHeight="1">
      <c r="A823" s="858"/>
      <c r="B823" s="853"/>
      <c r="C823" s="853"/>
      <c r="D823" s="853"/>
      <c r="E823" s="853"/>
      <c r="F823" s="853"/>
      <c r="G823" s="853"/>
      <c r="H823" s="853"/>
      <c r="I823" s="858"/>
      <c r="J823" s="853"/>
    </row>
    <row r="824" spans="1:10" ht="59.25" customHeight="1">
      <c r="A824" s="858"/>
      <c r="B824" s="853"/>
      <c r="C824" s="853"/>
      <c r="D824" s="853"/>
      <c r="E824" s="853"/>
      <c r="F824" s="853"/>
      <c r="G824" s="853"/>
      <c r="H824" s="853"/>
      <c r="I824" s="858"/>
      <c r="J824" s="853"/>
    </row>
    <row r="825" spans="1:10" ht="59.25" customHeight="1">
      <c r="A825" s="858"/>
      <c r="B825" s="853"/>
      <c r="C825" s="853"/>
      <c r="D825" s="853"/>
      <c r="E825" s="853"/>
      <c r="F825" s="853"/>
      <c r="G825" s="853"/>
      <c r="H825" s="853"/>
      <c r="I825" s="858"/>
      <c r="J825" s="853"/>
    </row>
    <row r="826" spans="1:10" ht="59.25" customHeight="1">
      <c r="A826" s="858"/>
      <c r="B826" s="853"/>
      <c r="C826" s="853"/>
      <c r="D826" s="853"/>
      <c r="E826" s="853"/>
      <c r="F826" s="853"/>
      <c r="G826" s="853"/>
      <c r="H826" s="853"/>
      <c r="I826" s="858"/>
      <c r="J826" s="853"/>
    </row>
    <row r="827" spans="1:10" ht="59.25" customHeight="1">
      <c r="A827" s="858"/>
      <c r="B827" s="853"/>
      <c r="C827" s="853"/>
      <c r="D827" s="853"/>
      <c r="E827" s="853"/>
      <c r="F827" s="853"/>
      <c r="G827" s="853"/>
      <c r="H827" s="853"/>
      <c r="I827" s="858"/>
      <c r="J827" s="853"/>
    </row>
    <row r="828" spans="1:10" ht="59.25" customHeight="1">
      <c r="A828" s="858"/>
      <c r="B828" s="853"/>
      <c r="C828" s="853"/>
      <c r="D828" s="853"/>
      <c r="E828" s="853"/>
      <c r="F828" s="853"/>
      <c r="G828" s="853"/>
      <c r="H828" s="853"/>
      <c r="I828" s="858"/>
      <c r="J828" s="853"/>
    </row>
    <row r="829" spans="1:10" ht="59.25" customHeight="1">
      <c r="A829" s="858"/>
      <c r="B829" s="853"/>
      <c r="C829" s="853"/>
      <c r="D829" s="853"/>
      <c r="E829" s="853"/>
      <c r="F829" s="853"/>
      <c r="G829" s="853"/>
      <c r="H829" s="853"/>
      <c r="I829" s="858"/>
      <c r="J829" s="853"/>
    </row>
    <row r="830" spans="1:10" ht="59.25" customHeight="1">
      <c r="A830" s="858"/>
      <c r="B830" s="853"/>
      <c r="C830" s="853"/>
      <c r="D830" s="853"/>
      <c r="E830" s="853"/>
      <c r="F830" s="853"/>
      <c r="G830" s="853"/>
      <c r="H830" s="853"/>
      <c r="I830" s="858"/>
      <c r="J830" s="853"/>
    </row>
    <row r="831" spans="1:10" ht="59.25" customHeight="1">
      <c r="A831" s="858"/>
      <c r="B831" s="853"/>
      <c r="C831" s="853"/>
      <c r="D831" s="853"/>
      <c r="E831" s="853"/>
      <c r="F831" s="853"/>
      <c r="G831" s="853"/>
      <c r="H831" s="853"/>
      <c r="I831" s="858"/>
      <c r="J831" s="853"/>
    </row>
    <row r="832" spans="1:10" ht="59.25" customHeight="1">
      <c r="A832" s="858"/>
      <c r="B832" s="853"/>
      <c r="C832" s="853"/>
      <c r="D832" s="853"/>
      <c r="E832" s="853"/>
      <c r="F832" s="853"/>
      <c r="G832" s="853"/>
      <c r="H832" s="853"/>
      <c r="I832" s="858"/>
      <c r="J832" s="853"/>
    </row>
    <row r="833" spans="1:10" ht="59.25" customHeight="1">
      <c r="A833" s="858"/>
      <c r="B833" s="853"/>
      <c r="C833" s="853"/>
      <c r="D833" s="853"/>
      <c r="E833" s="853"/>
      <c r="F833" s="853"/>
      <c r="G833" s="853"/>
      <c r="H833" s="853"/>
      <c r="I833" s="858"/>
      <c r="J833" s="853"/>
    </row>
    <row r="834" spans="1:10" ht="59.25" customHeight="1">
      <c r="A834" s="858"/>
      <c r="B834" s="853"/>
      <c r="C834" s="853"/>
      <c r="D834" s="853"/>
      <c r="E834" s="853"/>
      <c r="F834" s="853"/>
      <c r="G834" s="853"/>
      <c r="H834" s="853"/>
      <c r="I834" s="858"/>
      <c r="J834" s="853"/>
    </row>
    <row r="835" spans="1:10" ht="59.25" customHeight="1">
      <c r="A835" s="858"/>
      <c r="B835" s="853"/>
      <c r="C835" s="853"/>
      <c r="D835" s="853"/>
      <c r="E835" s="853"/>
      <c r="F835" s="853"/>
      <c r="G835" s="853"/>
      <c r="H835" s="853"/>
      <c r="I835" s="858"/>
      <c r="J835" s="853"/>
    </row>
    <row r="836" spans="1:10" ht="59.25" customHeight="1">
      <c r="A836" s="858"/>
      <c r="B836" s="853"/>
      <c r="C836" s="853"/>
      <c r="D836" s="853"/>
      <c r="E836" s="853"/>
      <c r="F836" s="853"/>
      <c r="G836" s="853"/>
      <c r="H836" s="853"/>
      <c r="I836" s="858"/>
      <c r="J836" s="853"/>
    </row>
    <row r="837" spans="1:10" ht="59.25" customHeight="1">
      <c r="A837" s="858"/>
      <c r="B837" s="853"/>
      <c r="C837" s="853"/>
      <c r="D837" s="853"/>
      <c r="E837" s="853"/>
      <c r="F837" s="853"/>
      <c r="G837" s="853"/>
      <c r="H837" s="853"/>
      <c r="I837" s="858"/>
      <c r="J837" s="853"/>
    </row>
    <row r="838" spans="1:10" ht="59.25" customHeight="1">
      <c r="A838" s="858"/>
      <c r="B838" s="853"/>
      <c r="C838" s="853"/>
      <c r="D838" s="853"/>
      <c r="E838" s="853"/>
      <c r="F838" s="853"/>
      <c r="G838" s="853"/>
      <c r="H838" s="853"/>
      <c r="I838" s="858"/>
      <c r="J838" s="853"/>
    </row>
    <row r="839" spans="1:10" ht="59.25" customHeight="1">
      <c r="A839" s="858"/>
      <c r="B839" s="853"/>
      <c r="C839" s="853"/>
      <c r="D839" s="853"/>
      <c r="E839" s="853"/>
      <c r="F839" s="853"/>
      <c r="G839" s="853"/>
      <c r="H839" s="853"/>
      <c r="I839" s="858"/>
      <c r="J839" s="853"/>
    </row>
    <row r="840" spans="1:10" ht="59.25" customHeight="1">
      <c r="A840" s="858"/>
      <c r="B840" s="853"/>
      <c r="C840" s="853"/>
      <c r="D840" s="853"/>
      <c r="E840" s="853"/>
      <c r="F840" s="853"/>
      <c r="G840" s="853"/>
      <c r="H840" s="853"/>
      <c r="I840" s="858"/>
      <c r="J840" s="853"/>
    </row>
    <row r="841" spans="1:10" ht="59.25" customHeight="1">
      <c r="A841" s="858"/>
      <c r="B841" s="853"/>
      <c r="C841" s="853"/>
      <c r="D841" s="853"/>
      <c r="E841" s="853"/>
      <c r="F841" s="853"/>
      <c r="G841" s="853"/>
      <c r="H841" s="853"/>
      <c r="I841" s="858"/>
      <c r="J841" s="853"/>
    </row>
    <row r="842" spans="1:10" ht="59.25" customHeight="1">
      <c r="A842" s="858"/>
      <c r="B842" s="853"/>
      <c r="C842" s="853"/>
      <c r="D842" s="853"/>
      <c r="E842" s="853"/>
      <c r="F842" s="853"/>
      <c r="G842" s="853"/>
      <c r="H842" s="853"/>
      <c r="I842" s="858"/>
      <c r="J842" s="853"/>
    </row>
    <row r="843" spans="1:10" ht="59.25" customHeight="1">
      <c r="A843" s="858"/>
      <c r="B843" s="853"/>
      <c r="C843" s="853"/>
      <c r="D843" s="853"/>
      <c r="E843" s="853"/>
      <c r="F843" s="853"/>
      <c r="G843" s="853"/>
      <c r="H843" s="853"/>
      <c r="I843" s="858"/>
      <c r="J843" s="853"/>
    </row>
    <row r="844" spans="1:10" ht="59.25" customHeight="1">
      <c r="A844" s="858"/>
      <c r="B844" s="853"/>
      <c r="C844" s="853"/>
      <c r="D844" s="853"/>
      <c r="E844" s="853"/>
      <c r="F844" s="853"/>
      <c r="G844" s="853"/>
      <c r="H844" s="853"/>
      <c r="I844" s="858"/>
      <c r="J844" s="853"/>
    </row>
    <row r="845" spans="1:10" ht="59.25" customHeight="1">
      <c r="A845" s="858"/>
      <c r="B845" s="853"/>
      <c r="C845" s="853"/>
      <c r="D845" s="853"/>
      <c r="E845" s="853"/>
      <c r="F845" s="853"/>
      <c r="G845" s="853"/>
      <c r="H845" s="853"/>
      <c r="I845" s="858"/>
      <c r="J845" s="853"/>
    </row>
    <row r="846" spans="1:10" ht="59.25" customHeight="1">
      <c r="A846" s="858"/>
      <c r="B846" s="853"/>
      <c r="C846" s="853"/>
      <c r="D846" s="853"/>
      <c r="E846" s="853"/>
      <c r="F846" s="853"/>
      <c r="G846" s="853"/>
      <c r="H846" s="853"/>
      <c r="I846" s="858"/>
      <c r="J846" s="853"/>
    </row>
    <row r="847" spans="1:10" ht="59.25" customHeight="1">
      <c r="A847" s="858"/>
      <c r="B847" s="853"/>
      <c r="C847" s="853"/>
      <c r="D847" s="853"/>
      <c r="E847" s="853"/>
      <c r="F847" s="853"/>
      <c r="G847" s="853"/>
      <c r="H847" s="853"/>
      <c r="I847" s="858"/>
      <c r="J847" s="853"/>
    </row>
    <row r="848" spans="1:10" ht="59.25" customHeight="1">
      <c r="A848" s="858"/>
      <c r="B848" s="853"/>
      <c r="C848" s="853"/>
      <c r="D848" s="853"/>
      <c r="E848" s="853"/>
      <c r="F848" s="853"/>
      <c r="G848" s="853"/>
      <c r="H848" s="853"/>
      <c r="I848" s="858"/>
      <c r="J848" s="853"/>
    </row>
    <row r="849" spans="1:10" ht="59.25" customHeight="1">
      <c r="A849" s="858"/>
      <c r="B849" s="853"/>
      <c r="C849" s="853"/>
      <c r="D849" s="853"/>
      <c r="E849" s="853"/>
      <c r="F849" s="853"/>
      <c r="G849" s="853"/>
      <c r="H849" s="853"/>
      <c r="I849" s="858"/>
      <c r="J849" s="853"/>
    </row>
    <row r="850" spans="1:10" ht="59.25" customHeight="1">
      <c r="A850" s="858"/>
      <c r="B850" s="853"/>
      <c r="C850" s="853"/>
      <c r="D850" s="853"/>
      <c r="E850" s="853"/>
      <c r="F850" s="853"/>
      <c r="G850" s="853"/>
      <c r="H850" s="853"/>
      <c r="I850" s="858"/>
      <c r="J850" s="853"/>
    </row>
    <row r="851" spans="1:10" ht="59.25" customHeight="1">
      <c r="A851" s="858"/>
      <c r="B851" s="853"/>
      <c r="C851" s="853"/>
      <c r="D851" s="853"/>
      <c r="E851" s="853"/>
      <c r="F851" s="853"/>
      <c r="G851" s="853"/>
      <c r="H851" s="853"/>
      <c r="I851" s="858"/>
      <c r="J851" s="853"/>
    </row>
    <row r="852" spans="1:10" ht="59.25" customHeight="1">
      <c r="A852" s="858"/>
      <c r="B852" s="853"/>
      <c r="C852" s="853"/>
      <c r="D852" s="853"/>
      <c r="E852" s="853"/>
      <c r="F852" s="853"/>
      <c r="G852" s="853"/>
      <c r="H852" s="853"/>
      <c r="I852" s="858"/>
      <c r="J852" s="853"/>
    </row>
    <row r="853" spans="1:10" ht="59.25" customHeight="1">
      <c r="A853" s="858"/>
      <c r="B853" s="853"/>
      <c r="C853" s="853"/>
      <c r="D853" s="853"/>
      <c r="E853" s="853"/>
      <c r="F853" s="853"/>
      <c r="G853" s="853"/>
      <c r="H853" s="853"/>
      <c r="I853" s="858"/>
      <c r="J853" s="853"/>
    </row>
    <row r="854" spans="1:10" ht="59.25" customHeight="1">
      <c r="A854" s="858"/>
      <c r="B854" s="853"/>
      <c r="C854" s="853"/>
      <c r="D854" s="853"/>
      <c r="E854" s="853"/>
      <c r="F854" s="853"/>
      <c r="G854" s="853"/>
      <c r="H854" s="853"/>
      <c r="I854" s="858"/>
      <c r="J854" s="853"/>
    </row>
    <row r="855" spans="1:10" ht="59.25" customHeight="1">
      <c r="A855" s="858"/>
      <c r="B855" s="853"/>
      <c r="C855" s="853"/>
      <c r="D855" s="853"/>
      <c r="E855" s="853"/>
      <c r="F855" s="853"/>
      <c r="G855" s="853"/>
      <c r="H855" s="853"/>
      <c r="I855" s="858"/>
      <c r="J855" s="853"/>
    </row>
    <row r="856" spans="1:10" ht="59.25" customHeight="1">
      <c r="A856" s="858"/>
      <c r="B856" s="853"/>
      <c r="C856" s="853"/>
      <c r="D856" s="853"/>
      <c r="E856" s="853"/>
      <c r="F856" s="853"/>
      <c r="G856" s="853"/>
      <c r="H856" s="853"/>
      <c r="I856" s="858"/>
      <c r="J856" s="853"/>
    </row>
    <row r="857" spans="1:10" ht="59.25" customHeight="1">
      <c r="A857" s="858"/>
      <c r="B857" s="853"/>
      <c r="C857" s="853"/>
      <c r="D857" s="853"/>
      <c r="E857" s="853"/>
      <c r="F857" s="853"/>
      <c r="G857" s="853"/>
      <c r="H857" s="853"/>
      <c r="I857" s="858"/>
      <c r="J857" s="853"/>
    </row>
    <row r="858" spans="1:10" ht="59.25" customHeight="1">
      <c r="A858" s="858"/>
      <c r="B858" s="853"/>
      <c r="C858" s="853"/>
      <c r="D858" s="853"/>
      <c r="E858" s="853"/>
      <c r="F858" s="853"/>
      <c r="G858" s="853"/>
      <c r="H858" s="853"/>
      <c r="I858" s="858"/>
      <c r="J858" s="853"/>
    </row>
    <row r="859" spans="1:10" ht="59.25" customHeight="1">
      <c r="A859" s="858"/>
      <c r="B859" s="853"/>
      <c r="C859" s="853"/>
      <c r="D859" s="853"/>
      <c r="E859" s="853"/>
      <c r="F859" s="853"/>
      <c r="G859" s="853"/>
      <c r="H859" s="853"/>
      <c r="I859" s="858"/>
      <c r="J859" s="853"/>
    </row>
    <row r="860" spans="1:10" ht="59.25" customHeight="1">
      <c r="A860" s="858"/>
      <c r="B860" s="853"/>
      <c r="C860" s="853"/>
      <c r="D860" s="853"/>
      <c r="E860" s="853"/>
      <c r="F860" s="853"/>
      <c r="G860" s="853"/>
      <c r="H860" s="853"/>
      <c r="I860" s="858"/>
      <c r="J860" s="853"/>
    </row>
    <row r="861" spans="1:10" ht="59.25" customHeight="1">
      <c r="A861" s="858"/>
      <c r="B861" s="853"/>
      <c r="C861" s="853"/>
      <c r="D861" s="853"/>
      <c r="E861" s="853"/>
      <c r="F861" s="853"/>
      <c r="G861" s="853"/>
      <c r="H861" s="853"/>
      <c r="I861" s="858"/>
      <c r="J861" s="853"/>
    </row>
    <row r="862" spans="1:10" ht="59.25" customHeight="1">
      <c r="A862" s="858"/>
      <c r="B862" s="853"/>
      <c r="C862" s="853"/>
      <c r="D862" s="853"/>
      <c r="E862" s="853"/>
      <c r="F862" s="853"/>
      <c r="G862" s="853"/>
      <c r="H862" s="853"/>
      <c r="I862" s="858"/>
      <c r="J862" s="853"/>
    </row>
    <row r="863" spans="1:10" ht="59.25" customHeight="1">
      <c r="A863" s="858"/>
      <c r="B863" s="853"/>
      <c r="C863" s="853"/>
      <c r="D863" s="853"/>
      <c r="E863" s="853"/>
      <c r="F863" s="853"/>
      <c r="G863" s="853"/>
      <c r="H863" s="853"/>
      <c r="I863" s="858"/>
      <c r="J863" s="853"/>
    </row>
    <row r="864" spans="1:10" ht="59.25" customHeight="1">
      <c r="A864" s="858"/>
      <c r="B864" s="853"/>
      <c r="C864" s="853"/>
      <c r="D864" s="853"/>
      <c r="E864" s="853"/>
      <c r="F864" s="853"/>
      <c r="G864" s="853"/>
      <c r="H864" s="853"/>
      <c r="I864" s="858"/>
      <c r="J864" s="853"/>
    </row>
    <row r="865" spans="1:10" ht="59.25" customHeight="1">
      <c r="A865" s="858"/>
      <c r="B865" s="853"/>
      <c r="C865" s="853"/>
      <c r="D865" s="853"/>
      <c r="E865" s="853"/>
      <c r="F865" s="853"/>
      <c r="G865" s="853"/>
      <c r="H865" s="853"/>
      <c r="I865" s="858"/>
      <c r="J865" s="853"/>
    </row>
    <row r="866" spans="1:10" ht="59.25" customHeight="1">
      <c r="A866" s="858"/>
      <c r="B866" s="853"/>
      <c r="C866" s="853"/>
      <c r="D866" s="853"/>
      <c r="E866" s="853"/>
      <c r="F866" s="853"/>
      <c r="G866" s="853"/>
      <c r="H866" s="853"/>
      <c r="I866" s="858"/>
      <c r="J866" s="853"/>
    </row>
    <row r="867" spans="1:10" ht="59.25" customHeight="1">
      <c r="A867" s="858"/>
      <c r="B867" s="853"/>
      <c r="C867" s="853"/>
      <c r="D867" s="853"/>
      <c r="E867" s="853"/>
      <c r="F867" s="853"/>
      <c r="G867" s="853"/>
      <c r="H867" s="853"/>
      <c r="I867" s="858"/>
      <c r="J867" s="853"/>
    </row>
    <row r="868" spans="1:10" ht="59.25" customHeight="1">
      <c r="A868" s="858"/>
      <c r="B868" s="853"/>
      <c r="C868" s="853"/>
      <c r="D868" s="853"/>
      <c r="E868" s="853"/>
      <c r="F868" s="853"/>
      <c r="G868" s="853"/>
      <c r="H868" s="853"/>
      <c r="I868" s="858"/>
      <c r="J868" s="853"/>
    </row>
    <row r="869" spans="1:10" ht="59.25" customHeight="1">
      <c r="A869" s="858"/>
      <c r="B869" s="853"/>
      <c r="C869" s="853"/>
      <c r="D869" s="853"/>
      <c r="E869" s="853"/>
      <c r="F869" s="853"/>
      <c r="G869" s="853"/>
      <c r="H869" s="853"/>
      <c r="I869" s="858"/>
      <c r="J869" s="853"/>
    </row>
    <row r="870" spans="1:10" ht="59.25" customHeight="1">
      <c r="A870" s="858"/>
      <c r="B870" s="853"/>
      <c r="C870" s="853"/>
      <c r="D870" s="853"/>
      <c r="E870" s="853"/>
      <c r="F870" s="853"/>
      <c r="G870" s="853"/>
      <c r="H870" s="853"/>
      <c r="I870" s="858"/>
      <c r="J870" s="853"/>
    </row>
    <row r="871" spans="1:10" ht="59.25" customHeight="1">
      <c r="A871" s="858"/>
      <c r="B871" s="853"/>
      <c r="C871" s="853"/>
      <c r="D871" s="853"/>
      <c r="E871" s="853"/>
      <c r="F871" s="853"/>
      <c r="G871" s="853"/>
      <c r="H871" s="853"/>
      <c r="I871" s="858"/>
      <c r="J871" s="853"/>
    </row>
    <row r="872" spans="1:10" ht="59.25" customHeight="1">
      <c r="A872" s="858"/>
      <c r="B872" s="853"/>
      <c r="C872" s="853"/>
      <c r="D872" s="853"/>
      <c r="E872" s="853"/>
      <c r="F872" s="853"/>
      <c r="G872" s="853"/>
      <c r="H872" s="853"/>
      <c r="I872" s="858"/>
      <c r="J872" s="853"/>
    </row>
    <row r="873" spans="1:10" ht="59.25" customHeight="1">
      <c r="A873" s="858"/>
      <c r="B873" s="853"/>
      <c r="C873" s="853"/>
      <c r="D873" s="853"/>
      <c r="E873" s="853"/>
      <c r="F873" s="853"/>
      <c r="G873" s="853"/>
      <c r="H873" s="853"/>
      <c r="I873" s="858"/>
      <c r="J873" s="853"/>
    </row>
    <row r="874" spans="1:10" ht="59.25" customHeight="1">
      <c r="A874" s="858"/>
      <c r="B874" s="853"/>
      <c r="C874" s="853"/>
      <c r="D874" s="853"/>
      <c r="E874" s="853"/>
      <c r="F874" s="853"/>
      <c r="G874" s="853"/>
      <c r="H874" s="853"/>
      <c r="I874" s="858"/>
      <c r="J874" s="853"/>
    </row>
    <row r="875" spans="1:10" ht="59.25" customHeight="1">
      <c r="A875" s="858"/>
      <c r="B875" s="853"/>
      <c r="C875" s="853"/>
      <c r="D875" s="853"/>
      <c r="E875" s="853"/>
      <c r="F875" s="853"/>
      <c r="G875" s="853"/>
      <c r="H875" s="853"/>
      <c r="I875" s="858"/>
      <c r="J875" s="853"/>
    </row>
    <row r="876" spans="1:10" ht="59.25" customHeight="1">
      <c r="A876" s="858"/>
      <c r="B876" s="853"/>
      <c r="C876" s="853"/>
      <c r="D876" s="853"/>
      <c r="E876" s="853"/>
      <c r="F876" s="853"/>
      <c r="G876" s="853"/>
      <c r="H876" s="853"/>
      <c r="I876" s="858"/>
      <c r="J876" s="853"/>
    </row>
    <row r="877" spans="1:10" ht="59.25" customHeight="1">
      <c r="A877" s="858"/>
      <c r="B877" s="853"/>
      <c r="C877" s="853"/>
      <c r="D877" s="853"/>
      <c r="E877" s="853"/>
      <c r="F877" s="853"/>
      <c r="G877" s="853"/>
      <c r="H877" s="853"/>
      <c r="I877" s="858"/>
      <c r="J877" s="853"/>
    </row>
    <row r="878" spans="1:10" ht="59.25" customHeight="1">
      <c r="A878" s="858"/>
      <c r="B878" s="853"/>
      <c r="C878" s="853"/>
      <c r="D878" s="853"/>
      <c r="E878" s="853"/>
      <c r="F878" s="853"/>
      <c r="G878" s="853"/>
      <c r="H878" s="853"/>
      <c r="I878" s="858"/>
      <c r="J878" s="853"/>
    </row>
    <row r="879" spans="1:10" ht="59.25" customHeight="1">
      <c r="A879" s="858"/>
      <c r="B879" s="853"/>
      <c r="C879" s="853"/>
      <c r="D879" s="853"/>
      <c r="E879" s="853"/>
      <c r="F879" s="853"/>
      <c r="G879" s="853"/>
      <c r="H879" s="853"/>
      <c r="I879" s="858"/>
      <c r="J879" s="853"/>
    </row>
    <row r="880" spans="1:10" ht="59.25" customHeight="1">
      <c r="A880" s="858"/>
      <c r="B880" s="853"/>
      <c r="C880" s="853"/>
      <c r="D880" s="853"/>
      <c r="E880" s="853"/>
      <c r="F880" s="853"/>
      <c r="G880" s="853"/>
      <c r="H880" s="853"/>
      <c r="I880" s="858"/>
      <c r="J880" s="853"/>
    </row>
    <row r="881" spans="1:10" ht="59.25" customHeight="1">
      <c r="A881" s="858"/>
      <c r="B881" s="853"/>
      <c r="C881" s="853"/>
      <c r="D881" s="853"/>
      <c r="E881" s="853"/>
      <c r="F881" s="853"/>
      <c r="G881" s="853"/>
      <c r="H881" s="853"/>
      <c r="I881" s="858"/>
      <c r="J881" s="853"/>
    </row>
    <row r="882" spans="1:10" ht="59.25" customHeight="1">
      <c r="A882" s="858"/>
      <c r="B882" s="853"/>
      <c r="C882" s="853"/>
      <c r="D882" s="853"/>
      <c r="E882" s="853"/>
      <c r="F882" s="853"/>
      <c r="G882" s="853"/>
      <c r="H882" s="853"/>
      <c r="I882" s="858"/>
      <c r="J882" s="853"/>
    </row>
    <row r="883" spans="1:10" ht="59.25" customHeight="1">
      <c r="A883" s="858"/>
      <c r="B883" s="853"/>
      <c r="C883" s="853"/>
      <c r="D883" s="853"/>
      <c r="E883" s="853"/>
      <c r="F883" s="853"/>
      <c r="G883" s="853"/>
      <c r="H883" s="853"/>
      <c r="I883" s="858"/>
      <c r="J883" s="853"/>
    </row>
    <row r="884" spans="1:10" ht="59.25" customHeight="1">
      <c r="A884" s="858"/>
      <c r="B884" s="853"/>
      <c r="C884" s="853"/>
      <c r="D884" s="853"/>
      <c r="E884" s="853"/>
      <c r="F884" s="853"/>
      <c r="G884" s="853"/>
      <c r="H884" s="853"/>
      <c r="I884" s="858"/>
      <c r="J884" s="853"/>
    </row>
    <row r="885" spans="1:10" ht="59.25" customHeight="1">
      <c r="A885" s="858"/>
      <c r="B885" s="853"/>
      <c r="C885" s="853"/>
      <c r="D885" s="853"/>
      <c r="E885" s="853"/>
      <c r="F885" s="853"/>
      <c r="G885" s="853"/>
      <c r="H885" s="853"/>
      <c r="I885" s="858"/>
      <c r="J885" s="853"/>
    </row>
    <row r="886" spans="1:10" ht="59.25" customHeight="1">
      <c r="A886" s="858"/>
      <c r="B886" s="853"/>
      <c r="C886" s="853"/>
      <c r="D886" s="853"/>
      <c r="E886" s="853"/>
      <c r="F886" s="853"/>
      <c r="G886" s="853"/>
      <c r="H886" s="853"/>
      <c r="I886" s="858"/>
      <c r="J886" s="853"/>
    </row>
    <row r="887" spans="1:10" ht="59.25" customHeight="1">
      <c r="A887" s="858"/>
      <c r="B887" s="853"/>
      <c r="C887" s="853"/>
      <c r="D887" s="853"/>
      <c r="E887" s="853"/>
      <c r="F887" s="853"/>
      <c r="G887" s="853"/>
      <c r="H887" s="853"/>
      <c r="I887" s="858"/>
      <c r="J887" s="853"/>
    </row>
    <row r="888" spans="1:10" ht="59.25" customHeight="1">
      <c r="A888" s="858"/>
      <c r="B888" s="853"/>
      <c r="C888" s="853"/>
      <c r="D888" s="853"/>
      <c r="E888" s="853"/>
      <c r="F888" s="853"/>
      <c r="G888" s="853"/>
      <c r="H888" s="853"/>
      <c r="I888" s="858"/>
      <c r="J888" s="853"/>
    </row>
    <row r="889" spans="1:10" ht="59.25" customHeight="1">
      <c r="A889" s="858"/>
      <c r="B889" s="853"/>
      <c r="C889" s="853"/>
      <c r="D889" s="853"/>
      <c r="E889" s="853"/>
      <c r="F889" s="853"/>
      <c r="G889" s="853"/>
      <c r="H889" s="853"/>
      <c r="I889" s="858"/>
      <c r="J889" s="853"/>
    </row>
    <row r="890" spans="1:10" ht="59.25" customHeight="1">
      <c r="A890" s="858"/>
      <c r="B890" s="853"/>
      <c r="C890" s="853"/>
      <c r="D890" s="853"/>
      <c r="E890" s="853"/>
      <c r="F890" s="853"/>
      <c r="G890" s="853"/>
      <c r="H890" s="853"/>
      <c r="I890" s="858"/>
      <c r="J890" s="853"/>
    </row>
    <row r="891" spans="1:10" ht="59.25" customHeight="1">
      <c r="A891" s="858"/>
      <c r="B891" s="853"/>
      <c r="C891" s="853"/>
      <c r="D891" s="853"/>
      <c r="E891" s="853"/>
      <c r="F891" s="853"/>
      <c r="G891" s="853"/>
      <c r="H891" s="853"/>
      <c r="I891" s="858"/>
      <c r="J891" s="853"/>
    </row>
    <row r="892" spans="1:10" ht="59.25" customHeight="1">
      <c r="A892" s="858"/>
      <c r="B892" s="853"/>
      <c r="C892" s="853"/>
      <c r="D892" s="853"/>
      <c r="E892" s="853"/>
      <c r="F892" s="853"/>
      <c r="G892" s="853"/>
      <c r="H892" s="853"/>
      <c r="I892" s="858"/>
      <c r="J892" s="853"/>
    </row>
    <row r="893" spans="1:10" ht="59.25" customHeight="1">
      <c r="A893" s="858"/>
      <c r="B893" s="853"/>
      <c r="C893" s="853"/>
      <c r="D893" s="853"/>
      <c r="E893" s="853"/>
      <c r="F893" s="853"/>
      <c r="G893" s="853"/>
      <c r="H893" s="853"/>
      <c r="I893" s="858"/>
      <c r="J893" s="853"/>
    </row>
    <row r="894" spans="1:10" ht="59.25" customHeight="1">
      <c r="A894" s="858"/>
      <c r="B894" s="853"/>
      <c r="C894" s="853"/>
      <c r="D894" s="853"/>
      <c r="E894" s="853"/>
      <c r="F894" s="853"/>
      <c r="G894" s="853"/>
      <c r="H894" s="853"/>
      <c r="I894" s="858"/>
      <c r="J894" s="853"/>
    </row>
    <row r="895" spans="1:10" ht="59.25" customHeight="1">
      <c r="A895" s="858"/>
      <c r="B895" s="853"/>
      <c r="C895" s="853"/>
      <c r="D895" s="853"/>
      <c r="E895" s="853"/>
      <c r="F895" s="853"/>
      <c r="G895" s="853"/>
      <c r="H895" s="853"/>
      <c r="I895" s="858"/>
      <c r="J895" s="853"/>
    </row>
    <row r="896" spans="1:10" ht="59.25" customHeight="1">
      <c r="A896" s="858"/>
      <c r="B896" s="853"/>
      <c r="C896" s="853"/>
      <c r="D896" s="853"/>
      <c r="E896" s="853"/>
      <c r="F896" s="853"/>
      <c r="G896" s="853"/>
      <c r="H896" s="853"/>
      <c r="I896" s="858"/>
      <c r="J896" s="853"/>
    </row>
    <row r="897" spans="1:10" ht="59.25" customHeight="1">
      <c r="A897" s="858"/>
      <c r="B897" s="853"/>
      <c r="C897" s="853"/>
      <c r="D897" s="853"/>
      <c r="E897" s="853"/>
      <c r="F897" s="853"/>
      <c r="G897" s="853"/>
      <c r="H897" s="853"/>
      <c r="I897" s="858"/>
      <c r="J897" s="853"/>
    </row>
    <row r="898" spans="1:10" ht="59.25" customHeight="1">
      <c r="A898" s="858"/>
      <c r="B898" s="853"/>
      <c r="C898" s="853"/>
      <c r="D898" s="853"/>
      <c r="E898" s="853"/>
      <c r="F898" s="853"/>
      <c r="G898" s="853"/>
      <c r="H898" s="853"/>
      <c r="I898" s="858"/>
      <c r="J898" s="853"/>
    </row>
    <row r="899" spans="1:10" ht="59.25" customHeight="1">
      <c r="A899" s="858"/>
      <c r="B899" s="853"/>
      <c r="C899" s="853"/>
      <c r="D899" s="853"/>
      <c r="E899" s="853"/>
      <c r="F899" s="853"/>
      <c r="G899" s="853"/>
      <c r="H899" s="853"/>
      <c r="I899" s="858"/>
      <c r="J899" s="853"/>
    </row>
    <row r="900" spans="1:10" ht="59.25" customHeight="1">
      <c r="A900" s="858"/>
      <c r="B900" s="853"/>
      <c r="C900" s="853"/>
      <c r="D900" s="853"/>
      <c r="E900" s="853"/>
      <c r="F900" s="853"/>
      <c r="G900" s="853"/>
      <c r="H900" s="853"/>
      <c r="I900" s="858"/>
      <c r="J900" s="853"/>
    </row>
    <row r="901" spans="1:10" ht="59.25" customHeight="1">
      <c r="A901" s="858"/>
      <c r="B901" s="853"/>
      <c r="C901" s="853"/>
      <c r="D901" s="853"/>
      <c r="E901" s="853"/>
      <c r="F901" s="853"/>
      <c r="G901" s="853"/>
      <c r="H901" s="853"/>
      <c r="I901" s="858"/>
      <c r="J901" s="853"/>
    </row>
    <row r="902" spans="1:10" ht="59.25" customHeight="1">
      <c r="A902" s="858"/>
      <c r="B902" s="853"/>
      <c r="C902" s="853"/>
      <c r="D902" s="853"/>
      <c r="E902" s="853"/>
      <c r="F902" s="853"/>
      <c r="G902" s="853"/>
      <c r="H902" s="853"/>
      <c r="I902" s="858"/>
      <c r="J902" s="853"/>
    </row>
    <row r="903" spans="1:10" ht="59.25" customHeight="1">
      <c r="A903" s="858"/>
      <c r="B903" s="853"/>
      <c r="C903" s="853"/>
      <c r="D903" s="853"/>
      <c r="E903" s="853"/>
      <c r="F903" s="853"/>
      <c r="G903" s="853"/>
      <c r="H903" s="853"/>
      <c r="I903" s="858"/>
      <c r="J903" s="853"/>
    </row>
    <row r="904" spans="1:10" ht="59.25" customHeight="1">
      <c r="A904" s="858"/>
      <c r="B904" s="853"/>
      <c r="C904" s="853"/>
      <c r="D904" s="853"/>
      <c r="E904" s="853"/>
      <c r="F904" s="853"/>
      <c r="G904" s="853"/>
      <c r="H904" s="853"/>
      <c r="I904" s="858"/>
      <c r="J904" s="853"/>
    </row>
    <row r="905" spans="1:10" ht="59.25" customHeight="1">
      <c r="A905" s="858"/>
      <c r="B905" s="853"/>
      <c r="C905" s="853"/>
      <c r="D905" s="853"/>
      <c r="E905" s="853"/>
      <c r="F905" s="853"/>
      <c r="G905" s="853"/>
      <c r="H905" s="853"/>
      <c r="I905" s="858"/>
      <c r="J905" s="853"/>
    </row>
    <row r="906" spans="1:10" ht="59.25" customHeight="1">
      <c r="A906" s="858"/>
      <c r="B906" s="853"/>
      <c r="C906" s="853"/>
      <c r="D906" s="853"/>
      <c r="E906" s="853"/>
      <c r="F906" s="853"/>
      <c r="G906" s="853"/>
      <c r="H906" s="853"/>
      <c r="I906" s="858"/>
      <c r="J906" s="853"/>
    </row>
    <row r="907" spans="1:10" ht="59.25" customHeight="1">
      <c r="A907" s="858"/>
      <c r="B907" s="853"/>
      <c r="C907" s="853"/>
      <c r="D907" s="853"/>
      <c r="E907" s="853"/>
      <c r="F907" s="853"/>
      <c r="G907" s="853"/>
      <c r="H907" s="853"/>
      <c r="I907" s="858"/>
      <c r="J907" s="853"/>
    </row>
    <row r="908" spans="1:10" ht="59.25" customHeight="1">
      <c r="A908" s="858"/>
      <c r="B908" s="853"/>
      <c r="C908" s="853"/>
      <c r="D908" s="853"/>
      <c r="E908" s="853"/>
      <c r="F908" s="853"/>
      <c r="G908" s="853"/>
      <c r="H908" s="853"/>
      <c r="I908" s="858"/>
      <c r="J908" s="853"/>
    </row>
    <row r="909" spans="1:10" ht="59.25" customHeight="1">
      <c r="A909" s="858"/>
      <c r="B909" s="853"/>
      <c r="C909" s="853"/>
      <c r="D909" s="853"/>
      <c r="E909" s="853"/>
      <c r="F909" s="853"/>
      <c r="G909" s="853"/>
      <c r="H909" s="853"/>
      <c r="I909" s="858"/>
      <c r="J909" s="853"/>
    </row>
    <row r="910" spans="1:10" ht="59.25" customHeight="1">
      <c r="A910" s="858"/>
      <c r="B910" s="853"/>
      <c r="C910" s="853"/>
      <c r="D910" s="853"/>
      <c r="E910" s="853"/>
      <c r="F910" s="853"/>
      <c r="G910" s="853"/>
      <c r="H910" s="853"/>
      <c r="I910" s="858"/>
      <c r="J910" s="853"/>
    </row>
    <row r="911" spans="1:10" ht="59.25" customHeight="1">
      <c r="A911" s="858"/>
      <c r="B911" s="853"/>
      <c r="C911" s="853"/>
      <c r="D911" s="853"/>
      <c r="E911" s="853"/>
      <c r="F911" s="853"/>
      <c r="G911" s="853"/>
      <c r="H911" s="853"/>
      <c r="I911" s="858"/>
      <c r="J911" s="853"/>
    </row>
    <row r="912" spans="1:10" ht="59.25" customHeight="1">
      <c r="A912" s="858"/>
      <c r="B912" s="853"/>
      <c r="C912" s="853"/>
      <c r="D912" s="853"/>
      <c r="E912" s="853"/>
      <c r="F912" s="853"/>
      <c r="G912" s="853"/>
      <c r="H912" s="853"/>
      <c r="I912" s="858"/>
      <c r="J912" s="853"/>
    </row>
    <row r="913" spans="1:10" ht="59.25" customHeight="1">
      <c r="A913" s="858"/>
      <c r="B913" s="853"/>
      <c r="C913" s="853"/>
      <c r="D913" s="853"/>
      <c r="E913" s="853"/>
      <c r="F913" s="853"/>
      <c r="G913" s="853"/>
      <c r="H913" s="853"/>
      <c r="I913" s="858"/>
      <c r="J913" s="853"/>
    </row>
    <row r="914" spans="1:10" ht="59.25" customHeight="1">
      <c r="A914" s="858"/>
      <c r="B914" s="853"/>
      <c r="C914" s="853"/>
      <c r="D914" s="853"/>
      <c r="E914" s="853"/>
      <c r="F914" s="853"/>
      <c r="G914" s="853"/>
      <c r="H914" s="853"/>
      <c r="I914" s="858"/>
      <c r="J914" s="853"/>
    </row>
    <row r="915" spans="1:10" ht="59.25" customHeight="1">
      <c r="A915" s="858"/>
      <c r="B915" s="853"/>
      <c r="C915" s="853"/>
      <c r="D915" s="853"/>
      <c r="E915" s="853"/>
      <c r="F915" s="853"/>
      <c r="G915" s="853"/>
      <c r="H915" s="853"/>
      <c r="I915" s="858"/>
      <c r="J915" s="853"/>
    </row>
    <row r="916" spans="1:10" ht="59.25" customHeight="1">
      <c r="A916" s="858"/>
      <c r="B916" s="853"/>
      <c r="C916" s="853"/>
      <c r="D916" s="853"/>
      <c r="E916" s="853"/>
      <c r="F916" s="853"/>
      <c r="G916" s="853"/>
      <c r="H916" s="853"/>
      <c r="I916" s="858"/>
      <c r="J916" s="853"/>
    </row>
    <row r="917" spans="1:10" ht="59.25" customHeight="1">
      <c r="A917" s="858"/>
      <c r="B917" s="853"/>
      <c r="C917" s="853"/>
      <c r="D917" s="853"/>
      <c r="E917" s="853"/>
      <c r="F917" s="853"/>
      <c r="G917" s="853"/>
      <c r="H917" s="853"/>
      <c r="I917" s="858"/>
      <c r="J917" s="853"/>
    </row>
    <row r="918" spans="1:10" ht="59.25" customHeight="1">
      <c r="A918" s="858"/>
      <c r="B918" s="853"/>
      <c r="C918" s="853"/>
      <c r="D918" s="853"/>
      <c r="E918" s="853"/>
      <c r="F918" s="853"/>
      <c r="G918" s="853"/>
      <c r="H918" s="853"/>
      <c r="I918" s="858"/>
      <c r="J918" s="853"/>
    </row>
    <row r="919" spans="1:10" ht="59.25" customHeight="1">
      <c r="A919" s="858"/>
      <c r="B919" s="853"/>
      <c r="C919" s="853"/>
      <c r="D919" s="853"/>
      <c r="E919" s="853"/>
      <c r="F919" s="853"/>
      <c r="G919" s="853"/>
      <c r="H919" s="853"/>
      <c r="I919" s="858"/>
      <c r="J919" s="853"/>
    </row>
    <row r="920" spans="1:10" ht="59.25" customHeight="1">
      <c r="A920" s="858"/>
      <c r="B920" s="853"/>
      <c r="C920" s="853"/>
      <c r="D920" s="853"/>
      <c r="E920" s="853"/>
      <c r="F920" s="853"/>
      <c r="G920" s="853"/>
      <c r="H920" s="853"/>
      <c r="I920" s="858"/>
      <c r="J920" s="853"/>
    </row>
    <row r="921" spans="1:10" ht="59.25" customHeight="1">
      <c r="A921" s="858"/>
      <c r="B921" s="853"/>
      <c r="C921" s="853"/>
      <c r="D921" s="853"/>
      <c r="E921" s="853"/>
      <c r="F921" s="853"/>
      <c r="G921" s="853"/>
      <c r="H921" s="853"/>
      <c r="I921" s="858"/>
      <c r="J921" s="853"/>
    </row>
    <row r="922" spans="1:10" ht="59.25" customHeight="1">
      <c r="A922" s="858"/>
      <c r="B922" s="853"/>
      <c r="C922" s="853"/>
      <c r="D922" s="853"/>
      <c r="E922" s="853"/>
      <c r="F922" s="853"/>
      <c r="G922" s="853"/>
      <c r="H922" s="853"/>
      <c r="I922" s="858"/>
      <c r="J922" s="853"/>
    </row>
    <row r="923" spans="1:10" ht="59.25" customHeight="1">
      <c r="A923" s="858"/>
      <c r="B923" s="853"/>
      <c r="C923" s="853"/>
      <c r="D923" s="853"/>
      <c r="E923" s="853"/>
      <c r="F923" s="853"/>
      <c r="G923" s="853"/>
      <c r="H923" s="853"/>
      <c r="I923" s="858"/>
      <c r="J923" s="853"/>
    </row>
    <row r="924" spans="1:10" ht="59.25" customHeight="1">
      <c r="A924" s="858"/>
      <c r="B924" s="853"/>
      <c r="C924" s="853"/>
      <c r="D924" s="853"/>
      <c r="E924" s="853"/>
      <c r="F924" s="853"/>
      <c r="G924" s="853"/>
      <c r="H924" s="853"/>
      <c r="I924" s="858"/>
      <c r="J924" s="853"/>
    </row>
    <row r="925" spans="1:10" ht="59.25" customHeight="1">
      <c r="A925" s="858"/>
      <c r="B925" s="853"/>
      <c r="C925" s="853"/>
      <c r="D925" s="853"/>
      <c r="E925" s="853"/>
      <c r="F925" s="853"/>
      <c r="G925" s="853"/>
      <c r="H925" s="853"/>
      <c r="I925" s="858"/>
      <c r="J925" s="853"/>
    </row>
    <row r="926" spans="1:10" ht="59.25" customHeight="1">
      <c r="A926" s="858"/>
      <c r="B926" s="853"/>
      <c r="C926" s="853"/>
      <c r="D926" s="853"/>
      <c r="E926" s="853"/>
      <c r="F926" s="853"/>
      <c r="G926" s="853"/>
      <c r="H926" s="853"/>
      <c r="I926" s="858"/>
      <c r="J926" s="853"/>
    </row>
    <row r="927" spans="1:10" ht="59.25" customHeight="1">
      <c r="A927" s="858"/>
      <c r="B927" s="853"/>
      <c r="C927" s="853"/>
      <c r="D927" s="853"/>
      <c r="E927" s="853"/>
      <c r="F927" s="853"/>
      <c r="G927" s="853"/>
      <c r="H927" s="853"/>
      <c r="I927" s="858"/>
      <c r="J927" s="853"/>
    </row>
    <row r="928" spans="1:10" ht="59.25" customHeight="1">
      <c r="A928" s="858"/>
      <c r="B928" s="853"/>
      <c r="C928" s="853"/>
      <c r="D928" s="853"/>
      <c r="E928" s="853"/>
      <c r="F928" s="853"/>
      <c r="G928" s="853"/>
      <c r="H928" s="853"/>
      <c r="I928" s="858"/>
      <c r="J928" s="853"/>
    </row>
    <row r="929" spans="1:10" ht="59.25" customHeight="1">
      <c r="A929" s="858"/>
      <c r="B929" s="853"/>
      <c r="C929" s="853"/>
      <c r="D929" s="853"/>
      <c r="E929" s="853"/>
      <c r="F929" s="853"/>
      <c r="G929" s="853"/>
      <c r="H929" s="853"/>
      <c r="I929" s="858"/>
      <c r="J929" s="853"/>
    </row>
    <row r="930" spans="1:10" ht="59.25" customHeight="1">
      <c r="A930" s="858"/>
      <c r="B930" s="853"/>
      <c r="C930" s="853"/>
      <c r="D930" s="853"/>
      <c r="E930" s="853"/>
      <c r="F930" s="853"/>
      <c r="G930" s="853"/>
      <c r="H930" s="853"/>
      <c r="I930" s="858"/>
      <c r="J930" s="853"/>
    </row>
    <row r="931" spans="1:10" ht="59.25" customHeight="1">
      <c r="A931" s="858"/>
      <c r="B931" s="853"/>
      <c r="C931" s="853"/>
      <c r="D931" s="853"/>
      <c r="E931" s="853"/>
      <c r="F931" s="853"/>
      <c r="G931" s="853"/>
      <c r="H931" s="853"/>
      <c r="I931" s="858"/>
      <c r="J931" s="853"/>
    </row>
    <row r="932" spans="1:10" ht="59.25" customHeight="1">
      <c r="A932" s="858"/>
      <c r="B932" s="853"/>
      <c r="C932" s="853"/>
      <c r="D932" s="853"/>
      <c r="E932" s="853"/>
      <c r="F932" s="853"/>
      <c r="G932" s="853"/>
      <c r="H932" s="853"/>
      <c r="I932" s="858"/>
      <c r="J932" s="853"/>
    </row>
    <row r="933" spans="1:10" ht="59.25" customHeight="1">
      <c r="A933" s="858"/>
      <c r="B933" s="853"/>
      <c r="C933" s="853"/>
      <c r="D933" s="853"/>
      <c r="E933" s="853"/>
      <c r="F933" s="853"/>
      <c r="G933" s="853"/>
      <c r="H933" s="853"/>
      <c r="I933" s="858"/>
      <c r="J933" s="853"/>
    </row>
    <row r="934" spans="1:10" ht="59.25" customHeight="1">
      <c r="A934" s="858"/>
      <c r="B934" s="853"/>
      <c r="C934" s="853"/>
      <c r="D934" s="853"/>
      <c r="E934" s="853"/>
      <c r="F934" s="853"/>
      <c r="G934" s="853"/>
      <c r="H934" s="853"/>
      <c r="I934" s="858"/>
      <c r="J934" s="853"/>
    </row>
    <row r="935" spans="1:10" ht="59.25" customHeight="1">
      <c r="A935" s="858"/>
      <c r="B935" s="853"/>
      <c r="C935" s="853"/>
      <c r="D935" s="853"/>
      <c r="E935" s="853"/>
      <c r="F935" s="853"/>
      <c r="G935" s="853"/>
      <c r="H935" s="853"/>
      <c r="I935" s="858"/>
      <c r="J935" s="853"/>
    </row>
    <row r="936" spans="1:10" ht="59.25" customHeight="1">
      <c r="A936" s="858"/>
      <c r="B936" s="853"/>
      <c r="C936" s="853"/>
      <c r="D936" s="853"/>
      <c r="E936" s="853"/>
      <c r="F936" s="853"/>
      <c r="G936" s="853"/>
      <c r="H936" s="853"/>
      <c r="I936" s="858"/>
      <c r="J936" s="853"/>
    </row>
    <row r="937" spans="1:10" ht="59.25" customHeight="1">
      <c r="A937" s="858"/>
      <c r="B937" s="853"/>
      <c r="C937" s="853"/>
      <c r="D937" s="853"/>
      <c r="E937" s="853"/>
      <c r="F937" s="853"/>
      <c r="G937" s="853"/>
      <c r="H937" s="853"/>
      <c r="I937" s="858"/>
      <c r="J937" s="853"/>
    </row>
    <row r="938" spans="1:10" ht="59.25" customHeight="1">
      <c r="A938" s="858"/>
      <c r="B938" s="853"/>
      <c r="C938" s="853"/>
      <c r="D938" s="853"/>
      <c r="E938" s="853"/>
      <c r="F938" s="853"/>
      <c r="G938" s="853"/>
      <c r="H938" s="853"/>
      <c r="I938" s="858"/>
      <c r="J938" s="853"/>
    </row>
    <row r="939" spans="1:10" ht="59.25" customHeight="1">
      <c r="A939" s="858"/>
      <c r="B939" s="853"/>
      <c r="C939" s="853"/>
      <c r="D939" s="853"/>
      <c r="E939" s="853"/>
      <c r="F939" s="853"/>
      <c r="G939" s="853"/>
      <c r="H939" s="853"/>
      <c r="I939" s="858"/>
      <c r="J939" s="853"/>
    </row>
    <row r="940" spans="1:10" ht="59.25" customHeight="1">
      <c r="A940" s="858"/>
      <c r="B940" s="853"/>
      <c r="C940" s="853"/>
      <c r="D940" s="853"/>
      <c r="E940" s="853"/>
      <c r="F940" s="853"/>
      <c r="G940" s="853"/>
      <c r="H940" s="853"/>
      <c r="I940" s="858"/>
      <c r="J940" s="853"/>
    </row>
    <row r="941" spans="1:10" ht="59.25" customHeight="1">
      <c r="A941" s="858"/>
      <c r="B941" s="853"/>
      <c r="C941" s="853"/>
      <c r="D941" s="853"/>
      <c r="E941" s="853"/>
      <c r="F941" s="853"/>
      <c r="G941" s="853"/>
      <c r="H941" s="853"/>
      <c r="I941" s="858"/>
      <c r="J941" s="853"/>
    </row>
    <row r="942" spans="1:10" ht="59.25" customHeight="1">
      <c r="A942" s="858"/>
      <c r="B942" s="853"/>
      <c r="C942" s="853"/>
      <c r="D942" s="853"/>
      <c r="E942" s="853"/>
      <c r="F942" s="853"/>
      <c r="G942" s="853"/>
      <c r="H942" s="853"/>
      <c r="I942" s="858"/>
      <c r="J942" s="853"/>
    </row>
    <row r="943" spans="1:10" ht="59.25" customHeight="1">
      <c r="A943" s="858"/>
      <c r="B943" s="853"/>
      <c r="C943" s="853"/>
      <c r="D943" s="853"/>
      <c r="E943" s="853"/>
      <c r="F943" s="853"/>
      <c r="G943" s="853"/>
      <c r="H943" s="853"/>
      <c r="I943" s="858"/>
      <c r="J943" s="853"/>
    </row>
    <row r="944" spans="1:10" ht="59.25" customHeight="1">
      <c r="A944" s="858"/>
      <c r="B944" s="853"/>
      <c r="C944" s="853"/>
      <c r="D944" s="853"/>
      <c r="E944" s="853"/>
      <c r="F944" s="853"/>
      <c r="G944" s="853"/>
      <c r="H944" s="853"/>
      <c r="I944" s="858"/>
      <c r="J944" s="853"/>
    </row>
    <row r="945" spans="1:10" ht="59.25" customHeight="1">
      <c r="A945" s="858"/>
      <c r="B945" s="853"/>
      <c r="C945" s="853"/>
      <c r="D945" s="853"/>
      <c r="E945" s="853"/>
      <c r="F945" s="853"/>
      <c r="G945" s="853"/>
      <c r="H945" s="853"/>
      <c r="I945" s="858"/>
      <c r="J945" s="853"/>
    </row>
    <row r="946" spans="1:10" ht="59.25" customHeight="1">
      <c r="A946" s="858"/>
      <c r="B946" s="853"/>
      <c r="C946" s="853"/>
      <c r="D946" s="853"/>
      <c r="E946" s="853"/>
      <c r="F946" s="853"/>
      <c r="G946" s="853"/>
      <c r="H946" s="853"/>
      <c r="I946" s="858"/>
      <c r="J946" s="853"/>
    </row>
    <row r="947" spans="1:10" ht="59.25" customHeight="1">
      <c r="A947" s="858"/>
      <c r="B947" s="853"/>
      <c r="C947" s="853"/>
      <c r="D947" s="853"/>
      <c r="E947" s="853"/>
      <c r="F947" s="853"/>
      <c r="G947" s="853"/>
      <c r="H947" s="853"/>
      <c r="I947" s="858"/>
      <c r="J947" s="853"/>
    </row>
    <row r="948" spans="1:10" ht="59.25" customHeight="1">
      <c r="A948" s="858"/>
      <c r="B948" s="853"/>
      <c r="C948" s="853"/>
      <c r="D948" s="853"/>
      <c r="E948" s="853"/>
      <c r="F948" s="853"/>
      <c r="G948" s="853"/>
      <c r="H948" s="853"/>
      <c r="I948" s="858"/>
      <c r="J948" s="853"/>
    </row>
    <row r="949" spans="1:10" ht="59.25" customHeight="1">
      <c r="A949" s="858"/>
      <c r="B949" s="853"/>
      <c r="C949" s="853"/>
      <c r="D949" s="853"/>
      <c r="E949" s="853"/>
      <c r="F949" s="853"/>
      <c r="G949" s="853"/>
      <c r="H949" s="853"/>
      <c r="I949" s="858"/>
      <c r="J949" s="853"/>
    </row>
    <row r="950" spans="1:10" ht="59.25" customHeight="1">
      <c r="A950" s="858"/>
      <c r="B950" s="853"/>
      <c r="C950" s="853"/>
      <c r="D950" s="853"/>
      <c r="E950" s="853"/>
      <c r="F950" s="853"/>
      <c r="G950" s="853"/>
      <c r="H950" s="853"/>
      <c r="I950" s="858"/>
      <c r="J950" s="853"/>
    </row>
    <row r="951" spans="1:10" ht="59.25" customHeight="1">
      <c r="A951" s="858"/>
      <c r="B951" s="853"/>
      <c r="C951" s="853"/>
      <c r="D951" s="853"/>
      <c r="E951" s="853"/>
      <c r="F951" s="853"/>
      <c r="G951" s="853"/>
      <c r="H951" s="853"/>
      <c r="I951" s="858"/>
      <c r="J951" s="853"/>
    </row>
    <row r="952" spans="1:10" ht="59.25" customHeight="1">
      <c r="A952" s="858"/>
      <c r="B952" s="853"/>
      <c r="C952" s="853"/>
      <c r="D952" s="853"/>
      <c r="E952" s="853"/>
      <c r="F952" s="853"/>
      <c r="G952" s="853"/>
      <c r="H952" s="853"/>
      <c r="I952" s="858"/>
      <c r="J952" s="853"/>
    </row>
    <row r="953" spans="1:10" ht="59.25" customHeight="1">
      <c r="A953" s="858"/>
      <c r="B953" s="853"/>
      <c r="C953" s="853"/>
      <c r="D953" s="853"/>
      <c r="E953" s="853"/>
      <c r="F953" s="853"/>
      <c r="G953" s="853"/>
      <c r="H953" s="853"/>
      <c r="I953" s="858"/>
      <c r="J953" s="853"/>
    </row>
    <row r="954" spans="1:10" ht="59.25" customHeight="1">
      <c r="A954" s="858"/>
      <c r="B954" s="853"/>
      <c r="C954" s="853"/>
      <c r="D954" s="853"/>
      <c r="E954" s="853"/>
      <c r="F954" s="853"/>
      <c r="G954" s="853"/>
      <c r="H954" s="853"/>
      <c r="I954" s="858"/>
      <c r="J954" s="853"/>
    </row>
    <row r="955" spans="1:10" ht="59.25" customHeight="1">
      <c r="A955" s="858"/>
      <c r="B955" s="853"/>
      <c r="C955" s="853"/>
      <c r="D955" s="853"/>
      <c r="E955" s="853"/>
      <c r="F955" s="853"/>
      <c r="G955" s="853"/>
      <c r="H955" s="853"/>
      <c r="I955" s="858"/>
      <c r="J955" s="853"/>
    </row>
    <row r="956" spans="1:10" ht="59.25" customHeight="1">
      <c r="A956" s="858"/>
      <c r="B956" s="853"/>
      <c r="C956" s="853"/>
      <c r="D956" s="853"/>
      <c r="E956" s="853"/>
      <c r="F956" s="853"/>
      <c r="G956" s="853"/>
      <c r="H956" s="853"/>
      <c r="I956" s="858"/>
      <c r="J956" s="853"/>
    </row>
    <row r="957" spans="1:10" ht="59.25" customHeight="1">
      <c r="A957" s="858"/>
      <c r="B957" s="853"/>
      <c r="C957" s="853"/>
      <c r="D957" s="853"/>
      <c r="E957" s="853"/>
      <c r="F957" s="853"/>
      <c r="G957" s="853"/>
      <c r="H957" s="853"/>
      <c r="I957" s="858"/>
      <c r="J957" s="853"/>
    </row>
    <row r="958" spans="1:10" ht="59.25" customHeight="1">
      <c r="A958" s="858"/>
      <c r="B958" s="853"/>
      <c r="C958" s="853"/>
      <c r="D958" s="853"/>
      <c r="E958" s="853"/>
      <c r="F958" s="853"/>
      <c r="G958" s="853"/>
      <c r="H958" s="853"/>
      <c r="I958" s="858"/>
      <c r="J958" s="853"/>
    </row>
    <row r="959" spans="1:10" ht="59.25" customHeight="1">
      <c r="A959" s="858"/>
      <c r="B959" s="853"/>
      <c r="C959" s="853"/>
      <c r="D959" s="853"/>
      <c r="E959" s="853"/>
      <c r="F959" s="853"/>
      <c r="G959" s="853"/>
      <c r="H959" s="853"/>
      <c r="I959" s="858"/>
      <c r="J959" s="853"/>
    </row>
    <row r="960" spans="1:10" ht="59.25" customHeight="1">
      <c r="A960" s="858"/>
      <c r="B960" s="853"/>
      <c r="C960" s="853"/>
      <c r="D960" s="853"/>
      <c r="E960" s="853"/>
      <c r="F960" s="853"/>
      <c r="G960" s="853"/>
      <c r="H960" s="853"/>
      <c r="I960" s="858"/>
      <c r="J960" s="853"/>
    </row>
    <row r="961" spans="1:10" ht="59.25" customHeight="1">
      <c r="A961" s="858"/>
      <c r="B961" s="853"/>
      <c r="C961" s="853"/>
      <c r="D961" s="853"/>
      <c r="E961" s="853"/>
      <c r="F961" s="853"/>
      <c r="G961" s="853"/>
      <c r="H961" s="853"/>
      <c r="I961" s="858"/>
      <c r="J961" s="853"/>
    </row>
    <row r="962" spans="1:10" ht="59.25" customHeight="1">
      <c r="A962" s="858"/>
      <c r="B962" s="853"/>
      <c r="C962" s="853"/>
      <c r="D962" s="853"/>
      <c r="E962" s="853"/>
      <c r="F962" s="853"/>
      <c r="G962" s="853"/>
      <c r="H962" s="853"/>
      <c r="I962" s="858"/>
      <c r="J962" s="853"/>
    </row>
    <row r="963" spans="1:10" ht="59.25" customHeight="1">
      <c r="A963" s="858"/>
      <c r="B963" s="853"/>
      <c r="C963" s="853"/>
      <c r="D963" s="853"/>
      <c r="E963" s="853"/>
      <c r="F963" s="853"/>
      <c r="G963" s="853"/>
      <c r="H963" s="853"/>
      <c r="I963" s="858"/>
      <c r="J963" s="853"/>
    </row>
    <row r="964" spans="1:10" ht="59.25" customHeight="1">
      <c r="A964" s="858"/>
      <c r="B964" s="853"/>
      <c r="C964" s="853"/>
      <c r="D964" s="853"/>
      <c r="E964" s="853"/>
      <c r="F964" s="853"/>
      <c r="G964" s="853"/>
      <c r="H964" s="853"/>
      <c r="I964" s="858"/>
      <c r="J964" s="853"/>
    </row>
    <row r="965" spans="1:10" ht="59.25" customHeight="1">
      <c r="A965" s="858"/>
      <c r="B965" s="853"/>
      <c r="C965" s="853"/>
      <c r="D965" s="853"/>
      <c r="E965" s="853"/>
      <c r="F965" s="853"/>
      <c r="G965" s="853"/>
      <c r="H965" s="853"/>
      <c r="I965" s="858"/>
      <c r="J965" s="853"/>
    </row>
    <row r="966" spans="1:10" ht="59.25" customHeight="1">
      <c r="A966" s="858"/>
      <c r="B966" s="853"/>
      <c r="C966" s="853"/>
      <c r="D966" s="853"/>
      <c r="E966" s="853"/>
      <c r="F966" s="853"/>
      <c r="G966" s="853"/>
      <c r="H966" s="853"/>
      <c r="I966" s="858"/>
      <c r="J966" s="853"/>
    </row>
    <row r="967" spans="1:10" ht="59.25" customHeight="1">
      <c r="A967" s="858"/>
      <c r="B967" s="853"/>
      <c r="C967" s="853"/>
      <c r="D967" s="853"/>
      <c r="E967" s="853"/>
      <c r="F967" s="853"/>
      <c r="G967" s="853"/>
      <c r="H967" s="853"/>
      <c r="I967" s="858"/>
      <c r="J967" s="853"/>
    </row>
    <row r="968" spans="1:10" ht="59.25" customHeight="1">
      <c r="A968" s="858"/>
      <c r="B968" s="853"/>
      <c r="C968" s="853"/>
      <c r="D968" s="853"/>
      <c r="E968" s="853"/>
      <c r="F968" s="853"/>
      <c r="G968" s="853"/>
      <c r="H968" s="853"/>
      <c r="I968" s="858"/>
      <c r="J968" s="853"/>
    </row>
    <row r="969" spans="1:10" ht="59.25" customHeight="1">
      <c r="A969" s="858"/>
      <c r="B969" s="853"/>
      <c r="C969" s="853"/>
      <c r="D969" s="853"/>
      <c r="E969" s="853"/>
      <c r="F969" s="853"/>
      <c r="G969" s="853"/>
      <c r="H969" s="853"/>
      <c r="I969" s="858"/>
      <c r="J969" s="853"/>
    </row>
    <row r="970" spans="1:10" ht="59.25" customHeight="1">
      <c r="A970" s="858"/>
      <c r="B970" s="853"/>
      <c r="C970" s="853"/>
      <c r="D970" s="853"/>
      <c r="E970" s="853"/>
      <c r="F970" s="853"/>
      <c r="G970" s="853"/>
      <c r="H970" s="853"/>
      <c r="I970" s="858"/>
      <c r="J970" s="853"/>
    </row>
    <row r="971" spans="1:10" ht="59.25" customHeight="1">
      <c r="A971" s="858"/>
      <c r="B971" s="853"/>
      <c r="C971" s="853"/>
      <c r="D971" s="853"/>
      <c r="E971" s="853"/>
      <c r="F971" s="853"/>
      <c r="G971" s="853"/>
      <c r="H971" s="853"/>
      <c r="I971" s="858"/>
      <c r="J971" s="853"/>
    </row>
    <row r="972" spans="1:10" ht="59.25" customHeight="1">
      <c r="A972" s="858"/>
      <c r="B972" s="853"/>
      <c r="C972" s="853"/>
      <c r="D972" s="853"/>
      <c r="E972" s="853"/>
      <c r="F972" s="853"/>
      <c r="G972" s="853"/>
      <c r="H972" s="853"/>
      <c r="I972" s="858"/>
      <c r="J972" s="853"/>
    </row>
    <row r="973" spans="1:10" ht="59.25" customHeight="1">
      <c r="A973" s="858"/>
      <c r="B973" s="853"/>
      <c r="C973" s="853"/>
      <c r="D973" s="853"/>
      <c r="E973" s="853"/>
      <c r="F973" s="853"/>
      <c r="G973" s="853"/>
      <c r="H973" s="853"/>
      <c r="I973" s="858"/>
      <c r="J973" s="853"/>
    </row>
    <row r="974" spans="1:10" ht="59.25" customHeight="1">
      <c r="A974" s="858"/>
      <c r="B974" s="853"/>
      <c r="C974" s="853"/>
      <c r="D974" s="853"/>
      <c r="E974" s="853"/>
      <c r="F974" s="853"/>
      <c r="G974" s="853"/>
      <c r="H974" s="853"/>
      <c r="I974" s="858"/>
      <c r="J974" s="853"/>
    </row>
    <row r="975" spans="1:10" ht="59.25" customHeight="1">
      <c r="A975" s="858"/>
      <c r="B975" s="853"/>
      <c r="C975" s="853"/>
      <c r="D975" s="853"/>
      <c r="E975" s="853"/>
      <c r="F975" s="853"/>
      <c r="G975" s="853"/>
      <c r="H975" s="853"/>
      <c r="I975" s="858"/>
      <c r="J975" s="853"/>
    </row>
    <row r="976" spans="1:10" ht="59.25" customHeight="1">
      <c r="A976" s="858"/>
      <c r="B976" s="853"/>
      <c r="C976" s="853"/>
      <c r="D976" s="853"/>
      <c r="E976" s="853"/>
      <c r="F976" s="853"/>
      <c r="G976" s="853"/>
      <c r="H976" s="853"/>
      <c r="I976" s="858"/>
      <c r="J976" s="853"/>
    </row>
    <row r="977" spans="1:10" ht="59.25" customHeight="1">
      <c r="A977" s="858"/>
      <c r="B977" s="853"/>
      <c r="C977" s="853"/>
      <c r="D977" s="853"/>
      <c r="E977" s="853"/>
      <c r="F977" s="853"/>
      <c r="G977" s="853"/>
      <c r="H977" s="853"/>
      <c r="I977" s="858"/>
      <c r="J977" s="853"/>
    </row>
    <row r="978" spans="1:10" ht="59.25" customHeight="1">
      <c r="A978" s="858"/>
      <c r="B978" s="853"/>
      <c r="C978" s="853"/>
      <c r="D978" s="853"/>
      <c r="E978" s="853"/>
      <c r="F978" s="853"/>
      <c r="G978" s="853"/>
      <c r="H978" s="853"/>
      <c r="I978" s="858"/>
      <c r="J978" s="853"/>
    </row>
    <row r="979" spans="1:10" ht="59.25" customHeight="1">
      <c r="A979" s="858"/>
      <c r="B979" s="853"/>
      <c r="C979" s="853"/>
      <c r="D979" s="853"/>
      <c r="E979" s="853"/>
      <c r="F979" s="853"/>
      <c r="G979" s="853"/>
      <c r="H979" s="853"/>
      <c r="I979" s="858"/>
      <c r="J979" s="853"/>
    </row>
    <row r="980" spans="1:10" ht="59.25" customHeight="1">
      <c r="A980" s="858"/>
      <c r="B980" s="853"/>
      <c r="C980" s="853"/>
      <c r="D980" s="853"/>
      <c r="E980" s="853"/>
      <c r="F980" s="853"/>
      <c r="G980" s="853"/>
      <c r="H980" s="853"/>
      <c r="I980" s="858"/>
      <c r="J980" s="853"/>
    </row>
    <row r="981" spans="1:10" ht="59.25" customHeight="1">
      <c r="A981" s="858"/>
      <c r="B981" s="853"/>
      <c r="C981" s="853"/>
      <c r="D981" s="853"/>
      <c r="E981" s="853"/>
      <c r="F981" s="853"/>
      <c r="G981" s="853"/>
      <c r="H981" s="853"/>
      <c r="I981" s="858"/>
      <c r="J981" s="853"/>
    </row>
    <row r="982" spans="1:10" ht="59.25" customHeight="1">
      <c r="A982" s="858"/>
      <c r="B982" s="853"/>
      <c r="C982" s="853"/>
      <c r="D982" s="853"/>
      <c r="E982" s="853"/>
      <c r="F982" s="853"/>
      <c r="G982" s="853"/>
      <c r="H982" s="853"/>
      <c r="I982" s="858"/>
      <c r="J982" s="853"/>
    </row>
    <row r="983" spans="1:10" ht="59.25" customHeight="1">
      <c r="A983" s="858"/>
      <c r="B983" s="853"/>
      <c r="C983" s="853"/>
      <c r="D983" s="853"/>
      <c r="E983" s="853"/>
      <c r="F983" s="853"/>
      <c r="G983" s="853"/>
      <c r="H983" s="853"/>
      <c r="I983" s="858"/>
      <c r="J983" s="853"/>
    </row>
    <row r="984" spans="1:10" ht="59.25" customHeight="1">
      <c r="A984" s="858"/>
      <c r="B984" s="853"/>
      <c r="C984" s="853"/>
      <c r="D984" s="853"/>
      <c r="E984" s="853"/>
      <c r="F984" s="853"/>
      <c r="G984" s="853"/>
      <c r="H984" s="853"/>
      <c r="I984" s="858"/>
      <c r="J984" s="853"/>
    </row>
    <row r="985" spans="1:10" ht="59.25" customHeight="1">
      <c r="A985" s="858"/>
      <c r="B985" s="853"/>
      <c r="C985" s="853"/>
      <c r="D985" s="853"/>
      <c r="E985" s="853"/>
      <c r="F985" s="853"/>
      <c r="G985" s="853"/>
      <c r="H985" s="853"/>
      <c r="I985" s="858"/>
      <c r="J985" s="853"/>
    </row>
    <row r="986" spans="1:10" ht="59.25" customHeight="1">
      <c r="A986" s="858"/>
      <c r="B986" s="853"/>
      <c r="C986" s="853"/>
      <c r="D986" s="853"/>
      <c r="E986" s="853"/>
      <c r="F986" s="853"/>
      <c r="G986" s="853"/>
      <c r="H986" s="853"/>
      <c r="I986" s="858"/>
      <c r="J986" s="853"/>
    </row>
    <row r="987" spans="1:10" ht="59.25" customHeight="1">
      <c r="A987" s="858"/>
      <c r="B987" s="853"/>
      <c r="C987" s="853"/>
      <c r="D987" s="853"/>
      <c r="E987" s="853"/>
      <c r="F987" s="853"/>
      <c r="G987" s="853"/>
      <c r="H987" s="853"/>
      <c r="I987" s="858"/>
      <c r="J987" s="853"/>
    </row>
    <row r="988" spans="1:10" ht="59.25" customHeight="1">
      <c r="A988" s="858"/>
      <c r="B988" s="853"/>
      <c r="C988" s="853"/>
      <c r="D988" s="853"/>
      <c r="E988" s="853"/>
      <c r="F988" s="853"/>
      <c r="G988" s="853"/>
      <c r="H988" s="853"/>
      <c r="I988" s="858"/>
      <c r="J988" s="853"/>
    </row>
    <row r="989" spans="1:10" ht="59.25" customHeight="1">
      <c r="A989" s="858"/>
      <c r="B989" s="853"/>
      <c r="C989" s="853"/>
      <c r="D989" s="853"/>
      <c r="E989" s="853"/>
      <c r="F989" s="853"/>
      <c r="G989" s="853"/>
      <c r="H989" s="853"/>
      <c r="I989" s="858"/>
      <c r="J989" s="853"/>
    </row>
    <row r="990" spans="1:10" ht="59.25" customHeight="1">
      <c r="A990" s="858"/>
      <c r="B990" s="853"/>
      <c r="C990" s="853"/>
      <c r="D990" s="853"/>
      <c r="E990" s="853"/>
      <c r="F990" s="853"/>
      <c r="G990" s="853"/>
      <c r="H990" s="853"/>
      <c r="I990" s="858"/>
      <c r="J990" s="853"/>
    </row>
    <row r="991" spans="1:10" ht="59.25" customHeight="1">
      <c r="A991" s="858"/>
      <c r="B991" s="853"/>
      <c r="C991" s="853"/>
      <c r="D991" s="853"/>
      <c r="E991" s="853"/>
      <c r="F991" s="853"/>
      <c r="G991" s="853"/>
      <c r="H991" s="853"/>
      <c r="I991" s="858"/>
      <c r="J991" s="853"/>
    </row>
    <row r="992" spans="1:10" ht="59.25" customHeight="1">
      <c r="A992" s="858"/>
      <c r="B992" s="853"/>
      <c r="C992" s="853"/>
      <c r="D992" s="853"/>
      <c r="E992" s="853"/>
      <c r="F992" s="853"/>
      <c r="G992" s="853"/>
      <c r="H992" s="853"/>
      <c r="I992" s="858"/>
      <c r="J992" s="853"/>
    </row>
    <row r="993" spans="1:10" ht="59.25" customHeight="1">
      <c r="A993" s="858"/>
      <c r="B993" s="853"/>
      <c r="C993" s="853"/>
      <c r="D993" s="853"/>
      <c r="E993" s="853"/>
      <c r="F993" s="853"/>
      <c r="G993" s="853"/>
      <c r="H993" s="853"/>
      <c r="I993" s="858"/>
      <c r="J993" s="853"/>
    </row>
    <row r="994" spans="1:10" ht="59.25" customHeight="1">
      <c r="A994" s="858"/>
      <c r="B994" s="853"/>
      <c r="C994" s="853"/>
      <c r="D994" s="853"/>
      <c r="E994" s="853"/>
      <c r="F994" s="853"/>
      <c r="G994" s="853"/>
      <c r="H994" s="853"/>
      <c r="I994" s="858"/>
      <c r="J994" s="853"/>
    </row>
    <row r="995" spans="1:10" ht="59.25" customHeight="1">
      <c r="A995" s="858"/>
      <c r="B995" s="853"/>
      <c r="C995" s="853"/>
      <c r="D995" s="853"/>
      <c r="E995" s="853"/>
      <c r="F995" s="853"/>
      <c r="G995" s="853"/>
      <c r="H995" s="853"/>
      <c r="I995" s="858"/>
      <c r="J995" s="853"/>
    </row>
    <row r="996" spans="1:10" ht="59.25" customHeight="1">
      <c r="A996" s="858"/>
      <c r="B996" s="853"/>
      <c r="C996" s="853"/>
      <c r="D996" s="853"/>
      <c r="E996" s="853"/>
      <c r="F996" s="853"/>
      <c r="G996" s="853"/>
      <c r="H996" s="853"/>
      <c r="I996" s="858"/>
      <c r="J996" s="853"/>
    </row>
    <row r="997" spans="1:10" ht="59.25" customHeight="1">
      <c r="A997" s="858"/>
      <c r="B997" s="853"/>
      <c r="C997" s="853"/>
      <c r="D997" s="853"/>
      <c r="E997" s="853"/>
      <c r="F997" s="853"/>
      <c r="G997" s="853"/>
      <c r="H997" s="853"/>
      <c r="I997" s="858"/>
      <c r="J997" s="853"/>
    </row>
    <row r="998" spans="1:10" ht="59.25" customHeight="1">
      <c r="A998" s="858"/>
      <c r="B998" s="853"/>
      <c r="C998" s="853"/>
      <c r="D998" s="853"/>
      <c r="E998" s="853"/>
      <c r="F998" s="853"/>
      <c r="G998" s="853"/>
      <c r="H998" s="853"/>
      <c r="I998" s="858"/>
      <c r="J998" s="853"/>
    </row>
    <row r="999" spans="1:10" ht="59.25" customHeight="1">
      <c r="A999" s="858"/>
      <c r="B999" s="853"/>
      <c r="C999" s="853"/>
      <c r="D999" s="853"/>
      <c r="E999" s="853"/>
      <c r="F999" s="853"/>
      <c r="G999" s="853"/>
      <c r="H999" s="853"/>
      <c r="I999" s="858"/>
      <c r="J999" s="853"/>
    </row>
    <row r="1000" spans="1:10" ht="59.25" customHeight="1">
      <c r="A1000" s="858"/>
      <c r="B1000" s="853"/>
      <c r="C1000" s="853"/>
      <c r="D1000" s="853"/>
      <c r="E1000" s="853"/>
      <c r="F1000" s="853"/>
      <c r="G1000" s="853"/>
      <c r="H1000" s="853"/>
      <c r="I1000" s="858"/>
      <c r="J1000" s="853"/>
    </row>
    <row r="1001" spans="1:10" ht="59.25" customHeight="1">
      <c r="A1001" s="858"/>
      <c r="B1001" s="853"/>
      <c r="C1001" s="853"/>
      <c r="D1001" s="853"/>
      <c r="E1001" s="853"/>
      <c r="F1001" s="853"/>
      <c r="G1001" s="853"/>
      <c r="H1001" s="853"/>
      <c r="I1001" s="858"/>
      <c r="J1001" s="853"/>
    </row>
    <row r="1002" spans="1:10" ht="59.25" customHeight="1">
      <c r="A1002" s="858"/>
      <c r="B1002" s="853"/>
      <c r="C1002" s="853"/>
      <c r="D1002" s="853"/>
      <c r="E1002" s="853"/>
      <c r="F1002" s="853"/>
      <c r="G1002" s="853"/>
      <c r="H1002" s="853"/>
      <c r="I1002" s="858"/>
      <c r="J1002" s="853"/>
    </row>
    <row r="1003" spans="1:10" ht="59.25" customHeight="1">
      <c r="A1003" s="858"/>
      <c r="B1003" s="853"/>
      <c r="C1003" s="853"/>
      <c r="D1003" s="853"/>
      <c r="E1003" s="853"/>
      <c r="F1003" s="853"/>
      <c r="G1003" s="853"/>
      <c r="H1003" s="853"/>
      <c r="I1003" s="858"/>
      <c r="J1003" s="853"/>
    </row>
    <row r="1004" spans="1:10" ht="59.25" customHeight="1">
      <c r="A1004" s="858"/>
      <c r="B1004" s="853"/>
      <c r="C1004" s="853"/>
      <c r="D1004" s="853"/>
      <c r="E1004" s="853"/>
      <c r="F1004" s="853"/>
      <c r="G1004" s="853"/>
      <c r="H1004" s="853"/>
      <c r="I1004" s="858"/>
      <c r="J1004" s="853"/>
    </row>
    <row r="1005" spans="1:10" ht="59.25" customHeight="1">
      <c r="A1005" s="858"/>
      <c r="B1005" s="853"/>
      <c r="C1005" s="853"/>
      <c r="D1005" s="853"/>
      <c r="E1005" s="853"/>
      <c r="F1005" s="853"/>
      <c r="G1005" s="853"/>
      <c r="H1005" s="853"/>
      <c r="I1005" s="858"/>
      <c r="J1005" s="853"/>
    </row>
  </sheetData>
  <mergeCells count="6">
    <mergeCell ref="A1:I1"/>
    <mergeCell ref="A2:I2"/>
    <mergeCell ref="A3:D3"/>
    <mergeCell ref="F3:I3"/>
    <mergeCell ref="B4:D4"/>
    <mergeCell ref="E4:G4"/>
  </mergeCells>
  <printOptions horizontalCentered="1" verticalCentered="1"/>
  <pageMargins left="0.59055118110236227" right="0.59055118110236227" top="0.78740157480314965" bottom="0.78740157480314965" header="0" footer="0"/>
  <pageSetup paperSize="9" scale="75"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8"/>
  <sheetViews>
    <sheetView showGridLines="0" rightToLeft="1" view="pageBreakPreview" zoomScale="50" zoomScaleNormal="60" zoomScaleSheetLayoutView="50" workbookViewId="0">
      <selection activeCell="B50" sqref="B50"/>
    </sheetView>
  </sheetViews>
  <sheetFormatPr defaultColWidth="9.26953125" defaultRowHeight="21"/>
  <cols>
    <col min="1" max="1" width="21.7265625" style="870" customWidth="1"/>
    <col min="2" max="3" width="15.7265625" style="870" customWidth="1"/>
    <col min="4" max="4" width="15.7265625" style="891" customWidth="1"/>
    <col min="5" max="9" width="15.7265625" style="870" customWidth="1"/>
    <col min="10" max="10" width="15.7265625" style="892" customWidth="1"/>
    <col min="11" max="12" width="15.7265625" style="870" customWidth="1"/>
    <col min="13" max="13" width="15.7265625" style="892" customWidth="1"/>
    <col min="14" max="17" width="15.7265625" style="870" customWidth="1"/>
    <col min="18" max="18" width="21.7265625" style="870" customWidth="1"/>
    <col min="19" max="192" width="9.26953125" style="870"/>
    <col min="193" max="193" width="10.1796875" style="870" customWidth="1"/>
    <col min="194" max="194" width="9" style="870" customWidth="1"/>
    <col min="195" max="195" width="9.1796875" style="870" customWidth="1"/>
    <col min="196" max="196" width="5.81640625" style="870" customWidth="1"/>
    <col min="197" max="199" width="7.26953125" style="870" customWidth="1"/>
    <col min="200" max="210" width="6.26953125" style="870" customWidth="1"/>
    <col min="211" max="211" width="0.1796875" style="870" customWidth="1"/>
    <col min="212" max="448" width="9.26953125" style="870"/>
    <col min="449" max="449" width="10.1796875" style="870" customWidth="1"/>
    <col min="450" max="450" width="9" style="870" customWidth="1"/>
    <col min="451" max="451" width="9.1796875" style="870" customWidth="1"/>
    <col min="452" max="452" width="5.81640625" style="870" customWidth="1"/>
    <col min="453" max="455" width="7.26953125" style="870" customWidth="1"/>
    <col min="456" max="466" width="6.26953125" style="870" customWidth="1"/>
    <col min="467" max="467" width="0.1796875" style="870" customWidth="1"/>
    <col min="468" max="704" width="9.26953125" style="870"/>
    <col min="705" max="705" width="10.1796875" style="870" customWidth="1"/>
    <col min="706" max="706" width="9" style="870" customWidth="1"/>
    <col min="707" max="707" width="9.1796875" style="870" customWidth="1"/>
    <col min="708" max="708" width="5.81640625" style="870" customWidth="1"/>
    <col min="709" max="711" width="7.26953125" style="870" customWidth="1"/>
    <col min="712" max="722" width="6.26953125" style="870" customWidth="1"/>
    <col min="723" max="723" width="0.1796875" style="870" customWidth="1"/>
    <col min="724" max="960" width="9.26953125" style="870"/>
    <col min="961" max="961" width="10.1796875" style="870" customWidth="1"/>
    <col min="962" max="962" width="9" style="870" customWidth="1"/>
    <col min="963" max="963" width="9.1796875" style="870" customWidth="1"/>
    <col min="964" max="964" width="5.81640625" style="870" customWidth="1"/>
    <col min="965" max="967" width="7.26953125" style="870" customWidth="1"/>
    <col min="968" max="978" width="6.26953125" style="870" customWidth="1"/>
    <col min="979" max="979" width="0.1796875" style="870" customWidth="1"/>
    <col min="980" max="1216" width="9.26953125" style="870"/>
    <col min="1217" max="1217" width="10.1796875" style="870" customWidth="1"/>
    <col min="1218" max="1218" width="9" style="870" customWidth="1"/>
    <col min="1219" max="1219" width="9.1796875" style="870" customWidth="1"/>
    <col min="1220" max="1220" width="5.81640625" style="870" customWidth="1"/>
    <col min="1221" max="1223" width="7.26953125" style="870" customWidth="1"/>
    <col min="1224" max="1234" width="6.26953125" style="870" customWidth="1"/>
    <col min="1235" max="1235" width="0.1796875" style="870" customWidth="1"/>
    <col min="1236" max="1472" width="9.26953125" style="870"/>
    <col min="1473" max="1473" width="10.1796875" style="870" customWidth="1"/>
    <col min="1474" max="1474" width="9" style="870" customWidth="1"/>
    <col min="1475" max="1475" width="9.1796875" style="870" customWidth="1"/>
    <col min="1476" max="1476" width="5.81640625" style="870" customWidth="1"/>
    <col min="1477" max="1479" width="7.26953125" style="870" customWidth="1"/>
    <col min="1480" max="1490" width="6.26953125" style="870" customWidth="1"/>
    <col min="1491" max="1491" width="0.1796875" style="870" customWidth="1"/>
    <col min="1492" max="1728" width="9.26953125" style="870"/>
    <col min="1729" max="1729" width="10.1796875" style="870" customWidth="1"/>
    <col min="1730" max="1730" width="9" style="870" customWidth="1"/>
    <col min="1731" max="1731" width="9.1796875" style="870" customWidth="1"/>
    <col min="1732" max="1732" width="5.81640625" style="870" customWidth="1"/>
    <col min="1733" max="1735" width="7.26953125" style="870" customWidth="1"/>
    <col min="1736" max="1746" width="6.26953125" style="870" customWidth="1"/>
    <col min="1747" max="1747" width="0.1796875" style="870" customWidth="1"/>
    <col min="1748" max="1984" width="9.26953125" style="870"/>
    <col min="1985" max="1985" width="10.1796875" style="870" customWidth="1"/>
    <col min="1986" max="1986" width="9" style="870" customWidth="1"/>
    <col min="1987" max="1987" width="9.1796875" style="870" customWidth="1"/>
    <col min="1988" max="1988" width="5.81640625" style="870" customWidth="1"/>
    <col min="1989" max="1991" width="7.26953125" style="870" customWidth="1"/>
    <col min="1992" max="2002" width="6.26953125" style="870" customWidth="1"/>
    <col min="2003" max="2003" width="0.1796875" style="870" customWidth="1"/>
    <col min="2004" max="2240" width="9.26953125" style="870"/>
    <col min="2241" max="2241" width="10.1796875" style="870" customWidth="1"/>
    <col min="2242" max="2242" width="9" style="870" customWidth="1"/>
    <col min="2243" max="2243" width="9.1796875" style="870" customWidth="1"/>
    <col min="2244" max="2244" width="5.81640625" style="870" customWidth="1"/>
    <col min="2245" max="2247" width="7.26953125" style="870" customWidth="1"/>
    <col min="2248" max="2258" width="6.26953125" style="870" customWidth="1"/>
    <col min="2259" max="2259" width="0.1796875" style="870" customWidth="1"/>
    <col min="2260" max="2496" width="9.26953125" style="870"/>
    <col min="2497" max="2497" width="10.1796875" style="870" customWidth="1"/>
    <col min="2498" max="2498" width="9" style="870" customWidth="1"/>
    <col min="2499" max="2499" width="9.1796875" style="870" customWidth="1"/>
    <col min="2500" max="2500" width="5.81640625" style="870" customWidth="1"/>
    <col min="2501" max="2503" width="7.26953125" style="870" customWidth="1"/>
    <col min="2504" max="2514" width="6.26953125" style="870" customWidth="1"/>
    <col min="2515" max="2515" width="0.1796875" style="870" customWidth="1"/>
    <col min="2516" max="2752" width="9.26953125" style="870"/>
    <col min="2753" max="2753" width="10.1796875" style="870" customWidth="1"/>
    <col min="2754" max="2754" width="9" style="870" customWidth="1"/>
    <col min="2755" max="2755" width="9.1796875" style="870" customWidth="1"/>
    <col min="2756" max="2756" width="5.81640625" style="870" customWidth="1"/>
    <col min="2757" max="2759" width="7.26953125" style="870" customWidth="1"/>
    <col min="2760" max="2770" width="6.26953125" style="870" customWidth="1"/>
    <col min="2771" max="2771" width="0.1796875" style="870" customWidth="1"/>
    <col min="2772" max="3008" width="9.26953125" style="870"/>
    <col min="3009" max="3009" width="10.1796875" style="870" customWidth="1"/>
    <col min="3010" max="3010" width="9" style="870" customWidth="1"/>
    <col min="3011" max="3011" width="9.1796875" style="870" customWidth="1"/>
    <col min="3012" max="3012" width="5.81640625" style="870" customWidth="1"/>
    <col min="3013" max="3015" width="7.26953125" style="870" customWidth="1"/>
    <col min="3016" max="3026" width="6.26953125" style="870" customWidth="1"/>
    <col min="3027" max="3027" width="0.1796875" style="870" customWidth="1"/>
    <col min="3028" max="3264" width="9.26953125" style="870"/>
    <col min="3265" max="3265" width="10.1796875" style="870" customWidth="1"/>
    <col min="3266" max="3266" width="9" style="870" customWidth="1"/>
    <col min="3267" max="3267" width="9.1796875" style="870" customWidth="1"/>
    <col min="3268" max="3268" width="5.81640625" style="870" customWidth="1"/>
    <col min="3269" max="3271" width="7.26953125" style="870" customWidth="1"/>
    <col min="3272" max="3282" width="6.26953125" style="870" customWidth="1"/>
    <col min="3283" max="3283" width="0.1796875" style="870" customWidth="1"/>
    <col min="3284" max="3520" width="9.26953125" style="870"/>
    <col min="3521" max="3521" width="10.1796875" style="870" customWidth="1"/>
    <col min="3522" max="3522" width="9" style="870" customWidth="1"/>
    <col min="3523" max="3523" width="9.1796875" style="870" customWidth="1"/>
    <col min="3524" max="3524" width="5.81640625" style="870" customWidth="1"/>
    <col min="3525" max="3527" width="7.26953125" style="870" customWidth="1"/>
    <col min="3528" max="3538" width="6.26953125" style="870" customWidth="1"/>
    <col min="3539" max="3539" width="0.1796875" style="870" customWidth="1"/>
    <col min="3540" max="3776" width="9.26953125" style="870"/>
    <col min="3777" max="3777" width="10.1796875" style="870" customWidth="1"/>
    <col min="3778" max="3778" width="9" style="870" customWidth="1"/>
    <col min="3779" max="3779" width="9.1796875" style="870" customWidth="1"/>
    <col min="3780" max="3780" width="5.81640625" style="870" customWidth="1"/>
    <col min="3781" max="3783" width="7.26953125" style="870" customWidth="1"/>
    <col min="3784" max="3794" width="6.26953125" style="870" customWidth="1"/>
    <col min="3795" max="3795" width="0.1796875" style="870" customWidth="1"/>
    <col min="3796" max="4032" width="9.26953125" style="870"/>
    <col min="4033" max="4033" width="10.1796875" style="870" customWidth="1"/>
    <col min="4034" max="4034" width="9" style="870" customWidth="1"/>
    <col min="4035" max="4035" width="9.1796875" style="870" customWidth="1"/>
    <col min="4036" max="4036" width="5.81640625" style="870" customWidth="1"/>
    <col min="4037" max="4039" width="7.26953125" style="870" customWidth="1"/>
    <col min="4040" max="4050" width="6.26953125" style="870" customWidth="1"/>
    <col min="4051" max="4051" width="0.1796875" style="870" customWidth="1"/>
    <col min="4052" max="4288" width="9.26953125" style="870"/>
    <col min="4289" max="4289" width="10.1796875" style="870" customWidth="1"/>
    <col min="4290" max="4290" width="9" style="870" customWidth="1"/>
    <col min="4291" max="4291" width="9.1796875" style="870" customWidth="1"/>
    <col min="4292" max="4292" width="5.81640625" style="870" customWidth="1"/>
    <col min="4293" max="4295" width="7.26953125" style="870" customWidth="1"/>
    <col min="4296" max="4306" width="6.26953125" style="870" customWidth="1"/>
    <col min="4307" max="4307" width="0.1796875" style="870" customWidth="1"/>
    <col min="4308" max="4544" width="9.26953125" style="870"/>
    <col min="4545" max="4545" width="10.1796875" style="870" customWidth="1"/>
    <col min="4546" max="4546" width="9" style="870" customWidth="1"/>
    <col min="4547" max="4547" width="9.1796875" style="870" customWidth="1"/>
    <col min="4548" max="4548" width="5.81640625" style="870" customWidth="1"/>
    <col min="4549" max="4551" width="7.26953125" style="870" customWidth="1"/>
    <col min="4552" max="4562" width="6.26953125" style="870" customWidth="1"/>
    <col min="4563" max="4563" width="0.1796875" style="870" customWidth="1"/>
    <col min="4564" max="4800" width="9.26953125" style="870"/>
    <col min="4801" max="4801" width="10.1796875" style="870" customWidth="1"/>
    <col min="4802" max="4802" width="9" style="870" customWidth="1"/>
    <col min="4803" max="4803" width="9.1796875" style="870" customWidth="1"/>
    <col min="4804" max="4804" width="5.81640625" style="870" customWidth="1"/>
    <col min="4805" max="4807" width="7.26953125" style="870" customWidth="1"/>
    <col min="4808" max="4818" width="6.26953125" style="870" customWidth="1"/>
    <col min="4819" max="4819" width="0.1796875" style="870" customWidth="1"/>
    <col min="4820" max="5056" width="9.26953125" style="870"/>
    <col min="5057" max="5057" width="10.1796875" style="870" customWidth="1"/>
    <col min="5058" max="5058" width="9" style="870" customWidth="1"/>
    <col min="5059" max="5059" width="9.1796875" style="870" customWidth="1"/>
    <col min="5060" max="5060" width="5.81640625" style="870" customWidth="1"/>
    <col min="5061" max="5063" width="7.26953125" style="870" customWidth="1"/>
    <col min="5064" max="5074" width="6.26953125" style="870" customWidth="1"/>
    <col min="5075" max="5075" width="0.1796875" style="870" customWidth="1"/>
    <col min="5076" max="5312" width="9.26953125" style="870"/>
    <col min="5313" max="5313" width="10.1796875" style="870" customWidth="1"/>
    <col min="5314" max="5314" width="9" style="870" customWidth="1"/>
    <col min="5315" max="5315" width="9.1796875" style="870" customWidth="1"/>
    <col min="5316" max="5316" width="5.81640625" style="870" customWidth="1"/>
    <col min="5317" max="5319" width="7.26953125" style="870" customWidth="1"/>
    <col min="5320" max="5330" width="6.26953125" style="870" customWidth="1"/>
    <col min="5331" max="5331" width="0.1796875" style="870" customWidth="1"/>
    <col min="5332" max="5568" width="9.26953125" style="870"/>
    <col min="5569" max="5569" width="10.1796875" style="870" customWidth="1"/>
    <col min="5570" max="5570" width="9" style="870" customWidth="1"/>
    <col min="5571" max="5571" width="9.1796875" style="870" customWidth="1"/>
    <col min="5572" max="5572" width="5.81640625" style="870" customWidth="1"/>
    <col min="5573" max="5575" width="7.26953125" style="870" customWidth="1"/>
    <col min="5576" max="5586" width="6.26953125" style="870" customWidth="1"/>
    <col min="5587" max="5587" width="0.1796875" style="870" customWidth="1"/>
    <col min="5588" max="5824" width="9.26953125" style="870"/>
    <col min="5825" max="5825" width="10.1796875" style="870" customWidth="1"/>
    <col min="5826" max="5826" width="9" style="870" customWidth="1"/>
    <col min="5827" max="5827" width="9.1796875" style="870" customWidth="1"/>
    <col min="5828" max="5828" width="5.81640625" style="870" customWidth="1"/>
    <col min="5829" max="5831" width="7.26953125" style="870" customWidth="1"/>
    <col min="5832" max="5842" width="6.26953125" style="870" customWidth="1"/>
    <col min="5843" max="5843" width="0.1796875" style="870" customWidth="1"/>
    <col min="5844" max="6080" width="9.26953125" style="870"/>
    <col min="6081" max="6081" width="10.1796875" style="870" customWidth="1"/>
    <col min="6082" max="6082" width="9" style="870" customWidth="1"/>
    <col min="6083" max="6083" width="9.1796875" style="870" customWidth="1"/>
    <col min="6084" max="6084" width="5.81640625" style="870" customWidth="1"/>
    <col min="6085" max="6087" width="7.26953125" style="870" customWidth="1"/>
    <col min="6088" max="6098" width="6.26953125" style="870" customWidth="1"/>
    <col min="6099" max="6099" width="0.1796875" style="870" customWidth="1"/>
    <col min="6100" max="6336" width="9.26953125" style="870"/>
    <col min="6337" max="6337" width="10.1796875" style="870" customWidth="1"/>
    <col min="6338" max="6338" width="9" style="870" customWidth="1"/>
    <col min="6339" max="6339" width="9.1796875" style="870" customWidth="1"/>
    <col min="6340" max="6340" width="5.81640625" style="870" customWidth="1"/>
    <col min="6341" max="6343" width="7.26953125" style="870" customWidth="1"/>
    <col min="6344" max="6354" width="6.26953125" style="870" customWidth="1"/>
    <col min="6355" max="6355" width="0.1796875" style="870" customWidth="1"/>
    <col min="6356" max="6592" width="9.26953125" style="870"/>
    <col min="6593" max="6593" width="10.1796875" style="870" customWidth="1"/>
    <col min="6594" max="6594" width="9" style="870" customWidth="1"/>
    <col min="6595" max="6595" width="9.1796875" style="870" customWidth="1"/>
    <col min="6596" max="6596" width="5.81640625" style="870" customWidth="1"/>
    <col min="6597" max="6599" width="7.26953125" style="870" customWidth="1"/>
    <col min="6600" max="6610" width="6.26953125" style="870" customWidth="1"/>
    <col min="6611" max="6611" width="0.1796875" style="870" customWidth="1"/>
    <col min="6612" max="6848" width="9.26953125" style="870"/>
    <col min="6849" max="6849" width="10.1796875" style="870" customWidth="1"/>
    <col min="6850" max="6850" width="9" style="870" customWidth="1"/>
    <col min="6851" max="6851" width="9.1796875" style="870" customWidth="1"/>
    <col min="6852" max="6852" width="5.81640625" style="870" customWidth="1"/>
    <col min="6853" max="6855" width="7.26953125" style="870" customWidth="1"/>
    <col min="6856" max="6866" width="6.26953125" style="870" customWidth="1"/>
    <col min="6867" max="6867" width="0.1796875" style="870" customWidth="1"/>
    <col min="6868" max="7104" width="9.26953125" style="870"/>
    <col min="7105" max="7105" width="10.1796875" style="870" customWidth="1"/>
    <col min="7106" max="7106" width="9" style="870" customWidth="1"/>
    <col min="7107" max="7107" width="9.1796875" style="870" customWidth="1"/>
    <col min="7108" max="7108" width="5.81640625" style="870" customWidth="1"/>
    <col min="7109" max="7111" width="7.26953125" style="870" customWidth="1"/>
    <col min="7112" max="7122" width="6.26953125" style="870" customWidth="1"/>
    <col min="7123" max="7123" width="0.1796875" style="870" customWidth="1"/>
    <col min="7124" max="7360" width="9.26953125" style="870"/>
    <col min="7361" max="7361" width="10.1796875" style="870" customWidth="1"/>
    <col min="7362" max="7362" width="9" style="870" customWidth="1"/>
    <col min="7363" max="7363" width="9.1796875" style="870" customWidth="1"/>
    <col min="7364" max="7364" width="5.81640625" style="870" customWidth="1"/>
    <col min="7365" max="7367" width="7.26953125" style="870" customWidth="1"/>
    <col min="7368" max="7378" width="6.26953125" style="870" customWidth="1"/>
    <col min="7379" max="7379" width="0.1796875" style="870" customWidth="1"/>
    <col min="7380" max="7616" width="9.26953125" style="870"/>
    <col min="7617" max="7617" width="10.1796875" style="870" customWidth="1"/>
    <col min="7618" max="7618" width="9" style="870" customWidth="1"/>
    <col min="7619" max="7619" width="9.1796875" style="870" customWidth="1"/>
    <col min="7620" max="7620" width="5.81640625" style="870" customWidth="1"/>
    <col min="7621" max="7623" width="7.26953125" style="870" customWidth="1"/>
    <col min="7624" max="7634" width="6.26953125" style="870" customWidth="1"/>
    <col min="7635" max="7635" width="0.1796875" style="870" customWidth="1"/>
    <col min="7636" max="7872" width="9.26953125" style="870"/>
    <col min="7873" max="7873" width="10.1796875" style="870" customWidth="1"/>
    <col min="7874" max="7874" width="9" style="870" customWidth="1"/>
    <col min="7875" max="7875" width="9.1796875" style="870" customWidth="1"/>
    <col min="7876" max="7876" width="5.81640625" style="870" customWidth="1"/>
    <col min="7877" max="7879" width="7.26953125" style="870" customWidth="1"/>
    <col min="7880" max="7890" width="6.26953125" style="870" customWidth="1"/>
    <col min="7891" max="7891" width="0.1796875" style="870" customWidth="1"/>
    <col min="7892" max="8128" width="9.26953125" style="870"/>
    <col min="8129" max="8129" width="10.1796875" style="870" customWidth="1"/>
    <col min="8130" max="8130" width="9" style="870" customWidth="1"/>
    <col min="8131" max="8131" width="9.1796875" style="870" customWidth="1"/>
    <col min="8132" max="8132" width="5.81640625" style="870" customWidth="1"/>
    <col min="8133" max="8135" width="7.26953125" style="870" customWidth="1"/>
    <col min="8136" max="8146" width="6.26953125" style="870" customWidth="1"/>
    <col min="8147" max="8147" width="0.1796875" style="870" customWidth="1"/>
    <col min="8148" max="8384" width="9.26953125" style="870"/>
    <col min="8385" max="8385" width="10.1796875" style="870" customWidth="1"/>
    <col min="8386" max="8386" width="9" style="870" customWidth="1"/>
    <col min="8387" max="8387" width="9.1796875" style="870" customWidth="1"/>
    <col min="8388" max="8388" width="5.81640625" style="870" customWidth="1"/>
    <col min="8389" max="8391" width="7.26953125" style="870" customWidth="1"/>
    <col min="8392" max="8402" width="6.26953125" style="870" customWidth="1"/>
    <col min="8403" max="8403" width="0.1796875" style="870" customWidth="1"/>
    <col min="8404" max="8640" width="9.26953125" style="870"/>
    <col min="8641" max="8641" width="10.1796875" style="870" customWidth="1"/>
    <col min="8642" max="8642" width="9" style="870" customWidth="1"/>
    <col min="8643" max="8643" width="9.1796875" style="870" customWidth="1"/>
    <col min="8644" max="8644" width="5.81640625" style="870" customWidth="1"/>
    <col min="8645" max="8647" width="7.26953125" style="870" customWidth="1"/>
    <col min="8648" max="8658" width="6.26953125" style="870" customWidth="1"/>
    <col min="8659" max="8659" width="0.1796875" style="870" customWidth="1"/>
    <col min="8660" max="8896" width="9.26953125" style="870"/>
    <col min="8897" max="8897" width="10.1796875" style="870" customWidth="1"/>
    <col min="8898" max="8898" width="9" style="870" customWidth="1"/>
    <col min="8899" max="8899" width="9.1796875" style="870" customWidth="1"/>
    <col min="8900" max="8900" width="5.81640625" style="870" customWidth="1"/>
    <col min="8901" max="8903" width="7.26953125" style="870" customWidth="1"/>
    <col min="8904" max="8914" width="6.26953125" style="870" customWidth="1"/>
    <col min="8915" max="8915" width="0.1796875" style="870" customWidth="1"/>
    <col min="8916" max="9152" width="9.26953125" style="870"/>
    <col min="9153" max="9153" width="10.1796875" style="870" customWidth="1"/>
    <col min="9154" max="9154" width="9" style="870" customWidth="1"/>
    <col min="9155" max="9155" width="9.1796875" style="870" customWidth="1"/>
    <col min="9156" max="9156" width="5.81640625" style="870" customWidth="1"/>
    <col min="9157" max="9159" width="7.26953125" style="870" customWidth="1"/>
    <col min="9160" max="9170" width="6.26953125" style="870" customWidth="1"/>
    <col min="9171" max="9171" width="0.1796875" style="870" customWidth="1"/>
    <col min="9172" max="9408" width="9.26953125" style="870"/>
    <col min="9409" max="9409" width="10.1796875" style="870" customWidth="1"/>
    <col min="9410" max="9410" width="9" style="870" customWidth="1"/>
    <col min="9411" max="9411" width="9.1796875" style="870" customWidth="1"/>
    <col min="9412" max="9412" width="5.81640625" style="870" customWidth="1"/>
    <col min="9413" max="9415" width="7.26953125" style="870" customWidth="1"/>
    <col min="9416" max="9426" width="6.26953125" style="870" customWidth="1"/>
    <col min="9427" max="9427" width="0.1796875" style="870" customWidth="1"/>
    <col min="9428" max="9664" width="9.26953125" style="870"/>
    <col min="9665" max="9665" width="10.1796875" style="870" customWidth="1"/>
    <col min="9666" max="9666" width="9" style="870" customWidth="1"/>
    <col min="9667" max="9667" width="9.1796875" style="870" customWidth="1"/>
    <col min="9668" max="9668" width="5.81640625" style="870" customWidth="1"/>
    <col min="9669" max="9671" width="7.26953125" style="870" customWidth="1"/>
    <col min="9672" max="9682" width="6.26953125" style="870" customWidth="1"/>
    <col min="9683" max="9683" width="0.1796875" style="870" customWidth="1"/>
    <col min="9684" max="9920" width="9.26953125" style="870"/>
    <col min="9921" max="9921" width="10.1796875" style="870" customWidth="1"/>
    <col min="9922" max="9922" width="9" style="870" customWidth="1"/>
    <col min="9923" max="9923" width="9.1796875" style="870" customWidth="1"/>
    <col min="9924" max="9924" width="5.81640625" style="870" customWidth="1"/>
    <col min="9925" max="9927" width="7.26953125" style="870" customWidth="1"/>
    <col min="9928" max="9938" width="6.26953125" style="870" customWidth="1"/>
    <col min="9939" max="9939" width="0.1796875" style="870" customWidth="1"/>
    <col min="9940" max="10176" width="9.26953125" style="870"/>
    <col min="10177" max="10177" width="10.1796875" style="870" customWidth="1"/>
    <col min="10178" max="10178" width="9" style="870" customWidth="1"/>
    <col min="10179" max="10179" width="9.1796875" style="870" customWidth="1"/>
    <col min="10180" max="10180" width="5.81640625" style="870" customWidth="1"/>
    <col min="10181" max="10183" width="7.26953125" style="870" customWidth="1"/>
    <col min="10184" max="10194" width="6.26953125" style="870" customWidth="1"/>
    <col min="10195" max="10195" width="0.1796875" style="870" customWidth="1"/>
    <col min="10196" max="10432" width="9.26953125" style="870"/>
    <col min="10433" max="10433" width="10.1796875" style="870" customWidth="1"/>
    <col min="10434" max="10434" width="9" style="870" customWidth="1"/>
    <col min="10435" max="10435" width="9.1796875" style="870" customWidth="1"/>
    <col min="10436" max="10436" width="5.81640625" style="870" customWidth="1"/>
    <col min="10437" max="10439" width="7.26953125" style="870" customWidth="1"/>
    <col min="10440" max="10450" width="6.26953125" style="870" customWidth="1"/>
    <col min="10451" max="10451" width="0.1796875" style="870" customWidth="1"/>
    <col min="10452" max="10688" width="9.26953125" style="870"/>
    <col min="10689" max="10689" width="10.1796875" style="870" customWidth="1"/>
    <col min="10690" max="10690" width="9" style="870" customWidth="1"/>
    <col min="10691" max="10691" width="9.1796875" style="870" customWidth="1"/>
    <col min="10692" max="10692" width="5.81640625" style="870" customWidth="1"/>
    <col min="10693" max="10695" width="7.26953125" style="870" customWidth="1"/>
    <col min="10696" max="10706" width="6.26953125" style="870" customWidth="1"/>
    <col min="10707" max="10707" width="0.1796875" style="870" customWidth="1"/>
    <col min="10708" max="10944" width="9.26953125" style="870"/>
    <col min="10945" max="10945" width="10.1796875" style="870" customWidth="1"/>
    <col min="10946" max="10946" width="9" style="870" customWidth="1"/>
    <col min="10947" max="10947" width="9.1796875" style="870" customWidth="1"/>
    <col min="10948" max="10948" width="5.81640625" style="870" customWidth="1"/>
    <col min="10949" max="10951" width="7.26953125" style="870" customWidth="1"/>
    <col min="10952" max="10962" width="6.26953125" style="870" customWidth="1"/>
    <col min="10963" max="10963" width="0.1796875" style="870" customWidth="1"/>
    <col min="10964" max="11200" width="9.26953125" style="870"/>
    <col min="11201" max="11201" width="10.1796875" style="870" customWidth="1"/>
    <col min="11202" max="11202" width="9" style="870" customWidth="1"/>
    <col min="11203" max="11203" width="9.1796875" style="870" customWidth="1"/>
    <col min="11204" max="11204" width="5.81640625" style="870" customWidth="1"/>
    <col min="11205" max="11207" width="7.26953125" style="870" customWidth="1"/>
    <col min="11208" max="11218" width="6.26953125" style="870" customWidth="1"/>
    <col min="11219" max="11219" width="0.1796875" style="870" customWidth="1"/>
    <col min="11220" max="11456" width="9.26953125" style="870"/>
    <col min="11457" max="11457" width="10.1796875" style="870" customWidth="1"/>
    <col min="11458" max="11458" width="9" style="870" customWidth="1"/>
    <col min="11459" max="11459" width="9.1796875" style="870" customWidth="1"/>
    <col min="11460" max="11460" width="5.81640625" style="870" customWidth="1"/>
    <col min="11461" max="11463" width="7.26953125" style="870" customWidth="1"/>
    <col min="11464" max="11474" width="6.26953125" style="870" customWidth="1"/>
    <col min="11475" max="11475" width="0.1796875" style="870" customWidth="1"/>
    <col min="11476" max="11712" width="9.26953125" style="870"/>
    <col min="11713" max="11713" width="10.1796875" style="870" customWidth="1"/>
    <col min="11714" max="11714" width="9" style="870" customWidth="1"/>
    <col min="11715" max="11715" width="9.1796875" style="870" customWidth="1"/>
    <col min="11716" max="11716" width="5.81640625" style="870" customWidth="1"/>
    <col min="11717" max="11719" width="7.26953125" style="870" customWidth="1"/>
    <col min="11720" max="11730" width="6.26953125" style="870" customWidth="1"/>
    <col min="11731" max="11731" width="0.1796875" style="870" customWidth="1"/>
    <col min="11732" max="11968" width="9.26953125" style="870"/>
    <col min="11969" max="11969" width="10.1796875" style="870" customWidth="1"/>
    <col min="11970" max="11970" width="9" style="870" customWidth="1"/>
    <col min="11971" max="11971" width="9.1796875" style="870" customWidth="1"/>
    <col min="11972" max="11972" width="5.81640625" style="870" customWidth="1"/>
    <col min="11973" max="11975" width="7.26953125" style="870" customWidth="1"/>
    <col min="11976" max="11986" width="6.26953125" style="870" customWidth="1"/>
    <col min="11987" max="11987" width="0.1796875" style="870" customWidth="1"/>
    <col min="11988" max="12224" width="9.26953125" style="870"/>
    <col min="12225" max="12225" width="10.1796875" style="870" customWidth="1"/>
    <col min="12226" max="12226" width="9" style="870" customWidth="1"/>
    <col min="12227" max="12227" width="9.1796875" style="870" customWidth="1"/>
    <col min="12228" max="12228" width="5.81640625" style="870" customWidth="1"/>
    <col min="12229" max="12231" width="7.26953125" style="870" customWidth="1"/>
    <col min="12232" max="12242" width="6.26953125" style="870" customWidth="1"/>
    <col min="12243" max="12243" width="0.1796875" style="870" customWidth="1"/>
    <col min="12244" max="12480" width="9.26953125" style="870"/>
    <col min="12481" max="12481" width="10.1796875" style="870" customWidth="1"/>
    <col min="12482" max="12482" width="9" style="870" customWidth="1"/>
    <col min="12483" max="12483" width="9.1796875" style="870" customWidth="1"/>
    <col min="12484" max="12484" width="5.81640625" style="870" customWidth="1"/>
    <col min="12485" max="12487" width="7.26953125" style="870" customWidth="1"/>
    <col min="12488" max="12498" width="6.26953125" style="870" customWidth="1"/>
    <col min="12499" max="12499" width="0.1796875" style="870" customWidth="1"/>
    <col min="12500" max="12736" width="9.26953125" style="870"/>
    <col min="12737" max="12737" width="10.1796875" style="870" customWidth="1"/>
    <col min="12738" max="12738" width="9" style="870" customWidth="1"/>
    <col min="12739" max="12739" width="9.1796875" style="870" customWidth="1"/>
    <col min="12740" max="12740" width="5.81640625" style="870" customWidth="1"/>
    <col min="12741" max="12743" width="7.26953125" style="870" customWidth="1"/>
    <col min="12744" max="12754" width="6.26953125" style="870" customWidth="1"/>
    <col min="12755" max="12755" width="0.1796875" style="870" customWidth="1"/>
    <col min="12756" max="12992" width="9.26953125" style="870"/>
    <col min="12993" max="12993" width="10.1796875" style="870" customWidth="1"/>
    <col min="12994" max="12994" width="9" style="870" customWidth="1"/>
    <col min="12995" max="12995" width="9.1796875" style="870" customWidth="1"/>
    <col min="12996" max="12996" width="5.81640625" style="870" customWidth="1"/>
    <col min="12997" max="12999" width="7.26953125" style="870" customWidth="1"/>
    <col min="13000" max="13010" width="6.26953125" style="870" customWidth="1"/>
    <col min="13011" max="13011" width="0.1796875" style="870" customWidth="1"/>
    <col min="13012" max="13248" width="9.26953125" style="870"/>
    <col min="13249" max="13249" width="10.1796875" style="870" customWidth="1"/>
    <col min="13250" max="13250" width="9" style="870" customWidth="1"/>
    <col min="13251" max="13251" width="9.1796875" style="870" customWidth="1"/>
    <col min="13252" max="13252" width="5.81640625" style="870" customWidth="1"/>
    <col min="13253" max="13255" width="7.26953125" style="870" customWidth="1"/>
    <col min="13256" max="13266" width="6.26953125" style="870" customWidth="1"/>
    <col min="13267" max="13267" width="0.1796875" style="870" customWidth="1"/>
    <col min="13268" max="13504" width="9.26953125" style="870"/>
    <col min="13505" max="13505" width="10.1796875" style="870" customWidth="1"/>
    <col min="13506" max="13506" width="9" style="870" customWidth="1"/>
    <col min="13507" max="13507" width="9.1796875" style="870" customWidth="1"/>
    <col min="13508" max="13508" width="5.81640625" style="870" customWidth="1"/>
    <col min="13509" max="13511" width="7.26953125" style="870" customWidth="1"/>
    <col min="13512" max="13522" width="6.26953125" style="870" customWidth="1"/>
    <col min="13523" max="13523" width="0.1796875" style="870" customWidth="1"/>
    <col min="13524" max="13760" width="9.26953125" style="870"/>
    <col min="13761" max="13761" width="10.1796875" style="870" customWidth="1"/>
    <col min="13762" max="13762" width="9" style="870" customWidth="1"/>
    <col min="13763" max="13763" width="9.1796875" style="870" customWidth="1"/>
    <col min="13764" max="13764" width="5.81640625" style="870" customWidth="1"/>
    <col min="13765" max="13767" width="7.26953125" style="870" customWidth="1"/>
    <col min="13768" max="13778" width="6.26953125" style="870" customWidth="1"/>
    <col min="13779" max="13779" width="0.1796875" style="870" customWidth="1"/>
    <col min="13780" max="14016" width="9.26953125" style="870"/>
    <col min="14017" max="14017" width="10.1796875" style="870" customWidth="1"/>
    <col min="14018" max="14018" width="9" style="870" customWidth="1"/>
    <col min="14019" max="14019" width="9.1796875" style="870" customWidth="1"/>
    <col min="14020" max="14020" width="5.81640625" style="870" customWidth="1"/>
    <col min="14021" max="14023" width="7.26953125" style="870" customWidth="1"/>
    <col min="14024" max="14034" width="6.26953125" style="870" customWidth="1"/>
    <col min="14035" max="14035" width="0.1796875" style="870" customWidth="1"/>
    <col min="14036" max="14272" width="9.26953125" style="870"/>
    <col min="14273" max="14273" width="10.1796875" style="870" customWidth="1"/>
    <col min="14274" max="14274" width="9" style="870" customWidth="1"/>
    <col min="14275" max="14275" width="9.1796875" style="870" customWidth="1"/>
    <col min="14276" max="14276" width="5.81640625" style="870" customWidth="1"/>
    <col min="14277" max="14279" width="7.26953125" style="870" customWidth="1"/>
    <col min="14280" max="14290" width="6.26953125" style="870" customWidth="1"/>
    <col min="14291" max="14291" width="0.1796875" style="870" customWidth="1"/>
    <col min="14292" max="14528" width="9.26953125" style="870"/>
    <col min="14529" max="14529" width="10.1796875" style="870" customWidth="1"/>
    <col min="14530" max="14530" width="9" style="870" customWidth="1"/>
    <col min="14531" max="14531" width="9.1796875" style="870" customWidth="1"/>
    <col min="14532" max="14532" width="5.81640625" style="870" customWidth="1"/>
    <col min="14533" max="14535" width="7.26953125" style="870" customWidth="1"/>
    <col min="14536" max="14546" width="6.26953125" style="870" customWidth="1"/>
    <col min="14547" max="14547" width="0.1796875" style="870" customWidth="1"/>
    <col min="14548" max="14784" width="9.26953125" style="870"/>
    <col min="14785" max="14785" width="10.1796875" style="870" customWidth="1"/>
    <col min="14786" max="14786" width="9" style="870" customWidth="1"/>
    <col min="14787" max="14787" width="9.1796875" style="870" customWidth="1"/>
    <col min="14788" max="14788" width="5.81640625" style="870" customWidth="1"/>
    <col min="14789" max="14791" width="7.26953125" style="870" customWidth="1"/>
    <col min="14792" max="14802" width="6.26953125" style="870" customWidth="1"/>
    <col min="14803" max="14803" width="0.1796875" style="870" customWidth="1"/>
    <col min="14804" max="15040" width="9.26953125" style="870"/>
    <col min="15041" max="15041" width="10.1796875" style="870" customWidth="1"/>
    <col min="15042" max="15042" width="9" style="870" customWidth="1"/>
    <col min="15043" max="15043" width="9.1796875" style="870" customWidth="1"/>
    <col min="15044" max="15044" width="5.81640625" style="870" customWidth="1"/>
    <col min="15045" max="15047" width="7.26953125" style="870" customWidth="1"/>
    <col min="15048" max="15058" width="6.26953125" style="870" customWidth="1"/>
    <col min="15059" max="15059" width="0.1796875" style="870" customWidth="1"/>
    <col min="15060" max="15296" width="9.26953125" style="870"/>
    <col min="15297" max="15297" width="10.1796875" style="870" customWidth="1"/>
    <col min="15298" max="15298" width="9" style="870" customWidth="1"/>
    <col min="15299" max="15299" width="9.1796875" style="870" customWidth="1"/>
    <col min="15300" max="15300" width="5.81640625" style="870" customWidth="1"/>
    <col min="15301" max="15303" width="7.26953125" style="870" customWidth="1"/>
    <col min="15304" max="15314" width="6.26953125" style="870" customWidth="1"/>
    <col min="15315" max="15315" width="0.1796875" style="870" customWidth="1"/>
    <col min="15316" max="15552" width="9.26953125" style="870"/>
    <col min="15553" max="15553" width="10.1796875" style="870" customWidth="1"/>
    <col min="15554" max="15554" width="9" style="870" customWidth="1"/>
    <col min="15555" max="15555" width="9.1796875" style="870" customWidth="1"/>
    <col min="15556" max="15556" width="5.81640625" style="870" customWidth="1"/>
    <col min="15557" max="15559" width="7.26953125" style="870" customWidth="1"/>
    <col min="15560" max="15570" width="6.26953125" style="870" customWidth="1"/>
    <col min="15571" max="15571" width="0.1796875" style="870" customWidth="1"/>
    <col min="15572" max="15808" width="9.26953125" style="870"/>
    <col min="15809" max="15809" width="10.1796875" style="870" customWidth="1"/>
    <col min="15810" max="15810" width="9" style="870" customWidth="1"/>
    <col min="15811" max="15811" width="9.1796875" style="870" customWidth="1"/>
    <col min="15812" max="15812" width="5.81640625" style="870" customWidth="1"/>
    <col min="15813" max="15815" width="7.26953125" style="870" customWidth="1"/>
    <col min="15816" max="15826" width="6.26953125" style="870" customWidth="1"/>
    <col min="15827" max="15827" width="0.1796875" style="870" customWidth="1"/>
    <col min="15828" max="16064" width="9.26953125" style="870"/>
    <col min="16065" max="16065" width="10.1796875" style="870" customWidth="1"/>
    <col min="16066" max="16066" width="9" style="870" customWidth="1"/>
    <col min="16067" max="16067" width="9.1796875" style="870" customWidth="1"/>
    <col min="16068" max="16068" width="5.81640625" style="870" customWidth="1"/>
    <col min="16069" max="16071" width="7.26953125" style="870" customWidth="1"/>
    <col min="16072" max="16082" width="6.26953125" style="870" customWidth="1"/>
    <col min="16083" max="16083" width="0.1796875" style="870" customWidth="1"/>
    <col min="16084" max="16384" width="9.26953125" style="870"/>
  </cols>
  <sheetData>
    <row r="1" spans="1:20" ht="59.25" customHeight="1">
      <c r="A1" s="2133" t="s">
        <v>2444</v>
      </c>
      <c r="B1" s="2134"/>
      <c r="C1" s="2134"/>
      <c r="D1" s="2134"/>
      <c r="E1" s="2134"/>
      <c r="F1" s="2134"/>
      <c r="G1" s="2134"/>
      <c r="H1" s="2134"/>
      <c r="I1" s="2134"/>
      <c r="J1" s="2134"/>
      <c r="K1" s="2134"/>
      <c r="L1" s="2134"/>
      <c r="M1" s="2134"/>
      <c r="N1" s="2134"/>
      <c r="O1" s="2134"/>
      <c r="P1" s="2134"/>
      <c r="Q1" s="2134"/>
      <c r="R1" s="2135"/>
    </row>
    <row r="2" spans="1:20" ht="40.5" customHeight="1">
      <c r="A2" s="2061" t="s">
        <v>2445</v>
      </c>
      <c r="B2" s="2062"/>
      <c r="C2" s="2062"/>
      <c r="D2" s="2062"/>
      <c r="E2" s="2062"/>
      <c r="F2" s="2062"/>
      <c r="G2" s="2062"/>
      <c r="H2" s="2062"/>
      <c r="I2" s="2062"/>
      <c r="J2" s="2062"/>
      <c r="K2" s="2062"/>
      <c r="L2" s="2062"/>
      <c r="M2" s="2062"/>
      <c r="N2" s="2062"/>
      <c r="O2" s="2062"/>
      <c r="P2" s="2062"/>
      <c r="Q2" s="2062"/>
      <c r="R2" s="2063"/>
    </row>
    <row r="3" spans="1:20" ht="36.75" customHeight="1">
      <c r="A3" s="2136" t="s">
        <v>2756</v>
      </c>
      <c r="B3" s="2137"/>
      <c r="C3" s="2137"/>
      <c r="D3" s="2137"/>
      <c r="E3" s="2137"/>
      <c r="F3" s="2137"/>
      <c r="G3" s="2137"/>
      <c r="H3" s="2137"/>
      <c r="I3" s="2137"/>
      <c r="J3" s="2137"/>
      <c r="K3" s="2138" t="s">
        <v>2757</v>
      </c>
      <c r="L3" s="2138"/>
      <c r="M3" s="2138"/>
      <c r="N3" s="2138"/>
      <c r="O3" s="2138"/>
      <c r="P3" s="2138"/>
      <c r="Q3" s="2138"/>
      <c r="R3" s="2139"/>
    </row>
    <row r="4" spans="1:20" ht="38.25" customHeight="1">
      <c r="A4" s="2140" t="s">
        <v>322</v>
      </c>
      <c r="B4" s="794" t="s">
        <v>2758</v>
      </c>
      <c r="C4" s="794" t="s">
        <v>2758</v>
      </c>
      <c r="D4" s="794" t="s">
        <v>2759</v>
      </c>
      <c r="E4" s="871" t="s">
        <v>2760</v>
      </c>
      <c r="F4" s="2082" t="s">
        <v>2761</v>
      </c>
      <c r="G4" s="2101"/>
      <c r="H4" s="2080" t="s">
        <v>2762</v>
      </c>
      <c r="I4" s="2081"/>
      <c r="J4" s="2081" t="s">
        <v>2763</v>
      </c>
      <c r="K4" s="2081"/>
      <c r="L4" s="2081"/>
      <c r="M4" s="2082"/>
      <c r="N4" s="2141" t="s">
        <v>2764</v>
      </c>
      <c r="O4" s="2141"/>
      <c r="P4" s="2141" t="s">
        <v>2765</v>
      </c>
      <c r="Q4" s="2142"/>
      <c r="R4" s="2143" t="s">
        <v>759</v>
      </c>
    </row>
    <row r="5" spans="1:20" ht="54.75" customHeight="1">
      <c r="A5" s="2083"/>
      <c r="B5" s="796" t="s">
        <v>2766</v>
      </c>
      <c r="C5" s="796" t="s">
        <v>2767</v>
      </c>
      <c r="D5" s="796" t="s">
        <v>2768</v>
      </c>
      <c r="E5" s="796" t="s">
        <v>2769</v>
      </c>
      <c r="F5" s="796" t="s">
        <v>2770</v>
      </c>
      <c r="G5" s="796" t="s">
        <v>2771</v>
      </c>
      <c r="H5" s="2020" t="s">
        <v>2772</v>
      </c>
      <c r="I5" s="2021"/>
      <c r="J5" s="2022"/>
      <c r="K5" s="2020" t="s">
        <v>2773</v>
      </c>
      <c r="L5" s="2021"/>
      <c r="M5" s="2022"/>
      <c r="N5" s="2020" t="s">
        <v>2774</v>
      </c>
      <c r="O5" s="2021"/>
      <c r="P5" s="872"/>
      <c r="Q5" s="873" t="s">
        <v>2775</v>
      </c>
      <c r="R5" s="2078"/>
    </row>
    <row r="6" spans="1:20" ht="45.75" customHeight="1">
      <c r="A6" s="2083"/>
      <c r="B6" s="796" t="s">
        <v>2776</v>
      </c>
      <c r="C6" s="796" t="s">
        <v>2777</v>
      </c>
      <c r="D6" s="796" t="s">
        <v>733</v>
      </c>
      <c r="E6" s="796"/>
      <c r="F6" s="796"/>
      <c r="G6" s="796"/>
      <c r="H6" s="874" t="s">
        <v>998</v>
      </c>
      <c r="I6" s="874" t="s">
        <v>2638</v>
      </c>
      <c r="J6" s="874" t="s">
        <v>750</v>
      </c>
      <c r="K6" s="874" t="s">
        <v>998</v>
      </c>
      <c r="L6" s="874" t="s">
        <v>2638</v>
      </c>
      <c r="M6" s="874" t="s">
        <v>750</v>
      </c>
      <c r="N6" s="2072" t="s">
        <v>2778</v>
      </c>
      <c r="O6" s="2072" t="s">
        <v>2627</v>
      </c>
      <c r="P6" s="2072" t="s">
        <v>2779</v>
      </c>
      <c r="Q6" s="2072" t="s">
        <v>2780</v>
      </c>
      <c r="R6" s="2083"/>
    </row>
    <row r="7" spans="1:20" ht="51" customHeight="1">
      <c r="A7" s="2084"/>
      <c r="B7" s="796" t="s">
        <v>2781</v>
      </c>
      <c r="C7" s="796" t="s">
        <v>2682</v>
      </c>
      <c r="D7" s="796" t="s">
        <v>2782</v>
      </c>
      <c r="E7" s="796" t="s">
        <v>2783</v>
      </c>
      <c r="F7" s="796" t="s">
        <v>2784</v>
      </c>
      <c r="G7" s="796" t="s">
        <v>2712</v>
      </c>
      <c r="H7" s="875" t="s">
        <v>2639</v>
      </c>
      <c r="I7" s="875" t="s">
        <v>2640</v>
      </c>
      <c r="J7" s="875" t="s">
        <v>2641</v>
      </c>
      <c r="K7" s="875" t="s">
        <v>2639</v>
      </c>
      <c r="L7" s="875" t="s">
        <v>2640</v>
      </c>
      <c r="M7" s="875" t="s">
        <v>2641</v>
      </c>
      <c r="N7" s="2073"/>
      <c r="O7" s="2073"/>
      <c r="P7" s="2073"/>
      <c r="Q7" s="2073"/>
      <c r="R7" s="2084"/>
    </row>
    <row r="8" spans="1:20" ht="55" customHeight="1">
      <c r="A8" s="727" t="s">
        <v>965</v>
      </c>
      <c r="B8" s="876">
        <v>995</v>
      </c>
      <c r="C8" s="877">
        <v>0</v>
      </c>
      <c r="D8" s="878">
        <f>C8/B8*100</f>
        <v>0</v>
      </c>
      <c r="E8" s="877">
        <v>0</v>
      </c>
      <c r="F8" s="877">
        <v>0</v>
      </c>
      <c r="G8" s="877">
        <v>0</v>
      </c>
      <c r="H8" s="877">
        <v>0</v>
      </c>
      <c r="I8" s="877">
        <v>0</v>
      </c>
      <c r="J8" s="879">
        <f>SUM(H8:I8)</f>
        <v>0</v>
      </c>
      <c r="K8" s="880">
        <v>0</v>
      </c>
      <c r="L8" s="880">
        <v>0</v>
      </c>
      <c r="M8" s="879">
        <f>SUM(K8:L8)</f>
        <v>0</v>
      </c>
      <c r="N8" s="877">
        <v>0</v>
      </c>
      <c r="O8" s="877">
        <v>0</v>
      </c>
      <c r="P8" s="877">
        <v>0</v>
      </c>
      <c r="Q8" s="877">
        <v>0</v>
      </c>
      <c r="R8" s="727" t="s">
        <v>44</v>
      </c>
      <c r="S8" s="881"/>
      <c r="T8" s="882"/>
    </row>
    <row r="9" spans="1:20" ht="55" customHeight="1">
      <c r="A9" s="727" t="s">
        <v>45</v>
      </c>
      <c r="B9" s="883">
        <v>0</v>
      </c>
      <c r="C9" s="884">
        <v>0</v>
      </c>
      <c r="D9" s="884" t="s">
        <v>2785</v>
      </c>
      <c r="E9" s="884">
        <v>0</v>
      </c>
      <c r="F9" s="884">
        <v>0</v>
      </c>
      <c r="G9" s="884">
        <v>0</v>
      </c>
      <c r="H9" s="885">
        <v>0</v>
      </c>
      <c r="I9" s="884">
        <v>0</v>
      </c>
      <c r="J9" s="879">
        <f t="shared" ref="J9:J27" si="0">SUM(H9:I9)</f>
        <v>0</v>
      </c>
      <c r="K9" s="886">
        <v>0</v>
      </c>
      <c r="L9" s="886">
        <v>0</v>
      </c>
      <c r="M9" s="879">
        <f t="shared" ref="M9:M27" si="1">SUM(K9:L9)</f>
        <v>0</v>
      </c>
      <c r="N9" s="884">
        <v>0</v>
      </c>
      <c r="O9" s="884">
        <v>0</v>
      </c>
      <c r="P9" s="884">
        <v>0</v>
      </c>
      <c r="Q9" s="884">
        <v>0</v>
      </c>
      <c r="R9" s="727" t="s">
        <v>46</v>
      </c>
      <c r="S9" s="881"/>
      <c r="T9" s="882"/>
    </row>
    <row r="10" spans="1:20" ht="55" customHeight="1">
      <c r="A10" s="727" t="s">
        <v>47</v>
      </c>
      <c r="B10" s="876">
        <v>86</v>
      </c>
      <c r="C10" s="877">
        <v>3</v>
      </c>
      <c r="D10" s="878">
        <f t="shared" ref="D10:D25" si="2">C10/B10*100</f>
        <v>3.4883720930232558</v>
      </c>
      <c r="E10" s="877">
        <v>2</v>
      </c>
      <c r="F10" s="877">
        <v>1</v>
      </c>
      <c r="G10" s="877">
        <v>0</v>
      </c>
      <c r="H10" s="877">
        <v>0</v>
      </c>
      <c r="I10" s="877">
        <v>0</v>
      </c>
      <c r="J10" s="879">
        <f t="shared" si="0"/>
        <v>0</v>
      </c>
      <c r="K10" s="880">
        <v>3</v>
      </c>
      <c r="L10" s="880">
        <v>0</v>
      </c>
      <c r="M10" s="879">
        <f t="shared" si="1"/>
        <v>3</v>
      </c>
      <c r="N10" s="877">
        <v>0</v>
      </c>
      <c r="O10" s="877">
        <v>0</v>
      </c>
      <c r="P10" s="877">
        <v>3</v>
      </c>
      <c r="Q10" s="877">
        <v>0</v>
      </c>
      <c r="R10" s="727" t="s">
        <v>48</v>
      </c>
      <c r="S10" s="881"/>
      <c r="T10" s="882"/>
    </row>
    <row r="11" spans="1:20" ht="55" customHeight="1">
      <c r="A11" s="727" t="s">
        <v>49</v>
      </c>
      <c r="B11" s="883">
        <v>24282</v>
      </c>
      <c r="C11" s="884">
        <v>25</v>
      </c>
      <c r="D11" s="887">
        <f t="shared" si="2"/>
        <v>0.10295692282349066</v>
      </c>
      <c r="E11" s="884">
        <v>5</v>
      </c>
      <c r="F11" s="884">
        <v>20</v>
      </c>
      <c r="G11" s="884">
        <v>0</v>
      </c>
      <c r="H11" s="885">
        <v>4</v>
      </c>
      <c r="I11" s="884">
        <v>0</v>
      </c>
      <c r="J11" s="879">
        <f t="shared" si="0"/>
        <v>4</v>
      </c>
      <c r="K11" s="886">
        <v>18</v>
      </c>
      <c r="L11" s="886">
        <v>3</v>
      </c>
      <c r="M11" s="879">
        <f t="shared" si="1"/>
        <v>21</v>
      </c>
      <c r="N11" s="884">
        <v>0</v>
      </c>
      <c r="O11" s="884">
        <v>0</v>
      </c>
      <c r="P11" s="884">
        <v>22</v>
      </c>
      <c r="Q11" s="884">
        <v>3</v>
      </c>
      <c r="R11" s="727" t="s">
        <v>2525</v>
      </c>
      <c r="S11" s="881"/>
      <c r="T11" s="882"/>
    </row>
    <row r="12" spans="1:20" ht="55" customHeight="1">
      <c r="A12" s="727" t="s">
        <v>50</v>
      </c>
      <c r="B12" s="876">
        <v>15050</v>
      </c>
      <c r="C12" s="877">
        <v>1</v>
      </c>
      <c r="D12" s="878">
        <f t="shared" si="2"/>
        <v>6.6445182724252493E-3</v>
      </c>
      <c r="E12" s="877">
        <v>0</v>
      </c>
      <c r="F12" s="877">
        <v>1</v>
      </c>
      <c r="G12" s="877">
        <v>0</v>
      </c>
      <c r="H12" s="877">
        <v>0</v>
      </c>
      <c r="I12" s="877">
        <v>0</v>
      </c>
      <c r="J12" s="879">
        <f t="shared" si="0"/>
        <v>0</v>
      </c>
      <c r="K12" s="880">
        <v>1</v>
      </c>
      <c r="L12" s="880">
        <v>0</v>
      </c>
      <c r="M12" s="879">
        <f t="shared" si="1"/>
        <v>1</v>
      </c>
      <c r="N12" s="877">
        <v>0</v>
      </c>
      <c r="O12" s="877">
        <v>0</v>
      </c>
      <c r="P12" s="877">
        <v>1</v>
      </c>
      <c r="Q12" s="877">
        <v>0</v>
      </c>
      <c r="R12" s="727" t="s">
        <v>1100</v>
      </c>
      <c r="S12" s="881"/>
      <c r="T12" s="882"/>
    </row>
    <row r="13" spans="1:20" ht="55" customHeight="1">
      <c r="A13" s="727" t="s">
        <v>51</v>
      </c>
      <c r="B13" s="883">
        <v>0</v>
      </c>
      <c r="C13" s="884">
        <v>0</v>
      </c>
      <c r="D13" s="884" t="s">
        <v>2785</v>
      </c>
      <c r="E13" s="884">
        <v>0</v>
      </c>
      <c r="F13" s="884">
        <v>0</v>
      </c>
      <c r="G13" s="884">
        <v>0</v>
      </c>
      <c r="H13" s="885">
        <v>0</v>
      </c>
      <c r="I13" s="884">
        <v>0</v>
      </c>
      <c r="J13" s="879">
        <f t="shared" si="0"/>
        <v>0</v>
      </c>
      <c r="K13" s="886">
        <v>0</v>
      </c>
      <c r="L13" s="886">
        <v>0</v>
      </c>
      <c r="M13" s="879">
        <f t="shared" si="1"/>
        <v>0</v>
      </c>
      <c r="N13" s="884">
        <v>0</v>
      </c>
      <c r="O13" s="884">
        <v>0</v>
      </c>
      <c r="P13" s="884">
        <v>0</v>
      </c>
      <c r="Q13" s="884">
        <v>0</v>
      </c>
      <c r="R13" s="727" t="s">
        <v>52</v>
      </c>
      <c r="S13" s="881"/>
      <c r="T13" s="882"/>
    </row>
    <row r="14" spans="1:20" ht="55" customHeight="1">
      <c r="A14" s="727" t="s">
        <v>201</v>
      </c>
      <c r="B14" s="876">
        <v>13584</v>
      </c>
      <c r="C14" s="877">
        <v>7</v>
      </c>
      <c r="D14" s="878">
        <f t="shared" si="2"/>
        <v>5.1531213191990576E-2</v>
      </c>
      <c r="E14" s="877">
        <v>0</v>
      </c>
      <c r="F14" s="877">
        <v>3</v>
      </c>
      <c r="G14" s="877">
        <v>4</v>
      </c>
      <c r="H14" s="877">
        <v>0</v>
      </c>
      <c r="I14" s="877">
        <v>0</v>
      </c>
      <c r="J14" s="879">
        <f t="shared" si="0"/>
        <v>0</v>
      </c>
      <c r="K14" s="880">
        <v>7</v>
      </c>
      <c r="L14" s="880">
        <v>0</v>
      </c>
      <c r="M14" s="879">
        <f t="shared" si="1"/>
        <v>7</v>
      </c>
      <c r="N14" s="877">
        <v>0</v>
      </c>
      <c r="O14" s="877">
        <v>1</v>
      </c>
      <c r="P14" s="877">
        <v>5</v>
      </c>
      <c r="Q14" s="877">
        <v>1</v>
      </c>
      <c r="R14" s="727" t="s">
        <v>1131</v>
      </c>
      <c r="S14" s="881"/>
      <c r="T14" s="882"/>
    </row>
    <row r="15" spans="1:20" ht="55" customHeight="1">
      <c r="A15" s="727" t="s">
        <v>53</v>
      </c>
      <c r="B15" s="883">
        <v>0</v>
      </c>
      <c r="C15" s="884">
        <v>0</v>
      </c>
      <c r="D15" s="884" t="s">
        <v>2785</v>
      </c>
      <c r="E15" s="884">
        <v>0</v>
      </c>
      <c r="F15" s="884">
        <v>0</v>
      </c>
      <c r="G15" s="884">
        <v>0</v>
      </c>
      <c r="H15" s="885">
        <v>0</v>
      </c>
      <c r="I15" s="884">
        <v>0</v>
      </c>
      <c r="J15" s="879">
        <f t="shared" si="0"/>
        <v>0</v>
      </c>
      <c r="K15" s="886">
        <v>0</v>
      </c>
      <c r="L15" s="886">
        <v>0</v>
      </c>
      <c r="M15" s="879">
        <f t="shared" si="1"/>
        <v>0</v>
      </c>
      <c r="N15" s="884">
        <v>0</v>
      </c>
      <c r="O15" s="884">
        <v>0</v>
      </c>
      <c r="P15" s="884">
        <v>0</v>
      </c>
      <c r="Q15" s="884">
        <v>0</v>
      </c>
      <c r="R15" s="727" t="s">
        <v>1103</v>
      </c>
      <c r="S15" s="881"/>
      <c r="T15" s="882"/>
    </row>
    <row r="16" spans="1:20" ht="55" customHeight="1">
      <c r="A16" s="727" t="s">
        <v>54</v>
      </c>
      <c r="B16" s="876">
        <v>0</v>
      </c>
      <c r="C16" s="877">
        <v>0</v>
      </c>
      <c r="D16" s="878" t="s">
        <v>2785</v>
      </c>
      <c r="E16" s="877">
        <v>0</v>
      </c>
      <c r="F16" s="877">
        <v>0</v>
      </c>
      <c r="G16" s="877">
        <v>0</v>
      </c>
      <c r="H16" s="877">
        <v>0</v>
      </c>
      <c r="I16" s="877">
        <v>0</v>
      </c>
      <c r="J16" s="879">
        <f t="shared" si="0"/>
        <v>0</v>
      </c>
      <c r="K16" s="880">
        <v>0</v>
      </c>
      <c r="L16" s="880">
        <v>0</v>
      </c>
      <c r="M16" s="879">
        <f t="shared" si="1"/>
        <v>0</v>
      </c>
      <c r="N16" s="877">
        <v>0</v>
      </c>
      <c r="O16" s="877">
        <v>0</v>
      </c>
      <c r="P16" s="877">
        <v>0</v>
      </c>
      <c r="Q16" s="877">
        <v>0</v>
      </c>
      <c r="R16" s="727" t="s">
        <v>1101</v>
      </c>
      <c r="S16" s="881"/>
      <c r="T16" s="882"/>
    </row>
    <row r="17" spans="1:21" ht="55" customHeight="1">
      <c r="A17" s="727" t="s">
        <v>55</v>
      </c>
      <c r="B17" s="883">
        <v>8027</v>
      </c>
      <c r="C17" s="884">
        <v>0</v>
      </c>
      <c r="D17" s="884">
        <f t="shared" si="2"/>
        <v>0</v>
      </c>
      <c r="E17" s="884">
        <v>0</v>
      </c>
      <c r="F17" s="884">
        <v>0</v>
      </c>
      <c r="G17" s="884">
        <v>0</v>
      </c>
      <c r="H17" s="885">
        <v>0</v>
      </c>
      <c r="I17" s="884">
        <v>0</v>
      </c>
      <c r="J17" s="879">
        <f t="shared" si="0"/>
        <v>0</v>
      </c>
      <c r="K17" s="886">
        <v>0</v>
      </c>
      <c r="L17" s="886">
        <v>0</v>
      </c>
      <c r="M17" s="879">
        <f t="shared" si="1"/>
        <v>0</v>
      </c>
      <c r="N17" s="884">
        <v>0</v>
      </c>
      <c r="O17" s="884">
        <v>0</v>
      </c>
      <c r="P17" s="884">
        <v>0</v>
      </c>
      <c r="Q17" s="884">
        <v>0</v>
      </c>
      <c r="R17" s="727" t="s">
        <v>1104</v>
      </c>
      <c r="S17" s="881"/>
      <c r="T17" s="882"/>
    </row>
    <row r="18" spans="1:21" ht="55" customHeight="1">
      <c r="A18" s="727" t="s">
        <v>202</v>
      </c>
      <c r="B18" s="876">
        <v>1267</v>
      </c>
      <c r="C18" s="877">
        <v>0</v>
      </c>
      <c r="D18" s="878">
        <f t="shared" si="2"/>
        <v>0</v>
      </c>
      <c r="E18" s="877">
        <v>0</v>
      </c>
      <c r="F18" s="877">
        <v>0</v>
      </c>
      <c r="G18" s="877">
        <v>0</v>
      </c>
      <c r="H18" s="877">
        <v>0</v>
      </c>
      <c r="I18" s="877">
        <v>0</v>
      </c>
      <c r="J18" s="879">
        <f t="shared" si="0"/>
        <v>0</v>
      </c>
      <c r="K18" s="880">
        <v>0</v>
      </c>
      <c r="L18" s="880">
        <v>0</v>
      </c>
      <c r="M18" s="879">
        <f t="shared" si="1"/>
        <v>0</v>
      </c>
      <c r="N18" s="877">
        <v>0</v>
      </c>
      <c r="O18" s="877">
        <v>0</v>
      </c>
      <c r="P18" s="877">
        <v>0</v>
      </c>
      <c r="Q18" s="877">
        <v>0</v>
      </c>
      <c r="R18" s="727" t="s">
        <v>56</v>
      </c>
      <c r="S18" s="881"/>
      <c r="T18" s="882"/>
    </row>
    <row r="19" spans="1:21" ht="55" customHeight="1">
      <c r="A19" s="727" t="s">
        <v>57</v>
      </c>
      <c r="B19" s="883">
        <v>0</v>
      </c>
      <c r="C19" s="884">
        <v>0</v>
      </c>
      <c r="D19" s="884" t="s">
        <v>2785</v>
      </c>
      <c r="E19" s="884">
        <v>0</v>
      </c>
      <c r="F19" s="884">
        <v>0</v>
      </c>
      <c r="G19" s="884">
        <v>0</v>
      </c>
      <c r="H19" s="885">
        <v>0</v>
      </c>
      <c r="I19" s="884">
        <v>0</v>
      </c>
      <c r="J19" s="879">
        <f t="shared" si="0"/>
        <v>0</v>
      </c>
      <c r="K19" s="886">
        <v>0</v>
      </c>
      <c r="L19" s="886">
        <v>0</v>
      </c>
      <c r="M19" s="879">
        <f t="shared" si="1"/>
        <v>0</v>
      </c>
      <c r="N19" s="884">
        <v>0</v>
      </c>
      <c r="O19" s="884">
        <v>0</v>
      </c>
      <c r="P19" s="884">
        <v>0</v>
      </c>
      <c r="Q19" s="884">
        <v>0</v>
      </c>
      <c r="R19" s="727" t="s">
        <v>1105</v>
      </c>
      <c r="S19" s="881"/>
      <c r="T19" s="882"/>
    </row>
    <row r="20" spans="1:21" ht="55" customHeight="1">
      <c r="A20" s="727" t="s">
        <v>58</v>
      </c>
      <c r="B20" s="876">
        <v>3809</v>
      </c>
      <c r="C20" s="877">
        <v>1</v>
      </c>
      <c r="D20" s="878">
        <f t="shared" si="2"/>
        <v>2.6253609871357313E-2</v>
      </c>
      <c r="E20" s="877">
        <v>1</v>
      </c>
      <c r="F20" s="877">
        <v>0</v>
      </c>
      <c r="G20" s="877">
        <v>0</v>
      </c>
      <c r="H20" s="877">
        <v>0</v>
      </c>
      <c r="I20" s="877">
        <v>0</v>
      </c>
      <c r="J20" s="879">
        <f t="shared" si="0"/>
        <v>0</v>
      </c>
      <c r="K20" s="880">
        <v>1</v>
      </c>
      <c r="L20" s="880">
        <v>0</v>
      </c>
      <c r="M20" s="879">
        <f t="shared" si="1"/>
        <v>1</v>
      </c>
      <c r="N20" s="877">
        <v>0</v>
      </c>
      <c r="O20" s="877">
        <v>1</v>
      </c>
      <c r="P20" s="877">
        <v>0</v>
      </c>
      <c r="Q20" s="877">
        <v>0</v>
      </c>
      <c r="R20" s="727" t="s">
        <v>2526</v>
      </c>
      <c r="S20" s="881"/>
      <c r="T20" s="882"/>
    </row>
    <row r="21" spans="1:21" ht="55" customHeight="1">
      <c r="A21" s="727" t="s">
        <v>104</v>
      </c>
      <c r="B21" s="883">
        <v>0</v>
      </c>
      <c r="C21" s="884">
        <v>0</v>
      </c>
      <c r="D21" s="884" t="s">
        <v>2785</v>
      </c>
      <c r="E21" s="884">
        <v>0</v>
      </c>
      <c r="F21" s="884">
        <v>0</v>
      </c>
      <c r="G21" s="884">
        <v>0</v>
      </c>
      <c r="H21" s="885">
        <v>0</v>
      </c>
      <c r="I21" s="884">
        <v>0</v>
      </c>
      <c r="J21" s="879">
        <f t="shared" si="0"/>
        <v>0</v>
      </c>
      <c r="K21" s="886">
        <v>0</v>
      </c>
      <c r="L21" s="886">
        <v>0</v>
      </c>
      <c r="M21" s="879">
        <f t="shared" si="1"/>
        <v>0</v>
      </c>
      <c r="N21" s="884">
        <v>0</v>
      </c>
      <c r="O21" s="884">
        <v>0</v>
      </c>
      <c r="P21" s="884">
        <v>0</v>
      </c>
      <c r="Q21" s="884">
        <v>0</v>
      </c>
      <c r="R21" s="727" t="s">
        <v>203</v>
      </c>
      <c r="S21" s="881"/>
      <c r="T21" s="882"/>
    </row>
    <row r="22" spans="1:21" ht="55" customHeight="1">
      <c r="A22" s="727" t="s">
        <v>59</v>
      </c>
      <c r="B22" s="876">
        <v>42623</v>
      </c>
      <c r="C22" s="877">
        <v>0</v>
      </c>
      <c r="D22" s="878">
        <f t="shared" si="2"/>
        <v>0</v>
      </c>
      <c r="E22" s="877">
        <v>0</v>
      </c>
      <c r="F22" s="877">
        <v>0</v>
      </c>
      <c r="G22" s="877">
        <v>0</v>
      </c>
      <c r="H22" s="877">
        <v>0</v>
      </c>
      <c r="I22" s="877">
        <v>0</v>
      </c>
      <c r="J22" s="879">
        <f t="shared" si="0"/>
        <v>0</v>
      </c>
      <c r="K22" s="880">
        <v>0</v>
      </c>
      <c r="L22" s="880">
        <v>0</v>
      </c>
      <c r="M22" s="879">
        <f t="shared" si="1"/>
        <v>0</v>
      </c>
      <c r="N22" s="877">
        <v>0</v>
      </c>
      <c r="O22" s="877">
        <v>0</v>
      </c>
      <c r="P22" s="877">
        <v>0</v>
      </c>
      <c r="Q22" s="877">
        <v>0</v>
      </c>
      <c r="R22" s="727" t="s">
        <v>60</v>
      </c>
      <c r="S22" s="881"/>
      <c r="T22" s="882"/>
    </row>
    <row r="23" spans="1:21" ht="55" customHeight="1">
      <c r="A23" s="727" t="s">
        <v>61</v>
      </c>
      <c r="B23" s="883">
        <v>33653</v>
      </c>
      <c r="C23" s="884">
        <v>2</v>
      </c>
      <c r="D23" s="887">
        <f t="shared" si="2"/>
        <v>5.9430065670222571E-3</v>
      </c>
      <c r="E23" s="884">
        <v>2</v>
      </c>
      <c r="F23" s="884">
        <v>0</v>
      </c>
      <c r="G23" s="884">
        <v>0</v>
      </c>
      <c r="H23" s="885">
        <v>0</v>
      </c>
      <c r="I23" s="884">
        <v>1</v>
      </c>
      <c r="J23" s="879">
        <f t="shared" si="0"/>
        <v>1</v>
      </c>
      <c r="K23" s="886">
        <v>1</v>
      </c>
      <c r="L23" s="886">
        <v>0</v>
      </c>
      <c r="M23" s="879">
        <f t="shared" si="1"/>
        <v>1</v>
      </c>
      <c r="N23" s="884">
        <v>0</v>
      </c>
      <c r="O23" s="884">
        <v>0</v>
      </c>
      <c r="P23" s="884">
        <v>2</v>
      </c>
      <c r="Q23" s="884">
        <v>0</v>
      </c>
      <c r="R23" s="727" t="s">
        <v>62</v>
      </c>
      <c r="S23" s="881"/>
      <c r="T23" s="882"/>
    </row>
    <row r="24" spans="1:21" ht="55" customHeight="1">
      <c r="A24" s="727" t="s">
        <v>105</v>
      </c>
      <c r="B24" s="876">
        <v>6664</v>
      </c>
      <c r="C24" s="877">
        <v>4</v>
      </c>
      <c r="D24" s="878">
        <f t="shared" si="2"/>
        <v>6.0024009603841535E-2</v>
      </c>
      <c r="E24" s="877">
        <v>2</v>
      </c>
      <c r="F24" s="877">
        <v>1</v>
      </c>
      <c r="G24" s="877">
        <v>1</v>
      </c>
      <c r="H24" s="877">
        <v>3</v>
      </c>
      <c r="I24" s="877">
        <v>0</v>
      </c>
      <c r="J24" s="879">
        <f t="shared" si="0"/>
        <v>3</v>
      </c>
      <c r="K24" s="888">
        <v>1</v>
      </c>
      <c r="L24" s="888">
        <v>0</v>
      </c>
      <c r="M24" s="879">
        <f t="shared" si="1"/>
        <v>1</v>
      </c>
      <c r="N24" s="877">
        <v>0</v>
      </c>
      <c r="O24" s="877">
        <v>0</v>
      </c>
      <c r="P24" s="877">
        <v>2</v>
      </c>
      <c r="Q24" s="877">
        <v>2</v>
      </c>
      <c r="R24" s="727" t="s">
        <v>1132</v>
      </c>
      <c r="S24" s="881"/>
      <c r="T24" s="882"/>
    </row>
    <row r="25" spans="1:21" ht="55" customHeight="1">
      <c r="A25" s="727" t="s">
        <v>63</v>
      </c>
      <c r="B25" s="883">
        <v>21929</v>
      </c>
      <c r="C25" s="884">
        <v>0</v>
      </c>
      <c r="D25" s="884">
        <f t="shared" si="2"/>
        <v>0</v>
      </c>
      <c r="E25" s="884">
        <v>0</v>
      </c>
      <c r="F25" s="884">
        <v>0</v>
      </c>
      <c r="G25" s="884">
        <v>0</v>
      </c>
      <c r="H25" s="885">
        <v>0</v>
      </c>
      <c r="I25" s="884">
        <v>0</v>
      </c>
      <c r="J25" s="879">
        <f t="shared" si="0"/>
        <v>0</v>
      </c>
      <c r="K25" s="886">
        <v>0</v>
      </c>
      <c r="L25" s="886">
        <v>0</v>
      </c>
      <c r="M25" s="879">
        <f t="shared" si="1"/>
        <v>0</v>
      </c>
      <c r="N25" s="884">
        <v>0</v>
      </c>
      <c r="O25" s="884">
        <v>0</v>
      </c>
      <c r="P25" s="884">
        <v>0</v>
      </c>
      <c r="Q25" s="884">
        <v>0</v>
      </c>
      <c r="R25" s="727" t="s">
        <v>1133</v>
      </c>
      <c r="S25" s="881"/>
      <c r="T25" s="882"/>
    </row>
    <row r="26" spans="1:21" ht="55" customHeight="1">
      <c r="A26" s="727" t="s">
        <v>64</v>
      </c>
      <c r="B26" s="876">
        <v>0</v>
      </c>
      <c r="C26" s="877">
        <v>0</v>
      </c>
      <c r="D26" s="878" t="s">
        <v>2785</v>
      </c>
      <c r="E26" s="877">
        <v>0</v>
      </c>
      <c r="F26" s="877">
        <v>0</v>
      </c>
      <c r="G26" s="877">
        <v>0</v>
      </c>
      <c r="H26" s="877">
        <v>0</v>
      </c>
      <c r="I26" s="877">
        <v>0</v>
      </c>
      <c r="J26" s="879">
        <f t="shared" si="0"/>
        <v>0</v>
      </c>
      <c r="K26" s="880">
        <v>0</v>
      </c>
      <c r="L26" s="880">
        <v>0</v>
      </c>
      <c r="M26" s="879">
        <f t="shared" si="1"/>
        <v>0</v>
      </c>
      <c r="N26" s="877">
        <v>0</v>
      </c>
      <c r="O26" s="877">
        <v>0</v>
      </c>
      <c r="P26" s="877">
        <v>0</v>
      </c>
      <c r="Q26" s="877">
        <v>0</v>
      </c>
      <c r="R26" s="727" t="s">
        <v>65</v>
      </c>
      <c r="S26" s="881"/>
      <c r="T26" s="882"/>
    </row>
    <row r="27" spans="1:21" s="889" customFormat="1" ht="55" customHeight="1">
      <c r="A27" s="727" t="s">
        <v>2786</v>
      </c>
      <c r="B27" s="883">
        <v>0</v>
      </c>
      <c r="C27" s="884">
        <v>0</v>
      </c>
      <c r="D27" s="884" t="s">
        <v>2785</v>
      </c>
      <c r="E27" s="884">
        <v>0</v>
      </c>
      <c r="F27" s="884">
        <v>0</v>
      </c>
      <c r="G27" s="884">
        <v>0</v>
      </c>
      <c r="H27" s="885">
        <v>0</v>
      </c>
      <c r="I27" s="884">
        <v>0</v>
      </c>
      <c r="J27" s="879">
        <f t="shared" si="0"/>
        <v>0</v>
      </c>
      <c r="K27" s="886">
        <v>0</v>
      </c>
      <c r="L27" s="886">
        <v>0</v>
      </c>
      <c r="M27" s="879">
        <f t="shared" si="1"/>
        <v>0</v>
      </c>
      <c r="N27" s="884">
        <v>0</v>
      </c>
      <c r="O27" s="884">
        <v>0</v>
      </c>
      <c r="P27" s="884">
        <v>0</v>
      </c>
      <c r="Q27" s="884">
        <v>0</v>
      </c>
      <c r="R27" s="727" t="s">
        <v>67</v>
      </c>
      <c r="S27" s="881"/>
      <c r="T27" s="882"/>
      <c r="U27" s="870"/>
    </row>
    <row r="28" spans="1:21" ht="55" customHeight="1">
      <c r="A28" s="728" t="s">
        <v>750</v>
      </c>
      <c r="B28" s="797">
        <f>SUM(B8:B27)</f>
        <v>171969</v>
      </c>
      <c r="C28" s="797">
        <f t="shared" ref="C28:I28" si="3">SUM(C8:C27)</f>
        <v>43</v>
      </c>
      <c r="D28" s="890">
        <f t="shared" ref="D28" si="4">C28/B28*100</f>
        <v>2.5004506626194255E-2</v>
      </c>
      <c r="E28" s="797">
        <f t="shared" si="3"/>
        <v>12</v>
      </c>
      <c r="F28" s="797">
        <f t="shared" si="3"/>
        <v>26</v>
      </c>
      <c r="G28" s="797">
        <f t="shared" si="3"/>
        <v>5</v>
      </c>
      <c r="H28" s="797">
        <f t="shared" si="3"/>
        <v>7</v>
      </c>
      <c r="I28" s="797">
        <f t="shared" si="3"/>
        <v>1</v>
      </c>
      <c r="J28" s="797">
        <f>SUM(J8:J27)</f>
        <v>8</v>
      </c>
      <c r="K28" s="797">
        <f t="shared" ref="K28:Q28" si="5">SUM(K8:K27)</f>
        <v>32</v>
      </c>
      <c r="L28" s="797">
        <f t="shared" si="5"/>
        <v>3</v>
      </c>
      <c r="M28" s="797">
        <f t="shared" si="5"/>
        <v>35</v>
      </c>
      <c r="N28" s="797">
        <f t="shared" si="5"/>
        <v>0</v>
      </c>
      <c r="O28" s="797">
        <f t="shared" si="5"/>
        <v>2</v>
      </c>
      <c r="P28" s="797">
        <f t="shared" si="5"/>
        <v>35</v>
      </c>
      <c r="Q28" s="797">
        <f t="shared" si="5"/>
        <v>6</v>
      </c>
      <c r="R28" s="728" t="s">
        <v>68</v>
      </c>
      <c r="S28" s="881"/>
      <c r="T28" s="882"/>
    </row>
    <row r="30" spans="1:21">
      <c r="H30" s="882"/>
      <c r="I30" s="882"/>
    </row>
    <row r="37" spans="7:7">
      <c r="G37" s="893"/>
    </row>
    <row r="38" spans="7:7">
      <c r="G38" s="893"/>
    </row>
  </sheetData>
  <mergeCells count="18">
    <mergeCell ref="K5:M5"/>
    <mergeCell ref="N5:O5"/>
    <mergeCell ref="N6:N7"/>
    <mergeCell ref="O6:O7"/>
    <mergeCell ref="P6:P7"/>
    <mergeCell ref="Q6:Q7"/>
    <mergeCell ref="A1:R1"/>
    <mergeCell ref="A2:R2"/>
    <mergeCell ref="A3:J3"/>
    <mergeCell ref="K3:R3"/>
    <mergeCell ref="A4:A7"/>
    <mergeCell ref="F4:G4"/>
    <mergeCell ref="H4:I4"/>
    <mergeCell ref="J4:M4"/>
    <mergeCell ref="N4:O4"/>
    <mergeCell ref="P4:Q4"/>
    <mergeCell ref="R4:R7"/>
    <mergeCell ref="H5:J5"/>
  </mergeCells>
  <printOptions horizontalCentered="1" verticalCentered="1" gridLinesSet="0"/>
  <pageMargins left="0.59055118110236227" right="0.59055118110236227" top="0.98425196850393704" bottom="0.98425196850393704" header="0.51181102362204722" footer="0.51181102362204722"/>
  <pageSetup paperSize="9" scale="30"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X28"/>
  <sheetViews>
    <sheetView showGridLines="0" rightToLeft="1" view="pageBreakPreview" zoomScale="60" zoomScaleNormal="60" workbookViewId="0">
      <selection activeCell="B50" sqref="B50"/>
    </sheetView>
  </sheetViews>
  <sheetFormatPr defaultColWidth="9" defaultRowHeight="23.5"/>
  <cols>
    <col min="1" max="1" width="33.7265625" style="894" customWidth="1"/>
    <col min="2" max="2" width="25.7265625" style="894" customWidth="1"/>
    <col min="3" max="7" width="23.7265625" style="894" customWidth="1"/>
    <col min="8" max="8" width="25.7265625" style="894" customWidth="1"/>
    <col min="9" max="9" width="33.7265625" style="894" customWidth="1"/>
    <col min="10" max="11" width="9" style="894" customWidth="1"/>
    <col min="12" max="16" width="19.7265625" style="894" customWidth="1"/>
    <col min="17" max="19" width="9" style="894" customWidth="1"/>
    <col min="20" max="24" width="19.7265625" style="894" customWidth="1"/>
    <col min="25" max="16384" width="9" style="894"/>
  </cols>
  <sheetData>
    <row r="1" spans="1:24" ht="70.5" customHeight="1">
      <c r="A1" s="2144" t="s">
        <v>2447</v>
      </c>
      <c r="B1" s="2145"/>
      <c r="C1" s="2145"/>
      <c r="D1" s="2145"/>
      <c r="E1" s="2145"/>
      <c r="F1" s="2145"/>
      <c r="G1" s="2145"/>
      <c r="H1" s="2145"/>
      <c r="I1" s="2145"/>
    </row>
    <row r="2" spans="1:24" ht="45" customHeight="1">
      <c r="A2" s="2146" t="s">
        <v>2448</v>
      </c>
      <c r="B2" s="2147"/>
      <c r="C2" s="2147"/>
      <c r="D2" s="2147"/>
      <c r="E2" s="2147"/>
      <c r="F2" s="2147"/>
      <c r="G2" s="2147"/>
      <c r="H2" s="2147"/>
      <c r="I2" s="2147"/>
    </row>
    <row r="3" spans="1:24" ht="45.75" customHeight="1">
      <c r="A3" s="2148" t="s">
        <v>2787</v>
      </c>
      <c r="B3" s="2149"/>
      <c r="C3" s="2150" t="s">
        <v>2788</v>
      </c>
      <c r="D3" s="2150"/>
      <c r="E3" s="2150"/>
      <c r="F3" s="2150"/>
      <c r="G3" s="2150"/>
      <c r="H3" s="2150"/>
      <c r="I3" s="2150"/>
    </row>
    <row r="4" spans="1:24" ht="55" customHeight="1">
      <c r="A4" s="2151" t="s">
        <v>2789</v>
      </c>
      <c r="B4" s="2152"/>
      <c r="C4" s="895" t="s">
        <v>109</v>
      </c>
      <c r="D4" s="896"/>
      <c r="E4" s="896"/>
      <c r="F4" s="897"/>
      <c r="G4" s="898" t="s">
        <v>113</v>
      </c>
      <c r="H4" s="2155" t="s">
        <v>2790</v>
      </c>
      <c r="I4" s="2156"/>
      <c r="L4" s="899"/>
      <c r="M4" s="899"/>
      <c r="N4" s="899"/>
      <c r="O4" s="899"/>
      <c r="P4" s="899"/>
      <c r="T4" s="899"/>
      <c r="U4" s="899"/>
      <c r="V4" s="899"/>
      <c r="W4" s="899"/>
      <c r="X4" s="899"/>
    </row>
    <row r="5" spans="1:24" ht="55" customHeight="1">
      <c r="A5" s="2153"/>
      <c r="B5" s="2154"/>
      <c r="C5" s="900">
        <v>2020</v>
      </c>
      <c r="D5" s="900">
        <v>2021</v>
      </c>
      <c r="E5" s="900">
        <v>2022</v>
      </c>
      <c r="F5" s="900">
        <v>2023</v>
      </c>
      <c r="G5" s="901">
        <v>2024</v>
      </c>
      <c r="H5" s="2153"/>
      <c r="I5" s="2157"/>
      <c r="L5" s="899"/>
      <c r="M5" s="899"/>
      <c r="N5" s="899"/>
      <c r="O5" s="899"/>
      <c r="P5" s="899"/>
      <c r="T5" s="899"/>
      <c r="U5" s="899"/>
      <c r="V5" s="899"/>
      <c r="W5" s="899"/>
      <c r="X5" s="899"/>
    </row>
    <row r="6" spans="1:24" ht="55" customHeight="1">
      <c r="A6" s="902" t="s">
        <v>2791</v>
      </c>
      <c r="B6" s="903"/>
      <c r="C6" s="904">
        <v>39</v>
      </c>
      <c r="D6" s="904">
        <v>71</v>
      </c>
      <c r="E6" s="904">
        <v>19</v>
      </c>
      <c r="F6" s="904">
        <v>25</v>
      </c>
      <c r="G6" s="904">
        <v>43</v>
      </c>
      <c r="H6" s="2159" t="s">
        <v>2792</v>
      </c>
      <c r="I6" s="2159"/>
      <c r="L6" s="899"/>
      <c r="M6" s="899"/>
      <c r="N6" s="899"/>
      <c r="O6" s="899"/>
      <c r="P6" s="899"/>
      <c r="S6" s="905"/>
      <c r="T6" s="899"/>
      <c r="U6" s="899"/>
      <c r="V6" s="899"/>
      <c r="W6" s="899"/>
      <c r="X6" s="899"/>
    </row>
    <row r="7" spans="1:24" ht="55" customHeight="1">
      <c r="A7" s="2160" t="s">
        <v>2793</v>
      </c>
      <c r="B7" s="774" t="s">
        <v>2794</v>
      </c>
      <c r="C7" s="906">
        <v>20.51</v>
      </c>
      <c r="D7" s="906">
        <v>28.17</v>
      </c>
      <c r="E7" s="906">
        <v>52.63</v>
      </c>
      <c r="F7" s="906">
        <v>40</v>
      </c>
      <c r="G7" s="906">
        <v>27.9</v>
      </c>
      <c r="H7" s="774" t="s">
        <v>2795</v>
      </c>
      <c r="I7" s="2159" t="s">
        <v>2761</v>
      </c>
      <c r="L7" s="899"/>
      <c r="M7" s="899"/>
      <c r="N7" s="899"/>
      <c r="O7" s="899"/>
      <c r="P7" s="899"/>
      <c r="S7" s="907"/>
      <c r="T7" s="899"/>
      <c r="U7" s="899"/>
      <c r="V7" s="899"/>
      <c r="W7" s="899"/>
      <c r="X7" s="899"/>
    </row>
    <row r="8" spans="1:24" ht="55" customHeight="1">
      <c r="A8" s="2161"/>
      <c r="B8" s="774" t="s">
        <v>2796</v>
      </c>
      <c r="C8" s="908">
        <v>79.48</v>
      </c>
      <c r="D8" s="908">
        <v>71.83</v>
      </c>
      <c r="E8" s="908">
        <v>36.840000000000003</v>
      </c>
      <c r="F8" s="908">
        <v>52</v>
      </c>
      <c r="G8" s="908">
        <v>60.47</v>
      </c>
      <c r="H8" s="774" t="s">
        <v>2797</v>
      </c>
      <c r="I8" s="2159"/>
    </row>
    <row r="9" spans="1:24" ht="55" customHeight="1">
      <c r="A9" s="2162"/>
      <c r="B9" s="774" t="s">
        <v>2798</v>
      </c>
      <c r="C9" s="906">
        <v>0</v>
      </c>
      <c r="D9" s="906">
        <v>0</v>
      </c>
      <c r="E9" s="906">
        <v>10.53</v>
      </c>
      <c r="F9" s="906">
        <v>8</v>
      </c>
      <c r="G9" s="906">
        <v>11.63</v>
      </c>
      <c r="H9" s="774" t="s">
        <v>2799</v>
      </c>
      <c r="I9" s="2159"/>
      <c r="T9" s="909"/>
      <c r="U9" s="909"/>
      <c r="V9" s="909"/>
      <c r="W9" s="909"/>
      <c r="X9" s="909"/>
    </row>
    <row r="10" spans="1:24" ht="55" customHeight="1">
      <c r="A10" s="2163" t="s">
        <v>990</v>
      </c>
      <c r="B10" s="774" t="s">
        <v>2800</v>
      </c>
      <c r="C10" s="908">
        <v>84.6</v>
      </c>
      <c r="D10" s="908">
        <v>81.69</v>
      </c>
      <c r="E10" s="908">
        <v>73.680000000000007</v>
      </c>
      <c r="F10" s="908">
        <v>84</v>
      </c>
      <c r="G10" s="908">
        <v>90.7</v>
      </c>
      <c r="H10" s="774" t="s">
        <v>2801</v>
      </c>
      <c r="I10" s="2159" t="s">
        <v>992</v>
      </c>
      <c r="T10" s="909"/>
      <c r="U10" s="909"/>
      <c r="V10" s="909"/>
      <c r="W10" s="909"/>
      <c r="X10" s="909"/>
    </row>
    <row r="11" spans="1:24" ht="55" customHeight="1">
      <c r="A11" s="2164"/>
      <c r="B11" s="774" t="s">
        <v>2802</v>
      </c>
      <c r="C11" s="906">
        <v>15.4</v>
      </c>
      <c r="D11" s="906">
        <v>18.309999999999999</v>
      </c>
      <c r="E11" s="906">
        <v>26.32</v>
      </c>
      <c r="F11" s="906">
        <v>16</v>
      </c>
      <c r="G11" s="906">
        <v>9.3000000000000007</v>
      </c>
      <c r="H11" s="774" t="s">
        <v>2803</v>
      </c>
      <c r="I11" s="2159"/>
      <c r="L11" s="910"/>
      <c r="M11" s="910"/>
      <c r="N11" s="910"/>
      <c r="T11" s="909"/>
      <c r="U11" s="909"/>
      <c r="V11" s="909"/>
      <c r="W11" s="909"/>
      <c r="X11" s="909"/>
    </row>
    <row r="12" spans="1:24" ht="55" customHeight="1">
      <c r="A12" s="2165" t="s">
        <v>1197</v>
      </c>
      <c r="B12" s="774" t="s">
        <v>2804</v>
      </c>
      <c r="C12" s="908">
        <v>33.33</v>
      </c>
      <c r="D12" s="908">
        <v>26.76</v>
      </c>
      <c r="E12" s="908">
        <v>57.89</v>
      </c>
      <c r="F12" s="908">
        <v>40</v>
      </c>
      <c r="G12" s="908">
        <v>18.600000000000001</v>
      </c>
      <c r="H12" s="774" t="s">
        <v>2805</v>
      </c>
      <c r="I12" s="2167" t="s">
        <v>1198</v>
      </c>
    </row>
    <row r="13" spans="1:24" ht="55" customHeight="1">
      <c r="A13" s="2166"/>
      <c r="B13" s="774" t="s">
        <v>2806</v>
      </c>
      <c r="C13" s="906">
        <v>66.67</v>
      </c>
      <c r="D13" s="906">
        <v>73.239999999999995</v>
      </c>
      <c r="E13" s="906">
        <v>42.11</v>
      </c>
      <c r="F13" s="906">
        <v>60</v>
      </c>
      <c r="G13" s="906">
        <v>81.400000000000006</v>
      </c>
      <c r="H13" s="774" t="s">
        <v>2807</v>
      </c>
      <c r="I13" s="2167"/>
      <c r="L13" s="910"/>
      <c r="M13" s="910"/>
      <c r="N13" s="910"/>
      <c r="O13" s="910"/>
      <c r="T13" s="899"/>
    </row>
    <row r="14" spans="1:24" ht="55" customHeight="1">
      <c r="A14" s="2158" t="s">
        <v>2808</v>
      </c>
      <c r="B14" s="911" t="s">
        <v>2809</v>
      </c>
      <c r="C14" s="908">
        <v>7.0000000000000007E-2</v>
      </c>
      <c r="D14" s="908">
        <v>0.1</v>
      </c>
      <c r="E14" s="908">
        <v>0.06</v>
      </c>
      <c r="F14" s="908">
        <v>0.05</v>
      </c>
      <c r="G14" s="908">
        <v>0.04</v>
      </c>
      <c r="H14" s="912" t="s">
        <v>115</v>
      </c>
      <c r="I14" s="2158" t="s">
        <v>2810</v>
      </c>
      <c r="N14" s="913"/>
    </row>
    <row r="15" spans="1:24" ht="55" customHeight="1">
      <c r="A15" s="2158"/>
      <c r="B15" s="911" t="s">
        <v>995</v>
      </c>
      <c r="C15" s="906">
        <v>0.19</v>
      </c>
      <c r="D15" s="906">
        <v>0.42</v>
      </c>
      <c r="E15" s="906">
        <v>0.06</v>
      </c>
      <c r="F15" s="906">
        <v>0.1</v>
      </c>
      <c r="G15" s="906">
        <v>0.22</v>
      </c>
      <c r="H15" s="912" t="s">
        <v>2811</v>
      </c>
      <c r="I15" s="2158"/>
      <c r="L15" s="910"/>
      <c r="M15" s="910"/>
      <c r="N15" s="910"/>
    </row>
    <row r="16" spans="1:24" ht="55" customHeight="1">
      <c r="A16" s="2158"/>
      <c r="B16" s="914" t="s">
        <v>38</v>
      </c>
      <c r="C16" s="908">
        <v>0.12</v>
      </c>
      <c r="D16" s="908">
        <v>0.23</v>
      </c>
      <c r="E16" s="908">
        <v>0.06</v>
      </c>
      <c r="F16" s="908">
        <v>7.497680592508707E-2</v>
      </c>
      <c r="G16" s="908">
        <v>0.12</v>
      </c>
      <c r="H16" s="912" t="s">
        <v>114</v>
      </c>
      <c r="I16" s="2158"/>
      <c r="N16" s="913"/>
    </row>
    <row r="23" spans="3:11" ht="36.75" hidden="1" customHeight="1">
      <c r="H23" s="894">
        <v>12420173</v>
      </c>
    </row>
    <row r="24" spans="3:11" hidden="1">
      <c r="H24" s="894">
        <v>52</v>
      </c>
    </row>
    <row r="25" spans="3:11" hidden="1">
      <c r="C25" s="910"/>
      <c r="D25" s="910"/>
      <c r="E25" s="910"/>
      <c r="F25" s="910"/>
      <c r="G25" s="910"/>
      <c r="H25" s="894">
        <f>H24/H23*100000</f>
        <v>0.41867371734677122</v>
      </c>
      <c r="K25" s="910"/>
    </row>
    <row r="26" spans="3:11">
      <c r="C26" s="910"/>
      <c r="D26" s="910"/>
      <c r="E26" s="910"/>
      <c r="F26" s="910"/>
      <c r="G26" s="910"/>
    </row>
    <row r="27" spans="3:11">
      <c r="C27" s="910"/>
      <c r="D27" s="910"/>
      <c r="E27" s="910"/>
      <c r="F27" s="910"/>
      <c r="G27" s="910"/>
    </row>
    <row r="28" spans="3:11">
      <c r="C28" s="910"/>
      <c r="D28" s="910"/>
      <c r="E28" s="910"/>
      <c r="F28" s="910"/>
      <c r="G28" s="910"/>
    </row>
  </sheetData>
  <mergeCells count="15">
    <mergeCell ref="A14:A16"/>
    <mergeCell ref="I14:I16"/>
    <mergeCell ref="H6:I6"/>
    <mergeCell ref="A7:A9"/>
    <mergeCell ref="I7:I9"/>
    <mergeCell ref="A10:A11"/>
    <mergeCell ref="I10:I11"/>
    <mergeCell ref="A12:A13"/>
    <mergeCell ref="I12:I13"/>
    <mergeCell ref="A1:I1"/>
    <mergeCell ref="A2:I2"/>
    <mergeCell ref="A3:B3"/>
    <mergeCell ref="C3:I3"/>
    <mergeCell ref="A4:B5"/>
    <mergeCell ref="H4:I5"/>
  </mergeCells>
  <printOptions horizontalCentered="1" verticalCentered="1"/>
  <pageMargins left="0.74803149606299213" right="0.74803149606299213" top="0.98425196850393704" bottom="0.98425196850393704" header="0.51181102362204722" footer="0.51181102362204722"/>
  <pageSetup paperSize="9" scale="51"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8"/>
  <sheetViews>
    <sheetView showGridLines="0" rightToLeft="1" view="pageBreakPreview" zoomScale="60" zoomScaleNormal="61" workbookViewId="0">
      <selection activeCell="B50" sqref="B50"/>
    </sheetView>
  </sheetViews>
  <sheetFormatPr defaultColWidth="9" defaultRowHeight="23.5"/>
  <cols>
    <col min="1" max="1" width="25.81640625" style="916" customWidth="1"/>
    <col min="2" max="14" width="17.7265625" style="916" customWidth="1"/>
    <col min="15" max="15" width="43.453125" style="916" customWidth="1"/>
    <col min="16" max="16" width="25.1796875" style="915" customWidth="1"/>
    <col min="17" max="16384" width="9" style="916"/>
  </cols>
  <sheetData>
    <row r="1" spans="1:19" ht="69" customHeight="1">
      <c r="A1" s="2168" t="s">
        <v>2812</v>
      </c>
      <c r="B1" s="2169"/>
      <c r="C1" s="2169"/>
      <c r="D1" s="2169"/>
      <c r="E1" s="2169"/>
      <c r="F1" s="2169"/>
      <c r="G1" s="2169"/>
      <c r="H1" s="2169"/>
      <c r="I1" s="2169"/>
      <c r="J1" s="2169"/>
      <c r="K1" s="2169"/>
      <c r="L1" s="2169"/>
      <c r="M1" s="2169"/>
      <c r="N1" s="2169"/>
      <c r="O1" s="2170"/>
    </row>
    <row r="2" spans="1:19" ht="66" customHeight="1">
      <c r="A2" s="2038" t="s">
        <v>2813</v>
      </c>
      <c r="B2" s="2039"/>
      <c r="C2" s="2039"/>
      <c r="D2" s="2039"/>
      <c r="E2" s="2039"/>
      <c r="F2" s="2039"/>
      <c r="G2" s="2039"/>
      <c r="H2" s="2039"/>
      <c r="I2" s="2039"/>
      <c r="J2" s="2039"/>
      <c r="K2" s="2039"/>
      <c r="L2" s="2039"/>
      <c r="M2" s="2039"/>
      <c r="N2" s="2039"/>
      <c r="O2" s="2040"/>
    </row>
    <row r="3" spans="1:19" ht="38.25" customHeight="1">
      <c r="A3" s="2107" t="s">
        <v>2814</v>
      </c>
      <c r="B3" s="2171"/>
      <c r="C3" s="2171"/>
      <c r="D3" s="2171"/>
      <c r="E3" s="2171"/>
      <c r="F3" s="2171"/>
      <c r="G3" s="2171"/>
      <c r="H3" s="2171"/>
      <c r="I3" s="2070" t="s">
        <v>2815</v>
      </c>
      <c r="J3" s="2070"/>
      <c r="K3" s="2070"/>
      <c r="L3" s="2070"/>
      <c r="M3" s="2070"/>
      <c r="N3" s="2070"/>
      <c r="O3" s="2071"/>
    </row>
    <row r="4" spans="1:19" ht="72.75" customHeight="1">
      <c r="A4" s="2151" t="s">
        <v>322</v>
      </c>
      <c r="B4" s="742"/>
      <c r="C4" s="2110" t="s">
        <v>2816</v>
      </c>
      <c r="D4" s="2110"/>
      <c r="E4" s="2109" t="s">
        <v>2817</v>
      </c>
      <c r="F4" s="2110"/>
      <c r="G4" s="2109" t="s">
        <v>2818</v>
      </c>
      <c r="H4" s="2110"/>
      <c r="I4" s="2109" t="s">
        <v>2819</v>
      </c>
      <c r="J4" s="2110"/>
      <c r="K4" s="2110"/>
      <c r="L4" s="2110"/>
      <c r="M4" s="2110"/>
      <c r="N4" s="2111"/>
      <c r="O4" s="2102" t="s">
        <v>759</v>
      </c>
    </row>
    <row r="5" spans="1:19" ht="75.75" customHeight="1">
      <c r="A5" s="2155"/>
      <c r="B5" s="744" t="s">
        <v>2820</v>
      </c>
      <c r="C5" s="743" t="s">
        <v>994</v>
      </c>
      <c r="D5" s="742" t="s">
        <v>995</v>
      </c>
      <c r="E5" s="742" t="s">
        <v>2821</v>
      </c>
      <c r="F5" s="742" t="s">
        <v>2822</v>
      </c>
      <c r="G5" s="742" t="s">
        <v>2823</v>
      </c>
      <c r="H5" s="743" t="s">
        <v>2824</v>
      </c>
      <c r="I5" s="2064" t="s">
        <v>2825</v>
      </c>
      <c r="J5" s="2066" t="s">
        <v>2626</v>
      </c>
      <c r="K5" s="2066" t="s">
        <v>2726</v>
      </c>
      <c r="L5" s="2066" t="s">
        <v>2727</v>
      </c>
      <c r="M5" s="2066" t="s">
        <v>2628</v>
      </c>
      <c r="N5" s="2066" t="s">
        <v>2629</v>
      </c>
      <c r="O5" s="2103"/>
    </row>
    <row r="6" spans="1:19" ht="35.25" customHeight="1">
      <c r="A6" s="2155"/>
      <c r="B6" s="744" t="s">
        <v>2776</v>
      </c>
      <c r="C6" s="745"/>
      <c r="D6" s="744"/>
      <c r="E6" s="744"/>
      <c r="F6" s="744"/>
      <c r="G6" s="744"/>
      <c r="H6" s="745" t="s">
        <v>766</v>
      </c>
      <c r="I6" s="2172"/>
      <c r="J6" s="2108"/>
      <c r="K6" s="2108"/>
      <c r="L6" s="2108"/>
      <c r="M6" s="2108"/>
      <c r="N6" s="2108"/>
      <c r="O6" s="2103"/>
    </row>
    <row r="7" spans="1:19" ht="59.25" customHeight="1">
      <c r="A7" s="2153"/>
      <c r="B7" s="829" t="s">
        <v>2682</v>
      </c>
      <c r="C7" s="828" t="s">
        <v>996</v>
      </c>
      <c r="D7" s="829" t="s">
        <v>997</v>
      </c>
      <c r="E7" s="829" t="s">
        <v>2639</v>
      </c>
      <c r="F7" s="829" t="s">
        <v>2640</v>
      </c>
      <c r="G7" s="829" t="s">
        <v>1015</v>
      </c>
      <c r="H7" s="828" t="s">
        <v>2826</v>
      </c>
      <c r="I7" s="2065"/>
      <c r="J7" s="2067"/>
      <c r="K7" s="2067"/>
      <c r="L7" s="2067"/>
      <c r="M7" s="2067"/>
      <c r="N7" s="2067"/>
      <c r="O7" s="2104"/>
    </row>
    <row r="8" spans="1:19" ht="48" customHeight="1">
      <c r="A8" s="746" t="s">
        <v>43</v>
      </c>
      <c r="B8" s="917">
        <v>29</v>
      </c>
      <c r="C8" s="918">
        <v>21</v>
      </c>
      <c r="D8" s="918">
        <v>8</v>
      </c>
      <c r="E8" s="918">
        <v>17</v>
      </c>
      <c r="F8" s="918">
        <v>12</v>
      </c>
      <c r="G8" s="918">
        <v>24</v>
      </c>
      <c r="H8" s="918">
        <v>5</v>
      </c>
      <c r="I8" s="917">
        <v>0</v>
      </c>
      <c r="J8" s="917">
        <v>0</v>
      </c>
      <c r="K8" s="917">
        <v>1</v>
      </c>
      <c r="L8" s="917">
        <v>0</v>
      </c>
      <c r="M8" s="917">
        <v>17</v>
      </c>
      <c r="N8" s="917">
        <v>11</v>
      </c>
      <c r="O8" s="746" t="s">
        <v>44</v>
      </c>
      <c r="P8" s="919"/>
      <c r="Q8" s="919"/>
      <c r="R8" s="919"/>
      <c r="S8" s="919"/>
    </row>
    <row r="9" spans="1:19" ht="46.5" customHeight="1">
      <c r="A9" s="746" t="s">
        <v>45</v>
      </c>
      <c r="B9" s="920">
        <v>0</v>
      </c>
      <c r="C9" s="920">
        <v>0</v>
      </c>
      <c r="D9" s="920">
        <v>0</v>
      </c>
      <c r="E9" s="920">
        <v>0</v>
      </c>
      <c r="F9" s="920">
        <v>0</v>
      </c>
      <c r="G9" s="920">
        <v>0</v>
      </c>
      <c r="H9" s="920">
        <v>0</v>
      </c>
      <c r="I9" s="920">
        <v>0</v>
      </c>
      <c r="J9" s="920">
        <v>0</v>
      </c>
      <c r="K9" s="920">
        <v>0</v>
      </c>
      <c r="L9" s="920">
        <v>0</v>
      </c>
      <c r="M9" s="920">
        <v>0</v>
      </c>
      <c r="N9" s="920">
        <v>0</v>
      </c>
      <c r="O9" s="746" t="s">
        <v>46</v>
      </c>
      <c r="P9" s="919"/>
      <c r="Q9" s="919"/>
      <c r="R9" s="919"/>
      <c r="S9" s="919"/>
    </row>
    <row r="10" spans="1:19" ht="48" customHeight="1">
      <c r="A10" s="746" t="s">
        <v>47</v>
      </c>
      <c r="B10" s="917">
        <v>2</v>
      </c>
      <c r="C10" s="918">
        <v>2</v>
      </c>
      <c r="D10" s="918">
        <v>0</v>
      </c>
      <c r="E10" s="918">
        <v>1</v>
      </c>
      <c r="F10" s="918">
        <v>1</v>
      </c>
      <c r="G10" s="918">
        <v>0</v>
      </c>
      <c r="H10" s="918">
        <v>2</v>
      </c>
      <c r="I10" s="917">
        <v>1</v>
      </c>
      <c r="J10" s="917">
        <v>0</v>
      </c>
      <c r="K10" s="917">
        <v>0</v>
      </c>
      <c r="L10" s="917">
        <v>0</v>
      </c>
      <c r="M10" s="917">
        <v>0</v>
      </c>
      <c r="N10" s="917">
        <v>1</v>
      </c>
      <c r="O10" s="746" t="s">
        <v>48</v>
      </c>
      <c r="P10" s="919"/>
      <c r="Q10" s="919"/>
      <c r="R10" s="919"/>
      <c r="S10" s="919"/>
    </row>
    <row r="11" spans="1:19" ht="46.5" customHeight="1">
      <c r="A11" s="746" t="s">
        <v>49</v>
      </c>
      <c r="B11" s="920">
        <v>5</v>
      </c>
      <c r="C11" s="920">
        <v>4</v>
      </c>
      <c r="D11" s="920">
        <v>1</v>
      </c>
      <c r="E11" s="920">
        <v>4</v>
      </c>
      <c r="F11" s="920">
        <v>1</v>
      </c>
      <c r="G11" s="920">
        <v>5</v>
      </c>
      <c r="H11" s="920">
        <v>0</v>
      </c>
      <c r="I11" s="920">
        <v>1</v>
      </c>
      <c r="J11" s="920">
        <v>1</v>
      </c>
      <c r="K11" s="920">
        <v>0</v>
      </c>
      <c r="L11" s="920">
        <v>0</v>
      </c>
      <c r="M11" s="920">
        <v>1</v>
      </c>
      <c r="N11" s="920">
        <v>2</v>
      </c>
      <c r="O11" s="746" t="s">
        <v>2525</v>
      </c>
      <c r="P11" s="919"/>
      <c r="Q11" s="919"/>
      <c r="R11" s="919"/>
      <c r="S11" s="919"/>
    </row>
    <row r="12" spans="1:19" ht="48" customHeight="1">
      <c r="A12" s="746" t="s">
        <v>50</v>
      </c>
      <c r="B12" s="917">
        <v>83</v>
      </c>
      <c r="C12" s="918">
        <v>26</v>
      </c>
      <c r="D12" s="918">
        <v>57</v>
      </c>
      <c r="E12" s="918">
        <v>73</v>
      </c>
      <c r="F12" s="918">
        <v>10</v>
      </c>
      <c r="G12" s="918">
        <v>83</v>
      </c>
      <c r="H12" s="918">
        <v>0</v>
      </c>
      <c r="I12" s="917">
        <v>0</v>
      </c>
      <c r="J12" s="917">
        <v>3</v>
      </c>
      <c r="K12" s="917">
        <v>3</v>
      </c>
      <c r="L12" s="917">
        <v>2</v>
      </c>
      <c r="M12" s="917">
        <v>70</v>
      </c>
      <c r="N12" s="917">
        <v>5</v>
      </c>
      <c r="O12" s="746" t="s">
        <v>1100</v>
      </c>
      <c r="P12" s="919"/>
      <c r="Q12" s="919"/>
      <c r="R12" s="919"/>
      <c r="S12" s="919"/>
    </row>
    <row r="13" spans="1:19" ht="46.5" customHeight="1">
      <c r="A13" s="746" t="s">
        <v>51</v>
      </c>
      <c r="B13" s="920">
        <v>175</v>
      </c>
      <c r="C13" s="920">
        <v>98</v>
      </c>
      <c r="D13" s="920">
        <v>77</v>
      </c>
      <c r="E13" s="920">
        <v>137</v>
      </c>
      <c r="F13" s="920">
        <v>38</v>
      </c>
      <c r="G13" s="920">
        <v>175</v>
      </c>
      <c r="H13" s="920">
        <v>0</v>
      </c>
      <c r="I13" s="920">
        <v>0</v>
      </c>
      <c r="J13" s="920">
        <v>12</v>
      </c>
      <c r="K13" s="920">
        <v>12</v>
      </c>
      <c r="L13" s="920">
        <v>10</v>
      </c>
      <c r="M13" s="920">
        <v>106</v>
      </c>
      <c r="N13" s="920">
        <v>35</v>
      </c>
      <c r="O13" s="746" t="s">
        <v>1101</v>
      </c>
      <c r="P13" s="919"/>
      <c r="Q13" s="919"/>
      <c r="R13" s="919"/>
      <c r="S13" s="919"/>
    </row>
    <row r="14" spans="1:19" ht="48" customHeight="1">
      <c r="A14" s="746" t="s">
        <v>201</v>
      </c>
      <c r="B14" s="917">
        <v>18</v>
      </c>
      <c r="C14" s="918">
        <v>7</v>
      </c>
      <c r="D14" s="918">
        <v>11</v>
      </c>
      <c r="E14" s="918">
        <v>15</v>
      </c>
      <c r="F14" s="918">
        <v>3</v>
      </c>
      <c r="G14" s="918">
        <v>9</v>
      </c>
      <c r="H14" s="918">
        <v>9</v>
      </c>
      <c r="I14" s="917">
        <v>0</v>
      </c>
      <c r="J14" s="917">
        <v>1</v>
      </c>
      <c r="K14" s="917">
        <v>0</v>
      </c>
      <c r="L14" s="917">
        <v>0</v>
      </c>
      <c r="M14" s="917">
        <v>8</v>
      </c>
      <c r="N14" s="917">
        <v>9</v>
      </c>
      <c r="O14" s="746" t="s">
        <v>52</v>
      </c>
      <c r="P14" s="919"/>
      <c r="Q14" s="919"/>
      <c r="R14" s="919"/>
      <c r="S14" s="919"/>
    </row>
    <row r="15" spans="1:19" ht="46.5" customHeight="1">
      <c r="A15" s="746" t="s">
        <v>2827</v>
      </c>
      <c r="B15" s="920">
        <v>88</v>
      </c>
      <c r="C15" s="920">
        <v>38</v>
      </c>
      <c r="D15" s="920">
        <v>50</v>
      </c>
      <c r="E15" s="920">
        <v>73</v>
      </c>
      <c r="F15" s="920">
        <v>15</v>
      </c>
      <c r="G15" s="920">
        <v>88</v>
      </c>
      <c r="H15" s="920">
        <v>0</v>
      </c>
      <c r="I15" s="920">
        <v>1</v>
      </c>
      <c r="J15" s="920">
        <v>0</v>
      </c>
      <c r="K15" s="920">
        <v>0</v>
      </c>
      <c r="L15" s="920">
        <v>6</v>
      </c>
      <c r="M15" s="920">
        <v>62</v>
      </c>
      <c r="N15" s="920">
        <v>19</v>
      </c>
      <c r="O15" s="746" t="s">
        <v>1131</v>
      </c>
      <c r="P15" s="919"/>
      <c r="Q15" s="919"/>
      <c r="R15" s="919"/>
      <c r="S15" s="919"/>
    </row>
    <row r="16" spans="1:19" ht="48" customHeight="1">
      <c r="A16" s="746" t="s">
        <v>2828</v>
      </c>
      <c r="B16" s="917">
        <v>0</v>
      </c>
      <c r="C16" s="918">
        <v>0</v>
      </c>
      <c r="D16" s="918">
        <v>0</v>
      </c>
      <c r="E16" s="918">
        <v>0</v>
      </c>
      <c r="F16" s="918">
        <v>0</v>
      </c>
      <c r="G16" s="918">
        <v>0</v>
      </c>
      <c r="H16" s="918">
        <v>0</v>
      </c>
      <c r="I16" s="917">
        <v>0</v>
      </c>
      <c r="J16" s="917">
        <v>0</v>
      </c>
      <c r="K16" s="917">
        <v>0</v>
      </c>
      <c r="L16" s="917">
        <v>0</v>
      </c>
      <c r="M16" s="917">
        <v>0</v>
      </c>
      <c r="N16" s="917">
        <v>0</v>
      </c>
      <c r="O16" s="746" t="s">
        <v>1103</v>
      </c>
      <c r="P16" s="919"/>
      <c r="Q16" s="919"/>
      <c r="R16" s="919"/>
      <c r="S16" s="919"/>
    </row>
    <row r="17" spans="1:19" ht="46.5" customHeight="1">
      <c r="A17" s="746" t="s">
        <v>55</v>
      </c>
      <c r="B17" s="920">
        <v>115</v>
      </c>
      <c r="C17" s="920">
        <v>100</v>
      </c>
      <c r="D17" s="920">
        <v>15</v>
      </c>
      <c r="E17" s="920">
        <v>60</v>
      </c>
      <c r="F17" s="920">
        <v>55</v>
      </c>
      <c r="G17" s="920">
        <v>115</v>
      </c>
      <c r="H17" s="920">
        <v>0</v>
      </c>
      <c r="I17" s="920">
        <v>0</v>
      </c>
      <c r="J17" s="920">
        <v>11</v>
      </c>
      <c r="K17" s="920">
        <v>18</v>
      </c>
      <c r="L17" s="920">
        <v>19</v>
      </c>
      <c r="M17" s="920">
        <v>46</v>
      </c>
      <c r="N17" s="920">
        <v>21</v>
      </c>
      <c r="O17" s="746" t="s">
        <v>1104</v>
      </c>
      <c r="P17" s="919"/>
      <c r="Q17" s="919"/>
      <c r="R17" s="919"/>
      <c r="S17" s="919"/>
    </row>
    <row r="18" spans="1:19" ht="48" customHeight="1">
      <c r="A18" s="746" t="s">
        <v>928</v>
      </c>
      <c r="B18" s="917">
        <v>1</v>
      </c>
      <c r="C18" s="918">
        <v>0</v>
      </c>
      <c r="D18" s="918">
        <v>1</v>
      </c>
      <c r="E18" s="918">
        <v>1</v>
      </c>
      <c r="F18" s="918">
        <v>0</v>
      </c>
      <c r="G18" s="918">
        <v>0</v>
      </c>
      <c r="H18" s="918">
        <v>1</v>
      </c>
      <c r="I18" s="917">
        <v>0</v>
      </c>
      <c r="J18" s="917">
        <v>0</v>
      </c>
      <c r="K18" s="917">
        <v>0</v>
      </c>
      <c r="L18" s="917">
        <v>0</v>
      </c>
      <c r="M18" s="917">
        <v>1</v>
      </c>
      <c r="N18" s="917">
        <v>0</v>
      </c>
      <c r="O18" s="746" t="s">
        <v>56</v>
      </c>
      <c r="P18" s="919"/>
      <c r="Q18" s="919"/>
      <c r="R18" s="919"/>
      <c r="S18" s="919"/>
    </row>
    <row r="19" spans="1:19" ht="46.5" customHeight="1">
      <c r="A19" s="746" t="s">
        <v>57</v>
      </c>
      <c r="B19" s="920">
        <v>43</v>
      </c>
      <c r="C19" s="920">
        <v>30</v>
      </c>
      <c r="D19" s="920">
        <v>13</v>
      </c>
      <c r="E19" s="920">
        <v>34</v>
      </c>
      <c r="F19" s="920">
        <v>9</v>
      </c>
      <c r="G19" s="920">
        <v>43</v>
      </c>
      <c r="H19" s="920">
        <v>0</v>
      </c>
      <c r="I19" s="920">
        <v>0</v>
      </c>
      <c r="J19" s="920">
        <v>2</v>
      </c>
      <c r="K19" s="920">
        <v>2</v>
      </c>
      <c r="L19" s="920">
        <v>1</v>
      </c>
      <c r="M19" s="920">
        <v>30</v>
      </c>
      <c r="N19" s="920">
        <v>8</v>
      </c>
      <c r="O19" s="746" t="s">
        <v>1105</v>
      </c>
      <c r="P19" s="919"/>
      <c r="Q19" s="919"/>
      <c r="R19" s="919"/>
      <c r="S19" s="919"/>
    </row>
    <row r="20" spans="1:19" ht="48" customHeight="1">
      <c r="A20" s="746" t="s">
        <v>58</v>
      </c>
      <c r="B20" s="917">
        <v>122</v>
      </c>
      <c r="C20" s="918">
        <v>75</v>
      </c>
      <c r="D20" s="918">
        <v>47</v>
      </c>
      <c r="E20" s="918">
        <v>89</v>
      </c>
      <c r="F20" s="918">
        <v>33</v>
      </c>
      <c r="G20" s="918">
        <v>122</v>
      </c>
      <c r="H20" s="918">
        <v>0</v>
      </c>
      <c r="I20" s="917">
        <v>4</v>
      </c>
      <c r="J20" s="917">
        <v>9</v>
      </c>
      <c r="K20" s="917">
        <v>6</v>
      </c>
      <c r="L20" s="917">
        <v>10</v>
      </c>
      <c r="M20" s="917">
        <v>68</v>
      </c>
      <c r="N20" s="917">
        <v>25</v>
      </c>
      <c r="O20" s="746" t="s">
        <v>2526</v>
      </c>
      <c r="P20" s="919"/>
      <c r="Q20" s="919"/>
      <c r="R20" s="919"/>
      <c r="S20" s="919"/>
    </row>
    <row r="21" spans="1:19" ht="46.5" customHeight="1">
      <c r="A21" s="746" t="s">
        <v>104</v>
      </c>
      <c r="B21" s="920">
        <v>0</v>
      </c>
      <c r="C21" s="920">
        <v>0</v>
      </c>
      <c r="D21" s="920">
        <v>0</v>
      </c>
      <c r="E21" s="920">
        <v>0</v>
      </c>
      <c r="F21" s="920">
        <v>0</v>
      </c>
      <c r="G21" s="920">
        <v>0</v>
      </c>
      <c r="H21" s="920">
        <v>0</v>
      </c>
      <c r="I21" s="920">
        <v>0</v>
      </c>
      <c r="J21" s="920">
        <v>0</v>
      </c>
      <c r="K21" s="920">
        <v>0</v>
      </c>
      <c r="L21" s="920">
        <v>0</v>
      </c>
      <c r="M21" s="920">
        <v>0</v>
      </c>
      <c r="N21" s="920">
        <v>0</v>
      </c>
      <c r="O21" s="746" t="s">
        <v>203</v>
      </c>
      <c r="P21" s="919"/>
      <c r="Q21" s="919"/>
      <c r="R21" s="919"/>
      <c r="S21" s="919"/>
    </row>
    <row r="22" spans="1:19" ht="48" customHeight="1">
      <c r="A22" s="746" t="s">
        <v>59</v>
      </c>
      <c r="B22" s="917">
        <v>8</v>
      </c>
      <c r="C22" s="918">
        <v>8</v>
      </c>
      <c r="D22" s="918">
        <v>0</v>
      </c>
      <c r="E22" s="918">
        <v>6</v>
      </c>
      <c r="F22" s="918">
        <v>2</v>
      </c>
      <c r="G22" s="918">
        <v>8</v>
      </c>
      <c r="H22" s="918">
        <v>0</v>
      </c>
      <c r="I22" s="917">
        <v>0</v>
      </c>
      <c r="J22" s="917">
        <v>0</v>
      </c>
      <c r="K22" s="917">
        <v>1</v>
      </c>
      <c r="L22" s="917">
        <v>3</v>
      </c>
      <c r="M22" s="917">
        <v>4</v>
      </c>
      <c r="N22" s="917">
        <v>0</v>
      </c>
      <c r="O22" s="746" t="s">
        <v>60</v>
      </c>
      <c r="P22" s="919"/>
      <c r="Q22" s="919"/>
      <c r="R22" s="919"/>
      <c r="S22" s="919"/>
    </row>
    <row r="23" spans="1:19" ht="46.5" customHeight="1">
      <c r="A23" s="746" t="s">
        <v>61</v>
      </c>
      <c r="B23" s="920">
        <v>1</v>
      </c>
      <c r="C23" s="920">
        <v>0</v>
      </c>
      <c r="D23" s="920">
        <v>1</v>
      </c>
      <c r="E23" s="920">
        <v>0</v>
      </c>
      <c r="F23" s="920">
        <v>1</v>
      </c>
      <c r="G23" s="920">
        <v>1</v>
      </c>
      <c r="H23" s="920">
        <v>0</v>
      </c>
      <c r="I23" s="920">
        <v>0</v>
      </c>
      <c r="J23" s="920">
        <v>1</v>
      </c>
      <c r="K23" s="920">
        <v>0</v>
      </c>
      <c r="L23" s="920">
        <v>0</v>
      </c>
      <c r="M23" s="920">
        <v>0</v>
      </c>
      <c r="N23" s="920">
        <v>0</v>
      </c>
      <c r="O23" s="746" t="s">
        <v>62</v>
      </c>
      <c r="P23" s="919"/>
      <c r="Q23" s="919"/>
      <c r="R23" s="919"/>
      <c r="S23" s="919"/>
    </row>
    <row r="24" spans="1:19" ht="48" customHeight="1">
      <c r="A24" s="746" t="s">
        <v>105</v>
      </c>
      <c r="B24" s="917">
        <v>12</v>
      </c>
      <c r="C24" s="918">
        <v>11</v>
      </c>
      <c r="D24" s="918">
        <v>1</v>
      </c>
      <c r="E24" s="918">
        <v>11</v>
      </c>
      <c r="F24" s="918">
        <v>1</v>
      </c>
      <c r="G24" s="918">
        <v>12</v>
      </c>
      <c r="H24" s="918">
        <v>0</v>
      </c>
      <c r="I24" s="917">
        <v>0</v>
      </c>
      <c r="J24" s="917">
        <v>2</v>
      </c>
      <c r="K24" s="917">
        <v>2</v>
      </c>
      <c r="L24" s="917">
        <v>1</v>
      </c>
      <c r="M24" s="917">
        <v>5</v>
      </c>
      <c r="N24" s="917">
        <v>2</v>
      </c>
      <c r="O24" s="746" t="s">
        <v>1132</v>
      </c>
      <c r="P24" s="919"/>
      <c r="Q24" s="919"/>
      <c r="R24" s="919"/>
      <c r="S24" s="919"/>
    </row>
    <row r="25" spans="1:19" ht="46.5" customHeight="1">
      <c r="A25" s="746" t="s">
        <v>63</v>
      </c>
      <c r="B25" s="920">
        <v>0</v>
      </c>
      <c r="C25" s="920">
        <v>0</v>
      </c>
      <c r="D25" s="920">
        <v>0</v>
      </c>
      <c r="E25" s="920">
        <v>0</v>
      </c>
      <c r="F25" s="920">
        <v>0</v>
      </c>
      <c r="G25" s="920">
        <v>0</v>
      </c>
      <c r="H25" s="920">
        <v>0</v>
      </c>
      <c r="I25" s="920">
        <v>0</v>
      </c>
      <c r="J25" s="920">
        <v>0</v>
      </c>
      <c r="K25" s="920">
        <v>0</v>
      </c>
      <c r="L25" s="920">
        <v>0</v>
      </c>
      <c r="M25" s="920">
        <v>0</v>
      </c>
      <c r="N25" s="920">
        <v>0</v>
      </c>
      <c r="O25" s="746" t="s">
        <v>2829</v>
      </c>
      <c r="P25" s="919"/>
      <c r="Q25" s="919"/>
      <c r="R25" s="919"/>
      <c r="S25" s="919"/>
    </row>
    <row r="26" spans="1:19" ht="48" customHeight="1">
      <c r="A26" s="746" t="s">
        <v>64</v>
      </c>
      <c r="B26" s="917">
        <v>0</v>
      </c>
      <c r="C26" s="918">
        <v>0</v>
      </c>
      <c r="D26" s="918">
        <v>0</v>
      </c>
      <c r="E26" s="918">
        <v>0</v>
      </c>
      <c r="F26" s="918">
        <v>0</v>
      </c>
      <c r="G26" s="918">
        <v>0</v>
      </c>
      <c r="H26" s="918">
        <v>0</v>
      </c>
      <c r="I26" s="917">
        <v>0</v>
      </c>
      <c r="J26" s="917">
        <v>0</v>
      </c>
      <c r="K26" s="917">
        <v>0</v>
      </c>
      <c r="L26" s="917">
        <v>0</v>
      </c>
      <c r="M26" s="917">
        <v>0</v>
      </c>
      <c r="N26" s="917">
        <v>0</v>
      </c>
      <c r="O26" s="746" t="s">
        <v>65</v>
      </c>
      <c r="P26" s="919"/>
      <c r="Q26" s="919"/>
      <c r="R26" s="919"/>
      <c r="S26" s="919"/>
    </row>
    <row r="27" spans="1:19" ht="46.5" customHeight="1">
      <c r="A27" s="746" t="s">
        <v>66</v>
      </c>
      <c r="B27" s="920">
        <v>0</v>
      </c>
      <c r="C27" s="920">
        <v>0</v>
      </c>
      <c r="D27" s="920">
        <v>0</v>
      </c>
      <c r="E27" s="920">
        <v>0</v>
      </c>
      <c r="F27" s="920">
        <v>0</v>
      </c>
      <c r="G27" s="920">
        <v>0</v>
      </c>
      <c r="H27" s="920">
        <v>0</v>
      </c>
      <c r="I27" s="920">
        <v>0</v>
      </c>
      <c r="J27" s="920">
        <v>0</v>
      </c>
      <c r="K27" s="920">
        <v>0</v>
      </c>
      <c r="L27" s="920">
        <v>0</v>
      </c>
      <c r="M27" s="920">
        <v>0</v>
      </c>
      <c r="N27" s="920">
        <v>0</v>
      </c>
      <c r="O27" s="746" t="s">
        <v>67</v>
      </c>
      <c r="P27" s="919"/>
      <c r="Q27" s="919"/>
      <c r="R27" s="919"/>
      <c r="S27" s="919"/>
    </row>
    <row r="28" spans="1:19" ht="74.25" customHeight="1">
      <c r="A28" s="921" t="s">
        <v>750</v>
      </c>
      <c r="B28" s="922">
        <f>SUM(B8:B27)</f>
        <v>702</v>
      </c>
      <c r="C28" s="922">
        <f t="shared" ref="C28:N28" si="0">SUM(C8:C27)</f>
        <v>420</v>
      </c>
      <c r="D28" s="922">
        <f t="shared" si="0"/>
        <v>282</v>
      </c>
      <c r="E28" s="922">
        <f t="shared" si="0"/>
        <v>521</v>
      </c>
      <c r="F28" s="922">
        <f t="shared" si="0"/>
        <v>181</v>
      </c>
      <c r="G28" s="922">
        <f t="shared" si="0"/>
        <v>685</v>
      </c>
      <c r="H28" s="922">
        <f t="shared" si="0"/>
        <v>17</v>
      </c>
      <c r="I28" s="922">
        <f t="shared" si="0"/>
        <v>7</v>
      </c>
      <c r="J28" s="922">
        <f t="shared" si="0"/>
        <v>42</v>
      </c>
      <c r="K28" s="922">
        <f t="shared" si="0"/>
        <v>45</v>
      </c>
      <c r="L28" s="922">
        <f t="shared" si="0"/>
        <v>52</v>
      </c>
      <c r="M28" s="922">
        <f t="shared" si="0"/>
        <v>418</v>
      </c>
      <c r="N28" s="922">
        <f t="shared" si="0"/>
        <v>138</v>
      </c>
      <c r="O28" s="921" t="s">
        <v>68</v>
      </c>
      <c r="P28" s="919"/>
    </row>
  </sheetData>
  <mergeCells count="16">
    <mergeCell ref="N5:N7"/>
    <mergeCell ref="A1:O1"/>
    <mergeCell ref="A2:O2"/>
    <mergeCell ref="A3:H3"/>
    <mergeCell ref="I3:O3"/>
    <mergeCell ref="A4:A7"/>
    <mergeCell ref="C4:D4"/>
    <mergeCell ref="E4:F4"/>
    <mergeCell ref="G4:H4"/>
    <mergeCell ref="I4:N4"/>
    <mergeCell ref="O4:O7"/>
    <mergeCell ref="I5:I7"/>
    <mergeCell ref="J5:J7"/>
    <mergeCell ref="K5:K7"/>
    <mergeCell ref="L5:L7"/>
    <mergeCell ref="M5:M7"/>
  </mergeCells>
  <printOptions horizontalCentered="1" verticalCentered="1"/>
  <pageMargins left="0.27" right="0.74803149606299213" top="0.98425196850393704" bottom="0.53" header="0.51181102362204722" footer="0.23"/>
  <pageSetup paperSize="9" scale="33" orientation="landscape" verticalDpi="30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G20"/>
  <sheetViews>
    <sheetView showGridLines="0" rightToLeft="1" view="pageBreakPreview" zoomScale="60" zoomScaleNormal="51" workbookViewId="0">
      <selection activeCell="B50" sqref="B50"/>
    </sheetView>
  </sheetViews>
  <sheetFormatPr defaultColWidth="26.453125" defaultRowHeight="42.75" customHeight="1"/>
  <cols>
    <col min="1" max="16384" width="26.453125" style="923"/>
  </cols>
  <sheetData>
    <row r="1" spans="1:33" ht="42.75" customHeight="1">
      <c r="A1" s="2175" t="s">
        <v>2830</v>
      </c>
      <c r="B1" s="2176"/>
      <c r="C1" s="2176"/>
      <c r="D1" s="2176"/>
      <c r="E1" s="2176"/>
      <c r="F1" s="2176"/>
      <c r="G1" s="2176"/>
      <c r="H1" s="2176"/>
      <c r="I1" s="2176"/>
      <c r="J1" s="2176"/>
      <c r="K1" s="2176"/>
      <c r="L1" s="2176"/>
      <c r="M1" s="2176"/>
      <c r="N1" s="2176"/>
      <c r="O1" s="2177"/>
    </row>
    <row r="2" spans="1:33" ht="42.75" customHeight="1">
      <c r="A2" s="2178" t="s">
        <v>2831</v>
      </c>
      <c r="B2" s="2179"/>
      <c r="C2" s="2179"/>
      <c r="D2" s="2179"/>
      <c r="E2" s="2179"/>
      <c r="F2" s="2179"/>
      <c r="G2" s="2179"/>
      <c r="H2" s="2179"/>
      <c r="I2" s="2179"/>
      <c r="J2" s="2179"/>
      <c r="K2" s="2179"/>
      <c r="L2" s="2179"/>
      <c r="M2" s="2179"/>
      <c r="N2" s="2179"/>
      <c r="O2" s="2180"/>
    </row>
    <row r="3" spans="1:33" ht="42.75" customHeight="1">
      <c r="A3" s="2181" t="s">
        <v>2832</v>
      </c>
      <c r="B3" s="2182"/>
      <c r="C3" s="2182"/>
      <c r="D3" s="2182"/>
      <c r="E3" s="2182"/>
      <c r="F3" s="2182"/>
      <c r="G3" s="2182"/>
      <c r="H3" s="2182"/>
      <c r="I3" s="2183" t="s">
        <v>2833</v>
      </c>
      <c r="J3" s="2183"/>
      <c r="K3" s="2183"/>
      <c r="L3" s="2183"/>
      <c r="M3" s="2183"/>
      <c r="N3" s="2183"/>
      <c r="O3" s="2184"/>
    </row>
    <row r="4" spans="1:33" ht="42.75" customHeight="1">
      <c r="A4" s="2185" t="s">
        <v>2834</v>
      </c>
      <c r="B4" s="924" t="s">
        <v>2820</v>
      </c>
      <c r="C4" s="2186" t="s">
        <v>2835</v>
      </c>
      <c r="D4" s="2187"/>
      <c r="E4" s="2186" t="s">
        <v>2817</v>
      </c>
      <c r="F4" s="2187"/>
      <c r="G4" s="2186" t="s">
        <v>2836</v>
      </c>
      <c r="H4" s="2187"/>
      <c r="I4" s="2186" t="s">
        <v>2837</v>
      </c>
      <c r="J4" s="2187"/>
      <c r="K4" s="2187"/>
      <c r="L4" s="2187"/>
      <c r="M4" s="2187"/>
      <c r="N4" s="2188"/>
      <c r="O4" s="2189" t="s">
        <v>2838</v>
      </c>
    </row>
    <row r="5" spans="1:33" ht="42.75" customHeight="1">
      <c r="A5" s="2185"/>
      <c r="B5" s="925"/>
      <c r="C5" s="924" t="s">
        <v>994</v>
      </c>
      <c r="D5" s="924" t="s">
        <v>995</v>
      </c>
      <c r="E5" s="924" t="s">
        <v>2821</v>
      </c>
      <c r="F5" s="924" t="s">
        <v>2822</v>
      </c>
      <c r="G5" s="924" t="s">
        <v>2823</v>
      </c>
      <c r="H5" s="924" t="s">
        <v>2824</v>
      </c>
      <c r="I5" s="2173" t="s">
        <v>2825</v>
      </c>
      <c r="J5" s="2173" t="s">
        <v>2626</v>
      </c>
      <c r="K5" s="2173" t="s">
        <v>2726</v>
      </c>
      <c r="L5" s="2173" t="s">
        <v>2727</v>
      </c>
      <c r="M5" s="2173" t="s">
        <v>2628</v>
      </c>
      <c r="N5" s="2173" t="s">
        <v>2629</v>
      </c>
      <c r="O5" s="2190"/>
    </row>
    <row r="6" spans="1:33" ht="42.75" customHeight="1">
      <c r="A6" s="2185"/>
      <c r="B6" s="926" t="s">
        <v>2792</v>
      </c>
      <c r="C6" s="925" t="s">
        <v>996</v>
      </c>
      <c r="D6" s="925" t="s">
        <v>997</v>
      </c>
      <c r="E6" s="924" t="s">
        <v>2639</v>
      </c>
      <c r="F6" s="924" t="s">
        <v>2640</v>
      </c>
      <c r="G6" s="924" t="s">
        <v>1015</v>
      </c>
      <c r="H6" s="924" t="s">
        <v>2826</v>
      </c>
      <c r="I6" s="2174"/>
      <c r="J6" s="2174"/>
      <c r="K6" s="2174"/>
      <c r="L6" s="2174"/>
      <c r="M6" s="2174"/>
      <c r="N6" s="2174"/>
      <c r="O6" s="2190"/>
    </row>
    <row r="7" spans="1:33" ht="42.75" customHeight="1">
      <c r="A7" s="927" t="s">
        <v>2578</v>
      </c>
      <c r="B7" s="928">
        <v>98</v>
      </c>
      <c r="C7" s="928">
        <v>64</v>
      </c>
      <c r="D7" s="928">
        <v>34</v>
      </c>
      <c r="E7" s="928">
        <v>72</v>
      </c>
      <c r="F7" s="928">
        <v>26</v>
      </c>
      <c r="G7" s="928">
        <v>96</v>
      </c>
      <c r="H7" s="928">
        <v>2</v>
      </c>
      <c r="I7" s="928">
        <v>0</v>
      </c>
      <c r="J7" s="928">
        <v>6</v>
      </c>
      <c r="K7" s="928">
        <v>6</v>
      </c>
      <c r="L7" s="928">
        <v>9</v>
      </c>
      <c r="M7" s="928">
        <v>53</v>
      </c>
      <c r="N7" s="928">
        <v>24</v>
      </c>
      <c r="O7" s="927" t="s">
        <v>2590</v>
      </c>
      <c r="P7" s="929"/>
    </row>
    <row r="8" spans="1:33" ht="42.75" customHeight="1">
      <c r="A8" s="927" t="s">
        <v>2579</v>
      </c>
      <c r="B8" s="930">
        <v>95</v>
      </c>
      <c r="C8" s="930">
        <v>55</v>
      </c>
      <c r="D8" s="930">
        <v>40</v>
      </c>
      <c r="E8" s="930">
        <v>71</v>
      </c>
      <c r="F8" s="930">
        <v>24</v>
      </c>
      <c r="G8" s="930">
        <v>95</v>
      </c>
      <c r="H8" s="930">
        <v>0</v>
      </c>
      <c r="I8" s="930">
        <v>0</v>
      </c>
      <c r="J8" s="930">
        <v>8</v>
      </c>
      <c r="K8" s="930">
        <v>6</v>
      </c>
      <c r="L8" s="930">
        <v>7</v>
      </c>
      <c r="M8" s="930">
        <v>51</v>
      </c>
      <c r="N8" s="930">
        <v>23</v>
      </c>
      <c r="O8" s="927" t="s">
        <v>2591</v>
      </c>
      <c r="P8" s="929"/>
    </row>
    <row r="9" spans="1:33" ht="42.75" customHeight="1">
      <c r="A9" s="927" t="s">
        <v>2580</v>
      </c>
      <c r="B9" s="928">
        <v>84</v>
      </c>
      <c r="C9" s="928">
        <v>51</v>
      </c>
      <c r="D9" s="928">
        <v>33</v>
      </c>
      <c r="E9" s="928">
        <v>68</v>
      </c>
      <c r="F9" s="928">
        <v>16</v>
      </c>
      <c r="G9" s="928">
        <v>81</v>
      </c>
      <c r="H9" s="928">
        <v>3</v>
      </c>
      <c r="I9" s="928">
        <v>2</v>
      </c>
      <c r="J9" s="928">
        <v>5</v>
      </c>
      <c r="K9" s="928">
        <v>5</v>
      </c>
      <c r="L9" s="928">
        <v>5</v>
      </c>
      <c r="M9" s="928">
        <v>52</v>
      </c>
      <c r="N9" s="928">
        <v>15</v>
      </c>
      <c r="O9" s="927" t="s">
        <v>2592</v>
      </c>
      <c r="P9" s="929"/>
    </row>
    <row r="10" spans="1:33" ht="42.75" customHeight="1">
      <c r="A10" s="927" t="s">
        <v>2581</v>
      </c>
      <c r="B10" s="930">
        <v>36</v>
      </c>
      <c r="C10" s="930">
        <v>23</v>
      </c>
      <c r="D10" s="930">
        <v>13</v>
      </c>
      <c r="E10" s="930">
        <v>24</v>
      </c>
      <c r="F10" s="930">
        <v>12</v>
      </c>
      <c r="G10" s="930">
        <v>36</v>
      </c>
      <c r="H10" s="930">
        <v>0</v>
      </c>
      <c r="I10" s="930">
        <v>0</v>
      </c>
      <c r="J10" s="930">
        <v>0</v>
      </c>
      <c r="K10" s="930">
        <v>3</v>
      </c>
      <c r="L10" s="930">
        <v>5</v>
      </c>
      <c r="M10" s="930">
        <v>20</v>
      </c>
      <c r="N10" s="930">
        <v>8</v>
      </c>
      <c r="O10" s="927" t="s">
        <v>2593</v>
      </c>
      <c r="P10" s="929"/>
    </row>
    <row r="11" spans="1:33" ht="42.75" customHeight="1">
      <c r="A11" s="927" t="s">
        <v>2746</v>
      </c>
      <c r="B11" s="928">
        <v>44</v>
      </c>
      <c r="C11" s="928">
        <v>27</v>
      </c>
      <c r="D11" s="928">
        <v>17</v>
      </c>
      <c r="E11" s="928">
        <v>33</v>
      </c>
      <c r="F11" s="928">
        <v>11</v>
      </c>
      <c r="G11" s="928">
        <v>42</v>
      </c>
      <c r="H11" s="928">
        <v>2</v>
      </c>
      <c r="I11" s="928">
        <v>1</v>
      </c>
      <c r="J11" s="928">
        <v>5</v>
      </c>
      <c r="K11" s="928">
        <v>3</v>
      </c>
      <c r="L11" s="928">
        <v>5</v>
      </c>
      <c r="M11" s="928">
        <v>21</v>
      </c>
      <c r="N11" s="928">
        <v>9</v>
      </c>
      <c r="O11" s="927" t="s">
        <v>2594</v>
      </c>
      <c r="P11" s="929"/>
    </row>
    <row r="12" spans="1:33" ht="42.75" customHeight="1">
      <c r="A12" s="927" t="s">
        <v>2839</v>
      </c>
      <c r="B12" s="930">
        <v>19</v>
      </c>
      <c r="C12" s="930">
        <v>14</v>
      </c>
      <c r="D12" s="930">
        <v>5</v>
      </c>
      <c r="E12" s="930">
        <v>9</v>
      </c>
      <c r="F12" s="930">
        <v>10</v>
      </c>
      <c r="G12" s="930">
        <v>19</v>
      </c>
      <c r="H12" s="930">
        <v>0</v>
      </c>
      <c r="I12" s="930">
        <v>0</v>
      </c>
      <c r="J12" s="930">
        <v>2</v>
      </c>
      <c r="K12" s="930">
        <v>2</v>
      </c>
      <c r="L12" s="930">
        <v>0</v>
      </c>
      <c r="M12" s="930">
        <v>10</v>
      </c>
      <c r="N12" s="930">
        <v>5</v>
      </c>
      <c r="O12" s="927" t="s">
        <v>2595</v>
      </c>
      <c r="P12" s="929"/>
    </row>
    <row r="13" spans="1:33" ht="42.75" customHeight="1">
      <c r="A13" s="927" t="s">
        <v>2584</v>
      </c>
      <c r="B13" s="928">
        <v>33</v>
      </c>
      <c r="C13" s="928">
        <v>25</v>
      </c>
      <c r="D13" s="928">
        <v>8</v>
      </c>
      <c r="E13" s="928">
        <v>21</v>
      </c>
      <c r="F13" s="928">
        <v>12</v>
      </c>
      <c r="G13" s="928">
        <v>33</v>
      </c>
      <c r="H13" s="928">
        <v>0</v>
      </c>
      <c r="I13" s="928">
        <v>1</v>
      </c>
      <c r="J13" s="928">
        <v>2</v>
      </c>
      <c r="K13" s="928">
        <v>1</v>
      </c>
      <c r="L13" s="928">
        <v>2</v>
      </c>
      <c r="M13" s="928">
        <v>20</v>
      </c>
      <c r="N13" s="928">
        <v>7</v>
      </c>
      <c r="O13" s="927" t="s">
        <v>2596</v>
      </c>
      <c r="P13" s="929"/>
    </row>
    <row r="14" spans="1:33" ht="42.75" customHeight="1">
      <c r="A14" s="927" t="s">
        <v>2840</v>
      </c>
      <c r="B14" s="930">
        <v>69</v>
      </c>
      <c r="C14" s="930">
        <v>37</v>
      </c>
      <c r="D14" s="930">
        <v>32</v>
      </c>
      <c r="E14" s="930">
        <v>51</v>
      </c>
      <c r="F14" s="930">
        <v>18</v>
      </c>
      <c r="G14" s="930">
        <v>67</v>
      </c>
      <c r="H14" s="930">
        <v>2</v>
      </c>
      <c r="I14" s="930">
        <v>0</v>
      </c>
      <c r="J14" s="930">
        <v>4</v>
      </c>
      <c r="K14" s="930">
        <v>2</v>
      </c>
      <c r="L14" s="930">
        <v>5</v>
      </c>
      <c r="M14" s="930">
        <v>50</v>
      </c>
      <c r="N14" s="930">
        <v>8</v>
      </c>
      <c r="O14" s="927" t="s">
        <v>2597</v>
      </c>
      <c r="P14" s="929"/>
    </row>
    <row r="15" spans="1:33" ht="42.75" customHeight="1">
      <c r="A15" s="927" t="s">
        <v>2586</v>
      </c>
      <c r="B15" s="928">
        <v>61</v>
      </c>
      <c r="C15" s="928">
        <v>30</v>
      </c>
      <c r="D15" s="928">
        <v>31</v>
      </c>
      <c r="E15" s="928">
        <v>49</v>
      </c>
      <c r="F15" s="928">
        <v>12</v>
      </c>
      <c r="G15" s="928">
        <v>60</v>
      </c>
      <c r="H15" s="928">
        <v>1</v>
      </c>
      <c r="I15" s="928">
        <v>2</v>
      </c>
      <c r="J15" s="928">
        <v>3</v>
      </c>
      <c r="K15" s="928">
        <v>1</v>
      </c>
      <c r="L15" s="928">
        <v>4</v>
      </c>
      <c r="M15" s="928">
        <v>40</v>
      </c>
      <c r="N15" s="928">
        <v>11</v>
      </c>
      <c r="O15" s="927" t="s">
        <v>2598</v>
      </c>
      <c r="P15" s="929"/>
      <c r="Q15" s="931"/>
      <c r="R15" s="931"/>
      <c r="S15" s="931"/>
      <c r="T15" s="931"/>
      <c r="U15" s="931"/>
      <c r="V15" s="931"/>
      <c r="W15" s="931"/>
      <c r="X15" s="931"/>
      <c r="Y15" s="931"/>
      <c r="Z15" s="931"/>
      <c r="AA15" s="931"/>
      <c r="AB15" s="931"/>
      <c r="AC15" s="931"/>
      <c r="AD15" s="931"/>
      <c r="AE15" s="931"/>
      <c r="AF15" s="931"/>
      <c r="AG15" s="931"/>
    </row>
    <row r="16" spans="1:33" ht="42.75" customHeight="1">
      <c r="A16" s="927" t="s">
        <v>2587</v>
      </c>
      <c r="B16" s="930">
        <v>51</v>
      </c>
      <c r="C16" s="930">
        <v>28</v>
      </c>
      <c r="D16" s="930">
        <v>23</v>
      </c>
      <c r="E16" s="930">
        <v>35</v>
      </c>
      <c r="F16" s="930">
        <v>16</v>
      </c>
      <c r="G16" s="930">
        <v>49</v>
      </c>
      <c r="H16" s="930">
        <v>2</v>
      </c>
      <c r="I16" s="930">
        <v>1</v>
      </c>
      <c r="J16" s="930">
        <v>4</v>
      </c>
      <c r="K16" s="930">
        <v>6</v>
      </c>
      <c r="L16" s="930">
        <v>3</v>
      </c>
      <c r="M16" s="930">
        <v>25</v>
      </c>
      <c r="N16" s="930">
        <v>12</v>
      </c>
      <c r="O16" s="927" t="s">
        <v>2599</v>
      </c>
      <c r="P16" s="929"/>
    </row>
    <row r="17" spans="1:16" ht="42.75" customHeight="1">
      <c r="A17" s="927" t="s">
        <v>2588</v>
      </c>
      <c r="B17" s="928">
        <v>54</v>
      </c>
      <c r="C17" s="928">
        <v>33</v>
      </c>
      <c r="D17" s="928">
        <v>21</v>
      </c>
      <c r="E17" s="928">
        <v>40</v>
      </c>
      <c r="F17" s="928">
        <v>14</v>
      </c>
      <c r="G17" s="928">
        <v>50</v>
      </c>
      <c r="H17" s="928">
        <v>4</v>
      </c>
      <c r="I17" s="928">
        <v>0</v>
      </c>
      <c r="J17" s="928">
        <v>0</v>
      </c>
      <c r="K17" s="928">
        <v>3</v>
      </c>
      <c r="L17" s="928">
        <v>2</v>
      </c>
      <c r="M17" s="928">
        <v>41</v>
      </c>
      <c r="N17" s="928">
        <v>8</v>
      </c>
      <c r="O17" s="927" t="s">
        <v>2600</v>
      </c>
      <c r="P17" s="929"/>
    </row>
    <row r="18" spans="1:16" ht="42.75" customHeight="1">
      <c r="A18" s="927" t="s">
        <v>2589</v>
      </c>
      <c r="B18" s="930">
        <v>58</v>
      </c>
      <c r="C18" s="930">
        <v>33</v>
      </c>
      <c r="D18" s="930">
        <v>25</v>
      </c>
      <c r="E18" s="930">
        <v>48</v>
      </c>
      <c r="F18" s="930">
        <v>10</v>
      </c>
      <c r="G18" s="930">
        <v>57</v>
      </c>
      <c r="H18" s="930">
        <v>1</v>
      </c>
      <c r="I18" s="930">
        <v>0</v>
      </c>
      <c r="J18" s="930">
        <v>3</v>
      </c>
      <c r="K18" s="930">
        <v>7</v>
      </c>
      <c r="L18" s="930">
        <v>5</v>
      </c>
      <c r="M18" s="930">
        <v>35</v>
      </c>
      <c r="N18" s="930">
        <v>8</v>
      </c>
      <c r="O18" s="927" t="s">
        <v>2601</v>
      </c>
      <c r="P18" s="929"/>
    </row>
    <row r="19" spans="1:16" ht="78" customHeight="1">
      <c r="A19" s="932" t="s">
        <v>750</v>
      </c>
      <c r="B19" s="933">
        <f>SUM(B7:B18)</f>
        <v>702</v>
      </c>
      <c r="C19" s="933">
        <f t="shared" ref="C19:N19" si="0">SUM(C7:C18)</f>
        <v>420</v>
      </c>
      <c r="D19" s="933">
        <f t="shared" si="0"/>
        <v>282</v>
      </c>
      <c r="E19" s="933">
        <f t="shared" si="0"/>
        <v>521</v>
      </c>
      <c r="F19" s="933">
        <f t="shared" si="0"/>
        <v>181</v>
      </c>
      <c r="G19" s="933">
        <f t="shared" si="0"/>
        <v>685</v>
      </c>
      <c r="H19" s="933">
        <f t="shared" si="0"/>
        <v>17</v>
      </c>
      <c r="I19" s="933">
        <f t="shared" si="0"/>
        <v>7</v>
      </c>
      <c r="J19" s="933">
        <f t="shared" si="0"/>
        <v>42</v>
      </c>
      <c r="K19" s="933">
        <f t="shared" si="0"/>
        <v>45</v>
      </c>
      <c r="L19" s="933">
        <f t="shared" si="0"/>
        <v>52</v>
      </c>
      <c r="M19" s="933">
        <f t="shared" si="0"/>
        <v>418</v>
      </c>
      <c r="N19" s="933">
        <f t="shared" si="0"/>
        <v>138</v>
      </c>
      <c r="O19" s="932" t="s">
        <v>68</v>
      </c>
      <c r="P19" s="929"/>
    </row>
    <row r="20" spans="1:16" ht="42.75" customHeight="1">
      <c r="B20" s="934"/>
      <c r="C20" s="934"/>
      <c r="D20" s="934"/>
      <c r="E20" s="934"/>
      <c r="F20" s="934"/>
      <c r="G20" s="934"/>
      <c r="H20" s="934"/>
      <c r="I20" s="934"/>
      <c r="J20" s="934"/>
      <c r="K20" s="934"/>
      <c r="L20" s="934"/>
      <c r="M20" s="934"/>
      <c r="N20" s="934"/>
    </row>
  </sheetData>
  <mergeCells count="16">
    <mergeCell ref="N5:N6"/>
    <mergeCell ref="A1:O1"/>
    <mergeCell ref="A2:O2"/>
    <mergeCell ref="A3:H3"/>
    <mergeCell ref="I3:O3"/>
    <mergeCell ref="A4:A6"/>
    <mergeCell ref="C4:D4"/>
    <mergeCell ref="E4:F4"/>
    <mergeCell ref="G4:H4"/>
    <mergeCell ref="I4:N4"/>
    <mergeCell ref="O4:O6"/>
    <mergeCell ref="I5:I6"/>
    <mergeCell ref="J5:J6"/>
    <mergeCell ref="K5:K6"/>
    <mergeCell ref="L5:L6"/>
    <mergeCell ref="M5:M6"/>
  </mergeCells>
  <printOptions horizontalCentered="1" verticalCentered="1"/>
  <pageMargins left="0.74803149606299213" right="0.74803149606299213" top="0.98425196850393704" bottom="0.98425196850393704" header="0.51181102362204722" footer="0.51181102362204722"/>
  <pageSetup paperSize="9" scale="32" orientation="landscape" verticalDpi="30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showGridLines="0" rightToLeft="1" view="pageBreakPreview" zoomScale="60" zoomScaleNormal="90" workbookViewId="0">
      <selection activeCell="B50" sqref="B50"/>
    </sheetView>
  </sheetViews>
  <sheetFormatPr defaultColWidth="34.81640625" defaultRowHeight="137.25" customHeight="1"/>
  <cols>
    <col min="1" max="1" width="34.81640625" style="807"/>
    <col min="2" max="4" width="0" style="807" hidden="1" customWidth="1"/>
    <col min="5" max="5" width="25.7265625" style="807" customWidth="1"/>
    <col min="6" max="9" width="25.7265625" style="823" customWidth="1"/>
    <col min="10" max="16384" width="34.81640625" style="807"/>
  </cols>
  <sheetData>
    <row r="1" spans="1:11" ht="39.75" customHeight="1">
      <c r="A1" s="1695" t="s">
        <v>2841</v>
      </c>
      <c r="B1" s="1695"/>
      <c r="C1" s="1695"/>
      <c r="D1" s="1695"/>
      <c r="E1" s="1695"/>
      <c r="F1" s="1695"/>
      <c r="G1" s="1695"/>
      <c r="H1" s="1695"/>
      <c r="I1" s="1695"/>
      <c r="J1" s="1695"/>
      <c r="K1" s="935"/>
    </row>
    <row r="2" spans="1:11" ht="38.25" customHeight="1">
      <c r="A2" s="1696" t="s">
        <v>2842</v>
      </c>
      <c r="B2" s="1696"/>
      <c r="C2" s="1696"/>
      <c r="D2" s="1696"/>
      <c r="E2" s="1696"/>
      <c r="F2" s="1696"/>
      <c r="G2" s="1696"/>
      <c r="H2" s="1696"/>
      <c r="I2" s="1696"/>
      <c r="J2" s="1696"/>
      <c r="K2" s="935"/>
    </row>
    <row r="3" spans="1:11" ht="26.25" customHeight="1">
      <c r="A3" s="2191" t="s">
        <v>2843</v>
      </c>
      <c r="B3" s="2192"/>
      <c r="C3" s="2192"/>
      <c r="D3" s="2004" t="s">
        <v>2844</v>
      </c>
      <c r="E3" s="2004"/>
      <c r="F3" s="2004"/>
      <c r="G3" s="2004"/>
      <c r="H3" s="2004"/>
      <c r="I3" s="2004"/>
      <c r="J3" s="2005"/>
    </row>
    <row r="4" spans="1:11" ht="52.5" customHeight="1">
      <c r="A4" s="936" t="s">
        <v>322</v>
      </c>
      <c r="B4" s="936" t="s">
        <v>972</v>
      </c>
      <c r="C4" s="936" t="s">
        <v>936</v>
      </c>
      <c r="D4" s="936" t="s">
        <v>165</v>
      </c>
      <c r="E4" s="936" t="s">
        <v>166</v>
      </c>
      <c r="F4" s="936" t="s">
        <v>131</v>
      </c>
      <c r="G4" s="936" t="s">
        <v>132</v>
      </c>
      <c r="H4" s="936" t="s">
        <v>133</v>
      </c>
      <c r="I4" s="936" t="s">
        <v>275</v>
      </c>
      <c r="J4" s="936" t="s">
        <v>759</v>
      </c>
    </row>
    <row r="5" spans="1:11" ht="33" customHeight="1">
      <c r="A5" s="811" t="s">
        <v>43</v>
      </c>
      <c r="B5" s="936"/>
      <c r="C5" s="936"/>
      <c r="D5" s="936"/>
      <c r="E5" s="812">
        <v>0</v>
      </c>
      <c r="F5" s="812">
        <v>0</v>
      </c>
      <c r="G5" s="812">
        <v>0</v>
      </c>
      <c r="H5" s="812">
        <v>0</v>
      </c>
      <c r="I5" s="812">
        <v>1</v>
      </c>
      <c r="J5" s="811" t="s">
        <v>44</v>
      </c>
    </row>
    <row r="6" spans="1:11" ht="33" customHeight="1">
      <c r="A6" s="811" t="s">
        <v>47</v>
      </c>
      <c r="B6" s="815">
        <v>0</v>
      </c>
      <c r="C6" s="815">
        <v>0</v>
      </c>
      <c r="D6" s="815">
        <v>0</v>
      </c>
      <c r="E6" s="815">
        <v>0</v>
      </c>
      <c r="F6" s="815">
        <v>0</v>
      </c>
      <c r="G6" s="815">
        <v>0</v>
      </c>
      <c r="H6" s="816">
        <v>0</v>
      </c>
      <c r="I6" s="816">
        <v>1</v>
      </c>
      <c r="J6" s="811" t="s">
        <v>48</v>
      </c>
    </row>
    <row r="7" spans="1:11" ht="33" customHeight="1">
      <c r="A7" s="811" t="s">
        <v>202</v>
      </c>
      <c r="B7" s="936"/>
      <c r="C7" s="936"/>
      <c r="D7" s="936"/>
      <c r="E7" s="812">
        <v>0</v>
      </c>
      <c r="F7" s="812">
        <v>0</v>
      </c>
      <c r="G7" s="812">
        <v>0</v>
      </c>
      <c r="H7" s="812">
        <v>0</v>
      </c>
      <c r="I7" s="812">
        <v>1</v>
      </c>
      <c r="J7" s="811" t="s">
        <v>56</v>
      </c>
    </row>
    <row r="8" spans="1:11" ht="33" customHeight="1">
      <c r="A8" s="811" t="s">
        <v>49</v>
      </c>
      <c r="B8" s="812">
        <v>0</v>
      </c>
      <c r="C8" s="812">
        <v>1</v>
      </c>
      <c r="D8" s="812">
        <v>0</v>
      </c>
      <c r="E8" s="815">
        <v>0</v>
      </c>
      <c r="F8" s="815">
        <v>0</v>
      </c>
      <c r="G8" s="815">
        <v>0</v>
      </c>
      <c r="H8" s="815">
        <v>0</v>
      </c>
      <c r="I8" s="815">
        <v>0</v>
      </c>
      <c r="J8" s="811" t="s">
        <v>2525</v>
      </c>
    </row>
    <row r="9" spans="1:11" ht="33" customHeight="1">
      <c r="A9" s="811" t="s">
        <v>104</v>
      </c>
      <c r="B9" s="815">
        <v>1</v>
      </c>
      <c r="C9" s="815">
        <v>0</v>
      </c>
      <c r="D9" s="815">
        <v>0</v>
      </c>
      <c r="E9" s="812">
        <v>0</v>
      </c>
      <c r="F9" s="812">
        <v>0</v>
      </c>
      <c r="G9" s="812">
        <v>0</v>
      </c>
      <c r="H9" s="812">
        <v>0</v>
      </c>
      <c r="I9" s="812">
        <v>0</v>
      </c>
      <c r="J9" s="811" t="s">
        <v>203</v>
      </c>
    </row>
    <row r="10" spans="1:11" ht="33" customHeight="1">
      <c r="A10" s="811" t="s">
        <v>59</v>
      </c>
      <c r="B10" s="812">
        <v>4</v>
      </c>
      <c r="C10" s="812">
        <v>1</v>
      </c>
      <c r="D10" s="812">
        <v>0</v>
      </c>
      <c r="E10" s="815">
        <v>0</v>
      </c>
      <c r="F10" s="815">
        <v>2</v>
      </c>
      <c r="G10" s="815">
        <v>2</v>
      </c>
      <c r="H10" s="815">
        <v>0</v>
      </c>
      <c r="I10" s="815">
        <v>3</v>
      </c>
      <c r="J10" s="811" t="s">
        <v>60</v>
      </c>
    </row>
    <row r="11" spans="1:11" ht="33" customHeight="1">
      <c r="A11" s="811" t="s">
        <v>61</v>
      </c>
      <c r="B11" s="812"/>
      <c r="C11" s="812"/>
      <c r="D11" s="812"/>
      <c r="E11" s="812">
        <v>0</v>
      </c>
      <c r="F11" s="812">
        <v>0</v>
      </c>
      <c r="G11" s="812">
        <v>0</v>
      </c>
      <c r="H11" s="812">
        <v>0</v>
      </c>
      <c r="I11" s="812">
        <v>1</v>
      </c>
      <c r="J11" s="811" t="s">
        <v>62</v>
      </c>
    </row>
    <row r="12" spans="1:11" ht="35.25" customHeight="1">
      <c r="A12" s="818" t="s">
        <v>750</v>
      </c>
      <c r="B12" s="819">
        <f t="shared" ref="B12:H12" si="0">SUM(B8:B10)</f>
        <v>5</v>
      </c>
      <c r="C12" s="819">
        <f t="shared" si="0"/>
        <v>2</v>
      </c>
      <c r="D12" s="819">
        <f t="shared" si="0"/>
        <v>0</v>
      </c>
      <c r="E12" s="819">
        <f t="shared" si="0"/>
        <v>0</v>
      </c>
      <c r="F12" s="819">
        <f t="shared" si="0"/>
        <v>2</v>
      </c>
      <c r="G12" s="819">
        <f t="shared" si="0"/>
        <v>2</v>
      </c>
      <c r="H12" s="819">
        <f t="shared" si="0"/>
        <v>0</v>
      </c>
      <c r="I12" s="937">
        <v>7</v>
      </c>
      <c r="J12" s="818" t="s">
        <v>1215</v>
      </c>
    </row>
    <row r="13" spans="1:11" ht="24" customHeight="1">
      <c r="A13" s="2193" t="s">
        <v>2845</v>
      </c>
      <c r="B13" s="2193"/>
      <c r="C13" s="2194"/>
      <c r="D13" s="2004" t="s">
        <v>2846</v>
      </c>
      <c r="E13" s="2004"/>
      <c r="F13" s="2004"/>
      <c r="G13" s="2004"/>
      <c r="H13" s="2004"/>
      <c r="I13" s="2004"/>
      <c r="J13" s="2005"/>
    </row>
    <row r="14" spans="1:11" ht="137.25" customHeight="1">
      <c r="A14" s="824"/>
      <c r="B14" s="824"/>
      <c r="C14" s="824"/>
      <c r="D14" s="824"/>
      <c r="E14" s="824"/>
      <c r="J14" s="824"/>
    </row>
    <row r="15" spans="1:11" ht="137.25" customHeight="1">
      <c r="B15" s="824"/>
      <c r="C15" s="824"/>
      <c r="D15" s="824"/>
      <c r="E15" s="824"/>
      <c r="J15" s="824"/>
    </row>
    <row r="16" spans="1:11" ht="137.25" customHeight="1">
      <c r="B16" s="824"/>
      <c r="C16" s="824"/>
      <c r="D16" s="824"/>
      <c r="E16" s="824"/>
      <c r="J16" s="824"/>
    </row>
    <row r="17" spans="2:10" ht="137.25" customHeight="1">
      <c r="B17" s="824"/>
      <c r="C17" s="824"/>
      <c r="D17" s="824"/>
      <c r="E17" s="824"/>
      <c r="J17" s="824"/>
    </row>
    <row r="18" spans="2:10" ht="137.25" customHeight="1">
      <c r="B18" s="824"/>
      <c r="C18" s="824"/>
      <c r="D18" s="824"/>
      <c r="E18" s="824"/>
      <c r="J18" s="824"/>
    </row>
    <row r="19" spans="2:10" ht="137.25" customHeight="1">
      <c r="B19" s="824"/>
      <c r="C19" s="824"/>
      <c r="D19" s="824"/>
      <c r="E19" s="824"/>
      <c r="J19" s="824"/>
    </row>
    <row r="20" spans="2:10" ht="137.25" customHeight="1">
      <c r="B20" s="824"/>
      <c r="C20" s="824"/>
      <c r="D20" s="824"/>
      <c r="E20" s="824"/>
      <c r="J20" s="824"/>
    </row>
  </sheetData>
  <mergeCells count="6">
    <mergeCell ref="A1:J1"/>
    <mergeCell ref="A2:J2"/>
    <mergeCell ref="A3:C3"/>
    <mergeCell ref="D3:J3"/>
    <mergeCell ref="A13:C13"/>
    <mergeCell ref="D13:J13"/>
  </mergeCells>
  <printOptions horizontalCentered="1" verticalCentered="1" gridLinesSet="0"/>
  <pageMargins left="0.19685039370078741" right="0.19685039370078741" top="0.59055118110236227" bottom="0.39370078740157483" header="0.51181102362204722" footer="0.51181102362204722"/>
  <pageSetup paperSize="9" scale="72"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54"/>
  <sheetViews>
    <sheetView showGridLines="0" rightToLeft="1" showRuler="0" view="pageBreakPreview" zoomScale="60" zoomScaleNormal="60" workbookViewId="0">
      <selection activeCell="B50" sqref="B50"/>
    </sheetView>
  </sheetViews>
  <sheetFormatPr defaultColWidth="26.26953125" defaultRowHeight="50.25" customHeight="1"/>
  <cols>
    <col min="1" max="1" width="33.7265625" style="738" customWidth="1"/>
    <col min="2" max="2" width="21.7265625" style="738" customWidth="1"/>
    <col min="3" max="7" width="21.7265625" style="756" customWidth="1"/>
    <col min="8" max="8" width="21.7265625" style="738" customWidth="1"/>
    <col min="9" max="13" width="21.7265625" style="756" customWidth="1"/>
    <col min="14" max="14" width="33.7265625" style="738" customWidth="1"/>
    <col min="15" max="16384" width="26.26953125" style="738"/>
  </cols>
  <sheetData>
    <row r="1" spans="1:14" ht="57.75" customHeight="1">
      <c r="A1" s="1894" t="s">
        <v>2847</v>
      </c>
      <c r="B1" s="1894"/>
      <c r="C1" s="1894"/>
      <c r="D1" s="1894"/>
      <c r="E1" s="1894"/>
      <c r="F1" s="1894"/>
      <c r="G1" s="1894"/>
      <c r="H1" s="1894"/>
      <c r="I1" s="1894"/>
      <c r="J1" s="1894"/>
      <c r="K1" s="1894"/>
      <c r="L1" s="1894"/>
      <c r="M1" s="1894"/>
      <c r="N1" s="1894"/>
    </row>
    <row r="2" spans="1:14" ht="50.25" customHeight="1">
      <c r="A2" s="2195" t="s">
        <v>2848</v>
      </c>
      <c r="B2" s="2195"/>
      <c r="C2" s="2195"/>
      <c r="D2" s="2195"/>
      <c r="E2" s="2195"/>
      <c r="F2" s="2195"/>
      <c r="G2" s="2195"/>
      <c r="H2" s="2195"/>
      <c r="I2" s="2195"/>
      <c r="J2" s="2195"/>
      <c r="K2" s="2195"/>
      <c r="L2" s="2195"/>
      <c r="M2" s="2195"/>
      <c r="N2" s="2195"/>
    </row>
    <row r="3" spans="1:14" ht="35.25" customHeight="1">
      <c r="A3" s="739" t="s">
        <v>2849</v>
      </c>
      <c r="B3" s="2070" t="s">
        <v>2850</v>
      </c>
      <c r="C3" s="2070"/>
      <c r="D3" s="2070"/>
      <c r="E3" s="2070"/>
      <c r="F3" s="2070"/>
      <c r="G3" s="2070"/>
      <c r="H3" s="2070"/>
      <c r="I3" s="2070"/>
      <c r="J3" s="2070"/>
      <c r="K3" s="2070"/>
      <c r="L3" s="2070"/>
      <c r="M3" s="2070"/>
      <c r="N3" s="2071"/>
    </row>
    <row r="4" spans="1:14" s="938" customFormat="1" ht="50.25" customHeight="1">
      <c r="A4" s="2086" t="s">
        <v>322</v>
      </c>
      <c r="B4" s="2196" t="s">
        <v>133</v>
      </c>
      <c r="C4" s="2197"/>
      <c r="D4" s="2197"/>
      <c r="E4" s="2197"/>
      <c r="F4" s="2197"/>
      <c r="G4" s="2198"/>
      <c r="H4" s="2196" t="s">
        <v>275</v>
      </c>
      <c r="I4" s="2197"/>
      <c r="J4" s="2197"/>
      <c r="K4" s="2197"/>
      <c r="L4" s="2197"/>
      <c r="M4" s="2198"/>
      <c r="N4" s="2151" t="s">
        <v>759</v>
      </c>
    </row>
    <row r="5" spans="1:14" ht="50.25" customHeight="1">
      <c r="A5" s="2086"/>
      <c r="B5" s="939" t="s">
        <v>2851</v>
      </c>
      <c r="C5" s="940"/>
      <c r="D5" s="941" t="s">
        <v>2852</v>
      </c>
      <c r="E5" s="939" t="s">
        <v>2853</v>
      </c>
      <c r="F5" s="940"/>
      <c r="G5" s="942" t="s">
        <v>2854</v>
      </c>
      <c r="H5" s="939" t="s">
        <v>2851</v>
      </c>
      <c r="I5" s="940"/>
      <c r="J5" s="941" t="s">
        <v>2852</v>
      </c>
      <c r="K5" s="939" t="s">
        <v>2853</v>
      </c>
      <c r="L5" s="940"/>
      <c r="M5" s="942" t="s">
        <v>2854</v>
      </c>
      <c r="N5" s="2155"/>
    </row>
    <row r="6" spans="1:14" ht="50.25" customHeight="1">
      <c r="A6" s="2086"/>
      <c r="B6" s="943" t="s">
        <v>994</v>
      </c>
      <c r="C6" s="943" t="s">
        <v>995</v>
      </c>
      <c r="D6" s="943" t="s">
        <v>750</v>
      </c>
      <c r="E6" s="943" t="s">
        <v>994</v>
      </c>
      <c r="F6" s="943" t="s">
        <v>995</v>
      </c>
      <c r="G6" s="943" t="s">
        <v>750</v>
      </c>
      <c r="H6" s="943" t="s">
        <v>994</v>
      </c>
      <c r="I6" s="943" t="s">
        <v>995</v>
      </c>
      <c r="J6" s="943" t="s">
        <v>750</v>
      </c>
      <c r="K6" s="943" t="s">
        <v>994</v>
      </c>
      <c r="L6" s="943" t="s">
        <v>995</v>
      </c>
      <c r="M6" s="943" t="s">
        <v>750</v>
      </c>
      <c r="N6" s="2155"/>
    </row>
    <row r="7" spans="1:14" ht="50.25" customHeight="1">
      <c r="A7" s="2086"/>
      <c r="B7" s="944" t="s">
        <v>996</v>
      </c>
      <c r="C7" s="944" t="s">
        <v>997</v>
      </c>
      <c r="D7" s="944" t="s">
        <v>68</v>
      </c>
      <c r="E7" s="944" t="s">
        <v>996</v>
      </c>
      <c r="F7" s="944" t="s">
        <v>997</v>
      </c>
      <c r="G7" s="944" t="s">
        <v>68</v>
      </c>
      <c r="H7" s="944" t="s">
        <v>996</v>
      </c>
      <c r="I7" s="944" t="s">
        <v>997</v>
      </c>
      <c r="J7" s="944" t="s">
        <v>68</v>
      </c>
      <c r="K7" s="944" t="s">
        <v>996</v>
      </c>
      <c r="L7" s="944" t="s">
        <v>997</v>
      </c>
      <c r="M7" s="944" t="s">
        <v>68</v>
      </c>
      <c r="N7" s="2153"/>
    </row>
    <row r="8" spans="1:14" ht="50.25" customHeight="1">
      <c r="A8" s="746" t="s">
        <v>43</v>
      </c>
      <c r="B8" s="945">
        <v>23</v>
      </c>
      <c r="C8" s="945">
        <v>5</v>
      </c>
      <c r="D8" s="946">
        <f>B8+C8</f>
        <v>28</v>
      </c>
      <c r="E8" s="945">
        <v>0</v>
      </c>
      <c r="F8" s="945">
        <v>0</v>
      </c>
      <c r="G8" s="946">
        <f>E8+F8</f>
        <v>0</v>
      </c>
      <c r="H8" s="945">
        <v>21</v>
      </c>
      <c r="I8" s="945">
        <v>8</v>
      </c>
      <c r="J8" s="946">
        <f>H8+I8</f>
        <v>29</v>
      </c>
      <c r="K8" s="945">
        <v>0</v>
      </c>
      <c r="L8" s="945">
        <v>1</v>
      </c>
      <c r="M8" s="946">
        <f>K8+L8</f>
        <v>1</v>
      </c>
      <c r="N8" s="746" t="s">
        <v>44</v>
      </c>
    </row>
    <row r="9" spans="1:14" ht="50.25" customHeight="1">
      <c r="A9" s="746" t="s">
        <v>45</v>
      </c>
      <c r="B9" s="947">
        <v>0</v>
      </c>
      <c r="C9" s="947">
        <v>0</v>
      </c>
      <c r="D9" s="946">
        <f t="shared" ref="D9:D28" si="0">B9+C9</f>
        <v>0</v>
      </c>
      <c r="E9" s="947">
        <v>0</v>
      </c>
      <c r="F9" s="947">
        <v>0</v>
      </c>
      <c r="G9" s="946">
        <f t="shared" ref="G9:G28" si="1">E9+F9</f>
        <v>0</v>
      </c>
      <c r="H9" s="947">
        <v>0</v>
      </c>
      <c r="I9" s="947">
        <v>0</v>
      </c>
      <c r="J9" s="946">
        <f t="shared" ref="J9:J28" si="2">H9+I9</f>
        <v>0</v>
      </c>
      <c r="K9" s="947">
        <v>0</v>
      </c>
      <c r="L9" s="947">
        <v>0</v>
      </c>
      <c r="M9" s="946">
        <f t="shared" ref="M9:M28" si="3">K9+L9</f>
        <v>0</v>
      </c>
      <c r="N9" s="746" t="s">
        <v>46</v>
      </c>
    </row>
    <row r="10" spans="1:14" ht="50.25" customHeight="1">
      <c r="A10" s="746" t="s">
        <v>47</v>
      </c>
      <c r="B10" s="945">
        <v>2</v>
      </c>
      <c r="C10" s="945">
        <v>0</v>
      </c>
      <c r="D10" s="946">
        <f t="shared" si="0"/>
        <v>2</v>
      </c>
      <c r="E10" s="945">
        <v>0</v>
      </c>
      <c r="F10" s="945">
        <v>0</v>
      </c>
      <c r="G10" s="946">
        <f t="shared" si="1"/>
        <v>0</v>
      </c>
      <c r="H10" s="945">
        <v>2</v>
      </c>
      <c r="I10" s="945">
        <v>0</v>
      </c>
      <c r="J10" s="946">
        <f t="shared" si="2"/>
        <v>2</v>
      </c>
      <c r="K10" s="945">
        <v>0</v>
      </c>
      <c r="L10" s="945">
        <v>1</v>
      </c>
      <c r="M10" s="946">
        <f t="shared" si="3"/>
        <v>1</v>
      </c>
      <c r="N10" s="746" t="s">
        <v>48</v>
      </c>
    </row>
    <row r="11" spans="1:14" ht="50.25" customHeight="1">
      <c r="A11" s="746" t="s">
        <v>49</v>
      </c>
      <c r="B11" s="947">
        <v>8</v>
      </c>
      <c r="C11" s="947">
        <v>0</v>
      </c>
      <c r="D11" s="946">
        <f t="shared" si="0"/>
        <v>8</v>
      </c>
      <c r="E11" s="947">
        <v>0</v>
      </c>
      <c r="F11" s="947">
        <v>0</v>
      </c>
      <c r="G11" s="946">
        <f t="shared" si="1"/>
        <v>0</v>
      </c>
      <c r="H11" s="947">
        <v>4</v>
      </c>
      <c r="I11" s="947">
        <v>1</v>
      </c>
      <c r="J11" s="946">
        <f t="shared" si="2"/>
        <v>5</v>
      </c>
      <c r="K11" s="947">
        <v>0</v>
      </c>
      <c r="L11" s="947">
        <v>0</v>
      </c>
      <c r="M11" s="946">
        <f t="shared" si="3"/>
        <v>0</v>
      </c>
      <c r="N11" s="746" t="s">
        <v>991</v>
      </c>
    </row>
    <row r="12" spans="1:14" ht="50.25" customHeight="1">
      <c r="A12" s="746" t="s">
        <v>50</v>
      </c>
      <c r="B12" s="945">
        <v>92</v>
      </c>
      <c r="C12" s="945">
        <v>225</v>
      </c>
      <c r="D12" s="946">
        <f t="shared" si="0"/>
        <v>317</v>
      </c>
      <c r="E12" s="945">
        <v>0</v>
      </c>
      <c r="F12" s="945">
        <v>0</v>
      </c>
      <c r="G12" s="946">
        <f t="shared" si="1"/>
        <v>0</v>
      </c>
      <c r="H12" s="945">
        <v>26</v>
      </c>
      <c r="I12" s="945">
        <v>57</v>
      </c>
      <c r="J12" s="946">
        <f t="shared" si="2"/>
        <v>83</v>
      </c>
      <c r="K12" s="945">
        <v>0</v>
      </c>
      <c r="L12" s="945">
        <v>0</v>
      </c>
      <c r="M12" s="946">
        <f t="shared" si="3"/>
        <v>0</v>
      </c>
      <c r="N12" s="746" t="s">
        <v>1100</v>
      </c>
    </row>
    <row r="13" spans="1:14" ht="50.25" customHeight="1">
      <c r="A13" s="746" t="s">
        <v>51</v>
      </c>
      <c r="B13" s="947">
        <v>79</v>
      </c>
      <c r="C13" s="947">
        <v>41</v>
      </c>
      <c r="D13" s="946">
        <f t="shared" si="0"/>
        <v>120</v>
      </c>
      <c r="E13" s="947">
        <v>0</v>
      </c>
      <c r="F13" s="947">
        <v>0</v>
      </c>
      <c r="G13" s="946">
        <f t="shared" si="1"/>
        <v>0</v>
      </c>
      <c r="H13" s="947">
        <v>98</v>
      </c>
      <c r="I13" s="947">
        <v>77</v>
      </c>
      <c r="J13" s="946">
        <f t="shared" si="2"/>
        <v>175</v>
      </c>
      <c r="K13" s="947">
        <v>0</v>
      </c>
      <c r="L13" s="947">
        <v>0</v>
      </c>
      <c r="M13" s="946">
        <f t="shared" si="3"/>
        <v>0</v>
      </c>
      <c r="N13" s="746" t="s">
        <v>1101</v>
      </c>
    </row>
    <row r="14" spans="1:14" ht="50.25" customHeight="1">
      <c r="A14" s="746" t="s">
        <v>201</v>
      </c>
      <c r="B14" s="945">
        <v>12</v>
      </c>
      <c r="C14" s="945">
        <v>9</v>
      </c>
      <c r="D14" s="946">
        <f t="shared" si="0"/>
        <v>21</v>
      </c>
      <c r="E14" s="945">
        <v>0</v>
      </c>
      <c r="F14" s="945">
        <v>0</v>
      </c>
      <c r="G14" s="946">
        <f t="shared" si="1"/>
        <v>0</v>
      </c>
      <c r="H14" s="945">
        <v>7</v>
      </c>
      <c r="I14" s="945">
        <v>11</v>
      </c>
      <c r="J14" s="946">
        <f t="shared" si="2"/>
        <v>18</v>
      </c>
      <c r="K14" s="945">
        <v>0</v>
      </c>
      <c r="L14" s="945">
        <v>0</v>
      </c>
      <c r="M14" s="946">
        <f t="shared" si="3"/>
        <v>0</v>
      </c>
      <c r="N14" s="746" t="s">
        <v>52</v>
      </c>
    </row>
    <row r="15" spans="1:14" ht="50.25" customHeight="1">
      <c r="A15" s="746" t="s">
        <v>53</v>
      </c>
      <c r="B15" s="947">
        <v>44</v>
      </c>
      <c r="C15" s="947">
        <v>48</v>
      </c>
      <c r="D15" s="946">
        <f t="shared" si="0"/>
        <v>92</v>
      </c>
      <c r="E15" s="947">
        <v>0</v>
      </c>
      <c r="F15" s="947">
        <v>0</v>
      </c>
      <c r="G15" s="946">
        <f t="shared" si="1"/>
        <v>0</v>
      </c>
      <c r="H15" s="947">
        <v>38</v>
      </c>
      <c r="I15" s="947">
        <v>50</v>
      </c>
      <c r="J15" s="946">
        <f t="shared" si="2"/>
        <v>88</v>
      </c>
      <c r="K15" s="947">
        <v>0</v>
      </c>
      <c r="L15" s="947">
        <v>0</v>
      </c>
      <c r="M15" s="946">
        <f t="shared" si="3"/>
        <v>0</v>
      </c>
      <c r="N15" s="746" t="s">
        <v>1131</v>
      </c>
    </row>
    <row r="16" spans="1:14" ht="50.25" customHeight="1">
      <c r="A16" s="746" t="s">
        <v>54</v>
      </c>
      <c r="B16" s="945">
        <v>0</v>
      </c>
      <c r="C16" s="945">
        <v>0</v>
      </c>
      <c r="D16" s="946">
        <f t="shared" si="0"/>
        <v>0</v>
      </c>
      <c r="E16" s="945">
        <v>0</v>
      </c>
      <c r="F16" s="945">
        <v>0</v>
      </c>
      <c r="G16" s="946">
        <f t="shared" si="1"/>
        <v>0</v>
      </c>
      <c r="H16" s="945">
        <v>0</v>
      </c>
      <c r="I16" s="945">
        <v>0</v>
      </c>
      <c r="J16" s="946">
        <f t="shared" si="2"/>
        <v>0</v>
      </c>
      <c r="K16" s="945">
        <v>0</v>
      </c>
      <c r="L16" s="945">
        <v>0</v>
      </c>
      <c r="M16" s="946">
        <f t="shared" si="3"/>
        <v>0</v>
      </c>
      <c r="N16" s="746" t="s">
        <v>1103</v>
      </c>
    </row>
    <row r="17" spans="1:14" ht="50.25" customHeight="1">
      <c r="A17" s="746" t="s">
        <v>55</v>
      </c>
      <c r="B17" s="947">
        <v>116</v>
      </c>
      <c r="C17" s="947">
        <v>39</v>
      </c>
      <c r="D17" s="946">
        <f t="shared" si="0"/>
        <v>155</v>
      </c>
      <c r="E17" s="947">
        <v>0</v>
      </c>
      <c r="F17" s="947">
        <v>0</v>
      </c>
      <c r="G17" s="946">
        <f t="shared" si="1"/>
        <v>0</v>
      </c>
      <c r="H17" s="947">
        <v>100</v>
      </c>
      <c r="I17" s="947">
        <v>15</v>
      </c>
      <c r="J17" s="946">
        <f t="shared" si="2"/>
        <v>115</v>
      </c>
      <c r="K17" s="947">
        <v>0</v>
      </c>
      <c r="L17" s="947">
        <v>0</v>
      </c>
      <c r="M17" s="946">
        <f t="shared" si="3"/>
        <v>0</v>
      </c>
      <c r="N17" s="746" t="s">
        <v>1104</v>
      </c>
    </row>
    <row r="18" spans="1:14" ht="50.25" customHeight="1">
      <c r="A18" s="746" t="s">
        <v>202</v>
      </c>
      <c r="B18" s="945">
        <v>1</v>
      </c>
      <c r="C18" s="945">
        <v>1</v>
      </c>
      <c r="D18" s="946">
        <f t="shared" si="0"/>
        <v>2</v>
      </c>
      <c r="E18" s="945">
        <v>0</v>
      </c>
      <c r="F18" s="945">
        <v>0</v>
      </c>
      <c r="G18" s="946">
        <f t="shared" si="1"/>
        <v>0</v>
      </c>
      <c r="H18" s="945">
        <v>0</v>
      </c>
      <c r="I18" s="945">
        <v>1</v>
      </c>
      <c r="J18" s="946">
        <f t="shared" si="2"/>
        <v>1</v>
      </c>
      <c r="K18" s="945">
        <v>0</v>
      </c>
      <c r="L18" s="945">
        <v>1</v>
      </c>
      <c r="M18" s="946">
        <f t="shared" si="3"/>
        <v>1</v>
      </c>
      <c r="N18" s="746" t="s">
        <v>56</v>
      </c>
    </row>
    <row r="19" spans="1:14" ht="50.25" customHeight="1">
      <c r="A19" s="746" t="s">
        <v>57</v>
      </c>
      <c r="B19" s="947">
        <v>21</v>
      </c>
      <c r="C19" s="947">
        <v>17</v>
      </c>
      <c r="D19" s="946">
        <f t="shared" si="0"/>
        <v>38</v>
      </c>
      <c r="E19" s="947">
        <v>0</v>
      </c>
      <c r="F19" s="947">
        <v>0</v>
      </c>
      <c r="G19" s="946">
        <f t="shared" si="1"/>
        <v>0</v>
      </c>
      <c r="H19" s="947">
        <v>30</v>
      </c>
      <c r="I19" s="947">
        <v>13</v>
      </c>
      <c r="J19" s="946">
        <f t="shared" si="2"/>
        <v>43</v>
      </c>
      <c r="K19" s="947">
        <v>0</v>
      </c>
      <c r="L19" s="947">
        <v>0</v>
      </c>
      <c r="M19" s="946">
        <f t="shared" si="3"/>
        <v>0</v>
      </c>
      <c r="N19" s="746" t="s">
        <v>1105</v>
      </c>
    </row>
    <row r="20" spans="1:14" ht="50.25" customHeight="1">
      <c r="A20" s="746" t="s">
        <v>58</v>
      </c>
      <c r="B20" s="945">
        <v>95</v>
      </c>
      <c r="C20" s="945">
        <v>53</v>
      </c>
      <c r="D20" s="946">
        <f t="shared" si="0"/>
        <v>148</v>
      </c>
      <c r="E20" s="945">
        <v>0</v>
      </c>
      <c r="F20" s="945">
        <v>0</v>
      </c>
      <c r="G20" s="946">
        <f t="shared" si="1"/>
        <v>0</v>
      </c>
      <c r="H20" s="945">
        <v>75</v>
      </c>
      <c r="I20" s="945">
        <v>47</v>
      </c>
      <c r="J20" s="946">
        <f t="shared" si="2"/>
        <v>122</v>
      </c>
      <c r="K20" s="945">
        <v>0</v>
      </c>
      <c r="L20" s="945">
        <v>0</v>
      </c>
      <c r="M20" s="946">
        <f t="shared" si="3"/>
        <v>0</v>
      </c>
      <c r="N20" s="746" t="s">
        <v>2526</v>
      </c>
    </row>
    <row r="21" spans="1:14" ht="50.25" customHeight="1">
      <c r="A21" s="746" t="s">
        <v>2855</v>
      </c>
      <c r="B21" s="947">
        <v>1</v>
      </c>
      <c r="C21" s="947">
        <v>0</v>
      </c>
      <c r="D21" s="946">
        <f t="shared" si="0"/>
        <v>1</v>
      </c>
      <c r="E21" s="947">
        <v>0</v>
      </c>
      <c r="F21" s="947">
        <v>0</v>
      </c>
      <c r="G21" s="946">
        <f t="shared" si="1"/>
        <v>0</v>
      </c>
      <c r="H21" s="947">
        <v>0</v>
      </c>
      <c r="I21" s="947">
        <v>0</v>
      </c>
      <c r="J21" s="946">
        <f t="shared" si="2"/>
        <v>0</v>
      </c>
      <c r="K21" s="947">
        <v>0</v>
      </c>
      <c r="L21" s="947">
        <v>0</v>
      </c>
      <c r="M21" s="946">
        <f t="shared" si="3"/>
        <v>0</v>
      </c>
      <c r="N21" s="746" t="s">
        <v>203</v>
      </c>
    </row>
    <row r="22" spans="1:14" ht="50.25" customHeight="1">
      <c r="A22" s="746" t="s">
        <v>59</v>
      </c>
      <c r="B22" s="945">
        <v>2</v>
      </c>
      <c r="C22" s="945">
        <v>1</v>
      </c>
      <c r="D22" s="946">
        <f t="shared" si="0"/>
        <v>3</v>
      </c>
      <c r="E22" s="945">
        <v>0</v>
      </c>
      <c r="F22" s="945">
        <v>0</v>
      </c>
      <c r="G22" s="946">
        <f t="shared" si="1"/>
        <v>0</v>
      </c>
      <c r="H22" s="945">
        <v>8</v>
      </c>
      <c r="I22" s="945">
        <v>0</v>
      </c>
      <c r="J22" s="946">
        <f t="shared" si="2"/>
        <v>8</v>
      </c>
      <c r="K22" s="945">
        <v>0</v>
      </c>
      <c r="L22" s="945">
        <v>3</v>
      </c>
      <c r="M22" s="946">
        <f t="shared" si="3"/>
        <v>3</v>
      </c>
      <c r="N22" s="746" t="s">
        <v>60</v>
      </c>
    </row>
    <row r="23" spans="1:14" ht="50.25" customHeight="1">
      <c r="A23" s="746" t="s">
        <v>61</v>
      </c>
      <c r="B23" s="947">
        <v>30</v>
      </c>
      <c r="C23" s="947">
        <v>3</v>
      </c>
      <c r="D23" s="946">
        <f t="shared" si="0"/>
        <v>33</v>
      </c>
      <c r="E23" s="947">
        <v>0</v>
      </c>
      <c r="F23" s="947">
        <v>0</v>
      </c>
      <c r="G23" s="946">
        <f t="shared" si="1"/>
        <v>0</v>
      </c>
      <c r="H23" s="947">
        <v>0</v>
      </c>
      <c r="I23" s="947">
        <v>1</v>
      </c>
      <c r="J23" s="946">
        <f t="shared" si="2"/>
        <v>1</v>
      </c>
      <c r="K23" s="947">
        <v>0</v>
      </c>
      <c r="L23" s="947">
        <v>1</v>
      </c>
      <c r="M23" s="946">
        <f t="shared" si="3"/>
        <v>1</v>
      </c>
      <c r="N23" s="746" t="s">
        <v>62</v>
      </c>
    </row>
    <row r="24" spans="1:14" ht="50.25" customHeight="1">
      <c r="A24" s="746" t="s">
        <v>105</v>
      </c>
      <c r="B24" s="945">
        <v>5</v>
      </c>
      <c r="C24" s="945">
        <v>2</v>
      </c>
      <c r="D24" s="946">
        <f t="shared" si="0"/>
        <v>7</v>
      </c>
      <c r="E24" s="945">
        <v>0</v>
      </c>
      <c r="F24" s="945">
        <v>0</v>
      </c>
      <c r="G24" s="946">
        <f t="shared" si="1"/>
        <v>0</v>
      </c>
      <c r="H24" s="945">
        <v>11</v>
      </c>
      <c r="I24" s="945">
        <v>1</v>
      </c>
      <c r="J24" s="946">
        <f t="shared" si="2"/>
        <v>12</v>
      </c>
      <c r="K24" s="945">
        <v>0</v>
      </c>
      <c r="L24" s="945">
        <v>0</v>
      </c>
      <c r="M24" s="946">
        <f t="shared" si="3"/>
        <v>0</v>
      </c>
      <c r="N24" s="746" t="s">
        <v>1132</v>
      </c>
    </row>
    <row r="25" spans="1:14" ht="50.25" customHeight="1">
      <c r="A25" s="746" t="s">
        <v>63</v>
      </c>
      <c r="B25" s="947">
        <v>0</v>
      </c>
      <c r="C25" s="947">
        <v>0</v>
      </c>
      <c r="D25" s="946">
        <f t="shared" si="0"/>
        <v>0</v>
      </c>
      <c r="E25" s="947">
        <v>0</v>
      </c>
      <c r="F25" s="947">
        <v>0</v>
      </c>
      <c r="G25" s="946">
        <f t="shared" si="1"/>
        <v>0</v>
      </c>
      <c r="H25" s="947">
        <v>0</v>
      </c>
      <c r="I25" s="947">
        <v>0</v>
      </c>
      <c r="J25" s="946">
        <f t="shared" si="2"/>
        <v>0</v>
      </c>
      <c r="K25" s="947">
        <v>0</v>
      </c>
      <c r="L25" s="947">
        <v>0</v>
      </c>
      <c r="M25" s="946">
        <f t="shared" si="3"/>
        <v>0</v>
      </c>
      <c r="N25" s="746" t="s">
        <v>1133</v>
      </c>
    </row>
    <row r="26" spans="1:14" ht="50.25" customHeight="1">
      <c r="A26" s="746" t="s">
        <v>64</v>
      </c>
      <c r="B26" s="945">
        <v>0</v>
      </c>
      <c r="C26" s="945">
        <v>0</v>
      </c>
      <c r="D26" s="946">
        <f t="shared" si="0"/>
        <v>0</v>
      </c>
      <c r="E26" s="945">
        <v>0</v>
      </c>
      <c r="F26" s="945">
        <v>0</v>
      </c>
      <c r="G26" s="946">
        <f t="shared" si="1"/>
        <v>0</v>
      </c>
      <c r="H26" s="945">
        <v>0</v>
      </c>
      <c r="I26" s="945">
        <v>0</v>
      </c>
      <c r="J26" s="946">
        <f t="shared" si="2"/>
        <v>0</v>
      </c>
      <c r="K26" s="945">
        <v>0</v>
      </c>
      <c r="L26" s="945">
        <v>0</v>
      </c>
      <c r="M26" s="946">
        <f t="shared" si="3"/>
        <v>0</v>
      </c>
      <c r="N26" s="746" t="s">
        <v>65</v>
      </c>
    </row>
    <row r="27" spans="1:14" ht="50.25" customHeight="1">
      <c r="A27" s="746" t="s">
        <v>66</v>
      </c>
      <c r="B27" s="947">
        <v>0</v>
      </c>
      <c r="C27" s="947">
        <v>0</v>
      </c>
      <c r="D27" s="946">
        <f t="shared" si="0"/>
        <v>0</v>
      </c>
      <c r="E27" s="947">
        <v>0</v>
      </c>
      <c r="F27" s="947">
        <v>0</v>
      </c>
      <c r="G27" s="946">
        <f t="shared" si="1"/>
        <v>0</v>
      </c>
      <c r="H27" s="947">
        <v>0</v>
      </c>
      <c r="I27" s="947">
        <v>0</v>
      </c>
      <c r="J27" s="946">
        <f t="shared" si="2"/>
        <v>0</v>
      </c>
      <c r="K27" s="947">
        <v>0</v>
      </c>
      <c r="L27" s="947">
        <v>0</v>
      </c>
      <c r="M27" s="946">
        <f t="shared" si="3"/>
        <v>0</v>
      </c>
      <c r="N27" s="746" t="s">
        <v>67</v>
      </c>
    </row>
    <row r="28" spans="1:14" ht="78.75" customHeight="1">
      <c r="A28" s="835" t="s">
        <v>750</v>
      </c>
      <c r="B28" s="948">
        <f>SUM(B8:B27)</f>
        <v>531</v>
      </c>
      <c r="C28" s="948">
        <f>SUM(C8:C27)</f>
        <v>444</v>
      </c>
      <c r="D28" s="948">
        <f t="shared" si="0"/>
        <v>975</v>
      </c>
      <c r="E28" s="949">
        <f>SUM(E8:E27)</f>
        <v>0</v>
      </c>
      <c r="F28" s="949">
        <f>SUM(F8:F27)</f>
        <v>0</v>
      </c>
      <c r="G28" s="948">
        <f t="shared" si="1"/>
        <v>0</v>
      </c>
      <c r="H28" s="948">
        <f>SUM(H8:H27)</f>
        <v>420</v>
      </c>
      <c r="I28" s="948">
        <f>SUM(I8:I27)</f>
        <v>282</v>
      </c>
      <c r="J28" s="948">
        <f t="shared" si="2"/>
        <v>702</v>
      </c>
      <c r="K28" s="949">
        <f>SUM(K8:K27)</f>
        <v>0</v>
      </c>
      <c r="L28" s="949">
        <f>SUM(L8:L27)</f>
        <v>7</v>
      </c>
      <c r="M28" s="948">
        <f t="shared" si="3"/>
        <v>7</v>
      </c>
      <c r="N28" s="835" t="s">
        <v>68</v>
      </c>
    </row>
    <row r="29" spans="1:14" ht="50.25" customHeight="1">
      <c r="G29" s="950"/>
      <c r="M29" s="950"/>
    </row>
    <row r="31" spans="1:14" ht="50.25" customHeight="1">
      <c r="C31" s="738"/>
      <c r="I31" s="738"/>
      <c r="N31" s="951"/>
    </row>
    <row r="32" spans="1:14" ht="50.25" customHeight="1">
      <c r="C32" s="738"/>
      <c r="I32" s="738"/>
    </row>
    <row r="33" spans="3:9" ht="50.25" customHeight="1">
      <c r="C33" s="738"/>
      <c r="I33" s="738"/>
    </row>
    <row r="34" spans="3:9" ht="50.25" customHeight="1">
      <c r="C34" s="738"/>
      <c r="I34" s="738"/>
    </row>
    <row r="35" spans="3:9" ht="50.25" customHeight="1">
      <c r="C35" s="738"/>
      <c r="I35" s="738"/>
    </row>
    <row r="36" spans="3:9" ht="50.25" customHeight="1">
      <c r="C36" s="738"/>
      <c r="I36" s="738"/>
    </row>
    <row r="37" spans="3:9" ht="50.25" customHeight="1">
      <c r="C37" s="738"/>
      <c r="I37" s="738"/>
    </row>
    <row r="38" spans="3:9" ht="50.25" customHeight="1">
      <c r="C38" s="738"/>
      <c r="I38" s="738"/>
    </row>
    <row r="39" spans="3:9" ht="50.25" customHeight="1">
      <c r="C39" s="738"/>
      <c r="I39" s="738"/>
    </row>
    <row r="40" spans="3:9" ht="50.25" customHeight="1">
      <c r="C40" s="738"/>
      <c r="I40" s="738"/>
    </row>
    <row r="41" spans="3:9" ht="50.25" customHeight="1">
      <c r="C41" s="738"/>
      <c r="I41" s="738"/>
    </row>
    <row r="42" spans="3:9" ht="50.25" customHeight="1">
      <c r="C42" s="738"/>
      <c r="I42" s="738"/>
    </row>
    <row r="43" spans="3:9" ht="50.25" customHeight="1">
      <c r="C43" s="738"/>
      <c r="I43" s="738"/>
    </row>
    <row r="44" spans="3:9" ht="50.25" customHeight="1">
      <c r="C44" s="738"/>
      <c r="I44" s="738"/>
    </row>
    <row r="45" spans="3:9" ht="50.25" customHeight="1">
      <c r="C45" s="738"/>
      <c r="I45" s="738"/>
    </row>
    <row r="46" spans="3:9" ht="50.25" customHeight="1">
      <c r="C46" s="738"/>
      <c r="I46" s="738"/>
    </row>
    <row r="47" spans="3:9" ht="50.25" customHeight="1">
      <c r="C47" s="738"/>
      <c r="I47" s="738"/>
    </row>
    <row r="48" spans="3:9" ht="50.25" customHeight="1">
      <c r="C48" s="738"/>
      <c r="I48" s="738"/>
    </row>
    <row r="49" spans="3:9" ht="50.25" customHeight="1">
      <c r="C49" s="738"/>
      <c r="I49" s="738"/>
    </row>
    <row r="50" spans="3:9" ht="50.25" customHeight="1">
      <c r="C50" s="738"/>
      <c r="I50" s="738"/>
    </row>
    <row r="51" spans="3:9" ht="50.25" customHeight="1">
      <c r="C51" s="738"/>
      <c r="I51" s="738"/>
    </row>
    <row r="52" spans="3:9" ht="50.25" customHeight="1">
      <c r="C52" s="738"/>
      <c r="I52" s="738"/>
    </row>
    <row r="53" spans="3:9" ht="50.25" customHeight="1">
      <c r="C53" s="738"/>
      <c r="I53" s="738"/>
    </row>
    <row r="54" spans="3:9" ht="50.25" customHeight="1">
      <c r="C54" s="738"/>
      <c r="I54" s="738"/>
    </row>
  </sheetData>
  <mergeCells count="7">
    <mergeCell ref="A1:N1"/>
    <mergeCell ref="A2:N2"/>
    <mergeCell ref="B3:N3"/>
    <mergeCell ref="A4:A7"/>
    <mergeCell ref="B4:G4"/>
    <mergeCell ref="H4:M4"/>
    <mergeCell ref="N4:N7"/>
  </mergeCells>
  <printOptions horizontalCentered="1" verticalCentered="1" gridLinesSet="0"/>
  <pageMargins left="0.59055118110236227" right="0.59055118110236227" top="0.78740157480314965" bottom="0.78740157480314965" header="0.51181102362204722" footer="0.51181102362204722"/>
  <pageSetup paperSize="9" scale="33"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5"/>
  <sheetViews>
    <sheetView showGridLines="0" rightToLeft="1" view="pageBreakPreview" topLeftCell="A28" zoomScale="60" zoomScaleNormal="70" workbookViewId="0">
      <selection activeCell="B50" sqref="B50"/>
    </sheetView>
  </sheetViews>
  <sheetFormatPr defaultColWidth="30.453125" defaultRowHeight="52.5" customHeight="1"/>
  <cols>
    <col min="1" max="1" width="49.1796875" style="729" customWidth="1"/>
    <col min="2" max="7" width="21.7265625" style="729" customWidth="1"/>
    <col min="8" max="8" width="46.7265625" style="729" customWidth="1"/>
    <col min="9" max="9" width="0.1796875" style="729" customWidth="1"/>
    <col min="10" max="10" width="39" style="729" customWidth="1"/>
    <col min="11" max="11" width="30.453125" style="729"/>
    <col min="12" max="12" width="33.7265625" style="729" customWidth="1"/>
    <col min="13" max="16384" width="30.453125" style="729"/>
  </cols>
  <sheetData>
    <row r="1" spans="1:17" ht="52.5" customHeight="1">
      <c r="A1" s="2085" t="s">
        <v>2856</v>
      </c>
      <c r="B1" s="2085"/>
      <c r="C1" s="2085"/>
      <c r="D1" s="2085"/>
      <c r="E1" s="2085"/>
      <c r="F1" s="2085"/>
      <c r="G1" s="2085"/>
      <c r="H1" s="2085"/>
      <c r="I1" s="2085"/>
    </row>
    <row r="2" spans="1:17" ht="52.5" customHeight="1">
      <c r="A2" s="1895" t="s">
        <v>2857</v>
      </c>
      <c r="B2" s="1895"/>
      <c r="C2" s="1895"/>
      <c r="D2" s="1895"/>
      <c r="E2" s="1895"/>
      <c r="F2" s="1895"/>
      <c r="G2" s="1895"/>
      <c r="H2" s="1895"/>
      <c r="I2" s="1895"/>
    </row>
    <row r="3" spans="1:17" ht="31.5" customHeight="1">
      <c r="A3" s="2199" t="s">
        <v>2858</v>
      </c>
      <c r="B3" s="2199"/>
      <c r="C3" s="2199"/>
      <c r="D3" s="2199"/>
      <c r="E3" s="2199"/>
      <c r="F3" s="2032"/>
      <c r="G3" s="2034" t="s">
        <v>2859</v>
      </c>
      <c r="H3" s="2034"/>
      <c r="I3" s="723"/>
    </row>
    <row r="4" spans="1:17" ht="81.75" customHeight="1">
      <c r="A4" s="2102" t="s">
        <v>324</v>
      </c>
      <c r="B4" s="2080" t="s">
        <v>2860</v>
      </c>
      <c r="C4" s="2081"/>
      <c r="D4" s="2082"/>
      <c r="E4" s="871" t="s">
        <v>2861</v>
      </c>
      <c r="F4" s="794" t="s">
        <v>2862</v>
      </c>
      <c r="G4" s="874" t="s">
        <v>2863</v>
      </c>
      <c r="H4" s="2098" t="s">
        <v>415</v>
      </c>
    </row>
    <row r="5" spans="1:17" ht="89.25" customHeight="1">
      <c r="A5" s="2103"/>
      <c r="B5" s="874" t="s">
        <v>2864</v>
      </c>
      <c r="C5" s="874" t="s">
        <v>2865</v>
      </c>
      <c r="D5" s="874" t="s">
        <v>2866</v>
      </c>
      <c r="E5" s="874" t="s">
        <v>2867</v>
      </c>
      <c r="F5" s="796" t="s">
        <v>2868</v>
      </c>
      <c r="G5" s="796" t="s">
        <v>2869</v>
      </c>
      <c r="H5" s="2099"/>
    </row>
    <row r="6" spans="1:17" ht="52.5" customHeight="1">
      <c r="A6" s="2104"/>
      <c r="B6" s="873" t="s">
        <v>2870</v>
      </c>
      <c r="C6" s="873" t="s">
        <v>2871</v>
      </c>
      <c r="D6" s="873" t="s">
        <v>2872</v>
      </c>
      <c r="E6" s="873" t="s">
        <v>2873</v>
      </c>
      <c r="F6" s="875"/>
      <c r="G6" s="875"/>
      <c r="H6" s="2100"/>
    </row>
    <row r="7" spans="1:17" ht="52.5" customHeight="1">
      <c r="A7" s="952" t="s">
        <v>327</v>
      </c>
      <c r="B7" s="953">
        <v>17</v>
      </c>
      <c r="C7" s="953">
        <v>3458</v>
      </c>
      <c r="D7" s="953">
        <v>238</v>
      </c>
      <c r="E7" s="953">
        <v>169</v>
      </c>
      <c r="F7" s="953">
        <v>7194</v>
      </c>
      <c r="G7" s="953">
        <v>327</v>
      </c>
      <c r="H7" s="954" t="s">
        <v>418</v>
      </c>
    </row>
    <row r="8" spans="1:17" ht="52.5" customHeight="1">
      <c r="A8" s="952" t="s">
        <v>328</v>
      </c>
      <c r="B8" s="955">
        <v>2973</v>
      </c>
      <c r="C8" s="955">
        <v>2902</v>
      </c>
      <c r="D8" s="955">
        <v>1103</v>
      </c>
      <c r="E8" s="955">
        <v>3779</v>
      </c>
      <c r="F8" s="955">
        <v>13071</v>
      </c>
      <c r="G8" s="955">
        <v>559</v>
      </c>
      <c r="H8" s="954" t="s">
        <v>419</v>
      </c>
    </row>
    <row r="9" spans="1:17" ht="52.5" customHeight="1">
      <c r="A9" s="952" t="s">
        <v>329</v>
      </c>
      <c r="B9" s="953">
        <v>2601</v>
      </c>
      <c r="C9" s="953">
        <v>970</v>
      </c>
      <c r="D9" s="953">
        <v>303</v>
      </c>
      <c r="E9" s="953">
        <v>1016</v>
      </c>
      <c r="F9" s="953">
        <v>3117</v>
      </c>
      <c r="G9" s="953">
        <v>164</v>
      </c>
      <c r="H9" s="954" t="s">
        <v>420</v>
      </c>
    </row>
    <row r="10" spans="1:17" ht="52.5" customHeight="1">
      <c r="A10" s="952" t="s">
        <v>792</v>
      </c>
      <c r="B10" s="955">
        <f t="shared" ref="B10:G10" si="0">SUM(B7:B9)</f>
        <v>5591</v>
      </c>
      <c r="C10" s="955">
        <f t="shared" si="0"/>
        <v>7330</v>
      </c>
      <c r="D10" s="955">
        <f t="shared" si="0"/>
        <v>1644</v>
      </c>
      <c r="E10" s="955">
        <f t="shared" si="0"/>
        <v>4964</v>
      </c>
      <c r="F10" s="955">
        <f t="shared" si="0"/>
        <v>23382</v>
      </c>
      <c r="G10" s="955">
        <f t="shared" si="0"/>
        <v>1050</v>
      </c>
      <c r="H10" s="954" t="s">
        <v>793</v>
      </c>
    </row>
    <row r="11" spans="1:17" ht="52.5" customHeight="1">
      <c r="A11" s="952" t="s">
        <v>794</v>
      </c>
      <c r="B11" s="953">
        <v>4493</v>
      </c>
      <c r="C11" s="953">
        <v>4466</v>
      </c>
      <c r="D11" s="953">
        <v>779</v>
      </c>
      <c r="E11" s="953">
        <v>3862</v>
      </c>
      <c r="F11" s="953">
        <v>8322</v>
      </c>
      <c r="G11" s="953">
        <v>221</v>
      </c>
      <c r="H11" s="954" t="s">
        <v>2874</v>
      </c>
    </row>
    <row r="12" spans="1:17" ht="52.5" customHeight="1">
      <c r="A12" s="952" t="s">
        <v>796</v>
      </c>
      <c r="B12" s="956">
        <v>220</v>
      </c>
      <c r="C12" s="956">
        <v>1054</v>
      </c>
      <c r="D12" s="956">
        <v>84</v>
      </c>
      <c r="E12" s="956">
        <v>355</v>
      </c>
      <c r="F12" s="956">
        <v>1263</v>
      </c>
      <c r="G12" s="956">
        <v>217</v>
      </c>
      <c r="H12" s="954" t="s">
        <v>797</v>
      </c>
      <c r="J12" s="957"/>
      <c r="K12" s="957"/>
      <c r="L12" s="957"/>
      <c r="M12" s="957"/>
      <c r="N12" s="957"/>
      <c r="O12" s="957"/>
      <c r="P12" s="957"/>
    </row>
    <row r="13" spans="1:17" ht="52.5" customHeight="1">
      <c r="A13" s="952" t="s">
        <v>798</v>
      </c>
      <c r="B13" s="953">
        <f>SUM(B11:B12)</f>
        <v>4713</v>
      </c>
      <c r="C13" s="953">
        <f>SUM(C11:C12)</f>
        <v>5520</v>
      </c>
      <c r="D13" s="953">
        <f t="shared" ref="D13:G13" si="1">SUM(D11:D12)</f>
        <v>863</v>
      </c>
      <c r="E13" s="953">
        <f t="shared" si="1"/>
        <v>4217</v>
      </c>
      <c r="F13" s="953">
        <f t="shared" si="1"/>
        <v>9585</v>
      </c>
      <c r="G13" s="953">
        <f t="shared" si="1"/>
        <v>438</v>
      </c>
      <c r="H13" s="954" t="s">
        <v>799</v>
      </c>
    </row>
    <row r="14" spans="1:17" ht="52.5" customHeight="1">
      <c r="A14" s="952" t="s">
        <v>339</v>
      </c>
      <c r="B14" s="955">
        <v>102</v>
      </c>
      <c r="C14" s="955">
        <v>0</v>
      </c>
      <c r="D14" s="955">
        <v>22</v>
      </c>
      <c r="E14" s="955">
        <v>433</v>
      </c>
      <c r="F14" s="955">
        <v>304</v>
      </c>
      <c r="G14" s="955">
        <v>13</v>
      </c>
      <c r="H14" s="954" t="s">
        <v>429</v>
      </c>
      <c r="J14" s="958"/>
      <c r="K14" s="958"/>
      <c r="L14" s="958"/>
      <c r="M14" s="958"/>
      <c r="N14" s="958"/>
      <c r="O14" s="958"/>
      <c r="P14" s="958"/>
      <c r="Q14" s="958"/>
    </row>
    <row r="15" spans="1:17" ht="52.5" customHeight="1">
      <c r="A15" s="952" t="s">
        <v>340</v>
      </c>
      <c r="B15" s="953">
        <v>5</v>
      </c>
      <c r="C15" s="953">
        <v>432</v>
      </c>
      <c r="D15" s="953">
        <v>12</v>
      </c>
      <c r="E15" s="953">
        <v>327</v>
      </c>
      <c r="F15" s="953">
        <v>272</v>
      </c>
      <c r="G15" s="953">
        <v>12</v>
      </c>
      <c r="H15" s="954" t="s">
        <v>430</v>
      </c>
    </row>
    <row r="16" spans="1:17" ht="52.5" customHeight="1">
      <c r="A16" s="952" t="s">
        <v>800</v>
      </c>
      <c r="B16" s="955">
        <f>SUM(B14:B15)</f>
        <v>107</v>
      </c>
      <c r="C16" s="955">
        <f t="shared" ref="C16:G16" si="2">SUM(C14:C15)</f>
        <v>432</v>
      </c>
      <c r="D16" s="955">
        <f t="shared" si="2"/>
        <v>34</v>
      </c>
      <c r="E16" s="955">
        <f t="shared" si="2"/>
        <v>760</v>
      </c>
      <c r="F16" s="955">
        <f t="shared" si="2"/>
        <v>576</v>
      </c>
      <c r="G16" s="955">
        <f t="shared" si="2"/>
        <v>25</v>
      </c>
      <c r="H16" s="954" t="s">
        <v>801</v>
      </c>
    </row>
    <row r="17" spans="1:8" ht="52.5" customHeight="1">
      <c r="A17" s="952" t="s">
        <v>344</v>
      </c>
      <c r="B17" s="959">
        <v>2170</v>
      </c>
      <c r="C17" s="959">
        <v>6483</v>
      </c>
      <c r="D17" s="959">
        <v>310</v>
      </c>
      <c r="E17" s="959">
        <v>2233</v>
      </c>
      <c r="F17" s="959">
        <v>6698</v>
      </c>
      <c r="G17" s="959">
        <v>85</v>
      </c>
      <c r="H17" s="954" t="s">
        <v>434</v>
      </c>
    </row>
    <row r="18" spans="1:8" ht="52.5" customHeight="1">
      <c r="A18" s="952" t="s">
        <v>348</v>
      </c>
      <c r="B18" s="955">
        <v>10122</v>
      </c>
      <c r="C18" s="955">
        <v>13551</v>
      </c>
      <c r="D18" s="955">
        <v>1218</v>
      </c>
      <c r="E18" s="955">
        <v>1746</v>
      </c>
      <c r="F18" s="955">
        <v>21408</v>
      </c>
      <c r="G18" s="955">
        <v>272</v>
      </c>
      <c r="H18" s="954" t="s">
        <v>438</v>
      </c>
    </row>
    <row r="19" spans="1:8" ht="52.5" customHeight="1">
      <c r="A19" s="952" t="s">
        <v>352</v>
      </c>
      <c r="B19" s="959">
        <v>762</v>
      </c>
      <c r="C19" s="959">
        <v>440</v>
      </c>
      <c r="D19" s="959">
        <v>220</v>
      </c>
      <c r="E19" s="959">
        <v>691</v>
      </c>
      <c r="F19" s="959">
        <v>835</v>
      </c>
      <c r="G19" s="959">
        <v>208</v>
      </c>
      <c r="H19" s="954" t="s">
        <v>442</v>
      </c>
    </row>
    <row r="20" spans="1:8" ht="52.5" customHeight="1">
      <c r="A20" s="952" t="s">
        <v>356</v>
      </c>
      <c r="B20" s="956">
        <v>441</v>
      </c>
      <c r="C20" s="956">
        <v>575</v>
      </c>
      <c r="D20" s="956">
        <v>87</v>
      </c>
      <c r="E20" s="956">
        <v>7731</v>
      </c>
      <c r="F20" s="956">
        <v>1629</v>
      </c>
      <c r="G20" s="956">
        <v>11</v>
      </c>
      <c r="H20" s="954" t="s">
        <v>446</v>
      </c>
    </row>
    <row r="21" spans="1:8" ht="52.5" customHeight="1">
      <c r="A21" s="952" t="s">
        <v>360</v>
      </c>
      <c r="B21" s="953">
        <v>1250</v>
      </c>
      <c r="C21" s="953">
        <v>1530</v>
      </c>
      <c r="D21" s="953">
        <v>902</v>
      </c>
      <c r="E21" s="953">
        <v>2489</v>
      </c>
      <c r="F21" s="953">
        <v>0</v>
      </c>
      <c r="G21" s="953">
        <v>481</v>
      </c>
      <c r="H21" s="954" t="s">
        <v>450</v>
      </c>
    </row>
    <row r="22" spans="1:8" ht="52.5" customHeight="1">
      <c r="A22" s="952" t="s">
        <v>364</v>
      </c>
      <c r="B22" s="955">
        <v>853</v>
      </c>
      <c r="C22" s="955">
        <v>686</v>
      </c>
      <c r="D22" s="955">
        <v>144</v>
      </c>
      <c r="E22" s="955">
        <v>853</v>
      </c>
      <c r="F22" s="955">
        <v>781</v>
      </c>
      <c r="G22" s="955">
        <v>0</v>
      </c>
      <c r="H22" s="954" t="s">
        <v>454</v>
      </c>
    </row>
    <row r="23" spans="1:8" ht="52.5" customHeight="1">
      <c r="A23" s="952" t="s">
        <v>802</v>
      </c>
      <c r="B23" s="953">
        <v>621</v>
      </c>
      <c r="C23" s="953">
        <v>4119</v>
      </c>
      <c r="D23" s="953">
        <v>1476</v>
      </c>
      <c r="E23" s="953">
        <v>9</v>
      </c>
      <c r="F23" s="953">
        <v>3099</v>
      </c>
      <c r="G23" s="953">
        <v>312</v>
      </c>
      <c r="H23" s="954" t="s">
        <v>803</v>
      </c>
    </row>
    <row r="24" spans="1:8" ht="52.5" customHeight="1">
      <c r="A24" s="952" t="s">
        <v>804</v>
      </c>
      <c r="B24" s="955">
        <v>0</v>
      </c>
      <c r="C24" s="955">
        <v>553</v>
      </c>
      <c r="D24" s="955">
        <v>118</v>
      </c>
      <c r="E24" s="955">
        <v>386</v>
      </c>
      <c r="F24" s="955">
        <v>600</v>
      </c>
      <c r="G24" s="955">
        <v>213</v>
      </c>
      <c r="H24" s="954" t="s">
        <v>805</v>
      </c>
    </row>
    <row r="25" spans="1:8" ht="52.5" customHeight="1">
      <c r="A25" s="952" t="s">
        <v>806</v>
      </c>
      <c r="B25" s="953">
        <f>SUM(B23:B24)</f>
        <v>621</v>
      </c>
      <c r="C25" s="953">
        <f t="shared" ref="C25:G25" si="3">SUM(C23:C24)</f>
        <v>4672</v>
      </c>
      <c r="D25" s="953">
        <f t="shared" si="3"/>
        <v>1594</v>
      </c>
      <c r="E25" s="953">
        <f t="shared" si="3"/>
        <v>395</v>
      </c>
      <c r="F25" s="953">
        <f t="shared" si="3"/>
        <v>3699</v>
      </c>
      <c r="G25" s="953">
        <f t="shared" si="3"/>
        <v>525</v>
      </c>
      <c r="H25" s="954" t="s">
        <v>807</v>
      </c>
    </row>
    <row r="26" spans="1:8" ht="52.5" customHeight="1">
      <c r="A26" s="952" t="s">
        <v>374</v>
      </c>
      <c r="B26" s="955">
        <v>0</v>
      </c>
      <c r="C26" s="955">
        <v>0</v>
      </c>
      <c r="D26" s="955">
        <v>318</v>
      </c>
      <c r="E26" s="955">
        <v>465</v>
      </c>
      <c r="F26" s="955">
        <v>2652</v>
      </c>
      <c r="G26" s="955">
        <v>522</v>
      </c>
      <c r="H26" s="954" t="s">
        <v>464</v>
      </c>
    </row>
    <row r="27" spans="1:8" ht="52.5" customHeight="1">
      <c r="A27" s="952" t="s">
        <v>377</v>
      </c>
      <c r="B27" s="953">
        <v>2</v>
      </c>
      <c r="C27" s="953">
        <v>9</v>
      </c>
      <c r="D27" s="953">
        <v>48</v>
      </c>
      <c r="E27" s="953">
        <v>2928</v>
      </c>
      <c r="F27" s="953">
        <v>96</v>
      </c>
      <c r="G27" s="953">
        <v>25</v>
      </c>
      <c r="H27" s="954" t="s">
        <v>468</v>
      </c>
    </row>
    <row r="28" spans="1:8" ht="52.5" customHeight="1">
      <c r="A28" s="952" t="s">
        <v>492</v>
      </c>
      <c r="B28" s="955">
        <v>171</v>
      </c>
      <c r="C28" s="955">
        <v>2084</v>
      </c>
      <c r="D28" s="955">
        <v>162</v>
      </c>
      <c r="E28" s="955">
        <v>95</v>
      </c>
      <c r="F28" s="955">
        <v>1099</v>
      </c>
      <c r="G28" s="955">
        <v>206</v>
      </c>
      <c r="H28" s="954" t="s">
        <v>471</v>
      </c>
    </row>
    <row r="29" spans="1:8" ht="52.5" customHeight="1">
      <c r="A29" s="952" t="s">
        <v>382</v>
      </c>
      <c r="B29" s="953">
        <v>672</v>
      </c>
      <c r="C29" s="953">
        <v>14141</v>
      </c>
      <c r="D29" s="953">
        <v>282</v>
      </c>
      <c r="E29" s="953">
        <v>274</v>
      </c>
      <c r="F29" s="953">
        <v>11290</v>
      </c>
      <c r="G29" s="953">
        <v>616</v>
      </c>
      <c r="H29" s="954" t="s">
        <v>474</v>
      </c>
    </row>
    <row r="30" spans="1:8" ht="52.5" customHeight="1">
      <c r="A30" s="952" t="s">
        <v>386</v>
      </c>
      <c r="B30" s="955">
        <v>120</v>
      </c>
      <c r="C30" s="955">
        <v>380</v>
      </c>
      <c r="D30" s="955">
        <v>60</v>
      </c>
      <c r="E30" s="955">
        <v>740</v>
      </c>
      <c r="F30" s="955">
        <v>720</v>
      </c>
      <c r="G30" s="955">
        <v>152</v>
      </c>
      <c r="H30" s="954" t="s">
        <v>478</v>
      </c>
    </row>
    <row r="31" spans="1:8" ht="52.5" customHeight="1">
      <c r="A31" s="952" t="s">
        <v>390</v>
      </c>
      <c r="B31" s="953">
        <v>1327</v>
      </c>
      <c r="C31" s="953">
        <v>5790</v>
      </c>
      <c r="D31" s="953">
        <v>0</v>
      </c>
      <c r="E31" s="953">
        <v>1633</v>
      </c>
      <c r="F31" s="953">
        <v>9208</v>
      </c>
      <c r="G31" s="953">
        <v>2685</v>
      </c>
      <c r="H31" s="954" t="s">
        <v>482</v>
      </c>
    </row>
    <row r="32" spans="1:8" ht="52.5" customHeight="1">
      <c r="A32" s="952" t="s">
        <v>808</v>
      </c>
      <c r="B32" s="955">
        <v>117</v>
      </c>
      <c r="C32" s="955">
        <v>314</v>
      </c>
      <c r="D32" s="955">
        <v>18</v>
      </c>
      <c r="E32" s="955">
        <v>299</v>
      </c>
      <c r="F32" s="955">
        <v>671</v>
      </c>
      <c r="G32" s="955">
        <v>9</v>
      </c>
      <c r="H32" s="954" t="s">
        <v>809</v>
      </c>
    </row>
    <row r="33" spans="1:8" ht="52.5" customHeight="1">
      <c r="A33" s="952" t="s">
        <v>2875</v>
      </c>
      <c r="B33" s="953">
        <v>97</v>
      </c>
      <c r="C33" s="953">
        <v>12</v>
      </c>
      <c r="D33" s="953">
        <v>628</v>
      </c>
      <c r="E33" s="953">
        <v>437</v>
      </c>
      <c r="F33" s="953">
        <v>140</v>
      </c>
      <c r="G33" s="953">
        <v>0</v>
      </c>
      <c r="H33" s="954" t="s">
        <v>811</v>
      </c>
    </row>
    <row r="34" spans="1:8" ht="52.5" customHeight="1">
      <c r="A34" s="952" t="s">
        <v>812</v>
      </c>
      <c r="B34" s="955">
        <f>SUM(B32:B33)</f>
        <v>214</v>
      </c>
      <c r="C34" s="955">
        <f t="shared" ref="C34:G34" si="4">SUM(C32:C33)</f>
        <v>326</v>
      </c>
      <c r="D34" s="955">
        <f t="shared" si="4"/>
        <v>646</v>
      </c>
      <c r="E34" s="955">
        <f t="shared" si="4"/>
        <v>736</v>
      </c>
      <c r="F34" s="955">
        <f t="shared" si="4"/>
        <v>811</v>
      </c>
      <c r="G34" s="955">
        <f t="shared" si="4"/>
        <v>9</v>
      </c>
      <c r="H34" s="954" t="s">
        <v>2876</v>
      </c>
    </row>
    <row r="35" spans="1:8" ht="52.5" customHeight="1">
      <c r="A35" s="728" t="s">
        <v>2877</v>
      </c>
      <c r="B35" s="953">
        <f t="shared" ref="B35:G35" si="5">SUM(B10,B13,B16,B17:B22,B25,B26:B31,B34)</f>
        <v>29136</v>
      </c>
      <c r="C35" s="953">
        <f t="shared" si="5"/>
        <v>63949</v>
      </c>
      <c r="D35" s="953">
        <f t="shared" si="5"/>
        <v>8532</v>
      </c>
      <c r="E35" s="953">
        <f t="shared" si="5"/>
        <v>32950</v>
      </c>
      <c r="F35" s="953">
        <f t="shared" si="5"/>
        <v>94469</v>
      </c>
      <c r="G35" s="953">
        <f t="shared" si="5"/>
        <v>7310</v>
      </c>
      <c r="H35" s="728" t="s">
        <v>68</v>
      </c>
    </row>
  </sheetData>
  <mergeCells count="7">
    <mergeCell ref="A1:I1"/>
    <mergeCell ref="A2:I2"/>
    <mergeCell ref="A3:F3"/>
    <mergeCell ref="G3:H3"/>
    <mergeCell ref="A4:A6"/>
    <mergeCell ref="B4:D4"/>
    <mergeCell ref="H4:H6"/>
  </mergeCells>
  <printOptions horizontalCentered="1" verticalCentered="1"/>
  <pageMargins left="0.59055118110236227" right="0.70866141732283472" top="0.43307086614173229" bottom="0.43307086614173229" header="0.51181102362204722" footer="0.51181102362204722"/>
  <pageSetup paperSize="9" scale="2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C0C88961ADB44A6A412BCFDEC79B7" ma:contentTypeVersion="4" ma:contentTypeDescription="Create a new document." ma:contentTypeScope="" ma:versionID="85caa685aaedda7cc1585818968d770e">
  <xsd:schema xmlns:xsd="http://www.w3.org/2001/XMLSchema" xmlns:xs="http://www.w3.org/2001/XMLSchema" xmlns:p="http://schemas.microsoft.com/office/2006/metadata/properties" xmlns:ns1="http://schemas.microsoft.com/sharepoint/v3" xmlns:ns2="5797868e-33e7-4173-aba2-645c7f9f4275" xmlns:ns3="3915355c-0901-4d30-ac68-a4c74221595b" xmlns:ns4="f577e5f0-298e-42f1-ae8c-62bb43aa18ad" targetNamespace="http://schemas.microsoft.com/office/2006/metadata/properties" ma:root="true" ma:fieldsID="d366f86ea956123154888a182b9d7ddc" ns1:_="" ns2:_="" ns3:_="" ns4:_="">
    <xsd:import namespace="http://schemas.microsoft.com/sharepoint/v3"/>
    <xsd:import namespace="5797868e-33e7-4173-aba2-645c7f9f4275"/>
    <xsd:import namespace="3915355c-0901-4d30-ac68-a4c74221595b"/>
    <xsd:import namespace="f577e5f0-298e-42f1-ae8c-62bb43aa18ad"/>
    <xsd:element name="properties">
      <xsd:complexType>
        <xsd:sequence>
          <xsd:element name="documentManagement">
            <xsd:complexType>
              <xsd:all>
                <xsd:element ref="ns1:PublishingStartDate" minOccurs="0"/>
                <xsd:element ref="ns1:PublishingExpirationDate" minOccurs="0"/>
                <xsd:element ref="ns2:DisplayOrder"/>
                <xsd:element ref="ns3:SharedWithUsers" minOccurs="0"/>
                <xsd:element ref="ns4: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Display Order" ma:decimals="0" ma:default="1" ma:description="Display Order" ma:internalName="DisplayOr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915355c-0901-4d30-ac68-a4c74221595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577e5f0-298e-42f1-ae8c-62bb43aa18a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44</DisplayOrder>
    <PublishingExpirationDate xmlns="http://schemas.microsoft.com/sharepoint/v3" xsi:nil="true"/>
    <Status xmlns="f577e5f0-298e-42f1-ae8c-62bb43aa18ad">1</Status>
    <PublishingStartDate xmlns="http://schemas.microsoft.com/sharepoint/v3" xsi:nil="true"/>
  </documentManagement>
</p:properties>
</file>

<file path=customXml/itemProps1.xml><?xml version="1.0" encoding="utf-8"?>
<ds:datastoreItem xmlns:ds="http://schemas.openxmlformats.org/officeDocument/2006/customXml" ds:itemID="{EC32EF47-9D01-4AAE-BE32-20C4C7A88B63}"/>
</file>

<file path=customXml/itemProps2.xml><?xml version="1.0" encoding="utf-8"?>
<ds:datastoreItem xmlns:ds="http://schemas.openxmlformats.org/officeDocument/2006/customXml" ds:itemID="{00F145B1-3A72-4242-A78C-3EB2F1FAB40D}"/>
</file>

<file path=customXml/itemProps3.xml><?xml version="1.0" encoding="utf-8"?>
<ds:datastoreItem xmlns:ds="http://schemas.openxmlformats.org/officeDocument/2006/customXml" ds:itemID="{29CB0989-B517-426F-BB9A-5CE6D0477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201</vt:i4>
      </vt:variant>
      <vt:variant>
        <vt:lpstr>Named Ranges</vt:lpstr>
      </vt:variant>
      <vt:variant>
        <vt:i4>175</vt:i4>
      </vt:variant>
    </vt:vector>
  </HeadingPairs>
  <TitlesOfParts>
    <vt:vector size="376" baseType="lpstr">
      <vt:lpstr>المناطق عربي</vt:lpstr>
      <vt:lpstr>المناطق انجليزي</vt:lpstr>
      <vt:lpstr>فهرس الباب الأول</vt:lpstr>
      <vt:lpstr>1-1</vt:lpstr>
      <vt:lpstr>1-2</vt:lpstr>
      <vt:lpstr>1-3</vt:lpstr>
      <vt:lpstr>1-4</vt:lpstr>
      <vt:lpstr>1-5</vt:lpstr>
      <vt:lpstr>1-6</vt:lpstr>
      <vt:lpstr>1-7</vt:lpstr>
      <vt:lpstr>1-8</vt:lpstr>
      <vt:lpstr>1-9</vt:lpstr>
      <vt:lpstr>1-10</vt:lpstr>
      <vt:lpstr>1-11</vt:lpstr>
      <vt:lpstr>1-12</vt:lpstr>
      <vt:lpstr>1-13</vt:lpstr>
      <vt:lpstr>1-14</vt:lpstr>
      <vt:lpstr>فهرس الباب الثاني</vt:lpstr>
      <vt:lpstr>2-1</vt:lpstr>
      <vt:lpstr>2-2</vt:lpstr>
      <vt:lpstr>2-3</vt:lpstr>
      <vt:lpstr>2-4</vt:lpstr>
      <vt:lpstr>2-5</vt:lpstr>
      <vt:lpstr>2-6</vt:lpstr>
      <vt:lpstr>2-7</vt:lpstr>
      <vt:lpstr>2-8</vt:lpstr>
      <vt:lpstr>2-9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فهرس الباب الثالث</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فهرس الباب الرابع</vt:lpstr>
      <vt:lpstr>4-1</vt:lpstr>
      <vt:lpstr>4-2</vt:lpstr>
      <vt:lpstr>4-3</vt:lpstr>
      <vt:lpstr>4-4</vt:lpstr>
      <vt:lpstr>4-5</vt:lpstr>
      <vt:lpstr>4-6</vt:lpstr>
      <vt:lpstr>4-7</vt:lpstr>
      <vt:lpstr>4-8</vt:lpstr>
      <vt:lpstr>4-9</vt:lpstr>
      <vt:lpstr>4-10</vt:lpstr>
      <vt:lpstr>4-11</vt:lpstr>
      <vt:lpstr>4-12</vt:lpstr>
      <vt:lpstr>4-13</vt:lpstr>
      <vt:lpstr>4-14</vt:lpstr>
      <vt:lpstr>4-15</vt:lpstr>
      <vt:lpstr>4-16</vt:lpstr>
      <vt:lpstr>4-17</vt:lpstr>
      <vt:lpstr>4-18</vt:lpstr>
      <vt:lpstr>4-19</vt:lpstr>
      <vt:lpstr>4-20</vt:lpstr>
      <vt:lpstr>4-21</vt:lpstr>
      <vt:lpstr>4-22</vt:lpstr>
      <vt:lpstr>4-23</vt:lpstr>
      <vt:lpstr>4-24</vt:lpstr>
      <vt:lpstr>4-25</vt:lpstr>
      <vt:lpstr>4-26</vt:lpstr>
      <vt:lpstr>4-27</vt:lpstr>
      <vt:lpstr>4-28</vt:lpstr>
      <vt:lpstr>4-29</vt:lpstr>
      <vt:lpstr>4-30</vt:lpstr>
      <vt:lpstr>4-31</vt:lpstr>
      <vt:lpstr>4-32</vt:lpstr>
      <vt:lpstr>4-33</vt:lpstr>
      <vt:lpstr>4-34</vt:lpstr>
      <vt:lpstr>4-35</vt:lpstr>
      <vt:lpstr>4-36</vt:lpstr>
      <vt:lpstr>4-37</vt:lpstr>
      <vt:lpstr>4-38</vt:lpstr>
      <vt:lpstr>4-39</vt:lpstr>
      <vt:lpstr>4-40</vt:lpstr>
      <vt:lpstr>4-41</vt:lpstr>
      <vt:lpstr>4-42</vt:lpstr>
      <vt:lpstr>4-43</vt:lpstr>
      <vt:lpstr>4-44</vt:lpstr>
      <vt:lpstr>4-45</vt:lpstr>
      <vt:lpstr>4-46</vt:lpstr>
      <vt:lpstr>4-47</vt:lpstr>
      <vt:lpstr>4-48</vt:lpstr>
      <vt:lpstr>4-49</vt:lpstr>
      <vt:lpstr>4-50</vt:lpstr>
      <vt:lpstr>4-51</vt:lpstr>
      <vt:lpstr>4-52</vt:lpstr>
      <vt:lpstr>4-53</vt:lpstr>
      <vt:lpstr>4-54</vt:lpstr>
      <vt:lpstr>4-55</vt:lpstr>
      <vt:lpstr>4-56</vt:lpstr>
      <vt:lpstr>4-57</vt:lpstr>
      <vt:lpstr>4-58</vt:lpstr>
      <vt:lpstr>4-59</vt:lpstr>
      <vt:lpstr>4-60</vt:lpstr>
      <vt:lpstr>4-61</vt:lpstr>
      <vt:lpstr>4-62</vt:lpstr>
      <vt:lpstr>4-63</vt:lpstr>
      <vt:lpstr>4-64</vt:lpstr>
      <vt:lpstr>4-65</vt:lpstr>
      <vt:lpstr>4-66</vt:lpstr>
      <vt:lpstr>4-67</vt:lpstr>
      <vt:lpstr>4-68</vt:lpstr>
      <vt:lpstr>4-69</vt:lpstr>
      <vt:lpstr>4-70</vt:lpstr>
      <vt:lpstr>4-71</vt:lpstr>
      <vt:lpstr>4-72</vt:lpstr>
      <vt:lpstr>مؤشرات أداء الصحة</vt:lpstr>
      <vt:lpstr>fig1</vt:lpstr>
      <vt:lpstr>fig2</vt:lpstr>
      <vt:lpstr>fig3</vt:lpstr>
      <vt:lpstr>fig4</vt:lpstr>
      <vt:lpstr>fig5</vt:lpstr>
      <vt:lpstr>fig6</vt:lpstr>
      <vt:lpstr>fig7</vt:lpstr>
      <vt:lpstr>فهرس الباب الخامس</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'1-1'!Print_Area</vt:lpstr>
      <vt:lpstr>'1-10'!Print_Area</vt:lpstr>
      <vt:lpstr>'1-11'!Print_Area</vt:lpstr>
      <vt:lpstr>'1-12'!Print_Area</vt:lpstr>
      <vt:lpstr>'1-13'!Print_Area</vt:lpstr>
      <vt:lpstr>'1-14'!Print_Area</vt:lpstr>
      <vt:lpstr>'1-3'!Print_Area</vt:lpstr>
      <vt:lpstr>'1-4'!Print_Area</vt:lpstr>
      <vt:lpstr>'1-5'!Print_Area</vt:lpstr>
      <vt:lpstr>'1-6'!Print_Area</vt:lpstr>
      <vt:lpstr>'1-7'!Print_Area</vt:lpstr>
      <vt:lpstr>'1-8'!Print_Area</vt:lpstr>
      <vt:lpstr>'1-9'!Print_Area</vt:lpstr>
      <vt:lpstr>'2-1'!Print_Area</vt:lpstr>
      <vt:lpstr>'2-10'!Print_Area</vt:lpstr>
      <vt:lpstr>'2-11'!Print_Area</vt:lpstr>
      <vt:lpstr>'2-12'!Print_Area</vt:lpstr>
      <vt:lpstr>'2-13'!Print_Area</vt:lpstr>
      <vt:lpstr>'2-14'!Print_Area</vt:lpstr>
      <vt:lpstr>'2-15'!Print_Area</vt:lpstr>
      <vt:lpstr>'2-16'!Print_Area</vt:lpstr>
      <vt:lpstr>'2-17'!Print_Area</vt:lpstr>
      <vt:lpstr>'2-18'!Print_Area</vt:lpstr>
      <vt:lpstr>'2-19'!Print_Area</vt:lpstr>
      <vt:lpstr>'2-2'!Print_Area</vt:lpstr>
      <vt:lpstr>'2-20'!Print_Area</vt:lpstr>
      <vt:lpstr>'2-21'!Print_Area</vt:lpstr>
      <vt:lpstr>'2-22'!Print_Area</vt:lpstr>
      <vt:lpstr>'2-23'!Print_Area</vt:lpstr>
      <vt:lpstr>'2-24'!Print_Area</vt:lpstr>
      <vt:lpstr>'2-25'!Print_Area</vt:lpstr>
      <vt:lpstr>'2-26'!Print_Area</vt:lpstr>
      <vt:lpstr>'2-27'!Print_Area</vt:lpstr>
      <vt:lpstr>'2-28'!Print_Area</vt:lpstr>
      <vt:lpstr>'2-29'!Print_Area</vt:lpstr>
      <vt:lpstr>'2-3'!Print_Area</vt:lpstr>
      <vt:lpstr>'2-30'!Print_Area</vt:lpstr>
      <vt:lpstr>'2-31'!Print_Area</vt:lpstr>
      <vt:lpstr>'2-32'!Print_Area</vt:lpstr>
      <vt:lpstr>'2-33'!Print_Area</vt:lpstr>
      <vt:lpstr>'2-34'!Print_Area</vt:lpstr>
      <vt:lpstr>'2-35'!Print_Area</vt:lpstr>
      <vt:lpstr>'2-36'!Print_Area</vt:lpstr>
      <vt:lpstr>'2-37'!Print_Area</vt:lpstr>
      <vt:lpstr>'2-38'!Print_Area</vt:lpstr>
      <vt:lpstr>'2-39'!Print_Area</vt:lpstr>
      <vt:lpstr>'2-4'!Print_Area</vt:lpstr>
      <vt:lpstr>'2-40'!Print_Area</vt:lpstr>
      <vt:lpstr>'2-41'!Print_Area</vt:lpstr>
      <vt:lpstr>'2-42'!Print_Area</vt:lpstr>
      <vt:lpstr>'2-43'!Print_Area</vt:lpstr>
      <vt:lpstr>'2-44'!Print_Area</vt:lpstr>
      <vt:lpstr>'2-45'!Print_Area</vt:lpstr>
      <vt:lpstr>'2-46'!Print_Area</vt:lpstr>
      <vt:lpstr>'2-47'!Print_Area</vt:lpstr>
      <vt:lpstr>'2-48'!Print_Area</vt:lpstr>
      <vt:lpstr>'2-49'!Print_Area</vt:lpstr>
      <vt:lpstr>'2-5'!Print_Area</vt:lpstr>
      <vt:lpstr>'2-50'!Print_Area</vt:lpstr>
      <vt:lpstr>'2-51'!Print_Area</vt:lpstr>
      <vt:lpstr>'2-52'!Print_Area</vt:lpstr>
      <vt:lpstr>'2-6'!Print_Area</vt:lpstr>
      <vt:lpstr>'2-60'!Print_Area</vt:lpstr>
      <vt:lpstr>'2-7'!Print_Area</vt:lpstr>
      <vt:lpstr>'2-8'!Print_Area</vt:lpstr>
      <vt:lpstr>'2-9'!Print_Area</vt:lpstr>
      <vt:lpstr>'3.22'!Print_Area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'3-2تكملة'!Print_Area</vt:lpstr>
      <vt:lpstr>'3-3'!Print_Area</vt:lpstr>
      <vt:lpstr>'3-4'!Print_Area</vt:lpstr>
      <vt:lpstr>'3-5'!Print_Area</vt:lpstr>
      <vt:lpstr>'3-6'!Print_Area</vt:lpstr>
      <vt:lpstr>'3-7'!Print_Area</vt:lpstr>
      <vt:lpstr>'3-8'!Print_Area</vt:lpstr>
      <vt:lpstr>'4-1'!Print_Area</vt:lpstr>
      <vt:lpstr>'4-10'!Print_Area</vt:lpstr>
      <vt:lpstr>'4-11'!Print_Area</vt:lpstr>
      <vt:lpstr>'4-12'!Print_Area</vt:lpstr>
      <vt:lpstr>'4-13'!Print_Area</vt:lpstr>
      <vt:lpstr>'4-14'!Print_Area</vt:lpstr>
      <vt:lpstr>'4-16'!Print_Area</vt:lpstr>
      <vt:lpstr>'4-17'!Print_Area</vt:lpstr>
      <vt:lpstr>'4-18'!Print_Area</vt:lpstr>
      <vt:lpstr>'4-19'!Print_Area</vt:lpstr>
      <vt:lpstr>'4-2'!Print_Area</vt:lpstr>
      <vt:lpstr>'4-20'!Print_Area</vt:lpstr>
      <vt:lpstr>'4-21'!Print_Area</vt:lpstr>
      <vt:lpstr>'4-22'!Print_Area</vt:lpstr>
      <vt:lpstr>'4-23'!Print_Area</vt:lpstr>
      <vt:lpstr>'4-24'!Print_Area</vt:lpstr>
      <vt:lpstr>'4-25'!Print_Area</vt:lpstr>
      <vt:lpstr>'4-26'!Print_Area</vt:lpstr>
      <vt:lpstr>'4-27'!Print_Area</vt:lpstr>
      <vt:lpstr>'4-28'!Print_Area</vt:lpstr>
      <vt:lpstr>'4-29'!Print_Area</vt:lpstr>
      <vt:lpstr>'4-3'!Print_Area</vt:lpstr>
      <vt:lpstr>'4-30'!Print_Area</vt:lpstr>
      <vt:lpstr>'4-31'!Print_Area</vt:lpstr>
      <vt:lpstr>'4-32'!Print_Area</vt:lpstr>
      <vt:lpstr>'4-33'!Print_Area</vt:lpstr>
      <vt:lpstr>'4-34'!Print_Area</vt:lpstr>
      <vt:lpstr>'4-35'!Print_Area</vt:lpstr>
      <vt:lpstr>'4-36'!Print_Area</vt:lpstr>
      <vt:lpstr>'4-37'!Print_Area</vt:lpstr>
      <vt:lpstr>'4-38'!Print_Area</vt:lpstr>
      <vt:lpstr>'4-39'!Print_Area</vt:lpstr>
      <vt:lpstr>'4-4'!Print_Area</vt:lpstr>
      <vt:lpstr>'4-40'!Print_Area</vt:lpstr>
      <vt:lpstr>'4-41'!Print_Area</vt:lpstr>
      <vt:lpstr>'4-44'!Print_Area</vt:lpstr>
      <vt:lpstr>'4-45'!Print_Area</vt:lpstr>
      <vt:lpstr>'4-46'!Print_Area</vt:lpstr>
      <vt:lpstr>'4-47'!Print_Area</vt:lpstr>
      <vt:lpstr>'4-48'!Print_Area</vt:lpstr>
      <vt:lpstr>'4-5'!Print_Area</vt:lpstr>
      <vt:lpstr>'4-50'!Print_Area</vt:lpstr>
      <vt:lpstr>'4-51'!Print_Area</vt:lpstr>
      <vt:lpstr>'4-52'!Print_Area</vt:lpstr>
      <vt:lpstr>'4-53'!Print_Area</vt:lpstr>
      <vt:lpstr>'4-54'!Print_Area</vt:lpstr>
      <vt:lpstr>'4-55'!Print_Area</vt:lpstr>
      <vt:lpstr>'4-56'!Print_Area</vt:lpstr>
      <vt:lpstr>'4-57'!Print_Area</vt:lpstr>
      <vt:lpstr>'4-58'!Print_Area</vt:lpstr>
      <vt:lpstr>'4-59'!Print_Area</vt:lpstr>
      <vt:lpstr>'4-6'!Print_Area</vt:lpstr>
      <vt:lpstr>'4-60'!Print_Area</vt:lpstr>
      <vt:lpstr>'4-61'!Print_Area</vt:lpstr>
      <vt:lpstr>'4-62'!Print_Area</vt:lpstr>
      <vt:lpstr>'4-64'!Print_Area</vt:lpstr>
      <vt:lpstr>'4-65'!Print_Area</vt:lpstr>
      <vt:lpstr>'4-66'!Print_Area</vt:lpstr>
      <vt:lpstr>'4-67'!Print_Area</vt:lpstr>
      <vt:lpstr>'4-68'!Print_Area</vt:lpstr>
      <vt:lpstr>'4-69'!Print_Area</vt:lpstr>
      <vt:lpstr>'4-7'!Print_Area</vt:lpstr>
      <vt:lpstr>'4-70'!Print_Area</vt:lpstr>
      <vt:lpstr>'4-71'!Print_Area</vt:lpstr>
      <vt:lpstr>'4-72'!Print_Area</vt:lpstr>
      <vt:lpstr>'4-8'!Print_Area</vt:lpstr>
      <vt:lpstr>'4-9'!Print_Area</vt:lpstr>
      <vt:lpstr>'5-1'!Print_Area</vt:lpstr>
      <vt:lpstr>'5-10'!Print_Area</vt:lpstr>
      <vt:lpstr>'5-11'!Print_Area</vt:lpstr>
      <vt:lpstr>'5-12'!Print_Area</vt:lpstr>
      <vt:lpstr>'5-13'!Print_Area</vt:lpstr>
      <vt:lpstr>'5-14'!Print_Area</vt:lpstr>
      <vt:lpstr>'5-15'!Print_Area</vt:lpstr>
      <vt:lpstr>'5-16'!Print_Area</vt:lpstr>
      <vt:lpstr>'5-2'!Print_Area</vt:lpstr>
      <vt:lpstr>'5-3'!Print_Area</vt:lpstr>
      <vt:lpstr>'5-4'!Print_Area</vt:lpstr>
      <vt:lpstr>'5-6'!Print_Area</vt:lpstr>
      <vt:lpstr>'5-7'!Print_Area</vt:lpstr>
      <vt:lpstr>'5-8'!Print_Area</vt:lpstr>
      <vt:lpstr>'5-9'!Print_Area</vt:lpstr>
      <vt:lpstr>'المناطق انجليزي'!Print_Area</vt:lpstr>
      <vt:lpstr>'المناطق عربي'!Print_Area</vt:lpstr>
      <vt:lpstr>'فهرس الباب الأول'!Print_Area</vt:lpstr>
      <vt:lpstr>'فهرس الباب الثالث'!Print_Area</vt:lpstr>
      <vt:lpstr>'فهرس الباب الثاني'!Print_Area</vt:lpstr>
      <vt:lpstr>'فهرس الباب الخامس'!Print_Area</vt:lpstr>
      <vt:lpstr>'فهرس الباب الرابع'!Print_Area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Abdulaziz Ismail Abu Husayn</dc:creator>
  <cp:lastModifiedBy>Ghadi Yahya Mohammed Alasiri</cp:lastModifiedBy>
  <cp:lastPrinted>2025-07-01T10:43:00Z</cp:lastPrinted>
  <dcterms:created xsi:type="dcterms:W3CDTF">2025-02-09T07:00:51Z</dcterms:created>
  <dcterms:modified xsi:type="dcterms:W3CDTF">2025-08-11T06:56:08Z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0x010100C54C0C88961ADB44A6A412BCFDEC79B7</vt:lpwstr>
  </property>
</Properties>
</file>